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Volumes/homes/kevin/Kevin/Google Drive - KM/Reference Material/1.0 RiskScape Advisory Services/Clients/Health New England/NIST CSF 2.0 Risk Assessment/"/>
    </mc:Choice>
  </mc:AlternateContent>
  <xr:revisionPtr revIDLastSave="0" documentId="13_ncr:1_{BC5CE1BE-DC67-AB4C-88D0-27D6ADDEC17B}" xr6:coauthVersionLast="47" xr6:coauthVersionMax="47" xr10:uidLastSave="{00000000-0000-0000-0000-000000000000}"/>
  <bookViews>
    <workbookView xWindow="0" yWindow="500" windowWidth="28800" windowHeight="17500" xr2:uid="{00000000-000D-0000-FFFF-FFFF00000000}"/>
  </bookViews>
  <sheets>
    <sheet name="DASHBOARD" sheetId="5" r:id="rId1"/>
    <sheet name="SCORING METRICS" sheetId="4" r:id="rId2"/>
    <sheet name="NIST CSF 2.0 ASSESSMENT" sheetId="2" r:id="rId3"/>
    <sheet name="All Business Processes" sheetId="8" r:id="rId4"/>
    <sheet name="Anti-Ransomware Controls" sheetId="9" r:id="rId5"/>
    <sheet name="Application Assessment Template" sheetId="10" r:id="rId6"/>
    <sheet name="NOTES" sheetId="6" r:id="rId7"/>
    <sheet name="ANSWER KEY" sheetId="3" r:id="rId8"/>
    <sheet name="NIST SP 800-221A" sheetId="11" r:id="rId9"/>
  </sheets>
  <externalReferences>
    <externalReference r:id="rId10"/>
  </externalReferences>
  <definedNames>
    <definedName name="_xlnm._FilterDatabase" localSheetId="3" hidden="1">'All Business Processes'!$B$2:$D$81</definedName>
    <definedName name="_xlnm._FilterDatabase" localSheetId="2" hidden="1">'NIST CSF 2.0 ASSESSMENT'!$A$2:$AT$108</definedName>
    <definedName name="ISMS">#REF!</definedName>
    <definedName name="ISMS_working">#REF!</definedName>
    <definedName name="_xlnm.Print_Area" localSheetId="2">'NIST CSF 2.0 ASSESSMENT'!$B$1:$I$108</definedName>
    <definedName name="_xlnm.Print_Titles" localSheetId="2">'NIST CSF 2.0 ASSESSMENT'!$2:$2</definedName>
    <definedName name="PriorityValues">#REF!</definedName>
    <definedName name="UrgencyValu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8" i="4" l="1"/>
  <c r="N28" i="4" s="1"/>
  <c r="M29" i="4"/>
  <c r="N29" i="4" s="1"/>
  <c r="M30" i="4"/>
  <c r="N30" i="4" s="1"/>
  <c r="M31" i="4"/>
  <c r="N31" i="4" s="1"/>
  <c r="M27" i="4"/>
  <c r="N27" i="4" s="1"/>
  <c r="M20" i="4"/>
  <c r="N20" i="4" s="1"/>
  <c r="M21" i="4"/>
  <c r="N21" i="4" s="1"/>
  <c r="M22" i="4"/>
  <c r="N22" i="4" s="1"/>
  <c r="M23" i="4"/>
  <c r="N23" i="4" s="1"/>
  <c r="M24" i="4"/>
  <c r="N24" i="4" s="1"/>
  <c r="M19" i="4"/>
  <c r="N19" i="4" s="1"/>
  <c r="M15" i="4"/>
  <c r="N15" i="4" s="1"/>
  <c r="M16" i="4"/>
  <c r="N16" i="4" s="1"/>
  <c r="M14" i="4"/>
  <c r="N14" i="4" s="1"/>
  <c r="M13" i="4"/>
  <c r="N13" i="4" s="1"/>
  <c r="M12" i="4"/>
  <c r="N12" i="4" s="1"/>
  <c r="K3" i="2"/>
  <c r="T3" i="2" s="1"/>
  <c r="K4" i="2"/>
  <c r="T4" i="2" s="1"/>
  <c r="K5" i="2"/>
  <c r="T5" i="2" s="1"/>
  <c r="K6" i="2"/>
  <c r="T6" i="2" s="1"/>
  <c r="K7" i="2"/>
  <c r="T7" i="2" s="1"/>
  <c r="K8" i="2"/>
  <c r="T8" i="2" s="1"/>
  <c r="K9" i="2"/>
  <c r="T9" i="2" s="1"/>
  <c r="K10" i="2"/>
  <c r="T10" i="2" s="1"/>
  <c r="K11" i="2"/>
  <c r="T11" i="2" s="1"/>
  <c r="K12" i="2"/>
  <c r="T12" i="2" s="1"/>
  <c r="K13" i="2"/>
  <c r="T13" i="2" s="1"/>
  <c r="K14" i="2"/>
  <c r="T14" i="2" s="1"/>
  <c r="K15" i="2"/>
  <c r="T15" i="2" s="1"/>
  <c r="K16" i="2"/>
  <c r="T16" i="2" s="1"/>
  <c r="K17" i="2"/>
  <c r="T17" i="2" s="1"/>
  <c r="K18" i="2"/>
  <c r="T18" i="2" s="1"/>
  <c r="K19" i="2"/>
  <c r="T19" i="2" s="1"/>
  <c r="K20" i="2"/>
  <c r="T20" i="2" s="1"/>
  <c r="K21" i="2"/>
  <c r="T21" i="2" s="1"/>
  <c r="K22" i="2"/>
  <c r="T22" i="2" s="1"/>
  <c r="K23" i="2"/>
  <c r="T23" i="2" s="1"/>
  <c r="K24" i="2"/>
  <c r="T24" i="2" s="1"/>
  <c r="K25" i="2"/>
  <c r="T25" i="2" s="1"/>
  <c r="K26" i="2"/>
  <c r="T26" i="2" s="1"/>
  <c r="K27" i="2"/>
  <c r="T27" i="2" s="1"/>
  <c r="K28" i="2"/>
  <c r="T28" i="2" s="1"/>
  <c r="K29" i="2"/>
  <c r="T29" i="2" s="1"/>
  <c r="K30" i="2"/>
  <c r="T30" i="2" s="1"/>
  <c r="K31" i="2"/>
  <c r="T31" i="2" s="1"/>
  <c r="K32" i="2"/>
  <c r="T32" i="2" s="1"/>
  <c r="K33" i="2"/>
  <c r="T33" i="2" s="1"/>
  <c r="K34" i="2"/>
  <c r="T34" i="2" s="1"/>
  <c r="K35" i="2"/>
  <c r="T35" i="2" s="1"/>
  <c r="K36" i="2"/>
  <c r="T36" i="2" s="1"/>
  <c r="K37" i="2"/>
  <c r="T37" i="2" s="1"/>
  <c r="K38" i="2"/>
  <c r="T38" i="2" s="1"/>
  <c r="K39" i="2"/>
  <c r="T39" i="2" s="1"/>
  <c r="K40" i="2"/>
  <c r="T40" i="2" s="1"/>
  <c r="K41" i="2"/>
  <c r="T41" i="2" s="1"/>
  <c r="K42" i="2"/>
  <c r="T42" i="2" s="1"/>
  <c r="K43" i="2"/>
  <c r="T43" i="2" s="1"/>
  <c r="K44" i="2"/>
  <c r="T44" i="2" s="1"/>
  <c r="K45" i="2"/>
  <c r="T45" i="2" s="1"/>
  <c r="K46" i="2"/>
  <c r="T46" i="2" s="1"/>
  <c r="K47" i="2"/>
  <c r="T47" i="2" s="1"/>
  <c r="K48" i="2"/>
  <c r="T48" i="2" s="1"/>
  <c r="K49" i="2"/>
  <c r="T49" i="2" s="1"/>
  <c r="K50" i="2"/>
  <c r="T50" i="2" s="1"/>
  <c r="K51" i="2"/>
  <c r="T51" i="2" s="1"/>
  <c r="K52" i="2"/>
  <c r="T52" i="2" s="1"/>
  <c r="K53" i="2"/>
  <c r="T53" i="2" s="1"/>
  <c r="K54" i="2"/>
  <c r="T54" i="2" s="1"/>
  <c r="K55" i="2"/>
  <c r="T55" i="2" s="1"/>
  <c r="K56" i="2"/>
  <c r="T56" i="2" s="1"/>
  <c r="K57" i="2"/>
  <c r="T57" i="2" s="1"/>
  <c r="K58" i="2"/>
  <c r="T58" i="2" s="1"/>
  <c r="K59" i="2"/>
  <c r="T59" i="2" s="1"/>
  <c r="K60" i="2"/>
  <c r="T60" i="2" s="1"/>
  <c r="K61" i="2"/>
  <c r="T61" i="2" s="1"/>
  <c r="K62" i="2"/>
  <c r="T62" i="2" s="1"/>
  <c r="K63" i="2"/>
  <c r="T63" i="2" s="1"/>
  <c r="K64" i="2"/>
  <c r="T64" i="2" s="1"/>
  <c r="K65" i="2"/>
  <c r="T65" i="2" s="1"/>
  <c r="K66" i="2"/>
  <c r="T66" i="2" s="1"/>
  <c r="K67" i="2"/>
  <c r="T67" i="2" s="1"/>
  <c r="K68" i="2"/>
  <c r="T68" i="2" s="1"/>
  <c r="K69" i="2"/>
  <c r="T69" i="2" s="1"/>
  <c r="K70" i="2"/>
  <c r="T70" i="2" s="1"/>
  <c r="K71" i="2"/>
  <c r="T71" i="2" s="1"/>
  <c r="K72" i="2"/>
  <c r="T72" i="2" s="1"/>
  <c r="K73" i="2"/>
  <c r="T73" i="2" s="1"/>
  <c r="K74" i="2"/>
  <c r="T74" i="2" s="1"/>
  <c r="K75" i="2"/>
  <c r="T75" i="2" s="1"/>
  <c r="K76" i="2"/>
  <c r="T76" i="2" s="1"/>
  <c r="K77" i="2"/>
  <c r="T77" i="2" s="1"/>
  <c r="K78" i="2"/>
  <c r="T78" i="2" s="1"/>
  <c r="K79" i="2"/>
  <c r="T79" i="2" s="1"/>
  <c r="K80" i="2"/>
  <c r="T80" i="2" s="1"/>
  <c r="K81" i="2"/>
  <c r="T81" i="2" s="1"/>
  <c r="K82" i="2"/>
  <c r="T82" i="2" s="1"/>
  <c r="K83" i="2"/>
  <c r="T83" i="2" s="1"/>
  <c r="K84" i="2"/>
  <c r="T84" i="2" s="1"/>
  <c r="K85" i="2"/>
  <c r="T85" i="2" s="1"/>
  <c r="K86" i="2"/>
  <c r="T86" i="2" s="1"/>
  <c r="K87" i="2"/>
  <c r="T87" i="2" s="1"/>
  <c r="K88" i="2"/>
  <c r="T88" i="2" s="1"/>
  <c r="K89" i="2"/>
  <c r="T89" i="2" s="1"/>
  <c r="K90" i="2"/>
  <c r="T90" i="2" s="1"/>
  <c r="K91" i="2"/>
  <c r="T91" i="2" s="1"/>
  <c r="K92" i="2"/>
  <c r="T92" i="2" s="1"/>
  <c r="K93" i="2"/>
  <c r="T93" i="2" s="1"/>
  <c r="K94" i="2"/>
  <c r="T94" i="2" s="1"/>
  <c r="K95" i="2"/>
  <c r="T95" i="2" s="1"/>
  <c r="K96" i="2"/>
  <c r="T96" i="2" s="1"/>
  <c r="K97" i="2"/>
  <c r="T97" i="2" s="1"/>
  <c r="K98" i="2"/>
  <c r="T98" i="2" s="1"/>
  <c r="K99" i="2"/>
  <c r="T99" i="2" s="1"/>
  <c r="K100" i="2"/>
  <c r="T100" i="2" s="1"/>
  <c r="K101" i="2"/>
  <c r="T101" i="2" s="1"/>
  <c r="K102" i="2"/>
  <c r="T102" i="2" s="1"/>
  <c r="K103" i="2"/>
  <c r="T103" i="2" s="1"/>
  <c r="K104" i="2"/>
  <c r="T104" i="2" s="1"/>
  <c r="K105" i="2"/>
  <c r="T105" i="2" s="1"/>
  <c r="K108" i="2"/>
  <c r="T108" i="2" s="1"/>
  <c r="K107" i="2"/>
  <c r="T107" i="2" s="1"/>
  <c r="K106" i="2"/>
  <c r="T106" i="2" s="1"/>
  <c r="G10" i="4"/>
  <c r="G45" i="4" s="1"/>
  <c r="F10" i="4"/>
  <c r="F45" i="4" s="1"/>
  <c r="E10" i="4"/>
  <c r="E45" i="4" s="1"/>
  <c r="D10" i="4"/>
  <c r="D45" i="4" s="1"/>
  <c r="F24" i="4"/>
  <c r="F47" i="4" s="1"/>
  <c r="G24" i="4"/>
  <c r="G47" i="4" s="1"/>
  <c r="D24" i="4"/>
  <c r="D47" i="4" s="1"/>
  <c r="E24" i="4"/>
  <c r="E47" i="4" s="1"/>
  <c r="D41" i="4"/>
  <c r="D50" i="4" s="1"/>
  <c r="G41" i="4"/>
  <c r="G50" i="4" s="1"/>
  <c r="F41" i="4"/>
  <c r="F50" i="4" s="1"/>
  <c r="E41" i="4"/>
  <c r="E50" i="4" s="1"/>
  <c r="G36" i="4"/>
  <c r="G49" i="4" s="1"/>
  <c r="F36" i="4"/>
  <c r="F49" i="4" s="1"/>
  <c r="E36" i="4"/>
  <c r="E49" i="4" s="1"/>
  <c r="D36" i="4"/>
  <c r="D49" i="4" s="1"/>
  <c r="G29" i="4"/>
  <c r="G48" i="4" s="1"/>
  <c r="F29" i="4"/>
  <c r="F48" i="4" s="1"/>
  <c r="E29" i="4"/>
  <c r="E48" i="4" s="1"/>
  <c r="D29" i="4"/>
  <c r="D48" i="4" s="1"/>
  <c r="G16" i="4"/>
  <c r="G46" i="4" s="1"/>
  <c r="F16" i="4"/>
  <c r="F46" i="4" s="1"/>
  <c r="E16" i="4"/>
  <c r="E46" i="4" s="1"/>
  <c r="D16" i="4"/>
  <c r="D46" i="4" s="1"/>
  <c r="S108" i="2"/>
  <c r="X108" i="2" s="1"/>
  <c r="Q108" i="2"/>
  <c r="W108" i="2" s="1"/>
  <c r="O108" i="2"/>
  <c r="V108" i="2" s="1"/>
  <c r="M108" i="2"/>
  <c r="U108" i="2" s="1"/>
  <c r="S107" i="2"/>
  <c r="X107" i="2" s="1"/>
  <c r="Q107" i="2"/>
  <c r="W107" i="2" s="1"/>
  <c r="O107" i="2"/>
  <c r="V107" i="2" s="1"/>
  <c r="M107" i="2"/>
  <c r="U107" i="2" s="1"/>
  <c r="S106" i="2"/>
  <c r="X106" i="2" s="1"/>
  <c r="Q106" i="2"/>
  <c r="W106" i="2" s="1"/>
  <c r="O106" i="2"/>
  <c r="V106" i="2" s="1"/>
  <c r="M106" i="2"/>
  <c r="U106" i="2" s="1"/>
  <c r="S105" i="2"/>
  <c r="X105" i="2" s="1"/>
  <c r="Q105" i="2"/>
  <c r="W105" i="2" s="1"/>
  <c r="O105" i="2"/>
  <c r="V105" i="2" s="1"/>
  <c r="M105" i="2"/>
  <c r="U105" i="2" s="1"/>
  <c r="S104" i="2"/>
  <c r="X104" i="2" s="1"/>
  <c r="Q104" i="2"/>
  <c r="W104" i="2" s="1"/>
  <c r="O104" i="2"/>
  <c r="V104" i="2" s="1"/>
  <c r="M104" i="2"/>
  <c r="U104" i="2" s="1"/>
  <c r="S103" i="2"/>
  <c r="X103" i="2" s="1"/>
  <c r="Q103" i="2"/>
  <c r="W103" i="2" s="1"/>
  <c r="O103" i="2"/>
  <c r="V103" i="2" s="1"/>
  <c r="M103" i="2"/>
  <c r="U103" i="2" s="1"/>
  <c r="S102" i="2"/>
  <c r="X102" i="2" s="1"/>
  <c r="Q102" i="2"/>
  <c r="W102" i="2" s="1"/>
  <c r="O102" i="2"/>
  <c r="V102" i="2" s="1"/>
  <c r="M102" i="2"/>
  <c r="U102" i="2" s="1"/>
  <c r="S101" i="2"/>
  <c r="X101" i="2" s="1"/>
  <c r="Q101" i="2"/>
  <c r="W101" i="2" s="1"/>
  <c r="O101" i="2"/>
  <c r="V101" i="2" s="1"/>
  <c r="M101" i="2"/>
  <c r="U101" i="2" s="1"/>
  <c r="S100" i="2"/>
  <c r="X100" i="2" s="1"/>
  <c r="Q100" i="2"/>
  <c r="W100" i="2" s="1"/>
  <c r="O100" i="2"/>
  <c r="V100" i="2" s="1"/>
  <c r="M100" i="2"/>
  <c r="U100" i="2" s="1"/>
  <c r="S99" i="2"/>
  <c r="X99" i="2" s="1"/>
  <c r="Q99" i="2"/>
  <c r="W99" i="2" s="1"/>
  <c r="O99" i="2"/>
  <c r="V99" i="2" s="1"/>
  <c r="M99" i="2"/>
  <c r="U99" i="2" s="1"/>
  <c r="S98" i="2"/>
  <c r="X98" i="2" s="1"/>
  <c r="Q98" i="2"/>
  <c r="W98" i="2" s="1"/>
  <c r="O98" i="2"/>
  <c r="V98" i="2" s="1"/>
  <c r="M98" i="2"/>
  <c r="U98" i="2" s="1"/>
  <c r="S97" i="2"/>
  <c r="X97" i="2" s="1"/>
  <c r="Q97" i="2"/>
  <c r="W97" i="2" s="1"/>
  <c r="O97" i="2"/>
  <c r="V97" i="2" s="1"/>
  <c r="M97" i="2"/>
  <c r="U97" i="2" s="1"/>
  <c r="S96" i="2"/>
  <c r="X96" i="2" s="1"/>
  <c r="Q96" i="2"/>
  <c r="W96" i="2" s="1"/>
  <c r="O96" i="2"/>
  <c r="V96" i="2" s="1"/>
  <c r="M96" i="2"/>
  <c r="U96" i="2" s="1"/>
  <c r="S95" i="2"/>
  <c r="X95" i="2" s="1"/>
  <c r="Q95" i="2"/>
  <c r="W95" i="2" s="1"/>
  <c r="O95" i="2"/>
  <c r="V95" i="2" s="1"/>
  <c r="M95" i="2"/>
  <c r="U95" i="2" s="1"/>
  <c r="S94" i="2"/>
  <c r="X94" i="2" s="1"/>
  <c r="Q94" i="2"/>
  <c r="W94" i="2" s="1"/>
  <c r="O94" i="2"/>
  <c r="V94" i="2" s="1"/>
  <c r="M94" i="2"/>
  <c r="U94" i="2" s="1"/>
  <c r="S93" i="2"/>
  <c r="X93" i="2" s="1"/>
  <c r="Q93" i="2"/>
  <c r="W93" i="2" s="1"/>
  <c r="O93" i="2"/>
  <c r="V93" i="2" s="1"/>
  <c r="M93" i="2"/>
  <c r="U93" i="2" s="1"/>
  <c r="S92" i="2"/>
  <c r="X92" i="2" s="1"/>
  <c r="Q92" i="2"/>
  <c r="W92" i="2" s="1"/>
  <c r="O92" i="2"/>
  <c r="V92" i="2" s="1"/>
  <c r="M92" i="2"/>
  <c r="U92" i="2" s="1"/>
  <c r="S91" i="2"/>
  <c r="X91" i="2" s="1"/>
  <c r="Q91" i="2"/>
  <c r="W91" i="2" s="1"/>
  <c r="O91" i="2"/>
  <c r="V91" i="2" s="1"/>
  <c r="M91" i="2"/>
  <c r="U91" i="2" s="1"/>
  <c r="S90" i="2"/>
  <c r="X90" i="2" s="1"/>
  <c r="Q90" i="2"/>
  <c r="W90" i="2" s="1"/>
  <c r="O90" i="2"/>
  <c r="V90" i="2" s="1"/>
  <c r="M90" i="2"/>
  <c r="U90" i="2" s="1"/>
  <c r="S89" i="2"/>
  <c r="X89" i="2" s="1"/>
  <c r="Q89" i="2"/>
  <c r="W89" i="2" s="1"/>
  <c r="O89" i="2"/>
  <c r="V89" i="2" s="1"/>
  <c r="M89" i="2"/>
  <c r="U89" i="2" s="1"/>
  <c r="S88" i="2"/>
  <c r="X88" i="2" s="1"/>
  <c r="Q88" i="2"/>
  <c r="W88" i="2" s="1"/>
  <c r="O88" i="2"/>
  <c r="V88" i="2" s="1"/>
  <c r="M88" i="2"/>
  <c r="U88" i="2" s="1"/>
  <c r="S87" i="2"/>
  <c r="X87" i="2" s="1"/>
  <c r="Q87" i="2"/>
  <c r="W87" i="2" s="1"/>
  <c r="O87" i="2"/>
  <c r="V87" i="2" s="1"/>
  <c r="M87" i="2"/>
  <c r="U87" i="2" s="1"/>
  <c r="S86" i="2"/>
  <c r="X86" i="2" s="1"/>
  <c r="Q86" i="2"/>
  <c r="W86" i="2" s="1"/>
  <c r="O86" i="2"/>
  <c r="V86" i="2" s="1"/>
  <c r="M86" i="2"/>
  <c r="U86" i="2" s="1"/>
  <c r="S85" i="2"/>
  <c r="X85" i="2" s="1"/>
  <c r="Q85" i="2"/>
  <c r="W85" i="2" s="1"/>
  <c r="O85" i="2"/>
  <c r="V85" i="2" s="1"/>
  <c r="M85" i="2"/>
  <c r="U85" i="2" s="1"/>
  <c r="S84" i="2"/>
  <c r="X84" i="2" s="1"/>
  <c r="Q84" i="2"/>
  <c r="W84" i="2" s="1"/>
  <c r="O84" i="2"/>
  <c r="V84" i="2" s="1"/>
  <c r="M84" i="2"/>
  <c r="U84" i="2" s="1"/>
  <c r="S83" i="2"/>
  <c r="X83" i="2" s="1"/>
  <c r="Q83" i="2"/>
  <c r="W83" i="2" s="1"/>
  <c r="O83" i="2"/>
  <c r="V83" i="2" s="1"/>
  <c r="M83" i="2"/>
  <c r="U83" i="2" s="1"/>
  <c r="S82" i="2"/>
  <c r="X82" i="2" s="1"/>
  <c r="Q82" i="2"/>
  <c r="W82" i="2" s="1"/>
  <c r="O82" i="2"/>
  <c r="V82" i="2" s="1"/>
  <c r="M82" i="2"/>
  <c r="U82" i="2" s="1"/>
  <c r="S81" i="2"/>
  <c r="X81" i="2" s="1"/>
  <c r="Q81" i="2"/>
  <c r="W81" i="2" s="1"/>
  <c r="O81" i="2"/>
  <c r="V81" i="2" s="1"/>
  <c r="M81" i="2"/>
  <c r="U81" i="2" s="1"/>
  <c r="S80" i="2"/>
  <c r="X80" i="2" s="1"/>
  <c r="Q80" i="2"/>
  <c r="W80" i="2" s="1"/>
  <c r="O80" i="2"/>
  <c r="V80" i="2" s="1"/>
  <c r="M80" i="2"/>
  <c r="U80" i="2" s="1"/>
  <c r="S79" i="2"/>
  <c r="X79" i="2" s="1"/>
  <c r="Q79" i="2"/>
  <c r="W79" i="2" s="1"/>
  <c r="O79" i="2"/>
  <c r="V79" i="2" s="1"/>
  <c r="M79" i="2"/>
  <c r="U79" i="2" s="1"/>
  <c r="S78" i="2"/>
  <c r="X78" i="2" s="1"/>
  <c r="Q78" i="2"/>
  <c r="W78" i="2" s="1"/>
  <c r="O78" i="2"/>
  <c r="V78" i="2" s="1"/>
  <c r="M78" i="2"/>
  <c r="U78" i="2" s="1"/>
  <c r="S77" i="2"/>
  <c r="X77" i="2" s="1"/>
  <c r="Q77" i="2"/>
  <c r="W77" i="2" s="1"/>
  <c r="O77" i="2"/>
  <c r="V77" i="2" s="1"/>
  <c r="M77" i="2"/>
  <c r="U77" i="2" s="1"/>
  <c r="S76" i="2"/>
  <c r="X76" i="2" s="1"/>
  <c r="Q76" i="2"/>
  <c r="W76" i="2" s="1"/>
  <c r="O76" i="2"/>
  <c r="V76" i="2" s="1"/>
  <c r="M76" i="2"/>
  <c r="U76" i="2" s="1"/>
  <c r="S75" i="2"/>
  <c r="X75" i="2" s="1"/>
  <c r="Q75" i="2"/>
  <c r="W75" i="2" s="1"/>
  <c r="O75" i="2"/>
  <c r="V75" i="2" s="1"/>
  <c r="M75" i="2"/>
  <c r="U75" i="2" s="1"/>
  <c r="S74" i="2"/>
  <c r="X74" i="2" s="1"/>
  <c r="Q74" i="2"/>
  <c r="W74" i="2" s="1"/>
  <c r="O74" i="2"/>
  <c r="V74" i="2" s="1"/>
  <c r="M74" i="2"/>
  <c r="U74" i="2" s="1"/>
  <c r="S73" i="2"/>
  <c r="X73" i="2" s="1"/>
  <c r="Q73" i="2"/>
  <c r="W73" i="2" s="1"/>
  <c r="O73" i="2"/>
  <c r="V73" i="2" s="1"/>
  <c r="M73" i="2"/>
  <c r="U73" i="2" s="1"/>
  <c r="S72" i="2"/>
  <c r="X72" i="2" s="1"/>
  <c r="Q72" i="2"/>
  <c r="W72" i="2" s="1"/>
  <c r="O72" i="2"/>
  <c r="V72" i="2" s="1"/>
  <c r="M72" i="2"/>
  <c r="U72" i="2" s="1"/>
  <c r="S71" i="2"/>
  <c r="X71" i="2" s="1"/>
  <c r="Q71" i="2"/>
  <c r="W71" i="2" s="1"/>
  <c r="O71" i="2"/>
  <c r="V71" i="2" s="1"/>
  <c r="M71" i="2"/>
  <c r="U71" i="2" s="1"/>
  <c r="S70" i="2"/>
  <c r="X70" i="2" s="1"/>
  <c r="Q70" i="2"/>
  <c r="W70" i="2" s="1"/>
  <c r="O70" i="2"/>
  <c r="V70" i="2" s="1"/>
  <c r="M70" i="2"/>
  <c r="U70" i="2" s="1"/>
  <c r="S69" i="2"/>
  <c r="X69" i="2" s="1"/>
  <c r="Q69" i="2"/>
  <c r="W69" i="2" s="1"/>
  <c r="O69" i="2"/>
  <c r="V69" i="2" s="1"/>
  <c r="M69" i="2"/>
  <c r="U69" i="2" s="1"/>
  <c r="S68" i="2"/>
  <c r="X68" i="2" s="1"/>
  <c r="Q68" i="2"/>
  <c r="W68" i="2" s="1"/>
  <c r="O68" i="2"/>
  <c r="V68" i="2" s="1"/>
  <c r="M68" i="2"/>
  <c r="U68" i="2" s="1"/>
  <c r="S67" i="2"/>
  <c r="X67" i="2" s="1"/>
  <c r="Q67" i="2"/>
  <c r="W67" i="2" s="1"/>
  <c r="O67" i="2"/>
  <c r="V67" i="2" s="1"/>
  <c r="M67" i="2"/>
  <c r="U67" i="2" s="1"/>
  <c r="S66" i="2"/>
  <c r="X66" i="2" s="1"/>
  <c r="Q66" i="2"/>
  <c r="W66" i="2" s="1"/>
  <c r="O66" i="2"/>
  <c r="V66" i="2" s="1"/>
  <c r="M66" i="2"/>
  <c r="U66" i="2" s="1"/>
  <c r="S65" i="2"/>
  <c r="X65" i="2" s="1"/>
  <c r="Q65" i="2"/>
  <c r="W65" i="2" s="1"/>
  <c r="O65" i="2"/>
  <c r="V65" i="2" s="1"/>
  <c r="M65" i="2"/>
  <c r="U65" i="2" s="1"/>
  <c r="S64" i="2"/>
  <c r="X64" i="2" s="1"/>
  <c r="Q64" i="2"/>
  <c r="W64" i="2" s="1"/>
  <c r="O64" i="2"/>
  <c r="V64" i="2" s="1"/>
  <c r="M64" i="2"/>
  <c r="U64" i="2" s="1"/>
  <c r="S63" i="2"/>
  <c r="X63" i="2" s="1"/>
  <c r="Q63" i="2"/>
  <c r="W63" i="2" s="1"/>
  <c r="O63" i="2"/>
  <c r="V63" i="2" s="1"/>
  <c r="M63" i="2"/>
  <c r="U63" i="2" s="1"/>
  <c r="S62" i="2"/>
  <c r="X62" i="2" s="1"/>
  <c r="Q62" i="2"/>
  <c r="W62" i="2" s="1"/>
  <c r="O62" i="2"/>
  <c r="V62" i="2" s="1"/>
  <c r="M62" i="2"/>
  <c r="U62" i="2" s="1"/>
  <c r="S61" i="2"/>
  <c r="X61" i="2" s="1"/>
  <c r="Q61" i="2"/>
  <c r="W61" i="2" s="1"/>
  <c r="O61" i="2"/>
  <c r="V61" i="2" s="1"/>
  <c r="M61" i="2"/>
  <c r="U61" i="2" s="1"/>
  <c r="S60" i="2"/>
  <c r="X60" i="2" s="1"/>
  <c r="Q60" i="2"/>
  <c r="W60" i="2" s="1"/>
  <c r="O60" i="2"/>
  <c r="V60" i="2" s="1"/>
  <c r="M60" i="2"/>
  <c r="U60" i="2" s="1"/>
  <c r="S59" i="2"/>
  <c r="X59" i="2" s="1"/>
  <c r="Q59" i="2"/>
  <c r="W59" i="2" s="1"/>
  <c r="O59" i="2"/>
  <c r="V59" i="2" s="1"/>
  <c r="M59" i="2"/>
  <c r="U59" i="2" s="1"/>
  <c r="S58" i="2"/>
  <c r="X58" i="2" s="1"/>
  <c r="Q58" i="2"/>
  <c r="W58" i="2" s="1"/>
  <c r="O58" i="2"/>
  <c r="V58" i="2" s="1"/>
  <c r="M58" i="2"/>
  <c r="U58" i="2" s="1"/>
  <c r="S57" i="2"/>
  <c r="X57" i="2" s="1"/>
  <c r="Q57" i="2"/>
  <c r="W57" i="2" s="1"/>
  <c r="O57" i="2"/>
  <c r="V57" i="2" s="1"/>
  <c r="M57" i="2"/>
  <c r="U57" i="2" s="1"/>
  <c r="S56" i="2"/>
  <c r="X56" i="2" s="1"/>
  <c r="Q56" i="2"/>
  <c r="W56" i="2" s="1"/>
  <c r="O56" i="2"/>
  <c r="V56" i="2" s="1"/>
  <c r="M56" i="2"/>
  <c r="U56" i="2" s="1"/>
  <c r="S55" i="2"/>
  <c r="X55" i="2" s="1"/>
  <c r="Q55" i="2"/>
  <c r="W55" i="2" s="1"/>
  <c r="O55" i="2"/>
  <c r="V55" i="2" s="1"/>
  <c r="M55" i="2"/>
  <c r="U55" i="2" s="1"/>
  <c r="S54" i="2"/>
  <c r="X54" i="2" s="1"/>
  <c r="Q54" i="2"/>
  <c r="W54" i="2" s="1"/>
  <c r="O54" i="2"/>
  <c r="V54" i="2" s="1"/>
  <c r="M54" i="2"/>
  <c r="U54" i="2" s="1"/>
  <c r="S53" i="2"/>
  <c r="X53" i="2" s="1"/>
  <c r="Q53" i="2"/>
  <c r="W53" i="2" s="1"/>
  <c r="O53" i="2"/>
  <c r="V53" i="2" s="1"/>
  <c r="M53" i="2"/>
  <c r="U53" i="2" s="1"/>
  <c r="S52" i="2"/>
  <c r="X52" i="2" s="1"/>
  <c r="Q52" i="2"/>
  <c r="W52" i="2" s="1"/>
  <c r="O52" i="2"/>
  <c r="V52" i="2" s="1"/>
  <c r="M52" i="2"/>
  <c r="U52" i="2" s="1"/>
  <c r="S51" i="2"/>
  <c r="X51" i="2" s="1"/>
  <c r="Q51" i="2"/>
  <c r="W51" i="2" s="1"/>
  <c r="O51" i="2"/>
  <c r="V51" i="2" s="1"/>
  <c r="M51" i="2"/>
  <c r="U51" i="2" s="1"/>
  <c r="S50" i="2"/>
  <c r="X50" i="2" s="1"/>
  <c r="Q50" i="2"/>
  <c r="W50" i="2" s="1"/>
  <c r="O50" i="2"/>
  <c r="V50" i="2" s="1"/>
  <c r="M50" i="2"/>
  <c r="U50" i="2" s="1"/>
  <c r="S49" i="2"/>
  <c r="X49" i="2" s="1"/>
  <c r="Q49" i="2"/>
  <c r="W49" i="2" s="1"/>
  <c r="O49" i="2"/>
  <c r="V49" i="2" s="1"/>
  <c r="M49" i="2"/>
  <c r="U49" i="2" s="1"/>
  <c r="S48" i="2"/>
  <c r="X48" i="2" s="1"/>
  <c r="Q48" i="2"/>
  <c r="W48" i="2" s="1"/>
  <c r="O48" i="2"/>
  <c r="V48" i="2" s="1"/>
  <c r="M48" i="2"/>
  <c r="U48" i="2" s="1"/>
  <c r="S47" i="2"/>
  <c r="X47" i="2" s="1"/>
  <c r="Q47" i="2"/>
  <c r="W47" i="2" s="1"/>
  <c r="O47" i="2"/>
  <c r="V47" i="2" s="1"/>
  <c r="M47" i="2"/>
  <c r="U47" i="2" s="1"/>
  <c r="S46" i="2"/>
  <c r="X46" i="2" s="1"/>
  <c r="Q46" i="2"/>
  <c r="W46" i="2" s="1"/>
  <c r="O46" i="2"/>
  <c r="V46" i="2" s="1"/>
  <c r="M46" i="2"/>
  <c r="U46" i="2" s="1"/>
  <c r="S45" i="2"/>
  <c r="X45" i="2" s="1"/>
  <c r="Q45" i="2"/>
  <c r="W45" i="2" s="1"/>
  <c r="O45" i="2"/>
  <c r="V45" i="2" s="1"/>
  <c r="M45" i="2"/>
  <c r="U45" i="2" s="1"/>
  <c r="S44" i="2"/>
  <c r="X44" i="2" s="1"/>
  <c r="Q44" i="2"/>
  <c r="W44" i="2" s="1"/>
  <c r="O44" i="2"/>
  <c r="V44" i="2" s="1"/>
  <c r="M44" i="2"/>
  <c r="U44" i="2" s="1"/>
  <c r="S43" i="2"/>
  <c r="X43" i="2" s="1"/>
  <c r="Q43" i="2"/>
  <c r="W43" i="2" s="1"/>
  <c r="O43" i="2"/>
  <c r="V43" i="2" s="1"/>
  <c r="M43" i="2"/>
  <c r="U43" i="2" s="1"/>
  <c r="S42" i="2"/>
  <c r="X42" i="2" s="1"/>
  <c r="Q42" i="2"/>
  <c r="W42" i="2" s="1"/>
  <c r="O42" i="2"/>
  <c r="V42" i="2" s="1"/>
  <c r="M42" i="2"/>
  <c r="U42" i="2" s="1"/>
  <c r="S41" i="2"/>
  <c r="X41" i="2" s="1"/>
  <c r="Q41" i="2"/>
  <c r="W41" i="2" s="1"/>
  <c r="O41" i="2"/>
  <c r="V41" i="2" s="1"/>
  <c r="M41" i="2"/>
  <c r="U41" i="2" s="1"/>
  <c r="S40" i="2"/>
  <c r="X40" i="2" s="1"/>
  <c r="Q40" i="2"/>
  <c r="W40" i="2" s="1"/>
  <c r="O40" i="2"/>
  <c r="V40" i="2" s="1"/>
  <c r="M40" i="2"/>
  <c r="U40" i="2" s="1"/>
  <c r="S39" i="2"/>
  <c r="X39" i="2" s="1"/>
  <c r="Q39" i="2"/>
  <c r="W39" i="2" s="1"/>
  <c r="O39" i="2"/>
  <c r="V39" i="2" s="1"/>
  <c r="M39" i="2"/>
  <c r="U39" i="2" s="1"/>
  <c r="S38" i="2"/>
  <c r="X38" i="2" s="1"/>
  <c r="Q38" i="2"/>
  <c r="W38" i="2" s="1"/>
  <c r="O38" i="2"/>
  <c r="V38" i="2" s="1"/>
  <c r="M38" i="2"/>
  <c r="U38" i="2" s="1"/>
  <c r="S37" i="2"/>
  <c r="X37" i="2" s="1"/>
  <c r="Q37" i="2"/>
  <c r="W37" i="2" s="1"/>
  <c r="O37" i="2"/>
  <c r="V37" i="2" s="1"/>
  <c r="M37" i="2"/>
  <c r="U37" i="2" s="1"/>
  <c r="S36" i="2"/>
  <c r="X36" i="2" s="1"/>
  <c r="Q36" i="2"/>
  <c r="W36" i="2" s="1"/>
  <c r="O36" i="2"/>
  <c r="V36" i="2" s="1"/>
  <c r="M36" i="2"/>
  <c r="U36" i="2" s="1"/>
  <c r="S35" i="2"/>
  <c r="X35" i="2" s="1"/>
  <c r="Q35" i="2"/>
  <c r="W35" i="2" s="1"/>
  <c r="O35" i="2"/>
  <c r="V35" i="2" s="1"/>
  <c r="M35" i="2"/>
  <c r="U35" i="2" s="1"/>
  <c r="S34" i="2"/>
  <c r="X34" i="2" s="1"/>
  <c r="Q34" i="2"/>
  <c r="W34" i="2" s="1"/>
  <c r="O34" i="2"/>
  <c r="V34" i="2" s="1"/>
  <c r="M34" i="2"/>
  <c r="U34" i="2" s="1"/>
  <c r="S33" i="2"/>
  <c r="X33" i="2" s="1"/>
  <c r="Q33" i="2"/>
  <c r="W33" i="2" s="1"/>
  <c r="O33" i="2"/>
  <c r="V33" i="2" s="1"/>
  <c r="M33" i="2"/>
  <c r="U33" i="2" s="1"/>
  <c r="S32" i="2"/>
  <c r="X32" i="2" s="1"/>
  <c r="Q32" i="2"/>
  <c r="W32" i="2" s="1"/>
  <c r="O32" i="2"/>
  <c r="V32" i="2" s="1"/>
  <c r="M32" i="2"/>
  <c r="U32" i="2" s="1"/>
  <c r="S31" i="2"/>
  <c r="X31" i="2" s="1"/>
  <c r="Q31" i="2"/>
  <c r="W31" i="2" s="1"/>
  <c r="O31" i="2"/>
  <c r="V31" i="2" s="1"/>
  <c r="M31" i="2"/>
  <c r="U31" i="2" s="1"/>
  <c r="S30" i="2"/>
  <c r="X30" i="2" s="1"/>
  <c r="Q30" i="2"/>
  <c r="W30" i="2" s="1"/>
  <c r="O30" i="2"/>
  <c r="V30" i="2" s="1"/>
  <c r="M30" i="2"/>
  <c r="U30" i="2" s="1"/>
  <c r="S29" i="2"/>
  <c r="X29" i="2" s="1"/>
  <c r="Q29" i="2"/>
  <c r="W29" i="2" s="1"/>
  <c r="O29" i="2"/>
  <c r="V29" i="2" s="1"/>
  <c r="M29" i="2"/>
  <c r="U29" i="2" s="1"/>
  <c r="S28" i="2"/>
  <c r="X28" i="2" s="1"/>
  <c r="Q28" i="2"/>
  <c r="W28" i="2" s="1"/>
  <c r="O28" i="2"/>
  <c r="V28" i="2" s="1"/>
  <c r="M28" i="2"/>
  <c r="U28" i="2" s="1"/>
  <c r="S27" i="2"/>
  <c r="X27" i="2" s="1"/>
  <c r="Q27" i="2"/>
  <c r="W27" i="2" s="1"/>
  <c r="O27" i="2"/>
  <c r="V27" i="2" s="1"/>
  <c r="M27" i="2"/>
  <c r="U27" i="2" s="1"/>
  <c r="S26" i="2"/>
  <c r="X26" i="2" s="1"/>
  <c r="Q26" i="2"/>
  <c r="W26" i="2" s="1"/>
  <c r="O26" i="2"/>
  <c r="V26" i="2" s="1"/>
  <c r="M26" i="2"/>
  <c r="U26" i="2" s="1"/>
  <c r="S25" i="2"/>
  <c r="X25" i="2" s="1"/>
  <c r="Q25" i="2"/>
  <c r="W25" i="2" s="1"/>
  <c r="O25" i="2"/>
  <c r="V25" i="2" s="1"/>
  <c r="M25" i="2"/>
  <c r="U25" i="2" s="1"/>
  <c r="S24" i="2"/>
  <c r="X24" i="2" s="1"/>
  <c r="Q24" i="2"/>
  <c r="W24" i="2" s="1"/>
  <c r="O24" i="2"/>
  <c r="V24" i="2" s="1"/>
  <c r="M24" i="2"/>
  <c r="U24" i="2" s="1"/>
  <c r="S23" i="2"/>
  <c r="X23" i="2" s="1"/>
  <c r="Q23" i="2"/>
  <c r="W23" i="2" s="1"/>
  <c r="O23" i="2"/>
  <c r="V23" i="2" s="1"/>
  <c r="M23" i="2"/>
  <c r="U23" i="2" s="1"/>
  <c r="S22" i="2"/>
  <c r="X22" i="2" s="1"/>
  <c r="Q22" i="2"/>
  <c r="W22" i="2" s="1"/>
  <c r="O22" i="2"/>
  <c r="V22" i="2" s="1"/>
  <c r="M22" i="2"/>
  <c r="U22" i="2" s="1"/>
  <c r="S21" i="2"/>
  <c r="X21" i="2" s="1"/>
  <c r="Q21" i="2"/>
  <c r="W21" i="2" s="1"/>
  <c r="O21" i="2"/>
  <c r="V21" i="2" s="1"/>
  <c r="M21" i="2"/>
  <c r="U21" i="2" s="1"/>
  <c r="S20" i="2"/>
  <c r="X20" i="2" s="1"/>
  <c r="Q20" i="2"/>
  <c r="W20" i="2" s="1"/>
  <c r="O20" i="2"/>
  <c r="V20" i="2" s="1"/>
  <c r="M20" i="2"/>
  <c r="U20" i="2" s="1"/>
  <c r="S19" i="2"/>
  <c r="X19" i="2" s="1"/>
  <c r="Q19" i="2"/>
  <c r="W19" i="2" s="1"/>
  <c r="O19" i="2"/>
  <c r="V19" i="2" s="1"/>
  <c r="M19" i="2"/>
  <c r="U19" i="2" s="1"/>
  <c r="S18" i="2"/>
  <c r="X18" i="2" s="1"/>
  <c r="Q18" i="2"/>
  <c r="W18" i="2" s="1"/>
  <c r="O18" i="2"/>
  <c r="V18" i="2" s="1"/>
  <c r="M18" i="2"/>
  <c r="U18" i="2" s="1"/>
  <c r="S17" i="2"/>
  <c r="X17" i="2" s="1"/>
  <c r="Q17" i="2"/>
  <c r="W17" i="2" s="1"/>
  <c r="O17" i="2"/>
  <c r="V17" i="2" s="1"/>
  <c r="M17" i="2"/>
  <c r="U17" i="2" s="1"/>
  <c r="S16" i="2"/>
  <c r="X16" i="2" s="1"/>
  <c r="Q16" i="2"/>
  <c r="W16" i="2" s="1"/>
  <c r="O16" i="2"/>
  <c r="V16" i="2" s="1"/>
  <c r="M16" i="2"/>
  <c r="U16" i="2" s="1"/>
  <c r="S15" i="2"/>
  <c r="X15" i="2" s="1"/>
  <c r="Q15" i="2"/>
  <c r="W15" i="2" s="1"/>
  <c r="O15" i="2"/>
  <c r="V15" i="2" s="1"/>
  <c r="M15" i="2"/>
  <c r="U15" i="2" s="1"/>
  <c r="S14" i="2"/>
  <c r="X14" i="2" s="1"/>
  <c r="Q14" i="2"/>
  <c r="W14" i="2" s="1"/>
  <c r="O14" i="2"/>
  <c r="V14" i="2" s="1"/>
  <c r="M14" i="2"/>
  <c r="U14" i="2" s="1"/>
  <c r="S13" i="2"/>
  <c r="X13" i="2" s="1"/>
  <c r="Q13" i="2"/>
  <c r="W13" i="2" s="1"/>
  <c r="O13" i="2"/>
  <c r="V13" i="2" s="1"/>
  <c r="M13" i="2"/>
  <c r="U13" i="2" s="1"/>
  <c r="S12" i="2"/>
  <c r="X12" i="2" s="1"/>
  <c r="Q12" i="2"/>
  <c r="W12" i="2" s="1"/>
  <c r="O12" i="2"/>
  <c r="V12" i="2" s="1"/>
  <c r="M12" i="2"/>
  <c r="U12" i="2" s="1"/>
  <c r="S11" i="2"/>
  <c r="X11" i="2" s="1"/>
  <c r="Q11" i="2"/>
  <c r="W11" i="2" s="1"/>
  <c r="O11" i="2"/>
  <c r="V11" i="2" s="1"/>
  <c r="M11" i="2"/>
  <c r="U11" i="2" s="1"/>
  <c r="S10" i="2"/>
  <c r="X10" i="2" s="1"/>
  <c r="Q10" i="2"/>
  <c r="W10" i="2" s="1"/>
  <c r="O10" i="2"/>
  <c r="V10" i="2" s="1"/>
  <c r="M10" i="2"/>
  <c r="U10" i="2" s="1"/>
  <c r="S9" i="2"/>
  <c r="X9" i="2" s="1"/>
  <c r="Q9" i="2"/>
  <c r="W9" i="2" s="1"/>
  <c r="O9" i="2"/>
  <c r="V9" i="2" s="1"/>
  <c r="M9" i="2"/>
  <c r="U9" i="2" s="1"/>
  <c r="S8" i="2"/>
  <c r="X8" i="2" s="1"/>
  <c r="Q8" i="2"/>
  <c r="W8" i="2" s="1"/>
  <c r="O8" i="2"/>
  <c r="V8" i="2" s="1"/>
  <c r="M8" i="2"/>
  <c r="U8" i="2" s="1"/>
  <c r="S7" i="2"/>
  <c r="X7" i="2" s="1"/>
  <c r="Q7" i="2"/>
  <c r="W7" i="2" s="1"/>
  <c r="O7" i="2"/>
  <c r="V7" i="2" s="1"/>
  <c r="M7" i="2"/>
  <c r="U7" i="2" s="1"/>
  <c r="S6" i="2"/>
  <c r="X6" i="2" s="1"/>
  <c r="Q6" i="2"/>
  <c r="W6" i="2" s="1"/>
  <c r="O6" i="2"/>
  <c r="V6" i="2" s="1"/>
  <c r="M6" i="2"/>
  <c r="U6" i="2" s="1"/>
  <c r="S5" i="2"/>
  <c r="X5" i="2" s="1"/>
  <c r="Q5" i="2"/>
  <c r="W5" i="2" s="1"/>
  <c r="O5" i="2"/>
  <c r="V5" i="2" s="1"/>
  <c r="M5" i="2"/>
  <c r="U5" i="2" s="1"/>
  <c r="S4" i="2"/>
  <c r="X4" i="2" s="1"/>
  <c r="Q4" i="2"/>
  <c r="W4" i="2" s="1"/>
  <c r="O4" i="2"/>
  <c r="V4" i="2" s="1"/>
  <c r="M4" i="2"/>
  <c r="U4" i="2" s="1"/>
  <c r="S3" i="2"/>
  <c r="X3" i="2" s="1"/>
  <c r="Q3" i="2"/>
  <c r="W3" i="2" s="1"/>
  <c r="O3" i="2"/>
  <c r="V3" i="2" s="1"/>
  <c r="M3" i="2"/>
  <c r="U3" i="2" s="1"/>
  <c r="C14" i="4" l="1"/>
  <c r="C15" i="4"/>
  <c r="C40" i="4"/>
  <c r="C39" i="4"/>
  <c r="C35" i="4"/>
  <c r="C34" i="4"/>
  <c r="C33" i="4"/>
  <c r="C32" i="4"/>
  <c r="C28" i="4"/>
  <c r="C27" i="4"/>
  <c r="C23" i="4"/>
  <c r="J23" i="4" s="1"/>
  <c r="C22" i="4"/>
  <c r="J22" i="4" s="1"/>
  <c r="C21" i="4"/>
  <c r="J21" i="4" s="1"/>
  <c r="C20" i="4"/>
  <c r="J20" i="4" s="1"/>
  <c r="C19" i="4"/>
  <c r="C13" i="4"/>
  <c r="C8" i="4"/>
  <c r="C9" i="4"/>
  <c r="C7" i="4"/>
  <c r="C5" i="4"/>
  <c r="C6" i="4"/>
  <c r="C4" i="4"/>
  <c r="J32" i="4" l="1"/>
  <c r="M51" i="4"/>
  <c r="J40" i="4"/>
  <c r="M56" i="4"/>
  <c r="J33" i="4"/>
  <c r="M52" i="4"/>
  <c r="J6" i="4"/>
  <c r="M37" i="4"/>
  <c r="J35" i="4"/>
  <c r="M54" i="4"/>
  <c r="J5" i="4"/>
  <c r="M36" i="4"/>
  <c r="J39" i="4"/>
  <c r="J41" i="4" s="1"/>
  <c r="M55" i="4"/>
  <c r="J9" i="4"/>
  <c r="M40" i="4"/>
  <c r="J27" i="4"/>
  <c r="M49" i="4"/>
  <c r="J15" i="4"/>
  <c r="M43" i="4"/>
  <c r="J13" i="4"/>
  <c r="M41" i="4"/>
  <c r="J19" i="4"/>
  <c r="J24" i="4" s="1"/>
  <c r="M44" i="4" a="1"/>
  <c r="M44" i="4" s="1"/>
  <c r="J4" i="4"/>
  <c r="M35" i="4"/>
  <c r="J34" i="4"/>
  <c r="M53" i="4"/>
  <c r="J7" i="4"/>
  <c r="M38" i="4"/>
  <c r="J8" i="4"/>
  <c r="M39" i="4"/>
  <c r="J28" i="4"/>
  <c r="M50" i="4"/>
  <c r="J14" i="4"/>
  <c r="M42" i="4"/>
  <c r="J16" i="4"/>
  <c r="J36" i="4"/>
  <c r="C29" i="4"/>
  <c r="M7" i="4" s="1"/>
  <c r="C41" i="4"/>
  <c r="M9" i="4" s="1"/>
  <c r="C36" i="4"/>
  <c r="M8" i="4" s="1"/>
  <c r="C24" i="4"/>
  <c r="M6" i="4" s="1"/>
  <c r="C16" i="4"/>
  <c r="M5" i="4" s="1"/>
  <c r="C10" i="4"/>
  <c r="M4" i="4" s="1"/>
  <c r="J10" i="4" l="1"/>
  <c r="J29" i="4"/>
  <c r="N4" i="4" a="1"/>
  <c r="N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<sst xmlns="http://schemas.openxmlformats.org/spreadsheetml/2006/main" count="3914" uniqueCount="1264">
  <si>
    <t>Function</t>
  </si>
  <si>
    <t>Category</t>
  </si>
  <si>
    <t>Subcategory</t>
  </si>
  <si>
    <t>Implementation Examples</t>
  </si>
  <si>
    <t>Informative References</t>
  </si>
  <si>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</si>
  <si>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</si>
  <si>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</si>
  <si>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CRI Profile v2.0: GV.OC-01</t>
    </r>
    <r>
      <rPr>
        <sz val="11"/>
        <color indexed="8"/>
        <rFont val="Aptos Narrow"/>
        <family val="2"/>
        <scheme val="minor"/>
      </rPr>
      <t xml:space="preserve">
</t>
    </r>
    <r>
      <rPr>
        <b/>
        <sz val="11"/>
        <color indexed="8"/>
        <rFont val="Calibri"/>
        <family val="2"/>
      </rPr>
      <t>CRI Profile v2.0: GV.OC-01.01</t>
    </r>
    <r>
      <rPr>
        <sz val="11"/>
        <color indexed="8"/>
        <rFont val="Aptos Narrow"/>
        <family val="2"/>
        <scheme val="minor"/>
      </rPr>
      <t xml:space="preserve">
</t>
    </r>
    <r>
      <rPr>
        <b/>
        <sz val="11"/>
        <color indexed="8"/>
        <rFont val="Calibri"/>
        <family val="2"/>
      </rPr>
      <t>CSF v1.1: ID.BE-2</t>
    </r>
    <r>
      <rPr>
        <sz val="11"/>
        <color indexed="8"/>
        <rFont val="Aptos Narrow"/>
        <family val="2"/>
        <scheme val="minor"/>
      </rPr>
      <t xml:space="preserve">
</t>
    </r>
    <r>
      <rPr>
        <b/>
        <sz val="11"/>
        <color indexed="8"/>
        <rFont val="Calibri"/>
        <family val="2"/>
      </rPr>
      <t>CSF v1.1: ID.BE-3</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PM-11</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</si>
  <si>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</si>
  <si>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Ex1</t>
    </r>
    <r>
      <rPr>
        <sz val="11"/>
        <color indexed="8"/>
        <rFont val="Calibri"/>
        <family val="2"/>
      </rPr>
      <t>: Identify relevant internal stakeholders and their cybersecurity-related expectations (e.g., performance and risk expectations of officers, directors, and advisors; cultural expectations of employees)</t>
    </r>
    <r>
      <rPr>
        <sz val="11"/>
        <color indexed="8"/>
        <rFont val="Aptos Narrow"/>
        <family val="2"/>
        <scheme val="minor"/>
      </rPr>
      <t xml:space="preserve">
</t>
    </r>
    <r>
      <rPr>
        <b/>
        <sz val="11"/>
        <color indexed="8"/>
        <rFont val="Calibri"/>
        <family val="2"/>
      </rPr>
      <t>Ex2</t>
    </r>
    <r>
      <rPr>
        <sz val="11"/>
        <color indexed="8"/>
        <rFont val="Calibri"/>
        <family val="2"/>
      </rPr>
      <t>: Identify relevant external stakeholders and their cybersecurity-related expectations (e.g., privacy expectations of customers, business expectations of partnerships, compliance expectations of regulators, ethics expectations of society)</t>
    </r>
  </si>
  <si>
    <r>
      <rPr>
        <b/>
        <sz val="11"/>
        <color indexed="8"/>
        <rFont val="Calibri"/>
        <family val="2"/>
      </rPr>
      <t>CRI Profile v2.0: GV.OC-02</t>
    </r>
    <r>
      <rPr>
        <sz val="11"/>
        <color indexed="8"/>
        <rFont val="Aptos Narrow"/>
        <family val="2"/>
        <scheme val="minor"/>
      </rPr>
      <t xml:space="preserve">
</t>
    </r>
    <r>
      <rPr>
        <b/>
        <sz val="11"/>
        <color indexed="8"/>
        <rFont val="Calibri"/>
        <family val="2"/>
      </rPr>
      <t>CRI Profile v2.0: GV.OC-02.01</t>
    </r>
    <r>
      <rPr>
        <sz val="11"/>
        <color indexed="8"/>
        <rFont val="Aptos Narrow"/>
        <family val="2"/>
        <scheme val="minor"/>
      </rPr>
      <t xml:space="preserve">
</t>
    </r>
    <r>
      <rPr>
        <b/>
        <sz val="11"/>
        <color indexed="8"/>
        <rFont val="Calibri"/>
        <family val="2"/>
      </rPr>
      <t>CRI Profile v2.0: GV.OC-02.02</t>
    </r>
    <r>
      <rPr>
        <sz val="11"/>
        <color indexed="8"/>
        <rFont val="Aptos Narrow"/>
        <family val="2"/>
        <scheme val="minor"/>
      </rPr>
      <t xml:space="preserve">
</t>
    </r>
    <r>
      <rPr>
        <b/>
        <sz val="11"/>
        <color indexed="8"/>
        <rFont val="Calibri"/>
        <family val="2"/>
      </rPr>
      <t>CRI Profile v2.0: GV.OC-02.03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SR-08</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</si>
  <si>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</si>
  <si>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Ex1</t>
    </r>
    <r>
      <rPr>
        <sz val="11"/>
        <color indexed="8"/>
        <rFont val="Calibri"/>
        <family val="2"/>
      </rPr>
      <t>: Determine a process to track and manage legal and regulatory requirements regarding protection of individuals' information (e.g., Health Insurance Portability and Accountability Act, California Consumer Privacy Act, General Data Protection Regulation)</t>
    </r>
    <r>
      <rPr>
        <sz val="11"/>
        <color indexed="8"/>
        <rFont val="Aptos Narrow"/>
        <family val="2"/>
        <scheme val="minor"/>
      </rPr>
      <t xml:space="preserve">
</t>
    </r>
    <r>
      <rPr>
        <b/>
        <sz val="11"/>
        <color indexed="8"/>
        <rFont val="Calibri"/>
        <family val="2"/>
      </rPr>
      <t>Ex2</t>
    </r>
    <r>
      <rPr>
        <sz val="11"/>
        <color indexed="8"/>
        <rFont val="Calibri"/>
        <family val="2"/>
      </rPr>
      <t>: Determine a process to track and manage contractual requirements for cybersecurity management of supplier, customer, and partner information</t>
    </r>
    <r>
      <rPr>
        <sz val="11"/>
        <color indexed="8"/>
        <rFont val="Aptos Narrow"/>
        <family val="2"/>
        <scheme val="minor"/>
      </rPr>
      <t xml:space="preserve">
</t>
    </r>
    <r>
      <rPr>
        <b/>
        <sz val="11"/>
        <color indexed="8"/>
        <rFont val="Calibri"/>
        <family val="2"/>
      </rPr>
      <t>Ex3</t>
    </r>
    <r>
      <rPr>
        <sz val="11"/>
        <color indexed="8"/>
        <rFont val="Calibri"/>
        <family val="2"/>
      </rPr>
      <t>: Align the organization's cybersecurity strategy with legal, regulatory, and contractual requirements</t>
    </r>
  </si>
  <si>
    <r>
      <rPr>
        <b/>
        <sz val="11"/>
        <color indexed="8"/>
        <rFont val="Calibri"/>
        <family val="2"/>
      </rPr>
      <t>CRI Profile v2.0: GV.OC-03</t>
    </r>
    <r>
      <rPr>
        <sz val="11"/>
        <color indexed="8"/>
        <rFont val="Aptos Narrow"/>
        <family val="2"/>
        <scheme val="minor"/>
      </rPr>
      <t xml:space="preserve">
</t>
    </r>
    <r>
      <rPr>
        <b/>
        <sz val="11"/>
        <color indexed="8"/>
        <rFont val="Calibri"/>
        <family val="2"/>
      </rPr>
      <t>CRI Profile v2.0: GV.OC-03.01</t>
    </r>
    <r>
      <rPr>
        <sz val="11"/>
        <color indexed="8"/>
        <rFont val="Aptos Narrow"/>
        <family val="2"/>
        <scheme val="minor"/>
      </rPr>
      <t xml:space="preserve">
</t>
    </r>
    <r>
      <rPr>
        <b/>
        <sz val="11"/>
        <color indexed="8"/>
        <rFont val="Calibri"/>
        <family val="2"/>
      </rPr>
      <t>CRI Profile v2.0: GV.OC-03.02</t>
    </r>
    <r>
      <rPr>
        <sz val="11"/>
        <color indexed="8"/>
        <rFont val="Aptos Narrow"/>
        <family val="2"/>
        <scheme val="minor"/>
      </rPr>
      <t xml:space="preserve">
</t>
    </r>
    <r>
      <rPr>
        <b/>
        <sz val="11"/>
        <color indexed="8"/>
        <rFont val="Calibri"/>
        <family val="2"/>
      </rPr>
      <t>CSF v1.1: ID.GV-3</t>
    </r>
    <r>
      <rPr>
        <sz val="11"/>
        <color indexed="8"/>
        <rFont val="Aptos Narrow"/>
        <family val="2"/>
        <scheme val="minor"/>
      </rPr>
      <t xml:space="preserve">
</t>
    </r>
    <r>
      <rPr>
        <b/>
        <sz val="11"/>
        <color indexed="8"/>
        <rFont val="Calibri"/>
        <family val="2"/>
      </rPr>
      <t>SP 800-218: PO.1.1</t>
    </r>
    <r>
      <rPr>
        <sz val="11"/>
        <color indexed="8"/>
        <rFont val="Aptos Narrow"/>
        <family val="2"/>
        <scheme val="minor"/>
      </rPr>
      <t xml:space="preserve">
</t>
    </r>
    <r>
      <rPr>
        <b/>
        <sz val="11"/>
        <color indexed="8"/>
        <rFont val="Calibri"/>
        <family val="2"/>
      </rPr>
      <t>SP 800-218: PO.1.2</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PT</t>
    </r>
  </si>
  <si>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</si>
  <si>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Ex1</t>
    </r>
    <r>
      <rPr>
        <sz val="11"/>
        <color indexed="8"/>
        <rFont val="Calibri"/>
        <family val="2"/>
      </rPr>
      <t>: Establish criteria for determining the criticality of capabilities and services as viewed by internal and external stakeholders</t>
    </r>
    <r>
      <rPr>
        <sz val="11"/>
        <color indexed="8"/>
        <rFont val="Aptos Narrow"/>
        <family val="2"/>
        <scheme val="minor"/>
      </rPr>
      <t xml:space="preserve">
</t>
    </r>
    <r>
      <rPr>
        <b/>
        <sz val="11"/>
        <color indexed="8"/>
        <rFont val="Calibri"/>
        <family val="2"/>
      </rPr>
      <t>Ex2</t>
    </r>
    <r>
      <rPr>
        <sz val="11"/>
        <color indexed="8"/>
        <rFont val="Calibri"/>
        <family val="2"/>
      </rPr>
      <t>: Determine (e.g., from a business impact analysis) assets and business operations that are vital to achieving mission objectives and the potential impact of a loss (or partial loss) of such operations</t>
    </r>
    <r>
      <rPr>
        <sz val="11"/>
        <color indexed="8"/>
        <rFont val="Aptos Narrow"/>
        <family val="2"/>
        <scheme val="minor"/>
      </rPr>
      <t xml:space="preserve">
</t>
    </r>
    <r>
      <rPr>
        <b/>
        <sz val="11"/>
        <color indexed="8"/>
        <rFont val="Calibri"/>
        <family val="2"/>
      </rPr>
      <t>Ex3</t>
    </r>
    <r>
      <rPr>
        <sz val="11"/>
        <color indexed="8"/>
        <rFont val="Calibri"/>
        <family val="2"/>
      </rPr>
      <t>: Establish and communicate resilience objectives (e.g., recovery time objectives) for delivering critical capabilities and services in various operating states (e.g., under attack, during recovery, normal operation)</t>
    </r>
  </si>
  <si>
    <r>
      <rPr>
        <b/>
        <sz val="11"/>
        <color indexed="8"/>
        <rFont val="Calibri"/>
        <family val="2"/>
      </rPr>
      <t>CRI Profile v2.0: GV.OC-04</t>
    </r>
    <r>
      <rPr>
        <sz val="11"/>
        <color indexed="8"/>
        <rFont val="Aptos Narrow"/>
        <family val="2"/>
        <scheme val="minor"/>
      </rPr>
      <t xml:space="preserve">
</t>
    </r>
    <r>
      <rPr>
        <b/>
        <sz val="11"/>
        <color indexed="8"/>
        <rFont val="Calibri"/>
        <family val="2"/>
      </rPr>
      <t>CRI Profile v2.0: GV.OC-04.01</t>
    </r>
    <r>
      <rPr>
        <sz val="11"/>
        <color indexed="8"/>
        <rFont val="Aptos Narrow"/>
        <family val="2"/>
        <scheme val="minor"/>
      </rPr>
      <t xml:space="preserve">
</t>
    </r>
    <r>
      <rPr>
        <b/>
        <sz val="11"/>
        <color indexed="8"/>
        <rFont val="Calibri"/>
        <family val="2"/>
      </rPr>
      <t>CRI Profile v2.0: GV.OC-04.02</t>
    </r>
    <r>
      <rPr>
        <sz val="11"/>
        <color indexed="8"/>
        <rFont val="Aptos Narrow"/>
        <family val="2"/>
        <scheme val="minor"/>
      </rPr>
      <t xml:space="preserve">
</t>
    </r>
    <r>
      <rPr>
        <b/>
        <sz val="11"/>
        <color indexed="8"/>
        <rFont val="Calibri"/>
        <family val="2"/>
      </rPr>
      <t>CRI Profile v2.0: GV.OC-04.03</t>
    </r>
    <r>
      <rPr>
        <sz val="11"/>
        <color indexed="8"/>
        <rFont val="Aptos Narrow"/>
        <family val="2"/>
        <scheme val="minor"/>
      </rPr>
      <t xml:space="preserve">
</t>
    </r>
    <r>
      <rPr>
        <b/>
        <sz val="11"/>
        <color indexed="8"/>
        <rFont val="Calibri"/>
        <family val="2"/>
      </rPr>
      <t>CRI Profile v2.0: GV.OC-04.04</t>
    </r>
    <r>
      <rPr>
        <sz val="11"/>
        <color indexed="8"/>
        <rFont val="Aptos Narrow"/>
        <family val="2"/>
        <scheme val="minor"/>
      </rPr>
      <t xml:space="preserve">
</t>
    </r>
    <r>
      <rPr>
        <b/>
        <sz val="11"/>
        <color indexed="8"/>
        <rFont val="Calibri"/>
        <family val="2"/>
      </rPr>
      <t>CSF v1.1: ID.BE-4</t>
    </r>
    <r>
      <rPr>
        <sz val="11"/>
        <color indexed="8"/>
        <rFont val="Aptos Narrow"/>
        <family val="2"/>
        <scheme val="minor"/>
      </rPr>
      <t xml:space="preserve">
</t>
    </r>
    <r>
      <rPr>
        <b/>
        <sz val="11"/>
        <color indexed="8"/>
        <rFont val="Calibri"/>
        <family val="2"/>
      </rPr>
      <t>CSF v1.1: ID.BE-5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PM-08</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CP-02(08)</t>
    </r>
    <r>
      <rPr>
        <sz val="11"/>
        <color indexed="8"/>
        <rFont val="Aptos Narrow"/>
        <family val="2"/>
        <scheme val="minor"/>
      </rPr>
      <t xml:space="preserve">
</t>
    </r>
    <r>
      <rPr>
        <b/>
        <sz val="11"/>
        <color indexed="8"/>
        <rFont val="Calibri"/>
        <family val="2"/>
      </rPr>
      <t>SP 800-53 Rev 5.1.1: PM-30(01)</t>
    </r>
    <r>
      <rPr>
        <sz val="11"/>
        <color indexed="8"/>
        <rFont val="Aptos Narrow"/>
        <family val="2"/>
        <scheme val="minor"/>
      </rPr>
      <t xml:space="preserve">
</t>
    </r>
    <r>
      <rPr>
        <b/>
        <sz val="11"/>
        <color indexed="8"/>
        <rFont val="Calibri"/>
        <family val="2"/>
      </rPr>
      <t>SP 800-53 Rev 5.1.1: RA-09</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</si>
  <si>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</si>
  <si>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Ex1</t>
    </r>
    <r>
      <rPr>
        <sz val="11"/>
        <color indexed="8"/>
        <rFont val="Calibri"/>
        <family val="2"/>
      </rPr>
      <t>: Create an inventory of the organization's dependencies on external resources (e.g., facilities, cloud-based hosting providers) and their relationships to organizational assets and business functions</t>
    </r>
    <r>
      <rPr>
        <sz val="11"/>
        <color indexed="8"/>
        <rFont val="Aptos Narrow"/>
        <family val="2"/>
        <scheme val="minor"/>
      </rPr>
      <t xml:space="preserve">
</t>
    </r>
    <r>
      <rPr>
        <b/>
        <sz val="11"/>
        <color indexed="8"/>
        <rFont val="Calibri"/>
        <family val="2"/>
      </rPr>
      <t>Ex2</t>
    </r>
    <r>
      <rPr>
        <sz val="11"/>
        <color indexed="8"/>
        <rFont val="Calibri"/>
        <family val="2"/>
      </rPr>
      <t>: Identify and document external dependencies that are potential points of failure for the organization's critical capabilities and services, and share that information with appropriate personnel</t>
    </r>
  </si>
  <si>
    <r>
      <rPr>
        <b/>
        <sz val="11"/>
        <color indexed="8"/>
        <rFont val="Calibri"/>
        <family val="2"/>
      </rPr>
      <t>CRI Profile v2.0: GV.OC-05</t>
    </r>
    <r>
      <rPr>
        <sz val="11"/>
        <color indexed="8"/>
        <rFont val="Aptos Narrow"/>
        <family val="2"/>
        <scheme val="minor"/>
      </rPr>
      <t xml:space="preserve">
</t>
    </r>
    <r>
      <rPr>
        <b/>
        <sz val="11"/>
        <color indexed="8"/>
        <rFont val="Calibri"/>
        <family val="2"/>
      </rPr>
      <t>CRI Profile v2.0: GV.OC-05.01</t>
    </r>
    <r>
      <rPr>
        <sz val="11"/>
        <color indexed="8"/>
        <rFont val="Aptos Narrow"/>
        <family val="2"/>
        <scheme val="minor"/>
      </rPr>
      <t xml:space="preserve">
</t>
    </r>
    <r>
      <rPr>
        <b/>
        <sz val="11"/>
        <color indexed="8"/>
        <rFont val="Calibri"/>
        <family val="2"/>
      </rPr>
      <t>CRI Profile v2.0: GV.OC-05.02</t>
    </r>
    <r>
      <rPr>
        <sz val="11"/>
        <color indexed="8"/>
        <rFont val="Aptos Narrow"/>
        <family val="2"/>
        <scheme val="minor"/>
      </rPr>
      <t xml:space="preserve">
</t>
    </r>
    <r>
      <rPr>
        <b/>
        <sz val="11"/>
        <color indexed="8"/>
        <rFont val="Calibri"/>
        <family val="2"/>
      </rPr>
      <t>CRI Profile v2.0: GV.OC-05.03</t>
    </r>
    <r>
      <rPr>
        <sz val="11"/>
        <color indexed="8"/>
        <rFont val="Aptos Narrow"/>
        <family val="2"/>
        <scheme val="minor"/>
      </rPr>
      <t xml:space="preserve">
</t>
    </r>
    <r>
      <rPr>
        <b/>
        <sz val="11"/>
        <color indexed="8"/>
        <rFont val="Calibri"/>
        <family val="2"/>
      </rPr>
      <t>CRI Profile v2.0: GV.OC-05.04</t>
    </r>
    <r>
      <rPr>
        <sz val="11"/>
        <color indexed="8"/>
        <rFont val="Aptos Narrow"/>
        <family val="2"/>
        <scheme val="minor"/>
      </rPr>
      <t xml:space="preserve">
</t>
    </r>
    <r>
      <rPr>
        <b/>
        <sz val="11"/>
        <color indexed="8"/>
        <rFont val="Calibri"/>
        <family val="2"/>
      </rPr>
      <t>CSF v1.1: ID.BE-1</t>
    </r>
    <r>
      <rPr>
        <sz val="11"/>
        <color indexed="8"/>
        <rFont val="Aptos Narrow"/>
        <family val="2"/>
        <scheme val="minor"/>
      </rPr>
      <t xml:space="preserve">
</t>
    </r>
    <r>
      <rPr>
        <b/>
        <sz val="11"/>
        <color indexed="8"/>
        <rFont val="Calibri"/>
        <family val="2"/>
      </rPr>
      <t>CSF v1.1: ID.BE-4</t>
    </r>
    <r>
      <rPr>
        <sz val="11"/>
        <color indexed="8"/>
        <rFont val="Aptos Narrow"/>
        <family val="2"/>
        <scheme val="minor"/>
      </rPr>
      <t xml:space="preserve">
</t>
    </r>
    <r>
      <rPr>
        <b/>
        <sz val="11"/>
        <color indexed="8"/>
        <rFont val="Calibri"/>
        <family val="2"/>
      </rPr>
      <t>SP 800-221A: GV.CT-5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SR-05</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</si>
  <si>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</si>
  <si>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</si>
  <si>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Ex1</t>
    </r>
    <r>
      <rPr>
        <sz val="11"/>
        <color indexed="8"/>
        <rFont val="Calibri"/>
        <family val="2"/>
      </rPr>
      <t>: Update near-term and long-term cybersecurity risk management objectives as part of annual strategic planning and when major changes occur</t>
    </r>
    <r>
      <rPr>
        <sz val="11"/>
        <color indexed="8"/>
        <rFont val="Aptos Narrow"/>
        <family val="2"/>
        <scheme val="minor"/>
      </rPr>
      <t xml:space="preserve">
</t>
    </r>
    <r>
      <rPr>
        <b/>
        <sz val="11"/>
        <color indexed="8"/>
        <rFont val="Calibri"/>
        <family val="2"/>
      </rPr>
      <t>Ex2</t>
    </r>
    <r>
      <rPr>
        <sz val="11"/>
        <color indexed="8"/>
        <rFont val="Calibri"/>
        <family val="2"/>
      </rPr>
      <t>: Establish measurable objectives for cybersecurity risk management (e.g., manage the quality of user training, ensure adequate risk protection for industrial control systems)</t>
    </r>
    <r>
      <rPr>
        <sz val="11"/>
        <color indexed="8"/>
        <rFont val="Aptos Narrow"/>
        <family val="2"/>
        <scheme val="minor"/>
      </rPr>
      <t xml:space="preserve">
</t>
    </r>
    <r>
      <rPr>
        <b/>
        <sz val="11"/>
        <color indexed="8"/>
        <rFont val="Calibri"/>
        <family val="2"/>
      </rPr>
      <t>Ex3</t>
    </r>
    <r>
      <rPr>
        <sz val="11"/>
        <color indexed="8"/>
        <rFont val="Calibri"/>
        <family val="2"/>
      </rPr>
      <t>: Senior leaders agree about cybersecurity objectives and use them for measuring and managing risk and performance</t>
    </r>
  </si>
  <si>
    <r>
      <rPr>
        <b/>
        <sz val="11"/>
        <color indexed="8"/>
        <rFont val="Calibri"/>
        <family val="2"/>
      </rPr>
      <t>CRI Profile v2.0: GV.RM-01</t>
    </r>
    <r>
      <rPr>
        <sz val="11"/>
        <color indexed="8"/>
        <rFont val="Aptos Narrow"/>
        <family val="2"/>
        <scheme val="minor"/>
      </rPr>
      <t xml:space="preserve">
</t>
    </r>
    <r>
      <rPr>
        <b/>
        <sz val="11"/>
        <color indexed="8"/>
        <rFont val="Calibri"/>
        <family val="2"/>
      </rPr>
      <t>CRI Profile v2.0: GV.RM-01.01</t>
    </r>
    <r>
      <rPr>
        <sz val="11"/>
        <color indexed="8"/>
        <rFont val="Aptos Narrow"/>
        <family val="2"/>
        <scheme val="minor"/>
      </rPr>
      <t xml:space="preserve">
</t>
    </r>
    <r>
      <rPr>
        <b/>
        <sz val="11"/>
        <color indexed="8"/>
        <rFont val="Calibri"/>
        <family val="2"/>
      </rPr>
      <t>CRI Profile v2.0: GV.RM-01.02</t>
    </r>
    <r>
      <rPr>
        <sz val="11"/>
        <color indexed="8"/>
        <rFont val="Aptos Narrow"/>
        <family val="2"/>
        <scheme val="minor"/>
      </rPr>
      <t xml:space="preserve">
</t>
    </r>
    <r>
      <rPr>
        <b/>
        <sz val="11"/>
        <color indexed="8"/>
        <rFont val="Calibri"/>
        <family val="2"/>
      </rPr>
      <t>CRI Profile v2.0: GV.RM-01.03</t>
    </r>
    <r>
      <rPr>
        <sz val="11"/>
        <color indexed="8"/>
        <rFont val="Aptos Narrow"/>
        <family val="2"/>
        <scheme val="minor"/>
      </rPr>
      <t xml:space="preserve">
</t>
    </r>
    <r>
      <rPr>
        <b/>
        <sz val="11"/>
        <color indexed="8"/>
        <rFont val="Calibri"/>
        <family val="2"/>
      </rPr>
      <t>CRI Profile v2.0: GV.RM-01.04</t>
    </r>
    <r>
      <rPr>
        <sz val="11"/>
        <color indexed="8"/>
        <rFont val="Aptos Narrow"/>
        <family val="2"/>
        <scheme val="minor"/>
      </rPr>
      <t xml:space="preserve">
</t>
    </r>
    <r>
      <rPr>
        <b/>
        <sz val="11"/>
        <color indexed="8"/>
        <rFont val="Calibri"/>
        <family val="2"/>
      </rPr>
      <t>CRI Profile v2.0: GV.RM-01.05</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SR-02</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</si>
  <si>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</si>
  <si>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Ex1</t>
    </r>
    <r>
      <rPr>
        <sz val="11"/>
        <color indexed="8"/>
        <rFont val="Calibri"/>
        <family val="2"/>
      </rPr>
      <t>: Determine and communicate risk appetite statements that convey expectations about the appropriate level of risk for the organization</t>
    </r>
    <r>
      <rPr>
        <sz val="11"/>
        <color indexed="8"/>
        <rFont val="Aptos Narrow"/>
        <family val="2"/>
        <scheme val="minor"/>
      </rPr>
      <t xml:space="preserve">
</t>
    </r>
    <r>
      <rPr>
        <b/>
        <sz val="11"/>
        <color indexed="8"/>
        <rFont val="Calibri"/>
        <family val="2"/>
      </rPr>
      <t>Ex2</t>
    </r>
    <r>
      <rPr>
        <sz val="11"/>
        <color indexed="8"/>
        <rFont val="Calibri"/>
        <family val="2"/>
      </rPr>
      <t>: Translate risk appetite statements into specific, measurable, and broadly understandable risk tolerance statements</t>
    </r>
    <r>
      <rPr>
        <sz val="11"/>
        <color indexed="8"/>
        <rFont val="Aptos Narrow"/>
        <family val="2"/>
        <scheme val="minor"/>
      </rPr>
      <t xml:space="preserve">
</t>
    </r>
    <r>
      <rPr>
        <b/>
        <sz val="11"/>
        <color indexed="8"/>
        <rFont val="Calibri"/>
        <family val="2"/>
      </rPr>
      <t>Ex3</t>
    </r>
    <r>
      <rPr>
        <sz val="11"/>
        <color indexed="8"/>
        <rFont val="Calibri"/>
        <family val="2"/>
      </rPr>
      <t>: Refine organizational objectives and risk appetite periodically based on known risk exposure and residual risk</t>
    </r>
  </si>
  <si>
    <r>
      <rPr>
        <b/>
        <sz val="11"/>
        <color indexed="8"/>
        <rFont val="Calibri"/>
        <family val="2"/>
      </rPr>
      <t>CRI Profile v2.0: GV.RM-02</t>
    </r>
    <r>
      <rPr>
        <sz val="11"/>
        <color indexed="8"/>
        <rFont val="Aptos Narrow"/>
        <family val="2"/>
        <scheme val="minor"/>
      </rPr>
      <t xml:space="preserve">
</t>
    </r>
    <r>
      <rPr>
        <b/>
        <sz val="11"/>
        <color indexed="8"/>
        <rFont val="Calibri"/>
        <family val="2"/>
      </rPr>
      <t>CRI Profile v2.0: GV.RM-02.01</t>
    </r>
    <r>
      <rPr>
        <sz val="11"/>
        <color indexed="8"/>
        <rFont val="Aptos Narrow"/>
        <family val="2"/>
        <scheme val="minor"/>
      </rPr>
      <t xml:space="preserve">
</t>
    </r>
    <r>
      <rPr>
        <b/>
        <sz val="11"/>
        <color indexed="8"/>
        <rFont val="Calibri"/>
        <family val="2"/>
      </rPr>
      <t>CRI Profile v2.0: GV.RM-02.02</t>
    </r>
    <r>
      <rPr>
        <sz val="11"/>
        <color indexed="8"/>
        <rFont val="Aptos Narrow"/>
        <family val="2"/>
        <scheme val="minor"/>
      </rPr>
      <t xml:space="preserve">
</t>
    </r>
    <r>
      <rPr>
        <b/>
        <sz val="11"/>
        <color indexed="8"/>
        <rFont val="Calibri"/>
        <family val="2"/>
      </rPr>
      <t>CRI Profile v2.0: GV.RM-02.03</t>
    </r>
    <r>
      <rPr>
        <sz val="11"/>
        <color indexed="8"/>
        <rFont val="Aptos Narrow"/>
        <family val="2"/>
        <scheme val="minor"/>
      </rPr>
      <t xml:space="preserve">
</t>
    </r>
    <r>
      <rPr>
        <b/>
        <sz val="11"/>
        <color indexed="8"/>
        <rFont val="Calibri"/>
        <family val="2"/>
      </rPr>
      <t>CSF v1.1: ID.RM-2</t>
    </r>
    <r>
      <rPr>
        <sz val="11"/>
        <color indexed="8"/>
        <rFont val="Aptos Narrow"/>
        <family val="2"/>
        <scheme val="minor"/>
      </rPr>
      <t xml:space="preserve">
</t>
    </r>
    <r>
      <rPr>
        <b/>
        <sz val="11"/>
        <color indexed="8"/>
        <rFont val="Calibri"/>
        <family val="2"/>
      </rPr>
      <t>CSF v1.1: ID.RM-3</t>
    </r>
    <r>
      <rPr>
        <sz val="11"/>
        <color indexed="8"/>
        <rFont val="Aptos Narrow"/>
        <family val="2"/>
        <scheme val="minor"/>
      </rPr>
      <t xml:space="preserve">
</t>
    </r>
    <r>
      <rPr>
        <b/>
        <sz val="11"/>
        <color indexed="8"/>
        <rFont val="Calibri"/>
        <family val="2"/>
      </rPr>
      <t>SP 800-221A: GV.BE-1</t>
    </r>
    <r>
      <rPr>
        <sz val="11"/>
        <color indexed="8"/>
        <rFont val="Aptos Narrow"/>
        <family val="2"/>
        <scheme val="minor"/>
      </rPr>
      <t xml:space="preserve">
</t>
    </r>
    <r>
      <rPr>
        <b/>
        <sz val="11"/>
        <color indexed="8"/>
        <rFont val="Calibri"/>
        <family val="2"/>
      </rPr>
      <t>SP 800-221A: GV.BE-3</t>
    </r>
    <r>
      <rPr>
        <sz val="11"/>
        <color indexed="8"/>
        <rFont val="Aptos Narrow"/>
        <family val="2"/>
        <scheme val="minor"/>
      </rPr>
      <t xml:space="preserve">
</t>
    </r>
    <r>
      <rPr>
        <b/>
        <sz val="11"/>
        <color indexed="8"/>
        <rFont val="Calibri"/>
        <family val="2"/>
      </rPr>
      <t>SP 800-53 Rev 5.1.1: PM-09</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</si>
  <si>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</si>
  <si>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Ex1</t>
    </r>
    <r>
      <rPr>
        <sz val="11"/>
        <color indexed="8"/>
        <rFont val="Calibri"/>
        <family val="2"/>
      </rPr>
      <t>: Aggregate and manage cybersecurity risks alongside other enterprise risks (e.g., compliance, financial, operational, regulatory, reputational, safety)</t>
    </r>
    <r>
      <rPr>
        <sz val="11"/>
        <color indexed="8"/>
        <rFont val="Aptos Narrow"/>
        <family val="2"/>
        <scheme val="minor"/>
      </rPr>
      <t xml:space="preserve">
</t>
    </r>
    <r>
      <rPr>
        <b/>
        <sz val="11"/>
        <color indexed="8"/>
        <rFont val="Calibri"/>
        <family val="2"/>
      </rPr>
      <t>Ex2</t>
    </r>
    <r>
      <rPr>
        <sz val="11"/>
        <color indexed="8"/>
        <rFont val="Calibri"/>
        <family val="2"/>
      </rPr>
      <t>: Include cybersecurity risk managers in enterprise risk management planning</t>
    </r>
    <r>
      <rPr>
        <sz val="11"/>
        <color indexed="8"/>
        <rFont val="Aptos Narrow"/>
        <family val="2"/>
        <scheme val="minor"/>
      </rPr>
      <t xml:space="preserve">
</t>
    </r>
    <r>
      <rPr>
        <b/>
        <sz val="11"/>
        <color indexed="8"/>
        <rFont val="Calibri"/>
        <family val="2"/>
      </rPr>
      <t>Ex3</t>
    </r>
    <r>
      <rPr>
        <sz val="11"/>
        <color indexed="8"/>
        <rFont val="Calibri"/>
        <family val="2"/>
      </rPr>
      <t>: Establish criteria for escalating cybersecurity risks within enterprise risk management</t>
    </r>
  </si>
  <si>
    <r>
      <rPr>
        <b/>
        <sz val="11"/>
        <color indexed="8"/>
        <rFont val="Calibri"/>
        <family val="2"/>
      </rPr>
      <t>CRI Profile v2.0: GV.RM-03</t>
    </r>
    <r>
      <rPr>
        <sz val="11"/>
        <color indexed="8"/>
        <rFont val="Aptos Narrow"/>
        <family val="2"/>
        <scheme val="minor"/>
      </rPr>
      <t xml:space="preserve">
</t>
    </r>
    <r>
      <rPr>
        <b/>
        <sz val="11"/>
        <color indexed="8"/>
        <rFont val="Calibri"/>
        <family val="2"/>
      </rPr>
      <t>CRI Profile v2.0: GV.RM-03.01</t>
    </r>
    <r>
      <rPr>
        <sz val="11"/>
        <color indexed="8"/>
        <rFont val="Aptos Narrow"/>
        <family val="2"/>
        <scheme val="minor"/>
      </rPr>
      <t xml:space="preserve">
</t>
    </r>
    <r>
      <rPr>
        <b/>
        <sz val="11"/>
        <color indexed="8"/>
        <rFont val="Calibri"/>
        <family val="2"/>
      </rPr>
      <t>CRI Profile v2.0: GV.RM-03.02</t>
    </r>
    <r>
      <rPr>
        <sz val="11"/>
        <color indexed="8"/>
        <rFont val="Aptos Narrow"/>
        <family val="2"/>
        <scheme val="minor"/>
      </rPr>
      <t xml:space="preserve">
</t>
    </r>
    <r>
      <rPr>
        <b/>
        <sz val="11"/>
        <color indexed="8"/>
        <rFont val="Calibri"/>
        <family val="2"/>
      </rPr>
      <t>CRI Profile v2.0: GV.RM-03.03</t>
    </r>
    <r>
      <rPr>
        <sz val="11"/>
        <color indexed="8"/>
        <rFont val="Aptos Narrow"/>
        <family val="2"/>
        <scheme val="minor"/>
      </rPr>
      <t xml:space="preserve">
</t>
    </r>
    <r>
      <rPr>
        <b/>
        <sz val="11"/>
        <color indexed="8"/>
        <rFont val="Calibri"/>
        <family val="2"/>
      </rPr>
      <t>CRI Profile v2.0: GV.RM-03.04</t>
    </r>
    <r>
      <rPr>
        <sz val="11"/>
        <color indexed="8"/>
        <rFont val="Aptos Narrow"/>
        <family val="2"/>
        <scheme val="minor"/>
      </rPr>
      <t xml:space="preserve">
</t>
    </r>
    <r>
      <rPr>
        <b/>
        <sz val="11"/>
        <color indexed="8"/>
        <rFont val="Calibri"/>
        <family val="2"/>
      </rPr>
      <t>CSF v1.1: ID.GV-4</t>
    </r>
    <r>
      <rPr>
        <sz val="11"/>
        <color indexed="8"/>
        <rFont val="Aptos Narrow"/>
        <family val="2"/>
        <scheme val="minor"/>
      </rPr>
      <t xml:space="preserve">
</t>
    </r>
    <r>
      <rPr>
        <b/>
        <sz val="11"/>
        <color indexed="8"/>
        <rFont val="Calibri"/>
        <family val="2"/>
      </rPr>
      <t>SP 800-221A: GV.PO-2</t>
    </r>
    <r>
      <rPr>
        <sz val="11"/>
        <color indexed="8"/>
        <rFont val="Aptos Narrow"/>
        <family val="2"/>
        <scheme val="minor"/>
      </rPr>
      <t xml:space="preserve">
</t>
    </r>
    <r>
      <rPr>
        <b/>
        <sz val="11"/>
        <color indexed="8"/>
        <rFont val="Calibri"/>
        <family val="2"/>
      </rPr>
      <t>SP 800-221A: GV.PO-3</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SR-02</t>
    </r>
  </si>
  <si>
    <r>
      <rPr>
        <b/>
        <sz val="11"/>
        <color indexed="8"/>
        <rFont val="Calibri"/>
        <family val="2"/>
      </rPr>
      <t>Ex1</t>
    </r>
    <r>
      <rPr>
        <sz val="11"/>
        <color indexed="8"/>
        <rFont val="Calibri"/>
        <family val="2"/>
      </rPr>
      <t>: Specify criteria for accepting and avoiding cybersecurity risk for various classifications of data</t>
    </r>
    <r>
      <rPr>
        <sz val="11"/>
        <color indexed="8"/>
        <rFont val="Aptos Narrow"/>
        <family val="2"/>
        <scheme val="minor"/>
      </rPr>
      <t xml:space="preserve">
</t>
    </r>
    <r>
      <rPr>
        <b/>
        <sz val="11"/>
        <color indexed="8"/>
        <rFont val="Calibri"/>
        <family val="2"/>
      </rPr>
      <t>Ex2</t>
    </r>
    <r>
      <rPr>
        <sz val="11"/>
        <color indexed="8"/>
        <rFont val="Calibri"/>
        <family val="2"/>
      </rPr>
      <t>: Determine whether to purchase cybersecurity insurance</t>
    </r>
    <r>
      <rPr>
        <sz val="11"/>
        <color indexed="8"/>
        <rFont val="Aptos Narrow"/>
        <family val="2"/>
        <scheme val="minor"/>
      </rPr>
      <t xml:space="preserve">
</t>
    </r>
    <r>
      <rPr>
        <b/>
        <sz val="11"/>
        <color indexed="8"/>
        <rFont val="Calibri"/>
        <family val="2"/>
      </rPr>
      <t>Ex3</t>
    </r>
    <r>
      <rPr>
        <sz val="11"/>
        <color indexed="8"/>
        <rFont val="Calibri"/>
        <family val="2"/>
      </rPr>
      <t>: Document conditions under which shared responsibility models are acceptable (e.g., outsourcing certain cybersecurity functions, having a third party perform financial transactions on behalf of the organization, using public cloud-based services)</t>
    </r>
  </si>
  <si>
    <r>
      <rPr>
        <b/>
        <sz val="11"/>
        <color indexed="8"/>
        <rFont val="Calibri"/>
        <family val="2"/>
      </rPr>
      <t>CRI Profile v2.0: GV.RM-04</t>
    </r>
    <r>
      <rPr>
        <sz val="11"/>
        <color indexed="8"/>
        <rFont val="Aptos Narrow"/>
        <family val="2"/>
        <scheme val="minor"/>
      </rPr>
      <t xml:space="preserve">
</t>
    </r>
    <r>
      <rPr>
        <b/>
        <sz val="11"/>
        <color indexed="8"/>
        <rFont val="Calibri"/>
        <family val="2"/>
      </rPr>
      <t>CRI Profile v2.0: GV.RM-04.01</t>
    </r>
    <r>
      <rPr>
        <sz val="11"/>
        <color indexed="8"/>
        <rFont val="Aptos Narrow"/>
        <family val="2"/>
        <scheme val="minor"/>
      </rPr>
      <t xml:space="preserve">
</t>
    </r>
    <r>
      <rPr>
        <b/>
        <sz val="11"/>
        <color indexed="8"/>
        <rFont val="Calibri"/>
        <family val="2"/>
      </rPr>
      <t>CSF v1.1: ID.RM-2</t>
    </r>
    <r>
      <rPr>
        <sz val="11"/>
        <color indexed="8"/>
        <rFont val="Aptos Narrow"/>
        <family val="2"/>
        <scheme val="minor"/>
      </rPr>
      <t xml:space="preserve">
</t>
    </r>
    <r>
      <rPr>
        <b/>
        <sz val="11"/>
        <color indexed="8"/>
        <rFont val="Calibri"/>
        <family val="2"/>
      </rPr>
      <t>SP 800-221A: GV.BE-1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SR-02</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</si>
  <si>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</si>
  <si>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Ex1</t>
    </r>
    <r>
      <rPr>
        <sz val="11"/>
        <color indexed="8"/>
        <rFont val="Calibri"/>
        <family val="2"/>
      </rPr>
      <t>: Determine how to update senior executives, directors, and management on the organization's cybersecurity posture at agreed-upon intervals</t>
    </r>
    <r>
      <rPr>
        <sz val="11"/>
        <color indexed="8"/>
        <rFont val="Aptos Narrow"/>
        <family val="2"/>
        <scheme val="minor"/>
      </rPr>
      <t xml:space="preserve">
</t>
    </r>
    <r>
      <rPr>
        <b/>
        <sz val="11"/>
        <color indexed="8"/>
        <rFont val="Calibri"/>
        <family val="2"/>
      </rPr>
      <t>Ex2</t>
    </r>
    <r>
      <rPr>
        <sz val="11"/>
        <color indexed="8"/>
        <rFont val="Calibri"/>
        <family val="2"/>
      </rPr>
      <t>: Identify how all departments across the organization - such as management, operations, internal auditors, legal, acquisition, physical security, and HR - will communicate with each other about cybersecurity risks</t>
    </r>
  </si>
  <si>
    <r>
      <rPr>
        <b/>
        <sz val="11"/>
        <color indexed="8"/>
        <rFont val="Calibri"/>
        <family val="2"/>
      </rPr>
      <t>CRI Profile v2.0: GV.RM-05</t>
    </r>
    <r>
      <rPr>
        <sz val="11"/>
        <color indexed="8"/>
        <rFont val="Aptos Narrow"/>
        <family val="2"/>
        <scheme val="minor"/>
      </rPr>
      <t xml:space="preserve">
</t>
    </r>
    <r>
      <rPr>
        <b/>
        <sz val="11"/>
        <color indexed="8"/>
        <rFont val="Calibri"/>
        <family val="2"/>
      </rPr>
      <t>CRI Profile v2.0: GV.RM-05.01</t>
    </r>
    <r>
      <rPr>
        <sz val="11"/>
        <color indexed="8"/>
        <rFont val="Aptos Narrow"/>
        <family val="2"/>
        <scheme val="minor"/>
      </rPr>
      <t xml:space="preserve">
</t>
    </r>
    <r>
      <rPr>
        <b/>
        <sz val="11"/>
        <color indexed="8"/>
        <rFont val="Calibri"/>
        <family val="2"/>
      </rPr>
      <t>CRI Profile v2.0: GV.RM-05.02</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PM-30</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</si>
  <si>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</si>
  <si>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Ex1</t>
    </r>
    <r>
      <rPr>
        <sz val="11"/>
        <color indexed="8"/>
        <rFont val="Calibri"/>
        <family val="2"/>
      </rPr>
      <t>: Establish criteria for using a quantitative approach to cybersecurity risk analysis, and specify probability and exposure formulas</t>
    </r>
    <r>
      <rPr>
        <sz val="11"/>
        <color indexed="8"/>
        <rFont val="Aptos Narrow"/>
        <family val="2"/>
        <scheme val="minor"/>
      </rPr>
      <t xml:space="preserve">
</t>
    </r>
    <r>
      <rPr>
        <b/>
        <sz val="11"/>
        <color indexed="8"/>
        <rFont val="Calibri"/>
        <family val="2"/>
      </rPr>
      <t>Ex2</t>
    </r>
    <r>
      <rPr>
        <sz val="11"/>
        <color indexed="8"/>
        <rFont val="Calibri"/>
        <family val="2"/>
      </rPr>
      <t>: Create and use templates (e.g., a risk register) to document cybersecurity risk information (e.g., risk description, exposure, treatment, and ownership)</t>
    </r>
    <r>
      <rPr>
        <sz val="11"/>
        <color indexed="8"/>
        <rFont val="Aptos Narrow"/>
        <family val="2"/>
        <scheme val="minor"/>
      </rPr>
      <t xml:space="preserve">
</t>
    </r>
    <r>
      <rPr>
        <b/>
        <sz val="11"/>
        <color indexed="8"/>
        <rFont val="Calibri"/>
        <family val="2"/>
      </rPr>
      <t>Ex3</t>
    </r>
    <r>
      <rPr>
        <sz val="11"/>
        <color indexed="8"/>
        <rFont val="Calibri"/>
        <family val="2"/>
      </rPr>
      <t>: Establish criteria for risk prioritization at the appropriate levels within the enterprise</t>
    </r>
    <r>
      <rPr>
        <sz val="11"/>
        <color indexed="8"/>
        <rFont val="Aptos Narrow"/>
        <family val="2"/>
        <scheme val="minor"/>
      </rPr>
      <t xml:space="preserve">
</t>
    </r>
    <r>
      <rPr>
        <b/>
        <sz val="11"/>
        <color indexed="8"/>
        <rFont val="Calibri"/>
        <family val="2"/>
      </rPr>
      <t>Ex4</t>
    </r>
    <r>
      <rPr>
        <sz val="11"/>
        <color indexed="8"/>
        <rFont val="Calibri"/>
        <family val="2"/>
      </rPr>
      <t>: Use a consistent list of risk categories to support integrating, aggregating, and comparing cybersecurity risks</t>
    </r>
  </si>
  <si>
    <r>
      <rPr>
        <b/>
        <sz val="11"/>
        <color indexed="8"/>
        <rFont val="Calibri"/>
        <family val="2"/>
      </rPr>
      <t>CRI Profile v2.0: GV.RM-06</t>
    </r>
    <r>
      <rPr>
        <sz val="11"/>
        <color indexed="8"/>
        <rFont val="Aptos Narrow"/>
        <family val="2"/>
        <scheme val="minor"/>
      </rPr>
      <t xml:space="preserve">
</t>
    </r>
    <r>
      <rPr>
        <b/>
        <sz val="11"/>
        <color indexed="8"/>
        <rFont val="Calibri"/>
        <family val="2"/>
      </rPr>
      <t>CRI Profile v2.0: GV.RM-06.01</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RA-03</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</si>
  <si>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</si>
  <si>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Ex1</t>
    </r>
    <r>
      <rPr>
        <sz val="11"/>
        <color indexed="8"/>
        <rFont val="Calibri"/>
        <family val="2"/>
      </rPr>
      <t>: Define and communicate guidance and methods for identifying opportunities and including them in risk discussions (e.g., strengths, weaknesses, opportunities, and threats [SWOT] analysis)</t>
    </r>
    <r>
      <rPr>
        <sz val="11"/>
        <color indexed="8"/>
        <rFont val="Aptos Narrow"/>
        <family val="2"/>
        <scheme val="minor"/>
      </rPr>
      <t xml:space="preserve">
</t>
    </r>
    <r>
      <rPr>
        <b/>
        <sz val="11"/>
        <color indexed="8"/>
        <rFont val="Calibri"/>
        <family val="2"/>
      </rPr>
      <t>Ex2</t>
    </r>
    <r>
      <rPr>
        <sz val="11"/>
        <color indexed="8"/>
        <rFont val="Calibri"/>
        <family val="2"/>
      </rPr>
      <t>: Identify stretch goals and document them</t>
    </r>
    <r>
      <rPr>
        <sz val="11"/>
        <color indexed="8"/>
        <rFont val="Aptos Narrow"/>
        <family val="2"/>
        <scheme val="minor"/>
      </rPr>
      <t xml:space="preserve">
</t>
    </r>
    <r>
      <rPr>
        <b/>
        <sz val="11"/>
        <color indexed="8"/>
        <rFont val="Calibri"/>
        <family val="2"/>
      </rPr>
      <t>Ex3</t>
    </r>
    <r>
      <rPr>
        <sz val="11"/>
        <color indexed="8"/>
        <rFont val="Calibri"/>
        <family val="2"/>
      </rPr>
      <t>: Calculate, document, and prioritize positive risks alongside negative risks</t>
    </r>
  </si>
  <si>
    <r>
      <rPr>
        <b/>
        <sz val="11"/>
        <color indexed="8"/>
        <rFont val="Calibri"/>
        <family val="2"/>
      </rPr>
      <t>CRI Profile v2.0: GV.RM-07</t>
    </r>
    <r>
      <rPr>
        <sz val="11"/>
        <color indexed="8"/>
        <rFont val="Aptos Narrow"/>
        <family val="2"/>
        <scheme val="minor"/>
      </rPr>
      <t xml:space="preserve">
</t>
    </r>
    <r>
      <rPr>
        <b/>
        <sz val="11"/>
        <color indexed="8"/>
        <rFont val="Calibri"/>
        <family val="2"/>
      </rPr>
      <t>CRI Profile v2.0: GV.RM-07.01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RA-03</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</si>
  <si>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</si>
  <si>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</si>
  <si>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Ex1</t>
    </r>
    <r>
      <rPr>
        <sz val="11"/>
        <color indexed="8"/>
        <rFont val="Calibri"/>
        <family val="2"/>
      </rPr>
      <t>: Leaders (e.g., directors) agree on their roles and responsibilities in developing, implementing, and assessing the organization's cybersecurity strategy</t>
    </r>
    <r>
      <rPr>
        <sz val="11"/>
        <color indexed="8"/>
        <rFont val="Aptos Narrow"/>
        <family val="2"/>
        <scheme val="minor"/>
      </rPr>
      <t xml:space="preserve">
</t>
    </r>
    <r>
      <rPr>
        <b/>
        <sz val="11"/>
        <color indexed="8"/>
        <rFont val="Calibri"/>
        <family val="2"/>
      </rPr>
      <t>Ex2</t>
    </r>
    <r>
      <rPr>
        <sz val="11"/>
        <color indexed="8"/>
        <rFont val="Calibri"/>
        <family val="2"/>
      </rPr>
      <t>: Share leaders' expectations regarding a secure and ethical culture, especially when current events present the opportunity to highlight positive or negative examples of cybersecurity risk management</t>
    </r>
    <r>
      <rPr>
        <sz val="11"/>
        <color indexed="8"/>
        <rFont val="Aptos Narrow"/>
        <family val="2"/>
        <scheme val="minor"/>
      </rPr>
      <t xml:space="preserve">
</t>
    </r>
    <r>
      <rPr>
        <b/>
        <sz val="11"/>
        <color indexed="8"/>
        <rFont val="Calibri"/>
        <family val="2"/>
      </rPr>
      <t>Ex3</t>
    </r>
    <r>
      <rPr>
        <sz val="11"/>
        <color indexed="8"/>
        <rFont val="Calibri"/>
        <family val="2"/>
      </rPr>
      <t>: Leaders direct the CISO to maintain a comprehensive cybersecurity risk strategy and review and update it at least annually and after major events</t>
    </r>
    <r>
      <rPr>
        <sz val="11"/>
        <color indexed="8"/>
        <rFont val="Aptos Narrow"/>
        <family val="2"/>
        <scheme val="minor"/>
      </rPr>
      <t xml:space="preserve">
</t>
    </r>
    <r>
      <rPr>
        <b/>
        <sz val="11"/>
        <color indexed="8"/>
        <rFont val="Calibri"/>
        <family val="2"/>
      </rPr>
      <t>Ex4</t>
    </r>
    <r>
      <rPr>
        <sz val="11"/>
        <color indexed="8"/>
        <rFont val="Calibri"/>
        <family val="2"/>
      </rPr>
      <t>: Conduct reviews to ensure adequate authority and coordination among those responsible for managing cybersecurity risk</t>
    </r>
  </si>
  <si>
    <r>
      <rPr>
        <b/>
        <sz val="11"/>
        <color indexed="8"/>
        <rFont val="Calibri"/>
        <family val="2"/>
      </rPr>
      <t>CIS Controls v8.0: 14.1</t>
    </r>
    <r>
      <rPr>
        <sz val="11"/>
        <color indexed="8"/>
        <rFont val="Aptos Narrow"/>
        <family val="2"/>
        <scheme val="minor"/>
      </rPr>
      <t xml:space="preserve">
</t>
    </r>
    <r>
      <rPr>
        <b/>
        <sz val="11"/>
        <color indexed="8"/>
        <rFont val="Calibri"/>
        <family val="2"/>
      </rPr>
      <t>CRI Profile v2.0: GV.RR-01</t>
    </r>
    <r>
      <rPr>
        <sz val="11"/>
        <color indexed="8"/>
        <rFont val="Aptos Narrow"/>
        <family val="2"/>
        <scheme val="minor"/>
      </rPr>
      <t xml:space="preserve">
</t>
    </r>
    <r>
      <rPr>
        <b/>
        <sz val="11"/>
        <color indexed="8"/>
        <rFont val="Calibri"/>
        <family val="2"/>
      </rPr>
      <t>CRI Profile v2.0: GV.RR-01.01</t>
    </r>
    <r>
      <rPr>
        <sz val="11"/>
        <color indexed="8"/>
        <rFont val="Aptos Narrow"/>
        <family val="2"/>
        <scheme val="minor"/>
      </rPr>
      <t xml:space="preserve">
</t>
    </r>
    <r>
      <rPr>
        <b/>
        <sz val="11"/>
        <color indexed="8"/>
        <rFont val="Calibri"/>
        <family val="2"/>
      </rPr>
      <t>CRI Profile v2.0: GV.RR-01.02</t>
    </r>
    <r>
      <rPr>
        <sz val="11"/>
        <color indexed="8"/>
        <rFont val="Aptos Narrow"/>
        <family val="2"/>
        <scheme val="minor"/>
      </rPr>
      <t xml:space="preserve">
</t>
    </r>
    <r>
      <rPr>
        <b/>
        <sz val="11"/>
        <color indexed="8"/>
        <rFont val="Calibri"/>
        <family val="2"/>
      </rPr>
      <t>CRI Profile v2.0: GV.RR-01.03</t>
    </r>
    <r>
      <rPr>
        <sz val="11"/>
        <color indexed="8"/>
        <rFont val="Aptos Narrow"/>
        <family val="2"/>
        <scheme val="minor"/>
      </rPr>
      <t xml:space="preserve">
</t>
    </r>
    <r>
      <rPr>
        <b/>
        <sz val="11"/>
        <color indexed="8"/>
        <rFont val="Calibri"/>
        <family val="2"/>
      </rPr>
      <t>CRI Profile v2.0: GV.RR-01.04</t>
    </r>
    <r>
      <rPr>
        <sz val="11"/>
        <color indexed="8"/>
        <rFont val="Aptos Narrow"/>
        <family val="2"/>
        <scheme val="minor"/>
      </rPr>
      <t xml:space="preserve">
</t>
    </r>
    <r>
      <rPr>
        <b/>
        <sz val="11"/>
        <color indexed="8"/>
        <rFont val="Calibri"/>
        <family val="2"/>
      </rPr>
      <t>CRI Profile v2.0: GV.RR-01.05</t>
    </r>
    <r>
      <rPr>
        <sz val="11"/>
        <color indexed="8"/>
        <rFont val="Aptos Narrow"/>
        <family val="2"/>
        <scheme val="minor"/>
      </rPr>
      <t xml:space="preserve">
</t>
    </r>
    <r>
      <rPr>
        <b/>
        <sz val="11"/>
        <color indexed="8"/>
        <rFont val="Calibri"/>
        <family val="2"/>
      </rPr>
      <t>SP 800-218: PO.2.3</t>
    </r>
    <r>
      <rPr>
        <sz val="11"/>
        <color indexed="8"/>
        <rFont val="Aptos Narrow"/>
        <family val="2"/>
        <scheme val="minor"/>
      </rPr>
      <t xml:space="preserve">
</t>
    </r>
    <r>
      <rPr>
        <b/>
        <sz val="11"/>
        <color indexed="8"/>
        <rFont val="Calibri"/>
        <family val="2"/>
      </rPr>
      <t>SP 800-53 Rev 5.1.1: PM-02</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PM-24</t>
    </r>
    <r>
      <rPr>
        <sz val="11"/>
        <color indexed="8"/>
        <rFont val="Aptos Narrow"/>
        <family val="2"/>
        <scheme val="minor"/>
      </rPr>
      <t xml:space="preserve">
</t>
    </r>
    <r>
      <rPr>
        <b/>
        <sz val="11"/>
        <color indexed="8"/>
        <rFont val="Calibri"/>
        <family val="2"/>
      </rPr>
      <t>SP 800-53 Rev 5.1.1: PM-29</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</si>
  <si>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</si>
  <si>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Ex1</t>
    </r>
    <r>
      <rPr>
        <sz val="11"/>
        <color indexed="8"/>
        <rFont val="Calibri"/>
        <family val="2"/>
      </rPr>
      <t>: Document risk management roles and responsibilities in policy</t>
    </r>
    <r>
      <rPr>
        <sz val="11"/>
        <color indexed="8"/>
        <rFont val="Aptos Narrow"/>
        <family val="2"/>
        <scheme val="minor"/>
      </rPr>
      <t xml:space="preserve">
</t>
    </r>
    <r>
      <rPr>
        <b/>
        <sz val="11"/>
        <color indexed="8"/>
        <rFont val="Calibri"/>
        <family val="2"/>
      </rPr>
      <t>Ex2</t>
    </r>
    <r>
      <rPr>
        <sz val="11"/>
        <color indexed="8"/>
        <rFont val="Calibri"/>
        <family val="2"/>
      </rPr>
      <t>: Document who is responsible and accountable for cybersecurity risk management activities and how those teams and individuals are to be consulted and informed</t>
    </r>
    <r>
      <rPr>
        <sz val="11"/>
        <color indexed="8"/>
        <rFont val="Aptos Narrow"/>
        <family val="2"/>
        <scheme val="minor"/>
      </rPr>
      <t xml:space="preserve">
</t>
    </r>
    <r>
      <rPr>
        <b/>
        <sz val="11"/>
        <color indexed="8"/>
        <rFont val="Calibri"/>
        <family val="2"/>
      </rPr>
      <t>Ex3</t>
    </r>
    <r>
      <rPr>
        <sz val="11"/>
        <color indexed="8"/>
        <rFont val="Calibri"/>
        <family val="2"/>
      </rPr>
      <t>: Include cybersecurity responsibilities and performance requirements in personnel descriptions</t>
    </r>
    <r>
      <rPr>
        <sz val="11"/>
        <color indexed="8"/>
        <rFont val="Aptos Narrow"/>
        <family val="2"/>
        <scheme val="minor"/>
      </rPr>
      <t xml:space="preserve">
</t>
    </r>
    <r>
      <rPr>
        <b/>
        <sz val="11"/>
        <color indexed="8"/>
        <rFont val="Calibri"/>
        <family val="2"/>
      </rPr>
      <t>Ex4</t>
    </r>
    <r>
      <rPr>
        <sz val="11"/>
        <color indexed="8"/>
        <rFont val="Calibri"/>
        <family val="2"/>
      </rPr>
      <t>: Document performance goals for personnel with cybersecurity risk management responsibilities, and periodically measure performance to identify areas for improvement</t>
    </r>
    <r>
      <rPr>
        <sz val="11"/>
        <color indexed="8"/>
        <rFont val="Aptos Narrow"/>
        <family val="2"/>
        <scheme val="minor"/>
      </rPr>
      <t xml:space="preserve">
</t>
    </r>
    <r>
      <rPr>
        <b/>
        <sz val="11"/>
        <color indexed="8"/>
        <rFont val="Calibri"/>
        <family val="2"/>
      </rPr>
      <t>Ex5</t>
    </r>
    <r>
      <rPr>
        <sz val="11"/>
        <color indexed="8"/>
        <rFont val="Calibri"/>
        <family val="2"/>
      </rPr>
      <t>: Clearly articulate cybersecurity responsibilities within operations, risk functions, and internal audit functions</t>
    </r>
  </si>
  <si>
    <r>
      <rPr>
        <b/>
        <sz val="11"/>
        <color indexed="8"/>
        <rFont val="Calibri"/>
        <family val="2"/>
      </rPr>
      <t>CIS Controls v8.0: 14.9</t>
    </r>
    <r>
      <rPr>
        <sz val="11"/>
        <color indexed="8"/>
        <rFont val="Aptos Narrow"/>
        <family val="2"/>
        <scheme val="minor"/>
      </rPr>
      <t xml:space="preserve">
</t>
    </r>
    <r>
      <rPr>
        <b/>
        <sz val="11"/>
        <color indexed="8"/>
        <rFont val="Calibri"/>
        <family val="2"/>
      </rPr>
      <t>CRI Profile v2.0: GV.RR-02</t>
    </r>
    <r>
      <rPr>
        <sz val="11"/>
        <color indexed="8"/>
        <rFont val="Aptos Narrow"/>
        <family val="2"/>
        <scheme val="minor"/>
      </rPr>
      <t xml:space="preserve">
</t>
    </r>
    <r>
      <rPr>
        <b/>
        <sz val="11"/>
        <color indexed="8"/>
        <rFont val="Calibri"/>
        <family val="2"/>
      </rPr>
      <t>CRI Profile v2.0: GV.RR-02.01</t>
    </r>
    <r>
      <rPr>
        <sz val="11"/>
        <color indexed="8"/>
        <rFont val="Aptos Narrow"/>
        <family val="2"/>
        <scheme val="minor"/>
      </rPr>
      <t xml:space="preserve">
</t>
    </r>
    <r>
      <rPr>
        <b/>
        <sz val="11"/>
        <color indexed="8"/>
        <rFont val="Calibri"/>
        <family val="2"/>
      </rPr>
      <t>CRI Profile v2.0: GV.RR-02.02</t>
    </r>
    <r>
      <rPr>
        <sz val="11"/>
        <color indexed="8"/>
        <rFont val="Aptos Narrow"/>
        <family val="2"/>
        <scheme val="minor"/>
      </rPr>
      <t xml:space="preserve">
</t>
    </r>
    <r>
      <rPr>
        <b/>
        <sz val="11"/>
        <color indexed="8"/>
        <rFont val="Calibri"/>
        <family val="2"/>
      </rPr>
      <t>CRI Profile v2.0: GV.RR-02.03</t>
    </r>
    <r>
      <rPr>
        <sz val="11"/>
        <color indexed="8"/>
        <rFont val="Aptos Narrow"/>
        <family val="2"/>
        <scheme val="minor"/>
      </rPr>
      <t xml:space="preserve">
</t>
    </r>
    <r>
      <rPr>
        <b/>
        <sz val="11"/>
        <color indexed="8"/>
        <rFont val="Calibri"/>
        <family val="2"/>
      </rPr>
      <t>CRI Profile v2.0: GV.RR-02.04</t>
    </r>
    <r>
      <rPr>
        <sz val="11"/>
        <color indexed="8"/>
        <rFont val="Aptos Narrow"/>
        <family val="2"/>
        <scheme val="minor"/>
      </rPr>
      <t xml:space="preserve">
</t>
    </r>
    <r>
      <rPr>
        <b/>
        <sz val="11"/>
        <color indexed="8"/>
        <rFont val="Calibri"/>
        <family val="2"/>
      </rPr>
      <t>CRI Profile v2.0: GV.RR-02.05</t>
    </r>
    <r>
      <rPr>
        <sz val="11"/>
        <color indexed="8"/>
        <rFont val="Aptos Narrow"/>
        <family val="2"/>
        <scheme val="minor"/>
      </rPr>
      <t xml:space="preserve">
</t>
    </r>
    <r>
      <rPr>
        <b/>
        <sz val="11"/>
        <color indexed="8"/>
        <rFont val="Calibri"/>
        <family val="2"/>
      </rPr>
      <t>CRI Profile v2.0: GV.RR-02.06</t>
    </r>
    <r>
      <rPr>
        <sz val="11"/>
        <color indexed="8"/>
        <rFont val="Aptos Narrow"/>
        <family val="2"/>
        <scheme val="minor"/>
      </rPr>
      <t xml:space="preserve">
</t>
    </r>
    <r>
      <rPr>
        <b/>
        <sz val="11"/>
        <color indexed="8"/>
        <rFont val="Calibri"/>
        <family val="2"/>
      </rPr>
      <t>CRI Profile v2.0: GV.RR-02.07</t>
    </r>
    <r>
      <rPr>
        <sz val="11"/>
        <color indexed="8"/>
        <rFont val="Aptos Narrow"/>
        <family val="2"/>
        <scheme val="minor"/>
      </rPr>
      <t xml:space="preserve">
</t>
    </r>
    <r>
      <rPr>
        <b/>
        <sz val="11"/>
        <color indexed="8"/>
        <rFont val="Calibri"/>
        <family val="2"/>
      </rPr>
      <t>CSF v1.1: ID.AM-6</t>
    </r>
    <r>
      <rPr>
        <sz val="11"/>
        <color indexed="8"/>
        <rFont val="Aptos Narrow"/>
        <family val="2"/>
        <scheme val="minor"/>
      </rPr>
      <t xml:space="preserve">
</t>
    </r>
    <r>
      <rPr>
        <b/>
        <sz val="11"/>
        <color indexed="8"/>
        <rFont val="Calibri"/>
        <family val="2"/>
      </rPr>
      <t>CSF v1.1: ID.GV-2</t>
    </r>
    <r>
      <rPr>
        <sz val="11"/>
        <color indexed="8"/>
        <rFont val="Aptos Narrow"/>
        <family val="2"/>
        <scheme val="minor"/>
      </rPr>
      <t xml:space="preserve">
</t>
    </r>
    <r>
      <rPr>
        <b/>
        <sz val="11"/>
        <color indexed="8"/>
        <rFont val="Calibri"/>
        <family val="2"/>
      </rPr>
      <t>CSF v1.1: DE.DP-1</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GV.RR-1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800-53 Rev 5.1.1: PM-02</t>
    </r>
    <r>
      <rPr>
        <sz val="11"/>
        <color indexed="8"/>
        <rFont val="Aptos Narrow"/>
        <family val="2"/>
        <scheme val="minor"/>
      </rPr>
      <t xml:space="preserve">
</t>
    </r>
    <r>
      <rPr>
        <b/>
        <sz val="11"/>
        <color indexed="8"/>
        <rFont val="Calibri"/>
        <family val="2"/>
      </rPr>
      <t>SP 800-53 Rev 5.1.1: PM-13</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PM-24</t>
    </r>
    <r>
      <rPr>
        <sz val="11"/>
        <color indexed="8"/>
        <rFont val="Aptos Narrow"/>
        <family val="2"/>
        <scheme val="minor"/>
      </rPr>
      <t xml:space="preserve">
</t>
    </r>
    <r>
      <rPr>
        <b/>
        <sz val="11"/>
        <color indexed="8"/>
        <rFont val="Calibri"/>
        <family val="2"/>
      </rPr>
      <t>SP 800-53 Rev 5.1.1: PM-29</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</si>
  <si>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</si>
  <si>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Ex1</t>
    </r>
    <r>
      <rPr>
        <sz val="11"/>
        <color indexed="8"/>
        <rFont val="Calibri"/>
        <family val="2"/>
      </rPr>
      <t>: Conduct periodic management reviews to ensure that those given cybersecurity risk management responsibilities have the necessary authority</t>
    </r>
    <r>
      <rPr>
        <sz val="11"/>
        <color indexed="8"/>
        <rFont val="Aptos Narrow"/>
        <family val="2"/>
        <scheme val="minor"/>
      </rPr>
      <t xml:space="preserve">
</t>
    </r>
    <r>
      <rPr>
        <b/>
        <sz val="11"/>
        <color indexed="8"/>
        <rFont val="Calibri"/>
        <family val="2"/>
      </rPr>
      <t>Ex2</t>
    </r>
    <r>
      <rPr>
        <sz val="11"/>
        <color indexed="8"/>
        <rFont val="Calibri"/>
        <family val="2"/>
      </rPr>
      <t>: Identify resource allocation and investment in line with risk tolerance and response</t>
    </r>
    <r>
      <rPr>
        <sz val="11"/>
        <color indexed="8"/>
        <rFont val="Aptos Narrow"/>
        <family val="2"/>
        <scheme val="minor"/>
      </rPr>
      <t xml:space="preserve">
</t>
    </r>
    <r>
      <rPr>
        <b/>
        <sz val="11"/>
        <color indexed="8"/>
        <rFont val="Calibri"/>
        <family val="2"/>
      </rPr>
      <t>Ex3</t>
    </r>
    <r>
      <rPr>
        <sz val="11"/>
        <color indexed="8"/>
        <rFont val="Calibri"/>
        <family val="2"/>
      </rPr>
      <t>: Provide adequate and sufficient people, process, and technical resources to support the cybersecurity strategy</t>
    </r>
  </si>
  <si>
    <r>
      <rPr>
        <b/>
        <sz val="11"/>
        <color indexed="8"/>
        <rFont val="Calibri"/>
        <family val="2"/>
      </rPr>
      <t>CRI Profile v2.0: GV.RR-03</t>
    </r>
    <r>
      <rPr>
        <sz val="11"/>
        <color indexed="8"/>
        <rFont val="Aptos Narrow"/>
        <family val="2"/>
        <scheme val="minor"/>
      </rPr>
      <t xml:space="preserve">
</t>
    </r>
    <r>
      <rPr>
        <b/>
        <sz val="11"/>
        <color indexed="8"/>
        <rFont val="Calibri"/>
        <family val="2"/>
      </rPr>
      <t>CRI Profile v2.0: GV.RR-03.01</t>
    </r>
    <r>
      <rPr>
        <sz val="11"/>
        <color indexed="8"/>
        <rFont val="Aptos Narrow"/>
        <family val="2"/>
        <scheme val="minor"/>
      </rPr>
      <t xml:space="preserve">
</t>
    </r>
    <r>
      <rPr>
        <b/>
        <sz val="11"/>
        <color indexed="8"/>
        <rFont val="Calibri"/>
        <family val="2"/>
      </rPr>
      <t>CRI Profile v2.0: GV.RR-03.02</t>
    </r>
    <r>
      <rPr>
        <sz val="11"/>
        <color indexed="8"/>
        <rFont val="Aptos Narrow"/>
        <family val="2"/>
        <scheme val="minor"/>
      </rPr>
      <t xml:space="preserve">
</t>
    </r>
    <r>
      <rPr>
        <b/>
        <sz val="11"/>
        <color indexed="8"/>
        <rFont val="Calibri"/>
        <family val="2"/>
      </rPr>
      <t>CRI Profile v2.0: GV.RR-03.03</t>
    </r>
    <r>
      <rPr>
        <sz val="11"/>
        <color indexed="8"/>
        <rFont val="Aptos Narrow"/>
        <family val="2"/>
        <scheme val="minor"/>
      </rPr>
      <t xml:space="preserve">
</t>
    </r>
    <r>
      <rPr>
        <b/>
        <sz val="11"/>
        <color indexed="8"/>
        <rFont val="Calibri"/>
        <family val="2"/>
      </rPr>
      <t>CSF v1.1: ID.RM-1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PM-03</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</si>
  <si>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</si>
  <si>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Ex1</t>
    </r>
    <r>
      <rPr>
        <sz val="11"/>
        <color indexed="8"/>
        <rFont val="Calibri"/>
        <family val="2"/>
      </rPr>
      <t>: Integrate cybersecurity risk management considerations into human resources processes (e.g., personnel screening, onboarding, change notification, offboarding)</t>
    </r>
    <r>
      <rPr>
        <sz val="11"/>
        <color indexed="8"/>
        <rFont val="Aptos Narrow"/>
        <family val="2"/>
        <scheme val="minor"/>
      </rPr>
      <t xml:space="preserve">
</t>
    </r>
    <r>
      <rPr>
        <b/>
        <sz val="11"/>
        <color indexed="8"/>
        <rFont val="Calibri"/>
        <family val="2"/>
      </rPr>
      <t>Ex2</t>
    </r>
    <r>
      <rPr>
        <sz val="11"/>
        <color indexed="8"/>
        <rFont val="Calibri"/>
        <family val="2"/>
      </rPr>
      <t>: Consider cybersecurity knowledge to be a positive factor in hiring, training, and retention decisions</t>
    </r>
    <r>
      <rPr>
        <sz val="11"/>
        <color indexed="8"/>
        <rFont val="Aptos Narrow"/>
        <family val="2"/>
        <scheme val="minor"/>
      </rPr>
      <t xml:space="preserve">
</t>
    </r>
    <r>
      <rPr>
        <b/>
        <sz val="11"/>
        <color indexed="8"/>
        <rFont val="Calibri"/>
        <family val="2"/>
      </rPr>
      <t>Ex3</t>
    </r>
    <r>
      <rPr>
        <sz val="11"/>
        <color indexed="8"/>
        <rFont val="Calibri"/>
        <family val="2"/>
      </rPr>
      <t>: Conduct background checks prior to onboarding new personnel for sensitive roles, and periodically repeat background checks for personnel with such roles</t>
    </r>
    <r>
      <rPr>
        <sz val="11"/>
        <color indexed="8"/>
        <rFont val="Aptos Narrow"/>
        <family val="2"/>
        <scheme val="minor"/>
      </rPr>
      <t xml:space="preserve">
</t>
    </r>
    <r>
      <rPr>
        <b/>
        <sz val="11"/>
        <color indexed="8"/>
        <rFont val="Calibri"/>
        <family val="2"/>
      </rPr>
      <t>Ex4</t>
    </r>
    <r>
      <rPr>
        <sz val="11"/>
        <color indexed="8"/>
        <rFont val="Calibri"/>
        <family val="2"/>
      </rPr>
      <t>: Define and enforce obligations for personnel to be aware of, adhere to, and uphold security policies as they relate to their roles</t>
    </r>
  </si>
  <si>
    <r>
      <rPr>
        <b/>
        <sz val="11"/>
        <color indexed="8"/>
        <rFont val="Calibri"/>
        <family val="2"/>
      </rPr>
      <t>CIS Controls v8.0: 6.1</t>
    </r>
    <r>
      <rPr>
        <sz val="11"/>
        <color indexed="8"/>
        <rFont val="Aptos Narrow"/>
        <family val="2"/>
        <scheme val="minor"/>
      </rPr>
      <t xml:space="preserve">
</t>
    </r>
    <r>
      <rPr>
        <b/>
        <sz val="11"/>
        <color indexed="8"/>
        <rFont val="Calibri"/>
        <family val="2"/>
      </rPr>
      <t>CIS Controls v8.0: 6.2</t>
    </r>
    <r>
      <rPr>
        <sz val="11"/>
        <color indexed="8"/>
        <rFont val="Aptos Narrow"/>
        <family val="2"/>
        <scheme val="minor"/>
      </rPr>
      <t xml:space="preserve">
</t>
    </r>
    <r>
      <rPr>
        <b/>
        <sz val="11"/>
        <color indexed="8"/>
        <rFont val="Calibri"/>
        <family val="2"/>
      </rPr>
      <t>CRI Profile v2.0: GV.RR-04</t>
    </r>
    <r>
      <rPr>
        <sz val="11"/>
        <color indexed="8"/>
        <rFont val="Aptos Narrow"/>
        <family val="2"/>
        <scheme val="minor"/>
      </rPr>
      <t xml:space="preserve">
</t>
    </r>
    <r>
      <rPr>
        <b/>
        <sz val="11"/>
        <color indexed="8"/>
        <rFont val="Calibri"/>
        <family val="2"/>
      </rPr>
      <t>CRI Profile v2.0: GV.RR-04.01</t>
    </r>
    <r>
      <rPr>
        <sz val="11"/>
        <color indexed="8"/>
        <rFont val="Aptos Narrow"/>
        <family val="2"/>
        <scheme val="minor"/>
      </rPr>
      <t xml:space="preserve">
</t>
    </r>
    <r>
      <rPr>
        <b/>
        <sz val="11"/>
        <color indexed="8"/>
        <rFont val="Calibri"/>
        <family val="2"/>
      </rPr>
      <t>CRI Profile v2.0: GV.RR-04.02</t>
    </r>
    <r>
      <rPr>
        <sz val="11"/>
        <color indexed="8"/>
        <rFont val="Aptos Narrow"/>
        <family val="2"/>
        <scheme val="minor"/>
      </rPr>
      <t xml:space="preserve">
</t>
    </r>
    <r>
      <rPr>
        <b/>
        <sz val="11"/>
        <color indexed="8"/>
        <rFont val="Calibri"/>
        <family val="2"/>
      </rPr>
      <t>CRI Profile v2.0: GV.RR-04.03</t>
    </r>
    <r>
      <rPr>
        <sz val="11"/>
        <color indexed="8"/>
        <rFont val="Aptos Narrow"/>
        <family val="2"/>
        <scheme val="minor"/>
      </rPr>
      <t xml:space="preserve">
</t>
    </r>
    <r>
      <rPr>
        <b/>
        <sz val="11"/>
        <color indexed="8"/>
        <rFont val="Calibri"/>
        <family val="2"/>
      </rPr>
      <t>CSF v1.1: PR.IP-11</t>
    </r>
    <r>
      <rPr>
        <sz val="11"/>
        <color indexed="8"/>
        <rFont val="Aptos Narrow"/>
        <family val="2"/>
        <scheme val="minor"/>
      </rPr>
      <t xml:space="preserve">
</t>
    </r>
    <r>
      <rPr>
        <b/>
        <sz val="11"/>
        <color indexed="8"/>
        <rFont val="Calibri"/>
        <family val="2"/>
      </rPr>
      <t>SP 800-53 Rev 5.1.1: PM-13</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PS-07</t>
    </r>
    <r>
      <rPr>
        <sz val="11"/>
        <color indexed="8"/>
        <rFont val="Aptos Narrow"/>
        <family val="2"/>
        <scheme val="minor"/>
      </rPr>
      <t xml:space="preserve">
</t>
    </r>
    <r>
      <rPr>
        <b/>
        <sz val="11"/>
        <color indexed="8"/>
        <rFont val="Calibri"/>
        <family val="2"/>
      </rPr>
      <t>SP 800-53 Rev 5.1.1: PS-09</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</si>
  <si>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</si>
  <si>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</si>
  <si>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Ex1</t>
    </r>
    <r>
      <rPr>
        <sz val="11"/>
        <color indexed="8"/>
        <rFont val="Calibri"/>
        <family val="2"/>
      </rPr>
      <t>: Create, disseminate, and maintain an understandable, usable risk management policy with statements of management intent, expectations, and direction</t>
    </r>
    <r>
      <rPr>
        <sz val="11"/>
        <color indexed="8"/>
        <rFont val="Aptos Narrow"/>
        <family val="2"/>
        <scheme val="minor"/>
      </rPr>
      <t xml:space="preserve">
</t>
    </r>
    <r>
      <rPr>
        <b/>
        <sz val="11"/>
        <color indexed="8"/>
        <rFont val="Calibri"/>
        <family val="2"/>
      </rPr>
      <t>Ex2</t>
    </r>
    <r>
      <rPr>
        <sz val="11"/>
        <color indexed="8"/>
        <rFont val="Calibri"/>
        <family val="2"/>
      </rPr>
      <t>: Periodically review policy and supporting processes and procedures to ensure that they align with risk management strategy objectives and priorities, as well as the high-level direction of the cybersecurity policy</t>
    </r>
    <r>
      <rPr>
        <sz val="11"/>
        <color indexed="8"/>
        <rFont val="Aptos Narrow"/>
        <family val="2"/>
        <scheme val="minor"/>
      </rPr>
      <t xml:space="preserve">
</t>
    </r>
    <r>
      <rPr>
        <b/>
        <sz val="11"/>
        <color indexed="8"/>
        <rFont val="Calibri"/>
        <family val="2"/>
      </rPr>
      <t>Ex3</t>
    </r>
    <r>
      <rPr>
        <sz val="11"/>
        <color indexed="8"/>
        <rFont val="Calibri"/>
        <family val="2"/>
      </rPr>
      <t>: Require approval from senior management on policy</t>
    </r>
    <r>
      <rPr>
        <sz val="11"/>
        <color indexed="8"/>
        <rFont val="Aptos Narrow"/>
        <family val="2"/>
        <scheme val="minor"/>
      </rPr>
      <t xml:space="preserve">
</t>
    </r>
    <r>
      <rPr>
        <b/>
        <sz val="11"/>
        <color indexed="8"/>
        <rFont val="Calibri"/>
        <family val="2"/>
      </rPr>
      <t>Ex4</t>
    </r>
    <r>
      <rPr>
        <sz val="11"/>
        <color indexed="8"/>
        <rFont val="Calibri"/>
        <family val="2"/>
      </rPr>
      <t>: Communicate cybersecurity risk management policy and supporting processes and procedures across the organization</t>
    </r>
    <r>
      <rPr>
        <sz val="11"/>
        <color indexed="8"/>
        <rFont val="Aptos Narrow"/>
        <family val="2"/>
        <scheme val="minor"/>
      </rPr>
      <t xml:space="preserve">
</t>
    </r>
    <r>
      <rPr>
        <b/>
        <sz val="11"/>
        <color indexed="8"/>
        <rFont val="Calibri"/>
        <family val="2"/>
      </rPr>
      <t>Ex5</t>
    </r>
    <r>
      <rPr>
        <sz val="11"/>
        <color indexed="8"/>
        <rFont val="Calibri"/>
        <family val="2"/>
      </rPr>
      <t>: Require personnel to acknowledge receipt of policy when first hired, annually, and whenever policy is updated</t>
    </r>
  </si>
  <si>
    <r>
      <rPr>
        <b/>
        <sz val="11"/>
        <color indexed="8"/>
        <rFont val="Calibri"/>
        <family val="2"/>
      </rPr>
      <t>CRI Profile v2.0: GV.PO-01</t>
    </r>
    <r>
      <rPr>
        <sz val="11"/>
        <color indexed="8"/>
        <rFont val="Aptos Narrow"/>
        <family val="2"/>
        <scheme val="minor"/>
      </rPr>
      <t xml:space="preserve">
</t>
    </r>
    <r>
      <rPr>
        <b/>
        <sz val="11"/>
        <color indexed="8"/>
        <rFont val="Calibri"/>
        <family val="2"/>
      </rPr>
      <t>CRI Profile v2.0: GV.PO-01.01</t>
    </r>
    <r>
      <rPr>
        <sz val="11"/>
        <color indexed="8"/>
        <rFont val="Aptos Narrow"/>
        <family val="2"/>
        <scheme val="minor"/>
      </rPr>
      <t xml:space="preserve">
</t>
    </r>
    <r>
      <rPr>
        <b/>
        <sz val="11"/>
        <color indexed="8"/>
        <rFont val="Calibri"/>
        <family val="2"/>
      </rPr>
      <t>CRI Profile v2.0: GV.PO-01.02</t>
    </r>
    <r>
      <rPr>
        <sz val="11"/>
        <color indexed="8"/>
        <rFont val="Aptos Narrow"/>
        <family val="2"/>
        <scheme val="minor"/>
      </rPr>
      <t xml:space="preserve">
</t>
    </r>
    <r>
      <rPr>
        <b/>
        <sz val="11"/>
        <color indexed="8"/>
        <rFont val="Calibri"/>
        <family val="2"/>
      </rPr>
      <t>CRI Profile v2.0: GV.PO-01.03</t>
    </r>
    <r>
      <rPr>
        <sz val="11"/>
        <color indexed="8"/>
        <rFont val="Aptos Narrow"/>
        <family val="2"/>
        <scheme val="minor"/>
      </rPr>
      <t xml:space="preserve">
</t>
    </r>
    <r>
      <rPr>
        <b/>
        <sz val="11"/>
        <color indexed="8"/>
        <rFont val="Calibri"/>
        <family val="2"/>
      </rPr>
      <t>CRI Profile v2.0: GV.PO-01.04</t>
    </r>
    <r>
      <rPr>
        <sz val="11"/>
        <color indexed="8"/>
        <rFont val="Aptos Narrow"/>
        <family val="2"/>
        <scheme val="minor"/>
      </rPr>
      <t xml:space="preserve">
</t>
    </r>
    <r>
      <rPr>
        <b/>
        <sz val="11"/>
        <color indexed="8"/>
        <rFont val="Calibri"/>
        <family val="2"/>
      </rPr>
      <t>CRI Profile v2.0: GV.PO-01.05</t>
    </r>
    <r>
      <rPr>
        <sz val="11"/>
        <color indexed="8"/>
        <rFont val="Aptos Narrow"/>
        <family val="2"/>
        <scheme val="minor"/>
      </rPr>
      <t xml:space="preserve">
</t>
    </r>
    <r>
      <rPr>
        <b/>
        <sz val="11"/>
        <color indexed="8"/>
        <rFont val="Calibri"/>
        <family val="2"/>
      </rPr>
      <t>CRI Profile v2.0: GV.PO-01.06</t>
    </r>
    <r>
      <rPr>
        <sz val="11"/>
        <color indexed="8"/>
        <rFont val="Aptos Narrow"/>
        <family val="2"/>
        <scheme val="minor"/>
      </rPr>
      <t xml:space="preserve">
</t>
    </r>
    <r>
      <rPr>
        <b/>
        <sz val="11"/>
        <color indexed="8"/>
        <rFont val="Calibri"/>
        <family val="2"/>
      </rPr>
      <t>CRI Profile v2.0: GV.PO-01.07</t>
    </r>
    <r>
      <rPr>
        <sz val="11"/>
        <color indexed="8"/>
        <rFont val="Aptos Narrow"/>
        <family val="2"/>
        <scheme val="minor"/>
      </rPr>
      <t xml:space="preserve">
</t>
    </r>
    <r>
      <rPr>
        <b/>
        <sz val="11"/>
        <color indexed="8"/>
        <rFont val="Calibri"/>
        <family val="2"/>
      </rPr>
      <t>CRI Profile v2.0: GV.PO-01.08</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</si>
  <si>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</si>
  <si>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Ex1</t>
    </r>
    <r>
      <rPr>
        <sz val="11"/>
        <color indexed="8"/>
        <rFont val="Calibri"/>
        <family val="2"/>
      </rPr>
      <t>: Update policy based on periodic reviews of cybersecurity risk management results to ensure that policy and supporting processes and procedures adequately maintain risk at an acceptable level</t>
    </r>
    <r>
      <rPr>
        <sz val="11"/>
        <color indexed="8"/>
        <rFont val="Aptos Narrow"/>
        <family val="2"/>
        <scheme val="minor"/>
      </rPr>
      <t xml:space="preserve">
</t>
    </r>
    <r>
      <rPr>
        <b/>
        <sz val="11"/>
        <color indexed="8"/>
        <rFont val="Calibri"/>
        <family val="2"/>
      </rPr>
      <t>Ex2</t>
    </r>
    <r>
      <rPr>
        <sz val="11"/>
        <color indexed="8"/>
        <rFont val="Calibri"/>
        <family val="2"/>
      </rPr>
      <t>: Provide a timeline for reviewing changes to the organization's risk environment (e.g., changes in risk or in the organization's mission objectives), and communicate recommended policy updates</t>
    </r>
    <r>
      <rPr>
        <sz val="11"/>
        <color indexed="8"/>
        <rFont val="Aptos Narrow"/>
        <family val="2"/>
        <scheme val="minor"/>
      </rPr>
      <t xml:space="preserve">
</t>
    </r>
    <r>
      <rPr>
        <b/>
        <sz val="11"/>
        <color indexed="8"/>
        <rFont val="Calibri"/>
        <family val="2"/>
      </rPr>
      <t>Ex3</t>
    </r>
    <r>
      <rPr>
        <sz val="11"/>
        <color indexed="8"/>
        <rFont val="Calibri"/>
        <family val="2"/>
      </rPr>
      <t>: Update policy to reflect changes in legal and regulatory requirements</t>
    </r>
    <r>
      <rPr>
        <sz val="11"/>
        <color indexed="8"/>
        <rFont val="Aptos Narrow"/>
        <family val="2"/>
        <scheme val="minor"/>
      </rPr>
      <t xml:space="preserve">
</t>
    </r>
    <r>
      <rPr>
        <b/>
        <sz val="11"/>
        <color indexed="8"/>
        <rFont val="Calibri"/>
        <family val="2"/>
      </rPr>
      <t>Ex4</t>
    </r>
    <r>
      <rPr>
        <sz val="11"/>
        <color indexed="8"/>
        <rFont val="Calibri"/>
        <family val="2"/>
      </rPr>
      <t>: Update policy to reflect changes in technology (e.g., adoption of artificial intelligence) and changes to the business (e.g., acquisition of a new business, new contract requirements)</t>
    </r>
  </si>
  <si>
    <r>
      <rPr>
        <b/>
        <sz val="11"/>
        <color indexed="8"/>
        <rFont val="Calibri"/>
        <family val="2"/>
      </rPr>
      <t>CRI Profile v2.0: GV.PO-02</t>
    </r>
    <r>
      <rPr>
        <sz val="11"/>
        <color indexed="8"/>
        <rFont val="Aptos Narrow"/>
        <family val="2"/>
        <scheme val="minor"/>
      </rPr>
      <t xml:space="preserve">
</t>
    </r>
    <r>
      <rPr>
        <b/>
        <sz val="11"/>
        <color indexed="8"/>
        <rFont val="Calibri"/>
        <family val="2"/>
      </rPr>
      <t>CRI Profile v2.0: GV.PO-02.01</t>
    </r>
    <r>
      <rPr>
        <sz val="11"/>
        <color indexed="8"/>
        <rFont val="Aptos Narrow"/>
        <family val="2"/>
        <scheme val="minor"/>
      </rPr>
      <t xml:space="preserve">
</t>
    </r>
    <r>
      <rPr>
        <b/>
        <sz val="11"/>
        <color indexed="8"/>
        <rFont val="Calibri"/>
        <family val="2"/>
      </rPr>
      <t>CSF v1.1: ID.GV-1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</si>
  <si>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</si>
  <si>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</si>
  <si>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Ex1</t>
    </r>
    <r>
      <rPr>
        <sz val="11"/>
        <color indexed="8"/>
        <rFont val="Calibri"/>
        <family val="2"/>
      </rPr>
      <t>: Measure how well the risk management strategy and risk results have helped leaders make decisions and achieve organizational objectives</t>
    </r>
    <r>
      <rPr>
        <sz val="11"/>
        <color indexed="8"/>
        <rFont val="Aptos Narrow"/>
        <family val="2"/>
        <scheme val="minor"/>
      </rPr>
      <t xml:space="preserve">
</t>
    </r>
    <r>
      <rPr>
        <b/>
        <sz val="11"/>
        <color indexed="8"/>
        <rFont val="Calibri"/>
        <family val="2"/>
      </rPr>
      <t>Ex2</t>
    </r>
    <r>
      <rPr>
        <sz val="11"/>
        <color indexed="8"/>
        <rFont val="Calibri"/>
        <family val="2"/>
      </rPr>
      <t>: Examine whether cybersecurity risk strategies that impede operations or innovation should be adjusted</t>
    </r>
  </si>
  <si>
    <r>
      <rPr>
        <b/>
        <sz val="11"/>
        <color indexed="8"/>
        <rFont val="Calibri"/>
        <family val="2"/>
      </rPr>
      <t>CRI Profile v2.0: GV.OV-01</t>
    </r>
    <r>
      <rPr>
        <sz val="11"/>
        <color indexed="8"/>
        <rFont val="Aptos Narrow"/>
        <family val="2"/>
        <scheme val="minor"/>
      </rPr>
      <t xml:space="preserve">
</t>
    </r>
    <r>
      <rPr>
        <b/>
        <sz val="11"/>
        <color indexed="8"/>
        <rFont val="Calibri"/>
        <family val="2"/>
      </rPr>
      <t>CRI Profile v2.0: GV.OV-01.01</t>
    </r>
    <r>
      <rPr>
        <sz val="11"/>
        <color indexed="8"/>
        <rFont val="Aptos Narrow"/>
        <family val="2"/>
        <scheme val="minor"/>
      </rPr>
      <t xml:space="preserve">
</t>
    </r>
    <r>
      <rPr>
        <b/>
        <sz val="11"/>
        <color indexed="8"/>
        <rFont val="Calibri"/>
        <family val="2"/>
      </rPr>
      <t>CRI Profile v2.0: GV.OV-01.02</t>
    </r>
    <r>
      <rPr>
        <sz val="11"/>
        <color indexed="8"/>
        <rFont val="Aptos Narrow"/>
        <family val="2"/>
        <scheme val="minor"/>
      </rPr>
      <t xml:space="preserve">
</t>
    </r>
    <r>
      <rPr>
        <b/>
        <sz val="11"/>
        <color indexed="8"/>
        <rFont val="Calibri"/>
        <family val="2"/>
      </rPr>
      <t>CRI Profile v2.0: GV.OV-01.03</t>
    </r>
    <r>
      <rPr>
        <sz val="11"/>
        <color indexed="8"/>
        <rFont val="Aptos Narrow"/>
        <family val="2"/>
        <scheme val="minor"/>
      </rPr>
      <t xml:space="preserve">
</t>
    </r>
    <r>
      <rPr>
        <b/>
        <sz val="11"/>
        <color indexed="8"/>
        <rFont val="Calibri"/>
        <family val="2"/>
      </rPr>
      <t>SP 800-221A: GV.AD-3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</si>
  <si>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</si>
  <si>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Ex1</t>
    </r>
    <r>
      <rPr>
        <sz val="11"/>
        <color indexed="8"/>
        <rFont val="Calibri"/>
        <family val="2"/>
      </rPr>
      <t>: Review audit findings to confirm whether the existing cybersecurity strategy has ensured compliance with internal and external requirements</t>
    </r>
    <r>
      <rPr>
        <sz val="11"/>
        <color indexed="8"/>
        <rFont val="Aptos Narrow"/>
        <family val="2"/>
        <scheme val="minor"/>
      </rPr>
      <t xml:space="preserve">
</t>
    </r>
    <r>
      <rPr>
        <b/>
        <sz val="11"/>
        <color indexed="8"/>
        <rFont val="Calibri"/>
        <family val="2"/>
      </rPr>
      <t>Ex2</t>
    </r>
    <r>
      <rPr>
        <sz val="11"/>
        <color indexed="8"/>
        <rFont val="Calibri"/>
        <family val="2"/>
      </rPr>
      <t>: Review the performance oversight of those in cybersecurity-related roles to determine whether policy changes are necessary</t>
    </r>
    <r>
      <rPr>
        <sz val="11"/>
        <color indexed="8"/>
        <rFont val="Aptos Narrow"/>
        <family val="2"/>
        <scheme val="minor"/>
      </rPr>
      <t xml:space="preserve">
</t>
    </r>
    <r>
      <rPr>
        <b/>
        <sz val="11"/>
        <color indexed="8"/>
        <rFont val="Calibri"/>
        <family val="2"/>
      </rPr>
      <t>Ex3</t>
    </r>
    <r>
      <rPr>
        <sz val="11"/>
        <color indexed="8"/>
        <rFont val="Calibri"/>
        <family val="2"/>
      </rPr>
      <t>: Review strategy in light of cybersecurity incidents</t>
    </r>
  </si>
  <si>
    <r>
      <rPr>
        <b/>
        <sz val="11"/>
        <color indexed="8"/>
        <rFont val="Calibri"/>
        <family val="2"/>
      </rPr>
      <t>CRI Profile v2.0: GV.OV-02</t>
    </r>
    <r>
      <rPr>
        <sz val="11"/>
        <color indexed="8"/>
        <rFont val="Aptos Narrow"/>
        <family val="2"/>
        <scheme val="minor"/>
      </rPr>
      <t xml:space="preserve">
</t>
    </r>
    <r>
      <rPr>
        <b/>
        <sz val="11"/>
        <color indexed="8"/>
        <rFont val="Calibri"/>
        <family val="2"/>
      </rPr>
      <t>CRI Profile v2.0: GV.OV-02.01</t>
    </r>
    <r>
      <rPr>
        <sz val="11"/>
        <color indexed="8"/>
        <rFont val="Aptos Narrow"/>
        <family val="2"/>
        <scheme val="minor"/>
      </rPr>
      <t xml:space="preserve">
</t>
    </r>
    <r>
      <rPr>
        <b/>
        <sz val="11"/>
        <color indexed="8"/>
        <rFont val="Calibri"/>
        <family val="2"/>
      </rPr>
      <t>CRI Profile v2.0: GV.OV-02.02</t>
    </r>
    <r>
      <rPr>
        <sz val="11"/>
        <color indexed="8"/>
        <rFont val="Aptos Narrow"/>
        <family val="2"/>
        <scheme val="minor"/>
      </rPr>
      <t xml:space="preserve">
</t>
    </r>
    <r>
      <rPr>
        <b/>
        <sz val="11"/>
        <color indexed="8"/>
        <rFont val="Calibri"/>
        <family val="2"/>
      </rPr>
      <t>SP 800-221A: GV.AD-2</t>
    </r>
    <r>
      <rPr>
        <sz val="11"/>
        <color indexed="8"/>
        <rFont val="Aptos Narrow"/>
        <family val="2"/>
        <scheme val="minor"/>
      </rPr>
      <t xml:space="preserve">
</t>
    </r>
    <r>
      <rPr>
        <b/>
        <sz val="11"/>
        <color indexed="8"/>
        <rFont val="Calibri"/>
        <family val="2"/>
      </rPr>
      <t>SP 800-221A: GV.AD-3</t>
    </r>
    <r>
      <rPr>
        <sz val="11"/>
        <color indexed="8"/>
        <rFont val="Aptos Narrow"/>
        <family val="2"/>
        <scheme val="minor"/>
      </rPr>
      <t xml:space="preserve">
</t>
    </r>
    <r>
      <rPr>
        <b/>
        <sz val="11"/>
        <color indexed="8"/>
        <rFont val="Calibri"/>
        <family val="2"/>
      </rPr>
      <t>SP 800-221A: MA.RM-8</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</si>
  <si>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</si>
  <si>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Ex1</t>
    </r>
    <r>
      <rPr>
        <sz val="11"/>
        <color indexed="8"/>
        <rFont val="Calibri"/>
        <family val="2"/>
      </rPr>
      <t>: Review key performance indicators (KPIs) to ensure that organization-wide policies and procedures achieve objectives</t>
    </r>
    <r>
      <rPr>
        <sz val="11"/>
        <color indexed="8"/>
        <rFont val="Aptos Narrow"/>
        <family val="2"/>
        <scheme val="minor"/>
      </rPr>
      <t xml:space="preserve">
</t>
    </r>
    <r>
      <rPr>
        <b/>
        <sz val="11"/>
        <color indexed="8"/>
        <rFont val="Calibri"/>
        <family val="2"/>
      </rPr>
      <t>Ex2</t>
    </r>
    <r>
      <rPr>
        <sz val="11"/>
        <color indexed="8"/>
        <rFont val="Calibri"/>
        <family val="2"/>
      </rPr>
      <t>: Review key risk indicators (KRIs) to identify risks the organization faces, including likelihood and potential impact</t>
    </r>
    <r>
      <rPr>
        <sz val="11"/>
        <color indexed="8"/>
        <rFont val="Aptos Narrow"/>
        <family val="2"/>
        <scheme val="minor"/>
      </rPr>
      <t xml:space="preserve">
</t>
    </r>
    <r>
      <rPr>
        <b/>
        <sz val="11"/>
        <color indexed="8"/>
        <rFont val="Calibri"/>
        <family val="2"/>
      </rPr>
      <t>Ex3</t>
    </r>
    <r>
      <rPr>
        <sz val="11"/>
        <color indexed="8"/>
        <rFont val="Calibri"/>
        <family val="2"/>
      </rPr>
      <t>: Collect and communicate metrics on cybersecurity risk management with senior leadership</t>
    </r>
  </si>
  <si>
    <r>
      <rPr>
        <b/>
        <sz val="11"/>
        <color indexed="8"/>
        <rFont val="Calibri"/>
        <family val="2"/>
      </rPr>
      <t>CRI Profile v2.0: GV.OV-03</t>
    </r>
    <r>
      <rPr>
        <sz val="11"/>
        <color indexed="8"/>
        <rFont val="Aptos Narrow"/>
        <family val="2"/>
        <scheme val="minor"/>
      </rPr>
      <t xml:space="preserve">
</t>
    </r>
    <r>
      <rPr>
        <b/>
        <sz val="11"/>
        <color indexed="8"/>
        <rFont val="Calibri"/>
        <family val="2"/>
      </rPr>
      <t>CRI Profile v2.0: GV.OV-03.01</t>
    </r>
    <r>
      <rPr>
        <sz val="11"/>
        <color indexed="8"/>
        <rFont val="Aptos Narrow"/>
        <family val="2"/>
        <scheme val="minor"/>
      </rPr>
      <t xml:space="preserve">
</t>
    </r>
    <r>
      <rPr>
        <b/>
        <sz val="11"/>
        <color indexed="8"/>
        <rFont val="Calibri"/>
        <family val="2"/>
      </rPr>
      <t>CRI Profile v2.0: GV.OV-03.02</t>
    </r>
    <r>
      <rPr>
        <sz val="11"/>
        <color indexed="8"/>
        <rFont val="Aptos Narrow"/>
        <family val="2"/>
        <scheme val="minor"/>
      </rPr>
      <t xml:space="preserve">
</t>
    </r>
    <r>
      <rPr>
        <b/>
        <sz val="11"/>
        <color indexed="8"/>
        <rFont val="Calibri"/>
        <family val="2"/>
      </rPr>
      <t>SP 800-221A: GV.OV-2</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PM-06</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SR-06</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</si>
  <si>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</si>
  <si>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</si>
  <si>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Ex1</t>
    </r>
    <r>
      <rPr>
        <sz val="11"/>
        <color indexed="8"/>
        <rFont val="Calibri"/>
        <family val="2"/>
      </rPr>
      <t>: Establish a strategy that expresses the objectives of the cybersecurity supply chain risk management program</t>
    </r>
    <r>
      <rPr>
        <sz val="11"/>
        <color indexed="8"/>
        <rFont val="Aptos Narrow"/>
        <family val="2"/>
        <scheme val="minor"/>
      </rPr>
      <t xml:space="preserve">
</t>
    </r>
    <r>
      <rPr>
        <b/>
        <sz val="11"/>
        <color indexed="8"/>
        <rFont val="Calibri"/>
        <family val="2"/>
      </rPr>
      <t>Ex2</t>
    </r>
    <r>
      <rPr>
        <sz val="11"/>
        <color indexed="8"/>
        <rFont val="Calibri"/>
        <family val="2"/>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indexed="8"/>
        <rFont val="Aptos Narrow"/>
        <family val="2"/>
        <scheme val="minor"/>
      </rPr>
      <t xml:space="preserve">
</t>
    </r>
    <r>
      <rPr>
        <b/>
        <sz val="11"/>
        <color indexed="8"/>
        <rFont val="Calibri"/>
        <family val="2"/>
      </rPr>
      <t>Ex3</t>
    </r>
    <r>
      <rPr>
        <sz val="11"/>
        <color indexed="8"/>
        <rFont val="Calibri"/>
        <family val="2"/>
      </rPr>
      <t>: Develop and implement program processes based on the strategy, objectives, policies, and procedures that are agreed upon and performed by the organizational stakeholders</t>
    </r>
    <r>
      <rPr>
        <sz val="11"/>
        <color indexed="8"/>
        <rFont val="Aptos Narrow"/>
        <family val="2"/>
        <scheme val="minor"/>
      </rPr>
      <t xml:space="preserve">
</t>
    </r>
    <r>
      <rPr>
        <b/>
        <sz val="11"/>
        <color indexed="8"/>
        <rFont val="Calibri"/>
        <family val="2"/>
      </rPr>
      <t>Ex4</t>
    </r>
    <r>
      <rPr>
        <sz val="11"/>
        <color indexed="8"/>
        <rFont val="Calibri"/>
        <family val="2"/>
      </rPr>
      <t>: Establish a cross-organizational mechanism that ensures alignment between functions that contribute to cybersecurity supply chain risk management, such as cybersecurity, IT, operations, legal, human resources, and engineering</t>
    </r>
  </si>
  <si>
    <r>
      <rPr>
        <b/>
        <sz val="11"/>
        <color indexed="8"/>
        <rFont val="Calibri"/>
        <family val="2"/>
      </rPr>
      <t>CIS Controls v8.0: 15.2</t>
    </r>
    <r>
      <rPr>
        <sz val="11"/>
        <color indexed="8"/>
        <rFont val="Aptos Narrow"/>
        <family val="2"/>
        <scheme val="minor"/>
      </rPr>
      <t xml:space="preserve">
</t>
    </r>
    <r>
      <rPr>
        <b/>
        <sz val="11"/>
        <color indexed="8"/>
        <rFont val="Calibri"/>
        <family val="2"/>
      </rPr>
      <t>CRI Profile v2.0: GV.SC-01</t>
    </r>
    <r>
      <rPr>
        <sz val="11"/>
        <color indexed="8"/>
        <rFont val="Aptos Narrow"/>
        <family val="2"/>
        <scheme val="minor"/>
      </rPr>
      <t xml:space="preserve">
</t>
    </r>
    <r>
      <rPr>
        <b/>
        <sz val="11"/>
        <color indexed="8"/>
        <rFont val="Calibri"/>
        <family val="2"/>
      </rPr>
      <t>CRI Profile v2.0: GV.SC-01.01</t>
    </r>
    <r>
      <rPr>
        <sz val="11"/>
        <color indexed="8"/>
        <rFont val="Aptos Narrow"/>
        <family val="2"/>
        <scheme val="minor"/>
      </rPr>
      <t xml:space="preserve">
</t>
    </r>
    <r>
      <rPr>
        <b/>
        <sz val="11"/>
        <color indexed="8"/>
        <rFont val="Calibri"/>
        <family val="2"/>
      </rPr>
      <t>CRI Profile v2.0: GV.SC-01.02</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</si>
  <si>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</si>
  <si>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Ex1</t>
    </r>
    <r>
      <rPr>
        <sz val="11"/>
        <color indexed="8"/>
        <rFont val="Calibri"/>
        <family val="2"/>
      </rPr>
      <t>: Identify one or more specific roles or positions that will be responsible and accountable for planning, resourcing, and executing cybersecurity supply chain risk management activities</t>
    </r>
    <r>
      <rPr>
        <sz val="11"/>
        <color indexed="8"/>
        <rFont val="Aptos Narrow"/>
        <family val="2"/>
        <scheme val="minor"/>
      </rPr>
      <t xml:space="preserve">
</t>
    </r>
    <r>
      <rPr>
        <b/>
        <sz val="11"/>
        <color indexed="8"/>
        <rFont val="Calibri"/>
        <family val="2"/>
      </rPr>
      <t>Ex2</t>
    </r>
    <r>
      <rPr>
        <sz val="11"/>
        <color indexed="8"/>
        <rFont val="Calibri"/>
        <family val="2"/>
      </rPr>
      <t>: Document cybersecurity supply chain risk management roles and responsibilities in policy</t>
    </r>
    <r>
      <rPr>
        <sz val="11"/>
        <color indexed="8"/>
        <rFont val="Aptos Narrow"/>
        <family val="2"/>
        <scheme val="minor"/>
      </rPr>
      <t xml:space="preserve">
</t>
    </r>
    <r>
      <rPr>
        <b/>
        <sz val="11"/>
        <color indexed="8"/>
        <rFont val="Calibri"/>
        <family val="2"/>
      </rPr>
      <t>Ex3</t>
    </r>
    <r>
      <rPr>
        <sz val="11"/>
        <color indexed="8"/>
        <rFont val="Calibri"/>
        <family val="2"/>
      </rPr>
      <t>: Create responsibility matrixes to document who will be responsible and accountable for cybersecurity supply chain risk management activities and how those teams and individuals will be consulted and informed</t>
    </r>
    <r>
      <rPr>
        <sz val="11"/>
        <color indexed="8"/>
        <rFont val="Aptos Narrow"/>
        <family val="2"/>
        <scheme val="minor"/>
      </rPr>
      <t xml:space="preserve">
</t>
    </r>
    <r>
      <rPr>
        <b/>
        <sz val="11"/>
        <color indexed="8"/>
        <rFont val="Calibri"/>
        <family val="2"/>
      </rPr>
      <t>Ex4</t>
    </r>
    <r>
      <rPr>
        <sz val="11"/>
        <color indexed="8"/>
        <rFont val="Calibri"/>
        <family val="2"/>
      </rPr>
      <t>: Include cybersecurity supply chain risk management responsibilities and performance requirements in personnel descriptions to ensure clarity and improve accountability</t>
    </r>
    <r>
      <rPr>
        <sz val="11"/>
        <color indexed="8"/>
        <rFont val="Aptos Narrow"/>
        <family val="2"/>
        <scheme val="minor"/>
      </rPr>
      <t xml:space="preserve">
</t>
    </r>
    <r>
      <rPr>
        <b/>
        <sz val="11"/>
        <color indexed="8"/>
        <rFont val="Calibri"/>
        <family val="2"/>
      </rPr>
      <t>Ex5</t>
    </r>
    <r>
      <rPr>
        <sz val="11"/>
        <color indexed="8"/>
        <rFont val="Calibri"/>
        <family val="2"/>
      </rPr>
      <t>: Document performance goals for personnel with cybersecurity risk management-specific responsibilities, and periodically measure them to demonstrate and improve performance</t>
    </r>
    <r>
      <rPr>
        <sz val="11"/>
        <color indexed="8"/>
        <rFont val="Aptos Narrow"/>
        <family val="2"/>
        <scheme val="minor"/>
      </rPr>
      <t xml:space="preserve">
</t>
    </r>
    <r>
      <rPr>
        <b/>
        <sz val="11"/>
        <color indexed="8"/>
        <rFont val="Calibri"/>
        <family val="2"/>
      </rPr>
      <t>Ex6</t>
    </r>
    <r>
      <rPr>
        <sz val="11"/>
        <color indexed="8"/>
        <rFont val="Calibri"/>
        <family val="2"/>
      </rPr>
      <t>: Develop roles and responsibilities for suppliers, customers, and business partners to address shared responsibilities for applicable cybersecurity risks, and integrate them into organizational policies and applicable third-party agreements</t>
    </r>
    <r>
      <rPr>
        <sz val="11"/>
        <color indexed="8"/>
        <rFont val="Aptos Narrow"/>
        <family val="2"/>
        <scheme val="minor"/>
      </rPr>
      <t xml:space="preserve">
</t>
    </r>
    <r>
      <rPr>
        <b/>
        <sz val="11"/>
        <color indexed="8"/>
        <rFont val="Calibri"/>
        <family val="2"/>
      </rPr>
      <t>Ex7</t>
    </r>
    <r>
      <rPr>
        <sz val="11"/>
        <color indexed="8"/>
        <rFont val="Calibri"/>
        <family val="2"/>
      </rPr>
      <t>: Internally communicate cybersecurity supply chain risk management roles and responsibilities for third parties</t>
    </r>
    <r>
      <rPr>
        <sz val="11"/>
        <color indexed="8"/>
        <rFont val="Aptos Narrow"/>
        <family val="2"/>
        <scheme val="minor"/>
      </rPr>
      <t xml:space="preserve">
</t>
    </r>
    <r>
      <rPr>
        <b/>
        <sz val="11"/>
        <color indexed="8"/>
        <rFont val="Calibri"/>
        <family val="2"/>
      </rPr>
      <t>Ex8</t>
    </r>
    <r>
      <rPr>
        <sz val="11"/>
        <color indexed="8"/>
        <rFont val="Calibri"/>
        <family val="2"/>
      </rPr>
      <t>: Establish rules and protocols for information sharing and reporting processes between the organization and its suppliers</t>
    </r>
  </si>
  <si>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GV.SC-02</t>
    </r>
    <r>
      <rPr>
        <sz val="11"/>
        <color indexed="8"/>
        <rFont val="Aptos Narrow"/>
        <family val="2"/>
        <scheme val="minor"/>
      </rPr>
      <t xml:space="preserve">
</t>
    </r>
    <r>
      <rPr>
        <b/>
        <sz val="11"/>
        <color indexed="8"/>
        <rFont val="Calibri"/>
        <family val="2"/>
      </rPr>
      <t>CRI Profile v2.0: GV.SC-02.01</t>
    </r>
    <r>
      <rPr>
        <sz val="11"/>
        <color indexed="8"/>
        <rFont val="Aptos Narrow"/>
        <family val="2"/>
        <scheme val="minor"/>
      </rPr>
      <t xml:space="preserve">
</t>
    </r>
    <r>
      <rPr>
        <b/>
        <sz val="11"/>
        <color indexed="8"/>
        <rFont val="Calibri"/>
        <family val="2"/>
      </rPr>
      <t>CSF v1.1: ID.AM-6</t>
    </r>
    <r>
      <rPr>
        <sz val="11"/>
        <color indexed="8"/>
        <rFont val="Aptos Narrow"/>
        <family val="2"/>
        <scheme val="minor"/>
      </rPr>
      <t xml:space="preserve">
</t>
    </r>
    <r>
      <rPr>
        <b/>
        <sz val="11"/>
        <color indexed="8"/>
        <rFont val="Calibri"/>
        <family val="2"/>
      </rPr>
      <t>SP 800-218: PO.2.1</t>
    </r>
    <r>
      <rPr>
        <sz val="11"/>
        <color indexed="8"/>
        <rFont val="Aptos Narrow"/>
        <family val="2"/>
        <scheme val="minor"/>
      </rPr>
      <t xml:space="preserve">
</t>
    </r>
    <r>
      <rPr>
        <b/>
        <sz val="11"/>
        <color indexed="8"/>
        <rFont val="Calibri"/>
        <family val="2"/>
      </rPr>
      <t>SP 800-221A: GV.RR-1</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</si>
  <si>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</si>
  <si>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Ex1</t>
    </r>
    <r>
      <rPr>
        <sz val="11"/>
        <color indexed="8"/>
        <rFont val="Calibri"/>
        <family val="2"/>
      </rPr>
      <t>: Identify areas of alignment and overlap with cybersecurity and enterprise risk management</t>
    </r>
    <r>
      <rPr>
        <sz val="11"/>
        <color indexed="8"/>
        <rFont val="Aptos Narrow"/>
        <family val="2"/>
        <scheme val="minor"/>
      </rPr>
      <t xml:space="preserve">
</t>
    </r>
    <r>
      <rPr>
        <b/>
        <sz val="11"/>
        <color indexed="8"/>
        <rFont val="Calibri"/>
        <family val="2"/>
      </rPr>
      <t>Ex2</t>
    </r>
    <r>
      <rPr>
        <sz val="11"/>
        <color indexed="8"/>
        <rFont val="Calibri"/>
        <family val="2"/>
      </rPr>
      <t>: Establish integrated control sets for cybersecurity risk management and cybersecurity supply chain risk management</t>
    </r>
    <r>
      <rPr>
        <sz val="11"/>
        <color indexed="8"/>
        <rFont val="Aptos Narrow"/>
        <family val="2"/>
        <scheme val="minor"/>
      </rPr>
      <t xml:space="preserve">
</t>
    </r>
    <r>
      <rPr>
        <b/>
        <sz val="11"/>
        <color indexed="8"/>
        <rFont val="Calibri"/>
        <family val="2"/>
      </rPr>
      <t>Ex3</t>
    </r>
    <r>
      <rPr>
        <sz val="11"/>
        <color indexed="8"/>
        <rFont val="Calibri"/>
        <family val="2"/>
      </rPr>
      <t>: Integrate cybersecurity supply chain risk management into improvement processes</t>
    </r>
    <r>
      <rPr>
        <sz val="11"/>
        <color indexed="8"/>
        <rFont val="Aptos Narrow"/>
        <family val="2"/>
        <scheme val="minor"/>
      </rPr>
      <t xml:space="preserve">
</t>
    </r>
    <r>
      <rPr>
        <b/>
        <sz val="11"/>
        <color indexed="8"/>
        <rFont val="Calibri"/>
        <family val="2"/>
      </rPr>
      <t>Ex4</t>
    </r>
    <r>
      <rPr>
        <sz val="11"/>
        <color indexed="8"/>
        <rFont val="Calibri"/>
        <family val="2"/>
      </rPr>
      <t>: Escalate material cybersecurity risks in supply chains to senior management, and address them at the enterprise risk management level</t>
    </r>
  </si>
  <si>
    <r>
      <rPr>
        <b/>
        <sz val="11"/>
        <color indexed="8"/>
        <rFont val="Calibri"/>
        <family val="2"/>
      </rPr>
      <t>CRI Profile v2.0: GV.SC-03</t>
    </r>
    <r>
      <rPr>
        <sz val="11"/>
        <color indexed="8"/>
        <rFont val="Aptos Narrow"/>
        <family val="2"/>
        <scheme val="minor"/>
      </rPr>
      <t xml:space="preserve">
</t>
    </r>
    <r>
      <rPr>
        <b/>
        <sz val="11"/>
        <color indexed="8"/>
        <rFont val="Calibri"/>
        <family val="2"/>
      </rPr>
      <t>CRI Profile v2.0: GV.SC-03.01</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</si>
  <si>
    <r>
      <rPr>
        <b/>
        <sz val="11"/>
        <color indexed="8"/>
        <rFont val="Calibri"/>
        <family val="2"/>
      </rPr>
      <t>GV.SC-04</t>
    </r>
    <r>
      <rPr>
        <sz val="11"/>
        <color indexed="8"/>
        <rFont val="Calibri"/>
        <family val="2"/>
      </rPr>
      <t>: Suppliers are known and prioritized by criticality</t>
    </r>
  </si>
  <si>
    <r>
      <rPr>
        <b/>
        <sz val="11"/>
        <color indexed="8"/>
        <rFont val="Calibri"/>
        <family val="2"/>
      </rPr>
      <t>Ex1</t>
    </r>
    <r>
      <rPr>
        <sz val="11"/>
        <color indexed="8"/>
        <rFont val="Calibri"/>
        <family val="2"/>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indexed="8"/>
        <rFont val="Aptos Narrow"/>
        <family val="2"/>
        <scheme val="minor"/>
      </rPr>
      <t xml:space="preserve">
</t>
    </r>
    <r>
      <rPr>
        <b/>
        <sz val="11"/>
        <color indexed="8"/>
        <rFont val="Calibri"/>
        <family val="2"/>
      </rPr>
      <t>Ex2</t>
    </r>
    <r>
      <rPr>
        <sz val="11"/>
        <color indexed="8"/>
        <rFont val="Calibri"/>
        <family val="2"/>
      </rPr>
      <t>: Keep a record of all suppliers, and prioritize suppliers based on the criticality criteria</t>
    </r>
  </si>
  <si>
    <r>
      <rPr>
        <b/>
        <sz val="11"/>
        <color indexed="8"/>
        <rFont val="Calibri"/>
        <family val="2"/>
      </rPr>
      <t>CIS Controls v8.0: 15.1</t>
    </r>
    <r>
      <rPr>
        <sz val="11"/>
        <color indexed="8"/>
        <rFont val="Aptos Narrow"/>
        <family val="2"/>
        <scheme val="minor"/>
      </rPr>
      <t xml:space="preserve">
</t>
    </r>
    <r>
      <rPr>
        <b/>
        <sz val="11"/>
        <color indexed="8"/>
        <rFont val="Calibri"/>
        <family val="2"/>
      </rPr>
      <t>CIS Controls v8.0: 15.3</t>
    </r>
    <r>
      <rPr>
        <sz val="11"/>
        <color indexed="8"/>
        <rFont val="Aptos Narrow"/>
        <family val="2"/>
        <scheme val="minor"/>
      </rPr>
      <t xml:space="preserve">
</t>
    </r>
    <r>
      <rPr>
        <b/>
        <sz val="11"/>
        <color indexed="8"/>
        <rFont val="Calibri"/>
        <family val="2"/>
      </rPr>
      <t>CRI Profile v2.0: GV.SC-04</t>
    </r>
    <r>
      <rPr>
        <sz val="11"/>
        <color indexed="8"/>
        <rFont val="Aptos Narrow"/>
        <family val="2"/>
        <scheme val="minor"/>
      </rPr>
      <t xml:space="preserve">
</t>
    </r>
    <r>
      <rPr>
        <b/>
        <sz val="11"/>
        <color indexed="8"/>
        <rFont val="Calibri"/>
        <family val="2"/>
      </rPr>
      <t>CRI Profile v2.0: GV.SC-04.01</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SR-06</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</si>
  <si>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</si>
  <si>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Ex1</t>
    </r>
    <r>
      <rPr>
        <sz val="11"/>
        <color indexed="8"/>
        <rFont val="Calibri"/>
        <family val="2"/>
      </rPr>
      <t>: Establish security requirements for suppliers, products, and services commensurate with their criticality level and potential impact if compromised</t>
    </r>
    <r>
      <rPr>
        <sz val="11"/>
        <color indexed="8"/>
        <rFont val="Aptos Narrow"/>
        <family val="2"/>
        <scheme val="minor"/>
      </rPr>
      <t xml:space="preserve">
</t>
    </r>
    <r>
      <rPr>
        <b/>
        <sz val="11"/>
        <color indexed="8"/>
        <rFont val="Calibri"/>
        <family val="2"/>
      </rPr>
      <t>Ex2</t>
    </r>
    <r>
      <rPr>
        <sz val="11"/>
        <color indexed="8"/>
        <rFont val="Calibri"/>
        <family val="2"/>
      </rPr>
      <t>: Include all cybersecurity and supply chain requirements that third parties must follow and how compliance with the requirements may be verified in default contractual language</t>
    </r>
    <r>
      <rPr>
        <sz val="11"/>
        <color indexed="8"/>
        <rFont val="Aptos Narrow"/>
        <family val="2"/>
        <scheme val="minor"/>
      </rPr>
      <t xml:space="preserve">
</t>
    </r>
    <r>
      <rPr>
        <b/>
        <sz val="11"/>
        <color indexed="8"/>
        <rFont val="Calibri"/>
        <family val="2"/>
      </rPr>
      <t>Ex3</t>
    </r>
    <r>
      <rPr>
        <sz val="11"/>
        <color indexed="8"/>
        <rFont val="Calibri"/>
        <family val="2"/>
      </rPr>
      <t>: Define the rules and protocols for information sharing between the organization and its suppliers and sub-tier suppliers in agreements</t>
    </r>
    <r>
      <rPr>
        <sz val="11"/>
        <color indexed="8"/>
        <rFont val="Aptos Narrow"/>
        <family val="2"/>
        <scheme val="minor"/>
      </rPr>
      <t xml:space="preserve">
</t>
    </r>
    <r>
      <rPr>
        <b/>
        <sz val="11"/>
        <color indexed="8"/>
        <rFont val="Calibri"/>
        <family val="2"/>
      </rPr>
      <t>Ex4</t>
    </r>
    <r>
      <rPr>
        <sz val="11"/>
        <color indexed="8"/>
        <rFont val="Calibri"/>
        <family val="2"/>
      </rPr>
      <t>: Manage risk by including security requirements in agreements based on their criticality and potential impact if compromised</t>
    </r>
    <r>
      <rPr>
        <sz val="11"/>
        <color indexed="8"/>
        <rFont val="Aptos Narrow"/>
        <family val="2"/>
        <scheme val="minor"/>
      </rPr>
      <t xml:space="preserve">
</t>
    </r>
    <r>
      <rPr>
        <b/>
        <sz val="11"/>
        <color indexed="8"/>
        <rFont val="Calibri"/>
        <family val="2"/>
      </rPr>
      <t>Ex5</t>
    </r>
    <r>
      <rPr>
        <sz val="11"/>
        <color indexed="8"/>
        <rFont val="Calibri"/>
        <family val="2"/>
      </rPr>
      <t>: Define security requirements in service-level agreements (SLAs) for monitoring suppliers for acceptable security performance throughout the supplier relationship lifecycle</t>
    </r>
    <r>
      <rPr>
        <sz val="11"/>
        <color indexed="8"/>
        <rFont val="Aptos Narrow"/>
        <family val="2"/>
        <scheme val="minor"/>
      </rPr>
      <t xml:space="preserve">
</t>
    </r>
    <r>
      <rPr>
        <b/>
        <sz val="11"/>
        <color indexed="8"/>
        <rFont val="Calibri"/>
        <family val="2"/>
      </rPr>
      <t>Ex6</t>
    </r>
    <r>
      <rPr>
        <sz val="11"/>
        <color indexed="8"/>
        <rFont val="Calibri"/>
        <family val="2"/>
      </rPr>
      <t>: Contractually require suppliers to disclose cybersecurity features, functions, and vulnerabilities of their products and services for the life of the product or the term of service</t>
    </r>
    <r>
      <rPr>
        <sz val="11"/>
        <color indexed="8"/>
        <rFont val="Aptos Narrow"/>
        <family val="2"/>
        <scheme val="minor"/>
      </rPr>
      <t xml:space="preserve">
</t>
    </r>
    <r>
      <rPr>
        <b/>
        <sz val="11"/>
        <color indexed="8"/>
        <rFont val="Calibri"/>
        <family val="2"/>
      </rPr>
      <t>Ex7</t>
    </r>
    <r>
      <rPr>
        <sz val="11"/>
        <color indexed="8"/>
        <rFont val="Calibri"/>
        <family val="2"/>
      </rPr>
      <t>: Contractually require suppliers to provide and maintain a current component inventory (e.g., software or hardware bill of materials) for critical products</t>
    </r>
    <r>
      <rPr>
        <sz val="11"/>
        <color indexed="8"/>
        <rFont val="Aptos Narrow"/>
        <family val="2"/>
        <scheme val="minor"/>
      </rPr>
      <t xml:space="preserve">
</t>
    </r>
    <r>
      <rPr>
        <b/>
        <sz val="11"/>
        <color indexed="8"/>
        <rFont val="Calibri"/>
        <family val="2"/>
      </rPr>
      <t>Ex8</t>
    </r>
    <r>
      <rPr>
        <sz val="11"/>
        <color indexed="8"/>
        <rFont val="Calibri"/>
        <family val="2"/>
      </rPr>
      <t>: Contractually require suppliers to vet their employees and guard against insider threats</t>
    </r>
    <r>
      <rPr>
        <sz val="11"/>
        <color indexed="8"/>
        <rFont val="Aptos Narrow"/>
        <family val="2"/>
        <scheme val="minor"/>
      </rPr>
      <t xml:space="preserve">
</t>
    </r>
    <r>
      <rPr>
        <b/>
        <sz val="11"/>
        <color indexed="8"/>
        <rFont val="Calibri"/>
        <family val="2"/>
      </rPr>
      <t>Ex9</t>
    </r>
    <r>
      <rPr>
        <sz val="11"/>
        <color indexed="8"/>
        <rFont val="Calibri"/>
        <family val="2"/>
      </rPr>
      <t>: Contractually require suppliers to provide evidence of performing acceptable security practices through, for example, self-attestation, conformance to known standards, certifications, or inspections</t>
    </r>
    <r>
      <rPr>
        <sz val="11"/>
        <color indexed="8"/>
        <rFont val="Aptos Narrow"/>
        <family val="2"/>
        <scheme val="minor"/>
      </rPr>
      <t xml:space="preserve">
</t>
    </r>
    <r>
      <rPr>
        <b/>
        <sz val="11"/>
        <color indexed="8"/>
        <rFont val="Calibri"/>
        <family val="2"/>
      </rPr>
      <t>Ex10</t>
    </r>
    <r>
      <rPr>
        <sz val="11"/>
        <color indexed="8"/>
        <rFont val="Calibri"/>
        <family val="2"/>
      </rPr>
      <t>: Specify in contracts and other agreements the rights and responsibilities of the organization, its suppliers, and their supply chains, with respect to potential cybersecurity risks</t>
    </r>
  </si>
  <si>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EX.CN</t>
    </r>
    <r>
      <rPr>
        <sz val="11"/>
        <color indexed="8"/>
        <rFont val="Aptos Narrow"/>
        <family val="2"/>
        <scheme val="minor"/>
      </rPr>
      <t xml:space="preserve">
</t>
    </r>
    <r>
      <rPr>
        <b/>
        <sz val="11"/>
        <color indexed="8"/>
        <rFont val="Calibri"/>
        <family val="2"/>
      </rPr>
      <t>CRI Profile v2.0: EX.CN-01</t>
    </r>
    <r>
      <rPr>
        <sz val="11"/>
        <color indexed="8"/>
        <rFont val="Aptos Narrow"/>
        <family val="2"/>
        <scheme val="minor"/>
      </rPr>
      <t xml:space="preserve">
</t>
    </r>
    <r>
      <rPr>
        <b/>
        <sz val="11"/>
        <color indexed="8"/>
        <rFont val="Calibri"/>
        <family val="2"/>
      </rPr>
      <t>CRI Profile v2.0: EX.CN-02</t>
    </r>
    <r>
      <rPr>
        <sz val="11"/>
        <color indexed="8"/>
        <rFont val="Aptos Narrow"/>
        <family val="2"/>
        <scheme val="minor"/>
      </rPr>
      <t xml:space="preserve">
</t>
    </r>
    <r>
      <rPr>
        <b/>
        <sz val="11"/>
        <color indexed="8"/>
        <rFont val="Calibri"/>
        <family val="2"/>
      </rPr>
      <t>CRI Profile v2.0: EX.CN-01.01</t>
    </r>
    <r>
      <rPr>
        <sz val="11"/>
        <color indexed="8"/>
        <rFont val="Aptos Narrow"/>
        <family val="2"/>
        <scheme val="minor"/>
      </rPr>
      <t xml:space="preserve">
</t>
    </r>
    <r>
      <rPr>
        <b/>
        <sz val="11"/>
        <color indexed="8"/>
        <rFont val="Calibri"/>
        <family val="2"/>
      </rPr>
      <t>CRI Profile v2.0: EX.CN-01.02</t>
    </r>
    <r>
      <rPr>
        <sz val="11"/>
        <color indexed="8"/>
        <rFont val="Aptos Narrow"/>
        <family val="2"/>
        <scheme val="minor"/>
      </rPr>
      <t xml:space="preserve">
</t>
    </r>
    <r>
      <rPr>
        <b/>
        <sz val="11"/>
        <color indexed="8"/>
        <rFont val="Calibri"/>
        <family val="2"/>
      </rPr>
      <t>CRI Profile v2.0: EX.CN-01.03</t>
    </r>
    <r>
      <rPr>
        <sz val="11"/>
        <color indexed="8"/>
        <rFont val="Aptos Narrow"/>
        <family val="2"/>
        <scheme val="minor"/>
      </rPr>
      <t xml:space="preserve">
</t>
    </r>
    <r>
      <rPr>
        <b/>
        <sz val="11"/>
        <color indexed="8"/>
        <rFont val="Calibri"/>
        <family val="2"/>
      </rPr>
      <t>CRI Profile v2.0: EX.CN-02.01</t>
    </r>
    <r>
      <rPr>
        <sz val="11"/>
        <color indexed="8"/>
        <rFont val="Aptos Narrow"/>
        <family val="2"/>
        <scheme val="minor"/>
      </rPr>
      <t xml:space="preserve">
</t>
    </r>
    <r>
      <rPr>
        <b/>
        <sz val="11"/>
        <color indexed="8"/>
        <rFont val="Calibri"/>
        <family val="2"/>
      </rPr>
      <t>CRI Profile v2.0: EX.CN-02.02</t>
    </r>
    <r>
      <rPr>
        <sz val="11"/>
        <color indexed="8"/>
        <rFont val="Aptos Narrow"/>
        <family val="2"/>
        <scheme val="minor"/>
      </rPr>
      <t xml:space="preserve">
</t>
    </r>
    <r>
      <rPr>
        <b/>
        <sz val="11"/>
        <color indexed="8"/>
        <rFont val="Calibri"/>
        <family val="2"/>
      </rPr>
      <t>CRI Profile v2.0: EX.CN-02.03</t>
    </r>
    <r>
      <rPr>
        <sz val="11"/>
        <color indexed="8"/>
        <rFont val="Aptos Narrow"/>
        <family val="2"/>
        <scheme val="minor"/>
      </rPr>
      <t xml:space="preserve">
</t>
    </r>
    <r>
      <rPr>
        <b/>
        <sz val="11"/>
        <color indexed="8"/>
        <rFont val="Calibri"/>
        <family val="2"/>
      </rPr>
      <t>CRI Profile v2.0: EX.CN-02.04</t>
    </r>
    <r>
      <rPr>
        <sz val="11"/>
        <color indexed="8"/>
        <rFont val="Aptos Narrow"/>
        <family val="2"/>
        <scheme val="minor"/>
      </rPr>
      <t xml:space="preserve">
</t>
    </r>
    <r>
      <rPr>
        <b/>
        <sz val="11"/>
        <color indexed="8"/>
        <rFont val="Calibri"/>
        <family val="2"/>
      </rPr>
      <t>CSF v1.1: ID.SC-3</t>
    </r>
    <r>
      <rPr>
        <sz val="11"/>
        <color indexed="8"/>
        <rFont val="Aptos Narrow"/>
        <family val="2"/>
        <scheme val="minor"/>
      </rPr>
      <t xml:space="preserve">
</t>
    </r>
    <r>
      <rPr>
        <b/>
        <sz val="11"/>
        <color indexed="8"/>
        <rFont val="Calibri"/>
        <family val="2"/>
      </rPr>
      <t>SP 800-218: PO.1.3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SR-10</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</si>
  <si>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</si>
  <si>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Ex1</t>
    </r>
    <r>
      <rPr>
        <sz val="11"/>
        <color indexed="8"/>
        <rFont val="Calibri"/>
        <family val="2"/>
      </rPr>
      <t>: Perform thorough due diligence on prospective suppliers that is consistent with procurement planning and commensurate with the level of risk, criticality, and complexity of each supplier relationship</t>
    </r>
    <r>
      <rPr>
        <sz val="11"/>
        <color indexed="8"/>
        <rFont val="Aptos Narrow"/>
        <family val="2"/>
        <scheme val="minor"/>
      </rPr>
      <t xml:space="preserve">
</t>
    </r>
    <r>
      <rPr>
        <b/>
        <sz val="11"/>
        <color indexed="8"/>
        <rFont val="Calibri"/>
        <family val="2"/>
      </rPr>
      <t>Ex2</t>
    </r>
    <r>
      <rPr>
        <sz val="11"/>
        <color indexed="8"/>
        <rFont val="Calibri"/>
        <family val="2"/>
      </rPr>
      <t>: Assess the suitability of the technology and cybersecurity capabilities and the risk management practices of prospective suppliers</t>
    </r>
    <r>
      <rPr>
        <sz val="11"/>
        <color indexed="8"/>
        <rFont val="Aptos Narrow"/>
        <family val="2"/>
        <scheme val="minor"/>
      </rPr>
      <t xml:space="preserve">
</t>
    </r>
    <r>
      <rPr>
        <b/>
        <sz val="11"/>
        <color indexed="8"/>
        <rFont val="Calibri"/>
        <family val="2"/>
      </rPr>
      <t>Ex3</t>
    </r>
    <r>
      <rPr>
        <sz val="11"/>
        <color indexed="8"/>
        <rFont val="Calibri"/>
        <family val="2"/>
      </rPr>
      <t>: Conduct supplier risk assessments against business and applicable cybersecurity requirements</t>
    </r>
    <r>
      <rPr>
        <sz val="11"/>
        <color indexed="8"/>
        <rFont val="Aptos Narrow"/>
        <family val="2"/>
        <scheme val="minor"/>
      </rPr>
      <t xml:space="preserve">
</t>
    </r>
    <r>
      <rPr>
        <b/>
        <sz val="11"/>
        <color indexed="8"/>
        <rFont val="Calibri"/>
        <family val="2"/>
      </rPr>
      <t>Ex4</t>
    </r>
    <r>
      <rPr>
        <sz val="11"/>
        <color indexed="8"/>
        <rFont val="Calibri"/>
        <family val="2"/>
      </rPr>
      <t>: Assess the authenticity, integrity, and security of critical products prior to acquisition and use</t>
    </r>
  </si>
  <si>
    <r>
      <rPr>
        <b/>
        <sz val="11"/>
        <color indexed="8"/>
        <rFont val="Calibri"/>
        <family val="2"/>
      </rPr>
      <t>CIS Controls v8.0: 15.5</t>
    </r>
    <r>
      <rPr>
        <sz val="11"/>
        <color indexed="8"/>
        <rFont val="Aptos Narrow"/>
        <family val="2"/>
        <scheme val="minor"/>
      </rPr>
      <t xml:space="preserve">
</t>
    </r>
    <r>
      <rPr>
        <b/>
        <sz val="11"/>
        <color indexed="8"/>
        <rFont val="Calibri"/>
        <family val="2"/>
      </rPr>
      <t>CRI Profile v2.0: EX.DD</t>
    </r>
    <r>
      <rPr>
        <sz val="11"/>
        <color indexed="8"/>
        <rFont val="Aptos Narrow"/>
        <family val="2"/>
        <scheme val="minor"/>
      </rPr>
      <t xml:space="preserve">
</t>
    </r>
    <r>
      <rPr>
        <b/>
        <sz val="11"/>
        <color indexed="8"/>
        <rFont val="Calibri"/>
        <family val="2"/>
      </rPr>
      <t>CRI Profile v2.0: EX.DD-01</t>
    </r>
    <r>
      <rPr>
        <sz val="11"/>
        <color indexed="8"/>
        <rFont val="Aptos Narrow"/>
        <family val="2"/>
        <scheme val="minor"/>
      </rPr>
      <t xml:space="preserve">
</t>
    </r>
    <r>
      <rPr>
        <b/>
        <sz val="11"/>
        <color indexed="8"/>
        <rFont val="Calibri"/>
        <family val="2"/>
      </rPr>
      <t>CRI Profile v2.0: EX.DD-02</t>
    </r>
    <r>
      <rPr>
        <sz val="11"/>
        <color indexed="8"/>
        <rFont val="Aptos Narrow"/>
        <family val="2"/>
        <scheme val="minor"/>
      </rPr>
      <t xml:space="preserve">
</t>
    </r>
    <r>
      <rPr>
        <b/>
        <sz val="11"/>
        <color indexed="8"/>
        <rFont val="Calibri"/>
        <family val="2"/>
      </rPr>
      <t>CRI Profile v2.0: EX.DD-01.01</t>
    </r>
    <r>
      <rPr>
        <sz val="11"/>
        <color indexed="8"/>
        <rFont val="Aptos Narrow"/>
        <family val="2"/>
        <scheme val="minor"/>
      </rPr>
      <t xml:space="preserve">
</t>
    </r>
    <r>
      <rPr>
        <b/>
        <sz val="11"/>
        <color indexed="8"/>
        <rFont val="Calibri"/>
        <family val="2"/>
      </rPr>
      <t>CRI Profile v2.0: EX.DD-01.02</t>
    </r>
    <r>
      <rPr>
        <sz val="11"/>
        <color indexed="8"/>
        <rFont val="Aptos Narrow"/>
        <family val="2"/>
        <scheme val="minor"/>
      </rPr>
      <t xml:space="preserve">
</t>
    </r>
    <r>
      <rPr>
        <b/>
        <sz val="11"/>
        <color indexed="8"/>
        <rFont val="Calibri"/>
        <family val="2"/>
      </rPr>
      <t>CRI Profile v2.0: EX.DD-01.03</t>
    </r>
    <r>
      <rPr>
        <sz val="11"/>
        <color indexed="8"/>
        <rFont val="Aptos Narrow"/>
        <family val="2"/>
        <scheme val="minor"/>
      </rPr>
      <t xml:space="preserve">
</t>
    </r>
    <r>
      <rPr>
        <b/>
        <sz val="11"/>
        <color indexed="8"/>
        <rFont val="Calibri"/>
        <family val="2"/>
      </rPr>
      <t>CRI Profile v2.0: EX.DD-02.01</t>
    </r>
    <r>
      <rPr>
        <sz val="11"/>
        <color indexed="8"/>
        <rFont val="Aptos Narrow"/>
        <family val="2"/>
        <scheme val="minor"/>
      </rPr>
      <t xml:space="preserve">
</t>
    </r>
    <r>
      <rPr>
        <b/>
        <sz val="11"/>
        <color indexed="8"/>
        <rFont val="Calibri"/>
        <family val="2"/>
      </rPr>
      <t>CRI Profile v2.0: EX.DD-02.02</t>
    </r>
    <r>
      <rPr>
        <sz val="11"/>
        <color indexed="8"/>
        <rFont val="Aptos Narrow"/>
        <family val="2"/>
        <scheme val="minor"/>
      </rPr>
      <t xml:space="preserve">
</t>
    </r>
    <r>
      <rPr>
        <b/>
        <sz val="11"/>
        <color indexed="8"/>
        <rFont val="Calibri"/>
        <family val="2"/>
      </rPr>
      <t>CRI Profile v2.0: EX.DD-02.03</t>
    </r>
    <r>
      <rPr>
        <sz val="11"/>
        <color indexed="8"/>
        <rFont val="Aptos Narrow"/>
        <family val="2"/>
        <scheme val="minor"/>
      </rPr>
      <t xml:space="preserve">
</t>
    </r>
    <r>
      <rPr>
        <b/>
        <sz val="11"/>
        <color indexed="8"/>
        <rFont val="Calibri"/>
        <family val="2"/>
      </rPr>
      <t>CRI Profile v2.0: EX.DD-02.04</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</si>
  <si>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</si>
  <si>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Ex1</t>
    </r>
    <r>
      <rPr>
        <sz val="11"/>
        <color indexed="8"/>
        <rFont val="Calibri"/>
        <family val="2"/>
      </rPr>
      <t>: Adjust assessment formats and frequencies based on the third party's reputation and the criticality of the products or services they provide</t>
    </r>
    <r>
      <rPr>
        <sz val="11"/>
        <color indexed="8"/>
        <rFont val="Aptos Narrow"/>
        <family val="2"/>
        <scheme val="minor"/>
      </rPr>
      <t xml:space="preserve">
</t>
    </r>
    <r>
      <rPr>
        <b/>
        <sz val="11"/>
        <color indexed="8"/>
        <rFont val="Calibri"/>
        <family val="2"/>
      </rPr>
      <t>Ex2</t>
    </r>
    <r>
      <rPr>
        <sz val="11"/>
        <color indexed="8"/>
        <rFont val="Calibri"/>
        <family val="2"/>
      </rPr>
      <t>: Evaluate third parties' evidence of compliance with contractual cybersecurity requirements, such as self-attestations, warranties, certifications, and other artifacts</t>
    </r>
    <r>
      <rPr>
        <sz val="11"/>
        <color indexed="8"/>
        <rFont val="Aptos Narrow"/>
        <family val="2"/>
        <scheme val="minor"/>
      </rPr>
      <t xml:space="preserve">
</t>
    </r>
    <r>
      <rPr>
        <b/>
        <sz val="11"/>
        <color indexed="8"/>
        <rFont val="Calibri"/>
        <family val="2"/>
      </rPr>
      <t>Ex3</t>
    </r>
    <r>
      <rPr>
        <sz val="11"/>
        <color indexed="8"/>
        <rFont val="Calibri"/>
        <family val="2"/>
      </rPr>
      <t>: Monitor critical suppliers to ensure that they are fulfilling their security obligations throughout the supplier relationship lifecycle using a variety of methods and techniques, such as inspections, audits, tests, or other forms of evaluation</t>
    </r>
    <r>
      <rPr>
        <sz val="11"/>
        <color indexed="8"/>
        <rFont val="Aptos Narrow"/>
        <family val="2"/>
        <scheme val="minor"/>
      </rPr>
      <t xml:space="preserve">
</t>
    </r>
    <r>
      <rPr>
        <b/>
        <sz val="11"/>
        <color indexed="8"/>
        <rFont val="Calibri"/>
        <family val="2"/>
      </rPr>
      <t>Ex4</t>
    </r>
    <r>
      <rPr>
        <sz val="11"/>
        <color indexed="8"/>
        <rFont val="Calibri"/>
        <family val="2"/>
      </rPr>
      <t>: Monitor critical suppliers, services, and products for changes to their risk profiles, and reevaluate supplier criticality and risk impact accordingly</t>
    </r>
    <r>
      <rPr>
        <sz val="11"/>
        <color indexed="8"/>
        <rFont val="Aptos Narrow"/>
        <family val="2"/>
        <scheme val="minor"/>
      </rPr>
      <t xml:space="preserve">
</t>
    </r>
    <r>
      <rPr>
        <b/>
        <sz val="11"/>
        <color indexed="8"/>
        <rFont val="Calibri"/>
        <family val="2"/>
      </rPr>
      <t>Ex5</t>
    </r>
    <r>
      <rPr>
        <sz val="11"/>
        <color indexed="8"/>
        <rFont val="Calibri"/>
        <family val="2"/>
      </rPr>
      <t>: Plan for unexpected supplier and supply chain-related interruptions to ensure business continuity</t>
    </r>
  </si>
  <si>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EX.MM</t>
    </r>
    <r>
      <rPr>
        <sz val="11"/>
        <color indexed="8"/>
        <rFont val="Aptos Narrow"/>
        <family val="2"/>
        <scheme val="minor"/>
      </rPr>
      <t xml:space="preserve">
</t>
    </r>
    <r>
      <rPr>
        <b/>
        <sz val="11"/>
        <color indexed="8"/>
        <rFont val="Calibri"/>
        <family val="2"/>
      </rPr>
      <t>CRI Profile v2.0: EX.MM-01</t>
    </r>
    <r>
      <rPr>
        <sz val="11"/>
        <color indexed="8"/>
        <rFont val="Aptos Narrow"/>
        <family val="2"/>
        <scheme val="minor"/>
      </rPr>
      <t xml:space="preserve">
</t>
    </r>
    <r>
      <rPr>
        <b/>
        <sz val="11"/>
        <color indexed="8"/>
        <rFont val="Calibri"/>
        <family val="2"/>
      </rPr>
      <t>CRI Profile v2.0: EX.MM-02</t>
    </r>
    <r>
      <rPr>
        <sz val="11"/>
        <color indexed="8"/>
        <rFont val="Aptos Narrow"/>
        <family val="2"/>
        <scheme val="minor"/>
      </rPr>
      <t xml:space="preserve">
</t>
    </r>
    <r>
      <rPr>
        <b/>
        <sz val="11"/>
        <color indexed="8"/>
        <rFont val="Calibri"/>
        <family val="2"/>
      </rPr>
      <t>CRI Profile v2.0: EX.MM-01.01</t>
    </r>
    <r>
      <rPr>
        <sz val="11"/>
        <color indexed="8"/>
        <rFont val="Aptos Narrow"/>
        <family val="2"/>
        <scheme val="minor"/>
      </rPr>
      <t xml:space="preserve">
</t>
    </r>
    <r>
      <rPr>
        <b/>
        <sz val="11"/>
        <color indexed="8"/>
        <rFont val="Calibri"/>
        <family val="2"/>
      </rPr>
      <t>CRI Profile v2.0: EX.MM-01.02</t>
    </r>
    <r>
      <rPr>
        <sz val="11"/>
        <color indexed="8"/>
        <rFont val="Aptos Narrow"/>
        <family val="2"/>
        <scheme val="minor"/>
      </rPr>
      <t xml:space="preserve">
</t>
    </r>
    <r>
      <rPr>
        <b/>
        <sz val="11"/>
        <color indexed="8"/>
        <rFont val="Calibri"/>
        <family val="2"/>
      </rPr>
      <t>CRI Profile v2.0: EX.MM-01.03</t>
    </r>
    <r>
      <rPr>
        <sz val="11"/>
        <color indexed="8"/>
        <rFont val="Aptos Narrow"/>
        <family val="2"/>
        <scheme val="minor"/>
      </rPr>
      <t xml:space="preserve">
</t>
    </r>
    <r>
      <rPr>
        <b/>
        <sz val="11"/>
        <color indexed="8"/>
        <rFont val="Calibri"/>
        <family val="2"/>
      </rPr>
      <t>CRI Profile v2.0: EX.MM-01.04</t>
    </r>
    <r>
      <rPr>
        <sz val="11"/>
        <color indexed="8"/>
        <rFont val="Aptos Narrow"/>
        <family val="2"/>
        <scheme val="minor"/>
      </rPr>
      <t xml:space="preserve">
</t>
    </r>
    <r>
      <rPr>
        <b/>
        <sz val="11"/>
        <color indexed="8"/>
        <rFont val="Calibri"/>
        <family val="2"/>
      </rPr>
      <t>CRI Profile v2.0: EX.MM-01.05</t>
    </r>
    <r>
      <rPr>
        <sz val="11"/>
        <color indexed="8"/>
        <rFont val="Aptos Narrow"/>
        <family val="2"/>
        <scheme val="minor"/>
      </rPr>
      <t xml:space="preserve">
</t>
    </r>
    <r>
      <rPr>
        <b/>
        <sz val="11"/>
        <color indexed="8"/>
        <rFont val="Calibri"/>
        <family val="2"/>
      </rPr>
      <t>CRI Profile v2.0: EX.MM-01.06</t>
    </r>
    <r>
      <rPr>
        <sz val="11"/>
        <color indexed="8"/>
        <rFont val="Aptos Narrow"/>
        <family val="2"/>
        <scheme val="minor"/>
      </rPr>
      <t xml:space="preserve">
</t>
    </r>
    <r>
      <rPr>
        <b/>
        <sz val="11"/>
        <color indexed="8"/>
        <rFont val="Calibri"/>
        <family val="2"/>
      </rPr>
      <t>CRI Profile v2.0: EX.MM-02.01</t>
    </r>
    <r>
      <rPr>
        <sz val="11"/>
        <color indexed="8"/>
        <rFont val="Aptos Narrow"/>
        <family val="2"/>
        <scheme val="minor"/>
      </rPr>
      <t xml:space="preserve">
</t>
    </r>
    <r>
      <rPr>
        <b/>
        <sz val="11"/>
        <color indexed="8"/>
        <rFont val="Calibri"/>
        <family val="2"/>
      </rPr>
      <t>CRI Profile v2.0: EX.MM-02.02</t>
    </r>
    <r>
      <rPr>
        <sz val="11"/>
        <color indexed="8"/>
        <rFont val="Aptos Narrow"/>
        <family val="2"/>
        <scheme val="minor"/>
      </rPr>
      <t xml:space="preserve">
</t>
    </r>
    <r>
      <rPr>
        <b/>
        <sz val="11"/>
        <color indexed="8"/>
        <rFont val="Calibri"/>
        <family val="2"/>
      </rPr>
      <t>CRI Profile v2.0: EX.MM-02.03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ID.SC-4</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800-218: PW.4.4</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800-221A: MA.RM-3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SR-06</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</si>
  <si>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</si>
  <si>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Ex1</t>
    </r>
    <r>
      <rPr>
        <sz val="11"/>
        <color indexed="8"/>
        <rFont val="Calibri"/>
        <family val="2"/>
      </rPr>
      <t>: Define and use rules and protocols for reporting incident response and recovery activities and the status between the organization and its suppliers</t>
    </r>
    <r>
      <rPr>
        <sz val="11"/>
        <color indexed="8"/>
        <rFont val="Aptos Narrow"/>
        <family val="2"/>
        <scheme val="minor"/>
      </rPr>
      <t xml:space="preserve">
</t>
    </r>
    <r>
      <rPr>
        <b/>
        <sz val="11"/>
        <color indexed="8"/>
        <rFont val="Calibri"/>
        <family val="2"/>
      </rPr>
      <t>Ex2</t>
    </r>
    <r>
      <rPr>
        <sz val="11"/>
        <color indexed="8"/>
        <rFont val="Calibri"/>
        <family val="2"/>
      </rPr>
      <t>: Identify and document the roles and responsibilities of the organization and its suppliers for incident response</t>
    </r>
    <r>
      <rPr>
        <sz val="11"/>
        <color indexed="8"/>
        <rFont val="Aptos Narrow"/>
        <family val="2"/>
        <scheme val="minor"/>
      </rPr>
      <t xml:space="preserve">
</t>
    </r>
    <r>
      <rPr>
        <b/>
        <sz val="11"/>
        <color indexed="8"/>
        <rFont val="Calibri"/>
        <family val="2"/>
      </rPr>
      <t>Ex3</t>
    </r>
    <r>
      <rPr>
        <sz val="11"/>
        <color indexed="8"/>
        <rFont val="Calibri"/>
        <family val="2"/>
      </rPr>
      <t>: Include critical suppliers in incident response exercises and simulations</t>
    </r>
    <r>
      <rPr>
        <sz val="11"/>
        <color indexed="8"/>
        <rFont val="Aptos Narrow"/>
        <family val="2"/>
        <scheme val="minor"/>
      </rPr>
      <t xml:space="preserve">
</t>
    </r>
    <r>
      <rPr>
        <b/>
        <sz val="11"/>
        <color indexed="8"/>
        <rFont val="Calibri"/>
        <family val="2"/>
      </rPr>
      <t>Ex4</t>
    </r>
    <r>
      <rPr>
        <sz val="11"/>
        <color indexed="8"/>
        <rFont val="Calibri"/>
        <family val="2"/>
      </rPr>
      <t>: Define and coordinate crisis communication methods and protocols between the organization and its critical suppliers</t>
    </r>
    <r>
      <rPr>
        <sz val="11"/>
        <color indexed="8"/>
        <rFont val="Aptos Narrow"/>
        <family val="2"/>
        <scheme val="minor"/>
      </rPr>
      <t xml:space="preserve">
</t>
    </r>
    <r>
      <rPr>
        <b/>
        <sz val="11"/>
        <color indexed="8"/>
        <rFont val="Calibri"/>
        <family val="2"/>
      </rPr>
      <t>Ex5</t>
    </r>
    <r>
      <rPr>
        <sz val="11"/>
        <color indexed="8"/>
        <rFont val="Calibri"/>
        <family val="2"/>
      </rPr>
      <t>: Conduct collaborative lessons learned sessions with critical suppliers</t>
    </r>
  </si>
  <si>
    <r>
      <rPr>
        <b/>
        <sz val="11"/>
        <color indexed="8"/>
        <rFont val="Calibri"/>
        <family val="2"/>
      </rPr>
      <t>CIS Controls v8.0: 15.4</t>
    </r>
    <r>
      <rPr>
        <sz val="11"/>
        <color indexed="8"/>
        <rFont val="Aptos Narrow"/>
        <family val="2"/>
        <scheme val="minor"/>
      </rPr>
      <t xml:space="preserve">
</t>
    </r>
    <r>
      <rPr>
        <b/>
        <sz val="11"/>
        <color indexed="8"/>
        <rFont val="Calibri"/>
        <family val="2"/>
      </rPr>
      <t>CRI Profile v2.0: GV.SC-08</t>
    </r>
    <r>
      <rPr>
        <sz val="11"/>
        <color indexed="8"/>
        <rFont val="Aptos Narrow"/>
        <family val="2"/>
        <scheme val="minor"/>
      </rPr>
      <t xml:space="preserve">
</t>
    </r>
    <r>
      <rPr>
        <b/>
        <sz val="11"/>
        <color indexed="8"/>
        <rFont val="Calibri"/>
        <family val="2"/>
      </rPr>
      <t>CRI Profile v2.0: GV.SC-08.01</t>
    </r>
    <r>
      <rPr>
        <sz val="11"/>
        <color indexed="8"/>
        <rFont val="Aptos Narrow"/>
        <family val="2"/>
        <scheme val="minor"/>
      </rPr>
      <t xml:space="preserve">
</t>
    </r>
    <r>
      <rPr>
        <b/>
        <sz val="11"/>
        <color indexed="8"/>
        <rFont val="Calibri"/>
        <family val="2"/>
      </rPr>
      <t>CSF v1.1: ID.SC-5</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IR-01</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</si>
  <si>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</si>
  <si>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Ex1</t>
    </r>
    <r>
      <rPr>
        <sz val="11"/>
        <color indexed="8"/>
        <rFont val="Calibri"/>
        <family val="2"/>
      </rPr>
      <t>: Policies and procedures require provenance records for all acquired technology products and services</t>
    </r>
    <r>
      <rPr>
        <sz val="11"/>
        <color indexed="8"/>
        <rFont val="Aptos Narrow"/>
        <family val="2"/>
        <scheme val="minor"/>
      </rPr>
      <t xml:space="preserve">
</t>
    </r>
    <r>
      <rPr>
        <b/>
        <sz val="11"/>
        <color indexed="8"/>
        <rFont val="Calibri"/>
        <family val="2"/>
      </rPr>
      <t>Ex2</t>
    </r>
    <r>
      <rPr>
        <sz val="11"/>
        <color indexed="8"/>
        <rFont val="Calibri"/>
        <family val="2"/>
      </rPr>
      <t>: Periodically provide risk reporting to leaders about how acquired components are proven to be untampered and authentic</t>
    </r>
    <r>
      <rPr>
        <sz val="11"/>
        <color indexed="8"/>
        <rFont val="Aptos Narrow"/>
        <family val="2"/>
        <scheme val="minor"/>
      </rPr>
      <t xml:space="preserve">
</t>
    </r>
    <r>
      <rPr>
        <b/>
        <sz val="11"/>
        <color indexed="8"/>
        <rFont val="Calibri"/>
        <family val="2"/>
      </rPr>
      <t>Ex3</t>
    </r>
    <r>
      <rPr>
        <sz val="11"/>
        <color indexed="8"/>
        <rFont val="Calibri"/>
        <family val="2"/>
      </rPr>
      <t>: Communicate regularly among cybersecurity risk managers and operations personnel about the need to acquire software patches, updates, and upgrades only from authenticated and trustworthy software providers</t>
    </r>
    <r>
      <rPr>
        <sz val="11"/>
        <color indexed="8"/>
        <rFont val="Aptos Narrow"/>
        <family val="2"/>
        <scheme val="minor"/>
      </rPr>
      <t xml:space="preserve">
</t>
    </r>
    <r>
      <rPr>
        <b/>
        <sz val="11"/>
        <color indexed="8"/>
        <rFont val="Calibri"/>
        <family val="2"/>
      </rPr>
      <t>Ex4</t>
    </r>
    <r>
      <rPr>
        <sz val="11"/>
        <color indexed="8"/>
        <rFont val="Calibri"/>
        <family val="2"/>
      </rPr>
      <t>: Review policies to ensure that they require approved supplier personnel to perform maintenance on supplier products</t>
    </r>
    <r>
      <rPr>
        <sz val="11"/>
        <color indexed="8"/>
        <rFont val="Aptos Narrow"/>
        <family val="2"/>
        <scheme val="minor"/>
      </rPr>
      <t xml:space="preserve">
</t>
    </r>
    <r>
      <rPr>
        <b/>
        <sz val="11"/>
        <color indexed="8"/>
        <rFont val="Calibri"/>
        <family val="2"/>
      </rPr>
      <t>Ex5</t>
    </r>
    <r>
      <rPr>
        <sz val="11"/>
        <color indexed="8"/>
        <rFont val="Calibri"/>
        <family val="2"/>
      </rPr>
      <t>: Policies and procedure require checking upgrades to critical hardware for unauthorized changes</t>
    </r>
  </si>
  <si>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GV.SC-09</t>
    </r>
    <r>
      <rPr>
        <sz val="11"/>
        <color indexed="8"/>
        <rFont val="Aptos Narrow"/>
        <family val="2"/>
        <scheme val="minor"/>
      </rPr>
      <t xml:space="preserve">
</t>
    </r>
    <r>
      <rPr>
        <b/>
        <sz val="11"/>
        <color indexed="8"/>
        <rFont val="Calibri"/>
        <family val="2"/>
      </rPr>
      <t>CRI Profile v2.0: GV.SC-09.01</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PM-19</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</si>
  <si>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</si>
  <si>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Ex1</t>
    </r>
    <r>
      <rPr>
        <sz val="11"/>
        <color indexed="8"/>
        <rFont val="Calibri"/>
        <family val="2"/>
      </rPr>
      <t>: Establish processes for terminating critical relationships under both normal and adverse circumstances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component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Verify that supplier access to organization resources is deactivated promptly when it is no longer needed</t>
    </r>
    <r>
      <rPr>
        <sz val="11"/>
        <color indexed="8"/>
        <rFont val="Aptos Narrow"/>
        <family val="2"/>
        <scheme val="minor"/>
      </rPr>
      <t xml:space="preserve">
</t>
    </r>
    <r>
      <rPr>
        <b/>
        <sz val="11"/>
        <color indexed="8"/>
        <rFont val="Calibri"/>
        <family val="2"/>
      </rPr>
      <t>Ex4</t>
    </r>
    <r>
      <rPr>
        <sz val="11"/>
        <color indexed="8"/>
        <rFont val="Calibri"/>
        <family val="2"/>
      </rPr>
      <t>: Verify that assets containing the organization's data are returned or properly disposed of in a timely, controlled, and safe manner</t>
    </r>
    <r>
      <rPr>
        <sz val="11"/>
        <color indexed="8"/>
        <rFont val="Aptos Narrow"/>
        <family val="2"/>
        <scheme val="minor"/>
      </rPr>
      <t xml:space="preserve">
</t>
    </r>
    <r>
      <rPr>
        <b/>
        <sz val="11"/>
        <color indexed="8"/>
        <rFont val="Calibri"/>
        <family val="2"/>
      </rPr>
      <t>Ex5</t>
    </r>
    <r>
      <rPr>
        <sz val="11"/>
        <color indexed="8"/>
        <rFont val="Calibri"/>
        <family val="2"/>
      </rPr>
      <t>: Develop and execute a plan for terminating or transitioning supplier relationships that takes supply chain security risk and resiliency into account</t>
    </r>
    <r>
      <rPr>
        <sz val="11"/>
        <color indexed="8"/>
        <rFont val="Aptos Narrow"/>
        <family val="2"/>
        <scheme val="minor"/>
      </rPr>
      <t xml:space="preserve">
</t>
    </r>
    <r>
      <rPr>
        <b/>
        <sz val="11"/>
        <color indexed="8"/>
        <rFont val="Calibri"/>
        <family val="2"/>
      </rPr>
      <t>Ex6</t>
    </r>
    <r>
      <rPr>
        <sz val="11"/>
        <color indexed="8"/>
        <rFont val="Calibri"/>
        <family val="2"/>
      </rPr>
      <t>: Mitigate risks to data and systems created by supplier termination</t>
    </r>
    <r>
      <rPr>
        <sz val="11"/>
        <color indexed="8"/>
        <rFont val="Aptos Narrow"/>
        <family val="2"/>
        <scheme val="minor"/>
      </rPr>
      <t xml:space="preserve">
</t>
    </r>
    <r>
      <rPr>
        <b/>
        <sz val="11"/>
        <color indexed="8"/>
        <rFont val="Calibri"/>
        <family val="2"/>
      </rPr>
      <t>Ex7</t>
    </r>
    <r>
      <rPr>
        <sz val="11"/>
        <color indexed="8"/>
        <rFont val="Calibri"/>
        <family val="2"/>
      </rPr>
      <t>: Manage data leakage risks associated with supplier termination</t>
    </r>
  </si>
  <si>
    <r>
      <rPr>
        <b/>
        <sz val="11"/>
        <color indexed="8"/>
        <rFont val="Calibri"/>
        <family val="2"/>
      </rPr>
      <t>CIS Controls v8.0: 15.7</t>
    </r>
    <r>
      <rPr>
        <sz val="11"/>
        <color indexed="8"/>
        <rFont val="Aptos Narrow"/>
        <family val="2"/>
        <scheme val="minor"/>
      </rPr>
      <t xml:space="preserve">
</t>
    </r>
    <r>
      <rPr>
        <b/>
        <sz val="11"/>
        <color indexed="8"/>
        <rFont val="Calibri"/>
        <family val="2"/>
      </rPr>
      <t>CRI Profile v2.0: EX.TR</t>
    </r>
    <r>
      <rPr>
        <sz val="11"/>
        <color indexed="8"/>
        <rFont val="Aptos Narrow"/>
        <family val="2"/>
        <scheme val="minor"/>
      </rPr>
      <t xml:space="preserve">
</t>
    </r>
    <r>
      <rPr>
        <b/>
        <sz val="11"/>
        <color indexed="8"/>
        <rFont val="Calibri"/>
        <family val="2"/>
      </rPr>
      <t>CRI Profile v2.0: EX.TR-01</t>
    </r>
    <r>
      <rPr>
        <sz val="11"/>
        <color indexed="8"/>
        <rFont val="Aptos Narrow"/>
        <family val="2"/>
        <scheme val="minor"/>
      </rPr>
      <t xml:space="preserve">
</t>
    </r>
    <r>
      <rPr>
        <b/>
        <sz val="11"/>
        <color indexed="8"/>
        <rFont val="Calibri"/>
        <family val="2"/>
      </rPr>
      <t>CRI Profile v2.0: EX.TR-02</t>
    </r>
    <r>
      <rPr>
        <sz val="11"/>
        <color indexed="8"/>
        <rFont val="Aptos Narrow"/>
        <family val="2"/>
        <scheme val="minor"/>
      </rPr>
      <t xml:space="preserve">
</t>
    </r>
    <r>
      <rPr>
        <b/>
        <sz val="11"/>
        <color indexed="8"/>
        <rFont val="Calibri"/>
        <family val="2"/>
      </rPr>
      <t>CRI Profile v2.0: EX.TR-01.01</t>
    </r>
    <r>
      <rPr>
        <sz val="11"/>
        <color indexed="8"/>
        <rFont val="Aptos Narrow"/>
        <family val="2"/>
        <scheme val="minor"/>
      </rPr>
      <t xml:space="preserve">
</t>
    </r>
    <r>
      <rPr>
        <b/>
        <sz val="11"/>
        <color indexed="8"/>
        <rFont val="Calibri"/>
        <family val="2"/>
      </rPr>
      <t>CRI Profile v2.0: EX.TR-01.02</t>
    </r>
    <r>
      <rPr>
        <sz val="11"/>
        <color indexed="8"/>
        <rFont val="Aptos Narrow"/>
        <family val="2"/>
        <scheme val="minor"/>
      </rPr>
      <t xml:space="preserve">
</t>
    </r>
    <r>
      <rPr>
        <b/>
        <sz val="11"/>
        <color indexed="8"/>
        <rFont val="Calibri"/>
        <family val="2"/>
      </rPr>
      <t>CRI Profile v2.0: EX.TR-01.03</t>
    </r>
    <r>
      <rPr>
        <sz val="11"/>
        <color indexed="8"/>
        <rFont val="Aptos Narrow"/>
        <family val="2"/>
        <scheme val="minor"/>
      </rPr>
      <t xml:space="preserve">
</t>
    </r>
    <r>
      <rPr>
        <b/>
        <sz val="11"/>
        <color indexed="8"/>
        <rFont val="Calibri"/>
        <family val="2"/>
      </rPr>
      <t>CRI Profile v2.0: EX.TR-02.01</t>
    </r>
    <r>
      <rPr>
        <sz val="11"/>
        <color indexed="8"/>
        <rFont val="Aptos Narrow"/>
        <family val="2"/>
        <scheme val="minor"/>
      </rPr>
      <t xml:space="preserve">
</t>
    </r>
    <r>
      <rPr>
        <b/>
        <sz val="11"/>
        <color indexed="8"/>
        <rFont val="Calibri"/>
        <family val="2"/>
      </rPr>
      <t>CSF v1.1: ID.SC-1</t>
    </r>
    <r>
      <rPr>
        <sz val="11"/>
        <color indexed="8"/>
        <rFont val="Aptos Narrow"/>
        <family val="2"/>
        <scheme val="minor"/>
      </rPr>
      <t xml:space="preserve">
</t>
    </r>
    <r>
      <rPr>
        <b/>
        <sz val="11"/>
        <color indexed="8"/>
        <rFont val="Calibri"/>
        <family val="2"/>
      </rPr>
      <t>SP 800-221A: GV.PO-1</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</si>
  <si>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</si>
  <si>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</si>
  <si>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</si>
  <si>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Ex1</t>
    </r>
    <r>
      <rPr>
        <sz val="11"/>
        <color indexed="8"/>
        <rFont val="Calibri"/>
        <family val="2"/>
      </rPr>
      <t>: Maintain inventories for all types of hardware, including IT, IoT, OT, and mobile devices</t>
    </r>
    <r>
      <rPr>
        <sz val="11"/>
        <color indexed="8"/>
        <rFont val="Aptos Narrow"/>
        <family val="2"/>
        <scheme val="minor"/>
      </rPr>
      <t xml:space="preserve">
</t>
    </r>
    <r>
      <rPr>
        <b/>
        <sz val="11"/>
        <color indexed="8"/>
        <rFont val="Calibri"/>
        <family val="2"/>
      </rPr>
      <t>Ex2</t>
    </r>
    <r>
      <rPr>
        <sz val="11"/>
        <color indexed="8"/>
        <rFont val="Calibri"/>
        <family val="2"/>
      </rPr>
      <t>: Constantly monitor networks to detect new hardware and automatically update inventories</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</si>
  <si>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</si>
  <si>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Ex1</t>
    </r>
    <r>
      <rPr>
        <sz val="11"/>
        <color indexed="8"/>
        <rFont val="Calibri"/>
        <family val="2"/>
      </rPr>
      <t>: Maintain inventories for all types of software and services, including commercial-off-the-shelf, open-source, custom applications, API services, and cloud-based applications and services</t>
    </r>
    <r>
      <rPr>
        <sz val="11"/>
        <color indexed="8"/>
        <rFont val="Aptos Narrow"/>
        <family val="2"/>
        <scheme val="minor"/>
      </rPr>
      <t xml:space="preserve">
</t>
    </r>
    <r>
      <rPr>
        <b/>
        <sz val="11"/>
        <color indexed="8"/>
        <rFont val="Calibri"/>
        <family val="2"/>
      </rPr>
      <t>Ex2</t>
    </r>
    <r>
      <rPr>
        <sz val="11"/>
        <color indexed="8"/>
        <rFont val="Calibri"/>
        <family val="2"/>
      </rPr>
      <t>: Constantly monitor all platforms, including containers and virtual machines, for software and service inventory changes</t>
    </r>
    <r>
      <rPr>
        <sz val="11"/>
        <color indexed="8"/>
        <rFont val="Aptos Narrow"/>
        <family val="2"/>
        <scheme val="minor"/>
      </rPr>
      <t xml:space="preserve">
</t>
    </r>
    <r>
      <rPr>
        <b/>
        <sz val="11"/>
        <color indexed="8"/>
        <rFont val="Calibri"/>
        <family val="2"/>
      </rPr>
      <t>Ex3</t>
    </r>
    <r>
      <rPr>
        <sz val="11"/>
        <color indexed="8"/>
        <rFont val="Calibri"/>
        <family val="2"/>
      </rPr>
      <t>: Maintain an inventory of the organization's systems</t>
    </r>
  </si>
  <si>
    <r>
      <rPr>
        <b/>
        <sz val="11"/>
        <color indexed="8"/>
        <rFont val="Calibri"/>
        <family val="2"/>
      </rPr>
      <t>CIS Controls v8.0: 2.1</t>
    </r>
    <r>
      <rPr>
        <sz val="11"/>
        <color indexed="8"/>
        <rFont val="Aptos Narrow"/>
        <family val="2"/>
        <scheme val="minor"/>
      </rPr>
      <t xml:space="preserve">
</t>
    </r>
    <r>
      <rPr>
        <b/>
        <sz val="11"/>
        <color indexed="8"/>
        <rFont val="Calibri"/>
        <family val="2"/>
      </rPr>
      <t>CRI Profile v2.0: ID.AM-02</t>
    </r>
    <r>
      <rPr>
        <sz val="11"/>
        <color indexed="8"/>
        <rFont val="Aptos Narrow"/>
        <family val="2"/>
        <scheme val="minor"/>
      </rPr>
      <t xml:space="preserve">
</t>
    </r>
    <r>
      <rPr>
        <b/>
        <sz val="11"/>
        <color indexed="8"/>
        <rFont val="Calibri"/>
        <family val="2"/>
      </rPr>
      <t>CRI Profile v2.0: ID.AM-02.01</t>
    </r>
    <r>
      <rPr>
        <sz val="11"/>
        <color indexed="8"/>
        <rFont val="Aptos Narrow"/>
        <family val="2"/>
        <scheme val="minor"/>
      </rPr>
      <t xml:space="preserve">
</t>
    </r>
    <r>
      <rPr>
        <b/>
        <sz val="11"/>
        <color indexed="8"/>
        <rFont val="Calibri"/>
        <family val="2"/>
      </rPr>
      <t>CSF v1.1: ID.AM-2</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AC-20</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PM-05</t>
    </r>
    <r>
      <rPr>
        <sz val="11"/>
        <color indexed="8"/>
        <rFont val="Aptos Narrow"/>
        <family val="2"/>
        <scheme val="minor"/>
      </rPr>
      <t xml:space="preserve">
</t>
    </r>
    <r>
      <rPr>
        <b/>
        <sz val="11"/>
        <color indexed="8"/>
        <rFont val="Calibri"/>
        <family val="2"/>
      </rPr>
      <t>SP 800-53 Rev 5.1.1: SA-05</t>
    </r>
    <r>
      <rPr>
        <sz val="11"/>
        <color indexed="8"/>
        <rFont val="Aptos Narrow"/>
        <family val="2"/>
        <scheme val="minor"/>
      </rPr>
      <t xml:space="preserve">
</t>
    </r>
    <r>
      <rPr>
        <b/>
        <sz val="11"/>
        <color indexed="8"/>
        <rFont val="Calibri"/>
        <family val="2"/>
      </rPr>
      <t>SP 800-53 Rev 5.1.1: SA-09</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</si>
  <si>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</si>
  <si>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Ex1</t>
    </r>
    <r>
      <rPr>
        <sz val="11"/>
        <color indexed="8"/>
        <rFont val="Calibri"/>
        <family val="2"/>
      </rPr>
      <t>: Maintain baselines of communication and data flows within the organization's wired and wireless networks</t>
    </r>
    <r>
      <rPr>
        <sz val="11"/>
        <color indexed="8"/>
        <rFont val="Aptos Narrow"/>
        <family val="2"/>
        <scheme val="minor"/>
      </rPr>
      <t xml:space="preserve">
</t>
    </r>
    <r>
      <rPr>
        <b/>
        <sz val="11"/>
        <color indexed="8"/>
        <rFont val="Calibri"/>
        <family val="2"/>
      </rPr>
      <t>Ex2</t>
    </r>
    <r>
      <rPr>
        <sz val="11"/>
        <color indexed="8"/>
        <rFont val="Calibri"/>
        <family val="2"/>
      </rPr>
      <t>: Maintain baselines of communication and data flows between the organization and third parties</t>
    </r>
    <r>
      <rPr>
        <sz val="11"/>
        <color indexed="8"/>
        <rFont val="Aptos Narrow"/>
        <family val="2"/>
        <scheme val="minor"/>
      </rPr>
      <t xml:space="preserve">
</t>
    </r>
    <r>
      <rPr>
        <b/>
        <sz val="11"/>
        <color indexed="8"/>
        <rFont val="Calibri"/>
        <family val="2"/>
      </rPr>
      <t>Ex3</t>
    </r>
    <r>
      <rPr>
        <sz val="11"/>
        <color indexed="8"/>
        <rFont val="Calibri"/>
        <family val="2"/>
      </rPr>
      <t>: Maintain baselines of communication and data flows for the organization's infrastructure-as-a-service (IaaS) usage</t>
    </r>
    <r>
      <rPr>
        <sz val="11"/>
        <color indexed="8"/>
        <rFont val="Aptos Narrow"/>
        <family val="2"/>
        <scheme val="minor"/>
      </rPr>
      <t xml:space="preserve">
</t>
    </r>
    <r>
      <rPr>
        <b/>
        <sz val="11"/>
        <color indexed="8"/>
        <rFont val="Calibri"/>
        <family val="2"/>
      </rPr>
      <t>Ex4</t>
    </r>
    <r>
      <rPr>
        <sz val="11"/>
        <color indexed="8"/>
        <rFont val="Calibri"/>
        <family val="2"/>
      </rPr>
      <t>: Maintain documentation of expected network ports, protocols, and services that are typically used among authorized systems</t>
    </r>
  </si>
  <si>
    <r>
      <rPr>
        <b/>
        <sz val="11"/>
        <color indexed="8"/>
        <rFont val="Calibri"/>
        <family val="2"/>
      </rPr>
      <t>CIS Controls v8.0: 3.8</t>
    </r>
    <r>
      <rPr>
        <sz val="11"/>
        <color indexed="8"/>
        <rFont val="Aptos Narrow"/>
        <family val="2"/>
        <scheme val="minor"/>
      </rPr>
      <t xml:space="preserve">
</t>
    </r>
    <r>
      <rPr>
        <b/>
        <sz val="11"/>
        <color indexed="8"/>
        <rFont val="Calibri"/>
        <family val="2"/>
      </rPr>
      <t>CRI Profile v2.0: ID.AM-03</t>
    </r>
    <r>
      <rPr>
        <sz val="11"/>
        <color indexed="8"/>
        <rFont val="Aptos Narrow"/>
        <family val="2"/>
        <scheme val="minor"/>
      </rPr>
      <t xml:space="preserve">
</t>
    </r>
    <r>
      <rPr>
        <b/>
        <sz val="11"/>
        <color indexed="8"/>
        <rFont val="Calibri"/>
        <family val="2"/>
      </rPr>
      <t>CRI Profile v2.0: ID.AM-03.01</t>
    </r>
    <r>
      <rPr>
        <sz val="11"/>
        <color indexed="8"/>
        <rFont val="Aptos Narrow"/>
        <family val="2"/>
        <scheme val="minor"/>
      </rPr>
      <t xml:space="preserve">
</t>
    </r>
    <r>
      <rPr>
        <b/>
        <sz val="11"/>
        <color indexed="8"/>
        <rFont val="Calibri"/>
        <family val="2"/>
      </rPr>
      <t>CSF v1.1: ID.AM-3</t>
    </r>
    <r>
      <rPr>
        <sz val="11"/>
        <color indexed="8"/>
        <rFont val="Aptos Narrow"/>
        <family val="2"/>
        <scheme val="minor"/>
      </rPr>
      <t xml:space="preserve">
</t>
    </r>
    <r>
      <rPr>
        <b/>
        <sz val="11"/>
        <color indexed="8"/>
        <rFont val="Calibri"/>
        <family val="2"/>
      </rPr>
      <t>CSF v1.1: DE.AE-1</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CA-09</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PL-08</t>
    </r>
    <r>
      <rPr>
        <sz val="11"/>
        <color indexed="8"/>
        <rFont val="Aptos Narrow"/>
        <family val="2"/>
        <scheme val="minor"/>
      </rPr>
      <t xml:space="preserve">
</t>
    </r>
    <r>
      <rPr>
        <b/>
        <sz val="11"/>
        <color indexed="8"/>
        <rFont val="Calibri"/>
        <family val="2"/>
      </rPr>
      <t>SP 800-53 Rev 5.1.1: PM-07</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</si>
  <si>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</si>
  <si>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Ex1</t>
    </r>
    <r>
      <rPr>
        <sz val="11"/>
        <color indexed="8"/>
        <rFont val="Calibri"/>
        <family val="2"/>
      </rPr>
      <t>: Inventory all external services used by the organization, including third-party infrastructure-as-a-service (IaaS), platform-as-a-service (PaaS), and software-as-a-service (SaaS) offerings; APIs; and other externally hosted application services</t>
    </r>
    <r>
      <rPr>
        <sz val="11"/>
        <color indexed="8"/>
        <rFont val="Aptos Narrow"/>
        <family val="2"/>
        <scheme val="minor"/>
      </rPr>
      <t xml:space="preserve">
</t>
    </r>
    <r>
      <rPr>
        <b/>
        <sz val="11"/>
        <color indexed="8"/>
        <rFont val="Calibri"/>
        <family val="2"/>
      </rPr>
      <t>Ex2</t>
    </r>
    <r>
      <rPr>
        <sz val="11"/>
        <color indexed="8"/>
        <rFont val="Calibri"/>
        <family val="2"/>
      </rPr>
      <t>: Update the inventory when a new external service is going to be utilized to ensure adequate cybersecurity risk management monitoring of the organization's use of that service</t>
    </r>
  </si>
  <si>
    <r>
      <rPr>
        <b/>
        <sz val="11"/>
        <color indexed="8"/>
        <rFont val="Calibri"/>
        <family val="2"/>
      </rPr>
      <t>CIS Controls v8.0: 15.1</t>
    </r>
    <r>
      <rPr>
        <sz val="11"/>
        <color indexed="8"/>
        <rFont val="Aptos Narrow"/>
        <family val="2"/>
        <scheme val="minor"/>
      </rPr>
      <t xml:space="preserve">
</t>
    </r>
    <r>
      <rPr>
        <b/>
        <sz val="11"/>
        <color indexed="8"/>
        <rFont val="Calibri"/>
        <family val="2"/>
      </rPr>
      <t>CRI Profile v2.0: ID.AM-04</t>
    </r>
    <r>
      <rPr>
        <sz val="11"/>
        <color indexed="8"/>
        <rFont val="Aptos Narrow"/>
        <family val="2"/>
        <scheme val="minor"/>
      </rPr>
      <t xml:space="preserve">
</t>
    </r>
    <r>
      <rPr>
        <b/>
        <sz val="11"/>
        <color indexed="8"/>
        <rFont val="Calibri"/>
        <family val="2"/>
      </rPr>
      <t>CRI Profile v2.0: ID.AM-04.01</t>
    </r>
    <r>
      <rPr>
        <sz val="11"/>
        <color indexed="8"/>
        <rFont val="Aptos Narrow"/>
        <family val="2"/>
        <scheme val="minor"/>
      </rPr>
      <t xml:space="preserve">
</t>
    </r>
    <r>
      <rPr>
        <b/>
        <sz val="11"/>
        <color indexed="8"/>
        <rFont val="Calibri"/>
        <family val="2"/>
      </rPr>
      <t>CSF v1.1: ID.AM-4</t>
    </r>
    <r>
      <rPr>
        <sz val="11"/>
        <color indexed="8"/>
        <rFont val="Aptos Narrow"/>
        <family val="2"/>
        <scheme val="minor"/>
      </rPr>
      <t xml:space="preserve">
</t>
    </r>
    <r>
      <rPr>
        <b/>
        <sz val="11"/>
        <color indexed="8"/>
        <rFont val="Calibri"/>
        <family val="2"/>
      </rPr>
      <t>SP 800-53 Rev 5.1.1: AC-20</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SR-02</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</si>
  <si>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</si>
  <si>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Ex1</t>
    </r>
    <r>
      <rPr>
        <sz val="11"/>
        <color indexed="8"/>
        <rFont val="Calibri"/>
        <family val="2"/>
      </rPr>
      <t>: Define criteria for prioritizing each class of assets</t>
    </r>
    <r>
      <rPr>
        <sz val="11"/>
        <color indexed="8"/>
        <rFont val="Aptos Narrow"/>
        <family val="2"/>
        <scheme val="minor"/>
      </rPr>
      <t xml:space="preserve">
</t>
    </r>
    <r>
      <rPr>
        <b/>
        <sz val="11"/>
        <color indexed="8"/>
        <rFont val="Calibri"/>
        <family val="2"/>
      </rPr>
      <t>Ex2</t>
    </r>
    <r>
      <rPr>
        <sz val="11"/>
        <color indexed="8"/>
        <rFont val="Calibri"/>
        <family val="2"/>
      </rPr>
      <t>: Apply the prioritization criteria to assets</t>
    </r>
    <r>
      <rPr>
        <sz val="11"/>
        <color indexed="8"/>
        <rFont val="Aptos Narrow"/>
        <family val="2"/>
        <scheme val="minor"/>
      </rPr>
      <t xml:space="preserve">
</t>
    </r>
    <r>
      <rPr>
        <b/>
        <sz val="11"/>
        <color indexed="8"/>
        <rFont val="Calibri"/>
        <family val="2"/>
      </rPr>
      <t>Ex3</t>
    </r>
    <r>
      <rPr>
        <sz val="11"/>
        <color indexed="8"/>
        <rFont val="Calibri"/>
        <family val="2"/>
      </rPr>
      <t>: Track the asset priorities and update them periodically or when significant changes to the organization occur</t>
    </r>
  </si>
  <si>
    <r>
      <rPr>
        <b/>
        <sz val="11"/>
        <color indexed="8"/>
        <rFont val="Calibri"/>
        <family val="2"/>
      </rPr>
      <t>CIS Controls v8.0: 3.7</t>
    </r>
    <r>
      <rPr>
        <sz val="11"/>
        <color indexed="8"/>
        <rFont val="Aptos Narrow"/>
        <family val="2"/>
        <scheme val="minor"/>
      </rPr>
      <t xml:space="preserve">
</t>
    </r>
    <r>
      <rPr>
        <b/>
        <sz val="11"/>
        <color indexed="8"/>
        <rFont val="Calibri"/>
        <family val="2"/>
      </rPr>
      <t>CRI Profile v2.0: ID.AM-05</t>
    </r>
    <r>
      <rPr>
        <sz val="11"/>
        <color indexed="8"/>
        <rFont val="Aptos Narrow"/>
        <family val="2"/>
        <scheme val="minor"/>
      </rPr>
      <t xml:space="preserve">
</t>
    </r>
    <r>
      <rPr>
        <b/>
        <sz val="11"/>
        <color indexed="8"/>
        <rFont val="Calibri"/>
        <family val="2"/>
      </rPr>
      <t>CRI Profile v2.0: ID.AM-05.01</t>
    </r>
    <r>
      <rPr>
        <sz val="11"/>
        <color indexed="8"/>
        <rFont val="Aptos Narrow"/>
        <family val="2"/>
        <scheme val="minor"/>
      </rPr>
      <t xml:space="preserve">
</t>
    </r>
    <r>
      <rPr>
        <b/>
        <sz val="11"/>
        <color indexed="8"/>
        <rFont val="Calibri"/>
        <family val="2"/>
      </rPr>
      <t>CRI Profile v2.0: ID.AM-05.02</t>
    </r>
    <r>
      <rPr>
        <sz val="11"/>
        <color indexed="8"/>
        <rFont val="Aptos Narrow"/>
        <family val="2"/>
        <scheme val="minor"/>
      </rPr>
      <t xml:space="preserve">
</t>
    </r>
    <r>
      <rPr>
        <b/>
        <sz val="11"/>
        <color indexed="8"/>
        <rFont val="Calibri"/>
        <family val="2"/>
      </rPr>
      <t>CSF v1.1: ID.AM-5</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RA-09</t>
    </r>
    <r>
      <rPr>
        <sz val="11"/>
        <color indexed="8"/>
        <rFont val="Aptos Narrow"/>
        <family val="2"/>
        <scheme val="minor"/>
      </rPr>
      <t xml:space="preserve">
</t>
    </r>
    <r>
      <rPr>
        <b/>
        <sz val="11"/>
        <color indexed="8"/>
        <rFont val="Calibri"/>
        <family val="2"/>
      </rPr>
      <t>SP 800-53 Rev 5.1.1: RA-02</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</si>
  <si>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</si>
  <si>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Ex1</t>
    </r>
    <r>
      <rPr>
        <sz val="11"/>
        <color indexed="8"/>
        <rFont val="Calibri"/>
        <family val="2"/>
      </rPr>
      <t>: Maintain a list of the designated data types of interest (e.g., personally identifiable information, protected health information, financial account numbers, organization intellectual property, operational technology data)</t>
    </r>
    <r>
      <rPr>
        <sz val="11"/>
        <color indexed="8"/>
        <rFont val="Aptos Narrow"/>
        <family val="2"/>
        <scheme val="minor"/>
      </rPr>
      <t xml:space="preserve">
</t>
    </r>
    <r>
      <rPr>
        <b/>
        <sz val="11"/>
        <color indexed="8"/>
        <rFont val="Calibri"/>
        <family val="2"/>
      </rPr>
      <t>Ex2</t>
    </r>
    <r>
      <rPr>
        <sz val="11"/>
        <color indexed="8"/>
        <rFont val="Calibri"/>
        <family val="2"/>
      </rPr>
      <t>: Continuously discover and analyze ad hoc data to identify new instances of designated data types</t>
    </r>
    <r>
      <rPr>
        <sz val="11"/>
        <color indexed="8"/>
        <rFont val="Aptos Narrow"/>
        <family val="2"/>
        <scheme val="minor"/>
      </rPr>
      <t xml:space="preserve">
</t>
    </r>
    <r>
      <rPr>
        <b/>
        <sz val="11"/>
        <color indexed="8"/>
        <rFont val="Calibri"/>
        <family val="2"/>
      </rPr>
      <t>Ex3</t>
    </r>
    <r>
      <rPr>
        <sz val="11"/>
        <color indexed="8"/>
        <rFont val="Calibri"/>
        <family val="2"/>
      </rPr>
      <t>: Assign data classifications to designated data types through tags or labels</t>
    </r>
    <r>
      <rPr>
        <sz val="11"/>
        <color indexed="8"/>
        <rFont val="Aptos Narrow"/>
        <family val="2"/>
        <scheme val="minor"/>
      </rPr>
      <t xml:space="preserve">
</t>
    </r>
    <r>
      <rPr>
        <b/>
        <sz val="11"/>
        <color indexed="8"/>
        <rFont val="Calibri"/>
        <family val="2"/>
      </rPr>
      <t>Ex4</t>
    </r>
    <r>
      <rPr>
        <sz val="11"/>
        <color indexed="8"/>
        <rFont val="Calibri"/>
        <family val="2"/>
      </rPr>
      <t>: Track the provenance, data owner, and geolocation of each instance of designated data types</t>
    </r>
  </si>
  <si>
    <r>
      <rPr>
        <b/>
        <sz val="11"/>
        <color indexed="8"/>
        <rFont val="Calibri"/>
        <family val="2"/>
      </rPr>
      <t>CIS Controls v8.0: 3.2</t>
    </r>
    <r>
      <rPr>
        <sz val="11"/>
        <color indexed="8"/>
        <rFont val="Aptos Narrow"/>
        <family val="2"/>
        <scheme val="minor"/>
      </rPr>
      <t xml:space="preserve">
</t>
    </r>
    <r>
      <rPr>
        <b/>
        <sz val="11"/>
        <color indexed="8"/>
        <rFont val="Calibri"/>
        <family val="2"/>
      </rPr>
      <t>CRI Profile v2.0: ID.AM-07</t>
    </r>
    <r>
      <rPr>
        <sz val="11"/>
        <color indexed="8"/>
        <rFont val="Aptos Narrow"/>
        <family val="2"/>
        <scheme val="minor"/>
      </rPr>
      <t xml:space="preserve">
</t>
    </r>
    <r>
      <rPr>
        <b/>
        <sz val="11"/>
        <color indexed="8"/>
        <rFont val="Calibri"/>
        <family val="2"/>
      </rPr>
      <t>CRI Profile v2.0: ID.AM-07.01</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CM-12</t>
    </r>
    <r>
      <rPr>
        <sz val="11"/>
        <color indexed="8"/>
        <rFont val="Aptos Narrow"/>
        <family val="2"/>
        <scheme val="minor"/>
      </rPr>
      <t xml:space="preserve">
</t>
    </r>
    <r>
      <rPr>
        <b/>
        <sz val="11"/>
        <color indexed="8"/>
        <rFont val="Calibri"/>
        <family val="2"/>
      </rPr>
      <t>SP 800-53 Rev 5.1.1: CM-13</t>
    </r>
    <r>
      <rPr>
        <sz val="11"/>
        <color indexed="8"/>
        <rFont val="Aptos Narrow"/>
        <family val="2"/>
        <scheme val="minor"/>
      </rPr>
      <t xml:space="preserve">
</t>
    </r>
    <r>
      <rPr>
        <b/>
        <sz val="11"/>
        <color indexed="8"/>
        <rFont val="Calibri"/>
        <family val="2"/>
      </rPr>
      <t>SP 800-53 Rev 5.1.1: SI-12</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</si>
  <si>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</si>
  <si>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Ex1</t>
    </r>
    <r>
      <rPr>
        <sz val="11"/>
        <color indexed="8"/>
        <rFont val="Calibri"/>
        <family val="2"/>
      </rPr>
      <t>: Integrate cybersecurity considerations throughout the life cycles of systems, hardware, software, and services</t>
    </r>
    <r>
      <rPr>
        <sz val="11"/>
        <color indexed="8"/>
        <rFont val="Aptos Narrow"/>
        <family val="2"/>
        <scheme val="minor"/>
      </rPr>
      <t xml:space="preserve">
</t>
    </r>
    <r>
      <rPr>
        <b/>
        <sz val="11"/>
        <color indexed="8"/>
        <rFont val="Calibri"/>
        <family val="2"/>
      </rPr>
      <t>Ex2</t>
    </r>
    <r>
      <rPr>
        <sz val="11"/>
        <color indexed="8"/>
        <rFont val="Calibri"/>
        <family val="2"/>
      </rPr>
      <t>: Integrate cybersecurity considerations into product life cycles</t>
    </r>
    <r>
      <rPr>
        <sz val="11"/>
        <color indexed="8"/>
        <rFont val="Aptos Narrow"/>
        <family val="2"/>
        <scheme val="minor"/>
      </rPr>
      <t xml:space="preserve">
</t>
    </r>
    <r>
      <rPr>
        <b/>
        <sz val="11"/>
        <color indexed="8"/>
        <rFont val="Calibri"/>
        <family val="2"/>
      </rPr>
      <t>Ex3</t>
    </r>
    <r>
      <rPr>
        <sz val="11"/>
        <color indexed="8"/>
        <rFont val="Calibri"/>
        <family val="2"/>
      </rPr>
      <t>: Identify unofficial uses of technology to meet mission objectives (i.e., shadow IT)</t>
    </r>
    <r>
      <rPr>
        <sz val="11"/>
        <color indexed="8"/>
        <rFont val="Aptos Narrow"/>
        <family val="2"/>
        <scheme val="minor"/>
      </rPr>
      <t xml:space="preserve">
</t>
    </r>
    <r>
      <rPr>
        <b/>
        <sz val="11"/>
        <color indexed="8"/>
        <rFont val="Calibri"/>
        <family val="2"/>
      </rPr>
      <t>Ex4</t>
    </r>
    <r>
      <rPr>
        <sz val="11"/>
        <color indexed="8"/>
        <rFont val="Calibri"/>
        <family val="2"/>
      </rPr>
      <t>: Periodically identify redundant systems, hardware, software, and services that unnecessarily increase the organization's attack surface</t>
    </r>
    <r>
      <rPr>
        <sz val="11"/>
        <color indexed="8"/>
        <rFont val="Aptos Narrow"/>
        <family val="2"/>
        <scheme val="minor"/>
      </rPr>
      <t xml:space="preserve">
</t>
    </r>
    <r>
      <rPr>
        <b/>
        <sz val="11"/>
        <color indexed="8"/>
        <rFont val="Calibri"/>
        <family val="2"/>
      </rPr>
      <t>Ex5</t>
    </r>
    <r>
      <rPr>
        <sz val="11"/>
        <color indexed="8"/>
        <rFont val="Calibri"/>
        <family val="2"/>
      </rPr>
      <t>: Properly configure and secure systems, hardware, software, and services prior to their deployment in production</t>
    </r>
    <r>
      <rPr>
        <sz val="11"/>
        <color indexed="8"/>
        <rFont val="Aptos Narrow"/>
        <family val="2"/>
        <scheme val="minor"/>
      </rPr>
      <t xml:space="preserve">
</t>
    </r>
    <r>
      <rPr>
        <b/>
        <sz val="11"/>
        <color indexed="8"/>
        <rFont val="Calibri"/>
        <family val="2"/>
      </rPr>
      <t>Ex6</t>
    </r>
    <r>
      <rPr>
        <sz val="11"/>
        <color indexed="8"/>
        <rFont val="Calibri"/>
        <family val="2"/>
      </rPr>
      <t>: Update inventories when systems, hardware, software, and services are moved or transferred within the organization</t>
    </r>
    <r>
      <rPr>
        <sz val="11"/>
        <color indexed="8"/>
        <rFont val="Aptos Narrow"/>
        <family val="2"/>
        <scheme val="minor"/>
      </rPr>
      <t xml:space="preserve">
</t>
    </r>
    <r>
      <rPr>
        <b/>
        <sz val="11"/>
        <color indexed="8"/>
        <rFont val="Calibri"/>
        <family val="2"/>
      </rPr>
      <t>Ex7</t>
    </r>
    <r>
      <rPr>
        <sz val="11"/>
        <color indexed="8"/>
        <rFont val="Calibri"/>
        <family val="2"/>
      </rPr>
      <t>: Securely destroy stored data based on the organization's data retention policy using the prescribed destruction method, and keep and manage a record of the destructions</t>
    </r>
    <r>
      <rPr>
        <sz val="11"/>
        <color indexed="8"/>
        <rFont val="Aptos Narrow"/>
        <family val="2"/>
        <scheme val="minor"/>
      </rPr>
      <t xml:space="preserve">
</t>
    </r>
    <r>
      <rPr>
        <b/>
        <sz val="11"/>
        <color indexed="8"/>
        <rFont val="Calibri"/>
        <family val="2"/>
      </rPr>
      <t>Ex8</t>
    </r>
    <r>
      <rPr>
        <sz val="11"/>
        <color indexed="8"/>
        <rFont val="Calibri"/>
        <family val="2"/>
      </rPr>
      <t>: Securely sanitize data storage when hardware is being retired, decommissioned, reassigned, or sent for repairs or replacement</t>
    </r>
    <r>
      <rPr>
        <sz val="11"/>
        <color indexed="8"/>
        <rFont val="Aptos Narrow"/>
        <family val="2"/>
        <scheme val="minor"/>
      </rPr>
      <t xml:space="preserve">
</t>
    </r>
    <r>
      <rPr>
        <b/>
        <sz val="11"/>
        <color indexed="8"/>
        <rFont val="Calibri"/>
        <family val="2"/>
      </rPr>
      <t>Ex9</t>
    </r>
    <r>
      <rPr>
        <sz val="11"/>
        <color indexed="8"/>
        <rFont val="Calibri"/>
        <family val="2"/>
      </rPr>
      <t>: Offer methods for destroying paper, storage media, and other physical forms of data storage</t>
    </r>
  </si>
  <si>
    <r>
      <rPr>
        <b/>
        <sz val="11"/>
        <color indexed="8"/>
        <rFont val="Calibri"/>
        <family val="2"/>
      </rPr>
      <t>CIS Controls v8.0: 1.1</t>
    </r>
    <r>
      <rPr>
        <sz val="11"/>
        <color indexed="8"/>
        <rFont val="Aptos Narrow"/>
        <family val="2"/>
        <scheme val="minor"/>
      </rPr>
      <t xml:space="preserve">
</t>
    </r>
    <r>
      <rPr>
        <b/>
        <sz val="11"/>
        <color indexed="8"/>
        <rFont val="Calibri"/>
        <family val="2"/>
      </rPr>
      <t>CIS Controls v8.0: 3.5</t>
    </r>
    <r>
      <rPr>
        <sz val="11"/>
        <color indexed="8"/>
        <rFont val="Aptos Narrow"/>
        <family val="2"/>
        <scheme val="minor"/>
      </rPr>
      <t xml:space="preserve">
</t>
    </r>
    <r>
      <rPr>
        <b/>
        <sz val="11"/>
        <color indexed="8"/>
        <rFont val="Calibri"/>
        <family val="2"/>
      </rPr>
      <t>CRI Profile v2.0: ID.AM-08</t>
    </r>
    <r>
      <rPr>
        <sz val="11"/>
        <color indexed="8"/>
        <rFont val="Aptos Narrow"/>
        <family val="2"/>
        <scheme val="minor"/>
      </rPr>
      <t xml:space="preserve">
</t>
    </r>
    <r>
      <rPr>
        <b/>
        <sz val="11"/>
        <color indexed="8"/>
        <rFont val="Calibri"/>
        <family val="2"/>
      </rPr>
      <t>CRI Profile v2.0: ID.AM-08.01</t>
    </r>
    <r>
      <rPr>
        <sz val="11"/>
        <color indexed="8"/>
        <rFont val="Aptos Narrow"/>
        <family val="2"/>
        <scheme val="minor"/>
      </rPr>
      <t xml:space="preserve">
</t>
    </r>
    <r>
      <rPr>
        <b/>
        <sz val="11"/>
        <color indexed="8"/>
        <rFont val="Calibri"/>
        <family val="2"/>
      </rPr>
      <t>CRI Profile v2.0: ID.AM-08.02</t>
    </r>
    <r>
      <rPr>
        <sz val="11"/>
        <color indexed="8"/>
        <rFont val="Aptos Narrow"/>
        <family val="2"/>
        <scheme val="minor"/>
      </rPr>
      <t xml:space="preserve">
</t>
    </r>
    <r>
      <rPr>
        <b/>
        <sz val="11"/>
        <color indexed="8"/>
        <rFont val="Calibri"/>
        <family val="2"/>
      </rPr>
      <t>CRI Profile v2.0: ID.AM-08.03</t>
    </r>
    <r>
      <rPr>
        <sz val="11"/>
        <color indexed="8"/>
        <rFont val="Aptos Narrow"/>
        <family val="2"/>
        <scheme val="minor"/>
      </rPr>
      <t xml:space="preserve">
</t>
    </r>
    <r>
      <rPr>
        <b/>
        <sz val="11"/>
        <color indexed="8"/>
        <rFont val="Calibri"/>
        <family val="2"/>
      </rPr>
      <t>CRI Profile v2.0: ID.AM-08.04</t>
    </r>
    <r>
      <rPr>
        <sz val="11"/>
        <color indexed="8"/>
        <rFont val="Aptos Narrow"/>
        <family val="2"/>
        <scheme val="minor"/>
      </rPr>
      <t xml:space="preserve">
</t>
    </r>
    <r>
      <rPr>
        <b/>
        <sz val="11"/>
        <color indexed="8"/>
        <rFont val="Calibri"/>
        <family val="2"/>
      </rPr>
      <t>CRI Profile v2.0: ID.AM-08.05</t>
    </r>
    <r>
      <rPr>
        <sz val="11"/>
        <color indexed="8"/>
        <rFont val="Aptos Narrow"/>
        <family val="2"/>
        <scheme val="minor"/>
      </rPr>
      <t xml:space="preserve">
</t>
    </r>
    <r>
      <rPr>
        <b/>
        <sz val="11"/>
        <color indexed="8"/>
        <rFont val="Calibri"/>
        <family val="2"/>
      </rPr>
      <t>CRI Profile v2.0: ID.AM-08.06</t>
    </r>
    <r>
      <rPr>
        <sz val="11"/>
        <color indexed="8"/>
        <rFont val="Aptos Narrow"/>
        <family val="2"/>
        <scheme val="minor"/>
      </rPr>
      <t xml:space="preserve">
</t>
    </r>
    <r>
      <rPr>
        <b/>
        <sz val="11"/>
        <color indexed="8"/>
        <rFont val="Calibri"/>
        <family val="2"/>
      </rPr>
      <t>CSF v1.1: PR.DS-3</t>
    </r>
    <r>
      <rPr>
        <sz val="11"/>
        <color indexed="8"/>
        <rFont val="Aptos Narrow"/>
        <family val="2"/>
        <scheme val="minor"/>
      </rPr>
      <t xml:space="preserve">
</t>
    </r>
    <r>
      <rPr>
        <b/>
        <sz val="11"/>
        <color indexed="8"/>
        <rFont val="Calibri"/>
        <family val="2"/>
      </rPr>
      <t>CSF v1.1: PR.IP-2</t>
    </r>
    <r>
      <rPr>
        <sz val="11"/>
        <color indexed="8"/>
        <rFont val="Aptos Narrow"/>
        <family val="2"/>
        <scheme val="minor"/>
      </rPr>
      <t xml:space="preserve">
</t>
    </r>
    <r>
      <rPr>
        <b/>
        <sz val="11"/>
        <color indexed="8"/>
        <rFont val="Calibri"/>
        <family val="2"/>
      </rPr>
      <t>CSF v1.1: PR.MA-1</t>
    </r>
    <r>
      <rPr>
        <sz val="11"/>
        <color indexed="8"/>
        <rFont val="Aptos Narrow"/>
        <family val="2"/>
        <scheme val="minor"/>
      </rPr>
      <t xml:space="preserve">
</t>
    </r>
    <r>
      <rPr>
        <b/>
        <sz val="11"/>
        <color indexed="8"/>
        <rFont val="Calibri"/>
        <family val="2"/>
      </rPr>
      <t>CSF v1.1: PR.MA-2</t>
    </r>
    <r>
      <rPr>
        <sz val="11"/>
        <color indexed="8"/>
        <rFont val="Aptos Narrow"/>
        <family val="2"/>
        <scheme val="minor"/>
      </rPr>
      <t xml:space="preserve">
</t>
    </r>
    <r>
      <rPr>
        <b/>
        <sz val="11"/>
        <color indexed="8"/>
        <rFont val="Calibri"/>
        <family val="2"/>
      </rPr>
      <t>CSF v1.1: PR.IP-6</t>
    </r>
    <r>
      <rPr>
        <sz val="11"/>
        <color indexed="8"/>
        <rFont val="Aptos Narrow"/>
        <family val="2"/>
        <scheme val="minor"/>
      </rPr>
      <t xml:space="preserve">
</t>
    </r>
    <r>
      <rPr>
        <b/>
        <sz val="11"/>
        <color indexed="8"/>
        <rFont val="Calibri"/>
        <family val="2"/>
      </rPr>
      <t>CSF v1.1: PR.DS</t>
    </r>
    <r>
      <rPr>
        <sz val="11"/>
        <color indexed="8"/>
        <rFont val="Aptos Narrow"/>
        <family val="2"/>
        <scheme val="minor"/>
      </rPr>
      <t xml:space="preserve">
</t>
    </r>
    <r>
      <rPr>
        <b/>
        <sz val="11"/>
        <color indexed="8"/>
        <rFont val="Calibri"/>
        <family val="2"/>
      </rPr>
      <t>SP 800-218: PW.4.1</t>
    </r>
    <r>
      <rPr>
        <sz val="11"/>
        <color indexed="8"/>
        <rFont val="Aptos Narrow"/>
        <family val="2"/>
        <scheme val="minor"/>
      </rPr>
      <t xml:space="preserve">
</t>
    </r>
    <r>
      <rPr>
        <b/>
        <sz val="11"/>
        <color indexed="8"/>
        <rFont val="Calibri"/>
        <family val="2"/>
      </rPr>
      <t>SP 800-218: PW.4.4</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CM-09</t>
    </r>
    <r>
      <rPr>
        <sz val="11"/>
        <color indexed="8"/>
        <rFont val="Aptos Narrow"/>
        <family val="2"/>
        <scheme val="minor"/>
      </rPr>
      <t xml:space="preserve">
</t>
    </r>
    <r>
      <rPr>
        <b/>
        <sz val="11"/>
        <color indexed="8"/>
        <rFont val="Calibri"/>
        <family val="2"/>
      </rPr>
      <t>SP 800-53 Rev 5.1.1: CM-13</t>
    </r>
    <r>
      <rPr>
        <sz val="11"/>
        <color indexed="8"/>
        <rFont val="Aptos Narrow"/>
        <family val="2"/>
        <scheme val="minor"/>
      </rPr>
      <t xml:space="preserve">
</t>
    </r>
    <r>
      <rPr>
        <b/>
        <sz val="11"/>
        <color indexed="8"/>
        <rFont val="Calibri"/>
        <family val="2"/>
      </rPr>
      <t>SP 800-53 Rev 5.1.1: MA-02</t>
    </r>
    <r>
      <rPr>
        <sz val="11"/>
        <color indexed="8"/>
        <rFont val="Aptos Narrow"/>
        <family val="2"/>
        <scheme val="minor"/>
      </rPr>
      <t xml:space="preserve">
</t>
    </r>
    <r>
      <rPr>
        <b/>
        <sz val="11"/>
        <color indexed="8"/>
        <rFont val="Calibri"/>
        <family val="2"/>
      </rPr>
      <t>SP 800-53 Rev 5.1.1: MA-06</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PM-22</t>
    </r>
    <r>
      <rPr>
        <sz val="11"/>
        <color indexed="8"/>
        <rFont val="Aptos Narrow"/>
        <family val="2"/>
        <scheme val="minor"/>
      </rPr>
      <t xml:space="preserve">
</t>
    </r>
    <r>
      <rPr>
        <b/>
        <sz val="11"/>
        <color indexed="8"/>
        <rFont val="Calibri"/>
        <family val="2"/>
      </rPr>
      <t>SP 800-53 Rev 5.1.1: PM-23</t>
    </r>
    <r>
      <rPr>
        <sz val="11"/>
        <color indexed="8"/>
        <rFont val="Aptos Narrow"/>
        <family val="2"/>
        <scheme val="minor"/>
      </rPr>
      <t xml:space="preserve">
</t>
    </r>
    <r>
      <rPr>
        <b/>
        <sz val="11"/>
        <color indexed="8"/>
        <rFont val="Calibri"/>
        <family val="2"/>
      </rPr>
      <t>SP 800-53 Rev 5.1.1: SA-03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SA-22</t>
    </r>
    <r>
      <rPr>
        <sz val="11"/>
        <color indexed="8"/>
        <rFont val="Aptos Narrow"/>
        <family val="2"/>
        <scheme val="minor"/>
      </rPr>
      <t xml:space="preserve">
</t>
    </r>
    <r>
      <rPr>
        <b/>
        <sz val="11"/>
        <color indexed="8"/>
        <rFont val="Calibri"/>
        <family val="2"/>
      </rPr>
      <t>SP 800-53 Rev 5.1.1: SI-12</t>
    </r>
    <r>
      <rPr>
        <sz val="11"/>
        <color indexed="8"/>
        <rFont val="Aptos Narrow"/>
        <family val="2"/>
        <scheme val="minor"/>
      </rPr>
      <t xml:space="preserve">
</t>
    </r>
    <r>
      <rPr>
        <b/>
        <sz val="11"/>
        <color indexed="8"/>
        <rFont val="Calibri"/>
        <family val="2"/>
      </rPr>
      <t>SP 800-53 Rev 5.1.1: SI-18</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SR-12</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</si>
  <si>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</si>
  <si>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</si>
  <si>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Ex1</t>
    </r>
    <r>
      <rPr>
        <sz val="11"/>
        <color indexed="8"/>
        <rFont val="Calibri"/>
        <family val="2"/>
      </rPr>
      <t>: Use vulnerability management technologies to identify unpatched and misconfigured software</t>
    </r>
    <r>
      <rPr>
        <sz val="11"/>
        <color indexed="8"/>
        <rFont val="Aptos Narrow"/>
        <family val="2"/>
        <scheme val="minor"/>
      </rPr>
      <t xml:space="preserve">
</t>
    </r>
    <r>
      <rPr>
        <b/>
        <sz val="11"/>
        <color indexed="8"/>
        <rFont val="Calibri"/>
        <family val="2"/>
      </rPr>
      <t>Ex2</t>
    </r>
    <r>
      <rPr>
        <sz val="11"/>
        <color indexed="8"/>
        <rFont val="Calibri"/>
        <family val="2"/>
      </rPr>
      <t>: Assess network and system architectures for design and implementation weaknesses that affect cybersecurity</t>
    </r>
    <r>
      <rPr>
        <sz val="11"/>
        <color indexed="8"/>
        <rFont val="Aptos Narrow"/>
        <family val="2"/>
        <scheme val="minor"/>
      </rPr>
      <t xml:space="preserve">
</t>
    </r>
    <r>
      <rPr>
        <b/>
        <sz val="11"/>
        <color indexed="8"/>
        <rFont val="Calibri"/>
        <family val="2"/>
      </rPr>
      <t>Ex3</t>
    </r>
    <r>
      <rPr>
        <sz val="11"/>
        <color indexed="8"/>
        <rFont val="Calibri"/>
        <family val="2"/>
      </rPr>
      <t>: Review, analyze, or test organization-developed software to identify design, coding, and default configuration vulnerabilities</t>
    </r>
    <r>
      <rPr>
        <sz val="11"/>
        <color indexed="8"/>
        <rFont val="Aptos Narrow"/>
        <family val="2"/>
        <scheme val="minor"/>
      </rPr>
      <t xml:space="preserve">
</t>
    </r>
    <r>
      <rPr>
        <b/>
        <sz val="11"/>
        <color indexed="8"/>
        <rFont val="Calibri"/>
        <family val="2"/>
      </rPr>
      <t>Ex4</t>
    </r>
    <r>
      <rPr>
        <sz val="11"/>
        <color indexed="8"/>
        <rFont val="Calibri"/>
        <family val="2"/>
      </rPr>
      <t>: Assess facilities that house critical computing assets for physical vulnerabilities and resilience issues</t>
    </r>
    <r>
      <rPr>
        <sz val="11"/>
        <color indexed="8"/>
        <rFont val="Aptos Narrow"/>
        <family val="2"/>
        <scheme val="minor"/>
      </rPr>
      <t xml:space="preserve">
</t>
    </r>
    <r>
      <rPr>
        <b/>
        <sz val="11"/>
        <color indexed="8"/>
        <rFont val="Calibri"/>
        <family val="2"/>
      </rPr>
      <t>Ex5</t>
    </r>
    <r>
      <rPr>
        <sz val="11"/>
        <color indexed="8"/>
        <rFont val="Calibri"/>
        <family val="2"/>
      </rPr>
      <t>: Monitor sources of cyber threat intelligence for information on new vulnerabilities in products and services</t>
    </r>
    <r>
      <rPr>
        <sz val="11"/>
        <color indexed="8"/>
        <rFont val="Aptos Narrow"/>
        <family val="2"/>
        <scheme val="minor"/>
      </rPr>
      <t xml:space="preserve">
</t>
    </r>
    <r>
      <rPr>
        <b/>
        <sz val="11"/>
        <color indexed="8"/>
        <rFont val="Calibri"/>
        <family val="2"/>
      </rPr>
      <t>Ex6</t>
    </r>
    <r>
      <rPr>
        <sz val="11"/>
        <color indexed="8"/>
        <rFont val="Calibri"/>
        <family val="2"/>
      </rPr>
      <t>: Review processes and procedures for weaknesses that could be exploited to affect cybersecurity</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</si>
  <si>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</si>
  <si>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Ex1</t>
    </r>
    <r>
      <rPr>
        <sz val="11"/>
        <color indexed="8"/>
        <rFont val="Calibri"/>
        <family val="2"/>
      </rPr>
      <t>: Configure cybersecurity tools and technologies with detection or response capabilities to securely ingest cyber threat intelligence feeds</t>
    </r>
    <r>
      <rPr>
        <sz val="11"/>
        <color indexed="8"/>
        <rFont val="Aptos Narrow"/>
        <family val="2"/>
        <scheme val="minor"/>
      </rPr>
      <t xml:space="preserve">
</t>
    </r>
    <r>
      <rPr>
        <b/>
        <sz val="11"/>
        <color indexed="8"/>
        <rFont val="Calibri"/>
        <family val="2"/>
      </rPr>
      <t>Ex2</t>
    </r>
    <r>
      <rPr>
        <sz val="11"/>
        <color indexed="8"/>
        <rFont val="Calibri"/>
        <family val="2"/>
      </rPr>
      <t>: Receive and review advisories from reputable third parties on current threat actors and their tactics, techniques, and procedures (TTPs)</t>
    </r>
    <r>
      <rPr>
        <sz val="11"/>
        <color indexed="8"/>
        <rFont val="Aptos Narrow"/>
        <family val="2"/>
        <scheme val="minor"/>
      </rPr>
      <t xml:space="preserve">
</t>
    </r>
    <r>
      <rPr>
        <b/>
        <sz val="11"/>
        <color indexed="8"/>
        <rFont val="Calibri"/>
        <family val="2"/>
      </rPr>
      <t>Ex3</t>
    </r>
    <r>
      <rPr>
        <sz val="11"/>
        <color indexed="8"/>
        <rFont val="Calibri"/>
        <family val="2"/>
      </rPr>
      <t>: Monitor sources of cyber threat intelligence for information on the types of vulnerabilities that emerging technologies may have</t>
    </r>
  </si>
  <si>
    <r>
      <rPr>
        <b/>
        <sz val="11"/>
        <color indexed="8"/>
        <rFont val="Calibri"/>
        <family val="2"/>
      </rPr>
      <t>CRI Profile v2.0: ID.RA-02</t>
    </r>
    <r>
      <rPr>
        <sz val="11"/>
        <color indexed="8"/>
        <rFont val="Aptos Narrow"/>
        <family val="2"/>
        <scheme val="minor"/>
      </rPr>
      <t xml:space="preserve">
</t>
    </r>
    <r>
      <rPr>
        <b/>
        <sz val="11"/>
        <color indexed="8"/>
        <rFont val="Calibri"/>
        <family val="2"/>
      </rPr>
      <t>CRI Profile v2.0: ID.RA-02.01</t>
    </r>
    <r>
      <rPr>
        <sz val="11"/>
        <color indexed="8"/>
        <rFont val="Aptos Narrow"/>
        <family val="2"/>
        <scheme val="minor"/>
      </rPr>
      <t xml:space="preserve">
</t>
    </r>
    <r>
      <rPr>
        <b/>
        <sz val="11"/>
        <color indexed="8"/>
        <rFont val="Calibri"/>
        <family val="2"/>
      </rPr>
      <t>CRI Profile v2.0: ID.RA-02.02</t>
    </r>
    <r>
      <rPr>
        <sz val="11"/>
        <color indexed="8"/>
        <rFont val="Aptos Narrow"/>
        <family val="2"/>
        <scheme val="minor"/>
      </rPr>
      <t xml:space="preserve">
</t>
    </r>
    <r>
      <rPr>
        <b/>
        <sz val="11"/>
        <color indexed="8"/>
        <rFont val="Calibri"/>
        <family val="2"/>
      </rPr>
      <t>CSF v1.1: ID.RA-2</t>
    </r>
    <r>
      <rPr>
        <sz val="11"/>
        <color indexed="8"/>
        <rFont val="Aptos Narrow"/>
        <family val="2"/>
        <scheme val="minor"/>
      </rPr>
      <t xml:space="preserve">
</t>
    </r>
    <r>
      <rPr>
        <b/>
        <sz val="11"/>
        <color indexed="8"/>
        <rFont val="Calibri"/>
        <family val="2"/>
      </rPr>
      <t>SP 800-221A: GV.BE-4</t>
    </r>
    <r>
      <rPr>
        <sz val="11"/>
        <color indexed="8"/>
        <rFont val="Aptos Narrow"/>
        <family val="2"/>
        <scheme val="minor"/>
      </rPr>
      <t xml:space="preserve">
</t>
    </r>
    <r>
      <rPr>
        <b/>
        <sz val="11"/>
        <color indexed="8"/>
        <rFont val="Calibri"/>
        <family val="2"/>
      </rPr>
      <t>SP 800-53 Rev 5.1.1: SI-05</t>
    </r>
    <r>
      <rPr>
        <sz val="11"/>
        <color indexed="8"/>
        <rFont val="Aptos Narrow"/>
        <family val="2"/>
        <scheme val="minor"/>
      </rPr>
      <t xml:space="preserve">
</t>
    </r>
    <r>
      <rPr>
        <b/>
        <sz val="11"/>
        <color indexed="8"/>
        <rFont val="Calibri"/>
        <family val="2"/>
      </rPr>
      <t>SP 800-53 Rev 5.1.1: PM-15</t>
    </r>
    <r>
      <rPr>
        <sz val="11"/>
        <color indexed="8"/>
        <rFont val="Aptos Narrow"/>
        <family val="2"/>
        <scheme val="minor"/>
      </rPr>
      <t xml:space="preserve">
</t>
    </r>
    <r>
      <rPr>
        <b/>
        <sz val="11"/>
        <color indexed="8"/>
        <rFont val="Calibri"/>
        <family val="2"/>
      </rPr>
      <t>SP 800-53 Rev 5.1.1: PM-16</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</si>
  <si>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</si>
  <si>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Ex1</t>
    </r>
    <r>
      <rPr>
        <sz val="11"/>
        <color indexed="8"/>
        <rFont val="Calibri"/>
        <family val="2"/>
      </rPr>
      <t>: Use cyber threat intelligence to maintain awareness of the types of threat actors likely to target the organization and the TTPs they are likely to use</t>
    </r>
    <r>
      <rPr>
        <sz val="11"/>
        <color indexed="8"/>
        <rFont val="Aptos Narrow"/>
        <family val="2"/>
        <scheme val="minor"/>
      </rPr>
      <t xml:space="preserve">
</t>
    </r>
    <r>
      <rPr>
        <b/>
        <sz val="11"/>
        <color indexed="8"/>
        <rFont val="Calibri"/>
        <family val="2"/>
      </rPr>
      <t>Ex2</t>
    </r>
    <r>
      <rPr>
        <sz val="11"/>
        <color indexed="8"/>
        <rFont val="Calibri"/>
        <family val="2"/>
      </rPr>
      <t>: Perform threat hunting to look for signs of threat actors within the environment</t>
    </r>
    <r>
      <rPr>
        <sz val="11"/>
        <color indexed="8"/>
        <rFont val="Aptos Narrow"/>
        <family val="2"/>
        <scheme val="minor"/>
      </rPr>
      <t xml:space="preserve">
</t>
    </r>
    <r>
      <rPr>
        <b/>
        <sz val="11"/>
        <color indexed="8"/>
        <rFont val="Calibri"/>
        <family val="2"/>
      </rPr>
      <t>Ex3</t>
    </r>
    <r>
      <rPr>
        <sz val="11"/>
        <color indexed="8"/>
        <rFont val="Calibri"/>
        <family val="2"/>
      </rPr>
      <t>: Implement processes for identifying internal threat actors</t>
    </r>
  </si>
  <si>
    <r>
      <rPr>
        <b/>
        <sz val="11"/>
        <color indexed="8"/>
        <rFont val="Calibri"/>
        <family val="2"/>
      </rPr>
      <t>CRI Profile v2.0: ID.RA-03</t>
    </r>
    <r>
      <rPr>
        <sz val="11"/>
        <color indexed="8"/>
        <rFont val="Aptos Narrow"/>
        <family val="2"/>
        <scheme val="minor"/>
      </rPr>
      <t xml:space="preserve">
</t>
    </r>
    <r>
      <rPr>
        <b/>
        <sz val="11"/>
        <color indexed="8"/>
        <rFont val="Calibri"/>
        <family val="2"/>
      </rPr>
      <t>CRI Profile v2.0: ID.RA-03.01</t>
    </r>
    <r>
      <rPr>
        <sz val="11"/>
        <color indexed="8"/>
        <rFont val="Aptos Narrow"/>
        <family val="2"/>
        <scheme val="minor"/>
      </rPr>
      <t xml:space="preserve">
</t>
    </r>
    <r>
      <rPr>
        <b/>
        <sz val="11"/>
        <color indexed="8"/>
        <rFont val="Calibri"/>
        <family val="2"/>
      </rPr>
      <t>CRI Profile v2.0: ID.RA-03.02</t>
    </r>
    <r>
      <rPr>
        <sz val="11"/>
        <color indexed="8"/>
        <rFont val="Aptos Narrow"/>
        <family val="2"/>
        <scheme val="minor"/>
      </rPr>
      <t xml:space="preserve">
</t>
    </r>
    <r>
      <rPr>
        <b/>
        <sz val="11"/>
        <color indexed="8"/>
        <rFont val="Calibri"/>
        <family val="2"/>
      </rPr>
      <t>CRI Profile v2.0: ID.RA-03.03</t>
    </r>
    <r>
      <rPr>
        <sz val="11"/>
        <color indexed="8"/>
        <rFont val="Aptos Narrow"/>
        <family val="2"/>
        <scheme val="minor"/>
      </rPr>
      <t xml:space="preserve">
</t>
    </r>
    <r>
      <rPr>
        <b/>
        <sz val="11"/>
        <color indexed="8"/>
        <rFont val="Calibri"/>
        <family val="2"/>
      </rPr>
      <t>CRI Profile v2.0: ID.RA-03.04</t>
    </r>
    <r>
      <rPr>
        <sz val="11"/>
        <color indexed="8"/>
        <rFont val="Aptos Narrow"/>
        <family val="2"/>
        <scheme val="minor"/>
      </rPr>
      <t xml:space="preserve">
</t>
    </r>
    <r>
      <rPr>
        <b/>
        <sz val="11"/>
        <color indexed="8"/>
        <rFont val="Calibri"/>
        <family val="2"/>
      </rPr>
      <t>CSF v1.1: ID.RA-3</t>
    </r>
    <r>
      <rPr>
        <sz val="11"/>
        <color indexed="8"/>
        <rFont val="Aptos Narrow"/>
        <family val="2"/>
        <scheme val="minor"/>
      </rPr>
      <t xml:space="preserve">
</t>
    </r>
    <r>
      <rPr>
        <b/>
        <sz val="11"/>
        <color indexed="8"/>
        <rFont val="Calibri"/>
        <family val="2"/>
      </rPr>
      <t>SP 800-221A: MA.RI-2</t>
    </r>
    <r>
      <rPr>
        <sz val="11"/>
        <color indexed="8"/>
        <rFont val="Aptos Narrow"/>
        <family val="2"/>
        <scheme val="minor"/>
      </rPr>
      <t xml:space="preserve">
</t>
    </r>
    <r>
      <rPr>
        <b/>
        <sz val="11"/>
        <color indexed="8"/>
        <rFont val="Calibri"/>
        <family val="2"/>
      </rPr>
      <t>SP 800-53 Rev 5.1.1: PM-12</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SI-05</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</si>
  <si>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</si>
  <si>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Ex1</t>
    </r>
    <r>
      <rPr>
        <sz val="11"/>
        <color indexed="8"/>
        <rFont val="Calibri"/>
        <family val="2"/>
      </rPr>
      <t>: Business leaders and cybersecurity risk management practitioners work together to estimate the likelihood and impact of risk scenarios and record them in risk registers</t>
    </r>
    <r>
      <rPr>
        <sz val="11"/>
        <color indexed="8"/>
        <rFont val="Aptos Narrow"/>
        <family val="2"/>
        <scheme val="minor"/>
      </rPr>
      <t xml:space="preserve">
</t>
    </r>
    <r>
      <rPr>
        <b/>
        <sz val="11"/>
        <color indexed="8"/>
        <rFont val="Calibri"/>
        <family val="2"/>
      </rPr>
      <t>Ex2</t>
    </r>
    <r>
      <rPr>
        <sz val="11"/>
        <color indexed="8"/>
        <rFont val="Calibri"/>
        <family val="2"/>
      </rPr>
      <t>: Enumerate the potential business impacts of unauthorized access to the organization's communications, systems, and data processed in or by those systems</t>
    </r>
    <r>
      <rPr>
        <sz val="11"/>
        <color indexed="8"/>
        <rFont val="Aptos Narrow"/>
        <family val="2"/>
        <scheme val="minor"/>
      </rPr>
      <t xml:space="preserve">
</t>
    </r>
    <r>
      <rPr>
        <b/>
        <sz val="11"/>
        <color indexed="8"/>
        <rFont val="Calibri"/>
        <family val="2"/>
      </rPr>
      <t>Ex3</t>
    </r>
    <r>
      <rPr>
        <sz val="11"/>
        <color indexed="8"/>
        <rFont val="Calibri"/>
        <family val="2"/>
      </rPr>
      <t>: Account for the potential impacts of cascading failures for systems of systems</t>
    </r>
  </si>
  <si>
    <r>
      <rPr>
        <b/>
        <sz val="11"/>
        <color indexed="8"/>
        <rFont val="Calibri"/>
        <family val="2"/>
      </rPr>
      <t>CRI Profile v2.0: ID.RA-04</t>
    </r>
    <r>
      <rPr>
        <sz val="11"/>
        <color indexed="8"/>
        <rFont val="Aptos Narrow"/>
        <family val="2"/>
        <scheme val="minor"/>
      </rPr>
      <t xml:space="preserve">
</t>
    </r>
    <r>
      <rPr>
        <b/>
        <sz val="11"/>
        <color indexed="8"/>
        <rFont val="Calibri"/>
        <family val="2"/>
      </rPr>
      <t>CRI Profile v2.0: ID.RA-04.01</t>
    </r>
    <r>
      <rPr>
        <sz val="11"/>
        <color indexed="8"/>
        <rFont val="Aptos Narrow"/>
        <family val="2"/>
        <scheme val="minor"/>
      </rPr>
      <t xml:space="preserve">
</t>
    </r>
    <r>
      <rPr>
        <b/>
        <sz val="11"/>
        <color indexed="8"/>
        <rFont val="Calibri"/>
        <family val="2"/>
      </rPr>
      <t>CSF v1.1: ID.RA-4</t>
    </r>
    <r>
      <rPr>
        <sz val="11"/>
        <color indexed="8"/>
        <rFont val="Aptos Narrow"/>
        <family val="2"/>
        <scheme val="minor"/>
      </rPr>
      <t xml:space="preserve">
</t>
    </r>
    <r>
      <rPr>
        <b/>
        <sz val="11"/>
        <color indexed="8"/>
        <rFont val="Calibri"/>
        <family val="2"/>
      </rPr>
      <t>SP 800-221A: MA.RI-4</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RA-08</t>
    </r>
    <r>
      <rPr>
        <sz val="11"/>
        <color indexed="8"/>
        <rFont val="Aptos Narrow"/>
        <family val="2"/>
        <scheme val="minor"/>
      </rPr>
      <t xml:space="preserve">
</t>
    </r>
    <r>
      <rPr>
        <b/>
        <sz val="11"/>
        <color indexed="8"/>
        <rFont val="Calibri"/>
        <family val="2"/>
      </rPr>
      <t>SP 800-53 Rev 5.1.1: RA-09</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</si>
  <si>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</si>
  <si>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Ex1</t>
    </r>
    <r>
      <rPr>
        <sz val="11"/>
        <color indexed="8"/>
        <rFont val="Calibri"/>
        <family val="2"/>
      </rPr>
      <t>: Develop threat models to better understand risks to the data and identify appropriate risk responses</t>
    </r>
    <r>
      <rPr>
        <sz val="11"/>
        <color indexed="8"/>
        <rFont val="Aptos Narrow"/>
        <family val="2"/>
        <scheme val="minor"/>
      </rPr>
      <t xml:space="preserve">
</t>
    </r>
    <r>
      <rPr>
        <b/>
        <sz val="11"/>
        <color indexed="8"/>
        <rFont val="Calibri"/>
        <family val="2"/>
      </rPr>
      <t>Ex2</t>
    </r>
    <r>
      <rPr>
        <sz val="11"/>
        <color indexed="8"/>
        <rFont val="Calibri"/>
        <family val="2"/>
      </rPr>
      <t>: Prioritize cybersecurity resource allocations and investments based on estimated likelihoods and impacts</t>
    </r>
  </si>
  <si>
    <r>
      <rPr>
        <b/>
        <sz val="11"/>
        <color indexed="8"/>
        <rFont val="Calibri"/>
        <family val="2"/>
      </rPr>
      <t>CRI Profile v2.0: ID.RA-05</t>
    </r>
    <r>
      <rPr>
        <sz val="11"/>
        <color indexed="8"/>
        <rFont val="Aptos Narrow"/>
        <family val="2"/>
        <scheme val="minor"/>
      </rPr>
      <t xml:space="preserve">
</t>
    </r>
    <r>
      <rPr>
        <b/>
        <sz val="11"/>
        <color indexed="8"/>
        <rFont val="Calibri"/>
        <family val="2"/>
      </rPr>
      <t>CRI Profile v2.0: ID.RA-05.01</t>
    </r>
    <r>
      <rPr>
        <sz val="11"/>
        <color indexed="8"/>
        <rFont val="Aptos Narrow"/>
        <family val="2"/>
        <scheme val="minor"/>
      </rPr>
      <t xml:space="preserve">
</t>
    </r>
    <r>
      <rPr>
        <b/>
        <sz val="11"/>
        <color indexed="8"/>
        <rFont val="Calibri"/>
        <family val="2"/>
      </rPr>
      <t>CRI Profile v2.0: ID.RA-05.02</t>
    </r>
    <r>
      <rPr>
        <sz val="11"/>
        <color indexed="8"/>
        <rFont val="Aptos Narrow"/>
        <family val="2"/>
        <scheme val="minor"/>
      </rPr>
      <t xml:space="preserve">
</t>
    </r>
    <r>
      <rPr>
        <b/>
        <sz val="11"/>
        <color indexed="8"/>
        <rFont val="Calibri"/>
        <family val="2"/>
      </rPr>
      <t>CRI Profile v2.0: ID.RA-05.03</t>
    </r>
    <r>
      <rPr>
        <sz val="11"/>
        <color indexed="8"/>
        <rFont val="Aptos Narrow"/>
        <family val="2"/>
        <scheme val="minor"/>
      </rPr>
      <t xml:space="preserve">
</t>
    </r>
    <r>
      <rPr>
        <b/>
        <sz val="11"/>
        <color indexed="8"/>
        <rFont val="Calibri"/>
        <family val="2"/>
      </rPr>
      <t>CRI Profile v2.0: ID.RA-05.04</t>
    </r>
    <r>
      <rPr>
        <sz val="11"/>
        <color indexed="8"/>
        <rFont val="Aptos Narrow"/>
        <family val="2"/>
        <scheme val="minor"/>
      </rPr>
      <t xml:space="preserve">
</t>
    </r>
    <r>
      <rPr>
        <b/>
        <sz val="11"/>
        <color indexed="8"/>
        <rFont val="Calibri"/>
        <family val="2"/>
      </rPr>
      <t>CSF v1.1: ID.RA-5</t>
    </r>
    <r>
      <rPr>
        <sz val="11"/>
        <color indexed="8"/>
        <rFont val="Aptos Narrow"/>
        <family val="2"/>
        <scheme val="minor"/>
      </rPr>
      <t xml:space="preserve">
</t>
    </r>
    <r>
      <rPr>
        <b/>
        <sz val="11"/>
        <color indexed="8"/>
        <rFont val="Calibri"/>
        <family val="2"/>
      </rPr>
      <t>SP 800-218: PW.1.1</t>
    </r>
    <r>
      <rPr>
        <sz val="11"/>
        <color indexed="8"/>
        <rFont val="Aptos Narrow"/>
        <family val="2"/>
        <scheme val="minor"/>
      </rPr>
      <t xml:space="preserve">
</t>
    </r>
    <r>
      <rPr>
        <b/>
        <sz val="11"/>
        <color indexed="8"/>
        <rFont val="Calibri"/>
        <family val="2"/>
      </rPr>
      <t>SP 800-221A: MA.RA-2</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</si>
  <si>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</si>
  <si>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Ex1</t>
    </r>
    <r>
      <rPr>
        <sz val="11"/>
        <color indexed="8"/>
        <rFont val="Calibri"/>
        <family val="2"/>
      </rPr>
      <t>: Apply the vulnerability management plan's criteria for deciding whether to accept, transfer, mitigate, or avoid risk</t>
    </r>
    <r>
      <rPr>
        <sz val="11"/>
        <color indexed="8"/>
        <rFont val="Aptos Narrow"/>
        <family val="2"/>
        <scheme val="minor"/>
      </rPr>
      <t xml:space="preserve">
</t>
    </r>
    <r>
      <rPr>
        <b/>
        <sz val="11"/>
        <color indexed="8"/>
        <rFont val="Calibri"/>
        <family val="2"/>
      </rPr>
      <t>Ex2</t>
    </r>
    <r>
      <rPr>
        <sz val="11"/>
        <color indexed="8"/>
        <rFont val="Calibri"/>
        <family val="2"/>
      </rPr>
      <t>: Apply the vulnerability management plan's criteria for selecting compensating controls to mitigate risk</t>
    </r>
    <r>
      <rPr>
        <sz val="11"/>
        <color indexed="8"/>
        <rFont val="Aptos Narrow"/>
        <family val="2"/>
        <scheme val="minor"/>
      </rPr>
      <t xml:space="preserve">
</t>
    </r>
    <r>
      <rPr>
        <b/>
        <sz val="11"/>
        <color indexed="8"/>
        <rFont val="Calibri"/>
        <family val="2"/>
      </rPr>
      <t>Ex3</t>
    </r>
    <r>
      <rPr>
        <sz val="11"/>
        <color indexed="8"/>
        <rFont val="Calibri"/>
        <family val="2"/>
      </rPr>
      <t>: Track the progress of risk response implementation (e.g., plan of action and milestones [POA&amp;M], risk register, risk detail report)</t>
    </r>
    <r>
      <rPr>
        <sz val="11"/>
        <color indexed="8"/>
        <rFont val="Aptos Narrow"/>
        <family val="2"/>
        <scheme val="minor"/>
      </rPr>
      <t xml:space="preserve">
</t>
    </r>
    <r>
      <rPr>
        <b/>
        <sz val="11"/>
        <color indexed="8"/>
        <rFont val="Calibri"/>
        <family val="2"/>
      </rPr>
      <t>Ex4</t>
    </r>
    <r>
      <rPr>
        <sz val="11"/>
        <color indexed="8"/>
        <rFont val="Calibri"/>
        <family val="2"/>
      </rPr>
      <t>: Use risk assessment findings to inform risk response decisions and actions</t>
    </r>
    <r>
      <rPr>
        <sz val="11"/>
        <color indexed="8"/>
        <rFont val="Aptos Narrow"/>
        <family val="2"/>
        <scheme val="minor"/>
      </rPr>
      <t xml:space="preserve">
</t>
    </r>
    <r>
      <rPr>
        <b/>
        <sz val="11"/>
        <color indexed="8"/>
        <rFont val="Calibri"/>
        <family val="2"/>
      </rPr>
      <t>Ex5</t>
    </r>
    <r>
      <rPr>
        <sz val="11"/>
        <color indexed="8"/>
        <rFont val="Calibri"/>
        <family val="2"/>
      </rPr>
      <t>: Communicate planned risk responses to affected stakeholders in priority order</t>
    </r>
  </si>
  <si>
    <r>
      <rPr>
        <b/>
        <sz val="11"/>
        <color indexed="8"/>
        <rFont val="Calibri"/>
        <family val="2"/>
      </rPr>
      <t>CRI Profile v2.0: ID.RA-06</t>
    </r>
    <r>
      <rPr>
        <sz val="11"/>
        <color indexed="8"/>
        <rFont val="Aptos Narrow"/>
        <family val="2"/>
        <scheme val="minor"/>
      </rPr>
      <t xml:space="preserve">
</t>
    </r>
    <r>
      <rPr>
        <b/>
        <sz val="11"/>
        <color indexed="8"/>
        <rFont val="Calibri"/>
        <family val="2"/>
      </rPr>
      <t>CRI Profile v2.0: ID.RA-06.01</t>
    </r>
    <r>
      <rPr>
        <sz val="11"/>
        <color indexed="8"/>
        <rFont val="Aptos Narrow"/>
        <family val="2"/>
        <scheme val="minor"/>
      </rPr>
      <t xml:space="preserve">
</t>
    </r>
    <r>
      <rPr>
        <b/>
        <sz val="11"/>
        <color indexed="8"/>
        <rFont val="Calibri"/>
        <family val="2"/>
      </rPr>
      <t>CRI Profile v2.0: ID.RA-06.02</t>
    </r>
    <r>
      <rPr>
        <sz val="11"/>
        <color indexed="8"/>
        <rFont val="Aptos Narrow"/>
        <family val="2"/>
        <scheme val="minor"/>
      </rPr>
      <t xml:space="preserve">
</t>
    </r>
    <r>
      <rPr>
        <b/>
        <sz val="11"/>
        <color indexed="8"/>
        <rFont val="Calibri"/>
        <family val="2"/>
      </rPr>
      <t>CRI Profile v2.0: ID.RA-06.03</t>
    </r>
    <r>
      <rPr>
        <sz val="11"/>
        <color indexed="8"/>
        <rFont val="Aptos Narrow"/>
        <family val="2"/>
        <scheme val="minor"/>
      </rPr>
      <t xml:space="preserve">
</t>
    </r>
    <r>
      <rPr>
        <b/>
        <sz val="11"/>
        <color indexed="8"/>
        <rFont val="Calibri"/>
        <family val="2"/>
      </rPr>
      <t>CRI Profile v2.0: ID.RA-06.04</t>
    </r>
    <r>
      <rPr>
        <sz val="11"/>
        <color indexed="8"/>
        <rFont val="Aptos Narrow"/>
        <family val="2"/>
        <scheme val="minor"/>
      </rPr>
      <t xml:space="preserve">
</t>
    </r>
    <r>
      <rPr>
        <b/>
        <sz val="11"/>
        <color indexed="8"/>
        <rFont val="Calibri"/>
        <family val="2"/>
      </rPr>
      <t>CRI Profile v2.0: ID.RA-06.05</t>
    </r>
    <r>
      <rPr>
        <sz val="11"/>
        <color indexed="8"/>
        <rFont val="Aptos Narrow"/>
        <family val="2"/>
        <scheme val="minor"/>
      </rPr>
      <t xml:space="preserve">
</t>
    </r>
    <r>
      <rPr>
        <b/>
        <sz val="11"/>
        <color indexed="8"/>
        <rFont val="Calibri"/>
        <family val="2"/>
      </rPr>
      <t>CRI Profile v2.0: ID.RA-06.06</t>
    </r>
    <r>
      <rPr>
        <sz val="11"/>
        <color indexed="8"/>
        <rFont val="Aptos Narrow"/>
        <family val="2"/>
        <scheme val="minor"/>
      </rPr>
      <t xml:space="preserve">
</t>
    </r>
    <r>
      <rPr>
        <b/>
        <sz val="11"/>
        <color indexed="8"/>
        <rFont val="Calibri"/>
        <family val="2"/>
      </rPr>
      <t>CSF v1.1: ID.RA-6</t>
    </r>
    <r>
      <rPr>
        <sz val="11"/>
        <color indexed="8"/>
        <rFont val="Aptos Narrow"/>
        <family val="2"/>
        <scheme val="minor"/>
      </rPr>
      <t xml:space="preserve">
</t>
    </r>
    <r>
      <rPr>
        <b/>
        <sz val="11"/>
        <color indexed="8"/>
        <rFont val="Calibri"/>
        <family val="2"/>
      </rPr>
      <t>CSF v1.1: RS.MI-3</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MA.RP</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PM-30</t>
    </r>
    <r>
      <rPr>
        <sz val="11"/>
        <color indexed="8"/>
        <rFont val="Aptos Narrow"/>
        <family val="2"/>
        <scheme val="minor"/>
      </rPr>
      <t xml:space="preserve">
</t>
    </r>
    <r>
      <rPr>
        <b/>
        <sz val="11"/>
        <color indexed="8"/>
        <rFont val="Calibri"/>
        <family val="2"/>
      </rPr>
      <t>SP 800-53 Rev 5.1.1: RA-07</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</si>
  <si>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</si>
  <si>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Ex1</t>
    </r>
    <r>
      <rPr>
        <sz val="11"/>
        <color indexed="8"/>
        <rFont val="Calibri"/>
        <family val="2"/>
      </rPr>
      <t>: Implement and follow procedures for the formal documentation, review, testing, and approval of proposed changes and requested exceptions</t>
    </r>
    <r>
      <rPr>
        <sz val="11"/>
        <color indexed="8"/>
        <rFont val="Aptos Narrow"/>
        <family val="2"/>
        <scheme val="minor"/>
      </rPr>
      <t xml:space="preserve">
</t>
    </r>
    <r>
      <rPr>
        <b/>
        <sz val="11"/>
        <color indexed="8"/>
        <rFont val="Calibri"/>
        <family val="2"/>
      </rPr>
      <t>Ex2</t>
    </r>
    <r>
      <rPr>
        <sz val="11"/>
        <color indexed="8"/>
        <rFont val="Calibri"/>
        <family val="2"/>
      </rPr>
      <t>: Document the possible risks of making or not making each proposed change, and provide guidance on rolling back changes</t>
    </r>
    <r>
      <rPr>
        <sz val="11"/>
        <color indexed="8"/>
        <rFont val="Aptos Narrow"/>
        <family val="2"/>
        <scheme val="minor"/>
      </rPr>
      <t xml:space="preserve">
</t>
    </r>
    <r>
      <rPr>
        <b/>
        <sz val="11"/>
        <color indexed="8"/>
        <rFont val="Calibri"/>
        <family val="2"/>
      </rPr>
      <t>Ex3</t>
    </r>
    <r>
      <rPr>
        <sz val="11"/>
        <color indexed="8"/>
        <rFont val="Calibri"/>
        <family val="2"/>
      </rPr>
      <t>: Document the risks related to each requested exception and the plan for responding to those risks</t>
    </r>
    <r>
      <rPr>
        <sz val="11"/>
        <color indexed="8"/>
        <rFont val="Aptos Narrow"/>
        <family val="2"/>
        <scheme val="minor"/>
      </rPr>
      <t xml:space="preserve">
</t>
    </r>
    <r>
      <rPr>
        <b/>
        <sz val="11"/>
        <color indexed="8"/>
        <rFont val="Calibri"/>
        <family val="2"/>
      </rPr>
      <t>Ex4</t>
    </r>
    <r>
      <rPr>
        <sz val="11"/>
        <color indexed="8"/>
        <rFont val="Calibri"/>
        <family val="2"/>
      </rPr>
      <t>: Periodically review risks that were accepted based upon planned future actions or milestones</t>
    </r>
  </si>
  <si>
    <r>
      <rPr>
        <b/>
        <sz val="11"/>
        <color indexed="8"/>
        <rFont val="Calibri"/>
        <family val="2"/>
      </rPr>
      <t>CRI Profile v2.0: ID.RA-07</t>
    </r>
    <r>
      <rPr>
        <sz val="11"/>
        <color indexed="8"/>
        <rFont val="Aptos Narrow"/>
        <family val="2"/>
        <scheme val="minor"/>
      </rPr>
      <t xml:space="preserve">
</t>
    </r>
    <r>
      <rPr>
        <b/>
        <sz val="11"/>
        <color indexed="8"/>
        <rFont val="Calibri"/>
        <family val="2"/>
      </rPr>
      <t>CRI Profile v2.0: ID.RA-07.01</t>
    </r>
    <r>
      <rPr>
        <sz val="11"/>
        <color indexed="8"/>
        <rFont val="Aptos Narrow"/>
        <family val="2"/>
        <scheme val="minor"/>
      </rPr>
      <t xml:space="preserve">
</t>
    </r>
    <r>
      <rPr>
        <b/>
        <sz val="11"/>
        <color indexed="8"/>
        <rFont val="Calibri"/>
        <family val="2"/>
      </rPr>
      <t>CRI Profile v2.0: ID.RA-07.02</t>
    </r>
    <r>
      <rPr>
        <sz val="11"/>
        <color indexed="8"/>
        <rFont val="Aptos Narrow"/>
        <family val="2"/>
        <scheme val="minor"/>
      </rPr>
      <t xml:space="preserve">
</t>
    </r>
    <r>
      <rPr>
        <b/>
        <sz val="11"/>
        <color indexed="8"/>
        <rFont val="Calibri"/>
        <family val="2"/>
      </rPr>
      <t>CRI Profile v2.0: ID.RA-07.03</t>
    </r>
    <r>
      <rPr>
        <sz val="11"/>
        <color indexed="8"/>
        <rFont val="Aptos Narrow"/>
        <family val="2"/>
        <scheme val="minor"/>
      </rPr>
      <t xml:space="preserve">
</t>
    </r>
    <r>
      <rPr>
        <b/>
        <sz val="11"/>
        <color indexed="8"/>
        <rFont val="Calibri"/>
        <family val="2"/>
      </rPr>
      <t>CRI Profile v2.0: ID.RA-07.04</t>
    </r>
    <r>
      <rPr>
        <sz val="11"/>
        <color indexed="8"/>
        <rFont val="Aptos Narrow"/>
        <family val="2"/>
        <scheme val="minor"/>
      </rPr>
      <t xml:space="preserve">
</t>
    </r>
    <r>
      <rPr>
        <b/>
        <sz val="11"/>
        <color indexed="8"/>
        <rFont val="Calibri"/>
        <family val="2"/>
      </rPr>
      <t>CRI Profile v2.0: ID.RA-07.05</t>
    </r>
    <r>
      <rPr>
        <sz val="11"/>
        <color indexed="8"/>
        <rFont val="Aptos Narrow"/>
        <family val="2"/>
        <scheme val="minor"/>
      </rPr>
      <t xml:space="preserve">
</t>
    </r>
    <r>
      <rPr>
        <b/>
        <sz val="11"/>
        <color indexed="8"/>
        <rFont val="Calibri"/>
        <family val="2"/>
      </rPr>
      <t>CSF v1.1: PR.IP-3</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CM-04</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</si>
  <si>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</si>
  <si>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Ex1</t>
    </r>
    <r>
      <rPr>
        <sz val="11"/>
        <color indexed="8"/>
        <rFont val="Calibri"/>
        <family val="2"/>
      </rPr>
      <t>: Conduct vulnerability information sharing between the organization and its suppliers following the rules and protocols defined in contracts</t>
    </r>
    <r>
      <rPr>
        <sz val="11"/>
        <color indexed="8"/>
        <rFont val="Aptos Narrow"/>
        <family val="2"/>
        <scheme val="minor"/>
      </rPr>
      <t xml:space="preserve">
</t>
    </r>
    <r>
      <rPr>
        <b/>
        <sz val="11"/>
        <color indexed="8"/>
        <rFont val="Calibri"/>
        <family val="2"/>
      </rPr>
      <t>Ex2</t>
    </r>
    <r>
      <rPr>
        <sz val="11"/>
        <color indexed="8"/>
        <rFont val="Calibri"/>
        <family val="2"/>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</si>
  <si>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indexed="8"/>
        <rFont val="Calibri"/>
        <family val="2"/>
      </rPr>
      <t>CIS Controls v8.0: 7.2</t>
    </r>
    <r>
      <rPr>
        <sz val="11"/>
        <color indexed="8"/>
        <rFont val="Aptos Narrow"/>
        <family val="2"/>
        <scheme val="minor"/>
      </rPr>
      <t xml:space="preserve">
</t>
    </r>
    <r>
      <rPr>
        <b/>
        <sz val="11"/>
        <color indexed="8"/>
        <rFont val="Calibri"/>
        <family val="2"/>
      </rPr>
      <t>CRI Profile v2.0: ID.RA-08</t>
    </r>
    <r>
      <rPr>
        <sz val="11"/>
        <color indexed="8"/>
        <rFont val="Aptos Narrow"/>
        <family val="2"/>
        <scheme val="minor"/>
      </rPr>
      <t xml:space="preserve">
</t>
    </r>
    <r>
      <rPr>
        <b/>
        <sz val="11"/>
        <color indexed="8"/>
        <rFont val="Calibri"/>
        <family val="2"/>
      </rPr>
      <t>CRI Profile v2.0: ID.RA-08.01</t>
    </r>
    <r>
      <rPr>
        <sz val="11"/>
        <color indexed="8"/>
        <rFont val="Aptos Narrow"/>
        <family val="2"/>
        <scheme val="minor"/>
      </rPr>
      <t xml:space="preserve">
</t>
    </r>
    <r>
      <rPr>
        <b/>
        <sz val="11"/>
        <color indexed="8"/>
        <rFont val="Calibri"/>
        <family val="2"/>
      </rPr>
      <t>CRI Profile v2.0: ID.RA-08.02</t>
    </r>
    <r>
      <rPr>
        <sz val="11"/>
        <color indexed="8"/>
        <rFont val="Aptos Narrow"/>
        <family val="2"/>
        <scheme val="minor"/>
      </rPr>
      <t xml:space="preserve">
</t>
    </r>
    <r>
      <rPr>
        <b/>
        <sz val="11"/>
        <color indexed="8"/>
        <rFont val="Calibri"/>
        <family val="2"/>
      </rPr>
      <t>CSF v1.1: RS.AN-5</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RA-05</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</si>
  <si>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</si>
  <si>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Ex1</t>
    </r>
    <r>
      <rPr>
        <sz val="11"/>
        <color indexed="8"/>
        <rFont val="Calibri"/>
        <family val="2"/>
      </rPr>
      <t>: Assess the authenticity and cybersecurity of critical technology products and services prior to acquisition and use</t>
    </r>
  </si>
  <si>
    <r>
      <rPr>
        <b/>
        <sz val="11"/>
        <color indexed="8"/>
        <rFont val="Calibri"/>
        <family val="2"/>
      </rPr>
      <t>CRI Profile v2.0: EX.DD-04</t>
    </r>
    <r>
      <rPr>
        <sz val="11"/>
        <color indexed="8"/>
        <rFont val="Aptos Narrow"/>
        <family val="2"/>
        <scheme val="minor"/>
      </rPr>
      <t xml:space="preserve">
</t>
    </r>
    <r>
      <rPr>
        <b/>
        <sz val="11"/>
        <color indexed="8"/>
        <rFont val="Calibri"/>
        <family val="2"/>
      </rPr>
      <t>CRI Profile v2.0: EX.DD-04.01</t>
    </r>
    <r>
      <rPr>
        <sz val="11"/>
        <color indexed="8"/>
        <rFont val="Aptos Narrow"/>
        <family val="2"/>
        <scheme val="minor"/>
      </rPr>
      <t xml:space="preserve">
</t>
    </r>
    <r>
      <rPr>
        <b/>
        <sz val="11"/>
        <color indexed="8"/>
        <rFont val="Calibri"/>
        <family val="2"/>
      </rPr>
      <t>CRI Profile v2.0: EX.DD-04.02</t>
    </r>
    <r>
      <rPr>
        <sz val="11"/>
        <color indexed="8"/>
        <rFont val="Aptos Narrow"/>
        <family val="2"/>
        <scheme val="minor"/>
      </rPr>
      <t xml:space="preserve">
</t>
    </r>
    <r>
      <rPr>
        <b/>
        <sz val="11"/>
        <color indexed="8"/>
        <rFont val="Calibri"/>
        <family val="2"/>
      </rPr>
      <t>CSF v1.1: PR.DS-8</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SA-05</t>
    </r>
    <r>
      <rPr>
        <sz val="11"/>
        <color indexed="8"/>
        <rFont val="Aptos Narrow"/>
        <family val="2"/>
        <scheme val="minor"/>
      </rPr>
      <t xml:space="preserve">
</t>
    </r>
    <r>
      <rPr>
        <b/>
        <sz val="11"/>
        <color indexed="8"/>
        <rFont val="Calibri"/>
        <family val="2"/>
      </rPr>
      <t>SP 800-53 Rev 5.1.1: SA-10</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SA-15</t>
    </r>
    <r>
      <rPr>
        <sz val="11"/>
        <color indexed="8"/>
        <rFont val="Aptos Narrow"/>
        <family val="2"/>
        <scheme val="minor"/>
      </rPr>
      <t xml:space="preserve">
</t>
    </r>
    <r>
      <rPr>
        <b/>
        <sz val="11"/>
        <color indexed="8"/>
        <rFont val="Calibri"/>
        <family val="2"/>
      </rPr>
      <t>SP 800-53 Rev 5.1.1: SA-17</t>
    </r>
    <r>
      <rPr>
        <sz val="11"/>
        <color indexed="8"/>
        <rFont val="Aptos Narrow"/>
        <family val="2"/>
        <scheme val="minor"/>
      </rPr>
      <t xml:space="preserve">
</t>
    </r>
    <r>
      <rPr>
        <b/>
        <sz val="11"/>
        <color indexed="8"/>
        <rFont val="Calibri"/>
        <family val="2"/>
      </rPr>
      <t>SP 800-53 Rev 5.1.1: SI-07</t>
    </r>
    <r>
      <rPr>
        <sz val="11"/>
        <color indexed="8"/>
        <rFont val="Aptos Narrow"/>
        <family val="2"/>
        <scheme val="minor"/>
      </rPr>
      <t xml:space="preserve">
</t>
    </r>
    <r>
      <rPr>
        <b/>
        <sz val="11"/>
        <color indexed="8"/>
        <rFont val="Calibri"/>
        <family val="2"/>
      </rPr>
      <t>SP 800-53 Rev 5.1.1: SR-05</t>
    </r>
    <r>
      <rPr>
        <sz val="11"/>
        <color indexed="8"/>
        <rFont val="Aptos Narrow"/>
        <family val="2"/>
        <scheme val="minor"/>
      </rPr>
      <t xml:space="preserve">
</t>
    </r>
    <r>
      <rPr>
        <b/>
        <sz val="11"/>
        <color indexed="8"/>
        <rFont val="Calibri"/>
        <family val="2"/>
      </rPr>
      <t>SP 800-53 Rev 5.1.1: SR-06</t>
    </r>
    <r>
      <rPr>
        <sz val="11"/>
        <color indexed="8"/>
        <rFont val="Aptos Narrow"/>
        <family val="2"/>
        <scheme val="minor"/>
      </rPr>
      <t xml:space="preserve">
</t>
    </r>
    <r>
      <rPr>
        <b/>
        <sz val="11"/>
        <color indexed="8"/>
        <rFont val="Calibri"/>
        <family val="2"/>
      </rPr>
      <t>SP 800-53 Rev 5.1.1: SR-10</t>
    </r>
    <r>
      <rPr>
        <sz val="11"/>
        <color indexed="8"/>
        <rFont val="Aptos Narrow"/>
        <family val="2"/>
        <scheme val="minor"/>
      </rPr>
      <t xml:space="preserve">
</t>
    </r>
    <r>
      <rPr>
        <b/>
        <sz val="11"/>
        <color indexed="8"/>
        <rFont val="Calibri"/>
        <family val="2"/>
      </rPr>
      <t>SP 800-53 Rev 5.1.1: SR-11</t>
    </r>
  </si>
  <si>
    <r>
      <rPr>
        <b/>
        <sz val="11"/>
        <color indexed="8"/>
        <rFont val="Calibri"/>
        <family val="2"/>
      </rPr>
      <t>ID.RA-10</t>
    </r>
    <r>
      <rPr>
        <sz val="11"/>
        <color indexed="8"/>
        <rFont val="Calibri"/>
        <family val="2"/>
      </rPr>
      <t>: Critical suppliers are assessed prior to acquisition</t>
    </r>
  </si>
  <si>
    <r>
      <rPr>
        <b/>
        <sz val="11"/>
        <color indexed="8"/>
        <rFont val="Calibri"/>
        <family val="2"/>
      </rPr>
      <t>Ex1</t>
    </r>
    <r>
      <rPr>
        <sz val="11"/>
        <color indexed="8"/>
        <rFont val="Calibri"/>
        <family val="2"/>
      </rPr>
      <t>: Conduct supplier risk assessments against business and applicable cybersecurity requirements, including the supply chain</t>
    </r>
  </si>
  <si>
    <r>
      <rPr>
        <b/>
        <sz val="11"/>
        <color indexed="8"/>
        <rFont val="Calibri"/>
        <family val="2"/>
      </rPr>
      <t>CRI Profile v2.0: EX.DD-03</t>
    </r>
    <r>
      <rPr>
        <sz val="11"/>
        <color indexed="8"/>
        <rFont val="Aptos Narrow"/>
        <family val="2"/>
        <scheme val="minor"/>
      </rPr>
      <t xml:space="preserve">
</t>
    </r>
    <r>
      <rPr>
        <b/>
        <sz val="11"/>
        <color indexed="8"/>
        <rFont val="Calibri"/>
        <family val="2"/>
      </rPr>
      <t>CRI Profile v2.0: EX.DD-03.01</t>
    </r>
    <r>
      <rPr>
        <sz val="11"/>
        <color indexed="8"/>
        <rFont val="Aptos Narrow"/>
        <family val="2"/>
        <scheme val="minor"/>
      </rPr>
      <t xml:space="preserve">
</t>
    </r>
    <r>
      <rPr>
        <b/>
        <sz val="11"/>
        <color indexed="8"/>
        <rFont val="Calibri"/>
        <family val="2"/>
      </rPr>
      <t>CRI Profile v2.0: EX.DD-03.02</t>
    </r>
    <r>
      <rPr>
        <sz val="11"/>
        <color indexed="8"/>
        <rFont val="Aptos Narrow"/>
        <family val="2"/>
        <scheme val="minor"/>
      </rPr>
      <t xml:space="preserve">
</t>
    </r>
    <r>
      <rPr>
        <b/>
        <sz val="11"/>
        <color indexed="8"/>
        <rFont val="Calibri"/>
        <family val="2"/>
      </rPr>
      <t>CRI Profile v2.0: EX.DD-03.03</t>
    </r>
    <r>
      <rPr>
        <sz val="11"/>
        <color indexed="8"/>
        <rFont val="Aptos Narrow"/>
        <family val="2"/>
        <scheme val="minor"/>
      </rPr>
      <t xml:space="preserve">
</t>
    </r>
    <r>
      <rPr>
        <b/>
        <sz val="11"/>
        <color indexed="8"/>
        <rFont val="Calibri"/>
        <family val="2"/>
      </rPr>
      <t>CSF v1.1: ID.SC-2</t>
    </r>
    <r>
      <rPr>
        <sz val="11"/>
        <color indexed="8"/>
        <rFont val="Aptos Narrow"/>
        <family val="2"/>
        <scheme val="minor"/>
      </rPr>
      <t xml:space="preserve">
</t>
    </r>
    <r>
      <rPr>
        <b/>
        <sz val="11"/>
        <color indexed="8"/>
        <rFont val="Calibri"/>
        <family val="2"/>
      </rPr>
      <t>CSF v1.1: ID.SC-4</t>
    </r>
    <r>
      <rPr>
        <sz val="11"/>
        <color indexed="8"/>
        <rFont val="Aptos Narrow"/>
        <family val="2"/>
        <scheme val="minor"/>
      </rPr>
      <t xml:space="preserve">
</t>
    </r>
    <r>
      <rPr>
        <b/>
        <sz val="11"/>
        <color indexed="8"/>
        <rFont val="Calibri"/>
        <family val="2"/>
      </rPr>
      <t>SP 800-221A: GV.CT-2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MA.RM-2</t>
    </r>
    <r>
      <rPr>
        <sz val="11"/>
        <color indexed="8"/>
        <rFont val="Aptos Narrow"/>
        <family val="2"/>
        <scheme val="minor"/>
      </rPr>
      <t xml:space="preserve">
</t>
    </r>
    <r>
      <rPr>
        <b/>
        <sz val="11"/>
        <color indexed="8"/>
        <rFont val="Calibri"/>
        <family val="2"/>
      </rPr>
      <t>SP 800-221A: MA.RM-3</t>
    </r>
    <r>
      <rPr>
        <sz val="11"/>
        <color indexed="8"/>
        <rFont val="Aptos Narrow"/>
        <family val="2"/>
        <scheme val="minor"/>
      </rPr>
      <t xml:space="preserve">
</t>
    </r>
    <r>
      <rPr>
        <b/>
        <sz val="11"/>
        <color indexed="8"/>
        <rFont val="Calibri"/>
        <family val="2"/>
      </rPr>
      <t>SP 800-53 Rev 5.1.1: SR-06</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</si>
  <si>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</si>
  <si>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</si>
  <si>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Ex1</t>
    </r>
    <r>
      <rPr>
        <sz val="11"/>
        <color indexed="8"/>
        <rFont val="Calibri"/>
        <family val="2"/>
      </rPr>
      <t>: Perform self-assessments of critical services that take current threats and TTPs into consideration</t>
    </r>
    <r>
      <rPr>
        <sz val="11"/>
        <color indexed="8"/>
        <rFont val="Aptos Narrow"/>
        <family val="2"/>
        <scheme val="minor"/>
      </rPr>
      <t xml:space="preserve">
</t>
    </r>
    <r>
      <rPr>
        <b/>
        <sz val="11"/>
        <color indexed="8"/>
        <rFont val="Calibri"/>
        <family val="2"/>
      </rPr>
      <t>Ex2</t>
    </r>
    <r>
      <rPr>
        <sz val="11"/>
        <color indexed="8"/>
        <rFont val="Calibri"/>
        <family val="2"/>
      </rPr>
      <t>: Invest in third-party assessments or independent audits of the effectiveness of the organization's cybersecurity program to identify areas that need improvement</t>
    </r>
    <r>
      <rPr>
        <sz val="11"/>
        <color indexed="8"/>
        <rFont val="Aptos Narrow"/>
        <family val="2"/>
        <scheme val="minor"/>
      </rPr>
      <t xml:space="preserve">
</t>
    </r>
    <r>
      <rPr>
        <b/>
        <sz val="11"/>
        <color indexed="8"/>
        <rFont val="Calibri"/>
        <family val="2"/>
      </rPr>
      <t>Ex3</t>
    </r>
    <r>
      <rPr>
        <sz val="11"/>
        <color indexed="8"/>
        <rFont val="Calibri"/>
        <family val="2"/>
      </rPr>
      <t>: Constantly evaluate compliance with selected cybersecurity requirements through automated means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</si>
  <si>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</si>
  <si>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Ex1</t>
    </r>
    <r>
      <rPr>
        <sz val="11"/>
        <color indexed="8"/>
        <rFont val="Calibri"/>
        <family val="2"/>
      </rPr>
      <t>: Identify improvements for future incident response activities based on findings from incident response assessments (e.g., tabletop exercises and simulations, tests, internal reviews, independent audits)</t>
    </r>
    <r>
      <rPr>
        <sz val="11"/>
        <color indexed="8"/>
        <rFont val="Aptos Narrow"/>
        <family val="2"/>
        <scheme val="minor"/>
      </rPr>
      <t xml:space="preserve">
</t>
    </r>
    <r>
      <rPr>
        <b/>
        <sz val="11"/>
        <color indexed="8"/>
        <rFont val="Calibri"/>
        <family val="2"/>
      </rPr>
      <t>Ex2</t>
    </r>
    <r>
      <rPr>
        <sz val="11"/>
        <color indexed="8"/>
        <rFont val="Calibri"/>
        <family val="2"/>
      </rPr>
      <t>: Identify improvements for future business continuity, disaster recovery, and incident response activities based on exercises performed in coordination with critical service providers and product suppliers</t>
    </r>
    <r>
      <rPr>
        <sz val="11"/>
        <color indexed="8"/>
        <rFont val="Aptos Narrow"/>
        <family val="2"/>
        <scheme val="minor"/>
      </rPr>
      <t xml:space="preserve">
</t>
    </r>
    <r>
      <rPr>
        <b/>
        <sz val="11"/>
        <color indexed="8"/>
        <rFont val="Calibri"/>
        <family val="2"/>
      </rPr>
      <t>Ex3</t>
    </r>
    <r>
      <rPr>
        <sz val="11"/>
        <color indexed="8"/>
        <rFont val="Calibri"/>
        <family val="2"/>
      </rPr>
      <t>: Involve internal stakeholders (e.g., senior executives, legal department, HR) in security tests and exercises as appropriate</t>
    </r>
    <r>
      <rPr>
        <sz val="11"/>
        <color indexed="8"/>
        <rFont val="Aptos Narrow"/>
        <family val="2"/>
        <scheme val="minor"/>
      </rPr>
      <t xml:space="preserve">
</t>
    </r>
    <r>
      <rPr>
        <b/>
        <sz val="11"/>
        <color indexed="8"/>
        <rFont val="Calibri"/>
        <family val="2"/>
      </rPr>
      <t>Ex4</t>
    </r>
    <r>
      <rPr>
        <sz val="11"/>
        <color indexed="8"/>
        <rFont val="Calibri"/>
        <family val="2"/>
      </rPr>
      <t>: Perform penetration testing to identify opportunities to improve the security posture of selected high-risk systems as approved by leadership</t>
    </r>
    <r>
      <rPr>
        <sz val="11"/>
        <color indexed="8"/>
        <rFont val="Aptos Narrow"/>
        <family val="2"/>
        <scheme val="minor"/>
      </rPr>
      <t xml:space="preserve">
</t>
    </r>
    <r>
      <rPr>
        <b/>
        <sz val="11"/>
        <color indexed="8"/>
        <rFont val="Calibri"/>
        <family val="2"/>
      </rPr>
      <t>Ex5</t>
    </r>
    <r>
      <rPr>
        <sz val="11"/>
        <color indexed="8"/>
        <rFont val="Calibri"/>
        <family val="2"/>
      </rPr>
      <t>: Exercise contingency plans for responding to and recovering from the discovery that products or services did not originate with the contracted supplier or partner or were altered before receipt</t>
    </r>
    <r>
      <rPr>
        <sz val="11"/>
        <color indexed="8"/>
        <rFont val="Aptos Narrow"/>
        <family val="2"/>
        <scheme val="minor"/>
      </rPr>
      <t xml:space="preserve">
</t>
    </r>
    <r>
      <rPr>
        <b/>
        <sz val="11"/>
        <color indexed="8"/>
        <rFont val="Calibri"/>
        <family val="2"/>
      </rPr>
      <t>Ex6</t>
    </r>
    <r>
      <rPr>
        <sz val="11"/>
        <color indexed="8"/>
        <rFont val="Calibri"/>
        <family val="2"/>
      </rPr>
      <t>: Collect and analyze performance metrics using security tools and services to inform improvements to the cybersecurity program</t>
    </r>
  </si>
  <si>
    <r>
      <rPr>
        <b/>
        <sz val="11"/>
        <color indexed="8"/>
        <rFont val="Calibri"/>
        <family val="2"/>
      </rPr>
      <t>CIS Controls v8.0: 17.7</t>
    </r>
    <r>
      <rPr>
        <sz val="11"/>
        <color indexed="8"/>
        <rFont val="Aptos Narrow"/>
        <family val="2"/>
        <scheme val="minor"/>
      </rPr>
      <t xml:space="preserve">
</t>
    </r>
    <r>
      <rPr>
        <b/>
        <sz val="11"/>
        <color indexed="8"/>
        <rFont val="Calibri"/>
        <family val="2"/>
      </rPr>
      <t>CRI Profile v2.0: ID.IM-02</t>
    </r>
    <r>
      <rPr>
        <sz val="11"/>
        <color indexed="8"/>
        <rFont val="Aptos Narrow"/>
        <family val="2"/>
        <scheme val="minor"/>
      </rPr>
      <t xml:space="preserve">
</t>
    </r>
    <r>
      <rPr>
        <b/>
        <sz val="11"/>
        <color indexed="8"/>
        <rFont val="Calibri"/>
        <family val="2"/>
      </rPr>
      <t>CRI Profile v2.0: ID.IM-02.01</t>
    </r>
    <r>
      <rPr>
        <sz val="11"/>
        <color indexed="8"/>
        <rFont val="Aptos Narrow"/>
        <family val="2"/>
        <scheme val="minor"/>
      </rPr>
      <t xml:space="preserve">
</t>
    </r>
    <r>
      <rPr>
        <b/>
        <sz val="11"/>
        <color indexed="8"/>
        <rFont val="Calibri"/>
        <family val="2"/>
      </rPr>
      <t>CRI Profile v2.0: ID.IM-02.02</t>
    </r>
    <r>
      <rPr>
        <sz val="11"/>
        <color indexed="8"/>
        <rFont val="Aptos Narrow"/>
        <family val="2"/>
        <scheme val="minor"/>
      </rPr>
      <t xml:space="preserve">
</t>
    </r>
    <r>
      <rPr>
        <b/>
        <sz val="11"/>
        <color indexed="8"/>
        <rFont val="Calibri"/>
        <family val="2"/>
      </rPr>
      <t>CRI Profile v2.0: ID.IM-02.03</t>
    </r>
    <r>
      <rPr>
        <sz val="11"/>
        <color indexed="8"/>
        <rFont val="Aptos Narrow"/>
        <family val="2"/>
        <scheme val="minor"/>
      </rPr>
      <t xml:space="preserve">
</t>
    </r>
    <r>
      <rPr>
        <b/>
        <sz val="11"/>
        <color indexed="8"/>
        <rFont val="Calibri"/>
        <family val="2"/>
      </rPr>
      <t>CRI Profile v2.0: ID.IM-02.04</t>
    </r>
    <r>
      <rPr>
        <sz val="11"/>
        <color indexed="8"/>
        <rFont val="Aptos Narrow"/>
        <family val="2"/>
        <scheme val="minor"/>
      </rPr>
      <t xml:space="preserve">
</t>
    </r>
    <r>
      <rPr>
        <b/>
        <sz val="11"/>
        <color indexed="8"/>
        <rFont val="Calibri"/>
        <family val="2"/>
      </rPr>
      <t>CRI Profile v2.0: ID.IM-02.05</t>
    </r>
    <r>
      <rPr>
        <sz val="11"/>
        <color indexed="8"/>
        <rFont val="Aptos Narrow"/>
        <family val="2"/>
        <scheme val="minor"/>
      </rPr>
      <t xml:space="preserve">
</t>
    </r>
    <r>
      <rPr>
        <b/>
        <sz val="11"/>
        <color indexed="8"/>
        <rFont val="Calibri"/>
        <family val="2"/>
      </rPr>
      <t>CRI Profile v2.0: ID.IM-02.06</t>
    </r>
    <r>
      <rPr>
        <sz val="11"/>
        <color indexed="8"/>
        <rFont val="Aptos Narrow"/>
        <family val="2"/>
        <scheme val="minor"/>
      </rPr>
      <t xml:space="preserve">
</t>
    </r>
    <r>
      <rPr>
        <b/>
        <sz val="11"/>
        <color indexed="8"/>
        <rFont val="Calibri"/>
        <family val="2"/>
      </rPr>
      <t>CRI Profile v2.0: ID.IM-02.07</t>
    </r>
    <r>
      <rPr>
        <sz val="11"/>
        <color indexed="8"/>
        <rFont val="Aptos Narrow"/>
        <family val="2"/>
        <scheme val="minor"/>
      </rPr>
      <t xml:space="preserve">
</t>
    </r>
    <r>
      <rPr>
        <b/>
        <sz val="11"/>
        <color indexed="8"/>
        <rFont val="Calibri"/>
        <family val="2"/>
      </rPr>
      <t>CRI Profile v2.0: ID.IM-02.08</t>
    </r>
    <r>
      <rPr>
        <sz val="11"/>
        <color indexed="8"/>
        <rFont val="Aptos Narrow"/>
        <family val="2"/>
        <scheme val="minor"/>
      </rPr>
      <t xml:space="preserve">
</t>
    </r>
    <r>
      <rPr>
        <b/>
        <sz val="11"/>
        <color indexed="8"/>
        <rFont val="Calibri"/>
        <family val="2"/>
      </rPr>
      <t>CRI Profile v2.0: ID.IM-02.09</t>
    </r>
    <r>
      <rPr>
        <sz val="11"/>
        <color indexed="8"/>
        <rFont val="Aptos Narrow"/>
        <family val="2"/>
        <scheme val="minor"/>
      </rPr>
      <t xml:space="preserve">
</t>
    </r>
    <r>
      <rPr>
        <b/>
        <sz val="11"/>
        <color indexed="8"/>
        <rFont val="Calibri"/>
        <family val="2"/>
      </rPr>
      <t>CSF v1.1: ID.SC-5</t>
    </r>
    <r>
      <rPr>
        <sz val="11"/>
        <color indexed="8"/>
        <rFont val="Aptos Narrow"/>
        <family val="2"/>
        <scheme val="minor"/>
      </rPr>
      <t xml:space="preserve">
</t>
    </r>
    <r>
      <rPr>
        <b/>
        <sz val="11"/>
        <color indexed="8"/>
        <rFont val="Calibri"/>
        <family val="2"/>
      </rPr>
      <t>CSF v1.1: PR.IP-10</t>
    </r>
    <r>
      <rPr>
        <sz val="11"/>
        <color indexed="8"/>
        <rFont val="Aptos Narrow"/>
        <family val="2"/>
        <scheme val="minor"/>
      </rPr>
      <t xml:space="preserve">
</t>
    </r>
    <r>
      <rPr>
        <b/>
        <sz val="11"/>
        <color indexed="8"/>
        <rFont val="Calibri"/>
        <family val="2"/>
      </rPr>
      <t>CSF v1.1: DE.DP-3</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IR-03</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</si>
  <si>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</si>
  <si>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Ex1</t>
    </r>
    <r>
      <rPr>
        <sz val="11"/>
        <color indexed="8"/>
        <rFont val="Calibri"/>
        <family val="2"/>
      </rPr>
      <t>: Conduct collaborative lessons learned sessions with suppliers</t>
    </r>
    <r>
      <rPr>
        <sz val="11"/>
        <color indexed="8"/>
        <rFont val="Aptos Narrow"/>
        <family val="2"/>
        <scheme val="minor"/>
      </rPr>
      <t xml:space="preserve">
</t>
    </r>
    <r>
      <rPr>
        <b/>
        <sz val="11"/>
        <color indexed="8"/>
        <rFont val="Calibri"/>
        <family val="2"/>
      </rPr>
      <t>Ex2</t>
    </r>
    <r>
      <rPr>
        <sz val="11"/>
        <color indexed="8"/>
        <rFont val="Calibri"/>
        <family val="2"/>
      </rPr>
      <t>: Annually review cybersecurity policies, processes, and procedures to take lessons learned into account</t>
    </r>
    <r>
      <rPr>
        <sz val="11"/>
        <color indexed="8"/>
        <rFont val="Aptos Narrow"/>
        <family val="2"/>
        <scheme val="minor"/>
      </rPr>
      <t xml:space="preserve">
</t>
    </r>
    <r>
      <rPr>
        <b/>
        <sz val="11"/>
        <color indexed="8"/>
        <rFont val="Calibri"/>
        <family val="2"/>
      </rPr>
      <t>Ex3</t>
    </r>
    <r>
      <rPr>
        <sz val="11"/>
        <color indexed="8"/>
        <rFont val="Calibri"/>
        <family val="2"/>
      </rPr>
      <t>: Use metrics to assess operational cybersecurity performance over time</t>
    </r>
  </si>
  <si>
    <r>
      <rPr>
        <b/>
        <sz val="11"/>
        <color indexed="8"/>
        <rFont val="Calibri"/>
        <family val="2"/>
      </rPr>
      <t>CRI Profile v2.0: ID.IM-03</t>
    </r>
    <r>
      <rPr>
        <sz val="11"/>
        <color indexed="8"/>
        <rFont val="Aptos Narrow"/>
        <family val="2"/>
        <scheme val="minor"/>
      </rPr>
      <t xml:space="preserve">
</t>
    </r>
    <r>
      <rPr>
        <b/>
        <sz val="11"/>
        <color indexed="8"/>
        <rFont val="Calibri"/>
        <family val="2"/>
      </rPr>
      <t>CRI Profile v2.0: ID.IM-03.01</t>
    </r>
    <r>
      <rPr>
        <sz val="11"/>
        <color indexed="8"/>
        <rFont val="Aptos Narrow"/>
        <family val="2"/>
        <scheme val="minor"/>
      </rPr>
      <t xml:space="preserve">
</t>
    </r>
    <r>
      <rPr>
        <b/>
        <sz val="11"/>
        <color indexed="8"/>
        <rFont val="Calibri"/>
        <family val="2"/>
      </rPr>
      <t>CRI Profile v2.0: ID.IM-03.02</t>
    </r>
    <r>
      <rPr>
        <sz val="11"/>
        <color indexed="8"/>
        <rFont val="Aptos Narrow"/>
        <family val="2"/>
        <scheme val="minor"/>
      </rPr>
      <t xml:space="preserve">
</t>
    </r>
    <r>
      <rPr>
        <b/>
        <sz val="11"/>
        <color indexed="8"/>
        <rFont val="Calibri"/>
        <family val="2"/>
      </rPr>
      <t>CSF v1.1: PR.IP-7</t>
    </r>
    <r>
      <rPr>
        <sz val="11"/>
        <color indexed="8"/>
        <rFont val="Aptos Narrow"/>
        <family val="2"/>
        <scheme val="minor"/>
      </rPr>
      <t xml:space="preserve">
</t>
    </r>
    <r>
      <rPr>
        <b/>
        <sz val="11"/>
        <color indexed="8"/>
        <rFont val="Calibri"/>
        <family val="2"/>
      </rPr>
      <t>CSF v1.1: PR.IP-8</t>
    </r>
    <r>
      <rPr>
        <sz val="11"/>
        <color indexed="8"/>
        <rFont val="Aptos Narrow"/>
        <family val="2"/>
        <scheme val="minor"/>
      </rPr>
      <t xml:space="preserve">
</t>
    </r>
    <r>
      <rPr>
        <b/>
        <sz val="11"/>
        <color indexed="8"/>
        <rFont val="Calibri"/>
        <family val="2"/>
      </rPr>
      <t>CSF v1.1: DE.DP-5</t>
    </r>
    <r>
      <rPr>
        <sz val="11"/>
        <color indexed="8"/>
        <rFont val="Aptos Narrow"/>
        <family val="2"/>
        <scheme val="minor"/>
      </rPr>
      <t xml:space="preserve">
</t>
    </r>
    <r>
      <rPr>
        <b/>
        <sz val="11"/>
        <color indexed="8"/>
        <rFont val="Calibri"/>
        <family val="2"/>
      </rPr>
      <t>CSF v1.1: RS.IM-1</t>
    </r>
    <r>
      <rPr>
        <sz val="11"/>
        <color indexed="8"/>
        <rFont val="Aptos Narrow"/>
        <family val="2"/>
        <scheme val="minor"/>
      </rPr>
      <t xml:space="preserve">
</t>
    </r>
    <r>
      <rPr>
        <b/>
        <sz val="11"/>
        <color indexed="8"/>
        <rFont val="Calibri"/>
        <family val="2"/>
      </rPr>
      <t>CSF v1.1: RS.IM-2</t>
    </r>
    <r>
      <rPr>
        <sz val="11"/>
        <color indexed="8"/>
        <rFont val="Aptos Narrow"/>
        <family val="2"/>
        <scheme val="minor"/>
      </rPr>
      <t xml:space="preserve">
</t>
    </r>
    <r>
      <rPr>
        <b/>
        <sz val="11"/>
        <color indexed="8"/>
        <rFont val="Calibri"/>
        <family val="2"/>
      </rPr>
      <t>CSF v1.1: RC.IM-1</t>
    </r>
    <r>
      <rPr>
        <sz val="11"/>
        <color indexed="8"/>
        <rFont val="Aptos Narrow"/>
        <family val="2"/>
        <scheme val="minor"/>
      </rPr>
      <t xml:space="preserve">
</t>
    </r>
    <r>
      <rPr>
        <b/>
        <sz val="11"/>
        <color indexed="8"/>
        <rFont val="Calibri"/>
        <family val="2"/>
      </rPr>
      <t>CSF v1.1: RC.IM-2</t>
    </r>
    <r>
      <rPr>
        <sz val="11"/>
        <color indexed="8"/>
        <rFont val="Aptos Narrow"/>
        <family val="2"/>
        <scheme val="minor"/>
      </rPr>
      <t xml:space="preserve">
</t>
    </r>
    <r>
      <rPr>
        <b/>
        <sz val="11"/>
        <color indexed="8"/>
        <rFont val="Calibri"/>
        <family val="2"/>
      </rPr>
      <t>SP 800-221A: GV.AD-1</t>
    </r>
    <r>
      <rPr>
        <sz val="11"/>
        <color indexed="8"/>
        <rFont val="Aptos Narrow"/>
        <family val="2"/>
        <scheme val="minor"/>
      </rPr>
      <t xml:space="preserve">
</t>
    </r>
    <r>
      <rPr>
        <b/>
        <sz val="11"/>
        <color indexed="8"/>
        <rFont val="Calibri"/>
        <family val="2"/>
      </rPr>
      <t>SP 800-221A: MA.RM-6</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PM-04</t>
    </r>
    <r>
      <rPr>
        <sz val="11"/>
        <color indexed="8"/>
        <rFont val="Aptos Narrow"/>
        <family val="2"/>
        <scheme val="minor"/>
      </rPr>
      <t xml:space="preserve">
</t>
    </r>
    <r>
      <rPr>
        <b/>
        <sz val="11"/>
        <color indexed="8"/>
        <rFont val="Calibri"/>
        <family val="2"/>
      </rPr>
      <t>SP 800-53 Rev 5.1.1: PM-31</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</si>
  <si>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</si>
  <si>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Ex1</t>
    </r>
    <r>
      <rPr>
        <sz val="11"/>
        <color indexed="8"/>
        <rFont val="Calibri"/>
        <family val="2"/>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indexed="8"/>
        <rFont val="Aptos Narrow"/>
        <family val="2"/>
        <scheme val="minor"/>
      </rPr>
      <t xml:space="preserve">
</t>
    </r>
    <r>
      <rPr>
        <b/>
        <sz val="11"/>
        <color indexed="8"/>
        <rFont val="Calibri"/>
        <family val="2"/>
      </rPr>
      <t>Ex2</t>
    </r>
    <r>
      <rPr>
        <sz val="11"/>
        <color indexed="8"/>
        <rFont val="Calibri"/>
        <family val="2"/>
      </rPr>
      <t>: Include contact and communication information, processes for handling common scenarios, and criteria for prioritization, escalation, and elevation in all contingency plans</t>
    </r>
    <r>
      <rPr>
        <sz val="11"/>
        <color indexed="8"/>
        <rFont val="Aptos Narrow"/>
        <family val="2"/>
        <scheme val="minor"/>
      </rPr>
      <t xml:space="preserve">
</t>
    </r>
    <r>
      <rPr>
        <b/>
        <sz val="11"/>
        <color indexed="8"/>
        <rFont val="Calibri"/>
        <family val="2"/>
      </rPr>
      <t>Ex3</t>
    </r>
    <r>
      <rPr>
        <sz val="11"/>
        <color indexed="8"/>
        <rFont val="Calibri"/>
        <family val="2"/>
      </rPr>
      <t>: Create a vulnerability management plan to identify and assess all types of vulnerabilities and to prioritize, test, and implement risk responses</t>
    </r>
    <r>
      <rPr>
        <sz val="11"/>
        <color indexed="8"/>
        <rFont val="Aptos Narrow"/>
        <family val="2"/>
        <scheme val="minor"/>
      </rPr>
      <t xml:space="preserve">
</t>
    </r>
    <r>
      <rPr>
        <b/>
        <sz val="11"/>
        <color indexed="8"/>
        <rFont val="Calibri"/>
        <family val="2"/>
      </rPr>
      <t>Ex4</t>
    </r>
    <r>
      <rPr>
        <sz val="11"/>
        <color indexed="8"/>
        <rFont val="Calibri"/>
        <family val="2"/>
      </rPr>
      <t>: Communicate cybersecurity plans (including updates) to those responsible for carrying them out and to affected parties</t>
    </r>
    <r>
      <rPr>
        <sz val="11"/>
        <color indexed="8"/>
        <rFont val="Aptos Narrow"/>
        <family val="2"/>
        <scheme val="minor"/>
      </rPr>
      <t xml:space="preserve">
</t>
    </r>
    <r>
      <rPr>
        <b/>
        <sz val="11"/>
        <color indexed="8"/>
        <rFont val="Calibri"/>
        <family val="2"/>
      </rPr>
      <t>Ex5</t>
    </r>
    <r>
      <rPr>
        <sz val="11"/>
        <color indexed="8"/>
        <rFont val="Calibri"/>
        <family val="2"/>
      </rPr>
      <t>: Review and update all cybersecurity plans annually or when a need for significant improvements is identified</t>
    </r>
  </si>
  <si>
    <r>
      <rPr>
        <b/>
        <sz val="11"/>
        <color indexed="8"/>
        <rFont val="Calibri"/>
        <family val="2"/>
      </rPr>
      <t>CRI Profile v2.0: ID.IM-04</t>
    </r>
    <r>
      <rPr>
        <sz val="11"/>
        <color indexed="8"/>
        <rFont val="Aptos Narrow"/>
        <family val="2"/>
        <scheme val="minor"/>
      </rPr>
      <t xml:space="preserve">
</t>
    </r>
    <r>
      <rPr>
        <b/>
        <sz val="11"/>
        <color indexed="8"/>
        <rFont val="Calibri"/>
        <family val="2"/>
      </rPr>
      <t>CRI Profile v2.0: ID.IM-04.01</t>
    </r>
    <r>
      <rPr>
        <sz val="11"/>
        <color indexed="8"/>
        <rFont val="Aptos Narrow"/>
        <family val="2"/>
        <scheme val="minor"/>
      </rPr>
      <t xml:space="preserve">
</t>
    </r>
    <r>
      <rPr>
        <b/>
        <sz val="11"/>
        <color indexed="8"/>
        <rFont val="Calibri"/>
        <family val="2"/>
      </rPr>
      <t>CRI Profile v2.0: ID.IM-04.02</t>
    </r>
    <r>
      <rPr>
        <sz val="11"/>
        <color indexed="8"/>
        <rFont val="Aptos Narrow"/>
        <family val="2"/>
        <scheme val="minor"/>
      </rPr>
      <t xml:space="preserve">
</t>
    </r>
    <r>
      <rPr>
        <b/>
        <sz val="11"/>
        <color indexed="8"/>
        <rFont val="Calibri"/>
        <family val="2"/>
      </rPr>
      <t>CRI Profile v2.0: ID.IM-04.03</t>
    </r>
    <r>
      <rPr>
        <sz val="11"/>
        <color indexed="8"/>
        <rFont val="Aptos Narrow"/>
        <family val="2"/>
        <scheme val="minor"/>
      </rPr>
      <t xml:space="preserve">
</t>
    </r>
    <r>
      <rPr>
        <b/>
        <sz val="11"/>
        <color indexed="8"/>
        <rFont val="Calibri"/>
        <family val="2"/>
      </rPr>
      <t>CRI Profile v2.0: ID.IM-04.04</t>
    </r>
    <r>
      <rPr>
        <sz val="11"/>
        <color indexed="8"/>
        <rFont val="Aptos Narrow"/>
        <family val="2"/>
        <scheme val="minor"/>
      </rPr>
      <t xml:space="preserve">
</t>
    </r>
    <r>
      <rPr>
        <b/>
        <sz val="11"/>
        <color indexed="8"/>
        <rFont val="Calibri"/>
        <family val="2"/>
      </rPr>
      <t>CRI Profile v2.0: ID.IM-04.05</t>
    </r>
    <r>
      <rPr>
        <sz val="11"/>
        <color indexed="8"/>
        <rFont val="Aptos Narrow"/>
        <family val="2"/>
        <scheme val="minor"/>
      </rPr>
      <t xml:space="preserve">
</t>
    </r>
    <r>
      <rPr>
        <b/>
        <sz val="11"/>
        <color indexed="8"/>
        <rFont val="Calibri"/>
        <family val="2"/>
      </rPr>
      <t>CRI Profile v2.0: ID.IM-04.06</t>
    </r>
    <r>
      <rPr>
        <sz val="11"/>
        <color indexed="8"/>
        <rFont val="Aptos Narrow"/>
        <family val="2"/>
        <scheme val="minor"/>
      </rPr>
      <t xml:space="preserve">
</t>
    </r>
    <r>
      <rPr>
        <b/>
        <sz val="11"/>
        <color indexed="8"/>
        <rFont val="Calibri"/>
        <family val="2"/>
      </rPr>
      <t>CRI Profile v2.0: ID.IM-04.07</t>
    </r>
    <r>
      <rPr>
        <sz val="11"/>
        <color indexed="8"/>
        <rFont val="Aptos Narrow"/>
        <family val="2"/>
        <scheme val="minor"/>
      </rPr>
      <t xml:space="preserve">
</t>
    </r>
    <r>
      <rPr>
        <b/>
        <sz val="11"/>
        <color indexed="8"/>
        <rFont val="Calibri"/>
        <family val="2"/>
      </rPr>
      <t>CRI Profile v2.0: ID.IM-04.08</t>
    </r>
    <r>
      <rPr>
        <sz val="11"/>
        <color indexed="8"/>
        <rFont val="Aptos Narrow"/>
        <family val="2"/>
        <scheme val="minor"/>
      </rPr>
      <t xml:space="preserve">
</t>
    </r>
    <r>
      <rPr>
        <b/>
        <sz val="11"/>
        <color indexed="8"/>
        <rFont val="Calibri"/>
        <family val="2"/>
      </rPr>
      <t>CSF v1.1: PR.IP-9</t>
    </r>
    <r>
      <rPr>
        <sz val="11"/>
        <color indexed="8"/>
        <rFont val="Aptos Narrow"/>
        <family val="2"/>
        <scheme val="minor"/>
      </rPr>
      <t xml:space="preserve">
</t>
    </r>
    <r>
      <rPr>
        <b/>
        <sz val="11"/>
        <color indexed="8"/>
        <rFont val="Calibri"/>
        <family val="2"/>
      </rPr>
      <t>CSF v1.1: RS.IM-1</t>
    </r>
    <r>
      <rPr>
        <sz val="11"/>
        <color indexed="8"/>
        <rFont val="Aptos Narrow"/>
        <family val="2"/>
        <scheme val="minor"/>
      </rPr>
      <t xml:space="preserve">
</t>
    </r>
    <r>
      <rPr>
        <b/>
        <sz val="11"/>
        <color indexed="8"/>
        <rFont val="Calibri"/>
        <family val="2"/>
      </rPr>
      <t>CSF v1.1: RC.IM-1</t>
    </r>
    <r>
      <rPr>
        <sz val="11"/>
        <color indexed="8"/>
        <rFont val="Aptos Narrow"/>
        <family val="2"/>
        <scheme val="minor"/>
      </rPr>
      <t xml:space="preserve">
</t>
    </r>
    <r>
      <rPr>
        <b/>
        <sz val="11"/>
        <color indexed="8"/>
        <rFont val="Calibri"/>
        <family val="2"/>
      </rPr>
      <t>CSF v1.1: PR.IP-10</t>
    </r>
    <r>
      <rPr>
        <sz val="11"/>
        <color indexed="8"/>
        <rFont val="Aptos Narrow"/>
        <family val="2"/>
        <scheme val="minor"/>
      </rPr>
      <t xml:space="preserve">
</t>
    </r>
    <r>
      <rPr>
        <b/>
        <sz val="11"/>
        <color indexed="8"/>
        <rFont val="Calibri"/>
        <family val="2"/>
      </rPr>
      <t>SP 800-221A: MA.RR-4</t>
    </r>
    <r>
      <rPr>
        <sz val="11"/>
        <color indexed="8"/>
        <rFont val="Aptos Narrow"/>
        <family val="2"/>
        <scheme val="minor"/>
      </rPr>
      <t xml:space="preserve">
</t>
    </r>
    <r>
      <rPr>
        <b/>
        <sz val="11"/>
        <color indexed="8"/>
        <rFont val="Calibri"/>
        <family val="2"/>
      </rPr>
      <t>SP 800-221A: MA.IM-1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SR-02</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</si>
  <si>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</si>
  <si>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</si>
  <si>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</si>
  <si>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Ex1</t>
    </r>
    <r>
      <rPr>
        <sz val="11"/>
        <color indexed="8"/>
        <rFont val="Calibri"/>
        <family val="2"/>
      </rPr>
      <t>: Initiate requests for new access or additional access for employees, contractors, and others, and track, review, and fulfill the requests, with permission from system or data owners when needed</t>
    </r>
    <r>
      <rPr>
        <sz val="11"/>
        <color indexed="8"/>
        <rFont val="Aptos Narrow"/>
        <family val="2"/>
        <scheme val="minor"/>
      </rPr>
      <t xml:space="preserve">
</t>
    </r>
    <r>
      <rPr>
        <b/>
        <sz val="11"/>
        <color indexed="8"/>
        <rFont val="Calibri"/>
        <family val="2"/>
      </rPr>
      <t>Ex2</t>
    </r>
    <r>
      <rPr>
        <sz val="11"/>
        <color indexed="8"/>
        <rFont val="Calibri"/>
        <family val="2"/>
      </rPr>
      <t>: Issue, manage, and revoke cryptographic certificates and identity tokens, cryptographic keys (i.e., key management), and other credentials</t>
    </r>
    <r>
      <rPr>
        <sz val="11"/>
        <color indexed="8"/>
        <rFont val="Aptos Narrow"/>
        <family val="2"/>
        <scheme val="minor"/>
      </rPr>
      <t xml:space="preserve">
</t>
    </r>
    <r>
      <rPr>
        <b/>
        <sz val="11"/>
        <color indexed="8"/>
        <rFont val="Calibri"/>
        <family val="2"/>
      </rPr>
      <t>Ex3</t>
    </r>
    <r>
      <rPr>
        <sz val="11"/>
        <color indexed="8"/>
        <rFont val="Calibri"/>
        <family val="2"/>
      </rPr>
      <t>: Select a unique identifier for each device from immutable hardware characteristics or an identifier securely provisioned to the device</t>
    </r>
    <r>
      <rPr>
        <sz val="11"/>
        <color indexed="8"/>
        <rFont val="Aptos Narrow"/>
        <family val="2"/>
        <scheme val="minor"/>
      </rPr>
      <t xml:space="preserve">
</t>
    </r>
    <r>
      <rPr>
        <b/>
        <sz val="11"/>
        <color indexed="8"/>
        <rFont val="Calibri"/>
        <family val="2"/>
      </rPr>
      <t>Ex4</t>
    </r>
    <r>
      <rPr>
        <sz val="11"/>
        <color indexed="8"/>
        <rFont val="Calibri"/>
        <family val="2"/>
      </rPr>
      <t>: Physically label authorized hardware with an identifier for inventory and servicing purposes</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</si>
  <si>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</si>
  <si>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Ex1</t>
    </r>
    <r>
      <rPr>
        <sz val="11"/>
        <color indexed="8"/>
        <rFont val="Calibri"/>
        <family val="2"/>
      </rPr>
      <t>: Verify a person's claimed identity at enrollment time using government-issued identity credentials (e.g., passport, visa, driver's license)</t>
    </r>
    <r>
      <rPr>
        <sz val="11"/>
        <color indexed="8"/>
        <rFont val="Aptos Narrow"/>
        <family val="2"/>
        <scheme val="minor"/>
      </rPr>
      <t xml:space="preserve">
</t>
    </r>
    <r>
      <rPr>
        <b/>
        <sz val="11"/>
        <color indexed="8"/>
        <rFont val="Calibri"/>
        <family val="2"/>
      </rPr>
      <t>Ex2</t>
    </r>
    <r>
      <rPr>
        <sz val="11"/>
        <color indexed="8"/>
        <rFont val="Calibri"/>
        <family val="2"/>
      </rPr>
      <t>: Issue a different credential for each person (i.e., no credential sharing)</t>
    </r>
  </si>
  <si>
    <r>
      <rPr>
        <b/>
        <sz val="11"/>
        <color indexed="8"/>
        <rFont val="Calibri"/>
        <family val="2"/>
      </rPr>
      <t>CRI Profile v2.0: PR.AA-02</t>
    </r>
    <r>
      <rPr>
        <sz val="11"/>
        <color indexed="8"/>
        <rFont val="Aptos Narrow"/>
        <family val="2"/>
        <scheme val="minor"/>
      </rPr>
      <t xml:space="preserve">
</t>
    </r>
    <r>
      <rPr>
        <b/>
        <sz val="11"/>
        <color indexed="8"/>
        <rFont val="Calibri"/>
        <family val="2"/>
      </rPr>
      <t>CRI Profile v2.0: PR.AA-02.01</t>
    </r>
    <r>
      <rPr>
        <sz val="11"/>
        <color indexed="8"/>
        <rFont val="Aptos Narrow"/>
        <family val="2"/>
        <scheme val="minor"/>
      </rPr>
      <t xml:space="preserve">
</t>
    </r>
    <r>
      <rPr>
        <b/>
        <sz val="11"/>
        <color indexed="8"/>
        <rFont val="Calibri"/>
        <family val="2"/>
      </rPr>
      <t>CSF v1.1: PR.AC-6</t>
    </r>
    <r>
      <rPr>
        <sz val="11"/>
        <color indexed="8"/>
        <rFont val="Aptos Narrow"/>
        <family val="2"/>
        <scheme val="minor"/>
      </rPr>
      <t xml:space="preserve">
</t>
    </r>
    <r>
      <rPr>
        <b/>
        <sz val="11"/>
        <color indexed="8"/>
        <rFont val="Calibri"/>
        <family val="2"/>
      </rPr>
      <t>SP 800-53 Rev 5.1.1: IA-12</t>
    </r>
  </si>
  <si>
    <r>
      <rPr>
        <b/>
        <sz val="11"/>
        <color indexed="8"/>
        <rFont val="Calibri"/>
        <family val="2"/>
      </rPr>
      <t>PR.AA-03</t>
    </r>
    <r>
      <rPr>
        <sz val="11"/>
        <color indexed="8"/>
        <rFont val="Calibri"/>
        <family val="2"/>
      </rPr>
      <t>: Users, services, and hardware are authenticated</t>
    </r>
  </si>
  <si>
    <r>
      <rPr>
        <b/>
        <sz val="11"/>
        <color indexed="8"/>
        <rFont val="Calibri"/>
        <family val="2"/>
      </rPr>
      <t>Ex1</t>
    </r>
    <r>
      <rPr>
        <sz val="11"/>
        <color indexed="8"/>
        <rFont val="Calibri"/>
        <family val="2"/>
      </rPr>
      <t>: Require multifactor authentication</t>
    </r>
    <r>
      <rPr>
        <sz val="11"/>
        <color indexed="8"/>
        <rFont val="Aptos Narrow"/>
        <family val="2"/>
        <scheme val="minor"/>
      </rPr>
      <t xml:space="preserve">
</t>
    </r>
    <r>
      <rPr>
        <b/>
        <sz val="11"/>
        <color indexed="8"/>
        <rFont val="Calibri"/>
        <family val="2"/>
      </rPr>
      <t>Ex2</t>
    </r>
    <r>
      <rPr>
        <sz val="11"/>
        <color indexed="8"/>
        <rFont val="Calibri"/>
        <family val="2"/>
      </rPr>
      <t>: Enforce policies for the minimum strength of passwords, PINs, and similar authenticators</t>
    </r>
    <r>
      <rPr>
        <sz val="11"/>
        <color indexed="8"/>
        <rFont val="Aptos Narrow"/>
        <family val="2"/>
        <scheme val="minor"/>
      </rPr>
      <t xml:space="preserve">
</t>
    </r>
    <r>
      <rPr>
        <b/>
        <sz val="11"/>
        <color indexed="8"/>
        <rFont val="Calibri"/>
        <family val="2"/>
      </rPr>
      <t>Ex3</t>
    </r>
    <r>
      <rPr>
        <sz val="11"/>
        <color indexed="8"/>
        <rFont val="Calibri"/>
        <family val="2"/>
      </rPr>
      <t>: Periodically reauthenticate users, services, and hardware based on risk (e.g., in zero trust architectures)</t>
    </r>
    <r>
      <rPr>
        <sz val="11"/>
        <color indexed="8"/>
        <rFont val="Aptos Narrow"/>
        <family val="2"/>
        <scheme val="minor"/>
      </rPr>
      <t xml:space="preserve">
</t>
    </r>
    <r>
      <rPr>
        <b/>
        <sz val="11"/>
        <color indexed="8"/>
        <rFont val="Calibri"/>
        <family val="2"/>
      </rPr>
      <t>Ex4</t>
    </r>
    <r>
      <rPr>
        <sz val="11"/>
        <color indexed="8"/>
        <rFont val="Calibri"/>
        <family val="2"/>
      </rPr>
      <t>: Ensure that authorized personnel can access accounts essential for protecting safety under emergency conditions</t>
    </r>
  </si>
  <si>
    <r>
      <rPr>
        <b/>
        <sz val="11"/>
        <color indexed="8"/>
        <rFont val="Calibri"/>
        <family val="2"/>
      </rPr>
      <t>CRI Profile v2.0: PR.AA-03</t>
    </r>
    <r>
      <rPr>
        <sz val="11"/>
        <color indexed="8"/>
        <rFont val="Aptos Narrow"/>
        <family val="2"/>
        <scheme val="minor"/>
      </rPr>
      <t xml:space="preserve">
</t>
    </r>
    <r>
      <rPr>
        <b/>
        <sz val="11"/>
        <color indexed="8"/>
        <rFont val="Calibri"/>
        <family val="2"/>
      </rPr>
      <t>CRI Profile v2.0: PR.AA-03.01</t>
    </r>
    <r>
      <rPr>
        <sz val="11"/>
        <color indexed="8"/>
        <rFont val="Aptos Narrow"/>
        <family val="2"/>
        <scheme val="minor"/>
      </rPr>
      <t xml:space="preserve">
</t>
    </r>
    <r>
      <rPr>
        <b/>
        <sz val="11"/>
        <color indexed="8"/>
        <rFont val="Calibri"/>
        <family val="2"/>
      </rPr>
      <t>CRI Profile v2.0: PR.AA-03.02</t>
    </r>
    <r>
      <rPr>
        <sz val="11"/>
        <color indexed="8"/>
        <rFont val="Aptos Narrow"/>
        <family val="2"/>
        <scheme val="minor"/>
      </rPr>
      <t xml:space="preserve">
</t>
    </r>
    <r>
      <rPr>
        <b/>
        <sz val="11"/>
        <color indexed="8"/>
        <rFont val="Calibri"/>
        <family val="2"/>
      </rPr>
      <t>CRI Profile v2.0: PR.AA-03.03</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PR.AC-7</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AC-07</t>
    </r>
    <r>
      <rPr>
        <sz val="11"/>
        <color indexed="8"/>
        <rFont val="Aptos Narrow"/>
        <family val="2"/>
        <scheme val="minor"/>
      </rPr>
      <t xml:space="preserve">
</t>
    </r>
    <r>
      <rPr>
        <b/>
        <sz val="11"/>
        <color indexed="8"/>
        <rFont val="Calibri"/>
        <family val="2"/>
      </rPr>
      <t>SP 800-53 Rev 5.1.1: AC-12</t>
    </r>
    <r>
      <rPr>
        <sz val="11"/>
        <color indexed="8"/>
        <rFont val="Aptos Narrow"/>
        <family val="2"/>
        <scheme val="minor"/>
      </rPr>
      <t xml:space="preserve">
</t>
    </r>
    <r>
      <rPr>
        <b/>
        <sz val="11"/>
        <color indexed="8"/>
        <rFont val="Calibri"/>
        <family val="2"/>
      </rPr>
      <t>SP 800-53 Rev 5.1.1: IA-02</t>
    </r>
    <r>
      <rPr>
        <sz val="11"/>
        <color indexed="8"/>
        <rFont val="Aptos Narrow"/>
        <family val="2"/>
        <scheme val="minor"/>
      </rPr>
      <t xml:space="preserve">
</t>
    </r>
    <r>
      <rPr>
        <b/>
        <sz val="11"/>
        <color indexed="8"/>
        <rFont val="Calibri"/>
        <family val="2"/>
      </rPr>
      <t>SP 800-53 Rev 5.1.1: IA-03</t>
    </r>
    <r>
      <rPr>
        <sz val="11"/>
        <color indexed="8"/>
        <rFont val="Aptos Narrow"/>
        <family val="2"/>
        <scheme val="minor"/>
      </rPr>
      <t xml:space="preserve">
</t>
    </r>
    <r>
      <rPr>
        <b/>
        <sz val="11"/>
        <color indexed="8"/>
        <rFont val="Calibri"/>
        <family val="2"/>
      </rPr>
      <t>SP 800-53 Rev 5.1.1: IA-05</t>
    </r>
    <r>
      <rPr>
        <sz val="11"/>
        <color indexed="8"/>
        <rFont val="Aptos Narrow"/>
        <family val="2"/>
        <scheme val="minor"/>
      </rPr>
      <t xml:space="preserve">
</t>
    </r>
    <r>
      <rPr>
        <b/>
        <sz val="11"/>
        <color indexed="8"/>
        <rFont val="Calibri"/>
        <family val="2"/>
      </rPr>
      <t>SP 800-53 Rev 5.1.1: IA-07</t>
    </r>
    <r>
      <rPr>
        <sz val="11"/>
        <color indexed="8"/>
        <rFont val="Aptos Narrow"/>
        <family val="2"/>
        <scheme val="minor"/>
      </rPr>
      <t xml:space="preserve">
</t>
    </r>
    <r>
      <rPr>
        <b/>
        <sz val="11"/>
        <color indexed="8"/>
        <rFont val="Calibri"/>
        <family val="2"/>
      </rPr>
      <t>SP 800-53 Rev 5.1.1: IA-08</t>
    </r>
    <r>
      <rPr>
        <sz val="11"/>
        <color indexed="8"/>
        <rFont val="Aptos Narrow"/>
        <family val="2"/>
        <scheme val="minor"/>
      </rPr>
      <t xml:space="preserve">
</t>
    </r>
    <r>
      <rPr>
        <b/>
        <sz val="11"/>
        <color indexed="8"/>
        <rFont val="Calibri"/>
        <family val="2"/>
      </rPr>
      <t>SP 800-53 Rev 5.1.1: IA-09</t>
    </r>
    <r>
      <rPr>
        <sz val="11"/>
        <color indexed="8"/>
        <rFont val="Aptos Narrow"/>
        <family val="2"/>
        <scheme val="minor"/>
      </rPr>
      <t xml:space="preserve">
</t>
    </r>
    <r>
      <rPr>
        <b/>
        <sz val="11"/>
        <color indexed="8"/>
        <rFont val="Calibri"/>
        <family val="2"/>
      </rPr>
      <t>SP 800-53 Rev 5.1.1: IA-10</t>
    </r>
    <r>
      <rPr>
        <sz val="11"/>
        <color indexed="8"/>
        <rFont val="Aptos Narrow"/>
        <family val="2"/>
        <scheme val="minor"/>
      </rPr>
      <t xml:space="preserve">
</t>
    </r>
    <r>
      <rPr>
        <b/>
        <sz val="11"/>
        <color indexed="8"/>
        <rFont val="Calibri"/>
        <family val="2"/>
      </rPr>
      <t>SP 800-53 Rev 5.1.1: IA-11</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</si>
  <si>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</si>
  <si>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Ex1</t>
    </r>
    <r>
      <rPr>
        <sz val="11"/>
        <color indexed="8"/>
        <rFont val="Calibri"/>
        <family val="2"/>
      </rPr>
      <t>: Protect identity assertions that are used to convey authentication and user information through single sign-on systems</t>
    </r>
    <r>
      <rPr>
        <sz val="11"/>
        <color indexed="8"/>
        <rFont val="Aptos Narrow"/>
        <family val="2"/>
        <scheme val="minor"/>
      </rPr>
      <t xml:space="preserve">
</t>
    </r>
    <r>
      <rPr>
        <b/>
        <sz val="11"/>
        <color indexed="8"/>
        <rFont val="Calibri"/>
        <family val="2"/>
      </rPr>
      <t>Ex2</t>
    </r>
    <r>
      <rPr>
        <sz val="11"/>
        <color indexed="8"/>
        <rFont val="Calibri"/>
        <family val="2"/>
      </rPr>
      <t>: Protect identity assertions that are used to convey authentication and user information between federated systems</t>
    </r>
    <r>
      <rPr>
        <sz val="11"/>
        <color indexed="8"/>
        <rFont val="Aptos Narrow"/>
        <family val="2"/>
        <scheme val="minor"/>
      </rPr>
      <t xml:space="preserve">
</t>
    </r>
    <r>
      <rPr>
        <b/>
        <sz val="11"/>
        <color indexed="8"/>
        <rFont val="Calibri"/>
        <family val="2"/>
      </rPr>
      <t>Ex3</t>
    </r>
    <r>
      <rPr>
        <sz val="11"/>
        <color indexed="8"/>
        <rFont val="Calibri"/>
        <family val="2"/>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</si>
  <si>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indexed="8"/>
        <rFont val="Calibri"/>
        <family val="2"/>
      </rPr>
      <t>CRI Profile v2.0: PR.AA-04</t>
    </r>
    <r>
      <rPr>
        <sz val="11"/>
        <color indexed="8"/>
        <rFont val="Aptos Narrow"/>
        <family val="2"/>
        <scheme val="minor"/>
      </rPr>
      <t xml:space="preserve">
</t>
    </r>
    <r>
      <rPr>
        <b/>
        <sz val="11"/>
        <color indexed="8"/>
        <rFont val="Calibri"/>
        <family val="2"/>
      </rPr>
      <t>CRI Profile v2.0: PR.AA-04.01</t>
    </r>
    <r>
      <rPr>
        <sz val="11"/>
        <color indexed="8"/>
        <rFont val="Aptos Narrow"/>
        <family val="2"/>
        <scheme val="minor"/>
      </rPr>
      <t xml:space="preserve">
</t>
    </r>
    <r>
      <rPr>
        <b/>
        <sz val="11"/>
        <color indexed="8"/>
        <rFont val="Calibri"/>
        <family val="2"/>
      </rPr>
      <t>SP 800-53 Rev 5.1.1: IA-13</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</si>
  <si>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</si>
  <si>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Ex1</t>
    </r>
    <r>
      <rPr>
        <sz val="11"/>
        <color indexed="8"/>
        <rFont val="Calibri"/>
        <family val="2"/>
      </rPr>
      <t>: Review logical and physical access privileges periodically and whenever someone changes roles or leaves the organization, and promptly rescind privileges that are no longer needed</t>
    </r>
    <r>
      <rPr>
        <sz val="11"/>
        <color indexed="8"/>
        <rFont val="Aptos Narrow"/>
        <family val="2"/>
        <scheme val="minor"/>
      </rPr>
      <t xml:space="preserve">
</t>
    </r>
    <r>
      <rPr>
        <b/>
        <sz val="11"/>
        <color indexed="8"/>
        <rFont val="Calibri"/>
        <family val="2"/>
      </rPr>
      <t>Ex2</t>
    </r>
    <r>
      <rPr>
        <sz val="11"/>
        <color indexed="8"/>
        <rFont val="Calibri"/>
        <family val="2"/>
      </rPr>
      <t>: Take attributes of the requester and the requested resource into account for authorization decisions (e.g., geolocation, day/time, requester endpoint's cyber health)</t>
    </r>
    <r>
      <rPr>
        <sz val="11"/>
        <color indexed="8"/>
        <rFont val="Aptos Narrow"/>
        <family val="2"/>
        <scheme val="minor"/>
      </rPr>
      <t xml:space="preserve">
</t>
    </r>
    <r>
      <rPr>
        <b/>
        <sz val="11"/>
        <color indexed="8"/>
        <rFont val="Calibri"/>
        <family val="2"/>
      </rPr>
      <t>Ex3</t>
    </r>
    <r>
      <rPr>
        <sz val="11"/>
        <color indexed="8"/>
        <rFont val="Calibri"/>
        <family val="2"/>
      </rPr>
      <t>: Restrict access and privileges to the minimum necessary (e.g., zero trust architecture)</t>
    </r>
    <r>
      <rPr>
        <sz val="11"/>
        <color indexed="8"/>
        <rFont val="Aptos Narrow"/>
        <family val="2"/>
        <scheme val="minor"/>
      </rPr>
      <t xml:space="preserve">
</t>
    </r>
    <r>
      <rPr>
        <b/>
        <sz val="11"/>
        <color indexed="8"/>
        <rFont val="Calibri"/>
        <family val="2"/>
      </rPr>
      <t>Ex4</t>
    </r>
    <r>
      <rPr>
        <sz val="11"/>
        <color indexed="8"/>
        <rFont val="Calibri"/>
        <family val="2"/>
      </rPr>
      <t>: Periodically review the privileges associated with critical business functions to confirm proper separation of duties</t>
    </r>
  </si>
  <si>
    <r>
      <rPr>
        <b/>
        <sz val="11"/>
        <color indexed="8"/>
        <rFont val="Calibri"/>
        <family val="2"/>
      </rPr>
      <t>CIS Controls v8.0: 3.3</t>
    </r>
    <r>
      <rPr>
        <sz val="11"/>
        <color indexed="8"/>
        <rFont val="Aptos Narrow"/>
        <family val="2"/>
        <scheme val="minor"/>
      </rPr>
      <t xml:space="preserve">
</t>
    </r>
    <r>
      <rPr>
        <b/>
        <sz val="11"/>
        <color indexed="8"/>
        <rFont val="Calibri"/>
        <family val="2"/>
      </rPr>
      <t>CIS Controls v8.0: 6.8</t>
    </r>
    <r>
      <rPr>
        <sz val="11"/>
        <color indexed="8"/>
        <rFont val="Aptos Narrow"/>
        <family val="2"/>
        <scheme val="minor"/>
      </rPr>
      <t xml:space="preserve">
</t>
    </r>
    <r>
      <rPr>
        <b/>
        <sz val="11"/>
        <color indexed="8"/>
        <rFont val="Calibri"/>
        <family val="2"/>
      </rPr>
      <t>CRI Profile v2.0: PR.AA-05</t>
    </r>
    <r>
      <rPr>
        <sz val="11"/>
        <color indexed="8"/>
        <rFont val="Aptos Narrow"/>
        <family val="2"/>
        <scheme val="minor"/>
      </rPr>
      <t xml:space="preserve">
</t>
    </r>
    <r>
      <rPr>
        <b/>
        <sz val="11"/>
        <color indexed="8"/>
        <rFont val="Calibri"/>
        <family val="2"/>
      </rPr>
      <t>CRI Profile v2.0: PR.AA-05.01</t>
    </r>
    <r>
      <rPr>
        <sz val="11"/>
        <color indexed="8"/>
        <rFont val="Aptos Narrow"/>
        <family val="2"/>
        <scheme val="minor"/>
      </rPr>
      <t xml:space="preserve">
</t>
    </r>
    <r>
      <rPr>
        <b/>
        <sz val="11"/>
        <color indexed="8"/>
        <rFont val="Calibri"/>
        <family val="2"/>
      </rPr>
      <t>CRI Profile v2.0: PR.AA-05.02</t>
    </r>
    <r>
      <rPr>
        <sz val="11"/>
        <color indexed="8"/>
        <rFont val="Aptos Narrow"/>
        <family val="2"/>
        <scheme val="minor"/>
      </rPr>
      <t xml:space="preserve">
</t>
    </r>
    <r>
      <rPr>
        <b/>
        <sz val="11"/>
        <color indexed="8"/>
        <rFont val="Calibri"/>
        <family val="2"/>
      </rPr>
      <t>CRI Profile v2.0: PR.AA-05.03</t>
    </r>
    <r>
      <rPr>
        <sz val="11"/>
        <color indexed="8"/>
        <rFont val="Aptos Narrow"/>
        <family val="2"/>
        <scheme val="minor"/>
      </rPr>
      <t xml:space="preserve">
</t>
    </r>
    <r>
      <rPr>
        <b/>
        <sz val="11"/>
        <color indexed="8"/>
        <rFont val="Calibri"/>
        <family val="2"/>
      </rPr>
      <t>CRI Profile v2.0: PR.AA-05.04</t>
    </r>
    <r>
      <rPr>
        <sz val="11"/>
        <color indexed="8"/>
        <rFont val="Aptos Narrow"/>
        <family val="2"/>
        <scheme val="minor"/>
      </rPr>
      <t xml:space="preserve">
</t>
    </r>
    <r>
      <rPr>
        <b/>
        <sz val="11"/>
        <color indexed="8"/>
        <rFont val="Calibri"/>
        <family val="2"/>
      </rPr>
      <t>CSF v1.1: PR.AC-1</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PR.AC-4</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AC-05</t>
    </r>
    <r>
      <rPr>
        <sz val="11"/>
        <color indexed="8"/>
        <rFont val="Aptos Narrow"/>
        <family val="2"/>
        <scheme val="minor"/>
      </rPr>
      <t xml:space="preserve">
</t>
    </r>
    <r>
      <rPr>
        <b/>
        <sz val="11"/>
        <color indexed="8"/>
        <rFont val="Calibri"/>
        <family val="2"/>
      </rPr>
      <t>SP 800-53 Rev 5.1.1: AC-06</t>
    </r>
    <r>
      <rPr>
        <sz val="11"/>
        <color indexed="8"/>
        <rFont val="Aptos Narrow"/>
        <family val="2"/>
        <scheme val="minor"/>
      </rPr>
      <t xml:space="preserve">
</t>
    </r>
    <r>
      <rPr>
        <b/>
        <sz val="11"/>
        <color indexed="8"/>
        <rFont val="Calibri"/>
        <family val="2"/>
      </rPr>
      <t>SP 800-53 Rev 5.1.1: AC-10</t>
    </r>
    <r>
      <rPr>
        <sz val="11"/>
        <color indexed="8"/>
        <rFont val="Aptos Narrow"/>
        <family val="2"/>
        <scheme val="minor"/>
      </rPr>
      <t xml:space="preserve">
</t>
    </r>
    <r>
      <rPr>
        <b/>
        <sz val="11"/>
        <color indexed="8"/>
        <rFont val="Calibri"/>
        <family val="2"/>
      </rPr>
      <t>SP 800-53 Rev 5.1.1: AC-16</t>
    </r>
    <r>
      <rPr>
        <sz val="11"/>
        <color indexed="8"/>
        <rFont val="Aptos Narrow"/>
        <family val="2"/>
        <scheme val="minor"/>
      </rPr>
      <t xml:space="preserve">
</t>
    </r>
    <r>
      <rPr>
        <b/>
        <sz val="11"/>
        <color indexed="8"/>
        <rFont val="Calibri"/>
        <family val="2"/>
      </rPr>
      <t>SP 800-53 Rev 5.1.1: AC-17</t>
    </r>
    <r>
      <rPr>
        <sz val="11"/>
        <color indexed="8"/>
        <rFont val="Aptos Narrow"/>
        <family val="2"/>
        <scheme val="minor"/>
      </rPr>
      <t xml:space="preserve">
</t>
    </r>
    <r>
      <rPr>
        <b/>
        <sz val="11"/>
        <color indexed="8"/>
        <rFont val="Calibri"/>
        <family val="2"/>
      </rPr>
      <t>SP 800-53 Rev 5.1.1: AC-18</t>
    </r>
    <r>
      <rPr>
        <sz val="11"/>
        <color indexed="8"/>
        <rFont val="Aptos Narrow"/>
        <family val="2"/>
        <scheme val="minor"/>
      </rPr>
      <t xml:space="preserve">
</t>
    </r>
    <r>
      <rPr>
        <b/>
        <sz val="11"/>
        <color indexed="8"/>
        <rFont val="Calibri"/>
        <family val="2"/>
      </rPr>
      <t>SP 800-53 Rev 5.1.1: AC-19</t>
    </r>
    <r>
      <rPr>
        <sz val="11"/>
        <color indexed="8"/>
        <rFont val="Aptos Narrow"/>
        <family val="2"/>
        <scheme val="minor"/>
      </rPr>
      <t xml:space="preserve">
</t>
    </r>
    <r>
      <rPr>
        <b/>
        <sz val="11"/>
        <color indexed="8"/>
        <rFont val="Calibri"/>
        <family val="2"/>
      </rPr>
      <t>SP 800-53 Rev 5.1.1: AC-24</t>
    </r>
    <r>
      <rPr>
        <sz val="11"/>
        <color indexed="8"/>
        <rFont val="Aptos Narrow"/>
        <family val="2"/>
        <scheme val="minor"/>
      </rPr>
      <t xml:space="preserve">
</t>
    </r>
    <r>
      <rPr>
        <b/>
        <sz val="11"/>
        <color indexed="8"/>
        <rFont val="Calibri"/>
        <family val="2"/>
      </rPr>
      <t>SP 800-53 Rev 5.1.1: IA-13</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</si>
  <si>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</si>
  <si>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Ex1</t>
    </r>
    <r>
      <rPr>
        <sz val="11"/>
        <color indexed="8"/>
        <rFont val="Calibri"/>
        <family val="2"/>
      </rPr>
      <t>: Use security guards, security cameras, locked entrances, alarm systems, and other physical controls to monitor facilities and restrict access</t>
    </r>
    <r>
      <rPr>
        <sz val="11"/>
        <color indexed="8"/>
        <rFont val="Aptos Narrow"/>
        <family val="2"/>
        <scheme val="minor"/>
      </rPr>
      <t xml:space="preserve">
</t>
    </r>
    <r>
      <rPr>
        <b/>
        <sz val="11"/>
        <color indexed="8"/>
        <rFont val="Calibri"/>
        <family val="2"/>
      </rPr>
      <t>Ex2</t>
    </r>
    <r>
      <rPr>
        <sz val="11"/>
        <color indexed="8"/>
        <rFont val="Calibri"/>
        <family val="2"/>
      </rPr>
      <t>: Employ additional physical security controls for areas that contain high-risk assets</t>
    </r>
    <r>
      <rPr>
        <sz val="11"/>
        <color indexed="8"/>
        <rFont val="Aptos Narrow"/>
        <family val="2"/>
        <scheme val="minor"/>
      </rPr>
      <t xml:space="preserve">
</t>
    </r>
    <r>
      <rPr>
        <b/>
        <sz val="11"/>
        <color indexed="8"/>
        <rFont val="Calibri"/>
        <family val="2"/>
      </rPr>
      <t>Ex3</t>
    </r>
    <r>
      <rPr>
        <sz val="11"/>
        <color indexed="8"/>
        <rFont val="Calibri"/>
        <family val="2"/>
      </rPr>
      <t>: Escort guests, vendors, and other third parties within areas that contain business-critical assets</t>
    </r>
  </si>
  <si>
    <r>
      <rPr>
        <b/>
        <sz val="11"/>
        <color indexed="8"/>
        <rFont val="Calibri"/>
        <family val="2"/>
      </rPr>
      <t>CRI Profile v2.0: PR.AA-06</t>
    </r>
    <r>
      <rPr>
        <sz val="11"/>
        <color indexed="8"/>
        <rFont val="Aptos Narrow"/>
        <family val="2"/>
        <scheme val="minor"/>
      </rPr>
      <t xml:space="preserve">
</t>
    </r>
    <r>
      <rPr>
        <b/>
        <sz val="11"/>
        <color indexed="8"/>
        <rFont val="Calibri"/>
        <family val="2"/>
      </rPr>
      <t>CRI Profile v2.0: PR.AA-06.01</t>
    </r>
    <r>
      <rPr>
        <sz val="11"/>
        <color indexed="8"/>
        <rFont val="Aptos Narrow"/>
        <family val="2"/>
        <scheme val="minor"/>
      </rPr>
      <t xml:space="preserve">
</t>
    </r>
    <r>
      <rPr>
        <b/>
        <sz val="11"/>
        <color indexed="8"/>
        <rFont val="Calibri"/>
        <family val="2"/>
      </rPr>
      <t>CRI Profile v2.0: PR.AA-06.02</t>
    </r>
    <r>
      <rPr>
        <sz val="11"/>
        <color indexed="8"/>
        <rFont val="Aptos Narrow"/>
        <family val="2"/>
        <scheme val="minor"/>
      </rPr>
      <t xml:space="preserve">
</t>
    </r>
    <r>
      <rPr>
        <b/>
        <sz val="11"/>
        <color indexed="8"/>
        <rFont val="Calibri"/>
        <family val="2"/>
      </rPr>
      <t>CSF v1.1: PR.AC-2</t>
    </r>
    <r>
      <rPr>
        <sz val="11"/>
        <color indexed="8"/>
        <rFont val="Aptos Narrow"/>
        <family val="2"/>
        <scheme val="minor"/>
      </rPr>
      <t xml:space="preserve">
</t>
    </r>
    <r>
      <rPr>
        <b/>
        <sz val="11"/>
        <color indexed="8"/>
        <rFont val="Calibri"/>
        <family val="2"/>
      </rPr>
      <t>CSF v1.1: PR.PT-4</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PE-02</t>
    </r>
    <r>
      <rPr>
        <sz val="11"/>
        <color indexed="8"/>
        <rFont val="Aptos Narrow"/>
        <family val="2"/>
        <scheme val="minor"/>
      </rPr>
      <t xml:space="preserve">
</t>
    </r>
    <r>
      <rPr>
        <b/>
        <sz val="11"/>
        <color indexed="8"/>
        <rFont val="Calibri"/>
        <family val="2"/>
      </rPr>
      <t>SP 800-53 Rev 5.1.1: PE-03</t>
    </r>
    <r>
      <rPr>
        <sz val="11"/>
        <color indexed="8"/>
        <rFont val="Aptos Narrow"/>
        <family val="2"/>
        <scheme val="minor"/>
      </rPr>
      <t xml:space="preserve">
</t>
    </r>
    <r>
      <rPr>
        <b/>
        <sz val="11"/>
        <color indexed="8"/>
        <rFont val="Calibri"/>
        <family val="2"/>
      </rPr>
      <t>SP 800-53 Rev 5.1.1: PE-04</t>
    </r>
    <r>
      <rPr>
        <sz val="11"/>
        <color indexed="8"/>
        <rFont val="Aptos Narrow"/>
        <family val="2"/>
        <scheme val="minor"/>
      </rPr>
      <t xml:space="preserve">
</t>
    </r>
    <r>
      <rPr>
        <b/>
        <sz val="11"/>
        <color indexed="8"/>
        <rFont val="Calibri"/>
        <family val="2"/>
      </rPr>
      <t>SP 800-53 Rev 5.1.1: PE-05</t>
    </r>
    <r>
      <rPr>
        <sz val="11"/>
        <color indexed="8"/>
        <rFont val="Aptos Narrow"/>
        <family val="2"/>
        <scheme val="minor"/>
      </rPr>
      <t xml:space="preserve">
</t>
    </r>
    <r>
      <rPr>
        <b/>
        <sz val="11"/>
        <color indexed="8"/>
        <rFont val="Calibri"/>
        <family val="2"/>
      </rPr>
      <t>SP 800-53 Rev 5.1.1: PE-06</t>
    </r>
    <r>
      <rPr>
        <sz val="11"/>
        <color indexed="8"/>
        <rFont val="Aptos Narrow"/>
        <family val="2"/>
        <scheme val="minor"/>
      </rPr>
      <t xml:space="preserve">
</t>
    </r>
    <r>
      <rPr>
        <b/>
        <sz val="11"/>
        <color indexed="8"/>
        <rFont val="Calibri"/>
        <family val="2"/>
      </rPr>
      <t>SP 800-53 Rev 5.1.1: PE-08</t>
    </r>
    <r>
      <rPr>
        <sz val="11"/>
        <color indexed="8"/>
        <rFont val="Aptos Narrow"/>
        <family val="2"/>
        <scheme val="minor"/>
      </rPr>
      <t xml:space="preserve">
</t>
    </r>
    <r>
      <rPr>
        <b/>
        <sz val="11"/>
        <color indexed="8"/>
        <rFont val="Calibri"/>
        <family val="2"/>
      </rPr>
      <t>SP 800-53 Rev 5.1.1: PE-18</t>
    </r>
    <r>
      <rPr>
        <sz val="11"/>
        <color indexed="8"/>
        <rFont val="Aptos Narrow"/>
        <family val="2"/>
        <scheme val="minor"/>
      </rPr>
      <t xml:space="preserve">
</t>
    </r>
    <r>
      <rPr>
        <b/>
        <sz val="11"/>
        <color indexed="8"/>
        <rFont val="Calibri"/>
        <family val="2"/>
      </rPr>
      <t>SP 800-53 Rev 5.1.1: PE-19</t>
    </r>
    <r>
      <rPr>
        <sz val="11"/>
        <color indexed="8"/>
        <rFont val="Aptos Narrow"/>
        <family val="2"/>
        <scheme val="minor"/>
      </rPr>
      <t xml:space="preserve">
</t>
    </r>
    <r>
      <rPr>
        <b/>
        <sz val="11"/>
        <color indexed="8"/>
        <rFont val="Calibri"/>
        <family val="2"/>
      </rPr>
      <t>SP 800-53 Rev 5.1.1: PE-20</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</si>
  <si>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</si>
  <si>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</si>
  <si>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Ex1</t>
    </r>
    <r>
      <rPr>
        <sz val="11"/>
        <color indexed="8"/>
        <rFont val="Calibri"/>
        <family val="2"/>
      </rPr>
      <t>: Provide basic cybersecurity awareness and training to employees, contractors, partners, suppliers, and all other users of the organization's non-public resources</t>
    </r>
    <r>
      <rPr>
        <sz val="11"/>
        <color indexed="8"/>
        <rFont val="Aptos Narrow"/>
        <family val="2"/>
        <scheme val="minor"/>
      </rPr>
      <t xml:space="preserve">
</t>
    </r>
    <r>
      <rPr>
        <b/>
        <sz val="11"/>
        <color indexed="8"/>
        <rFont val="Calibri"/>
        <family val="2"/>
      </rPr>
      <t>Ex2</t>
    </r>
    <r>
      <rPr>
        <sz val="11"/>
        <color indexed="8"/>
        <rFont val="Calibri"/>
        <family val="2"/>
      </rPr>
      <t>: Train personnel to recognize social engineering attempts and other common attacks, report attacks and suspicious activity, comply with acceptable use policies, and perform basic cyber hygiene tasks (e.g., patching software, choosing passwords, protecting credentials)</t>
    </r>
    <r>
      <rPr>
        <sz val="11"/>
        <color indexed="8"/>
        <rFont val="Aptos Narrow"/>
        <family val="2"/>
        <scheme val="minor"/>
      </rPr>
      <t xml:space="preserve">
</t>
    </r>
    <r>
      <rPr>
        <b/>
        <sz val="11"/>
        <color indexed="8"/>
        <rFont val="Calibri"/>
        <family val="2"/>
      </rPr>
      <t>Ex3</t>
    </r>
    <r>
      <rPr>
        <sz val="11"/>
        <color indexed="8"/>
        <rFont val="Calibri"/>
        <family val="2"/>
      </rPr>
      <t>: Explain the consequences of cybersecurity policy violations, both to individual users and the organization as a whole</t>
    </r>
    <r>
      <rPr>
        <sz val="11"/>
        <color indexed="8"/>
        <rFont val="Aptos Narrow"/>
        <family val="2"/>
        <scheme val="minor"/>
      </rPr>
      <t xml:space="preserve">
</t>
    </r>
    <r>
      <rPr>
        <b/>
        <sz val="11"/>
        <color indexed="8"/>
        <rFont val="Calibri"/>
        <family val="2"/>
      </rPr>
      <t>Ex4</t>
    </r>
    <r>
      <rPr>
        <sz val="11"/>
        <color indexed="8"/>
        <rFont val="Calibri"/>
        <family val="2"/>
      </rPr>
      <t>: Periodically assess or test users on their understanding of basic cybersecurity practices</t>
    </r>
    <r>
      <rPr>
        <sz val="11"/>
        <color indexed="8"/>
        <rFont val="Aptos Narrow"/>
        <family val="2"/>
        <scheme val="minor"/>
      </rPr>
      <t xml:space="preserve">
</t>
    </r>
    <r>
      <rPr>
        <b/>
        <sz val="11"/>
        <color indexed="8"/>
        <rFont val="Calibri"/>
        <family val="2"/>
      </rPr>
      <t>Ex5</t>
    </r>
    <r>
      <rPr>
        <sz val="11"/>
        <color indexed="8"/>
        <rFont val="Calibri"/>
        <family val="2"/>
      </rPr>
      <t>: Require annual refreshers to reinforce existing practices and introduce new practices</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</si>
  <si>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</si>
  <si>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Ex1</t>
    </r>
    <r>
      <rPr>
        <sz val="11"/>
        <color indexed="8"/>
        <rFont val="Calibri"/>
        <family val="2"/>
      </rPr>
      <t>: Identify the specialized roles within the organization that require additional cybersecurity training, such as physical and cybersecurity personnel, finance personnel, senior leadership, and anyone with access to business-critical data</t>
    </r>
    <r>
      <rPr>
        <sz val="11"/>
        <color indexed="8"/>
        <rFont val="Aptos Narrow"/>
        <family val="2"/>
        <scheme val="minor"/>
      </rPr>
      <t xml:space="preserve">
</t>
    </r>
    <r>
      <rPr>
        <b/>
        <sz val="11"/>
        <color indexed="8"/>
        <rFont val="Calibri"/>
        <family val="2"/>
      </rPr>
      <t>Ex2</t>
    </r>
    <r>
      <rPr>
        <sz val="11"/>
        <color indexed="8"/>
        <rFont val="Calibri"/>
        <family val="2"/>
      </rPr>
      <t>: Provide role-based cybersecurity awareness and training to all those in specialized roles, including contractors, partners, suppliers, and other third parties</t>
    </r>
    <r>
      <rPr>
        <sz val="11"/>
        <color indexed="8"/>
        <rFont val="Aptos Narrow"/>
        <family val="2"/>
        <scheme val="minor"/>
      </rPr>
      <t xml:space="preserve">
</t>
    </r>
    <r>
      <rPr>
        <b/>
        <sz val="11"/>
        <color indexed="8"/>
        <rFont val="Calibri"/>
        <family val="2"/>
      </rPr>
      <t>Ex3</t>
    </r>
    <r>
      <rPr>
        <sz val="11"/>
        <color indexed="8"/>
        <rFont val="Calibri"/>
        <family val="2"/>
      </rPr>
      <t>: Periodically assess or test users on their understanding of cybersecurity practices for their specialized roles</t>
    </r>
    <r>
      <rPr>
        <sz val="11"/>
        <color indexed="8"/>
        <rFont val="Aptos Narrow"/>
        <family val="2"/>
        <scheme val="minor"/>
      </rPr>
      <t xml:space="preserve">
</t>
    </r>
    <r>
      <rPr>
        <b/>
        <sz val="11"/>
        <color indexed="8"/>
        <rFont val="Calibri"/>
        <family val="2"/>
      </rPr>
      <t>Ex4</t>
    </r>
    <r>
      <rPr>
        <sz val="11"/>
        <color indexed="8"/>
        <rFont val="Calibri"/>
        <family val="2"/>
      </rPr>
      <t>: Require annual refreshers to reinforce existing practices and introduce new practices</t>
    </r>
  </si>
  <si>
    <r>
      <rPr>
        <b/>
        <sz val="11"/>
        <color indexed="8"/>
        <rFont val="Calibri"/>
        <family val="2"/>
      </rPr>
      <t>CIS Controls v8.0: 14.9</t>
    </r>
    <r>
      <rPr>
        <sz val="11"/>
        <color indexed="8"/>
        <rFont val="Aptos Narrow"/>
        <family val="2"/>
        <scheme val="minor"/>
      </rPr>
      <t xml:space="preserve">
</t>
    </r>
    <r>
      <rPr>
        <b/>
        <sz val="11"/>
        <color indexed="8"/>
        <rFont val="Calibri"/>
        <family val="2"/>
      </rPr>
      <t>CRI Profile v2.0: PR.AT-02</t>
    </r>
    <r>
      <rPr>
        <sz val="11"/>
        <color indexed="8"/>
        <rFont val="Aptos Narrow"/>
        <family val="2"/>
        <scheme val="minor"/>
      </rPr>
      <t xml:space="preserve">
</t>
    </r>
    <r>
      <rPr>
        <b/>
        <sz val="11"/>
        <color indexed="8"/>
        <rFont val="Calibri"/>
        <family val="2"/>
      </rPr>
      <t>CRI Profile v2.0: PR.AT-02.01</t>
    </r>
    <r>
      <rPr>
        <sz val="11"/>
        <color indexed="8"/>
        <rFont val="Aptos Narrow"/>
        <family val="2"/>
        <scheme val="minor"/>
      </rPr>
      <t xml:space="preserve">
</t>
    </r>
    <r>
      <rPr>
        <b/>
        <sz val="11"/>
        <color indexed="8"/>
        <rFont val="Calibri"/>
        <family val="2"/>
      </rPr>
      <t>CRI Profile v2.0: PR.AT-02.02</t>
    </r>
    <r>
      <rPr>
        <sz val="11"/>
        <color indexed="8"/>
        <rFont val="Aptos Narrow"/>
        <family val="2"/>
        <scheme val="minor"/>
      </rPr>
      <t xml:space="preserve">
</t>
    </r>
    <r>
      <rPr>
        <b/>
        <sz val="11"/>
        <color indexed="8"/>
        <rFont val="Calibri"/>
        <family val="2"/>
      </rPr>
      <t>CRI Profile v2.0: PR.AT-02.03</t>
    </r>
    <r>
      <rPr>
        <sz val="11"/>
        <color indexed="8"/>
        <rFont val="Aptos Narrow"/>
        <family val="2"/>
        <scheme val="minor"/>
      </rPr>
      <t xml:space="preserve">
</t>
    </r>
    <r>
      <rPr>
        <b/>
        <sz val="11"/>
        <color indexed="8"/>
        <rFont val="Calibri"/>
        <family val="2"/>
      </rPr>
      <t>CRI Profile v2.0: PR.AT-02.04</t>
    </r>
    <r>
      <rPr>
        <sz val="11"/>
        <color indexed="8"/>
        <rFont val="Aptos Narrow"/>
        <family val="2"/>
        <scheme val="minor"/>
      </rPr>
      <t xml:space="preserve">
</t>
    </r>
    <r>
      <rPr>
        <b/>
        <sz val="11"/>
        <color indexed="8"/>
        <rFont val="Calibri"/>
        <family val="2"/>
      </rPr>
      <t>CRI Profile v2.0: PR.AT-02.05</t>
    </r>
    <r>
      <rPr>
        <sz val="11"/>
        <color indexed="8"/>
        <rFont val="Aptos Narrow"/>
        <family val="2"/>
        <scheme val="minor"/>
      </rPr>
      <t xml:space="preserve">
</t>
    </r>
    <r>
      <rPr>
        <b/>
        <sz val="11"/>
        <color indexed="8"/>
        <rFont val="Calibri"/>
        <family val="2"/>
      </rPr>
      <t>CRI Profile v2.0: PR.AT-02.06</t>
    </r>
    <r>
      <rPr>
        <sz val="11"/>
        <color indexed="8"/>
        <rFont val="Aptos Narrow"/>
        <family val="2"/>
        <scheme val="minor"/>
      </rPr>
      <t xml:space="preserve">
</t>
    </r>
    <r>
      <rPr>
        <b/>
        <sz val="11"/>
        <color indexed="8"/>
        <rFont val="Calibri"/>
        <family val="2"/>
      </rPr>
      <t>CRI Profile v2.0: PR.AT-02.07</t>
    </r>
    <r>
      <rPr>
        <sz val="11"/>
        <color indexed="8"/>
        <rFont val="Aptos Narrow"/>
        <family val="2"/>
        <scheme val="minor"/>
      </rPr>
      <t xml:space="preserve">
</t>
    </r>
    <r>
      <rPr>
        <b/>
        <sz val="11"/>
        <color indexed="8"/>
        <rFont val="Calibri"/>
        <family val="2"/>
      </rPr>
      <t>CRI Profile v2.0: PR.AT-02.08</t>
    </r>
    <r>
      <rPr>
        <sz val="11"/>
        <color indexed="8"/>
        <rFont val="Aptos Narrow"/>
        <family val="2"/>
        <scheme val="minor"/>
      </rPr>
      <t xml:space="preserve">
</t>
    </r>
    <r>
      <rPr>
        <b/>
        <sz val="11"/>
        <color indexed="8"/>
        <rFont val="Calibri"/>
        <family val="2"/>
      </rPr>
      <t>CSF v1.1: PR.AT-2</t>
    </r>
    <r>
      <rPr>
        <sz val="11"/>
        <color indexed="8"/>
        <rFont val="Aptos Narrow"/>
        <family val="2"/>
        <scheme val="minor"/>
      </rPr>
      <t xml:space="preserve">
</t>
    </r>
    <r>
      <rPr>
        <b/>
        <sz val="11"/>
        <color indexed="8"/>
        <rFont val="Calibri"/>
        <family val="2"/>
      </rPr>
      <t>CSF v1.1: PR.AT-3</t>
    </r>
    <r>
      <rPr>
        <sz val="11"/>
        <color indexed="8"/>
        <rFont val="Aptos Narrow"/>
        <family val="2"/>
        <scheme val="minor"/>
      </rPr>
      <t xml:space="preserve">
</t>
    </r>
    <r>
      <rPr>
        <b/>
        <sz val="11"/>
        <color indexed="8"/>
        <rFont val="Calibri"/>
        <family val="2"/>
      </rPr>
      <t>CSF v1.1: PR.AT-4</t>
    </r>
    <r>
      <rPr>
        <sz val="11"/>
        <color indexed="8"/>
        <rFont val="Aptos Narrow"/>
        <family val="2"/>
        <scheme val="minor"/>
      </rPr>
      <t xml:space="preserve">
</t>
    </r>
    <r>
      <rPr>
        <b/>
        <sz val="11"/>
        <color indexed="8"/>
        <rFont val="Calibri"/>
        <family val="2"/>
      </rPr>
      <t>CSF v1.1: PR.AT-5</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GV.CT-4</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AT-03</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</si>
  <si>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</si>
  <si>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</si>
  <si>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Ex1</t>
    </r>
    <r>
      <rPr>
        <sz val="11"/>
        <color indexed="8"/>
        <rFont val="Calibri"/>
        <family val="2"/>
      </rPr>
      <t>: Use encryption, digital signatures, and cryptographic hashes to protect the confidentiality and integrity of stored data in files, databases, virtual machine disk images, container images, and other resources</t>
    </r>
    <r>
      <rPr>
        <sz val="11"/>
        <color indexed="8"/>
        <rFont val="Aptos Narrow"/>
        <family val="2"/>
        <scheme val="minor"/>
      </rPr>
      <t xml:space="preserve">
</t>
    </r>
    <r>
      <rPr>
        <b/>
        <sz val="11"/>
        <color indexed="8"/>
        <rFont val="Calibri"/>
        <family val="2"/>
      </rPr>
      <t>Ex2</t>
    </r>
    <r>
      <rPr>
        <sz val="11"/>
        <color indexed="8"/>
        <rFont val="Calibri"/>
        <family val="2"/>
      </rPr>
      <t>: Use full disk encryption to protect data stored on user endpoints</t>
    </r>
    <r>
      <rPr>
        <sz val="11"/>
        <color indexed="8"/>
        <rFont val="Aptos Narrow"/>
        <family val="2"/>
        <scheme val="minor"/>
      </rPr>
      <t xml:space="preserve">
</t>
    </r>
    <r>
      <rPr>
        <b/>
        <sz val="11"/>
        <color indexed="8"/>
        <rFont val="Calibri"/>
        <family val="2"/>
      </rPr>
      <t>Ex3</t>
    </r>
    <r>
      <rPr>
        <sz val="11"/>
        <color indexed="8"/>
        <rFont val="Calibri"/>
        <family val="2"/>
      </rPr>
      <t>: Confirm the integrity of software by validating signatures</t>
    </r>
    <r>
      <rPr>
        <sz val="11"/>
        <color indexed="8"/>
        <rFont val="Aptos Narrow"/>
        <family val="2"/>
        <scheme val="minor"/>
      </rPr>
      <t xml:space="preserve">
</t>
    </r>
    <r>
      <rPr>
        <b/>
        <sz val="11"/>
        <color indexed="8"/>
        <rFont val="Calibri"/>
        <family val="2"/>
      </rPr>
      <t>Ex4</t>
    </r>
    <r>
      <rPr>
        <sz val="11"/>
        <color indexed="8"/>
        <rFont val="Calibri"/>
        <family val="2"/>
      </rPr>
      <t>: Restrict the use of removable media to prevent data exfiltration</t>
    </r>
    <r>
      <rPr>
        <sz val="11"/>
        <color indexed="8"/>
        <rFont val="Aptos Narrow"/>
        <family val="2"/>
        <scheme val="minor"/>
      </rPr>
      <t xml:space="preserve">
</t>
    </r>
    <r>
      <rPr>
        <b/>
        <sz val="11"/>
        <color indexed="8"/>
        <rFont val="Calibri"/>
        <family val="2"/>
      </rPr>
      <t>Ex5</t>
    </r>
    <r>
      <rPr>
        <sz val="11"/>
        <color indexed="8"/>
        <rFont val="Calibri"/>
        <family val="2"/>
      </rPr>
      <t>: Physically secure removable media containing unencrypted sensitive information, such as within locked offices or file cabinets</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</si>
  <si>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</si>
  <si>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Ex1</t>
    </r>
    <r>
      <rPr>
        <sz val="11"/>
        <color indexed="8"/>
        <rFont val="Calibri"/>
        <family val="2"/>
      </rPr>
      <t>: Use encryption, digital signatures, and cryptographic hashes to protect the confidentiality and integrity of network communications</t>
    </r>
    <r>
      <rPr>
        <sz val="11"/>
        <color indexed="8"/>
        <rFont val="Aptos Narrow"/>
        <family val="2"/>
        <scheme val="minor"/>
      </rPr>
      <t xml:space="preserve">
</t>
    </r>
    <r>
      <rPr>
        <b/>
        <sz val="11"/>
        <color indexed="8"/>
        <rFont val="Calibri"/>
        <family val="2"/>
      </rPr>
      <t>Ex2</t>
    </r>
    <r>
      <rPr>
        <sz val="11"/>
        <color indexed="8"/>
        <rFont val="Calibri"/>
        <family val="2"/>
      </rPr>
      <t>: Automatically encrypt or block outbound emails and other communications that contain sensitive data, depending on the data classification</t>
    </r>
    <r>
      <rPr>
        <sz val="11"/>
        <color indexed="8"/>
        <rFont val="Aptos Narrow"/>
        <family val="2"/>
        <scheme val="minor"/>
      </rPr>
      <t xml:space="preserve">
</t>
    </r>
    <r>
      <rPr>
        <b/>
        <sz val="11"/>
        <color indexed="8"/>
        <rFont val="Calibri"/>
        <family val="2"/>
      </rPr>
      <t>Ex3</t>
    </r>
    <r>
      <rPr>
        <sz val="11"/>
        <color indexed="8"/>
        <rFont val="Calibri"/>
        <family val="2"/>
      </rPr>
      <t>: Block access to personal email, file sharing, file storage services, and other personal communications applications and services from organizational systems and networks</t>
    </r>
    <r>
      <rPr>
        <sz val="11"/>
        <color indexed="8"/>
        <rFont val="Aptos Narrow"/>
        <family val="2"/>
        <scheme val="minor"/>
      </rPr>
      <t xml:space="preserve">
</t>
    </r>
    <r>
      <rPr>
        <b/>
        <sz val="11"/>
        <color indexed="8"/>
        <rFont val="Calibri"/>
        <family val="2"/>
      </rPr>
      <t>Ex4</t>
    </r>
    <r>
      <rPr>
        <sz val="11"/>
        <color indexed="8"/>
        <rFont val="Calibri"/>
        <family val="2"/>
      </rPr>
      <t>: Prevent reuse of sensitive data from production environments (e.g., customer records) in development, testing, and other non-production environments</t>
    </r>
  </si>
  <si>
    <r>
      <rPr>
        <b/>
        <sz val="11"/>
        <color indexed="8"/>
        <rFont val="Calibri"/>
        <family val="2"/>
      </rPr>
      <t>CIS Controls v8.0: 3.10</t>
    </r>
    <r>
      <rPr>
        <sz val="11"/>
        <color indexed="8"/>
        <rFont val="Aptos Narrow"/>
        <family val="2"/>
        <scheme val="minor"/>
      </rPr>
      <t xml:space="preserve">
</t>
    </r>
    <r>
      <rPr>
        <b/>
        <sz val="11"/>
        <color indexed="8"/>
        <rFont val="Calibri"/>
        <family val="2"/>
      </rPr>
      <t>CRI Profile v2.0: PR.DS-02</t>
    </r>
    <r>
      <rPr>
        <sz val="11"/>
        <color indexed="8"/>
        <rFont val="Aptos Narrow"/>
        <family val="2"/>
        <scheme val="minor"/>
      </rPr>
      <t xml:space="preserve">
</t>
    </r>
    <r>
      <rPr>
        <b/>
        <sz val="11"/>
        <color indexed="8"/>
        <rFont val="Calibri"/>
        <family val="2"/>
      </rPr>
      <t>CRI Profile v2.0: PR.DS-02.01</t>
    </r>
    <r>
      <rPr>
        <sz val="11"/>
        <color indexed="8"/>
        <rFont val="Aptos Narrow"/>
        <family val="2"/>
        <scheme val="minor"/>
      </rPr>
      <t xml:space="preserve">
</t>
    </r>
    <r>
      <rPr>
        <b/>
        <sz val="11"/>
        <color indexed="8"/>
        <rFont val="Calibri"/>
        <family val="2"/>
      </rPr>
      <t>CSF v1.1: PR.DS-2</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SP 800-53 Rev 5.1.1: AU-16</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SC-08</t>
    </r>
    <r>
      <rPr>
        <sz val="11"/>
        <color indexed="8"/>
        <rFont val="Aptos Narrow"/>
        <family val="2"/>
        <scheme val="minor"/>
      </rPr>
      <t xml:space="preserve">
</t>
    </r>
    <r>
      <rPr>
        <b/>
        <sz val="11"/>
        <color indexed="8"/>
        <rFont val="Calibri"/>
        <family val="2"/>
      </rPr>
      <t>SP 800-53 Rev 5.1.1: SC-11</t>
    </r>
    <r>
      <rPr>
        <sz val="11"/>
        <color indexed="8"/>
        <rFont val="Aptos Narrow"/>
        <family val="2"/>
        <scheme val="minor"/>
      </rPr>
      <t xml:space="preserve">
</t>
    </r>
    <r>
      <rPr>
        <b/>
        <sz val="11"/>
        <color indexed="8"/>
        <rFont val="Calibri"/>
        <family val="2"/>
      </rPr>
      <t>SP 800-53 Rev 5.1.1: SC-12</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SC-16</t>
    </r>
    <r>
      <rPr>
        <sz val="11"/>
        <color indexed="8"/>
        <rFont val="Aptos Narrow"/>
        <family val="2"/>
        <scheme val="minor"/>
      </rPr>
      <t xml:space="preserve">
</t>
    </r>
    <r>
      <rPr>
        <b/>
        <sz val="11"/>
        <color indexed="8"/>
        <rFont val="Calibri"/>
        <family val="2"/>
      </rPr>
      <t>SP 800-53 Rev 5.1.1: SC-40</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</si>
  <si>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</si>
  <si>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Ex1</t>
    </r>
    <r>
      <rPr>
        <sz val="11"/>
        <color indexed="8"/>
        <rFont val="Calibri"/>
        <family val="2"/>
      </rPr>
      <t>: Remove data that must remain confidential (e.g., from processors and memory) as soon as it is no longer needed</t>
    </r>
    <r>
      <rPr>
        <sz val="11"/>
        <color indexed="8"/>
        <rFont val="Aptos Narrow"/>
        <family val="2"/>
        <scheme val="minor"/>
      </rPr>
      <t xml:space="preserve">
</t>
    </r>
    <r>
      <rPr>
        <b/>
        <sz val="11"/>
        <color indexed="8"/>
        <rFont val="Calibri"/>
        <family val="2"/>
      </rPr>
      <t>Ex2</t>
    </r>
    <r>
      <rPr>
        <sz val="11"/>
        <color indexed="8"/>
        <rFont val="Calibri"/>
        <family val="2"/>
      </rPr>
      <t>: Protect data in use from access by other users and processes of the same platform</t>
    </r>
  </si>
  <si>
    <r>
      <rPr>
        <b/>
        <sz val="11"/>
        <color indexed="8"/>
        <rFont val="Calibri"/>
        <family val="2"/>
      </rPr>
      <t>CRI Profile v2.0: PR.DS-10</t>
    </r>
    <r>
      <rPr>
        <sz val="11"/>
        <color indexed="8"/>
        <rFont val="Aptos Narrow"/>
        <family val="2"/>
        <scheme val="minor"/>
      </rPr>
      <t xml:space="preserve">
</t>
    </r>
    <r>
      <rPr>
        <b/>
        <sz val="11"/>
        <color indexed="8"/>
        <rFont val="Calibri"/>
        <family val="2"/>
      </rPr>
      <t>CRI Profile v2.0: PR.DS-10.01</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AU-09</t>
    </r>
    <r>
      <rPr>
        <sz val="11"/>
        <color indexed="8"/>
        <rFont val="Aptos Narrow"/>
        <family val="2"/>
        <scheme val="minor"/>
      </rPr>
      <t xml:space="preserve">
</t>
    </r>
    <r>
      <rPr>
        <b/>
        <sz val="11"/>
        <color indexed="8"/>
        <rFont val="Calibri"/>
        <family val="2"/>
      </rPr>
      <t>SP 800-53 Rev 5.1.1: AU-13</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CP-09</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SC-11</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SC-24</t>
    </r>
    <r>
      <rPr>
        <sz val="11"/>
        <color indexed="8"/>
        <rFont val="Aptos Narrow"/>
        <family val="2"/>
        <scheme val="minor"/>
      </rPr>
      <t xml:space="preserve">
</t>
    </r>
    <r>
      <rPr>
        <b/>
        <sz val="11"/>
        <color indexed="8"/>
        <rFont val="Calibri"/>
        <family val="2"/>
      </rPr>
      <t>SP 800-53 Rev 5.1.1: SC-32</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SC-40</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r>
      <rPr>
        <sz val="11"/>
        <color indexed="8"/>
        <rFont val="Aptos Narrow"/>
        <family val="2"/>
        <scheme val="minor"/>
      </rPr>
      <t xml:space="preserve">
</t>
    </r>
    <r>
      <rPr>
        <b/>
        <sz val="11"/>
        <color indexed="8"/>
        <rFont val="Calibri"/>
        <family val="2"/>
      </rPr>
      <t>SP 800-53 Rev 5.1.1: SI-10</t>
    </r>
    <r>
      <rPr>
        <sz val="11"/>
        <color indexed="8"/>
        <rFont val="Aptos Narrow"/>
        <family val="2"/>
        <scheme val="minor"/>
      </rPr>
      <t xml:space="preserve">
</t>
    </r>
    <r>
      <rPr>
        <b/>
        <sz val="11"/>
        <color indexed="8"/>
        <rFont val="Calibri"/>
        <family val="2"/>
      </rPr>
      <t>SP 800-53 Rev 5.1.1: SI-16</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</si>
  <si>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</si>
  <si>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Ex1</t>
    </r>
    <r>
      <rPr>
        <sz val="11"/>
        <color indexed="8"/>
        <rFont val="Calibri"/>
        <family val="2"/>
      </rPr>
      <t>: Continuously back up critical data in near-real-time, and back up other data frequently at agreed-upon schedules</t>
    </r>
    <r>
      <rPr>
        <sz val="11"/>
        <color indexed="8"/>
        <rFont val="Aptos Narrow"/>
        <family val="2"/>
        <scheme val="minor"/>
      </rPr>
      <t xml:space="preserve">
</t>
    </r>
    <r>
      <rPr>
        <b/>
        <sz val="11"/>
        <color indexed="8"/>
        <rFont val="Calibri"/>
        <family val="2"/>
      </rPr>
      <t>Ex2</t>
    </r>
    <r>
      <rPr>
        <sz val="11"/>
        <color indexed="8"/>
        <rFont val="Calibri"/>
        <family val="2"/>
      </rPr>
      <t>: Test backups and restores for all types of data sources at least annually</t>
    </r>
    <r>
      <rPr>
        <sz val="11"/>
        <color indexed="8"/>
        <rFont val="Aptos Narrow"/>
        <family val="2"/>
        <scheme val="minor"/>
      </rPr>
      <t xml:space="preserve">
</t>
    </r>
    <r>
      <rPr>
        <b/>
        <sz val="11"/>
        <color indexed="8"/>
        <rFont val="Calibri"/>
        <family val="2"/>
      </rPr>
      <t>Ex3</t>
    </r>
    <r>
      <rPr>
        <sz val="11"/>
        <color indexed="8"/>
        <rFont val="Calibri"/>
        <family val="2"/>
      </rPr>
      <t>: Securely store some backups offline and offsite so that an incident or disaster will not damage them</t>
    </r>
    <r>
      <rPr>
        <sz val="11"/>
        <color indexed="8"/>
        <rFont val="Aptos Narrow"/>
        <family val="2"/>
        <scheme val="minor"/>
      </rPr>
      <t xml:space="preserve">
</t>
    </r>
    <r>
      <rPr>
        <b/>
        <sz val="11"/>
        <color indexed="8"/>
        <rFont val="Calibri"/>
        <family val="2"/>
      </rPr>
      <t>Ex4</t>
    </r>
    <r>
      <rPr>
        <sz val="11"/>
        <color indexed="8"/>
        <rFont val="Calibri"/>
        <family val="2"/>
      </rPr>
      <t>: Enforce geographic separation and geolocation restrictions for data backup storage</t>
    </r>
  </si>
  <si>
    <r>
      <rPr>
        <b/>
        <sz val="11"/>
        <color indexed="8"/>
        <rFont val="Calibri"/>
        <family val="2"/>
      </rPr>
      <t>CIS Controls v8.0: 11.2</t>
    </r>
    <r>
      <rPr>
        <sz val="11"/>
        <color indexed="8"/>
        <rFont val="Aptos Narrow"/>
        <family val="2"/>
        <scheme val="minor"/>
      </rPr>
      <t xml:space="preserve">
</t>
    </r>
    <r>
      <rPr>
        <b/>
        <sz val="11"/>
        <color indexed="8"/>
        <rFont val="Calibri"/>
        <family val="2"/>
      </rPr>
      <t>CIS Controls v8.0: 11.3</t>
    </r>
    <r>
      <rPr>
        <sz val="11"/>
        <color indexed="8"/>
        <rFont val="Aptos Narrow"/>
        <family val="2"/>
        <scheme val="minor"/>
      </rPr>
      <t xml:space="preserve">
</t>
    </r>
    <r>
      <rPr>
        <b/>
        <sz val="11"/>
        <color indexed="8"/>
        <rFont val="Calibri"/>
        <family val="2"/>
      </rPr>
      <t>CIS Controls v8.0: 11.5</t>
    </r>
    <r>
      <rPr>
        <sz val="11"/>
        <color indexed="8"/>
        <rFont val="Aptos Narrow"/>
        <family val="2"/>
        <scheme val="minor"/>
      </rPr>
      <t xml:space="preserve">
</t>
    </r>
    <r>
      <rPr>
        <b/>
        <sz val="11"/>
        <color indexed="8"/>
        <rFont val="Calibri"/>
        <family val="2"/>
      </rPr>
      <t>CRI Profile v2.0: PR.DS-11</t>
    </r>
    <r>
      <rPr>
        <sz val="11"/>
        <color indexed="8"/>
        <rFont val="Aptos Narrow"/>
        <family val="2"/>
        <scheme val="minor"/>
      </rPr>
      <t xml:space="preserve">
</t>
    </r>
    <r>
      <rPr>
        <b/>
        <sz val="11"/>
        <color indexed="8"/>
        <rFont val="Calibri"/>
        <family val="2"/>
      </rPr>
      <t>CRI Profile v2.0: PR.DS-11.01</t>
    </r>
    <r>
      <rPr>
        <sz val="11"/>
        <color indexed="8"/>
        <rFont val="Aptos Narrow"/>
        <family val="2"/>
        <scheme val="minor"/>
      </rPr>
      <t xml:space="preserve">
</t>
    </r>
    <r>
      <rPr>
        <b/>
        <sz val="11"/>
        <color indexed="8"/>
        <rFont val="Calibri"/>
        <family val="2"/>
      </rPr>
      <t>CSF v1.1: PR.IP-4</t>
    </r>
    <r>
      <rPr>
        <sz val="11"/>
        <color indexed="8"/>
        <rFont val="Aptos Narrow"/>
        <family val="2"/>
        <scheme val="minor"/>
      </rPr>
      <t xml:space="preserve">
</t>
    </r>
    <r>
      <rPr>
        <b/>
        <sz val="11"/>
        <color indexed="8"/>
        <rFont val="Calibri"/>
        <family val="2"/>
      </rPr>
      <t>SP 800-218: PS.3.1</t>
    </r>
    <r>
      <rPr>
        <sz val="11"/>
        <color indexed="8"/>
        <rFont val="Aptos Narrow"/>
        <family val="2"/>
        <scheme val="minor"/>
      </rPr>
      <t xml:space="preserve">
</t>
    </r>
    <r>
      <rPr>
        <b/>
        <sz val="11"/>
        <color indexed="8"/>
        <rFont val="Calibri"/>
        <family val="2"/>
      </rPr>
      <t>SP 800-53 Rev 5.1.1: CP-06</t>
    </r>
    <r>
      <rPr>
        <sz val="11"/>
        <color indexed="8"/>
        <rFont val="Aptos Narrow"/>
        <family val="2"/>
        <scheme val="minor"/>
      </rPr>
      <t xml:space="preserve">
</t>
    </r>
    <r>
      <rPr>
        <b/>
        <sz val="11"/>
        <color indexed="8"/>
        <rFont val="Calibri"/>
        <family val="2"/>
      </rPr>
      <t>SP 800-53 Rev 5.1.1: CP-09</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</si>
  <si>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</si>
  <si>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</si>
  <si>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Ex1</t>
    </r>
    <r>
      <rPr>
        <sz val="11"/>
        <color indexed="8"/>
        <rFont val="Calibri"/>
        <family val="2"/>
      </rPr>
      <t>: Establish, test, deploy, and maintain hardened baselines that enforce the organization's cybersecurity policies and provide only essential capabilities (i.e., principle of least functionality)</t>
    </r>
    <r>
      <rPr>
        <sz val="11"/>
        <color indexed="8"/>
        <rFont val="Aptos Narrow"/>
        <family val="2"/>
        <scheme val="minor"/>
      </rPr>
      <t xml:space="preserve">
</t>
    </r>
    <r>
      <rPr>
        <b/>
        <sz val="11"/>
        <color indexed="8"/>
        <rFont val="Calibri"/>
        <family val="2"/>
      </rPr>
      <t>Ex2</t>
    </r>
    <r>
      <rPr>
        <sz val="11"/>
        <color indexed="8"/>
        <rFont val="Calibri"/>
        <family val="2"/>
      </rPr>
      <t>: Review all default configuration settings that may potentially impact cybersecurity when installing or upgrading software</t>
    </r>
    <r>
      <rPr>
        <sz val="11"/>
        <color indexed="8"/>
        <rFont val="Aptos Narrow"/>
        <family val="2"/>
        <scheme val="minor"/>
      </rPr>
      <t xml:space="preserve">
</t>
    </r>
    <r>
      <rPr>
        <b/>
        <sz val="11"/>
        <color indexed="8"/>
        <rFont val="Calibri"/>
        <family val="2"/>
      </rPr>
      <t>Ex3</t>
    </r>
    <r>
      <rPr>
        <sz val="11"/>
        <color indexed="8"/>
        <rFont val="Calibri"/>
        <family val="2"/>
      </rPr>
      <t>: Monitor implemented software for deviations from approved baselines</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</si>
  <si>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</si>
  <si>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Ex1</t>
    </r>
    <r>
      <rPr>
        <sz val="11"/>
        <color indexed="8"/>
        <rFont val="Calibri"/>
        <family val="2"/>
      </rPr>
      <t>: Perform routine and emergency patching within the timeframes specified in the vulnerability management plan</t>
    </r>
    <r>
      <rPr>
        <sz val="11"/>
        <color indexed="8"/>
        <rFont val="Aptos Narrow"/>
        <family val="2"/>
        <scheme val="minor"/>
      </rPr>
      <t xml:space="preserve">
</t>
    </r>
    <r>
      <rPr>
        <b/>
        <sz val="11"/>
        <color indexed="8"/>
        <rFont val="Calibri"/>
        <family val="2"/>
      </rPr>
      <t>Ex2</t>
    </r>
    <r>
      <rPr>
        <sz val="11"/>
        <color indexed="8"/>
        <rFont val="Calibri"/>
        <family val="2"/>
      </rPr>
      <t>: Update container images, and deploy new container instances to replace rather than update existing instances</t>
    </r>
    <r>
      <rPr>
        <sz val="11"/>
        <color indexed="8"/>
        <rFont val="Aptos Narrow"/>
        <family val="2"/>
        <scheme val="minor"/>
      </rPr>
      <t xml:space="preserve">
</t>
    </r>
    <r>
      <rPr>
        <b/>
        <sz val="11"/>
        <color indexed="8"/>
        <rFont val="Calibri"/>
        <family val="2"/>
      </rPr>
      <t>Ex3</t>
    </r>
    <r>
      <rPr>
        <sz val="11"/>
        <color indexed="8"/>
        <rFont val="Calibri"/>
        <family val="2"/>
      </rPr>
      <t>: Replace end-of-life software and service versions with supported, maintained versions</t>
    </r>
    <r>
      <rPr>
        <sz val="11"/>
        <color indexed="8"/>
        <rFont val="Aptos Narrow"/>
        <family val="2"/>
        <scheme val="minor"/>
      </rPr>
      <t xml:space="preserve">
</t>
    </r>
    <r>
      <rPr>
        <b/>
        <sz val="11"/>
        <color indexed="8"/>
        <rFont val="Calibri"/>
        <family val="2"/>
      </rPr>
      <t>Ex4</t>
    </r>
    <r>
      <rPr>
        <sz val="11"/>
        <color indexed="8"/>
        <rFont val="Calibri"/>
        <family val="2"/>
      </rPr>
      <t>: Uninstall and remove unauthorized software and services that pose undue risks</t>
    </r>
    <r>
      <rPr>
        <sz val="11"/>
        <color indexed="8"/>
        <rFont val="Aptos Narrow"/>
        <family val="2"/>
        <scheme val="minor"/>
      </rPr>
      <t xml:space="preserve">
</t>
    </r>
    <r>
      <rPr>
        <b/>
        <sz val="11"/>
        <color indexed="8"/>
        <rFont val="Calibri"/>
        <family val="2"/>
      </rPr>
      <t>Ex5</t>
    </r>
    <r>
      <rPr>
        <sz val="11"/>
        <color indexed="8"/>
        <rFont val="Calibri"/>
        <family val="2"/>
      </rPr>
      <t>: Uninstall and remove any unnecessary software components (e.g., operating system utilities) that attackers might misuse</t>
    </r>
    <r>
      <rPr>
        <sz val="11"/>
        <color indexed="8"/>
        <rFont val="Aptos Narrow"/>
        <family val="2"/>
        <scheme val="minor"/>
      </rPr>
      <t xml:space="preserve">
</t>
    </r>
    <r>
      <rPr>
        <b/>
        <sz val="11"/>
        <color indexed="8"/>
        <rFont val="Calibri"/>
        <family val="2"/>
      </rPr>
      <t>Ex6</t>
    </r>
    <r>
      <rPr>
        <sz val="11"/>
        <color indexed="8"/>
        <rFont val="Calibri"/>
        <family val="2"/>
      </rPr>
      <t>: Define and implement plans for software and service end-of-life maintenance support and obsolescence</t>
    </r>
  </si>
  <si>
    <r>
      <rPr>
        <b/>
        <sz val="11"/>
        <color indexed="8"/>
        <rFont val="Calibri"/>
        <family val="2"/>
      </rPr>
      <t>CIS Controls v8.0: 2.2</t>
    </r>
    <r>
      <rPr>
        <sz val="11"/>
        <color indexed="8"/>
        <rFont val="Aptos Narrow"/>
        <family val="2"/>
        <scheme val="minor"/>
      </rPr>
      <t xml:space="preserve">
</t>
    </r>
    <r>
      <rPr>
        <b/>
        <sz val="11"/>
        <color indexed="8"/>
        <rFont val="Calibri"/>
        <family val="2"/>
      </rPr>
      <t>CIS Controls v8.0: 2.3</t>
    </r>
    <r>
      <rPr>
        <sz val="11"/>
        <color indexed="8"/>
        <rFont val="Aptos Narrow"/>
        <family val="2"/>
        <scheme val="minor"/>
      </rPr>
      <t xml:space="preserve">
</t>
    </r>
    <r>
      <rPr>
        <b/>
        <sz val="11"/>
        <color indexed="8"/>
        <rFont val="Calibri"/>
        <family val="2"/>
      </rPr>
      <t>CRI Profile v2.0: PR.PS-02</t>
    </r>
    <r>
      <rPr>
        <sz val="11"/>
        <color indexed="8"/>
        <rFont val="Aptos Narrow"/>
        <family val="2"/>
        <scheme val="minor"/>
      </rPr>
      <t xml:space="preserve">
</t>
    </r>
    <r>
      <rPr>
        <b/>
        <sz val="11"/>
        <color indexed="8"/>
        <rFont val="Calibri"/>
        <family val="2"/>
      </rPr>
      <t>CRI Profile v2.0: PR.PS-02.01</t>
    </r>
    <r>
      <rPr>
        <sz val="11"/>
        <color indexed="8"/>
        <rFont val="Aptos Narrow"/>
        <family val="2"/>
        <scheme val="minor"/>
      </rPr>
      <t xml:space="preserve">
</t>
    </r>
    <r>
      <rPr>
        <b/>
        <sz val="11"/>
        <color indexed="8"/>
        <rFont val="Calibri"/>
        <family val="2"/>
      </rPr>
      <t>CRI Profile v2.0: PR.PS-02.02</t>
    </r>
    <r>
      <rPr>
        <sz val="11"/>
        <color indexed="8"/>
        <rFont val="Aptos Narrow"/>
        <family val="2"/>
        <scheme val="minor"/>
      </rPr>
      <t xml:space="preserve">
</t>
    </r>
    <r>
      <rPr>
        <b/>
        <sz val="11"/>
        <color indexed="8"/>
        <rFont val="Calibri"/>
        <family val="2"/>
      </rPr>
      <t>CRI Profile v2.0: PR.PS-02.03</t>
    </r>
    <r>
      <rPr>
        <sz val="11"/>
        <color indexed="8"/>
        <rFont val="Aptos Narrow"/>
        <family val="2"/>
        <scheme val="minor"/>
      </rPr>
      <t xml:space="preserve">
</t>
    </r>
    <r>
      <rPr>
        <b/>
        <sz val="11"/>
        <color indexed="8"/>
        <rFont val="Calibri"/>
        <family val="2"/>
      </rPr>
      <t>CSF v1.1: PR.IP-12</t>
    </r>
    <r>
      <rPr>
        <sz val="11"/>
        <color indexed="8"/>
        <rFont val="Aptos Narrow"/>
        <family val="2"/>
        <scheme val="minor"/>
      </rPr>
      <t xml:space="preserve">
</t>
    </r>
    <r>
      <rPr>
        <b/>
        <sz val="11"/>
        <color indexed="8"/>
        <rFont val="Calibri"/>
        <family val="2"/>
      </rPr>
      <t>CSF v1.1: PR.MA-2</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CM-11</t>
    </r>
    <r>
      <rPr>
        <sz val="11"/>
        <color indexed="8"/>
        <rFont val="Aptos Narrow"/>
        <family val="2"/>
        <scheme val="minor"/>
      </rPr>
      <t xml:space="preserve">
</t>
    </r>
    <r>
      <rPr>
        <b/>
        <sz val="11"/>
        <color indexed="8"/>
        <rFont val="Calibri"/>
        <family val="2"/>
      </rPr>
      <t>SP 800-53 Rev 5.1.1: MA-03(06)</t>
    </r>
    <r>
      <rPr>
        <sz val="11"/>
        <color indexed="8"/>
        <rFont val="Aptos Narrow"/>
        <family val="2"/>
        <scheme val="minor"/>
      </rPr>
      <t xml:space="preserve">
</t>
    </r>
    <r>
      <rPr>
        <b/>
        <sz val="11"/>
        <color indexed="8"/>
        <rFont val="Calibri"/>
        <family val="2"/>
      </rPr>
      <t>SP 800-53 Rev 5.1.1: SA-10(01)</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SI-07</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</si>
  <si>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</si>
  <si>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Ex1</t>
    </r>
    <r>
      <rPr>
        <sz val="11"/>
        <color indexed="8"/>
        <rFont val="Calibri"/>
        <family val="2"/>
      </rPr>
      <t>: Replace hardware when it lacks needed security capabilities or when it cannot support software with needed security capabilities</t>
    </r>
    <r>
      <rPr>
        <sz val="11"/>
        <color indexed="8"/>
        <rFont val="Aptos Narrow"/>
        <family val="2"/>
        <scheme val="minor"/>
      </rPr>
      <t xml:space="preserve">
</t>
    </r>
    <r>
      <rPr>
        <b/>
        <sz val="11"/>
        <color indexed="8"/>
        <rFont val="Calibri"/>
        <family val="2"/>
      </rPr>
      <t>Ex2</t>
    </r>
    <r>
      <rPr>
        <sz val="11"/>
        <color indexed="8"/>
        <rFont val="Calibri"/>
        <family val="2"/>
      </rPr>
      <t>: Define and implement plans for hardware end-of-life maintenance support and obsolescence</t>
    </r>
    <r>
      <rPr>
        <sz val="11"/>
        <color indexed="8"/>
        <rFont val="Aptos Narrow"/>
        <family val="2"/>
        <scheme val="minor"/>
      </rPr>
      <t xml:space="preserve">
</t>
    </r>
    <r>
      <rPr>
        <b/>
        <sz val="11"/>
        <color indexed="8"/>
        <rFont val="Calibri"/>
        <family val="2"/>
      </rPr>
      <t>Ex3</t>
    </r>
    <r>
      <rPr>
        <sz val="11"/>
        <color indexed="8"/>
        <rFont val="Calibri"/>
        <family val="2"/>
      </rPr>
      <t>: Perform hardware disposal in a secure, responsible, and auditable manner</t>
    </r>
  </si>
  <si>
    <r>
      <rPr>
        <b/>
        <sz val="11"/>
        <color indexed="8"/>
        <rFont val="Calibri"/>
        <family val="2"/>
      </rPr>
      <t>CIS Controls v8.0: 1.2</t>
    </r>
    <r>
      <rPr>
        <sz val="11"/>
        <color indexed="8"/>
        <rFont val="Aptos Narrow"/>
        <family val="2"/>
        <scheme val="minor"/>
      </rPr>
      <t xml:space="preserve">
</t>
    </r>
    <r>
      <rPr>
        <b/>
        <sz val="11"/>
        <color indexed="8"/>
        <rFont val="Calibri"/>
        <family val="2"/>
      </rPr>
      <t>CRI Profile v2.0: PR.PS-03</t>
    </r>
    <r>
      <rPr>
        <sz val="11"/>
        <color indexed="8"/>
        <rFont val="Aptos Narrow"/>
        <family val="2"/>
        <scheme val="minor"/>
      </rPr>
      <t xml:space="preserve">
</t>
    </r>
    <r>
      <rPr>
        <b/>
        <sz val="11"/>
        <color indexed="8"/>
        <rFont val="Calibri"/>
        <family val="2"/>
      </rPr>
      <t>CRI Profile v2.0: PR.PS-03.01</t>
    </r>
    <r>
      <rPr>
        <sz val="11"/>
        <color indexed="8"/>
        <rFont val="Aptos Narrow"/>
        <family val="2"/>
        <scheme val="minor"/>
      </rPr>
      <t xml:space="preserve">
</t>
    </r>
    <r>
      <rPr>
        <b/>
        <sz val="11"/>
        <color indexed="8"/>
        <rFont val="Calibri"/>
        <family val="2"/>
      </rPr>
      <t>CSF v1.1: PR.MA-1</t>
    </r>
    <r>
      <rPr>
        <sz val="11"/>
        <color indexed="8"/>
        <rFont val="Aptos Narrow"/>
        <family val="2"/>
        <scheme val="minor"/>
      </rPr>
      <t xml:space="preserve">
</t>
    </r>
    <r>
      <rPr>
        <b/>
        <sz val="11"/>
        <color indexed="8"/>
        <rFont val="Calibri"/>
        <family val="2"/>
      </rPr>
      <t>CSF v1.1: PR.DS-3</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800-53 Rev 5.1.1: CM-07(09)</t>
    </r>
    <r>
      <rPr>
        <sz val="11"/>
        <color indexed="8"/>
        <rFont val="Aptos Narrow"/>
        <family val="2"/>
        <scheme val="minor"/>
      </rPr>
      <t xml:space="preserve">
</t>
    </r>
    <r>
      <rPr>
        <b/>
        <sz val="11"/>
        <color indexed="8"/>
        <rFont val="Calibri"/>
        <family val="2"/>
      </rPr>
      <t>SP 800-53 Rev 5.1.1: SA-10(03)</t>
    </r>
    <r>
      <rPr>
        <sz val="11"/>
        <color indexed="8"/>
        <rFont val="Aptos Narrow"/>
        <family val="2"/>
        <scheme val="minor"/>
      </rPr>
      <t xml:space="preserve">
</t>
    </r>
    <r>
      <rPr>
        <b/>
        <sz val="11"/>
        <color indexed="8"/>
        <rFont val="Calibri"/>
        <family val="2"/>
      </rPr>
      <t>SP 800-53 Rev 5.1.1: SC-03(01)</t>
    </r>
    <r>
      <rPr>
        <sz val="11"/>
        <color indexed="8"/>
        <rFont val="Aptos Narrow"/>
        <family val="2"/>
        <scheme val="minor"/>
      </rPr>
      <t xml:space="preserve">
</t>
    </r>
    <r>
      <rPr>
        <b/>
        <sz val="11"/>
        <color indexed="8"/>
        <rFont val="Calibri"/>
        <family val="2"/>
      </rPr>
      <t>SP 800-53 Rev 5.1.1: SC-39(01)</t>
    </r>
    <r>
      <rPr>
        <sz val="11"/>
        <color indexed="8"/>
        <rFont val="Aptos Narrow"/>
        <family val="2"/>
        <scheme val="minor"/>
      </rPr>
      <t xml:space="preserve">
</t>
    </r>
    <r>
      <rPr>
        <b/>
        <sz val="11"/>
        <color indexed="8"/>
        <rFont val="Calibri"/>
        <family val="2"/>
      </rPr>
      <t>SP 800-53 Rev 5.1.1: SC-49</t>
    </r>
    <r>
      <rPr>
        <sz val="11"/>
        <color indexed="8"/>
        <rFont val="Aptos Narrow"/>
        <family val="2"/>
        <scheme val="minor"/>
      </rPr>
      <t xml:space="preserve">
</t>
    </r>
    <r>
      <rPr>
        <b/>
        <sz val="11"/>
        <color indexed="8"/>
        <rFont val="Calibri"/>
        <family val="2"/>
      </rPr>
      <t>SP 800-53 Rev 5.1.1: SC-51</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</si>
  <si>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</si>
  <si>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Ex1</t>
    </r>
    <r>
      <rPr>
        <sz val="11"/>
        <color indexed="8"/>
        <rFont val="Calibri"/>
        <family val="2"/>
      </rPr>
      <t>: Configure all operating systems, applications, and services (including cloud-based services) to generate log records</t>
    </r>
    <r>
      <rPr>
        <sz val="11"/>
        <color indexed="8"/>
        <rFont val="Aptos Narrow"/>
        <family val="2"/>
        <scheme val="minor"/>
      </rPr>
      <t xml:space="preserve">
</t>
    </r>
    <r>
      <rPr>
        <b/>
        <sz val="11"/>
        <color indexed="8"/>
        <rFont val="Calibri"/>
        <family val="2"/>
      </rPr>
      <t>Ex2</t>
    </r>
    <r>
      <rPr>
        <sz val="11"/>
        <color indexed="8"/>
        <rFont val="Calibri"/>
        <family val="2"/>
      </rPr>
      <t>: Configure log generators to securely share their logs with the organization's logging infrastructure systems and services</t>
    </r>
    <r>
      <rPr>
        <sz val="11"/>
        <color indexed="8"/>
        <rFont val="Aptos Narrow"/>
        <family val="2"/>
        <scheme val="minor"/>
      </rPr>
      <t xml:space="preserve">
</t>
    </r>
    <r>
      <rPr>
        <b/>
        <sz val="11"/>
        <color indexed="8"/>
        <rFont val="Calibri"/>
        <family val="2"/>
      </rPr>
      <t>Ex3</t>
    </r>
    <r>
      <rPr>
        <sz val="11"/>
        <color indexed="8"/>
        <rFont val="Calibri"/>
        <family val="2"/>
      </rPr>
      <t>: Configure log generators to record the data needed by zero-trust architectures</t>
    </r>
  </si>
  <si>
    <r>
      <rPr>
        <b/>
        <sz val="11"/>
        <color indexed="8"/>
        <rFont val="Calibri"/>
        <family val="2"/>
      </rPr>
      <t>CIS Controls v8.0: 8.2</t>
    </r>
    <r>
      <rPr>
        <sz val="11"/>
        <color indexed="8"/>
        <rFont val="Aptos Narrow"/>
        <family val="2"/>
        <scheme val="minor"/>
      </rPr>
      <t xml:space="preserve">
</t>
    </r>
    <r>
      <rPr>
        <b/>
        <sz val="11"/>
        <color indexed="8"/>
        <rFont val="Calibri"/>
        <family val="2"/>
      </rPr>
      <t>CRI Profile v2.0: PR.PS-04</t>
    </r>
    <r>
      <rPr>
        <sz val="11"/>
        <color indexed="8"/>
        <rFont val="Aptos Narrow"/>
        <family val="2"/>
        <scheme val="minor"/>
      </rPr>
      <t xml:space="preserve">
</t>
    </r>
    <r>
      <rPr>
        <b/>
        <sz val="11"/>
        <color indexed="8"/>
        <rFont val="Calibri"/>
        <family val="2"/>
      </rPr>
      <t>CRI Profile v2.0: PR.PS-04.01</t>
    </r>
    <r>
      <rPr>
        <sz val="11"/>
        <color indexed="8"/>
        <rFont val="Aptos Narrow"/>
        <family val="2"/>
        <scheme val="minor"/>
      </rPr>
      <t xml:space="preserve">
</t>
    </r>
    <r>
      <rPr>
        <b/>
        <sz val="11"/>
        <color indexed="8"/>
        <rFont val="Calibri"/>
        <family val="2"/>
      </rPr>
      <t>CRI Profile v2.0: PR.PS-04.02</t>
    </r>
    <r>
      <rPr>
        <sz val="11"/>
        <color indexed="8"/>
        <rFont val="Aptos Narrow"/>
        <family val="2"/>
        <scheme val="minor"/>
      </rPr>
      <t xml:space="preserve">
</t>
    </r>
    <r>
      <rPr>
        <b/>
        <sz val="11"/>
        <color indexed="8"/>
        <rFont val="Calibri"/>
        <family val="2"/>
      </rPr>
      <t>CRI Profile v2.0: PR.PS-04.03</t>
    </r>
    <r>
      <rPr>
        <sz val="11"/>
        <color indexed="8"/>
        <rFont val="Aptos Narrow"/>
        <family val="2"/>
        <scheme val="minor"/>
      </rPr>
      <t xml:space="preserve">
</t>
    </r>
    <r>
      <rPr>
        <b/>
        <sz val="11"/>
        <color indexed="8"/>
        <rFont val="Calibri"/>
        <family val="2"/>
      </rPr>
      <t>CSF v1.1: PR.PT-1</t>
    </r>
    <r>
      <rPr>
        <sz val="11"/>
        <color indexed="8"/>
        <rFont val="Aptos Narrow"/>
        <family val="2"/>
        <scheme val="minor"/>
      </rPr>
      <t xml:space="preserve">
</t>
    </r>
    <r>
      <rPr>
        <b/>
        <sz val="11"/>
        <color indexed="8"/>
        <rFont val="Calibri"/>
        <family val="2"/>
      </rPr>
      <t>SP 800-218: PO.3.3</t>
    </r>
    <r>
      <rPr>
        <sz val="11"/>
        <color indexed="8"/>
        <rFont val="Aptos Narrow"/>
        <family val="2"/>
        <scheme val="minor"/>
      </rPr>
      <t xml:space="preserve">
</t>
    </r>
    <r>
      <rPr>
        <b/>
        <sz val="11"/>
        <color indexed="8"/>
        <rFont val="Calibri"/>
        <family val="2"/>
      </rPr>
      <t>SP 800-53 Rev 5.1.1: AU-02</t>
    </r>
    <r>
      <rPr>
        <sz val="11"/>
        <color indexed="8"/>
        <rFont val="Aptos Narrow"/>
        <family val="2"/>
        <scheme val="minor"/>
      </rPr>
      <t xml:space="preserve">
</t>
    </r>
    <r>
      <rPr>
        <b/>
        <sz val="11"/>
        <color indexed="8"/>
        <rFont val="Calibri"/>
        <family val="2"/>
      </rPr>
      <t>SP 800-53 Rev 5.1.1: AU-03</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AU-11</t>
    </r>
    <r>
      <rPr>
        <sz val="11"/>
        <color indexed="8"/>
        <rFont val="Aptos Narrow"/>
        <family val="2"/>
        <scheme val="minor"/>
      </rPr>
      <t xml:space="preserve">
</t>
    </r>
    <r>
      <rPr>
        <b/>
        <sz val="11"/>
        <color indexed="8"/>
        <rFont val="Calibri"/>
        <family val="2"/>
      </rPr>
      <t>SP 800-53 Rev 5.1.1: AU-12</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</si>
  <si>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</si>
  <si>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Ex1</t>
    </r>
    <r>
      <rPr>
        <sz val="11"/>
        <color indexed="8"/>
        <rFont val="Calibri"/>
        <family val="2"/>
      </rPr>
      <t>: When risk warrants it, restrict software execution to permitted products only or deny the execution of prohibited and unauthorized software</t>
    </r>
    <r>
      <rPr>
        <sz val="11"/>
        <color indexed="8"/>
        <rFont val="Aptos Narrow"/>
        <family val="2"/>
        <scheme val="minor"/>
      </rPr>
      <t xml:space="preserve">
</t>
    </r>
    <r>
      <rPr>
        <b/>
        <sz val="11"/>
        <color indexed="8"/>
        <rFont val="Calibri"/>
        <family val="2"/>
      </rPr>
      <t>Ex2</t>
    </r>
    <r>
      <rPr>
        <sz val="11"/>
        <color indexed="8"/>
        <rFont val="Calibri"/>
        <family val="2"/>
      </rPr>
      <t>: Verify the source of new software and the software's integrity before installing it</t>
    </r>
    <r>
      <rPr>
        <sz val="11"/>
        <color indexed="8"/>
        <rFont val="Aptos Narrow"/>
        <family val="2"/>
        <scheme val="minor"/>
      </rPr>
      <t xml:space="preserve">
</t>
    </r>
    <r>
      <rPr>
        <b/>
        <sz val="11"/>
        <color indexed="8"/>
        <rFont val="Calibri"/>
        <family val="2"/>
      </rPr>
      <t>Ex3</t>
    </r>
    <r>
      <rPr>
        <sz val="11"/>
        <color indexed="8"/>
        <rFont val="Calibri"/>
        <family val="2"/>
      </rPr>
      <t>: Configure platforms to use only approved DNS services that block access to known malicious domains</t>
    </r>
    <r>
      <rPr>
        <sz val="11"/>
        <color indexed="8"/>
        <rFont val="Aptos Narrow"/>
        <family val="2"/>
        <scheme val="minor"/>
      </rPr>
      <t xml:space="preserve">
</t>
    </r>
    <r>
      <rPr>
        <b/>
        <sz val="11"/>
        <color indexed="8"/>
        <rFont val="Calibri"/>
        <family val="2"/>
      </rPr>
      <t>Ex4</t>
    </r>
    <r>
      <rPr>
        <sz val="11"/>
        <color indexed="8"/>
        <rFont val="Calibri"/>
        <family val="2"/>
      </rPr>
      <t>: Configure platforms to allow the installation of organization-approved software only</t>
    </r>
  </si>
  <si>
    <r>
      <rPr>
        <b/>
        <sz val="11"/>
        <color indexed="8"/>
        <rFont val="Calibri"/>
        <family val="2"/>
      </rPr>
      <t>CIS Controls v8.0: 2.5</t>
    </r>
    <r>
      <rPr>
        <sz val="11"/>
        <color indexed="8"/>
        <rFont val="Aptos Narrow"/>
        <family val="2"/>
        <scheme val="minor"/>
      </rPr>
      <t xml:space="preserve">
</t>
    </r>
    <r>
      <rPr>
        <b/>
        <sz val="11"/>
        <color indexed="8"/>
        <rFont val="Calibri"/>
        <family val="2"/>
      </rPr>
      <t>CRI Profile v2.0: PR.PS-05</t>
    </r>
    <r>
      <rPr>
        <sz val="11"/>
        <color indexed="8"/>
        <rFont val="Aptos Narrow"/>
        <family val="2"/>
        <scheme val="minor"/>
      </rPr>
      <t xml:space="preserve">
</t>
    </r>
    <r>
      <rPr>
        <b/>
        <sz val="11"/>
        <color indexed="8"/>
        <rFont val="Calibri"/>
        <family val="2"/>
      </rPr>
      <t>CRI Profile v2.0: PR.PS-05.01</t>
    </r>
    <r>
      <rPr>
        <sz val="11"/>
        <color indexed="8"/>
        <rFont val="Aptos Narrow"/>
        <family val="2"/>
        <scheme val="minor"/>
      </rPr>
      <t xml:space="preserve">
</t>
    </r>
    <r>
      <rPr>
        <b/>
        <sz val="11"/>
        <color indexed="8"/>
        <rFont val="Calibri"/>
        <family val="2"/>
      </rPr>
      <t>CRI Profile v2.0: PR.PS-05.02</t>
    </r>
    <r>
      <rPr>
        <sz val="11"/>
        <color indexed="8"/>
        <rFont val="Aptos Narrow"/>
        <family val="2"/>
        <scheme val="minor"/>
      </rPr>
      <t xml:space="preserve">
</t>
    </r>
    <r>
      <rPr>
        <b/>
        <sz val="11"/>
        <color indexed="8"/>
        <rFont val="Calibri"/>
        <family val="2"/>
      </rPr>
      <t>CRI Profile v2.0: PR.PS-05.03</t>
    </r>
    <r>
      <rPr>
        <sz val="11"/>
        <color indexed="8"/>
        <rFont val="Aptos Narrow"/>
        <family val="2"/>
        <scheme val="minor"/>
      </rPr>
      <t xml:space="preserve">
</t>
    </r>
    <r>
      <rPr>
        <b/>
        <sz val="11"/>
        <color indexed="8"/>
        <rFont val="Calibri"/>
        <family val="2"/>
      </rPr>
      <t>SP 800-53 Rev 5.1.1: CM-07(02)</t>
    </r>
    <r>
      <rPr>
        <sz val="11"/>
        <color indexed="8"/>
        <rFont val="Aptos Narrow"/>
        <family val="2"/>
        <scheme val="minor"/>
      </rPr>
      <t xml:space="preserve">
</t>
    </r>
    <r>
      <rPr>
        <b/>
        <sz val="11"/>
        <color indexed="8"/>
        <rFont val="Calibri"/>
        <family val="2"/>
      </rPr>
      <t>SP 800-53 Rev 5.1.1: CM-07(04)</t>
    </r>
    <r>
      <rPr>
        <sz val="11"/>
        <color indexed="8"/>
        <rFont val="Aptos Narrow"/>
        <family val="2"/>
        <scheme val="minor"/>
      </rPr>
      <t xml:space="preserve">
</t>
    </r>
    <r>
      <rPr>
        <b/>
        <sz val="11"/>
        <color indexed="8"/>
        <rFont val="Calibri"/>
        <family val="2"/>
      </rPr>
      <t>SP 800-53 Rev 5.1.1: CM-07(05)</t>
    </r>
    <r>
      <rPr>
        <sz val="11"/>
        <color indexed="8"/>
        <rFont val="Aptos Narrow"/>
        <family val="2"/>
        <scheme val="minor"/>
      </rPr>
      <t xml:space="preserve">
</t>
    </r>
    <r>
      <rPr>
        <b/>
        <sz val="11"/>
        <color indexed="8"/>
        <rFont val="Calibri"/>
        <family val="2"/>
      </rPr>
      <t>SP 800-53 Rev 5.1.1: SC-34</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</si>
  <si>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</si>
  <si>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Ex1</t>
    </r>
    <r>
      <rPr>
        <sz val="11"/>
        <color indexed="8"/>
        <rFont val="Calibri"/>
        <family val="2"/>
      </rPr>
      <t>: Protect all components of organization-developed software from tampering and unauthorized access</t>
    </r>
    <r>
      <rPr>
        <sz val="11"/>
        <color indexed="8"/>
        <rFont val="Aptos Narrow"/>
        <family val="2"/>
        <scheme val="minor"/>
      </rPr>
      <t xml:space="preserve">
</t>
    </r>
    <r>
      <rPr>
        <b/>
        <sz val="11"/>
        <color indexed="8"/>
        <rFont val="Calibri"/>
        <family val="2"/>
      </rPr>
      <t>Ex2</t>
    </r>
    <r>
      <rPr>
        <sz val="11"/>
        <color indexed="8"/>
        <rFont val="Calibri"/>
        <family val="2"/>
      </rPr>
      <t>: Secure all software produced by the organization, with minimal vulnerabilities in their releases</t>
    </r>
    <r>
      <rPr>
        <sz val="11"/>
        <color indexed="8"/>
        <rFont val="Aptos Narrow"/>
        <family val="2"/>
        <scheme val="minor"/>
      </rPr>
      <t xml:space="preserve">
</t>
    </r>
    <r>
      <rPr>
        <b/>
        <sz val="11"/>
        <color indexed="8"/>
        <rFont val="Calibri"/>
        <family val="2"/>
      </rPr>
      <t>Ex3</t>
    </r>
    <r>
      <rPr>
        <sz val="11"/>
        <color indexed="8"/>
        <rFont val="Calibri"/>
        <family val="2"/>
      </rPr>
      <t>: Maintain the software used in production environments, and securely dispose of software once it is no longer needed</t>
    </r>
  </si>
  <si>
    <r>
      <rPr>
        <b/>
        <sz val="11"/>
        <color indexed="8"/>
        <rFont val="Calibri"/>
        <family val="2"/>
      </rPr>
      <t>CIS Controls v8.0: 16.1</t>
    </r>
    <r>
      <rPr>
        <sz val="11"/>
        <color indexed="8"/>
        <rFont val="Aptos Narrow"/>
        <family val="2"/>
        <scheme val="minor"/>
      </rPr>
      <t xml:space="preserve">
</t>
    </r>
    <r>
      <rPr>
        <b/>
        <sz val="11"/>
        <color indexed="8"/>
        <rFont val="Calibri"/>
        <family val="2"/>
      </rPr>
      <t>CRI Profile v2.0: PR.PS-06</t>
    </r>
    <r>
      <rPr>
        <sz val="11"/>
        <color indexed="8"/>
        <rFont val="Aptos Narrow"/>
        <family val="2"/>
        <scheme val="minor"/>
      </rPr>
      <t xml:space="preserve">
</t>
    </r>
    <r>
      <rPr>
        <b/>
        <sz val="11"/>
        <color indexed="8"/>
        <rFont val="Calibri"/>
        <family val="2"/>
      </rPr>
      <t>CRI Profile v2.0: PR.PS-06.01</t>
    </r>
    <r>
      <rPr>
        <sz val="11"/>
        <color indexed="8"/>
        <rFont val="Aptos Narrow"/>
        <family val="2"/>
        <scheme val="minor"/>
      </rPr>
      <t xml:space="preserve">
</t>
    </r>
    <r>
      <rPr>
        <b/>
        <sz val="11"/>
        <color indexed="8"/>
        <rFont val="Calibri"/>
        <family val="2"/>
      </rPr>
      <t>CRI Profile v2.0: PR.PS-06.02</t>
    </r>
    <r>
      <rPr>
        <sz val="11"/>
        <color indexed="8"/>
        <rFont val="Aptos Narrow"/>
        <family val="2"/>
        <scheme val="minor"/>
      </rPr>
      <t xml:space="preserve">
</t>
    </r>
    <r>
      <rPr>
        <b/>
        <sz val="11"/>
        <color indexed="8"/>
        <rFont val="Calibri"/>
        <family val="2"/>
      </rPr>
      <t>CRI Profile v2.0: PR.PS-06.03</t>
    </r>
    <r>
      <rPr>
        <sz val="11"/>
        <color indexed="8"/>
        <rFont val="Aptos Narrow"/>
        <family val="2"/>
        <scheme val="minor"/>
      </rPr>
      <t xml:space="preserve">
</t>
    </r>
    <r>
      <rPr>
        <b/>
        <sz val="11"/>
        <color indexed="8"/>
        <rFont val="Calibri"/>
        <family val="2"/>
      </rPr>
      <t>CRI Profile v2.0: PR.PS-06.04</t>
    </r>
    <r>
      <rPr>
        <sz val="11"/>
        <color indexed="8"/>
        <rFont val="Aptos Narrow"/>
        <family val="2"/>
        <scheme val="minor"/>
      </rPr>
      <t xml:space="preserve">
</t>
    </r>
    <r>
      <rPr>
        <b/>
        <sz val="11"/>
        <color indexed="8"/>
        <rFont val="Calibri"/>
        <family val="2"/>
      </rPr>
      <t>CRI Profile v2.0: PR.PS-06.05</t>
    </r>
    <r>
      <rPr>
        <sz val="11"/>
        <color indexed="8"/>
        <rFont val="Aptos Narrow"/>
        <family val="2"/>
        <scheme val="minor"/>
      </rPr>
      <t xml:space="preserve">
</t>
    </r>
    <r>
      <rPr>
        <b/>
        <sz val="11"/>
        <color indexed="8"/>
        <rFont val="Calibri"/>
        <family val="2"/>
      </rPr>
      <t>CRI Profile v2.0: PR.PS-06.06</t>
    </r>
    <r>
      <rPr>
        <sz val="11"/>
        <color indexed="8"/>
        <rFont val="Aptos Narrow"/>
        <family val="2"/>
        <scheme val="minor"/>
      </rPr>
      <t xml:space="preserve">
</t>
    </r>
    <r>
      <rPr>
        <b/>
        <sz val="11"/>
        <color indexed="8"/>
        <rFont val="Calibri"/>
        <family val="2"/>
      </rPr>
      <t>CRI Profile v2.0: PR.PS-06.07</t>
    </r>
    <r>
      <rPr>
        <sz val="11"/>
        <color indexed="8"/>
        <rFont val="Aptos Narrow"/>
        <family val="2"/>
        <scheme val="minor"/>
      </rPr>
      <t xml:space="preserve">
</t>
    </r>
    <r>
      <rPr>
        <b/>
        <sz val="11"/>
        <color indexed="8"/>
        <rFont val="Calibri"/>
        <family val="2"/>
      </rPr>
      <t>CRI Profile v2.0: PR.PS-06.08</t>
    </r>
    <r>
      <rPr>
        <sz val="11"/>
        <color indexed="8"/>
        <rFont val="Aptos Narrow"/>
        <family val="2"/>
        <scheme val="minor"/>
      </rPr>
      <t xml:space="preserve">
</t>
    </r>
    <r>
      <rPr>
        <b/>
        <sz val="11"/>
        <color indexed="8"/>
        <rFont val="Calibri"/>
        <family val="2"/>
      </rPr>
      <t>CRI Profile v2.0: PR.PS-06.09</t>
    </r>
    <r>
      <rPr>
        <sz val="11"/>
        <color indexed="8"/>
        <rFont val="Aptos Narrow"/>
        <family val="2"/>
        <scheme val="minor"/>
      </rPr>
      <t xml:space="preserve">
</t>
    </r>
    <r>
      <rPr>
        <b/>
        <sz val="11"/>
        <color indexed="8"/>
        <rFont val="Calibri"/>
        <family val="2"/>
      </rPr>
      <t>CRI Profile v2.0: PR.PS-06.10</t>
    </r>
    <r>
      <rPr>
        <sz val="11"/>
        <color indexed="8"/>
        <rFont val="Aptos Narrow"/>
        <family val="2"/>
        <scheme val="minor"/>
      </rPr>
      <t xml:space="preserve">
</t>
    </r>
    <r>
      <rPr>
        <b/>
        <sz val="11"/>
        <color indexed="8"/>
        <rFont val="Calibri"/>
        <family val="2"/>
      </rPr>
      <t>CSF v1.1: PR.IP-2</t>
    </r>
    <r>
      <rPr>
        <sz val="11"/>
        <color indexed="8"/>
        <rFont val="Aptos Narrow"/>
        <family val="2"/>
        <scheme val="minor"/>
      </rPr>
      <t xml:space="preserve">
</t>
    </r>
    <r>
      <rPr>
        <b/>
        <sz val="11"/>
        <color indexed="8"/>
        <rFont val="Calibri"/>
        <family val="2"/>
      </rPr>
      <t>SP 800-53 Rev 5.1.1: SA-03</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SA-10</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SA-15</t>
    </r>
    <r>
      <rPr>
        <sz val="11"/>
        <color indexed="8"/>
        <rFont val="Aptos Narrow"/>
        <family val="2"/>
        <scheme val="minor"/>
      </rPr>
      <t xml:space="preserve">
</t>
    </r>
    <r>
      <rPr>
        <b/>
        <sz val="11"/>
        <color indexed="8"/>
        <rFont val="Calibri"/>
        <family val="2"/>
      </rPr>
      <t>SP 800-53 Rev 5.1.1: SA-17</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</si>
  <si>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</si>
  <si>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</si>
  <si>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Ex1</t>
    </r>
    <r>
      <rPr>
        <sz val="11"/>
        <color indexed="8"/>
        <rFont val="Calibri"/>
        <family val="2"/>
      </rPr>
      <t>: Logically segment organization networks and cloud-based platforms according to trust boundaries and platform types (e.g., IT, IoT, OT, mobile, guests), and permit required communications only between segments</t>
    </r>
    <r>
      <rPr>
        <sz val="11"/>
        <color indexed="8"/>
        <rFont val="Aptos Narrow"/>
        <family val="2"/>
        <scheme val="minor"/>
      </rPr>
      <t xml:space="preserve">
</t>
    </r>
    <r>
      <rPr>
        <b/>
        <sz val="11"/>
        <color indexed="8"/>
        <rFont val="Calibri"/>
        <family val="2"/>
      </rPr>
      <t>Ex2</t>
    </r>
    <r>
      <rPr>
        <sz val="11"/>
        <color indexed="8"/>
        <rFont val="Calibri"/>
        <family val="2"/>
      </rPr>
      <t>: Logically segment organization networks from external networks, and permit only necessary communications to enter the organization's networks from the external networks</t>
    </r>
    <r>
      <rPr>
        <sz val="11"/>
        <color indexed="8"/>
        <rFont val="Aptos Narrow"/>
        <family val="2"/>
        <scheme val="minor"/>
      </rPr>
      <t xml:space="preserve">
</t>
    </r>
    <r>
      <rPr>
        <b/>
        <sz val="11"/>
        <color indexed="8"/>
        <rFont val="Calibri"/>
        <family val="2"/>
      </rPr>
      <t>Ex3</t>
    </r>
    <r>
      <rPr>
        <sz val="11"/>
        <color indexed="8"/>
        <rFont val="Calibri"/>
        <family val="2"/>
      </rPr>
      <t>: Implement zero trust architectures to restrict network access to each resource to the minimum necessary</t>
    </r>
    <r>
      <rPr>
        <sz val="11"/>
        <color indexed="8"/>
        <rFont val="Aptos Narrow"/>
        <family val="2"/>
        <scheme val="minor"/>
      </rPr>
      <t xml:space="preserve">
</t>
    </r>
    <r>
      <rPr>
        <b/>
        <sz val="11"/>
        <color indexed="8"/>
        <rFont val="Calibri"/>
        <family val="2"/>
      </rPr>
      <t>Ex4</t>
    </r>
    <r>
      <rPr>
        <sz val="11"/>
        <color indexed="8"/>
        <rFont val="Calibri"/>
        <family val="2"/>
      </rPr>
      <t>: Check the cyber health of endpoints before allowing them to access and use production resources</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</si>
  <si>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</si>
  <si>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Ex1</t>
    </r>
    <r>
      <rPr>
        <sz val="11"/>
        <color indexed="8"/>
        <rFont val="Calibri"/>
        <family val="2"/>
      </rPr>
      <t>: Protect organizational equipment from known environmental threats, such as flooding, fire, wind, and excessive heat and humidity</t>
    </r>
    <r>
      <rPr>
        <sz val="11"/>
        <color indexed="8"/>
        <rFont val="Aptos Narrow"/>
        <family val="2"/>
        <scheme val="minor"/>
      </rPr>
      <t xml:space="preserve">
</t>
    </r>
    <r>
      <rPr>
        <b/>
        <sz val="11"/>
        <color indexed="8"/>
        <rFont val="Calibri"/>
        <family val="2"/>
      </rPr>
      <t>Ex2</t>
    </r>
    <r>
      <rPr>
        <sz val="11"/>
        <color indexed="8"/>
        <rFont val="Calibri"/>
        <family val="2"/>
      </rPr>
      <t>: Include protection from environmental threats and provisions for adequate operating infrastructure in requirements for service providers that operate systems on the organization's behalf</t>
    </r>
  </si>
  <si>
    <r>
      <rPr>
        <b/>
        <sz val="11"/>
        <color indexed="8"/>
        <rFont val="Calibri"/>
        <family val="2"/>
      </rPr>
      <t>CRI Profile v2.0: PR.IR-02</t>
    </r>
    <r>
      <rPr>
        <sz val="11"/>
        <color indexed="8"/>
        <rFont val="Aptos Narrow"/>
        <family val="2"/>
        <scheme val="minor"/>
      </rPr>
      <t xml:space="preserve">
</t>
    </r>
    <r>
      <rPr>
        <b/>
        <sz val="11"/>
        <color indexed="8"/>
        <rFont val="Calibri"/>
        <family val="2"/>
      </rPr>
      <t>CRI Profile v2.0: PR.IR-02.01</t>
    </r>
    <r>
      <rPr>
        <sz val="11"/>
        <color indexed="8"/>
        <rFont val="Aptos Narrow"/>
        <family val="2"/>
        <scheme val="minor"/>
      </rPr>
      <t xml:space="preserve">
</t>
    </r>
    <r>
      <rPr>
        <b/>
        <sz val="11"/>
        <color indexed="8"/>
        <rFont val="Calibri"/>
        <family val="2"/>
      </rPr>
      <t>CSF v1.1: PR.IP-5</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PE-09</t>
    </r>
    <r>
      <rPr>
        <sz val="11"/>
        <color indexed="8"/>
        <rFont val="Aptos Narrow"/>
        <family val="2"/>
        <scheme val="minor"/>
      </rPr>
      <t xml:space="preserve">
</t>
    </r>
    <r>
      <rPr>
        <b/>
        <sz val="11"/>
        <color indexed="8"/>
        <rFont val="Calibri"/>
        <family val="2"/>
      </rPr>
      <t>SP 800-53 Rev 5.1.1: PE-10</t>
    </r>
    <r>
      <rPr>
        <sz val="11"/>
        <color indexed="8"/>
        <rFont val="Aptos Narrow"/>
        <family val="2"/>
        <scheme val="minor"/>
      </rPr>
      <t xml:space="preserve">
</t>
    </r>
    <r>
      <rPr>
        <b/>
        <sz val="11"/>
        <color indexed="8"/>
        <rFont val="Calibri"/>
        <family val="2"/>
      </rPr>
      <t>SP 800-53 Rev 5.1.1: PE-11</t>
    </r>
    <r>
      <rPr>
        <sz val="11"/>
        <color indexed="8"/>
        <rFont val="Aptos Narrow"/>
        <family val="2"/>
        <scheme val="minor"/>
      </rPr>
      <t xml:space="preserve">
</t>
    </r>
    <r>
      <rPr>
        <b/>
        <sz val="11"/>
        <color indexed="8"/>
        <rFont val="Calibri"/>
        <family val="2"/>
      </rPr>
      <t>SP 800-53 Rev 5.1.1: PE-12</t>
    </r>
    <r>
      <rPr>
        <sz val="11"/>
        <color indexed="8"/>
        <rFont val="Aptos Narrow"/>
        <family val="2"/>
        <scheme val="minor"/>
      </rPr>
      <t xml:space="preserve">
</t>
    </r>
    <r>
      <rPr>
        <b/>
        <sz val="11"/>
        <color indexed="8"/>
        <rFont val="Calibri"/>
        <family val="2"/>
      </rPr>
      <t>SP 800-53 Rev 5.1.1: PE-13</t>
    </r>
    <r>
      <rPr>
        <sz val="11"/>
        <color indexed="8"/>
        <rFont val="Aptos Narrow"/>
        <family val="2"/>
        <scheme val="minor"/>
      </rPr>
      <t xml:space="preserve">
</t>
    </r>
    <r>
      <rPr>
        <b/>
        <sz val="11"/>
        <color indexed="8"/>
        <rFont val="Calibri"/>
        <family val="2"/>
      </rPr>
      <t>SP 800-53 Rev 5.1.1: PE-14</t>
    </r>
    <r>
      <rPr>
        <sz val="11"/>
        <color indexed="8"/>
        <rFont val="Aptos Narrow"/>
        <family val="2"/>
        <scheme val="minor"/>
      </rPr>
      <t xml:space="preserve">
</t>
    </r>
    <r>
      <rPr>
        <b/>
        <sz val="11"/>
        <color indexed="8"/>
        <rFont val="Calibri"/>
        <family val="2"/>
      </rPr>
      <t>SP 800-53 Rev 5.1.1: PE-15</t>
    </r>
    <r>
      <rPr>
        <sz val="11"/>
        <color indexed="8"/>
        <rFont val="Aptos Narrow"/>
        <family val="2"/>
        <scheme val="minor"/>
      </rPr>
      <t xml:space="preserve">
</t>
    </r>
    <r>
      <rPr>
        <b/>
        <sz val="11"/>
        <color indexed="8"/>
        <rFont val="Calibri"/>
        <family val="2"/>
      </rPr>
      <t>SP 800-53 Rev 5.1.1: PE-18</t>
    </r>
    <r>
      <rPr>
        <sz val="11"/>
        <color indexed="8"/>
        <rFont val="Aptos Narrow"/>
        <family val="2"/>
        <scheme val="minor"/>
      </rPr>
      <t xml:space="preserve">
</t>
    </r>
    <r>
      <rPr>
        <b/>
        <sz val="11"/>
        <color indexed="8"/>
        <rFont val="Calibri"/>
        <family val="2"/>
      </rPr>
      <t>SP 800-53 Rev 5.1.1: PE-23</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</si>
  <si>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</si>
  <si>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Ex1</t>
    </r>
    <r>
      <rPr>
        <sz val="11"/>
        <color indexed="8"/>
        <rFont val="Calibri"/>
        <family val="2"/>
      </rPr>
      <t>: Avoid single points of failure in systems and infrastructure</t>
    </r>
    <r>
      <rPr>
        <sz val="11"/>
        <color indexed="8"/>
        <rFont val="Aptos Narrow"/>
        <family val="2"/>
        <scheme val="minor"/>
      </rPr>
      <t xml:space="preserve">
</t>
    </r>
    <r>
      <rPr>
        <b/>
        <sz val="11"/>
        <color indexed="8"/>
        <rFont val="Calibri"/>
        <family val="2"/>
      </rPr>
      <t>Ex2</t>
    </r>
    <r>
      <rPr>
        <sz val="11"/>
        <color indexed="8"/>
        <rFont val="Calibri"/>
        <family val="2"/>
      </rPr>
      <t>: Use load balancing to increase capacity and improve reliability</t>
    </r>
    <r>
      <rPr>
        <sz val="11"/>
        <color indexed="8"/>
        <rFont val="Aptos Narrow"/>
        <family val="2"/>
        <scheme val="minor"/>
      </rPr>
      <t xml:space="preserve">
</t>
    </r>
    <r>
      <rPr>
        <b/>
        <sz val="11"/>
        <color indexed="8"/>
        <rFont val="Calibri"/>
        <family val="2"/>
      </rPr>
      <t>Ex3</t>
    </r>
    <r>
      <rPr>
        <sz val="11"/>
        <color indexed="8"/>
        <rFont val="Calibri"/>
        <family val="2"/>
      </rPr>
      <t>: Use high-availability components like redundant storage and power supplies to improve system reliability</t>
    </r>
  </si>
  <si>
    <r>
      <rPr>
        <b/>
        <sz val="11"/>
        <color indexed="8"/>
        <rFont val="Calibri"/>
        <family val="2"/>
      </rPr>
      <t>CRI Profile v2.0: PR.IR-03</t>
    </r>
    <r>
      <rPr>
        <sz val="11"/>
        <color indexed="8"/>
        <rFont val="Aptos Narrow"/>
        <family val="2"/>
        <scheme val="minor"/>
      </rPr>
      <t xml:space="preserve">
</t>
    </r>
    <r>
      <rPr>
        <b/>
        <sz val="11"/>
        <color indexed="8"/>
        <rFont val="Calibri"/>
        <family val="2"/>
      </rPr>
      <t>CRI Profile v2.0: PR.IR-03.01</t>
    </r>
    <r>
      <rPr>
        <sz val="11"/>
        <color indexed="8"/>
        <rFont val="Aptos Narrow"/>
        <family val="2"/>
        <scheme val="minor"/>
      </rPr>
      <t xml:space="preserve">
</t>
    </r>
    <r>
      <rPr>
        <b/>
        <sz val="11"/>
        <color indexed="8"/>
        <rFont val="Calibri"/>
        <family val="2"/>
      </rPr>
      <t>CSF v1.1: PR.PT-5</t>
    </r>
    <r>
      <rPr>
        <sz val="11"/>
        <color indexed="8"/>
        <rFont val="Aptos Narrow"/>
        <family val="2"/>
        <scheme val="minor"/>
      </rPr>
      <t xml:space="preserve">
</t>
    </r>
    <r>
      <rPr>
        <b/>
        <sz val="11"/>
        <color indexed="8"/>
        <rFont val="Calibri"/>
        <family val="2"/>
      </rPr>
      <t>SP 800-53 Rev 5.1.1: CP</t>
    </r>
    <r>
      <rPr>
        <sz val="11"/>
        <color indexed="8"/>
        <rFont val="Aptos Narrow"/>
        <family val="2"/>
        <scheme val="minor"/>
      </rPr>
      <t xml:space="preserve">
</t>
    </r>
    <r>
      <rPr>
        <b/>
        <sz val="11"/>
        <color indexed="8"/>
        <rFont val="Calibri"/>
        <family val="2"/>
      </rPr>
      <t>SP 800-53 Rev 5.1.1: IR</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SC-06</t>
    </r>
    <r>
      <rPr>
        <sz val="11"/>
        <color indexed="8"/>
        <rFont val="Aptos Narrow"/>
        <family val="2"/>
        <scheme val="minor"/>
      </rPr>
      <t xml:space="preserve">
</t>
    </r>
    <r>
      <rPr>
        <b/>
        <sz val="11"/>
        <color indexed="8"/>
        <rFont val="Calibri"/>
        <family val="2"/>
      </rPr>
      <t>SP 800-53 Rev 5.1.1: SC-24</t>
    </r>
    <r>
      <rPr>
        <sz val="11"/>
        <color indexed="8"/>
        <rFont val="Aptos Narrow"/>
        <family val="2"/>
        <scheme val="minor"/>
      </rPr>
      <t xml:space="preserve">
</t>
    </r>
    <r>
      <rPr>
        <b/>
        <sz val="11"/>
        <color indexed="8"/>
        <rFont val="Calibri"/>
        <family val="2"/>
      </rPr>
      <t>SP 800-53 Rev 5.1.1: SC-36</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SI-13</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</si>
  <si>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</si>
  <si>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Ex1</t>
    </r>
    <r>
      <rPr>
        <sz val="11"/>
        <color indexed="8"/>
        <rFont val="Calibri"/>
        <family val="2"/>
      </rPr>
      <t>: Monitor usage of storage, power, compute, network bandwidth, and other resources</t>
    </r>
    <r>
      <rPr>
        <sz val="11"/>
        <color indexed="8"/>
        <rFont val="Aptos Narrow"/>
        <family val="2"/>
        <scheme val="minor"/>
      </rPr>
      <t xml:space="preserve">
</t>
    </r>
    <r>
      <rPr>
        <b/>
        <sz val="11"/>
        <color indexed="8"/>
        <rFont val="Calibri"/>
        <family val="2"/>
      </rPr>
      <t>Ex2</t>
    </r>
    <r>
      <rPr>
        <sz val="11"/>
        <color indexed="8"/>
        <rFont val="Calibri"/>
        <family val="2"/>
      </rPr>
      <t>: Forecast future needs, and scale resources accordingly</t>
    </r>
  </si>
  <si>
    <r>
      <rPr>
        <b/>
        <sz val="11"/>
        <color indexed="8"/>
        <rFont val="Calibri"/>
        <family val="2"/>
      </rPr>
      <t>CRI Profile v2.0: PR.IR-04</t>
    </r>
    <r>
      <rPr>
        <sz val="11"/>
        <color indexed="8"/>
        <rFont val="Aptos Narrow"/>
        <family val="2"/>
        <scheme val="minor"/>
      </rPr>
      <t xml:space="preserve">
</t>
    </r>
    <r>
      <rPr>
        <b/>
        <sz val="11"/>
        <color indexed="8"/>
        <rFont val="Calibri"/>
        <family val="2"/>
      </rPr>
      <t>CRI Profile v2.0: PR.IR-04.01</t>
    </r>
    <r>
      <rPr>
        <sz val="11"/>
        <color indexed="8"/>
        <rFont val="Aptos Narrow"/>
        <family val="2"/>
        <scheme val="minor"/>
      </rPr>
      <t xml:space="preserve">
</t>
    </r>
    <r>
      <rPr>
        <b/>
        <sz val="11"/>
        <color indexed="8"/>
        <rFont val="Calibri"/>
        <family val="2"/>
      </rPr>
      <t>CRI Profile v2.0: PR.IR-04.02</t>
    </r>
    <r>
      <rPr>
        <sz val="11"/>
        <color indexed="8"/>
        <rFont val="Aptos Narrow"/>
        <family val="2"/>
        <scheme val="minor"/>
      </rPr>
      <t xml:space="preserve">
</t>
    </r>
    <r>
      <rPr>
        <b/>
        <sz val="11"/>
        <color indexed="8"/>
        <rFont val="Calibri"/>
        <family val="2"/>
      </rPr>
      <t>CSF v1.1: PR.DS-4</t>
    </r>
    <r>
      <rPr>
        <sz val="11"/>
        <color indexed="8"/>
        <rFont val="Aptos Narrow"/>
        <family val="2"/>
        <scheme val="minor"/>
      </rPr>
      <t xml:space="preserve">
</t>
    </r>
    <r>
      <rPr>
        <b/>
        <sz val="11"/>
        <color indexed="8"/>
        <rFont val="Calibri"/>
        <family val="2"/>
      </rPr>
      <t>SP 800-53 Rev 5.1.1: CP-06</t>
    </r>
    <r>
      <rPr>
        <sz val="11"/>
        <color indexed="8"/>
        <rFont val="Aptos Narrow"/>
        <family val="2"/>
        <scheme val="minor"/>
      </rPr>
      <t xml:space="preserve">
</t>
    </r>
    <r>
      <rPr>
        <b/>
        <sz val="11"/>
        <color indexed="8"/>
        <rFont val="Calibri"/>
        <family val="2"/>
      </rPr>
      <t>SP 800-53 Rev 5.1.1: CP-07</t>
    </r>
    <r>
      <rPr>
        <sz val="11"/>
        <color indexed="8"/>
        <rFont val="Aptos Narrow"/>
        <family val="2"/>
        <scheme val="minor"/>
      </rPr>
      <t xml:space="preserve">
</t>
    </r>
    <r>
      <rPr>
        <b/>
        <sz val="11"/>
        <color indexed="8"/>
        <rFont val="Calibri"/>
        <family val="2"/>
      </rPr>
      <t>SP 800-53 Rev 5.1.1: CP-08</t>
    </r>
    <r>
      <rPr>
        <sz val="11"/>
        <color indexed="8"/>
        <rFont val="Aptos Narrow"/>
        <family val="2"/>
        <scheme val="minor"/>
      </rPr>
      <t xml:space="preserve">
</t>
    </r>
    <r>
      <rPr>
        <b/>
        <sz val="11"/>
        <color indexed="8"/>
        <rFont val="Calibri"/>
        <family val="2"/>
      </rPr>
      <t>SP 800-53 Rev 5.1.1: PM-03</t>
    </r>
    <r>
      <rPr>
        <sz val="11"/>
        <color indexed="8"/>
        <rFont val="Aptos Narrow"/>
        <family val="2"/>
        <scheme val="minor"/>
      </rPr>
      <t xml:space="preserve">
</t>
    </r>
    <r>
      <rPr>
        <b/>
        <sz val="11"/>
        <color indexed="8"/>
        <rFont val="Calibri"/>
        <family val="2"/>
      </rPr>
      <t>SP 800-53 Rev 5.1.1: PM-09</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</si>
  <si>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</si>
  <si>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</si>
  <si>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</si>
  <si>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Ex1</t>
    </r>
    <r>
      <rPr>
        <sz val="11"/>
        <color indexed="8"/>
        <rFont val="Calibri"/>
        <family val="2"/>
      </rPr>
      <t>: Monitor DNS, BGP, and other network services for adverse events</t>
    </r>
    <r>
      <rPr>
        <sz val="11"/>
        <color indexed="8"/>
        <rFont val="Aptos Narrow"/>
        <family val="2"/>
        <scheme val="minor"/>
      </rPr>
      <t xml:space="preserve">
</t>
    </r>
    <r>
      <rPr>
        <b/>
        <sz val="11"/>
        <color indexed="8"/>
        <rFont val="Calibri"/>
        <family val="2"/>
      </rPr>
      <t>Ex2</t>
    </r>
    <r>
      <rPr>
        <sz val="11"/>
        <color indexed="8"/>
        <rFont val="Calibri"/>
        <family val="2"/>
      </rPr>
      <t>: Monitor wired and wireless networks for connections from unauthorized endpoints</t>
    </r>
    <r>
      <rPr>
        <sz val="11"/>
        <color indexed="8"/>
        <rFont val="Aptos Narrow"/>
        <family val="2"/>
        <scheme val="minor"/>
      </rPr>
      <t xml:space="preserve">
</t>
    </r>
    <r>
      <rPr>
        <b/>
        <sz val="11"/>
        <color indexed="8"/>
        <rFont val="Calibri"/>
        <family val="2"/>
      </rPr>
      <t>Ex3</t>
    </r>
    <r>
      <rPr>
        <sz val="11"/>
        <color indexed="8"/>
        <rFont val="Calibri"/>
        <family val="2"/>
      </rPr>
      <t>: Monitor facilities for unauthorized or rogue wireless networks</t>
    </r>
    <r>
      <rPr>
        <sz val="11"/>
        <color indexed="8"/>
        <rFont val="Aptos Narrow"/>
        <family val="2"/>
        <scheme val="minor"/>
      </rPr>
      <t xml:space="preserve">
</t>
    </r>
    <r>
      <rPr>
        <b/>
        <sz val="11"/>
        <color indexed="8"/>
        <rFont val="Calibri"/>
        <family val="2"/>
      </rPr>
      <t>Ex4</t>
    </r>
    <r>
      <rPr>
        <sz val="11"/>
        <color indexed="8"/>
        <rFont val="Calibri"/>
        <family val="2"/>
      </rPr>
      <t>: Compare actual network flows against baselines to detect deviations</t>
    </r>
    <r>
      <rPr>
        <sz val="11"/>
        <color indexed="8"/>
        <rFont val="Aptos Narrow"/>
        <family val="2"/>
        <scheme val="minor"/>
      </rPr>
      <t xml:space="preserve">
</t>
    </r>
    <r>
      <rPr>
        <b/>
        <sz val="11"/>
        <color indexed="8"/>
        <rFont val="Calibri"/>
        <family val="2"/>
      </rPr>
      <t>Ex5</t>
    </r>
    <r>
      <rPr>
        <sz val="11"/>
        <color indexed="8"/>
        <rFont val="Calibri"/>
        <family val="2"/>
      </rPr>
      <t>: Monitor network communications to identify changes in security postures for zero trust purposes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</si>
  <si>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</si>
  <si>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Ex1</t>
    </r>
    <r>
      <rPr>
        <sz val="11"/>
        <color indexed="8"/>
        <rFont val="Calibri"/>
        <family val="2"/>
      </rPr>
      <t>: Monitor logs from physical access control systems (e.g., badge readers) to find unusual access patterns (e.g., deviations from the norm) and failed access attempts</t>
    </r>
    <r>
      <rPr>
        <sz val="11"/>
        <color indexed="8"/>
        <rFont val="Aptos Narrow"/>
        <family val="2"/>
        <scheme val="minor"/>
      </rPr>
      <t xml:space="preserve">
</t>
    </r>
    <r>
      <rPr>
        <b/>
        <sz val="11"/>
        <color indexed="8"/>
        <rFont val="Calibri"/>
        <family val="2"/>
      </rPr>
      <t>Ex2</t>
    </r>
    <r>
      <rPr>
        <sz val="11"/>
        <color indexed="8"/>
        <rFont val="Calibri"/>
        <family val="2"/>
      </rPr>
      <t>: Review and monitor physical access records (e.g., from visitor registration, sign-in sheets)</t>
    </r>
    <r>
      <rPr>
        <sz val="11"/>
        <color indexed="8"/>
        <rFont val="Aptos Narrow"/>
        <family val="2"/>
        <scheme val="minor"/>
      </rPr>
      <t xml:space="preserve">
</t>
    </r>
    <r>
      <rPr>
        <b/>
        <sz val="11"/>
        <color indexed="8"/>
        <rFont val="Calibri"/>
        <family val="2"/>
      </rPr>
      <t>Ex3</t>
    </r>
    <r>
      <rPr>
        <sz val="11"/>
        <color indexed="8"/>
        <rFont val="Calibri"/>
        <family val="2"/>
      </rPr>
      <t>: Monitor physical access controls (e.g., locks, latches, hinge pins, alarms) for signs of tampering</t>
    </r>
    <r>
      <rPr>
        <sz val="11"/>
        <color indexed="8"/>
        <rFont val="Aptos Narrow"/>
        <family val="2"/>
        <scheme val="minor"/>
      </rPr>
      <t xml:space="preserve">
</t>
    </r>
    <r>
      <rPr>
        <b/>
        <sz val="11"/>
        <color indexed="8"/>
        <rFont val="Calibri"/>
        <family val="2"/>
      </rPr>
      <t>Ex4</t>
    </r>
    <r>
      <rPr>
        <sz val="11"/>
        <color indexed="8"/>
        <rFont val="Calibri"/>
        <family val="2"/>
      </rPr>
      <t>: Monitor the physical environment using alarm systems, cameras, and security guards</t>
    </r>
  </si>
  <si>
    <r>
      <rPr>
        <b/>
        <sz val="11"/>
        <color indexed="8"/>
        <rFont val="Calibri"/>
        <family val="2"/>
      </rPr>
      <t>CRI Profile v2.0: DE.CM-02</t>
    </r>
    <r>
      <rPr>
        <sz val="11"/>
        <color indexed="8"/>
        <rFont val="Aptos Narrow"/>
        <family val="2"/>
        <scheme val="minor"/>
      </rPr>
      <t xml:space="preserve">
</t>
    </r>
    <r>
      <rPr>
        <b/>
        <sz val="11"/>
        <color indexed="8"/>
        <rFont val="Calibri"/>
        <family val="2"/>
      </rPr>
      <t>CRI Profile v2.0: DE.CM-02.01</t>
    </r>
    <r>
      <rPr>
        <sz val="11"/>
        <color indexed="8"/>
        <rFont val="Aptos Narrow"/>
        <family val="2"/>
        <scheme val="minor"/>
      </rPr>
      <t xml:space="preserve">
</t>
    </r>
    <r>
      <rPr>
        <b/>
        <sz val="11"/>
        <color indexed="8"/>
        <rFont val="Calibri"/>
        <family val="2"/>
      </rPr>
      <t>CSF v1.1: DE.CM-2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PE-03</t>
    </r>
    <r>
      <rPr>
        <sz val="11"/>
        <color indexed="8"/>
        <rFont val="Aptos Narrow"/>
        <family val="2"/>
        <scheme val="minor"/>
      </rPr>
      <t xml:space="preserve">
</t>
    </r>
    <r>
      <rPr>
        <b/>
        <sz val="11"/>
        <color indexed="8"/>
        <rFont val="Calibri"/>
        <family val="2"/>
      </rPr>
      <t>SP 800-53 Rev 5.1.1: PE-06</t>
    </r>
    <r>
      <rPr>
        <sz val="11"/>
        <color indexed="8"/>
        <rFont val="Aptos Narrow"/>
        <family val="2"/>
        <scheme val="minor"/>
      </rPr>
      <t xml:space="preserve">
</t>
    </r>
    <r>
      <rPr>
        <b/>
        <sz val="11"/>
        <color indexed="8"/>
        <rFont val="Calibri"/>
        <family val="2"/>
      </rPr>
      <t>SP 800-53 Rev 5.1.1: PE-20</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</si>
  <si>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</si>
  <si>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Ex1</t>
    </r>
    <r>
      <rPr>
        <sz val="11"/>
        <color indexed="8"/>
        <rFont val="Calibri"/>
        <family val="2"/>
      </rPr>
      <t>: Use behavior analytics software to detect anomalous user activity to mitigate insider threats</t>
    </r>
    <r>
      <rPr>
        <sz val="11"/>
        <color indexed="8"/>
        <rFont val="Aptos Narrow"/>
        <family val="2"/>
        <scheme val="minor"/>
      </rPr>
      <t xml:space="preserve">
</t>
    </r>
    <r>
      <rPr>
        <b/>
        <sz val="11"/>
        <color indexed="8"/>
        <rFont val="Calibri"/>
        <family val="2"/>
      </rPr>
      <t>Ex2</t>
    </r>
    <r>
      <rPr>
        <sz val="11"/>
        <color indexed="8"/>
        <rFont val="Calibri"/>
        <family val="2"/>
      </rPr>
      <t>: Monitor logs from logical access control systems to find unusual access patterns and failed access attempts</t>
    </r>
    <r>
      <rPr>
        <sz val="11"/>
        <color indexed="8"/>
        <rFont val="Aptos Narrow"/>
        <family val="2"/>
        <scheme val="minor"/>
      </rPr>
      <t xml:space="preserve">
</t>
    </r>
    <r>
      <rPr>
        <b/>
        <sz val="11"/>
        <color indexed="8"/>
        <rFont val="Calibri"/>
        <family val="2"/>
      </rPr>
      <t>Ex3</t>
    </r>
    <r>
      <rPr>
        <sz val="11"/>
        <color indexed="8"/>
        <rFont val="Calibri"/>
        <family val="2"/>
      </rPr>
      <t>: Continuously monitor deception technology, including user accounts, for any usage</t>
    </r>
  </si>
  <si>
    <r>
      <rPr>
        <b/>
        <sz val="11"/>
        <color indexed="8"/>
        <rFont val="Calibri"/>
        <family val="2"/>
      </rPr>
      <t>CIS Controls v8.0: 10.7</t>
    </r>
    <r>
      <rPr>
        <sz val="11"/>
        <color indexed="8"/>
        <rFont val="Aptos Narrow"/>
        <family val="2"/>
        <scheme val="minor"/>
      </rPr>
      <t xml:space="preserve">
</t>
    </r>
    <r>
      <rPr>
        <b/>
        <sz val="11"/>
        <color indexed="8"/>
        <rFont val="Calibri"/>
        <family val="2"/>
      </rPr>
      <t>CRI Profile v2.0: DE.CM-03</t>
    </r>
    <r>
      <rPr>
        <sz val="11"/>
        <color indexed="8"/>
        <rFont val="Aptos Narrow"/>
        <family val="2"/>
        <scheme val="minor"/>
      </rPr>
      <t xml:space="preserve">
</t>
    </r>
    <r>
      <rPr>
        <b/>
        <sz val="11"/>
        <color indexed="8"/>
        <rFont val="Calibri"/>
        <family val="2"/>
      </rPr>
      <t>CRI Profile v2.0: DE.CM-03.01</t>
    </r>
    <r>
      <rPr>
        <sz val="11"/>
        <color indexed="8"/>
        <rFont val="Aptos Narrow"/>
        <family val="2"/>
        <scheme val="minor"/>
      </rPr>
      <t xml:space="preserve">
</t>
    </r>
    <r>
      <rPr>
        <b/>
        <sz val="11"/>
        <color indexed="8"/>
        <rFont val="Calibri"/>
        <family val="2"/>
      </rPr>
      <t>CRI Profile v2.0: DE.CM-03.02</t>
    </r>
    <r>
      <rPr>
        <sz val="11"/>
        <color indexed="8"/>
        <rFont val="Aptos Narrow"/>
        <family val="2"/>
        <scheme val="minor"/>
      </rPr>
      <t xml:space="preserve">
</t>
    </r>
    <r>
      <rPr>
        <b/>
        <sz val="11"/>
        <color indexed="8"/>
        <rFont val="Calibri"/>
        <family val="2"/>
      </rPr>
      <t>CRI Profile v2.0: DE.CM-03.03</t>
    </r>
    <r>
      <rPr>
        <sz val="11"/>
        <color indexed="8"/>
        <rFont val="Aptos Narrow"/>
        <family val="2"/>
        <scheme val="minor"/>
      </rPr>
      <t xml:space="preserve">
</t>
    </r>
    <r>
      <rPr>
        <b/>
        <sz val="11"/>
        <color indexed="8"/>
        <rFont val="Calibri"/>
        <family val="2"/>
      </rPr>
      <t>CSF v1.1: DE.CM-3</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AU-13</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</si>
  <si>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</si>
  <si>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Ex1</t>
    </r>
    <r>
      <rPr>
        <sz val="11"/>
        <color indexed="8"/>
        <rFont val="Calibri"/>
        <family val="2"/>
      </rPr>
      <t>: Monitor remote and onsite administration and maintenance activities that external providers perform on organizational systems</t>
    </r>
    <r>
      <rPr>
        <sz val="11"/>
        <color indexed="8"/>
        <rFont val="Aptos Narrow"/>
        <family val="2"/>
        <scheme val="minor"/>
      </rPr>
      <t xml:space="preserve">
</t>
    </r>
    <r>
      <rPr>
        <b/>
        <sz val="11"/>
        <color indexed="8"/>
        <rFont val="Calibri"/>
        <family val="2"/>
      </rPr>
      <t>Ex2</t>
    </r>
    <r>
      <rPr>
        <sz val="11"/>
        <color indexed="8"/>
        <rFont val="Calibri"/>
        <family val="2"/>
      </rPr>
      <t>: Monitor activity from cloud-based services, internet service providers, and other service providers for deviations from expected behavior</t>
    </r>
  </si>
  <si>
    <r>
      <rPr>
        <b/>
        <sz val="11"/>
        <color indexed="8"/>
        <rFont val="Calibri"/>
        <family val="2"/>
      </rPr>
      <t>CIS Controls v8.0: 15.2</t>
    </r>
    <r>
      <rPr>
        <sz val="11"/>
        <color indexed="8"/>
        <rFont val="Aptos Narrow"/>
        <family val="2"/>
        <scheme val="minor"/>
      </rPr>
      <t xml:space="preserve">
</t>
    </r>
    <r>
      <rPr>
        <b/>
        <sz val="11"/>
        <color indexed="8"/>
        <rFont val="Calibri"/>
        <family val="2"/>
      </rPr>
      <t>CIS Controls v8.0: 15.6</t>
    </r>
    <r>
      <rPr>
        <sz val="11"/>
        <color indexed="8"/>
        <rFont val="Aptos Narrow"/>
        <family val="2"/>
        <scheme val="minor"/>
      </rPr>
      <t xml:space="preserve">
</t>
    </r>
    <r>
      <rPr>
        <b/>
        <sz val="11"/>
        <color indexed="8"/>
        <rFont val="Calibri"/>
        <family val="2"/>
      </rPr>
      <t>CRI Profile v2.0: DE.CM-06</t>
    </r>
    <r>
      <rPr>
        <sz val="11"/>
        <color indexed="8"/>
        <rFont val="Aptos Narrow"/>
        <family val="2"/>
        <scheme val="minor"/>
      </rPr>
      <t xml:space="preserve">
</t>
    </r>
    <r>
      <rPr>
        <b/>
        <sz val="11"/>
        <color indexed="8"/>
        <rFont val="Calibri"/>
        <family val="2"/>
      </rPr>
      <t>CRI Profile v2.0: DE.CM-06.01</t>
    </r>
    <r>
      <rPr>
        <sz val="11"/>
        <color indexed="8"/>
        <rFont val="Aptos Narrow"/>
        <family val="2"/>
        <scheme val="minor"/>
      </rPr>
      <t xml:space="preserve">
</t>
    </r>
    <r>
      <rPr>
        <b/>
        <sz val="11"/>
        <color indexed="8"/>
        <rFont val="Calibri"/>
        <family val="2"/>
      </rPr>
      <t>CRI Profile v2.0: DE.CM-06.02</t>
    </r>
    <r>
      <rPr>
        <sz val="11"/>
        <color indexed="8"/>
        <rFont val="Aptos Narrow"/>
        <family val="2"/>
        <scheme val="minor"/>
      </rPr>
      <t xml:space="preserve">
</t>
    </r>
    <r>
      <rPr>
        <b/>
        <sz val="11"/>
        <color indexed="8"/>
        <rFont val="Calibri"/>
        <family val="2"/>
      </rPr>
      <t>CSF v1.1: DE.CM-6</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PS-07</t>
    </r>
    <r>
      <rPr>
        <sz val="11"/>
        <color indexed="8"/>
        <rFont val="Aptos Narrow"/>
        <family val="2"/>
        <scheme val="minor"/>
      </rPr>
      <t xml:space="preserve">
</t>
    </r>
    <r>
      <rPr>
        <b/>
        <sz val="11"/>
        <color indexed="8"/>
        <rFont val="Calibri"/>
        <family val="2"/>
      </rPr>
      <t>SP 800-53 Rev 5.1.1: SA-04</t>
    </r>
    <r>
      <rPr>
        <sz val="11"/>
        <color indexed="8"/>
        <rFont val="Aptos Narrow"/>
        <family val="2"/>
        <scheme val="minor"/>
      </rPr>
      <t xml:space="preserve">
</t>
    </r>
    <r>
      <rPr>
        <b/>
        <sz val="11"/>
        <color indexed="8"/>
        <rFont val="Calibri"/>
        <family val="2"/>
      </rPr>
      <t>SP 800-53 Rev 5.1.1: SA-09</t>
    </r>
    <r>
      <rPr>
        <sz val="11"/>
        <color indexed="8"/>
        <rFont val="Aptos Narrow"/>
        <family val="2"/>
        <scheme val="minor"/>
      </rPr>
      <t xml:space="preserve">
</t>
    </r>
    <r>
      <rPr>
        <b/>
        <sz val="11"/>
        <color indexed="8"/>
        <rFont val="Calibri"/>
        <family val="2"/>
      </rPr>
      <t>SP 800-53 Rev 5.1.1: SI-04</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</si>
  <si>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</si>
  <si>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Ex1</t>
    </r>
    <r>
      <rPr>
        <sz val="11"/>
        <color indexed="8"/>
        <rFont val="Calibri"/>
        <family val="2"/>
      </rPr>
      <t>: Monitor email, web, file sharing, collaboration services, and other common attack vectors to detect malware, phishing, data leaks and exfiltration, and other adverse events</t>
    </r>
    <r>
      <rPr>
        <sz val="11"/>
        <color indexed="8"/>
        <rFont val="Aptos Narrow"/>
        <family val="2"/>
        <scheme val="minor"/>
      </rPr>
      <t xml:space="preserve">
</t>
    </r>
    <r>
      <rPr>
        <b/>
        <sz val="11"/>
        <color indexed="8"/>
        <rFont val="Calibri"/>
        <family val="2"/>
      </rPr>
      <t>Ex2</t>
    </r>
    <r>
      <rPr>
        <sz val="11"/>
        <color indexed="8"/>
        <rFont val="Calibri"/>
        <family val="2"/>
      </rPr>
      <t>: Monitor authentication attempts to identify attacks against credentials and unauthorized credential reuse</t>
    </r>
    <r>
      <rPr>
        <sz val="11"/>
        <color indexed="8"/>
        <rFont val="Aptos Narrow"/>
        <family val="2"/>
        <scheme val="minor"/>
      </rPr>
      <t xml:space="preserve">
</t>
    </r>
    <r>
      <rPr>
        <b/>
        <sz val="11"/>
        <color indexed="8"/>
        <rFont val="Calibri"/>
        <family val="2"/>
      </rPr>
      <t>Ex3</t>
    </r>
    <r>
      <rPr>
        <sz val="11"/>
        <color indexed="8"/>
        <rFont val="Calibri"/>
        <family val="2"/>
      </rPr>
      <t>: Monitor software configurations for deviations from security baselines</t>
    </r>
    <r>
      <rPr>
        <sz val="11"/>
        <color indexed="8"/>
        <rFont val="Aptos Narrow"/>
        <family val="2"/>
        <scheme val="minor"/>
      </rPr>
      <t xml:space="preserve">
</t>
    </r>
    <r>
      <rPr>
        <b/>
        <sz val="11"/>
        <color indexed="8"/>
        <rFont val="Calibri"/>
        <family val="2"/>
      </rPr>
      <t>Ex4</t>
    </r>
    <r>
      <rPr>
        <sz val="11"/>
        <color indexed="8"/>
        <rFont val="Calibri"/>
        <family val="2"/>
      </rPr>
      <t>: Monitor hardware and software for signs of tampering</t>
    </r>
    <r>
      <rPr>
        <sz val="11"/>
        <color indexed="8"/>
        <rFont val="Aptos Narrow"/>
        <family val="2"/>
        <scheme val="minor"/>
      </rPr>
      <t xml:space="preserve">
</t>
    </r>
    <r>
      <rPr>
        <b/>
        <sz val="11"/>
        <color indexed="8"/>
        <rFont val="Calibri"/>
        <family val="2"/>
      </rPr>
      <t>Ex5</t>
    </r>
    <r>
      <rPr>
        <sz val="11"/>
        <color indexed="8"/>
        <rFont val="Calibri"/>
        <family val="2"/>
      </rPr>
      <t>: Use technologies with a presence on endpoints to detect cyber health issues (e.g., missing patches, malware infections, unauthorized software), and redirect the endpoints to a remediation environment before access is authorized</t>
    </r>
  </si>
  <si>
    <r>
      <rPr>
        <b/>
        <sz val="11"/>
        <color indexed="8"/>
        <rFont val="Calibri"/>
        <family val="2"/>
      </rPr>
      <t>CIS Controls v8.0: 10.1</t>
    </r>
    <r>
      <rPr>
        <sz val="11"/>
        <color indexed="8"/>
        <rFont val="Aptos Narrow"/>
        <family val="2"/>
        <scheme val="minor"/>
      </rPr>
      <t xml:space="preserve">
</t>
    </r>
    <r>
      <rPr>
        <b/>
        <sz val="11"/>
        <color indexed="8"/>
        <rFont val="Calibri"/>
        <family val="2"/>
      </rPr>
      <t>CRI Profile v2.0: DE.CM-09</t>
    </r>
    <r>
      <rPr>
        <sz val="11"/>
        <color indexed="8"/>
        <rFont val="Aptos Narrow"/>
        <family val="2"/>
        <scheme val="minor"/>
      </rPr>
      <t xml:space="preserve">
</t>
    </r>
    <r>
      <rPr>
        <b/>
        <sz val="11"/>
        <color indexed="8"/>
        <rFont val="Calibri"/>
        <family val="2"/>
      </rPr>
      <t>CRI Profile v2.0: DE.CM-09.01</t>
    </r>
    <r>
      <rPr>
        <sz val="11"/>
        <color indexed="8"/>
        <rFont val="Aptos Narrow"/>
        <family val="2"/>
        <scheme val="minor"/>
      </rPr>
      <t xml:space="preserve">
</t>
    </r>
    <r>
      <rPr>
        <b/>
        <sz val="11"/>
        <color indexed="8"/>
        <rFont val="Calibri"/>
        <family val="2"/>
      </rPr>
      <t>CRI Profile v2.0: DE.CM-09.02</t>
    </r>
    <r>
      <rPr>
        <sz val="11"/>
        <color indexed="8"/>
        <rFont val="Aptos Narrow"/>
        <family val="2"/>
        <scheme val="minor"/>
      </rPr>
      <t xml:space="preserve">
</t>
    </r>
    <r>
      <rPr>
        <b/>
        <sz val="11"/>
        <color indexed="8"/>
        <rFont val="Calibri"/>
        <family val="2"/>
      </rPr>
      <t>CRI Profile v2.0: DE.CM-09.03</t>
    </r>
    <r>
      <rPr>
        <sz val="11"/>
        <color indexed="8"/>
        <rFont val="Aptos Narrow"/>
        <family val="2"/>
        <scheme val="minor"/>
      </rPr>
      <t xml:space="preserve">
</t>
    </r>
    <r>
      <rPr>
        <b/>
        <sz val="11"/>
        <color indexed="8"/>
        <rFont val="Calibri"/>
        <family val="2"/>
      </rPr>
      <t>CSF v1.1: PR.DS-6</t>
    </r>
    <r>
      <rPr>
        <sz val="11"/>
        <color indexed="8"/>
        <rFont val="Aptos Narrow"/>
        <family val="2"/>
        <scheme val="minor"/>
      </rPr>
      <t xml:space="preserve">
</t>
    </r>
    <r>
      <rPr>
        <b/>
        <sz val="11"/>
        <color indexed="8"/>
        <rFont val="Calibri"/>
        <family val="2"/>
      </rPr>
      <t>CSF v1.1: PR.DS-8</t>
    </r>
    <r>
      <rPr>
        <sz val="11"/>
        <color indexed="8"/>
        <rFont val="Aptos Narrow"/>
        <family val="2"/>
        <scheme val="minor"/>
      </rPr>
      <t xml:space="preserve">
</t>
    </r>
    <r>
      <rPr>
        <b/>
        <sz val="11"/>
        <color indexed="8"/>
        <rFont val="Calibri"/>
        <family val="2"/>
      </rPr>
      <t>CSF v1.1: DE.CM-4</t>
    </r>
    <r>
      <rPr>
        <sz val="11"/>
        <color indexed="8"/>
        <rFont val="Aptos Narrow"/>
        <family val="2"/>
        <scheme val="minor"/>
      </rPr>
      <t xml:space="preserve">
</t>
    </r>
    <r>
      <rPr>
        <b/>
        <sz val="11"/>
        <color indexed="8"/>
        <rFont val="Calibri"/>
        <family val="2"/>
      </rPr>
      <t>CSF v1.1: DE.CM-5</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AC-09</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CM-06</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r>
      <rPr>
        <sz val="11"/>
        <color indexed="8"/>
        <rFont val="Aptos Narrow"/>
        <family val="2"/>
        <scheme val="minor"/>
      </rPr>
      <t xml:space="preserve">
</t>
    </r>
    <r>
      <rPr>
        <b/>
        <sz val="11"/>
        <color indexed="8"/>
        <rFont val="Calibri"/>
        <family val="2"/>
      </rPr>
      <t>SP 800-53 Rev 5.1.1: SC-34</t>
    </r>
    <r>
      <rPr>
        <sz val="11"/>
        <color indexed="8"/>
        <rFont val="Aptos Narrow"/>
        <family val="2"/>
        <scheme val="minor"/>
      </rPr>
      <t xml:space="preserve">
</t>
    </r>
    <r>
      <rPr>
        <b/>
        <sz val="11"/>
        <color indexed="8"/>
        <rFont val="Calibri"/>
        <family val="2"/>
      </rPr>
      <t>SP 800-53 Rev 5.1.1: SC-35</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</si>
  <si>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</si>
  <si>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</si>
  <si>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Ex1</t>
    </r>
    <r>
      <rPr>
        <sz val="11"/>
        <color indexed="8"/>
        <rFont val="Calibri"/>
        <family val="2"/>
      </rPr>
      <t>: Use security information and event management (SIEM) or other tools to continuously monitor log events for known malicious and suspicious activity</t>
    </r>
    <r>
      <rPr>
        <sz val="11"/>
        <color indexed="8"/>
        <rFont val="Aptos Narrow"/>
        <family val="2"/>
        <scheme val="minor"/>
      </rPr>
      <t xml:space="preserve">
</t>
    </r>
    <r>
      <rPr>
        <b/>
        <sz val="11"/>
        <color indexed="8"/>
        <rFont val="Calibri"/>
        <family val="2"/>
      </rPr>
      <t>Ex2</t>
    </r>
    <r>
      <rPr>
        <sz val="11"/>
        <color indexed="8"/>
        <rFont val="Calibri"/>
        <family val="2"/>
      </rPr>
      <t>: Utilize up-to-date cyber threat intelligence in log analysis tools to improve detection accuracy and characterize threat actors, their methods, and indicators of compromise</t>
    </r>
    <r>
      <rPr>
        <sz val="11"/>
        <color indexed="8"/>
        <rFont val="Aptos Narrow"/>
        <family val="2"/>
        <scheme val="minor"/>
      </rPr>
      <t xml:space="preserve">
</t>
    </r>
    <r>
      <rPr>
        <b/>
        <sz val="11"/>
        <color indexed="8"/>
        <rFont val="Calibri"/>
        <family val="2"/>
      </rPr>
      <t>Ex3</t>
    </r>
    <r>
      <rPr>
        <sz val="11"/>
        <color indexed="8"/>
        <rFont val="Calibri"/>
        <family val="2"/>
      </rPr>
      <t>: Regularly conduct manual reviews of log events for technologies that cannot be sufficiently monitored through automation</t>
    </r>
    <r>
      <rPr>
        <sz val="11"/>
        <color indexed="8"/>
        <rFont val="Aptos Narrow"/>
        <family val="2"/>
        <scheme val="minor"/>
      </rPr>
      <t xml:space="preserve">
</t>
    </r>
    <r>
      <rPr>
        <b/>
        <sz val="11"/>
        <color indexed="8"/>
        <rFont val="Calibri"/>
        <family val="2"/>
      </rPr>
      <t>Ex4</t>
    </r>
    <r>
      <rPr>
        <sz val="11"/>
        <color indexed="8"/>
        <rFont val="Calibri"/>
        <family val="2"/>
      </rPr>
      <t>: Use log analysis tools to generate reports on their findings</t>
    </r>
  </si>
  <si>
    <r>
      <rPr>
        <b/>
        <sz val="11"/>
        <color indexed="8"/>
        <rFont val="Calibri"/>
        <family val="2"/>
      </rPr>
      <t>DE.AE-03</t>
    </r>
    <r>
      <rPr>
        <sz val="11"/>
        <color indexed="8"/>
        <rFont val="Calibri"/>
        <family val="2"/>
      </rPr>
      <t>: Information is correlated from multiple sources</t>
    </r>
  </si>
  <si>
    <r>
      <rPr>
        <b/>
        <sz val="11"/>
        <color indexed="8"/>
        <rFont val="Calibri"/>
        <family val="2"/>
      </rPr>
      <t>Ex1</t>
    </r>
    <r>
      <rPr>
        <sz val="11"/>
        <color indexed="8"/>
        <rFont val="Calibri"/>
        <family val="2"/>
      </rPr>
      <t>: Constantly transfer log data generated by other sources to a relatively small number of log servers</t>
    </r>
    <r>
      <rPr>
        <sz val="11"/>
        <color indexed="8"/>
        <rFont val="Aptos Narrow"/>
        <family val="2"/>
        <scheme val="minor"/>
      </rPr>
      <t xml:space="preserve">
</t>
    </r>
    <r>
      <rPr>
        <b/>
        <sz val="11"/>
        <color indexed="8"/>
        <rFont val="Calibri"/>
        <family val="2"/>
      </rPr>
      <t>Ex2</t>
    </r>
    <r>
      <rPr>
        <sz val="11"/>
        <color indexed="8"/>
        <rFont val="Calibri"/>
        <family val="2"/>
      </rPr>
      <t>: Use event correlation technology (e.g., SIEM) to collect information captured by multiple sources</t>
    </r>
    <r>
      <rPr>
        <sz val="11"/>
        <color indexed="8"/>
        <rFont val="Aptos Narrow"/>
        <family val="2"/>
        <scheme val="minor"/>
      </rPr>
      <t xml:space="preserve">
</t>
    </r>
    <r>
      <rPr>
        <b/>
        <sz val="11"/>
        <color indexed="8"/>
        <rFont val="Calibri"/>
        <family val="2"/>
      </rPr>
      <t>Ex3</t>
    </r>
    <r>
      <rPr>
        <sz val="11"/>
        <color indexed="8"/>
        <rFont val="Calibri"/>
        <family val="2"/>
      </rPr>
      <t>: Utilize cyber threat intelligence to help correlate events among log sources</t>
    </r>
  </si>
  <si>
    <r>
      <rPr>
        <b/>
        <sz val="11"/>
        <color indexed="8"/>
        <rFont val="Calibri"/>
        <family val="2"/>
      </rPr>
      <t>CRI Profile v2.0: DE.AE-03</t>
    </r>
    <r>
      <rPr>
        <sz val="11"/>
        <color indexed="8"/>
        <rFont val="Aptos Narrow"/>
        <family val="2"/>
        <scheme val="minor"/>
      </rPr>
      <t xml:space="preserve">
</t>
    </r>
    <r>
      <rPr>
        <b/>
        <sz val="11"/>
        <color indexed="8"/>
        <rFont val="Calibri"/>
        <family val="2"/>
      </rPr>
      <t>CRI Profile v2.0: DE.AE-03.01</t>
    </r>
    <r>
      <rPr>
        <sz val="11"/>
        <color indexed="8"/>
        <rFont val="Aptos Narrow"/>
        <family val="2"/>
        <scheme val="minor"/>
      </rPr>
      <t xml:space="preserve">
</t>
    </r>
    <r>
      <rPr>
        <b/>
        <sz val="11"/>
        <color indexed="8"/>
        <rFont val="Calibri"/>
        <family val="2"/>
      </rPr>
      <t>CRI Profile v2.0: DE.AE-03.02</t>
    </r>
    <r>
      <rPr>
        <sz val="11"/>
        <color indexed="8"/>
        <rFont val="Aptos Narrow"/>
        <family val="2"/>
        <scheme val="minor"/>
      </rPr>
      <t xml:space="preserve">
</t>
    </r>
    <r>
      <rPr>
        <b/>
        <sz val="11"/>
        <color indexed="8"/>
        <rFont val="Calibri"/>
        <family val="2"/>
      </rPr>
      <t>CSF v1.1: DE.AE-3</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SI-04</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</si>
  <si>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</si>
  <si>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Ex1</t>
    </r>
    <r>
      <rPr>
        <sz val="11"/>
        <color indexed="8"/>
        <rFont val="Calibri"/>
        <family val="2"/>
      </rPr>
      <t>: Use SIEMs or other tools to estimate impact and scope, and review and refine the estimates</t>
    </r>
    <r>
      <rPr>
        <sz val="11"/>
        <color indexed="8"/>
        <rFont val="Aptos Narrow"/>
        <family val="2"/>
        <scheme val="minor"/>
      </rPr>
      <t xml:space="preserve">
</t>
    </r>
    <r>
      <rPr>
        <b/>
        <sz val="11"/>
        <color indexed="8"/>
        <rFont val="Calibri"/>
        <family val="2"/>
      </rPr>
      <t>Ex2</t>
    </r>
    <r>
      <rPr>
        <sz val="11"/>
        <color indexed="8"/>
        <rFont val="Calibri"/>
        <family val="2"/>
      </rPr>
      <t>: A person creates their own estimates of impact and scope</t>
    </r>
  </si>
  <si>
    <r>
      <rPr>
        <b/>
        <sz val="11"/>
        <color indexed="8"/>
        <rFont val="Calibri"/>
        <family val="2"/>
      </rPr>
      <t>CRI Profile v2.0: DE.AE-04</t>
    </r>
    <r>
      <rPr>
        <sz val="11"/>
        <color indexed="8"/>
        <rFont val="Aptos Narrow"/>
        <family val="2"/>
        <scheme val="minor"/>
      </rPr>
      <t xml:space="preserve">
</t>
    </r>
    <r>
      <rPr>
        <b/>
        <sz val="11"/>
        <color indexed="8"/>
        <rFont val="Calibri"/>
        <family val="2"/>
      </rPr>
      <t>CRI Profile v2.0: DE.AE-04.01</t>
    </r>
    <r>
      <rPr>
        <sz val="11"/>
        <color indexed="8"/>
        <rFont val="Aptos Narrow"/>
        <family val="2"/>
        <scheme val="minor"/>
      </rPr>
      <t xml:space="preserve">
</t>
    </r>
    <r>
      <rPr>
        <b/>
        <sz val="11"/>
        <color indexed="8"/>
        <rFont val="Calibri"/>
        <family val="2"/>
      </rPr>
      <t>CSF v1.1: DE.AE-4</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PM-18</t>
    </r>
    <r>
      <rPr>
        <sz val="11"/>
        <color indexed="8"/>
        <rFont val="Aptos Narrow"/>
        <family val="2"/>
        <scheme val="minor"/>
      </rPr>
      <t xml:space="preserve">
</t>
    </r>
    <r>
      <rPr>
        <b/>
        <sz val="11"/>
        <color indexed="8"/>
        <rFont val="Calibri"/>
        <family val="2"/>
      </rPr>
      <t>SP 800-53 Rev 5.1.1: PM-28</t>
    </r>
    <r>
      <rPr>
        <sz val="11"/>
        <color indexed="8"/>
        <rFont val="Aptos Narrow"/>
        <family val="2"/>
        <scheme val="minor"/>
      </rPr>
      <t xml:space="preserve">
</t>
    </r>
    <r>
      <rPr>
        <b/>
        <sz val="11"/>
        <color indexed="8"/>
        <rFont val="Calibri"/>
        <family val="2"/>
      </rPr>
      <t>SP 800-53 Rev 5.1.1: PM-30</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</si>
  <si>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</si>
  <si>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Ex1</t>
    </r>
    <r>
      <rPr>
        <sz val="11"/>
        <color indexed="8"/>
        <rFont val="Calibri"/>
        <family val="2"/>
      </rPr>
      <t>: Use cybersecurity software to generate alerts and provide them to the security operations center (SOC), incident responders, and incident response tools</t>
    </r>
    <r>
      <rPr>
        <sz val="11"/>
        <color indexed="8"/>
        <rFont val="Aptos Narrow"/>
        <family val="2"/>
        <scheme val="minor"/>
      </rPr>
      <t xml:space="preserve">
</t>
    </r>
    <r>
      <rPr>
        <b/>
        <sz val="11"/>
        <color indexed="8"/>
        <rFont val="Calibri"/>
        <family val="2"/>
      </rPr>
      <t>Ex2</t>
    </r>
    <r>
      <rPr>
        <sz val="11"/>
        <color indexed="8"/>
        <rFont val="Calibri"/>
        <family val="2"/>
      </rPr>
      <t>: Incident responders and other authorized personnel can access log analysis findings at all times</t>
    </r>
    <r>
      <rPr>
        <sz val="11"/>
        <color indexed="8"/>
        <rFont val="Aptos Narrow"/>
        <family val="2"/>
        <scheme val="minor"/>
      </rPr>
      <t xml:space="preserve">
</t>
    </r>
    <r>
      <rPr>
        <b/>
        <sz val="11"/>
        <color indexed="8"/>
        <rFont val="Calibri"/>
        <family val="2"/>
      </rPr>
      <t>Ex3</t>
    </r>
    <r>
      <rPr>
        <sz val="11"/>
        <color indexed="8"/>
        <rFont val="Calibri"/>
        <family val="2"/>
      </rPr>
      <t>: Automatically create and assign tickets in the organization's ticketing system when certain types of alerts occur</t>
    </r>
    <r>
      <rPr>
        <sz val="11"/>
        <color indexed="8"/>
        <rFont val="Aptos Narrow"/>
        <family val="2"/>
        <scheme val="minor"/>
      </rPr>
      <t xml:space="preserve">
</t>
    </r>
    <r>
      <rPr>
        <b/>
        <sz val="11"/>
        <color indexed="8"/>
        <rFont val="Calibri"/>
        <family val="2"/>
      </rPr>
      <t>Ex4</t>
    </r>
    <r>
      <rPr>
        <sz val="11"/>
        <color indexed="8"/>
        <rFont val="Calibri"/>
        <family val="2"/>
      </rPr>
      <t>: Manually create and assign tickets in the organization's ticketing system when technical staff discover indicators of compromise</t>
    </r>
  </si>
  <si>
    <r>
      <rPr>
        <b/>
        <sz val="11"/>
        <color indexed="8"/>
        <rFont val="Calibri"/>
        <family val="2"/>
      </rPr>
      <t>CRI Profile v2.0: DE.AE-06</t>
    </r>
    <r>
      <rPr>
        <sz val="11"/>
        <color indexed="8"/>
        <rFont val="Aptos Narrow"/>
        <family val="2"/>
        <scheme val="minor"/>
      </rPr>
      <t xml:space="preserve">
</t>
    </r>
    <r>
      <rPr>
        <b/>
        <sz val="11"/>
        <color indexed="8"/>
        <rFont val="Calibri"/>
        <family val="2"/>
      </rPr>
      <t>CRI Profile v2.0: DE.AE-06.01</t>
    </r>
    <r>
      <rPr>
        <sz val="11"/>
        <color indexed="8"/>
        <rFont val="Aptos Narrow"/>
        <family val="2"/>
        <scheme val="minor"/>
      </rPr>
      <t xml:space="preserve">
</t>
    </r>
    <r>
      <rPr>
        <b/>
        <sz val="11"/>
        <color indexed="8"/>
        <rFont val="Calibri"/>
        <family val="2"/>
      </rPr>
      <t>CSF v1.1: DE.DP-4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PM-15</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RA-04</t>
    </r>
    <r>
      <rPr>
        <sz val="11"/>
        <color indexed="8"/>
        <rFont val="Aptos Narrow"/>
        <family val="2"/>
        <scheme val="minor"/>
      </rPr>
      <t xml:space="preserve">
</t>
    </r>
    <r>
      <rPr>
        <b/>
        <sz val="11"/>
        <color indexed="8"/>
        <rFont val="Calibri"/>
        <family val="2"/>
      </rPr>
      <t>SP 800-53 Rev 5.1.1: RA-10</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</si>
  <si>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</si>
  <si>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Ex1</t>
    </r>
    <r>
      <rPr>
        <sz val="11"/>
        <color indexed="8"/>
        <rFont val="Calibri"/>
        <family val="2"/>
      </rPr>
      <t>: Securely provide cyber threat intelligence feeds to detection technologies, processes, and personnel</t>
    </r>
    <r>
      <rPr>
        <sz val="11"/>
        <color indexed="8"/>
        <rFont val="Aptos Narrow"/>
        <family val="2"/>
        <scheme val="minor"/>
      </rPr>
      <t xml:space="preserve">
</t>
    </r>
    <r>
      <rPr>
        <b/>
        <sz val="11"/>
        <color indexed="8"/>
        <rFont val="Calibri"/>
        <family val="2"/>
      </rPr>
      <t>Ex2</t>
    </r>
    <r>
      <rPr>
        <sz val="11"/>
        <color indexed="8"/>
        <rFont val="Calibri"/>
        <family val="2"/>
      </rPr>
      <t>: Securely provide information from asset inventories to detection technologies, processes, and personnel</t>
    </r>
    <r>
      <rPr>
        <sz val="11"/>
        <color indexed="8"/>
        <rFont val="Aptos Narrow"/>
        <family val="2"/>
        <scheme val="minor"/>
      </rPr>
      <t xml:space="preserve">
</t>
    </r>
    <r>
      <rPr>
        <b/>
        <sz val="11"/>
        <color indexed="8"/>
        <rFont val="Calibri"/>
        <family val="2"/>
      </rPr>
      <t>Ex3</t>
    </r>
    <r>
      <rPr>
        <sz val="11"/>
        <color indexed="8"/>
        <rFont val="Calibri"/>
        <family val="2"/>
      </rPr>
      <t>: Rapidly acquire and analyze vulnerability disclosures for the organization's technologies from suppliers, vendors, and third-party security advisories</t>
    </r>
  </si>
  <si>
    <r>
      <rPr>
        <b/>
        <sz val="11"/>
        <color indexed="8"/>
        <rFont val="Calibri"/>
        <family val="2"/>
      </rPr>
      <t>CRI Profile v2.0: DE.AE-07</t>
    </r>
    <r>
      <rPr>
        <sz val="11"/>
        <color indexed="8"/>
        <rFont val="Aptos Narrow"/>
        <family val="2"/>
        <scheme val="minor"/>
      </rPr>
      <t xml:space="preserve">
</t>
    </r>
    <r>
      <rPr>
        <b/>
        <sz val="11"/>
        <color indexed="8"/>
        <rFont val="Calibri"/>
        <family val="2"/>
      </rPr>
      <t>CRI Profile v2.0: DE.AE-07.01</t>
    </r>
    <r>
      <rPr>
        <sz val="11"/>
        <color indexed="8"/>
        <rFont val="Aptos Narrow"/>
        <family val="2"/>
        <scheme val="minor"/>
      </rPr>
      <t xml:space="preserve">
</t>
    </r>
    <r>
      <rPr>
        <b/>
        <sz val="11"/>
        <color indexed="8"/>
        <rFont val="Calibri"/>
        <family val="2"/>
      </rPr>
      <t>CRI Profile v2.0: DE.AE-07.02</t>
    </r>
    <r>
      <rPr>
        <sz val="11"/>
        <color indexed="8"/>
        <rFont val="Aptos Narrow"/>
        <family val="2"/>
        <scheme val="minor"/>
      </rPr>
      <t xml:space="preserve">
</t>
    </r>
    <r>
      <rPr>
        <b/>
        <sz val="11"/>
        <color indexed="8"/>
        <rFont val="Calibri"/>
        <family val="2"/>
      </rPr>
      <t>CSF v1.1: DE.AE-3</t>
    </r>
    <r>
      <rPr>
        <sz val="11"/>
        <color indexed="8"/>
        <rFont val="Aptos Narrow"/>
        <family val="2"/>
        <scheme val="minor"/>
      </rPr>
      <t xml:space="preserve">
</t>
    </r>
    <r>
      <rPr>
        <b/>
        <sz val="11"/>
        <color indexed="8"/>
        <rFont val="Calibri"/>
        <family val="2"/>
      </rPr>
      <t>SP 800-53 Rev 5.1.1: PM-16</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RA-10</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</si>
  <si>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</si>
  <si>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Ex1</t>
    </r>
    <r>
      <rPr>
        <sz val="11"/>
        <color indexed="8"/>
        <rFont val="Calibri"/>
        <family val="2"/>
      </rPr>
      <t>: Apply incident criteria to known and assumed characteristics of activity in order to determine whether an incident should be declared</t>
    </r>
    <r>
      <rPr>
        <sz val="11"/>
        <color indexed="8"/>
        <rFont val="Aptos Narrow"/>
        <family val="2"/>
        <scheme val="minor"/>
      </rPr>
      <t xml:space="preserve">
</t>
    </r>
    <r>
      <rPr>
        <b/>
        <sz val="11"/>
        <color indexed="8"/>
        <rFont val="Calibri"/>
        <family val="2"/>
      </rPr>
      <t>Ex2</t>
    </r>
    <r>
      <rPr>
        <sz val="11"/>
        <color indexed="8"/>
        <rFont val="Calibri"/>
        <family val="2"/>
      </rPr>
      <t>: Take known false positives into account when applying incident criteria</t>
    </r>
  </si>
  <si>
    <r>
      <rPr>
        <b/>
        <sz val="11"/>
        <color indexed="8"/>
        <rFont val="Calibri"/>
        <family val="2"/>
      </rPr>
      <t>CRI Profile v2.0: DE.AE-08</t>
    </r>
    <r>
      <rPr>
        <sz val="11"/>
        <color indexed="8"/>
        <rFont val="Aptos Narrow"/>
        <family val="2"/>
        <scheme val="minor"/>
      </rPr>
      <t xml:space="preserve">
</t>
    </r>
    <r>
      <rPr>
        <b/>
        <sz val="11"/>
        <color indexed="8"/>
        <rFont val="Calibri"/>
        <family val="2"/>
      </rPr>
      <t>CRI Profile v2.0: DE.AE-08.01</t>
    </r>
    <r>
      <rPr>
        <sz val="11"/>
        <color indexed="8"/>
        <rFont val="Aptos Narrow"/>
        <family val="2"/>
        <scheme val="minor"/>
      </rPr>
      <t xml:space="preserve">
</t>
    </r>
    <r>
      <rPr>
        <b/>
        <sz val="11"/>
        <color indexed="8"/>
        <rFont val="Calibri"/>
        <family val="2"/>
      </rPr>
      <t>CSF v1.1: DE.AE-5</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</si>
  <si>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</si>
  <si>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</si>
  <si>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</si>
  <si>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Ex1</t>
    </r>
    <r>
      <rPr>
        <sz val="11"/>
        <color indexed="8"/>
        <rFont val="Calibri"/>
        <family val="2"/>
      </rPr>
      <t>: Detection technologies automatically report confirmed incidents</t>
    </r>
    <r>
      <rPr>
        <sz val="11"/>
        <color indexed="8"/>
        <rFont val="Aptos Narrow"/>
        <family val="2"/>
        <scheme val="minor"/>
      </rPr>
      <t xml:space="preserve">
</t>
    </r>
    <r>
      <rPr>
        <b/>
        <sz val="11"/>
        <color indexed="8"/>
        <rFont val="Calibri"/>
        <family val="2"/>
      </rPr>
      <t>Ex2</t>
    </r>
    <r>
      <rPr>
        <sz val="11"/>
        <color indexed="8"/>
        <rFont val="Calibri"/>
        <family val="2"/>
      </rPr>
      <t>: Request incident response assistance from the organization's incident response outsourcer</t>
    </r>
    <r>
      <rPr>
        <sz val="11"/>
        <color indexed="8"/>
        <rFont val="Aptos Narrow"/>
        <family val="2"/>
        <scheme val="minor"/>
      </rPr>
      <t xml:space="preserve">
</t>
    </r>
    <r>
      <rPr>
        <b/>
        <sz val="11"/>
        <color indexed="8"/>
        <rFont val="Calibri"/>
        <family val="2"/>
      </rPr>
      <t>Ex3</t>
    </r>
    <r>
      <rPr>
        <sz val="11"/>
        <color indexed="8"/>
        <rFont val="Calibri"/>
        <family val="2"/>
      </rPr>
      <t>: Designate an incident lead for each incident</t>
    </r>
    <r>
      <rPr>
        <sz val="11"/>
        <color indexed="8"/>
        <rFont val="Aptos Narrow"/>
        <family val="2"/>
        <scheme val="minor"/>
      </rPr>
      <t xml:space="preserve">
</t>
    </r>
    <r>
      <rPr>
        <b/>
        <sz val="11"/>
        <color indexed="8"/>
        <rFont val="Calibri"/>
        <family val="2"/>
      </rPr>
      <t>Ex4</t>
    </r>
    <r>
      <rPr>
        <sz val="11"/>
        <color indexed="8"/>
        <rFont val="Calibri"/>
        <family val="2"/>
      </rPr>
      <t>: Initiate execution of additional cybersecurity plans as needed to support incident response (for example, business continuity and disaster recovery)</t>
    </r>
  </si>
  <si>
    <r>
      <rPr>
        <b/>
        <sz val="11"/>
        <color indexed="8"/>
        <rFont val="Calibri"/>
        <family val="2"/>
      </rPr>
      <t>RS.MA-02</t>
    </r>
    <r>
      <rPr>
        <sz val="11"/>
        <color indexed="8"/>
        <rFont val="Calibri"/>
        <family val="2"/>
      </rPr>
      <t>: Incident reports are triaged and validated</t>
    </r>
  </si>
  <si>
    <r>
      <rPr>
        <b/>
        <sz val="11"/>
        <color indexed="8"/>
        <rFont val="Calibri"/>
        <family val="2"/>
      </rPr>
      <t>Ex1</t>
    </r>
    <r>
      <rPr>
        <sz val="11"/>
        <color indexed="8"/>
        <rFont val="Calibri"/>
        <family val="2"/>
      </rPr>
      <t>: Preliminarily review incident reports to confirm that they are cybersecurity-related and necessitate incident response activities</t>
    </r>
    <r>
      <rPr>
        <sz val="11"/>
        <color indexed="8"/>
        <rFont val="Aptos Narrow"/>
        <family val="2"/>
        <scheme val="minor"/>
      </rPr>
      <t xml:space="preserve">
</t>
    </r>
    <r>
      <rPr>
        <b/>
        <sz val="11"/>
        <color indexed="8"/>
        <rFont val="Calibri"/>
        <family val="2"/>
      </rPr>
      <t>Ex2</t>
    </r>
    <r>
      <rPr>
        <sz val="11"/>
        <color indexed="8"/>
        <rFont val="Calibri"/>
        <family val="2"/>
      </rPr>
      <t>: Apply criteria to estimate the severity of an incident</t>
    </r>
  </si>
  <si>
    <r>
      <rPr>
        <b/>
        <sz val="11"/>
        <color indexed="8"/>
        <rFont val="Calibri"/>
        <family val="2"/>
      </rPr>
      <t>CRI Profile v2.0: RS.MA-02</t>
    </r>
    <r>
      <rPr>
        <sz val="11"/>
        <color indexed="8"/>
        <rFont val="Aptos Narrow"/>
        <family val="2"/>
        <scheme val="minor"/>
      </rPr>
      <t xml:space="preserve">
</t>
    </r>
    <r>
      <rPr>
        <b/>
        <sz val="11"/>
        <color indexed="8"/>
        <rFont val="Calibri"/>
        <family val="2"/>
      </rPr>
      <t>CRI Profile v2.0: RS.MA-02.01</t>
    </r>
    <r>
      <rPr>
        <sz val="11"/>
        <color indexed="8"/>
        <rFont val="Aptos Narrow"/>
        <family val="2"/>
        <scheme val="minor"/>
      </rPr>
      <t xml:space="preserve">
</t>
    </r>
    <r>
      <rPr>
        <b/>
        <sz val="11"/>
        <color indexed="8"/>
        <rFont val="Calibri"/>
        <family val="2"/>
      </rPr>
      <t>CSF v1.1: RS.AN-1</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</si>
  <si>
    <r>
      <rPr>
        <b/>
        <sz val="11"/>
        <color indexed="8"/>
        <rFont val="Calibri"/>
        <family val="2"/>
      </rPr>
      <t>RS.MA-03</t>
    </r>
    <r>
      <rPr>
        <sz val="11"/>
        <color indexed="8"/>
        <rFont val="Calibri"/>
        <family val="2"/>
      </rPr>
      <t>: Incidents are categorized and prioritized</t>
    </r>
  </si>
  <si>
    <r>
      <rPr>
        <b/>
        <sz val="11"/>
        <color indexed="8"/>
        <rFont val="Calibri"/>
        <family val="2"/>
      </rPr>
      <t>Ex1</t>
    </r>
    <r>
      <rPr>
        <sz val="11"/>
        <color indexed="8"/>
        <rFont val="Calibri"/>
        <family val="2"/>
      </rPr>
      <t>: Further review and categorize incidents based on the type of incident (e.g., data breach, ransomware, DDoS, account compromise)</t>
    </r>
    <r>
      <rPr>
        <sz val="11"/>
        <color indexed="8"/>
        <rFont val="Aptos Narrow"/>
        <family val="2"/>
        <scheme val="minor"/>
      </rPr>
      <t xml:space="preserve">
</t>
    </r>
    <r>
      <rPr>
        <b/>
        <sz val="11"/>
        <color indexed="8"/>
        <rFont val="Calibri"/>
        <family val="2"/>
      </rPr>
      <t>Ex2</t>
    </r>
    <r>
      <rPr>
        <sz val="11"/>
        <color indexed="8"/>
        <rFont val="Calibri"/>
        <family val="2"/>
      </rPr>
      <t>: Prioritize incidents based on their scope, likely impact, and time-critical nature</t>
    </r>
    <r>
      <rPr>
        <sz val="11"/>
        <color indexed="8"/>
        <rFont val="Aptos Narrow"/>
        <family val="2"/>
        <scheme val="minor"/>
      </rPr>
      <t xml:space="preserve">
</t>
    </r>
    <r>
      <rPr>
        <b/>
        <sz val="11"/>
        <color indexed="8"/>
        <rFont val="Calibri"/>
        <family val="2"/>
      </rPr>
      <t>Ex3</t>
    </r>
    <r>
      <rPr>
        <sz val="11"/>
        <color indexed="8"/>
        <rFont val="Calibri"/>
        <family val="2"/>
      </rPr>
      <t>: Select incident response strategies for active incidents by balancing the need to quickly recover from an incident with the need to observe the attacker or conduct a more thorough investigation</t>
    </r>
  </si>
  <si>
    <r>
      <rPr>
        <b/>
        <sz val="11"/>
        <color indexed="8"/>
        <rFont val="Calibri"/>
        <family val="2"/>
      </rPr>
      <t>CRI Profile v2.0: RS.MA-03</t>
    </r>
    <r>
      <rPr>
        <sz val="11"/>
        <color indexed="8"/>
        <rFont val="Aptos Narrow"/>
        <family val="2"/>
        <scheme val="minor"/>
      </rPr>
      <t xml:space="preserve">
</t>
    </r>
    <r>
      <rPr>
        <b/>
        <sz val="11"/>
        <color indexed="8"/>
        <rFont val="Calibri"/>
        <family val="2"/>
      </rPr>
      <t>CRI Profile v2.0: RS.MA-03.01</t>
    </r>
    <r>
      <rPr>
        <sz val="11"/>
        <color indexed="8"/>
        <rFont val="Aptos Narrow"/>
        <family val="2"/>
        <scheme val="minor"/>
      </rPr>
      <t xml:space="preserve">
</t>
    </r>
    <r>
      <rPr>
        <b/>
        <sz val="11"/>
        <color indexed="8"/>
        <rFont val="Calibri"/>
        <family val="2"/>
      </rPr>
      <t>CSF v1.1: RS.AN-4</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</si>
  <si>
    <r>
      <rPr>
        <b/>
        <sz val="11"/>
        <color indexed="8"/>
        <rFont val="Calibri"/>
        <family val="2"/>
      </rPr>
      <t>RS.MA-04</t>
    </r>
    <r>
      <rPr>
        <sz val="11"/>
        <color indexed="8"/>
        <rFont val="Calibri"/>
        <family val="2"/>
      </rPr>
      <t>: Incidents are escalated or elevated as needed</t>
    </r>
  </si>
  <si>
    <r>
      <rPr>
        <b/>
        <sz val="11"/>
        <color indexed="8"/>
        <rFont val="Calibri"/>
        <family val="2"/>
      </rPr>
      <t>Ex1</t>
    </r>
    <r>
      <rPr>
        <sz val="11"/>
        <color indexed="8"/>
        <rFont val="Calibri"/>
        <family val="2"/>
      </rPr>
      <t>: Track and validate the status of all ongoing incidents</t>
    </r>
    <r>
      <rPr>
        <sz val="11"/>
        <color indexed="8"/>
        <rFont val="Aptos Narrow"/>
        <family val="2"/>
        <scheme val="minor"/>
      </rPr>
      <t xml:space="preserve">
</t>
    </r>
    <r>
      <rPr>
        <b/>
        <sz val="11"/>
        <color indexed="8"/>
        <rFont val="Calibri"/>
        <family val="2"/>
      </rPr>
      <t>Ex2</t>
    </r>
    <r>
      <rPr>
        <sz val="11"/>
        <color indexed="8"/>
        <rFont val="Calibri"/>
        <family val="2"/>
      </rPr>
      <t>: Coordinate incident escalation or elevation with designated internal and external stakeholders</t>
    </r>
  </si>
  <si>
    <r>
      <rPr>
        <b/>
        <sz val="11"/>
        <color indexed="8"/>
        <rFont val="Calibri"/>
        <family val="2"/>
      </rPr>
      <t>CRI Profile v2.0: RS.MA-04</t>
    </r>
    <r>
      <rPr>
        <sz val="11"/>
        <color indexed="8"/>
        <rFont val="Aptos Narrow"/>
        <family val="2"/>
        <scheme val="minor"/>
      </rPr>
      <t xml:space="preserve">
</t>
    </r>
    <r>
      <rPr>
        <b/>
        <sz val="11"/>
        <color indexed="8"/>
        <rFont val="Calibri"/>
        <family val="2"/>
      </rPr>
      <t>CRI Profile v2.0: RS.MA-04.01</t>
    </r>
    <r>
      <rPr>
        <sz val="11"/>
        <color indexed="8"/>
        <rFont val="Aptos Narrow"/>
        <family val="2"/>
        <scheme val="minor"/>
      </rPr>
      <t xml:space="preserve">
</t>
    </r>
    <r>
      <rPr>
        <b/>
        <sz val="11"/>
        <color indexed="8"/>
        <rFont val="Calibri"/>
        <family val="2"/>
      </rPr>
      <t>CSF v1.1: RS.AN-2</t>
    </r>
    <r>
      <rPr>
        <sz val="11"/>
        <color indexed="8"/>
        <rFont val="Aptos Narrow"/>
        <family val="2"/>
        <scheme val="minor"/>
      </rPr>
      <t xml:space="preserve">
</t>
    </r>
    <r>
      <rPr>
        <b/>
        <sz val="11"/>
        <color indexed="8"/>
        <rFont val="Calibri"/>
        <family val="2"/>
      </rPr>
      <t>CSF v1.1: RS.CO-4</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IR-05</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</si>
  <si>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</si>
  <si>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Ex1</t>
    </r>
    <r>
      <rPr>
        <sz val="11"/>
        <color indexed="8"/>
        <rFont val="Calibri"/>
        <family val="2"/>
      </rPr>
      <t>: Apply incident recovery criteria to known and assumed characteristics of the incident to determine whether incident recovery processes should be initiated</t>
    </r>
    <r>
      <rPr>
        <sz val="11"/>
        <color indexed="8"/>
        <rFont val="Aptos Narrow"/>
        <family val="2"/>
        <scheme val="minor"/>
      </rPr>
      <t xml:space="preserve">
</t>
    </r>
    <r>
      <rPr>
        <b/>
        <sz val="11"/>
        <color indexed="8"/>
        <rFont val="Calibri"/>
        <family val="2"/>
      </rPr>
      <t>Ex2</t>
    </r>
    <r>
      <rPr>
        <sz val="11"/>
        <color indexed="8"/>
        <rFont val="Calibri"/>
        <family val="2"/>
      </rPr>
      <t>: Take the possible operational disruption of incident recovery activities into account</t>
    </r>
  </si>
  <si>
    <r>
      <rPr>
        <b/>
        <sz val="11"/>
        <color indexed="8"/>
        <rFont val="Calibri"/>
        <family val="2"/>
      </rPr>
      <t>CIS Controls v8.0: 17.9</t>
    </r>
    <r>
      <rPr>
        <sz val="11"/>
        <color indexed="8"/>
        <rFont val="Aptos Narrow"/>
        <family val="2"/>
        <scheme val="minor"/>
      </rPr>
      <t xml:space="preserve">
</t>
    </r>
    <r>
      <rPr>
        <b/>
        <sz val="11"/>
        <color indexed="8"/>
        <rFont val="Calibri"/>
        <family val="2"/>
      </rPr>
      <t>CRI Profile v2.0: RS.MA-05</t>
    </r>
    <r>
      <rPr>
        <sz val="11"/>
        <color indexed="8"/>
        <rFont val="Aptos Narrow"/>
        <family val="2"/>
        <scheme val="minor"/>
      </rPr>
      <t xml:space="preserve">
</t>
    </r>
    <r>
      <rPr>
        <b/>
        <sz val="11"/>
        <color indexed="8"/>
        <rFont val="Calibri"/>
        <family val="2"/>
      </rPr>
      <t>CRI Profile v2.0: RS.MA-05.01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</si>
  <si>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</si>
  <si>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</si>
  <si>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Ex1</t>
    </r>
    <r>
      <rPr>
        <sz val="11"/>
        <color indexed="8"/>
        <rFont val="Calibri"/>
        <family val="2"/>
      </rPr>
      <t>: Determine the sequence of events that occurred during the incident and which assets and resources were involved in each event</t>
    </r>
    <r>
      <rPr>
        <sz val="11"/>
        <color indexed="8"/>
        <rFont val="Aptos Narrow"/>
        <family val="2"/>
        <scheme val="minor"/>
      </rPr>
      <t xml:space="preserve">
</t>
    </r>
    <r>
      <rPr>
        <b/>
        <sz val="11"/>
        <color indexed="8"/>
        <rFont val="Calibri"/>
        <family val="2"/>
      </rPr>
      <t>Ex2</t>
    </r>
    <r>
      <rPr>
        <sz val="11"/>
        <color indexed="8"/>
        <rFont val="Calibri"/>
        <family val="2"/>
      </rPr>
      <t>: Attempt to determine what vulnerabilities, threats, and threat actors were directly or indirectly involved in the incident</t>
    </r>
    <r>
      <rPr>
        <sz val="11"/>
        <color indexed="8"/>
        <rFont val="Aptos Narrow"/>
        <family val="2"/>
        <scheme val="minor"/>
      </rPr>
      <t xml:space="preserve">
</t>
    </r>
    <r>
      <rPr>
        <b/>
        <sz val="11"/>
        <color indexed="8"/>
        <rFont val="Calibri"/>
        <family val="2"/>
      </rPr>
      <t>Ex3</t>
    </r>
    <r>
      <rPr>
        <sz val="11"/>
        <color indexed="8"/>
        <rFont val="Calibri"/>
        <family val="2"/>
      </rPr>
      <t>: Analyze the incident to find the underlying, systemic root causes</t>
    </r>
    <r>
      <rPr>
        <sz val="11"/>
        <color indexed="8"/>
        <rFont val="Aptos Narrow"/>
        <family val="2"/>
        <scheme val="minor"/>
      </rPr>
      <t xml:space="preserve">
</t>
    </r>
    <r>
      <rPr>
        <b/>
        <sz val="11"/>
        <color indexed="8"/>
        <rFont val="Calibri"/>
        <family val="2"/>
      </rPr>
      <t>Ex4</t>
    </r>
    <r>
      <rPr>
        <sz val="11"/>
        <color indexed="8"/>
        <rFont val="Calibri"/>
        <family val="2"/>
      </rPr>
      <t>: Check any cyber deception technology for additional information on attacker behavior</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</si>
  <si>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</si>
  <si>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Ex1</t>
    </r>
    <r>
      <rPr>
        <sz val="11"/>
        <color indexed="8"/>
        <rFont val="Calibri"/>
        <family val="2"/>
      </rPr>
      <t>: Require each incident responder and others (e.g., system administrators, cybersecurity engineers) who perform incident response tasks to record their actions and make the record immutable</t>
    </r>
    <r>
      <rPr>
        <sz val="11"/>
        <color indexed="8"/>
        <rFont val="Aptos Narrow"/>
        <family val="2"/>
        <scheme val="minor"/>
      </rPr>
      <t xml:space="preserve">
</t>
    </r>
    <r>
      <rPr>
        <b/>
        <sz val="11"/>
        <color indexed="8"/>
        <rFont val="Calibri"/>
        <family val="2"/>
      </rPr>
      <t>Ex2</t>
    </r>
    <r>
      <rPr>
        <sz val="11"/>
        <color indexed="8"/>
        <rFont val="Calibri"/>
        <family val="2"/>
      </rPr>
      <t>: Require the incident lead to document the incident in detail and be responsible for preserving the integrity of the documentation and the sources of all information being reported</t>
    </r>
  </si>
  <si>
    <r>
      <rPr>
        <b/>
        <sz val="11"/>
        <color indexed="8"/>
        <rFont val="Calibri"/>
        <family val="2"/>
      </rPr>
      <t>CRI Profile v2.0: RS.AN-06</t>
    </r>
    <r>
      <rPr>
        <sz val="11"/>
        <color indexed="8"/>
        <rFont val="Aptos Narrow"/>
        <family val="2"/>
        <scheme val="minor"/>
      </rPr>
      <t xml:space="preserve">
</t>
    </r>
    <r>
      <rPr>
        <b/>
        <sz val="11"/>
        <color indexed="8"/>
        <rFont val="Calibri"/>
        <family val="2"/>
      </rPr>
      <t>CRI Profile v2.0: RS.AN-06.01</t>
    </r>
    <r>
      <rPr>
        <sz val="11"/>
        <color indexed="8"/>
        <rFont val="Aptos Narrow"/>
        <family val="2"/>
        <scheme val="minor"/>
      </rPr>
      <t xml:space="preserve">
</t>
    </r>
    <r>
      <rPr>
        <b/>
        <sz val="11"/>
        <color indexed="8"/>
        <rFont val="Calibri"/>
        <family val="2"/>
      </rPr>
      <t>CSF v1.1: RS.AN-3</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</si>
  <si>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</si>
  <si>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Ex1</t>
    </r>
    <r>
      <rPr>
        <sz val="11"/>
        <color indexed="8"/>
        <rFont val="Calibri"/>
        <family val="2"/>
      </rPr>
      <t>: Collect, preserve, and safeguard the integrity of all pertinent incident data and metadata (e.g., data source, date/time of collection) based on evidence preservation and chain-of-custody procedures</t>
    </r>
  </si>
  <si>
    <r>
      <rPr>
        <b/>
        <sz val="11"/>
        <color indexed="8"/>
        <rFont val="Calibri"/>
        <family val="2"/>
      </rPr>
      <t>CRI Profile v2.0: RS.AN-07</t>
    </r>
    <r>
      <rPr>
        <sz val="11"/>
        <color indexed="8"/>
        <rFont val="Aptos Narrow"/>
        <family val="2"/>
        <scheme val="minor"/>
      </rPr>
      <t xml:space="preserve">
</t>
    </r>
    <r>
      <rPr>
        <b/>
        <sz val="11"/>
        <color indexed="8"/>
        <rFont val="Calibri"/>
        <family val="2"/>
      </rPr>
      <t>CRI Profile v2.0: RS.AN-07.01</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</si>
  <si>
    <r>
      <rPr>
        <b/>
        <sz val="11"/>
        <color indexed="8"/>
        <rFont val="Calibri"/>
        <family val="2"/>
      </rPr>
      <t>RS.AN-08</t>
    </r>
    <r>
      <rPr>
        <sz val="11"/>
        <color indexed="8"/>
        <rFont val="Calibri"/>
        <family val="2"/>
      </rPr>
      <t>: An incident's magnitude is estimated and validated</t>
    </r>
  </si>
  <si>
    <r>
      <rPr>
        <b/>
        <sz val="11"/>
        <color indexed="8"/>
        <rFont val="Calibri"/>
        <family val="2"/>
      </rPr>
      <t>Ex1</t>
    </r>
    <r>
      <rPr>
        <sz val="11"/>
        <color indexed="8"/>
        <rFont val="Calibri"/>
        <family val="2"/>
      </rPr>
      <t>: Review other potential targets of the incident to search for indicators of compromise and evidence of persistence</t>
    </r>
    <r>
      <rPr>
        <sz val="11"/>
        <color indexed="8"/>
        <rFont val="Aptos Narrow"/>
        <family val="2"/>
        <scheme val="minor"/>
      </rPr>
      <t xml:space="preserve">
</t>
    </r>
    <r>
      <rPr>
        <b/>
        <sz val="11"/>
        <color indexed="8"/>
        <rFont val="Calibri"/>
        <family val="2"/>
      </rPr>
      <t>Ex2</t>
    </r>
    <r>
      <rPr>
        <sz val="11"/>
        <color indexed="8"/>
        <rFont val="Calibri"/>
        <family val="2"/>
      </rPr>
      <t>: Automatically run tools on targets to look for indicators of compromise and evidence of persistence</t>
    </r>
  </si>
  <si>
    <r>
      <rPr>
        <b/>
        <sz val="11"/>
        <color indexed="8"/>
        <rFont val="Calibri"/>
        <family val="2"/>
      </rPr>
      <t>CRI Profile v2.0: RS.AN-08</t>
    </r>
    <r>
      <rPr>
        <sz val="11"/>
        <color indexed="8"/>
        <rFont val="Aptos Narrow"/>
        <family val="2"/>
        <scheme val="minor"/>
      </rPr>
      <t xml:space="preserve">
</t>
    </r>
    <r>
      <rPr>
        <b/>
        <sz val="11"/>
        <color indexed="8"/>
        <rFont val="Calibri"/>
        <family val="2"/>
      </rPr>
      <t>CRI Profile v2.0: RS.AN-08.01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RA-07</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</si>
  <si>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</si>
  <si>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</si>
  <si>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Ex1</t>
    </r>
    <r>
      <rPr>
        <sz val="11"/>
        <color indexed="8"/>
        <rFont val="Calibri"/>
        <family val="2"/>
      </rPr>
      <t>: Follow the organization's breach notification procedures after discovering a data breach incident, including notifying affected customers</t>
    </r>
    <r>
      <rPr>
        <sz val="11"/>
        <color indexed="8"/>
        <rFont val="Aptos Narrow"/>
        <family val="2"/>
        <scheme val="minor"/>
      </rPr>
      <t xml:space="preserve">
</t>
    </r>
    <r>
      <rPr>
        <b/>
        <sz val="11"/>
        <color indexed="8"/>
        <rFont val="Calibri"/>
        <family val="2"/>
      </rPr>
      <t>Ex2</t>
    </r>
    <r>
      <rPr>
        <sz val="11"/>
        <color indexed="8"/>
        <rFont val="Calibri"/>
        <family val="2"/>
      </rPr>
      <t>: Notify business partners and customers of incidents in accordance with contractual requirements</t>
    </r>
    <r>
      <rPr>
        <sz val="11"/>
        <color indexed="8"/>
        <rFont val="Aptos Narrow"/>
        <family val="2"/>
        <scheme val="minor"/>
      </rPr>
      <t xml:space="preserve">
</t>
    </r>
    <r>
      <rPr>
        <b/>
        <sz val="11"/>
        <color indexed="8"/>
        <rFont val="Calibri"/>
        <family val="2"/>
      </rPr>
      <t>Ex3</t>
    </r>
    <r>
      <rPr>
        <sz val="11"/>
        <color indexed="8"/>
        <rFont val="Calibri"/>
        <family val="2"/>
      </rPr>
      <t>: Notify law enforcement agencies and regulatory bodies of incidents based on criteria in the incident response plan and management approval</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</si>
  <si>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</si>
  <si>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Ex1</t>
    </r>
    <r>
      <rPr>
        <sz val="11"/>
        <color indexed="8"/>
        <rFont val="Calibri"/>
        <family val="2"/>
      </rPr>
      <t>: Securely share information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Voluntarily share information about an attacker's observed TTPs, with all sensitive data removed, with an Information Sharing and Analysis Center (ISAC)</t>
    </r>
    <r>
      <rPr>
        <sz val="11"/>
        <color indexed="8"/>
        <rFont val="Aptos Narrow"/>
        <family val="2"/>
        <scheme val="minor"/>
      </rPr>
      <t xml:space="preserve">
</t>
    </r>
    <r>
      <rPr>
        <b/>
        <sz val="11"/>
        <color indexed="8"/>
        <rFont val="Calibri"/>
        <family val="2"/>
      </rPr>
      <t>Ex3</t>
    </r>
    <r>
      <rPr>
        <sz val="11"/>
        <color indexed="8"/>
        <rFont val="Calibri"/>
        <family val="2"/>
      </rPr>
      <t>: Notify HR when malicious insider activity occurs</t>
    </r>
    <r>
      <rPr>
        <sz val="11"/>
        <color indexed="8"/>
        <rFont val="Aptos Narrow"/>
        <family val="2"/>
        <scheme val="minor"/>
      </rPr>
      <t xml:space="preserve">
</t>
    </r>
    <r>
      <rPr>
        <b/>
        <sz val="11"/>
        <color indexed="8"/>
        <rFont val="Calibri"/>
        <family val="2"/>
      </rPr>
      <t>Ex4</t>
    </r>
    <r>
      <rPr>
        <sz val="11"/>
        <color indexed="8"/>
        <rFont val="Calibri"/>
        <family val="2"/>
      </rPr>
      <t>: Regularly update senior leadership on the status of major incidents</t>
    </r>
    <r>
      <rPr>
        <sz val="11"/>
        <color indexed="8"/>
        <rFont val="Aptos Narrow"/>
        <family val="2"/>
        <scheme val="minor"/>
      </rPr>
      <t xml:space="preserve">
</t>
    </r>
    <r>
      <rPr>
        <b/>
        <sz val="11"/>
        <color indexed="8"/>
        <rFont val="Calibri"/>
        <family val="2"/>
      </rPr>
      <t>Ex5</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Ex6</t>
    </r>
    <r>
      <rPr>
        <sz val="11"/>
        <color indexed="8"/>
        <rFont val="Calibri"/>
        <family val="2"/>
      </rPr>
      <t>: Coordinate crisis communication methods between the organization and its critical suppliers</t>
    </r>
  </si>
  <si>
    <r>
      <rPr>
        <b/>
        <sz val="11"/>
        <color indexed="8"/>
        <rFont val="Calibri"/>
        <family val="2"/>
      </rPr>
      <t>CIS Controls v8.0: 17.2</t>
    </r>
    <r>
      <rPr>
        <sz val="11"/>
        <color indexed="8"/>
        <rFont val="Aptos Narrow"/>
        <family val="2"/>
        <scheme val="minor"/>
      </rPr>
      <t xml:space="preserve">
</t>
    </r>
    <r>
      <rPr>
        <b/>
        <sz val="11"/>
        <color indexed="8"/>
        <rFont val="Calibri"/>
        <family val="2"/>
      </rPr>
      <t>CRI Profile v2.0: RS.CO-03</t>
    </r>
    <r>
      <rPr>
        <sz val="11"/>
        <color indexed="8"/>
        <rFont val="Aptos Narrow"/>
        <family val="2"/>
        <scheme val="minor"/>
      </rPr>
      <t xml:space="preserve">
</t>
    </r>
    <r>
      <rPr>
        <b/>
        <sz val="11"/>
        <color indexed="8"/>
        <rFont val="Calibri"/>
        <family val="2"/>
      </rPr>
      <t>CRI Profile v2.0: RS.CO-03.01</t>
    </r>
    <r>
      <rPr>
        <sz val="11"/>
        <color indexed="8"/>
        <rFont val="Aptos Narrow"/>
        <family val="2"/>
        <scheme val="minor"/>
      </rPr>
      <t xml:space="preserve">
</t>
    </r>
    <r>
      <rPr>
        <b/>
        <sz val="11"/>
        <color indexed="8"/>
        <rFont val="Calibri"/>
        <family val="2"/>
      </rPr>
      <t>CRI Profile v2.0: RS.CO-03.02</t>
    </r>
    <r>
      <rPr>
        <sz val="11"/>
        <color indexed="8"/>
        <rFont val="Aptos Narrow"/>
        <family val="2"/>
        <scheme val="minor"/>
      </rPr>
      <t xml:space="preserve">
</t>
    </r>
    <r>
      <rPr>
        <b/>
        <sz val="11"/>
        <color indexed="8"/>
        <rFont val="Calibri"/>
        <family val="2"/>
      </rPr>
      <t>CSF v1.1: RS.CO-3</t>
    </r>
    <r>
      <rPr>
        <sz val="11"/>
        <color indexed="8"/>
        <rFont val="Aptos Narrow"/>
        <family val="2"/>
        <scheme val="minor"/>
      </rPr>
      <t xml:space="preserve">
</t>
    </r>
    <r>
      <rPr>
        <b/>
        <sz val="11"/>
        <color indexed="8"/>
        <rFont val="Calibri"/>
        <family val="2"/>
      </rPr>
      <t>CSF v1.1: RS.CO-5</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</si>
  <si>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</si>
  <si>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</si>
  <si>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Ex1</t>
    </r>
    <r>
      <rPr>
        <sz val="11"/>
        <color indexed="8"/>
        <rFont val="Calibri"/>
        <family val="2"/>
      </rPr>
      <t>: Cybersecurity technologies (e.g., antivirus software) and cybersecurity features of other technologies (e.g., operating systems, network infrastructure devices) automatically perform containment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containment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internet service provider, managed security service provider) to perform containment actions on behalf of the organization</t>
    </r>
    <r>
      <rPr>
        <sz val="11"/>
        <color indexed="8"/>
        <rFont val="Aptos Narrow"/>
        <family val="2"/>
        <scheme val="minor"/>
      </rPr>
      <t xml:space="preserve">
</t>
    </r>
    <r>
      <rPr>
        <b/>
        <sz val="11"/>
        <color indexed="8"/>
        <rFont val="Calibri"/>
        <family val="2"/>
      </rPr>
      <t>Ex4</t>
    </r>
    <r>
      <rPr>
        <sz val="11"/>
        <color indexed="8"/>
        <rFont val="Calibri"/>
        <family val="2"/>
      </rPr>
      <t>: Automatically transfer compromised endpoints to a remediation virtual local area network (VLAN)</t>
    </r>
  </si>
  <si>
    <r>
      <rPr>
        <b/>
        <sz val="11"/>
        <color indexed="8"/>
        <rFont val="Calibri"/>
        <family val="2"/>
      </rPr>
      <t>RS.MI-02</t>
    </r>
    <r>
      <rPr>
        <sz val="11"/>
        <color indexed="8"/>
        <rFont val="Calibri"/>
        <family val="2"/>
      </rPr>
      <t>: Incidents are eradicated</t>
    </r>
  </si>
  <si>
    <r>
      <rPr>
        <b/>
        <sz val="11"/>
        <color indexed="8"/>
        <rFont val="Calibri"/>
        <family val="2"/>
      </rPr>
      <t>Ex1</t>
    </r>
    <r>
      <rPr>
        <sz val="11"/>
        <color indexed="8"/>
        <rFont val="Calibri"/>
        <family val="2"/>
      </rPr>
      <t>: Cybersecurity technologies and cybersecurity features of other technologies (e.g., operating systems, network infrastructure devices) automatically perform eradication actions</t>
    </r>
    <r>
      <rPr>
        <sz val="11"/>
        <color indexed="8"/>
        <rFont val="Aptos Narrow"/>
        <family val="2"/>
        <scheme val="minor"/>
      </rPr>
      <t xml:space="preserve">
</t>
    </r>
    <r>
      <rPr>
        <b/>
        <sz val="11"/>
        <color indexed="8"/>
        <rFont val="Calibri"/>
        <family val="2"/>
      </rPr>
      <t>Ex2</t>
    </r>
    <r>
      <rPr>
        <sz val="11"/>
        <color indexed="8"/>
        <rFont val="Calibri"/>
        <family val="2"/>
      </rPr>
      <t>: Allow incident responders to manually select and perform eradication actions</t>
    </r>
    <r>
      <rPr>
        <sz val="11"/>
        <color indexed="8"/>
        <rFont val="Aptos Narrow"/>
        <family val="2"/>
        <scheme val="minor"/>
      </rPr>
      <t xml:space="preserve">
</t>
    </r>
    <r>
      <rPr>
        <b/>
        <sz val="11"/>
        <color indexed="8"/>
        <rFont val="Calibri"/>
        <family val="2"/>
      </rPr>
      <t>Ex3</t>
    </r>
    <r>
      <rPr>
        <sz val="11"/>
        <color indexed="8"/>
        <rFont val="Calibri"/>
        <family val="2"/>
      </rPr>
      <t>: Allow a third party (e.g., managed security service provider) to perform eradication actions on behalf of the organization</t>
    </r>
  </si>
  <si>
    <r>
      <rPr>
        <b/>
        <sz val="11"/>
        <color indexed="8"/>
        <rFont val="Calibri"/>
        <family val="2"/>
      </rPr>
      <t>CRI Profile v2.0: RS.MI-02</t>
    </r>
    <r>
      <rPr>
        <sz val="11"/>
        <color indexed="8"/>
        <rFont val="Aptos Narrow"/>
        <family val="2"/>
        <scheme val="minor"/>
      </rPr>
      <t xml:space="preserve">
</t>
    </r>
    <r>
      <rPr>
        <b/>
        <sz val="11"/>
        <color indexed="8"/>
        <rFont val="Calibri"/>
        <family val="2"/>
      </rPr>
      <t>CRI Profile v2.0: RS.MI-02.01</t>
    </r>
    <r>
      <rPr>
        <sz val="11"/>
        <color indexed="8"/>
        <rFont val="Aptos Narrow"/>
        <family val="2"/>
        <scheme val="minor"/>
      </rPr>
      <t xml:space="preserve">
</t>
    </r>
    <r>
      <rPr>
        <b/>
        <sz val="11"/>
        <color indexed="8"/>
        <rFont val="Calibri"/>
        <family val="2"/>
      </rPr>
      <t>CSF v1.1: RS.MI-2</t>
    </r>
    <r>
      <rPr>
        <sz val="11"/>
        <color indexed="8"/>
        <rFont val="Aptos Narrow"/>
        <family val="2"/>
        <scheme val="minor"/>
      </rPr>
      <t xml:space="preserve">
</t>
    </r>
    <r>
      <rPr>
        <b/>
        <sz val="11"/>
        <color indexed="8"/>
        <rFont val="Calibri"/>
        <family val="2"/>
      </rPr>
      <t>SP 800-53 Rev 5.1.1: IR-04</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</si>
  <si>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</si>
  <si>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</si>
  <si>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</si>
  <si>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Ex1</t>
    </r>
    <r>
      <rPr>
        <sz val="11"/>
        <color indexed="8"/>
        <rFont val="Calibri"/>
        <family val="2"/>
      </rPr>
      <t>: Begin recovery procedures during or after incident response processes</t>
    </r>
    <r>
      <rPr>
        <sz val="11"/>
        <color indexed="8"/>
        <rFont val="Aptos Narrow"/>
        <family val="2"/>
        <scheme val="minor"/>
      </rPr>
      <t xml:space="preserve">
</t>
    </r>
    <r>
      <rPr>
        <b/>
        <sz val="11"/>
        <color indexed="8"/>
        <rFont val="Calibri"/>
        <family val="2"/>
      </rPr>
      <t>Ex2</t>
    </r>
    <r>
      <rPr>
        <sz val="11"/>
        <color indexed="8"/>
        <rFont val="Calibri"/>
        <family val="2"/>
      </rPr>
      <t>: Make all individuals with recovery responsibilities aware of the plans for recovery and the authorizations required to implement each aspect of the plans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</si>
  <si>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</si>
  <si>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Ex1</t>
    </r>
    <r>
      <rPr>
        <sz val="11"/>
        <color indexed="8"/>
        <rFont val="Calibri"/>
        <family val="2"/>
      </rPr>
      <t>: Select recovery actions based on the criteria defined in the incident response plan and available resources</t>
    </r>
    <r>
      <rPr>
        <sz val="11"/>
        <color indexed="8"/>
        <rFont val="Aptos Narrow"/>
        <family val="2"/>
        <scheme val="minor"/>
      </rPr>
      <t xml:space="preserve">
</t>
    </r>
    <r>
      <rPr>
        <b/>
        <sz val="11"/>
        <color indexed="8"/>
        <rFont val="Calibri"/>
        <family val="2"/>
      </rPr>
      <t>Ex2</t>
    </r>
    <r>
      <rPr>
        <sz val="11"/>
        <color indexed="8"/>
        <rFont val="Calibri"/>
        <family val="2"/>
      </rPr>
      <t>: Change planned recovery actions based on a reassessment of organizational needs and resources</t>
    </r>
  </si>
  <si>
    <r>
      <rPr>
        <b/>
        <sz val="11"/>
        <color indexed="8"/>
        <rFont val="Calibri"/>
        <family val="2"/>
      </rPr>
      <t>CRI Profile v2.0: RC.RP-02</t>
    </r>
    <r>
      <rPr>
        <sz val="11"/>
        <color indexed="8"/>
        <rFont val="Aptos Narrow"/>
        <family val="2"/>
        <scheme val="minor"/>
      </rPr>
      <t xml:space="preserve">
</t>
    </r>
    <r>
      <rPr>
        <b/>
        <sz val="11"/>
        <color indexed="8"/>
        <rFont val="Calibri"/>
        <family val="2"/>
      </rPr>
      <t>CRI Profile v2.0: RC.RP-02.01</t>
    </r>
    <r>
      <rPr>
        <sz val="11"/>
        <color indexed="8"/>
        <rFont val="Aptos Narrow"/>
        <family val="2"/>
        <scheme val="minor"/>
      </rPr>
      <t xml:space="preserve">
</t>
    </r>
    <r>
      <rPr>
        <b/>
        <sz val="11"/>
        <color indexed="8"/>
        <rFont val="Calibri"/>
        <family val="2"/>
      </rPr>
      <t>CRI Profile v2.0: RC.RP-02.02</t>
    </r>
    <r>
      <rPr>
        <sz val="11"/>
        <color indexed="8"/>
        <rFont val="Aptos Narrow"/>
        <family val="2"/>
        <scheme val="minor"/>
      </rPr>
      <t xml:space="preserve">
</t>
    </r>
    <r>
      <rPr>
        <b/>
        <sz val="11"/>
        <color indexed="8"/>
        <rFont val="Calibri"/>
        <family val="2"/>
      </rPr>
      <t>CSF v1.1: RC.RP-1</t>
    </r>
    <r>
      <rPr>
        <sz val="11"/>
        <color indexed="8"/>
        <rFont val="Aptos Narrow"/>
        <family val="2"/>
        <scheme val="minor"/>
      </rPr>
      <t xml:space="preserve">
</t>
    </r>
    <r>
      <rPr>
        <b/>
        <sz val="11"/>
        <color indexed="8"/>
        <rFont val="Calibri"/>
        <family val="2"/>
      </rPr>
      <t>SP 800-53 Rev 5.1.1: CP-10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</si>
  <si>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</si>
  <si>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Ex1</t>
    </r>
    <r>
      <rPr>
        <sz val="11"/>
        <color indexed="8"/>
        <rFont val="Calibri"/>
        <family val="2"/>
      </rPr>
      <t>: Check restoration assets for indicators of compromise, file corruption, and other integrity issues before use</t>
    </r>
  </si>
  <si>
    <r>
      <rPr>
        <b/>
        <sz val="11"/>
        <color indexed="8"/>
        <rFont val="Calibri"/>
        <family val="2"/>
      </rPr>
      <t>CIS Controls v8.0: 11.5</t>
    </r>
    <r>
      <rPr>
        <sz val="11"/>
        <color indexed="8"/>
        <rFont val="Aptos Narrow"/>
        <family val="2"/>
        <scheme val="minor"/>
      </rPr>
      <t xml:space="preserve">
</t>
    </r>
    <r>
      <rPr>
        <b/>
        <sz val="11"/>
        <color indexed="8"/>
        <rFont val="Calibri"/>
        <family val="2"/>
      </rPr>
      <t>CRI Profile v2.0: RC.RP-03</t>
    </r>
    <r>
      <rPr>
        <sz val="11"/>
        <color indexed="8"/>
        <rFont val="Aptos Narrow"/>
        <family val="2"/>
        <scheme val="minor"/>
      </rPr>
      <t xml:space="preserve">
</t>
    </r>
    <r>
      <rPr>
        <b/>
        <sz val="11"/>
        <color indexed="8"/>
        <rFont val="Calibri"/>
        <family val="2"/>
      </rPr>
      <t>CRI Profile v2.0: RC.RP-03.01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CP-04</t>
    </r>
    <r>
      <rPr>
        <sz val="11"/>
        <color indexed="8"/>
        <rFont val="Aptos Narrow"/>
        <family val="2"/>
        <scheme val="minor"/>
      </rPr>
      <t xml:space="preserve">
</t>
    </r>
    <r>
      <rPr>
        <b/>
        <sz val="11"/>
        <color indexed="8"/>
        <rFont val="Calibri"/>
        <family val="2"/>
      </rPr>
      <t>SP 800-53 Rev 5.1.1: CP-09</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</si>
  <si>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</si>
  <si>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Ex1</t>
    </r>
    <r>
      <rPr>
        <sz val="11"/>
        <color indexed="8"/>
        <rFont val="Calibri"/>
        <family val="2"/>
      </rPr>
      <t>: Use business impact and system categorization records (including service delivery objectives) to validate that essential services are restored in the appropriate order</t>
    </r>
    <r>
      <rPr>
        <sz val="11"/>
        <color indexed="8"/>
        <rFont val="Aptos Narrow"/>
        <family val="2"/>
        <scheme val="minor"/>
      </rPr>
      <t xml:space="preserve">
</t>
    </r>
    <r>
      <rPr>
        <b/>
        <sz val="11"/>
        <color indexed="8"/>
        <rFont val="Calibri"/>
        <family val="2"/>
      </rPr>
      <t>Ex2</t>
    </r>
    <r>
      <rPr>
        <sz val="11"/>
        <color indexed="8"/>
        <rFont val="Calibri"/>
        <family val="2"/>
      </rPr>
      <t>: Work with system owners to confirm the successful restoration of systems and the return to normal operations</t>
    </r>
    <r>
      <rPr>
        <sz val="11"/>
        <color indexed="8"/>
        <rFont val="Aptos Narrow"/>
        <family val="2"/>
        <scheme val="minor"/>
      </rPr>
      <t xml:space="preserve">
</t>
    </r>
    <r>
      <rPr>
        <b/>
        <sz val="11"/>
        <color indexed="8"/>
        <rFont val="Calibri"/>
        <family val="2"/>
      </rPr>
      <t>Ex3</t>
    </r>
    <r>
      <rPr>
        <sz val="11"/>
        <color indexed="8"/>
        <rFont val="Calibri"/>
        <family val="2"/>
      </rPr>
      <t>: Monitor the performance of restored systems to verify the adequacy of the restoration</t>
    </r>
  </si>
  <si>
    <r>
      <rPr>
        <b/>
        <sz val="11"/>
        <color indexed="8"/>
        <rFont val="Calibri"/>
        <family val="2"/>
      </rPr>
      <t>CRI Profile v2.0: RC.RP-04</t>
    </r>
    <r>
      <rPr>
        <sz val="11"/>
        <color indexed="8"/>
        <rFont val="Aptos Narrow"/>
        <family val="2"/>
        <scheme val="minor"/>
      </rPr>
      <t xml:space="preserve">
</t>
    </r>
    <r>
      <rPr>
        <b/>
        <sz val="11"/>
        <color indexed="8"/>
        <rFont val="Calibri"/>
        <family val="2"/>
      </rPr>
      <t>CRI Profile v2.0: RC.RP-04.01</t>
    </r>
    <r>
      <rPr>
        <sz val="11"/>
        <color indexed="8"/>
        <rFont val="Aptos Narrow"/>
        <family val="2"/>
        <scheme val="minor"/>
      </rPr>
      <t xml:space="preserve">
</t>
    </r>
    <r>
      <rPr>
        <b/>
        <sz val="11"/>
        <color indexed="8"/>
        <rFont val="Calibri"/>
        <family val="2"/>
      </rPr>
      <t>SP 800-53 Rev 5.1.1: PM-08</t>
    </r>
    <r>
      <rPr>
        <sz val="11"/>
        <color indexed="8"/>
        <rFont val="Aptos Narrow"/>
        <family val="2"/>
        <scheme val="minor"/>
      </rPr>
      <t xml:space="preserve">
</t>
    </r>
    <r>
      <rPr>
        <b/>
        <sz val="11"/>
        <color indexed="8"/>
        <rFont val="Calibri"/>
        <family val="2"/>
      </rPr>
      <t>SP 800-53 Rev 5.1.1: PM-09</t>
    </r>
    <r>
      <rPr>
        <sz val="11"/>
        <color indexed="8"/>
        <rFont val="Aptos Narrow"/>
        <family val="2"/>
        <scheme val="minor"/>
      </rPr>
      <t xml:space="preserve">
</t>
    </r>
    <r>
      <rPr>
        <b/>
        <sz val="11"/>
        <color indexed="8"/>
        <rFont val="Calibri"/>
        <family val="2"/>
      </rPr>
      <t>SP 800-53 Rev 5.1.1: PM-11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IR-08</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</si>
  <si>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</si>
  <si>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Ex1</t>
    </r>
    <r>
      <rPr>
        <sz val="11"/>
        <color indexed="8"/>
        <rFont val="Calibri"/>
        <family val="2"/>
      </rPr>
      <t>: Check restored assets for indicators of compromise and remediation of root causes of the incident before production use</t>
    </r>
    <r>
      <rPr>
        <sz val="11"/>
        <color indexed="8"/>
        <rFont val="Aptos Narrow"/>
        <family val="2"/>
        <scheme val="minor"/>
      </rPr>
      <t xml:space="preserve">
</t>
    </r>
    <r>
      <rPr>
        <b/>
        <sz val="11"/>
        <color indexed="8"/>
        <rFont val="Calibri"/>
        <family val="2"/>
      </rPr>
      <t>Ex2</t>
    </r>
    <r>
      <rPr>
        <sz val="11"/>
        <color indexed="8"/>
        <rFont val="Calibri"/>
        <family val="2"/>
      </rPr>
      <t>: Verify the correctness and adequacy of the restoration actions taken before putting a restored system online</t>
    </r>
  </si>
  <si>
    <r>
      <rPr>
        <b/>
        <sz val="11"/>
        <color indexed="8"/>
        <rFont val="Calibri"/>
        <family val="2"/>
      </rPr>
      <t>CRI Profile v2.0: RC.RP-05</t>
    </r>
    <r>
      <rPr>
        <sz val="11"/>
        <color indexed="8"/>
        <rFont val="Aptos Narrow"/>
        <family val="2"/>
        <scheme val="minor"/>
      </rPr>
      <t xml:space="preserve">
</t>
    </r>
    <r>
      <rPr>
        <b/>
        <sz val="11"/>
        <color indexed="8"/>
        <rFont val="Calibri"/>
        <family val="2"/>
      </rPr>
      <t>CRI Profile v2.0: RC.RP-05.01</t>
    </r>
    <r>
      <rPr>
        <sz val="11"/>
        <color indexed="8"/>
        <rFont val="Aptos Narrow"/>
        <family val="2"/>
        <scheme val="minor"/>
      </rPr>
      <t xml:space="preserve">
</t>
    </r>
    <r>
      <rPr>
        <b/>
        <sz val="11"/>
        <color indexed="8"/>
        <rFont val="Calibri"/>
        <family val="2"/>
      </rPr>
      <t>CRI Profile v2.0: RC.RP-05.02</t>
    </r>
    <r>
      <rPr>
        <sz val="11"/>
        <color indexed="8"/>
        <rFont val="Aptos Narrow"/>
        <family val="2"/>
        <scheme val="minor"/>
      </rPr>
      <t xml:space="preserve">
</t>
    </r>
    <r>
      <rPr>
        <b/>
        <sz val="11"/>
        <color indexed="8"/>
        <rFont val="Calibri"/>
        <family val="2"/>
      </rPr>
      <t>SP 800-53 Rev 5.1.1: CP-10</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</si>
  <si>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</si>
  <si>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Ex1</t>
    </r>
    <r>
      <rPr>
        <sz val="11"/>
        <color indexed="8"/>
        <rFont val="Calibri"/>
        <family val="2"/>
      </rPr>
      <t>: Prepare an after-action report that documents the incident itself, the response and recovery actions taken, and lessons learned</t>
    </r>
    <r>
      <rPr>
        <sz val="11"/>
        <color indexed="8"/>
        <rFont val="Aptos Narrow"/>
        <family val="2"/>
        <scheme val="minor"/>
      </rPr>
      <t xml:space="preserve">
</t>
    </r>
    <r>
      <rPr>
        <b/>
        <sz val="11"/>
        <color indexed="8"/>
        <rFont val="Calibri"/>
        <family val="2"/>
      </rPr>
      <t>Ex2</t>
    </r>
    <r>
      <rPr>
        <sz val="11"/>
        <color indexed="8"/>
        <rFont val="Calibri"/>
        <family val="2"/>
      </rPr>
      <t>: Declare the end of incident recovery once the criteria are met</t>
    </r>
  </si>
  <si>
    <r>
      <rPr>
        <b/>
        <sz val="11"/>
        <color indexed="8"/>
        <rFont val="Calibri"/>
        <family val="2"/>
      </rPr>
      <t>CRI Profile v2.0: RC.RP-06</t>
    </r>
    <r>
      <rPr>
        <sz val="11"/>
        <color indexed="8"/>
        <rFont val="Aptos Narrow"/>
        <family val="2"/>
        <scheme val="minor"/>
      </rPr>
      <t xml:space="preserve">
</t>
    </r>
    <r>
      <rPr>
        <b/>
        <sz val="11"/>
        <color indexed="8"/>
        <rFont val="Calibri"/>
        <family val="2"/>
      </rPr>
      <t>CRI Profile v2.0: RC.RP-06.01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</si>
  <si>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</si>
  <si>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</si>
  <si>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Ex1</t>
    </r>
    <r>
      <rPr>
        <sz val="11"/>
        <color indexed="8"/>
        <rFont val="Calibri"/>
        <family val="2"/>
      </rPr>
      <t>: Securely share recovery information, including restoration progress, consistent with response plans and information sharing agreements</t>
    </r>
    <r>
      <rPr>
        <sz val="11"/>
        <color indexed="8"/>
        <rFont val="Aptos Narrow"/>
        <family val="2"/>
        <scheme val="minor"/>
      </rPr>
      <t xml:space="preserve">
</t>
    </r>
    <r>
      <rPr>
        <b/>
        <sz val="11"/>
        <color indexed="8"/>
        <rFont val="Calibri"/>
        <family val="2"/>
      </rPr>
      <t>Ex2</t>
    </r>
    <r>
      <rPr>
        <sz val="11"/>
        <color indexed="8"/>
        <rFont val="Calibri"/>
        <family val="2"/>
      </rPr>
      <t>: Regularly update senior leadership on recovery status and restoration progress for major incidents</t>
    </r>
    <r>
      <rPr>
        <sz val="11"/>
        <color indexed="8"/>
        <rFont val="Aptos Narrow"/>
        <family val="2"/>
        <scheme val="minor"/>
      </rPr>
      <t xml:space="preserve">
</t>
    </r>
    <r>
      <rPr>
        <b/>
        <sz val="11"/>
        <color indexed="8"/>
        <rFont val="Calibri"/>
        <family val="2"/>
      </rPr>
      <t>Ex3</t>
    </r>
    <r>
      <rPr>
        <sz val="11"/>
        <color indexed="8"/>
        <rFont val="Calibri"/>
        <family val="2"/>
      </rPr>
      <t>: Follow the rules and protocols defined in contracts for incident information sharing between the organization and its suppliers</t>
    </r>
    <r>
      <rPr>
        <sz val="11"/>
        <color indexed="8"/>
        <rFont val="Aptos Narrow"/>
        <family val="2"/>
        <scheme val="minor"/>
      </rPr>
      <t xml:space="preserve">
</t>
    </r>
    <r>
      <rPr>
        <b/>
        <sz val="11"/>
        <color indexed="8"/>
        <rFont val="Calibri"/>
        <family val="2"/>
      </rPr>
      <t>Ex4</t>
    </r>
    <r>
      <rPr>
        <sz val="11"/>
        <color indexed="8"/>
        <rFont val="Calibri"/>
        <family val="2"/>
      </rPr>
      <t>: Coordinate crisis communication between the organization and its critical suppliers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</si>
  <si>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</si>
  <si>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Ex1</t>
    </r>
    <r>
      <rPr>
        <sz val="11"/>
        <color indexed="8"/>
        <rFont val="Calibri"/>
        <family val="2"/>
      </rPr>
      <t>: Follow the organization's breach notification procedures for recovering from a data breach incident</t>
    </r>
    <r>
      <rPr>
        <sz val="11"/>
        <color indexed="8"/>
        <rFont val="Aptos Narrow"/>
        <family val="2"/>
        <scheme val="minor"/>
      </rPr>
      <t xml:space="preserve">
</t>
    </r>
    <r>
      <rPr>
        <b/>
        <sz val="11"/>
        <color indexed="8"/>
        <rFont val="Calibri"/>
        <family val="2"/>
      </rPr>
      <t>Ex2</t>
    </r>
    <r>
      <rPr>
        <sz val="11"/>
        <color indexed="8"/>
        <rFont val="Calibri"/>
        <family val="2"/>
      </rPr>
      <t>: Explain the steps being taken to recover from the incident and to prevent a recurrence</t>
    </r>
  </si>
  <si>
    <r>
      <rPr>
        <b/>
        <sz val="11"/>
        <color indexed="8"/>
        <rFont val="Calibri"/>
        <family val="2"/>
      </rPr>
      <t>CIS Controls v8.0: 17.2</t>
    </r>
    <r>
      <rPr>
        <sz val="11"/>
        <color indexed="8"/>
        <rFont val="Aptos Narrow"/>
        <family val="2"/>
        <scheme val="minor"/>
      </rPr>
      <t xml:space="preserve">
</t>
    </r>
    <r>
      <rPr>
        <b/>
        <sz val="11"/>
        <color indexed="8"/>
        <rFont val="Calibri"/>
        <family val="2"/>
      </rPr>
      <t>CIS Controls v8.0: 17.6</t>
    </r>
    <r>
      <rPr>
        <sz val="11"/>
        <color indexed="8"/>
        <rFont val="Aptos Narrow"/>
        <family val="2"/>
        <scheme val="minor"/>
      </rPr>
      <t xml:space="preserve">
</t>
    </r>
    <r>
      <rPr>
        <b/>
        <sz val="11"/>
        <color indexed="8"/>
        <rFont val="Calibri"/>
        <family val="2"/>
      </rPr>
      <t>CRI Profile v2.0: RC.CO-04</t>
    </r>
    <r>
      <rPr>
        <sz val="11"/>
        <color indexed="8"/>
        <rFont val="Aptos Narrow"/>
        <family val="2"/>
        <scheme val="minor"/>
      </rPr>
      <t xml:space="preserve">
</t>
    </r>
    <r>
      <rPr>
        <b/>
        <sz val="11"/>
        <color indexed="8"/>
        <rFont val="Calibri"/>
        <family val="2"/>
      </rPr>
      <t>CRI Profile v2.0: RC.CO-04.01</t>
    </r>
    <r>
      <rPr>
        <sz val="11"/>
        <color indexed="8"/>
        <rFont val="Aptos Narrow"/>
        <family val="2"/>
        <scheme val="minor"/>
      </rPr>
      <t xml:space="preserve">
</t>
    </r>
    <r>
      <rPr>
        <b/>
        <sz val="11"/>
        <color indexed="8"/>
        <rFont val="Calibri"/>
        <family val="2"/>
      </rPr>
      <t>CSF v1.1: RC.CO-1</t>
    </r>
    <r>
      <rPr>
        <sz val="11"/>
        <color indexed="8"/>
        <rFont val="Aptos Narrow"/>
        <family val="2"/>
        <scheme val="minor"/>
      </rPr>
      <t xml:space="preserve">
</t>
    </r>
    <r>
      <rPr>
        <b/>
        <sz val="11"/>
        <color indexed="8"/>
        <rFont val="Calibri"/>
        <family val="2"/>
      </rPr>
      <t>CSF v1.1: RS.CO-2</t>
    </r>
    <r>
      <rPr>
        <sz val="11"/>
        <color indexed="8"/>
        <rFont val="Aptos Narrow"/>
        <family val="2"/>
        <scheme val="minor"/>
      </rPr>
      <t xml:space="preserve">
</t>
    </r>
    <r>
      <rPr>
        <b/>
        <sz val="11"/>
        <color indexed="8"/>
        <rFont val="Calibri"/>
        <family val="2"/>
      </rPr>
      <t>SP 800-221A: GV.CO-1</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</si>
  <si>
    <t>Comments</t>
  </si>
  <si>
    <t>3 - Defined</t>
  </si>
  <si>
    <t>4 - Managed</t>
  </si>
  <si>
    <t>Answer</t>
  </si>
  <si>
    <t>Score</t>
  </si>
  <si>
    <t>Definition</t>
  </si>
  <si>
    <t>5 - Optimizing</t>
  </si>
  <si>
    <t>The controls are deployed, managed, effective, and consistent. There is a focus on continuous improvement</t>
  </si>
  <si>
    <t>The controls are deployed and managed, but there may be some lack of effectiveness and consistency</t>
  </si>
  <si>
    <t>The controls are set of defined and documented standard processes and need improvement. The controls are repeatable. The control is in the process of being deployed</t>
  </si>
  <si>
    <t>2 - Repeatable</t>
  </si>
  <si>
    <t>The control is not formalized but being conducted in an ad-hoc manner. The control may be repeatable but it’s knowledge in someone’s head</t>
  </si>
  <si>
    <t>1 - Initial</t>
  </si>
  <si>
    <t>The control is either non-existent or in its infancy. At this level there is typically no documentation</t>
  </si>
  <si>
    <t>Select Answer</t>
  </si>
  <si>
    <r>
      <rPr>
        <b/>
        <sz val="11"/>
        <color indexed="8"/>
        <rFont val="Calibri"/>
        <family val="2"/>
      </rPr>
      <t>CRI Profile v2.0: ID.AM
CSF v1.1: ID.AM
SP 800-221A: MA.RI-1
CIS Controls v8.0: 1.1</t>
    </r>
    <r>
      <rPr>
        <sz val="11"/>
        <color indexed="8"/>
        <rFont val="Aptos Narrow"/>
        <family val="2"/>
        <scheme val="minor"/>
      </rPr>
      <t xml:space="preserve">
</t>
    </r>
    <r>
      <rPr>
        <b/>
        <sz val="11"/>
        <color indexed="8"/>
        <rFont val="Calibri"/>
        <family val="2"/>
      </rPr>
      <t>CRI Profile v2.0: ID.AM-01</t>
    </r>
    <r>
      <rPr>
        <sz val="11"/>
        <color indexed="8"/>
        <rFont val="Aptos Narrow"/>
        <family val="2"/>
        <scheme val="minor"/>
      </rPr>
      <t xml:space="preserve">
</t>
    </r>
    <r>
      <rPr>
        <b/>
        <sz val="11"/>
        <color indexed="8"/>
        <rFont val="Calibri"/>
        <family val="2"/>
      </rPr>
      <t>CRI Profile v2.0: ID.AM-01.01</t>
    </r>
    <r>
      <rPr>
        <sz val="11"/>
        <color indexed="8"/>
        <rFont val="Aptos Narrow"/>
        <family val="2"/>
        <scheme val="minor"/>
      </rPr>
      <t xml:space="preserve">
</t>
    </r>
    <r>
      <rPr>
        <b/>
        <sz val="11"/>
        <color indexed="8"/>
        <rFont val="Calibri"/>
        <family val="2"/>
      </rPr>
      <t>CSF v1.1: ID.AM-1</t>
    </r>
    <r>
      <rPr>
        <sz val="11"/>
        <color indexed="8"/>
        <rFont val="Aptos Narrow"/>
        <family val="2"/>
        <scheme val="minor"/>
      </rPr>
      <t xml:space="preserve">
</t>
    </r>
    <r>
      <rPr>
        <b/>
        <sz val="11"/>
        <color indexed="8"/>
        <rFont val="Calibri"/>
        <family val="2"/>
      </rPr>
      <t>SP 800-221A: MA.RI-1</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PM-05</t>
    </r>
  </si>
  <si>
    <r>
      <rPr>
        <b/>
        <sz val="11"/>
        <color indexed="8"/>
        <rFont val="Calibri"/>
        <family val="2"/>
      </rPr>
      <t>CRI Profile v2.0: ID.RA
CSF v1.1: ID.RA
SP 800-221A: GV.BE-4
CIS Controls v8.0: 7.1</t>
    </r>
    <r>
      <rPr>
        <sz val="11"/>
        <color indexed="8"/>
        <rFont val="Aptos Narrow"/>
        <family val="2"/>
        <scheme val="minor"/>
      </rPr>
      <t xml:space="preserve">
</t>
    </r>
    <r>
      <rPr>
        <b/>
        <sz val="11"/>
        <color indexed="8"/>
        <rFont val="Calibri"/>
        <family val="2"/>
      </rPr>
      <t>CRI Profile v2.0: ID.RA-01</t>
    </r>
    <r>
      <rPr>
        <sz val="11"/>
        <color indexed="8"/>
        <rFont val="Aptos Narrow"/>
        <family val="2"/>
        <scheme val="minor"/>
      </rPr>
      <t xml:space="preserve">
</t>
    </r>
    <r>
      <rPr>
        <b/>
        <sz val="11"/>
        <color indexed="8"/>
        <rFont val="Calibri"/>
        <family val="2"/>
      </rPr>
      <t>CRI Profile v2.0: ID.RA-01.01</t>
    </r>
    <r>
      <rPr>
        <sz val="11"/>
        <color indexed="8"/>
        <rFont val="Aptos Narrow"/>
        <family val="2"/>
        <scheme val="minor"/>
      </rPr>
      <t xml:space="preserve">
</t>
    </r>
    <r>
      <rPr>
        <b/>
        <sz val="11"/>
        <color indexed="8"/>
        <rFont val="Calibri"/>
        <family val="2"/>
      </rPr>
      <t>CRI Profile v2.0: ID.RA-01.02</t>
    </r>
    <r>
      <rPr>
        <sz val="11"/>
        <color indexed="8"/>
        <rFont val="Aptos Narrow"/>
        <family val="2"/>
        <scheme val="minor"/>
      </rPr>
      <t xml:space="preserve">
</t>
    </r>
    <r>
      <rPr>
        <b/>
        <sz val="11"/>
        <color indexed="8"/>
        <rFont val="Calibri"/>
        <family val="2"/>
      </rPr>
      <t>CRI Profile v2.0: ID.RA-01.03</t>
    </r>
    <r>
      <rPr>
        <sz val="11"/>
        <color indexed="8"/>
        <rFont val="Aptos Narrow"/>
        <family val="2"/>
        <scheme val="minor"/>
      </rPr>
      <t xml:space="preserve">
</t>
    </r>
    <r>
      <rPr>
        <b/>
        <sz val="11"/>
        <color indexed="8"/>
        <rFont val="Calibri"/>
        <family val="2"/>
      </rPr>
      <t>CSF v1.1: ID.RA-1</t>
    </r>
    <r>
      <rPr>
        <sz val="11"/>
        <color indexed="8"/>
        <rFont val="Aptos Narrow"/>
        <family val="2"/>
        <scheme val="minor"/>
      </rPr>
      <t xml:space="preserve">
</t>
    </r>
    <r>
      <rPr>
        <b/>
        <sz val="11"/>
        <color indexed="8"/>
        <rFont val="Calibri"/>
        <family val="2"/>
      </rPr>
      <t>CSF v1.1: PR.IP-12</t>
    </r>
    <r>
      <rPr>
        <sz val="11"/>
        <color indexed="8"/>
        <rFont val="Aptos Narrow"/>
        <family val="2"/>
        <scheme val="minor"/>
      </rPr>
      <t xml:space="preserve">
</t>
    </r>
    <r>
      <rPr>
        <b/>
        <sz val="11"/>
        <color indexed="8"/>
        <rFont val="Calibri"/>
        <family val="2"/>
      </rPr>
      <t>CSF v1.1: DE.CM-8</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800-221A: MA.RI-3</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SA-11(02)</t>
    </r>
    <r>
      <rPr>
        <sz val="11"/>
        <color indexed="8"/>
        <rFont val="Aptos Narrow"/>
        <family val="2"/>
        <scheme val="minor"/>
      </rPr>
      <t xml:space="preserve">
</t>
    </r>
    <r>
      <rPr>
        <b/>
        <sz val="11"/>
        <color indexed="8"/>
        <rFont val="Calibri"/>
        <family val="2"/>
      </rPr>
      <t>SP 800-53 Rev 5.1.1: SA-15(07)</t>
    </r>
    <r>
      <rPr>
        <sz val="11"/>
        <color indexed="8"/>
        <rFont val="Aptos Narrow"/>
        <family val="2"/>
        <scheme val="minor"/>
      </rPr>
      <t xml:space="preserve">
</t>
    </r>
    <r>
      <rPr>
        <b/>
        <sz val="11"/>
        <color indexed="8"/>
        <rFont val="Calibri"/>
        <family val="2"/>
      </rPr>
      <t>SP 800-53 Rev 5.1.1: SA-15(08)</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SI-05</t>
    </r>
  </si>
  <si>
    <r>
      <rPr>
        <b/>
        <sz val="11"/>
        <color indexed="8"/>
        <rFont val="Calibri"/>
        <family val="2"/>
      </rPr>
      <t>CRI Profile v2.0: ID.IM
CSF v1.1: RS.IM
CSF v1.1: RC.IM
CSF v1.1: PR.IP-7
CSF v1.1: DE.DP-5
SP 800-221A: MA.IM-1
SP 800-221A: MA.IM-1
CRI Profile v2.0: ID.IM-01</t>
    </r>
    <r>
      <rPr>
        <sz val="11"/>
        <color indexed="8"/>
        <rFont val="Aptos Narrow"/>
        <family val="2"/>
        <scheme val="minor"/>
      </rPr>
      <t xml:space="preserve">
</t>
    </r>
    <r>
      <rPr>
        <b/>
        <sz val="11"/>
        <color indexed="8"/>
        <rFont val="Calibri"/>
        <family val="2"/>
      </rPr>
      <t>CRI Profile v2.0: ID.IM-01.01</t>
    </r>
    <r>
      <rPr>
        <sz val="11"/>
        <color indexed="8"/>
        <rFont val="Aptos Narrow"/>
        <family val="2"/>
        <scheme val="minor"/>
      </rPr>
      <t xml:space="preserve">
</t>
    </r>
    <r>
      <rPr>
        <b/>
        <sz val="11"/>
        <color indexed="8"/>
        <rFont val="Calibri"/>
        <family val="2"/>
      </rPr>
      <t>CRI Profile v2.0: ID.IM-01.02</t>
    </r>
    <r>
      <rPr>
        <sz val="11"/>
        <color indexed="8"/>
        <rFont val="Aptos Narrow"/>
        <family val="2"/>
        <scheme val="minor"/>
      </rPr>
      <t xml:space="preserve">
</t>
    </r>
    <r>
      <rPr>
        <b/>
        <sz val="11"/>
        <color indexed="8"/>
        <rFont val="Calibri"/>
        <family val="2"/>
      </rPr>
      <t>CRI Profile v2.0: ID.IM-01.03</t>
    </r>
    <r>
      <rPr>
        <sz val="11"/>
        <color indexed="8"/>
        <rFont val="Aptos Narrow"/>
        <family val="2"/>
        <scheme val="minor"/>
      </rPr>
      <t xml:space="preserve">
</t>
    </r>
    <r>
      <rPr>
        <b/>
        <sz val="11"/>
        <color indexed="8"/>
        <rFont val="Calibri"/>
        <family val="2"/>
      </rPr>
      <t>CRI Profile v2.0: ID.IM-01.04</t>
    </r>
    <r>
      <rPr>
        <sz val="11"/>
        <color indexed="8"/>
        <rFont val="Aptos Narrow"/>
        <family val="2"/>
        <scheme val="minor"/>
      </rPr>
      <t xml:space="preserve">
</t>
    </r>
    <r>
      <rPr>
        <b/>
        <sz val="11"/>
        <color indexed="8"/>
        <rFont val="Calibri"/>
        <family val="2"/>
      </rPr>
      <t>CRI Profile v2.0: ID.IM-01.05</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AT-01</t>
    </r>
    <r>
      <rPr>
        <sz val="11"/>
        <color indexed="8"/>
        <rFont val="Aptos Narrow"/>
        <family val="2"/>
        <scheme val="minor"/>
      </rPr>
      <t xml:space="preserve">
</t>
    </r>
    <r>
      <rPr>
        <b/>
        <sz val="11"/>
        <color indexed="8"/>
        <rFont val="Calibri"/>
        <family val="2"/>
      </rPr>
      <t>SP 800-53 Rev 5.1.1: AU-01</t>
    </r>
    <r>
      <rPr>
        <sz val="11"/>
        <color indexed="8"/>
        <rFont val="Aptos Narrow"/>
        <family val="2"/>
        <scheme val="minor"/>
      </rPr>
      <t xml:space="preserve">
</t>
    </r>
    <r>
      <rPr>
        <b/>
        <sz val="11"/>
        <color indexed="8"/>
        <rFont val="Calibri"/>
        <family val="2"/>
      </rPr>
      <t>SP 800-53 Rev 5.1.1: CA-01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CP-01</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IR-01</t>
    </r>
    <r>
      <rPr>
        <sz val="11"/>
        <color indexed="8"/>
        <rFont val="Aptos Narrow"/>
        <family val="2"/>
        <scheme val="minor"/>
      </rPr>
      <t xml:space="preserve">
</t>
    </r>
    <r>
      <rPr>
        <b/>
        <sz val="11"/>
        <color indexed="8"/>
        <rFont val="Calibri"/>
        <family val="2"/>
      </rPr>
      <t>SP 800-53 Rev 5.1.1: MA-01</t>
    </r>
    <r>
      <rPr>
        <sz val="11"/>
        <color indexed="8"/>
        <rFont val="Aptos Narrow"/>
        <family val="2"/>
        <scheme val="minor"/>
      </rPr>
      <t xml:space="preserve">
</t>
    </r>
    <r>
      <rPr>
        <b/>
        <sz val="11"/>
        <color indexed="8"/>
        <rFont val="Calibri"/>
        <family val="2"/>
      </rPr>
      <t>SP 800-53 Rev 5.1.1: MP-01</t>
    </r>
    <r>
      <rPr>
        <sz val="11"/>
        <color indexed="8"/>
        <rFont val="Aptos Narrow"/>
        <family val="2"/>
        <scheme val="minor"/>
      </rPr>
      <t xml:space="preserve">
</t>
    </r>
    <r>
      <rPr>
        <b/>
        <sz val="11"/>
        <color indexed="8"/>
        <rFont val="Calibri"/>
        <family val="2"/>
      </rPr>
      <t>SP 800-53 Rev 5.1.1: PE-01</t>
    </r>
    <r>
      <rPr>
        <sz val="11"/>
        <color indexed="8"/>
        <rFont val="Aptos Narrow"/>
        <family val="2"/>
        <scheme val="minor"/>
      </rPr>
      <t xml:space="preserve">
</t>
    </r>
    <r>
      <rPr>
        <b/>
        <sz val="11"/>
        <color indexed="8"/>
        <rFont val="Calibri"/>
        <family val="2"/>
      </rPr>
      <t>SP 800-53 Rev 5.1.1: PL-01</t>
    </r>
    <r>
      <rPr>
        <sz val="11"/>
        <color indexed="8"/>
        <rFont val="Aptos Narrow"/>
        <family val="2"/>
        <scheme val="minor"/>
      </rPr>
      <t xml:space="preserve">
</t>
    </r>
    <r>
      <rPr>
        <b/>
        <sz val="11"/>
        <color indexed="8"/>
        <rFont val="Calibri"/>
        <family val="2"/>
      </rPr>
      <t>SP 800-53 Rev 5.1.1: PM-01</t>
    </r>
    <r>
      <rPr>
        <sz val="11"/>
        <color indexed="8"/>
        <rFont val="Aptos Narrow"/>
        <family val="2"/>
        <scheme val="minor"/>
      </rPr>
      <t xml:space="preserve">
</t>
    </r>
    <r>
      <rPr>
        <b/>
        <sz val="11"/>
        <color indexed="8"/>
        <rFont val="Calibri"/>
        <family val="2"/>
      </rPr>
      <t>SP 800-53 Rev 5.1.1: PS-01</t>
    </r>
    <r>
      <rPr>
        <sz val="11"/>
        <color indexed="8"/>
        <rFont val="Aptos Narrow"/>
        <family val="2"/>
        <scheme val="minor"/>
      </rPr>
      <t xml:space="preserve">
</t>
    </r>
    <r>
      <rPr>
        <b/>
        <sz val="11"/>
        <color indexed="8"/>
        <rFont val="Calibri"/>
        <family val="2"/>
      </rPr>
      <t>SP 800-53 Rev 5.1.1: PT-01</t>
    </r>
    <r>
      <rPr>
        <sz val="11"/>
        <color indexed="8"/>
        <rFont val="Aptos Narrow"/>
        <family val="2"/>
        <scheme val="minor"/>
      </rPr>
      <t xml:space="preserve">
</t>
    </r>
    <r>
      <rPr>
        <b/>
        <sz val="11"/>
        <color indexed="8"/>
        <rFont val="Calibri"/>
        <family val="2"/>
      </rPr>
      <t>SP 800-53 Rev 5.1.1: RA-01</t>
    </r>
    <r>
      <rPr>
        <sz val="11"/>
        <color indexed="8"/>
        <rFont val="Aptos Narrow"/>
        <family val="2"/>
        <scheme val="minor"/>
      </rPr>
      <t xml:space="preserve">
</t>
    </r>
    <r>
      <rPr>
        <b/>
        <sz val="11"/>
        <color indexed="8"/>
        <rFont val="Calibri"/>
        <family val="2"/>
      </rPr>
      <t>SP 800-53 Rev 5.1.1: SA-01</t>
    </r>
    <r>
      <rPr>
        <sz val="11"/>
        <color indexed="8"/>
        <rFont val="Aptos Narrow"/>
        <family val="2"/>
        <scheme val="minor"/>
      </rPr>
      <t xml:space="preserve">
</t>
    </r>
    <r>
      <rPr>
        <b/>
        <sz val="11"/>
        <color indexed="8"/>
        <rFont val="Calibri"/>
        <family val="2"/>
      </rPr>
      <t>SP 800-53 Rev 5.1.1: SC-01</t>
    </r>
    <r>
      <rPr>
        <sz val="11"/>
        <color indexed="8"/>
        <rFont val="Aptos Narrow"/>
        <family val="2"/>
        <scheme val="minor"/>
      </rPr>
      <t xml:space="preserve">
</t>
    </r>
    <r>
      <rPr>
        <b/>
        <sz val="11"/>
        <color indexed="8"/>
        <rFont val="Calibri"/>
        <family val="2"/>
      </rPr>
      <t>SP 800-53 Rev 5.1.1: SI-01</t>
    </r>
    <r>
      <rPr>
        <sz val="11"/>
        <color indexed="8"/>
        <rFont val="Aptos Narrow"/>
        <family val="2"/>
        <scheme val="minor"/>
      </rPr>
      <t xml:space="preserve">
</t>
    </r>
    <r>
      <rPr>
        <b/>
        <sz val="11"/>
        <color indexed="8"/>
        <rFont val="Calibri"/>
        <family val="2"/>
      </rPr>
      <t>SP 800-53 Rev 5.1.1: SR-01</t>
    </r>
    <r>
      <rPr>
        <sz val="11"/>
        <color indexed="8"/>
        <rFont val="Aptos Narrow"/>
        <family val="2"/>
        <scheme val="minor"/>
      </rPr>
      <t xml:space="preserve">
</t>
    </r>
    <r>
      <rPr>
        <b/>
        <sz val="11"/>
        <color indexed="8"/>
        <rFont val="Calibri"/>
        <family val="2"/>
      </rPr>
      <t>SP 800-53 Rev 5.1.1: CA-02</t>
    </r>
    <r>
      <rPr>
        <sz val="11"/>
        <color indexed="8"/>
        <rFont val="Aptos Narrow"/>
        <family val="2"/>
        <scheme val="minor"/>
      </rPr>
      <t xml:space="preserve">
</t>
    </r>
    <r>
      <rPr>
        <b/>
        <sz val="11"/>
        <color indexed="8"/>
        <rFont val="Calibri"/>
        <family val="2"/>
      </rPr>
      <t>SP 800-53 Rev 5.1.1: CA-05</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CA-08</t>
    </r>
    <r>
      <rPr>
        <sz val="11"/>
        <color indexed="8"/>
        <rFont val="Aptos Narrow"/>
        <family val="2"/>
        <scheme val="minor"/>
      </rPr>
      <t xml:space="preserve">
</t>
    </r>
    <r>
      <rPr>
        <b/>
        <sz val="11"/>
        <color indexed="8"/>
        <rFont val="Calibri"/>
        <family val="2"/>
      </rPr>
      <t>SP 800-53 Rev 5.1.1: CP-02</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PL-02</t>
    </r>
    <r>
      <rPr>
        <sz val="11"/>
        <color indexed="8"/>
        <rFont val="Aptos Narrow"/>
        <family val="2"/>
        <scheme val="minor"/>
      </rPr>
      <t xml:space="preserve">
</t>
    </r>
    <r>
      <rPr>
        <b/>
        <sz val="11"/>
        <color indexed="8"/>
        <rFont val="Calibri"/>
        <family val="2"/>
      </rPr>
      <t>SP 800-53 Rev 5.1.1: RA-03</t>
    </r>
    <r>
      <rPr>
        <sz val="11"/>
        <color indexed="8"/>
        <rFont val="Aptos Narrow"/>
        <family val="2"/>
        <scheme val="minor"/>
      </rPr>
      <t xml:space="preserve">
</t>
    </r>
    <r>
      <rPr>
        <b/>
        <sz val="11"/>
        <color indexed="8"/>
        <rFont val="Calibri"/>
        <family val="2"/>
      </rPr>
      <t>SP 800-53 Rev 5.1.1: RA-05</t>
    </r>
    <r>
      <rPr>
        <sz val="11"/>
        <color indexed="8"/>
        <rFont val="Aptos Narrow"/>
        <family val="2"/>
        <scheme val="minor"/>
      </rPr>
      <t xml:space="preserve">
</t>
    </r>
    <r>
      <rPr>
        <b/>
        <sz val="11"/>
        <color indexed="8"/>
        <rFont val="Calibri"/>
        <family val="2"/>
      </rPr>
      <t>SP 800-53 Rev 5.1.1: RA-07</t>
    </r>
    <r>
      <rPr>
        <sz val="11"/>
        <color indexed="8"/>
        <rFont val="Aptos Narrow"/>
        <family val="2"/>
        <scheme val="minor"/>
      </rPr>
      <t xml:space="preserve">
</t>
    </r>
    <r>
      <rPr>
        <b/>
        <sz val="11"/>
        <color indexed="8"/>
        <rFont val="Calibri"/>
        <family val="2"/>
      </rPr>
      <t>SP 800-53 Rev 5.1.1: SA-08</t>
    </r>
    <r>
      <rPr>
        <sz val="11"/>
        <color indexed="8"/>
        <rFont val="Aptos Narrow"/>
        <family val="2"/>
        <scheme val="minor"/>
      </rPr>
      <t xml:space="preserve">
</t>
    </r>
    <r>
      <rPr>
        <b/>
        <sz val="11"/>
        <color indexed="8"/>
        <rFont val="Calibri"/>
        <family val="2"/>
      </rPr>
      <t>SP 800-53 Rev 5.1.1: SA-11</t>
    </r>
    <r>
      <rPr>
        <sz val="11"/>
        <color indexed="8"/>
        <rFont val="Aptos Narrow"/>
        <family val="2"/>
        <scheme val="minor"/>
      </rPr>
      <t xml:space="preserve">
</t>
    </r>
    <r>
      <rPr>
        <b/>
        <sz val="11"/>
        <color indexed="8"/>
        <rFont val="Calibri"/>
        <family val="2"/>
      </rPr>
      <t>SP 800-53 Rev 5.1.1: SA-17(06)</t>
    </r>
    <r>
      <rPr>
        <sz val="11"/>
        <color indexed="8"/>
        <rFont val="Aptos Narrow"/>
        <family val="2"/>
        <scheme val="minor"/>
      </rPr>
      <t xml:space="preserve">
</t>
    </r>
    <r>
      <rPr>
        <b/>
        <sz val="11"/>
        <color indexed="8"/>
        <rFont val="Calibri"/>
        <family val="2"/>
      </rPr>
      <t>SP 800-53 Rev 5.1.1: SI-02</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SR-05</t>
    </r>
  </si>
  <si>
    <r>
      <rPr>
        <b/>
        <sz val="11"/>
        <color indexed="8"/>
        <rFont val="Calibri"/>
        <family val="2"/>
      </rPr>
      <t>CRI Profile v2.0: PR.IR
CIS Controls v8.0: 3.12</t>
    </r>
    <r>
      <rPr>
        <sz val="11"/>
        <color indexed="8"/>
        <rFont val="Aptos Narrow"/>
        <family val="2"/>
        <scheme val="minor"/>
      </rPr>
      <t xml:space="preserve">
</t>
    </r>
    <r>
      <rPr>
        <b/>
        <sz val="11"/>
        <color indexed="8"/>
        <rFont val="Calibri"/>
        <family val="2"/>
      </rPr>
      <t>CIS Controls v8.0: 12.2</t>
    </r>
    <r>
      <rPr>
        <sz val="11"/>
        <color indexed="8"/>
        <rFont val="Aptos Narrow"/>
        <family val="2"/>
        <scheme val="minor"/>
      </rPr>
      <t xml:space="preserve">
</t>
    </r>
    <r>
      <rPr>
        <b/>
        <sz val="11"/>
        <color indexed="8"/>
        <rFont val="Calibri"/>
        <family val="2"/>
      </rPr>
      <t>CRI Profile v2.0: PR.IR-01</t>
    </r>
    <r>
      <rPr>
        <sz val="11"/>
        <color indexed="8"/>
        <rFont val="Aptos Narrow"/>
        <family val="2"/>
        <scheme val="minor"/>
      </rPr>
      <t xml:space="preserve">
</t>
    </r>
    <r>
      <rPr>
        <b/>
        <sz val="11"/>
        <color indexed="8"/>
        <rFont val="Calibri"/>
        <family val="2"/>
      </rPr>
      <t>CRI Profile v2.0: PR.IR-01.01</t>
    </r>
    <r>
      <rPr>
        <sz val="11"/>
        <color indexed="8"/>
        <rFont val="Aptos Narrow"/>
        <family val="2"/>
        <scheme val="minor"/>
      </rPr>
      <t xml:space="preserve">
</t>
    </r>
    <r>
      <rPr>
        <b/>
        <sz val="11"/>
        <color indexed="8"/>
        <rFont val="Calibri"/>
        <family val="2"/>
      </rPr>
      <t>CRI Profile v2.0: PR.IR-01.02</t>
    </r>
    <r>
      <rPr>
        <sz val="11"/>
        <color indexed="8"/>
        <rFont val="Aptos Narrow"/>
        <family val="2"/>
        <scheme val="minor"/>
      </rPr>
      <t xml:space="preserve">
</t>
    </r>
    <r>
      <rPr>
        <b/>
        <sz val="11"/>
        <color indexed="8"/>
        <rFont val="Calibri"/>
        <family val="2"/>
      </rPr>
      <t>CRI Profile v2.0: PR.IR-01.03</t>
    </r>
    <r>
      <rPr>
        <sz val="11"/>
        <color indexed="8"/>
        <rFont val="Aptos Narrow"/>
        <family val="2"/>
        <scheme val="minor"/>
      </rPr>
      <t xml:space="preserve">
</t>
    </r>
    <r>
      <rPr>
        <b/>
        <sz val="11"/>
        <color indexed="8"/>
        <rFont val="Calibri"/>
        <family val="2"/>
      </rPr>
      <t>CRI Profile v2.0: PR.IR-01.04</t>
    </r>
    <r>
      <rPr>
        <sz val="11"/>
        <color indexed="8"/>
        <rFont val="Aptos Narrow"/>
        <family val="2"/>
        <scheme val="minor"/>
      </rPr>
      <t xml:space="preserve">
</t>
    </r>
    <r>
      <rPr>
        <b/>
        <sz val="11"/>
        <color indexed="8"/>
        <rFont val="Calibri"/>
        <family val="2"/>
      </rPr>
      <t>CRI Profile v2.0: PR.IR-01.05</t>
    </r>
    <r>
      <rPr>
        <sz val="11"/>
        <color indexed="8"/>
        <rFont val="Aptos Narrow"/>
        <family val="2"/>
        <scheme val="minor"/>
      </rPr>
      <t xml:space="preserve">
</t>
    </r>
    <r>
      <rPr>
        <b/>
        <sz val="11"/>
        <color indexed="8"/>
        <rFont val="Calibri"/>
        <family val="2"/>
      </rPr>
      <t>CRI Profile v2.0: PR.IR-01.06</t>
    </r>
    <r>
      <rPr>
        <sz val="11"/>
        <color indexed="8"/>
        <rFont val="Aptos Narrow"/>
        <family val="2"/>
        <scheme val="minor"/>
      </rPr>
      <t xml:space="preserve">
</t>
    </r>
    <r>
      <rPr>
        <b/>
        <sz val="11"/>
        <color indexed="8"/>
        <rFont val="Calibri"/>
        <family val="2"/>
      </rPr>
      <t>CRI Profile v2.0: PR.IR-01.07</t>
    </r>
    <r>
      <rPr>
        <sz val="11"/>
        <color indexed="8"/>
        <rFont val="Aptos Narrow"/>
        <family val="2"/>
        <scheme val="minor"/>
      </rPr>
      <t xml:space="preserve">
</t>
    </r>
    <r>
      <rPr>
        <b/>
        <sz val="11"/>
        <color indexed="8"/>
        <rFont val="Calibri"/>
        <family val="2"/>
      </rPr>
      <t>CRI Profile v2.0: PR.IR-01.08</t>
    </r>
    <r>
      <rPr>
        <sz val="11"/>
        <color indexed="8"/>
        <rFont val="Aptos Narrow"/>
        <family val="2"/>
        <scheme val="minor"/>
      </rPr>
      <t xml:space="preserve">
</t>
    </r>
    <r>
      <rPr>
        <b/>
        <sz val="11"/>
        <color indexed="8"/>
        <rFont val="Calibri"/>
        <family val="2"/>
      </rPr>
      <t>CSF v1.1: PR.AC-3</t>
    </r>
    <r>
      <rPr>
        <sz val="11"/>
        <color indexed="8"/>
        <rFont val="Aptos Narrow"/>
        <family val="2"/>
        <scheme val="minor"/>
      </rPr>
      <t xml:space="preserve">
</t>
    </r>
    <r>
      <rPr>
        <b/>
        <sz val="11"/>
        <color indexed="8"/>
        <rFont val="Calibri"/>
        <family val="2"/>
      </rPr>
      <t>CSF v1.1: PR.AC-5</t>
    </r>
    <r>
      <rPr>
        <sz val="11"/>
        <color indexed="8"/>
        <rFont val="Aptos Narrow"/>
        <family val="2"/>
        <scheme val="minor"/>
      </rPr>
      <t xml:space="preserve">
</t>
    </r>
    <r>
      <rPr>
        <b/>
        <sz val="11"/>
        <color indexed="8"/>
        <rFont val="Calibri"/>
        <family val="2"/>
      </rPr>
      <t>CSF v1.1: PR.DS-7</t>
    </r>
    <r>
      <rPr>
        <sz val="11"/>
        <color indexed="8"/>
        <rFont val="Aptos Narrow"/>
        <family val="2"/>
        <scheme val="minor"/>
      </rPr>
      <t xml:space="preserve">
</t>
    </r>
    <r>
      <rPr>
        <b/>
        <sz val="11"/>
        <color indexed="8"/>
        <rFont val="Calibri"/>
        <family val="2"/>
      </rPr>
      <t>CSF v1.1: PR.PT-4</t>
    </r>
    <r>
      <rPr>
        <sz val="11"/>
        <color indexed="8"/>
        <rFont val="Aptos Narrow"/>
        <family val="2"/>
        <scheme val="minor"/>
      </rPr>
      <t xml:space="preserve">
</t>
    </r>
    <r>
      <rPr>
        <b/>
        <sz val="11"/>
        <color indexed="8"/>
        <rFont val="Calibri"/>
        <family val="2"/>
      </rPr>
      <t>SP 800-218: PO.5.1</t>
    </r>
    <r>
      <rPr>
        <sz val="11"/>
        <color indexed="8"/>
        <rFont val="Aptos Narrow"/>
        <family val="2"/>
        <scheme val="minor"/>
      </rPr>
      <t xml:space="preserve">
</t>
    </r>
    <r>
      <rPr>
        <b/>
        <sz val="11"/>
        <color indexed="8"/>
        <rFont val="Calibri"/>
        <family val="2"/>
      </rPr>
      <t>SP 800-53 Rev 5.1.1: AC-03</t>
    </r>
    <r>
      <rPr>
        <sz val="11"/>
        <color indexed="8"/>
        <rFont val="Aptos Narrow"/>
        <family val="2"/>
        <scheme val="minor"/>
      </rPr>
      <t xml:space="preserve">
</t>
    </r>
    <r>
      <rPr>
        <b/>
        <sz val="11"/>
        <color indexed="8"/>
        <rFont val="Calibri"/>
        <family val="2"/>
      </rPr>
      <t>SP 800-53 Rev 5.1.1: AC-04</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SC-05</t>
    </r>
    <r>
      <rPr>
        <sz val="11"/>
        <color indexed="8"/>
        <rFont val="Aptos Narrow"/>
        <family val="2"/>
        <scheme val="minor"/>
      </rPr>
      <t xml:space="preserve">
</t>
    </r>
    <r>
      <rPr>
        <b/>
        <sz val="11"/>
        <color indexed="8"/>
        <rFont val="Calibri"/>
        <family val="2"/>
      </rPr>
      <t>SP 800-53 Rev 5.1.1: SC-07</t>
    </r>
  </si>
  <si>
    <r>
      <rPr>
        <b/>
        <sz val="11"/>
        <color indexed="8"/>
        <rFont val="Calibri"/>
        <family val="2"/>
      </rPr>
      <t xml:space="preserve">
CRI Profile v2.0: PR.PSCIS Controls v8.0: 4.1</t>
    </r>
    <r>
      <rPr>
        <sz val="11"/>
        <color indexed="8"/>
        <rFont val="Aptos Narrow"/>
        <family val="2"/>
        <scheme val="minor"/>
      </rPr>
      <t xml:space="preserve">
</t>
    </r>
    <r>
      <rPr>
        <b/>
        <sz val="11"/>
        <color indexed="8"/>
        <rFont val="Calibri"/>
        <family val="2"/>
      </rPr>
      <t>CIS Controls v8.0: 4.2</t>
    </r>
    <r>
      <rPr>
        <sz val="11"/>
        <color indexed="8"/>
        <rFont val="Aptos Narrow"/>
        <family val="2"/>
        <scheme val="minor"/>
      </rPr>
      <t xml:space="preserve">
</t>
    </r>
    <r>
      <rPr>
        <b/>
        <sz val="11"/>
        <color indexed="8"/>
        <rFont val="Calibri"/>
        <family val="2"/>
      </rPr>
      <t>CRI Profile v2.0: PR.PS-01</t>
    </r>
    <r>
      <rPr>
        <sz val="11"/>
        <color indexed="8"/>
        <rFont val="Aptos Narrow"/>
        <family val="2"/>
        <scheme val="minor"/>
      </rPr>
      <t xml:space="preserve">
</t>
    </r>
    <r>
      <rPr>
        <b/>
        <sz val="11"/>
        <color indexed="8"/>
        <rFont val="Calibri"/>
        <family val="2"/>
      </rPr>
      <t>CRI Profile v2.0: PR.PS-01.01</t>
    </r>
    <r>
      <rPr>
        <sz val="11"/>
        <color indexed="8"/>
        <rFont val="Aptos Narrow"/>
        <family val="2"/>
        <scheme val="minor"/>
      </rPr>
      <t xml:space="preserve">
</t>
    </r>
    <r>
      <rPr>
        <b/>
        <sz val="11"/>
        <color indexed="8"/>
        <rFont val="Calibri"/>
        <family val="2"/>
      </rPr>
      <t>CRI Profile v2.0: PR.PS-01.02</t>
    </r>
    <r>
      <rPr>
        <sz val="11"/>
        <color indexed="8"/>
        <rFont val="Aptos Narrow"/>
        <family val="2"/>
        <scheme val="minor"/>
      </rPr>
      <t xml:space="preserve">
</t>
    </r>
    <r>
      <rPr>
        <b/>
        <sz val="11"/>
        <color indexed="8"/>
        <rFont val="Calibri"/>
        <family val="2"/>
      </rPr>
      <t>CRI Profile v2.0: PR.PS-01.03</t>
    </r>
    <r>
      <rPr>
        <sz val="11"/>
        <color indexed="8"/>
        <rFont val="Aptos Narrow"/>
        <family val="2"/>
        <scheme val="minor"/>
      </rPr>
      <t xml:space="preserve">
</t>
    </r>
    <r>
      <rPr>
        <b/>
        <sz val="11"/>
        <color indexed="8"/>
        <rFont val="Calibri"/>
        <family val="2"/>
      </rPr>
      <t>CRI Profile v2.0: PR.PS-01.04</t>
    </r>
    <r>
      <rPr>
        <sz val="11"/>
        <color indexed="8"/>
        <rFont val="Aptos Narrow"/>
        <family val="2"/>
        <scheme val="minor"/>
      </rPr>
      <t xml:space="preserve">
</t>
    </r>
    <r>
      <rPr>
        <b/>
        <sz val="11"/>
        <color indexed="8"/>
        <rFont val="Calibri"/>
        <family val="2"/>
      </rPr>
      <t>CRI Profile v2.0: PR.PS-01.05</t>
    </r>
    <r>
      <rPr>
        <sz val="11"/>
        <color indexed="8"/>
        <rFont val="Aptos Narrow"/>
        <family val="2"/>
        <scheme val="minor"/>
      </rPr>
      <t xml:space="preserve">
</t>
    </r>
    <r>
      <rPr>
        <b/>
        <sz val="11"/>
        <color indexed="8"/>
        <rFont val="Calibri"/>
        <family val="2"/>
      </rPr>
      <t>CRI Profile v2.0: PR.PS-01.06</t>
    </r>
    <r>
      <rPr>
        <sz val="11"/>
        <color indexed="8"/>
        <rFont val="Aptos Narrow"/>
        <family val="2"/>
        <scheme val="minor"/>
      </rPr>
      <t xml:space="preserve">
</t>
    </r>
    <r>
      <rPr>
        <b/>
        <sz val="11"/>
        <color indexed="8"/>
        <rFont val="Calibri"/>
        <family val="2"/>
      </rPr>
      <t>CRI Profile v2.0: PR.PS-01.07</t>
    </r>
    <r>
      <rPr>
        <sz val="11"/>
        <color indexed="8"/>
        <rFont val="Aptos Narrow"/>
        <family val="2"/>
        <scheme val="minor"/>
      </rPr>
      <t xml:space="preserve">
</t>
    </r>
    <r>
      <rPr>
        <b/>
        <sz val="11"/>
        <color indexed="8"/>
        <rFont val="Calibri"/>
        <family val="2"/>
      </rPr>
      <t>CRI Profile v2.0: PR.PS-01.08</t>
    </r>
    <r>
      <rPr>
        <sz val="11"/>
        <color indexed="8"/>
        <rFont val="Aptos Narrow"/>
        <family val="2"/>
        <scheme val="minor"/>
      </rPr>
      <t xml:space="preserve">
</t>
    </r>
    <r>
      <rPr>
        <b/>
        <sz val="11"/>
        <color indexed="8"/>
        <rFont val="Calibri"/>
        <family val="2"/>
      </rPr>
      <t>CRI Profile v2.0: PR.PS-01.09</t>
    </r>
    <r>
      <rPr>
        <sz val="11"/>
        <color indexed="8"/>
        <rFont val="Aptos Narrow"/>
        <family val="2"/>
        <scheme val="minor"/>
      </rPr>
      <t xml:space="preserve">
</t>
    </r>
    <r>
      <rPr>
        <b/>
        <sz val="11"/>
        <color indexed="8"/>
        <rFont val="Calibri"/>
        <family val="2"/>
      </rPr>
      <t>CSF v1.1: PR.IP-1</t>
    </r>
    <r>
      <rPr>
        <sz val="11"/>
        <color indexed="8"/>
        <rFont val="Aptos Narrow"/>
        <family val="2"/>
        <scheme val="minor"/>
      </rPr>
      <t xml:space="preserve">
</t>
    </r>
    <r>
      <rPr>
        <b/>
        <sz val="11"/>
        <color indexed="8"/>
        <rFont val="Calibri"/>
        <family val="2"/>
      </rPr>
      <t>CSF v1.1: PR.IP-3</t>
    </r>
    <r>
      <rPr>
        <sz val="11"/>
        <color indexed="8"/>
        <rFont val="Aptos Narrow"/>
        <family val="2"/>
        <scheme val="minor"/>
      </rPr>
      <t xml:space="preserve">
</t>
    </r>
    <r>
      <rPr>
        <b/>
        <sz val="11"/>
        <color indexed="8"/>
        <rFont val="Calibri"/>
        <family val="2"/>
      </rPr>
      <t>CSF v1.1: PR.PT-2</t>
    </r>
    <r>
      <rPr>
        <sz val="11"/>
        <color indexed="8"/>
        <rFont val="Aptos Narrow"/>
        <family val="2"/>
        <scheme val="minor"/>
      </rPr>
      <t xml:space="preserve">
</t>
    </r>
    <r>
      <rPr>
        <b/>
        <sz val="11"/>
        <color indexed="8"/>
        <rFont val="Calibri"/>
        <family val="2"/>
      </rPr>
      <t>CSF v1.1: PR.PT-3</t>
    </r>
    <r>
      <rPr>
        <sz val="11"/>
        <color indexed="8"/>
        <rFont val="Aptos Narrow"/>
        <family val="2"/>
        <scheme val="minor"/>
      </rPr>
      <t xml:space="preserve">
</t>
    </r>
    <r>
      <rPr>
        <b/>
        <sz val="11"/>
        <color indexed="8"/>
        <rFont val="Calibri"/>
        <family val="2"/>
      </rPr>
      <t>SP 800-218: PO.5.2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800-53 Rev 5.1.1: CM-01</t>
    </r>
    <r>
      <rPr>
        <sz val="11"/>
        <color indexed="8"/>
        <rFont val="Aptos Narrow"/>
        <family val="2"/>
        <scheme val="minor"/>
      </rPr>
      <t xml:space="preserve">
</t>
    </r>
    <r>
      <rPr>
        <b/>
        <sz val="11"/>
        <color indexed="8"/>
        <rFont val="Calibri"/>
        <family val="2"/>
      </rPr>
      <t>SP 800-53 Rev 5.1.1: CM-02</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CM-04</t>
    </r>
    <r>
      <rPr>
        <sz val="11"/>
        <color indexed="8"/>
        <rFont val="Aptos Narrow"/>
        <family val="2"/>
        <scheme val="minor"/>
      </rPr>
      <t xml:space="preserve">
</t>
    </r>
    <r>
      <rPr>
        <b/>
        <sz val="11"/>
        <color indexed="8"/>
        <rFont val="Calibri"/>
        <family val="2"/>
      </rPr>
      <t>SP 800-53 Rev 5.1.1: CM-05</t>
    </r>
    <r>
      <rPr>
        <sz val="11"/>
        <color indexed="8"/>
        <rFont val="Aptos Narrow"/>
        <family val="2"/>
        <scheme val="minor"/>
      </rPr>
      <t xml:space="preserve">
</t>
    </r>
    <r>
      <rPr>
        <b/>
        <sz val="11"/>
        <color indexed="8"/>
        <rFont val="Calibri"/>
        <family val="2"/>
      </rPr>
      <t>SP 800-53 Rev 5.1.1: CM-06</t>
    </r>
    <r>
      <rPr>
        <sz val="11"/>
        <color indexed="8"/>
        <rFont val="Aptos Narrow"/>
        <family val="2"/>
        <scheme val="minor"/>
      </rPr>
      <t xml:space="preserve">
</t>
    </r>
    <r>
      <rPr>
        <b/>
        <sz val="11"/>
        <color indexed="8"/>
        <rFont val="Calibri"/>
        <family val="2"/>
      </rPr>
      <t>SP 800-53 Rev 5.1.1: CM-07</t>
    </r>
    <r>
      <rPr>
        <sz val="11"/>
        <color indexed="8"/>
        <rFont val="Aptos Narrow"/>
        <family val="2"/>
        <scheme val="minor"/>
      </rPr>
      <t xml:space="preserve">
</t>
    </r>
    <r>
      <rPr>
        <b/>
        <sz val="11"/>
        <color indexed="8"/>
        <rFont val="Calibri"/>
        <family val="2"/>
      </rPr>
      <t>SP 800-53 Rev 5.1.1: CM-08</t>
    </r>
    <r>
      <rPr>
        <sz val="11"/>
        <color indexed="8"/>
        <rFont val="Aptos Narrow"/>
        <family val="2"/>
        <scheme val="minor"/>
      </rPr>
      <t xml:space="preserve">
</t>
    </r>
    <r>
      <rPr>
        <b/>
        <sz val="11"/>
        <color indexed="8"/>
        <rFont val="Calibri"/>
        <family val="2"/>
      </rPr>
      <t>SP 800-53 Rev 5.1.1: CM-09</t>
    </r>
    <r>
      <rPr>
        <sz val="11"/>
        <color indexed="8"/>
        <rFont val="Aptos Narrow"/>
        <family val="2"/>
        <scheme val="minor"/>
      </rPr>
      <t xml:space="preserve">
</t>
    </r>
    <r>
      <rPr>
        <b/>
        <sz val="11"/>
        <color indexed="8"/>
        <rFont val="Calibri"/>
        <family val="2"/>
      </rPr>
      <t>SP 800-53 Rev 5.1.1: CM-10</t>
    </r>
    <r>
      <rPr>
        <sz val="11"/>
        <color indexed="8"/>
        <rFont val="Aptos Narrow"/>
        <family val="2"/>
        <scheme val="minor"/>
      </rPr>
      <t xml:space="preserve">
</t>
    </r>
    <r>
      <rPr>
        <b/>
        <sz val="11"/>
        <color indexed="8"/>
        <rFont val="Calibri"/>
        <family val="2"/>
      </rPr>
      <t>SP 800-53 Rev 5.1.1: CM-11</t>
    </r>
  </si>
  <si>
    <r>
      <rPr>
        <b/>
        <sz val="11"/>
        <color indexed="8"/>
        <rFont val="Calibri"/>
        <family val="2"/>
      </rPr>
      <t>CRI Profile v2.0: PR.DS
CSF v1.1: PR.DS
CIS Controls v8.0: 3.11</t>
    </r>
    <r>
      <rPr>
        <sz val="11"/>
        <color indexed="8"/>
        <rFont val="Aptos Narrow"/>
        <family val="2"/>
        <scheme val="minor"/>
      </rPr>
      <t xml:space="preserve">
</t>
    </r>
    <r>
      <rPr>
        <b/>
        <sz val="11"/>
        <color indexed="8"/>
        <rFont val="Calibri"/>
        <family val="2"/>
      </rPr>
      <t>CRI Profile v2.0: PR.DS-01</t>
    </r>
    <r>
      <rPr>
        <sz val="11"/>
        <color indexed="8"/>
        <rFont val="Aptos Narrow"/>
        <family val="2"/>
        <scheme val="minor"/>
      </rPr>
      <t xml:space="preserve">
</t>
    </r>
    <r>
      <rPr>
        <b/>
        <sz val="11"/>
        <color indexed="8"/>
        <rFont val="Calibri"/>
        <family val="2"/>
      </rPr>
      <t>CRI Profile v2.0: PR.DS-01.01</t>
    </r>
    <r>
      <rPr>
        <sz val="11"/>
        <color indexed="8"/>
        <rFont val="Aptos Narrow"/>
        <family val="2"/>
        <scheme val="minor"/>
      </rPr>
      <t xml:space="preserve">
</t>
    </r>
    <r>
      <rPr>
        <b/>
        <sz val="11"/>
        <color indexed="8"/>
        <rFont val="Calibri"/>
        <family val="2"/>
      </rPr>
      <t>CRI Profile v2.0: PR.DS-01.02</t>
    </r>
    <r>
      <rPr>
        <sz val="11"/>
        <color indexed="8"/>
        <rFont val="Aptos Narrow"/>
        <family val="2"/>
        <scheme val="minor"/>
      </rPr>
      <t xml:space="preserve">
</t>
    </r>
    <r>
      <rPr>
        <b/>
        <sz val="11"/>
        <color indexed="8"/>
        <rFont val="Calibri"/>
        <family val="2"/>
      </rPr>
      <t>CRI Profile v2.0: PR.DS-01.03</t>
    </r>
    <r>
      <rPr>
        <sz val="11"/>
        <color indexed="8"/>
        <rFont val="Aptos Narrow"/>
        <family val="2"/>
        <scheme val="minor"/>
      </rPr>
      <t xml:space="preserve">
</t>
    </r>
    <r>
      <rPr>
        <b/>
        <sz val="11"/>
        <color indexed="8"/>
        <rFont val="Calibri"/>
        <family val="2"/>
      </rPr>
      <t>CSF v1.1: PR.DS-1</t>
    </r>
    <r>
      <rPr>
        <sz val="11"/>
        <color indexed="8"/>
        <rFont val="Aptos Narrow"/>
        <family val="2"/>
        <scheme val="minor"/>
      </rPr>
      <t xml:space="preserve">
</t>
    </r>
    <r>
      <rPr>
        <b/>
        <sz val="11"/>
        <color indexed="8"/>
        <rFont val="Calibri"/>
        <family val="2"/>
      </rPr>
      <t>CSF v1.1: PR.DS-5</t>
    </r>
    <r>
      <rPr>
        <sz val="11"/>
        <color indexed="8"/>
        <rFont val="Aptos Narrow"/>
        <family val="2"/>
        <scheme val="minor"/>
      </rPr>
      <t xml:space="preserve">
</t>
    </r>
    <r>
      <rPr>
        <b/>
        <sz val="11"/>
        <color indexed="8"/>
        <rFont val="Calibri"/>
        <family val="2"/>
      </rPr>
      <t>CSF v1.1: PR.DS-6</t>
    </r>
    <r>
      <rPr>
        <sz val="11"/>
        <color indexed="8"/>
        <rFont val="Aptos Narrow"/>
        <family val="2"/>
        <scheme val="minor"/>
      </rPr>
      <t xml:space="preserve">
</t>
    </r>
    <r>
      <rPr>
        <b/>
        <sz val="11"/>
        <color indexed="8"/>
        <rFont val="Calibri"/>
        <family val="2"/>
      </rPr>
      <t>CSF v1.1: PR.PT-2</t>
    </r>
    <r>
      <rPr>
        <sz val="11"/>
        <color indexed="8"/>
        <rFont val="Aptos Narrow"/>
        <family val="2"/>
        <scheme val="minor"/>
      </rPr>
      <t xml:space="preserve">
</t>
    </r>
    <r>
      <rPr>
        <b/>
        <sz val="11"/>
        <color indexed="8"/>
        <rFont val="Calibri"/>
        <family val="2"/>
      </rPr>
      <t>SP 800-218: PS.1.1</t>
    </r>
    <r>
      <rPr>
        <sz val="11"/>
        <color indexed="8"/>
        <rFont val="Aptos Narrow"/>
        <family val="2"/>
        <scheme val="minor"/>
      </rPr>
      <t xml:space="preserve">
</t>
    </r>
    <r>
      <rPr>
        <b/>
        <sz val="11"/>
        <color indexed="8"/>
        <rFont val="Calibri"/>
        <family val="2"/>
      </rPr>
      <t>SP 800-218: PS.2.1</t>
    </r>
    <r>
      <rPr>
        <sz val="11"/>
        <color indexed="8"/>
        <rFont val="Aptos Narrow"/>
        <family val="2"/>
        <scheme val="minor"/>
      </rPr>
      <t xml:space="preserve">
</t>
    </r>
    <r>
      <rPr>
        <b/>
        <sz val="11"/>
        <color indexed="8"/>
        <rFont val="Calibri"/>
        <family val="2"/>
      </rPr>
      <t>SP 800-218: PS.3.1</t>
    </r>
    <r>
      <rPr>
        <sz val="11"/>
        <color indexed="8"/>
        <rFont val="Aptos Narrow"/>
        <family val="2"/>
        <scheme val="minor"/>
      </rPr>
      <t xml:space="preserve">
</t>
    </r>
    <r>
      <rPr>
        <b/>
        <sz val="11"/>
        <color indexed="8"/>
        <rFont val="Calibri"/>
        <family val="2"/>
      </rPr>
      <t>SP 800-53 Rev 5.1.1: CA-03</t>
    </r>
    <r>
      <rPr>
        <sz val="11"/>
        <color indexed="8"/>
        <rFont val="Aptos Narrow"/>
        <family val="2"/>
        <scheme val="minor"/>
      </rPr>
      <t xml:space="preserve">
</t>
    </r>
    <r>
      <rPr>
        <b/>
        <sz val="11"/>
        <color indexed="8"/>
        <rFont val="Calibri"/>
        <family val="2"/>
      </rPr>
      <t>SP 800-53 Rev 5.1.1: CP-09</t>
    </r>
    <r>
      <rPr>
        <sz val="11"/>
        <color indexed="8"/>
        <rFont val="Aptos Narrow"/>
        <family val="2"/>
        <scheme val="minor"/>
      </rPr>
      <t xml:space="preserve">
</t>
    </r>
    <r>
      <rPr>
        <b/>
        <sz val="11"/>
        <color indexed="8"/>
        <rFont val="Calibri"/>
        <family val="2"/>
      </rPr>
      <t>SP 800-53 Rev 5.1.1: MP-08</t>
    </r>
    <r>
      <rPr>
        <sz val="11"/>
        <color indexed="8"/>
        <rFont val="Aptos Narrow"/>
        <family val="2"/>
        <scheme val="minor"/>
      </rPr>
      <t xml:space="preserve">
</t>
    </r>
    <r>
      <rPr>
        <b/>
        <sz val="11"/>
        <color indexed="8"/>
        <rFont val="Calibri"/>
        <family val="2"/>
      </rPr>
      <t>SP 800-53 Rev 5.1.1: SC-04</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SC-12</t>
    </r>
    <r>
      <rPr>
        <sz val="11"/>
        <color indexed="8"/>
        <rFont val="Aptos Narrow"/>
        <family val="2"/>
        <scheme val="minor"/>
      </rPr>
      <t xml:space="preserve">
</t>
    </r>
    <r>
      <rPr>
        <b/>
        <sz val="11"/>
        <color indexed="8"/>
        <rFont val="Calibri"/>
        <family val="2"/>
      </rPr>
      <t>SP 800-53 Rev 5.1.1: SC-13</t>
    </r>
    <r>
      <rPr>
        <sz val="11"/>
        <color indexed="8"/>
        <rFont val="Aptos Narrow"/>
        <family val="2"/>
        <scheme val="minor"/>
      </rPr>
      <t xml:space="preserve">
</t>
    </r>
    <r>
      <rPr>
        <b/>
        <sz val="11"/>
        <color indexed="8"/>
        <rFont val="Calibri"/>
        <family val="2"/>
      </rPr>
      <t>SP 800-53 Rev 5.1.1: SC-28</t>
    </r>
    <r>
      <rPr>
        <sz val="11"/>
        <color indexed="8"/>
        <rFont val="Aptos Narrow"/>
        <family val="2"/>
        <scheme val="minor"/>
      </rPr>
      <t xml:space="preserve">
</t>
    </r>
    <r>
      <rPr>
        <b/>
        <sz val="11"/>
        <color indexed="8"/>
        <rFont val="Calibri"/>
        <family val="2"/>
      </rPr>
      <t>SP 800-53 Rev 5.1.1: SC-32</t>
    </r>
    <r>
      <rPr>
        <sz val="11"/>
        <color indexed="8"/>
        <rFont val="Aptos Narrow"/>
        <family val="2"/>
        <scheme val="minor"/>
      </rPr>
      <t xml:space="preserve">
</t>
    </r>
    <r>
      <rPr>
        <b/>
        <sz val="11"/>
        <color indexed="8"/>
        <rFont val="Calibri"/>
        <family val="2"/>
      </rPr>
      <t>SP 800-53 Rev 5.1.1: SC-39</t>
    </r>
    <r>
      <rPr>
        <sz val="11"/>
        <color indexed="8"/>
        <rFont val="Aptos Narrow"/>
        <family val="2"/>
        <scheme val="minor"/>
      </rPr>
      <t xml:space="preserve">
</t>
    </r>
    <r>
      <rPr>
        <b/>
        <sz val="11"/>
        <color indexed="8"/>
        <rFont val="Calibri"/>
        <family val="2"/>
      </rPr>
      <t>SP 800-53 Rev 5.1.1: SC-43</t>
    </r>
    <r>
      <rPr>
        <sz val="11"/>
        <color indexed="8"/>
        <rFont val="Aptos Narrow"/>
        <family val="2"/>
        <scheme val="minor"/>
      </rPr>
      <t xml:space="preserve">
</t>
    </r>
    <r>
      <rPr>
        <b/>
        <sz val="11"/>
        <color indexed="8"/>
        <rFont val="Calibri"/>
        <family val="2"/>
      </rPr>
      <t>SP 800-53 Rev 5.1.1: SI-03</t>
    </r>
    <r>
      <rPr>
        <sz val="11"/>
        <color indexed="8"/>
        <rFont val="Aptos Narrow"/>
        <family val="2"/>
        <scheme val="minor"/>
      </rPr>
      <t xml:space="preserve">
</t>
    </r>
    <r>
      <rPr>
        <b/>
        <sz val="11"/>
        <color indexed="8"/>
        <rFont val="Calibri"/>
        <family val="2"/>
      </rPr>
      <t>SP 800-53 Rev 5.1.1: SI-04</t>
    </r>
    <r>
      <rPr>
        <sz val="11"/>
        <color indexed="8"/>
        <rFont val="Aptos Narrow"/>
        <family val="2"/>
        <scheme val="minor"/>
      </rPr>
      <t xml:space="preserve">
</t>
    </r>
    <r>
      <rPr>
        <b/>
        <sz val="11"/>
        <color indexed="8"/>
        <rFont val="Calibri"/>
        <family val="2"/>
      </rPr>
      <t>SP 800-53 Rev 5.1.1: SI-07</t>
    </r>
  </si>
  <si>
    <r>
      <rPr>
        <b/>
        <sz val="11"/>
        <color indexed="8"/>
        <rFont val="Calibri"/>
        <family val="2"/>
      </rPr>
      <t>CRI Profile v2.0: PR.AT
CSF v1.1: PR.AT
SP 800-218: PO.2.2
CIS Controls v8.0: 14.1</t>
    </r>
    <r>
      <rPr>
        <sz val="11"/>
        <color indexed="8"/>
        <rFont val="Aptos Narrow"/>
        <family val="2"/>
        <scheme val="minor"/>
      </rPr>
      <t xml:space="preserve">
</t>
    </r>
    <r>
      <rPr>
        <b/>
        <sz val="11"/>
        <color indexed="8"/>
        <rFont val="Calibri"/>
        <family val="2"/>
      </rPr>
      <t>CRI Profile v2.0: PR.AT-01</t>
    </r>
    <r>
      <rPr>
        <sz val="11"/>
        <color indexed="8"/>
        <rFont val="Aptos Narrow"/>
        <family val="2"/>
        <scheme val="minor"/>
      </rPr>
      <t xml:space="preserve">
</t>
    </r>
    <r>
      <rPr>
        <b/>
        <sz val="11"/>
        <color indexed="8"/>
        <rFont val="Calibri"/>
        <family val="2"/>
      </rPr>
      <t>CRI Profile v2.0: PR.AT-01.01</t>
    </r>
    <r>
      <rPr>
        <sz val="11"/>
        <color indexed="8"/>
        <rFont val="Aptos Narrow"/>
        <family val="2"/>
        <scheme val="minor"/>
      </rPr>
      <t xml:space="preserve">
</t>
    </r>
    <r>
      <rPr>
        <b/>
        <sz val="11"/>
        <color indexed="8"/>
        <rFont val="Calibri"/>
        <family val="2"/>
      </rPr>
      <t>CRI Profile v2.0: PR.AT-01.02</t>
    </r>
    <r>
      <rPr>
        <sz val="11"/>
        <color indexed="8"/>
        <rFont val="Aptos Narrow"/>
        <family val="2"/>
        <scheme val="minor"/>
      </rPr>
      <t xml:space="preserve">
</t>
    </r>
    <r>
      <rPr>
        <b/>
        <sz val="11"/>
        <color indexed="8"/>
        <rFont val="Calibri"/>
        <family val="2"/>
      </rPr>
      <t>CRI Profile v2.0: PR.AT-01.03</t>
    </r>
    <r>
      <rPr>
        <sz val="11"/>
        <color indexed="8"/>
        <rFont val="Aptos Narrow"/>
        <family val="2"/>
        <scheme val="minor"/>
      </rPr>
      <t xml:space="preserve">
</t>
    </r>
    <r>
      <rPr>
        <b/>
        <sz val="11"/>
        <color indexed="8"/>
        <rFont val="Calibri"/>
        <family val="2"/>
      </rPr>
      <t>CRI Profile v2.0: PR.AT-01.04</t>
    </r>
    <r>
      <rPr>
        <sz val="11"/>
        <color indexed="8"/>
        <rFont val="Aptos Narrow"/>
        <family val="2"/>
        <scheme val="minor"/>
      </rPr>
      <t xml:space="preserve">
</t>
    </r>
    <r>
      <rPr>
        <b/>
        <sz val="11"/>
        <color indexed="8"/>
        <rFont val="Calibri"/>
        <family val="2"/>
      </rPr>
      <t>CSF v1.1: PR.AT-1</t>
    </r>
    <r>
      <rPr>
        <sz val="11"/>
        <color indexed="8"/>
        <rFont val="Aptos Narrow"/>
        <family val="2"/>
        <scheme val="minor"/>
      </rPr>
      <t xml:space="preserve">
</t>
    </r>
    <r>
      <rPr>
        <b/>
        <sz val="11"/>
        <color indexed="8"/>
        <rFont val="Calibri"/>
        <family val="2"/>
      </rPr>
      <t>CSF v1.1: PR.AT-3</t>
    </r>
    <r>
      <rPr>
        <sz val="11"/>
        <color indexed="8"/>
        <rFont val="Aptos Narrow"/>
        <family val="2"/>
        <scheme val="minor"/>
      </rPr>
      <t xml:space="preserve">
</t>
    </r>
    <r>
      <rPr>
        <b/>
        <sz val="11"/>
        <color indexed="8"/>
        <rFont val="Calibri"/>
        <family val="2"/>
      </rPr>
      <t>CSF v1.1: RS.CO-1</t>
    </r>
    <r>
      <rPr>
        <sz val="11"/>
        <color indexed="8"/>
        <rFont val="Aptos Narrow"/>
        <family val="2"/>
        <scheme val="minor"/>
      </rPr>
      <t xml:space="preserve">
</t>
    </r>
    <r>
      <rPr>
        <b/>
        <sz val="11"/>
        <color indexed="8"/>
        <rFont val="Calibri"/>
        <family val="2"/>
      </rPr>
      <t>SP 800-218: PO.2.2</t>
    </r>
    <r>
      <rPr>
        <sz val="11"/>
        <color indexed="8"/>
        <rFont val="Aptos Narrow"/>
        <family val="2"/>
        <scheme val="minor"/>
      </rPr>
      <t xml:space="preserve">
</t>
    </r>
    <r>
      <rPr>
        <b/>
        <sz val="11"/>
        <color indexed="8"/>
        <rFont val="Calibri"/>
        <family val="2"/>
      </rPr>
      <t>SP 800-221A: GV.CT-3</t>
    </r>
    <r>
      <rPr>
        <sz val="11"/>
        <color indexed="8"/>
        <rFont val="Aptos Narrow"/>
        <family val="2"/>
        <scheme val="minor"/>
      </rPr>
      <t xml:space="preserve">
</t>
    </r>
    <r>
      <rPr>
        <b/>
        <sz val="11"/>
        <color indexed="8"/>
        <rFont val="Calibri"/>
        <family val="2"/>
      </rPr>
      <t>SP 800-221A: GV.RR-2</t>
    </r>
    <r>
      <rPr>
        <sz val="11"/>
        <color indexed="8"/>
        <rFont val="Aptos Narrow"/>
        <family val="2"/>
        <scheme val="minor"/>
      </rPr>
      <t xml:space="preserve">
</t>
    </r>
    <r>
      <rPr>
        <b/>
        <sz val="11"/>
        <color indexed="8"/>
        <rFont val="Calibri"/>
        <family val="2"/>
      </rPr>
      <t>SP 800-53 Rev 5.1.1: AT-02</t>
    </r>
    <r>
      <rPr>
        <sz val="11"/>
        <color indexed="8"/>
        <rFont val="Aptos Narrow"/>
        <family val="2"/>
        <scheme val="minor"/>
      </rPr>
      <t xml:space="preserve">
</t>
    </r>
    <r>
      <rPr>
        <b/>
        <sz val="11"/>
        <color indexed="8"/>
        <rFont val="Calibri"/>
        <family val="2"/>
      </rPr>
      <t>SP 800-53 Rev 5.1.1: AT-03</t>
    </r>
  </si>
  <si>
    <r>
      <rPr>
        <b/>
        <sz val="11"/>
        <color indexed="8"/>
        <rFont val="Calibri"/>
        <family val="2"/>
      </rPr>
      <t>CRI Profile v2.0: PR
CSF v1.1: PR
CRI Profile v2.0: PR.AA
CSF v1.1: PR.AC
CIS Controls v8.0: 5.1</t>
    </r>
    <r>
      <rPr>
        <sz val="11"/>
        <color indexed="8"/>
        <rFont val="Aptos Narrow"/>
        <family val="2"/>
        <scheme val="minor"/>
      </rPr>
      <t xml:space="preserve">
</t>
    </r>
    <r>
      <rPr>
        <b/>
        <sz val="11"/>
        <color indexed="8"/>
        <rFont val="Calibri"/>
        <family val="2"/>
      </rPr>
      <t>CIS Controls v8.0: 6.7</t>
    </r>
    <r>
      <rPr>
        <sz val="11"/>
        <color indexed="8"/>
        <rFont val="Aptos Narrow"/>
        <family val="2"/>
        <scheme val="minor"/>
      </rPr>
      <t xml:space="preserve">
</t>
    </r>
    <r>
      <rPr>
        <b/>
        <sz val="11"/>
        <color indexed="8"/>
        <rFont val="Calibri"/>
        <family val="2"/>
      </rPr>
      <t>CRI Profile v2.0: PR.AA-01</t>
    </r>
    <r>
      <rPr>
        <sz val="11"/>
        <color indexed="8"/>
        <rFont val="Aptos Narrow"/>
        <family val="2"/>
        <scheme val="minor"/>
      </rPr>
      <t xml:space="preserve">
</t>
    </r>
    <r>
      <rPr>
        <b/>
        <sz val="11"/>
        <color indexed="8"/>
        <rFont val="Calibri"/>
        <family val="2"/>
      </rPr>
      <t>CRI Profile v2.0: PR.AA-01.01</t>
    </r>
    <r>
      <rPr>
        <sz val="11"/>
        <color indexed="8"/>
        <rFont val="Aptos Narrow"/>
        <family val="2"/>
        <scheme val="minor"/>
      </rPr>
      <t xml:space="preserve">
</t>
    </r>
    <r>
      <rPr>
        <b/>
        <sz val="11"/>
        <color indexed="8"/>
        <rFont val="Calibri"/>
        <family val="2"/>
      </rPr>
      <t>CRI Profile v2.0: PR.AA-01.02</t>
    </r>
    <r>
      <rPr>
        <sz val="11"/>
        <color indexed="8"/>
        <rFont val="Aptos Narrow"/>
        <family val="2"/>
        <scheme val="minor"/>
      </rPr>
      <t xml:space="preserve">
</t>
    </r>
    <r>
      <rPr>
        <b/>
        <sz val="11"/>
        <color indexed="8"/>
        <rFont val="Calibri"/>
        <family val="2"/>
      </rPr>
      <t>CSF v1.1: PR.AC-1</t>
    </r>
    <r>
      <rPr>
        <sz val="11"/>
        <color indexed="8"/>
        <rFont val="Aptos Narrow"/>
        <family val="2"/>
        <scheme val="minor"/>
      </rPr>
      <t xml:space="preserve">
</t>
    </r>
    <r>
      <rPr>
        <b/>
        <sz val="11"/>
        <color indexed="8"/>
        <rFont val="Calibri"/>
        <family val="2"/>
      </rPr>
      <t>SP 800-53 Rev 5.1.1: AC-01</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AC-14</t>
    </r>
    <r>
      <rPr>
        <sz val="11"/>
        <color indexed="8"/>
        <rFont val="Aptos Narrow"/>
        <family val="2"/>
        <scheme val="minor"/>
      </rPr>
      <t xml:space="preserve">
</t>
    </r>
    <r>
      <rPr>
        <b/>
        <sz val="11"/>
        <color indexed="8"/>
        <rFont val="Calibri"/>
        <family val="2"/>
      </rPr>
      <t>SP 800-53 Rev 5.1.1: IA-01</t>
    </r>
    <r>
      <rPr>
        <sz val="11"/>
        <color indexed="8"/>
        <rFont val="Aptos Narrow"/>
        <family val="2"/>
        <scheme val="minor"/>
      </rPr>
      <t xml:space="preserve">
</t>
    </r>
    <r>
      <rPr>
        <b/>
        <sz val="11"/>
        <color indexed="8"/>
        <rFont val="Calibri"/>
        <family val="2"/>
      </rPr>
      <t>SP 800-53 Rev 5.1.1: IA-02</t>
    </r>
    <r>
      <rPr>
        <sz val="11"/>
        <color indexed="8"/>
        <rFont val="Aptos Narrow"/>
        <family val="2"/>
        <scheme val="minor"/>
      </rPr>
      <t xml:space="preserve">
</t>
    </r>
    <r>
      <rPr>
        <b/>
        <sz val="11"/>
        <color indexed="8"/>
        <rFont val="Calibri"/>
        <family val="2"/>
      </rPr>
      <t>SP 800-53 Rev 5.1.1: IA-03</t>
    </r>
    <r>
      <rPr>
        <sz val="11"/>
        <color indexed="8"/>
        <rFont val="Aptos Narrow"/>
        <family val="2"/>
        <scheme val="minor"/>
      </rPr>
      <t xml:space="preserve">
</t>
    </r>
    <r>
      <rPr>
        <b/>
        <sz val="11"/>
        <color indexed="8"/>
        <rFont val="Calibri"/>
        <family val="2"/>
      </rPr>
      <t>SP 800-53 Rev 5.1.1: IA-04</t>
    </r>
    <r>
      <rPr>
        <sz val="11"/>
        <color indexed="8"/>
        <rFont val="Aptos Narrow"/>
        <family val="2"/>
        <scheme val="minor"/>
      </rPr>
      <t xml:space="preserve">
</t>
    </r>
    <r>
      <rPr>
        <b/>
        <sz val="11"/>
        <color indexed="8"/>
        <rFont val="Calibri"/>
        <family val="2"/>
      </rPr>
      <t>SP 800-53 Rev 5.1.1: IA-05</t>
    </r>
    <r>
      <rPr>
        <sz val="11"/>
        <color indexed="8"/>
        <rFont val="Aptos Narrow"/>
        <family val="2"/>
        <scheme val="minor"/>
      </rPr>
      <t xml:space="preserve">
</t>
    </r>
    <r>
      <rPr>
        <b/>
        <sz val="11"/>
        <color indexed="8"/>
        <rFont val="Calibri"/>
        <family val="2"/>
      </rPr>
      <t>SP 800-53 Rev 5.1.1: IA-06</t>
    </r>
    <r>
      <rPr>
        <sz val="11"/>
        <color indexed="8"/>
        <rFont val="Aptos Narrow"/>
        <family val="2"/>
        <scheme val="minor"/>
      </rPr>
      <t xml:space="preserve">
</t>
    </r>
    <r>
      <rPr>
        <b/>
        <sz val="11"/>
        <color indexed="8"/>
        <rFont val="Calibri"/>
        <family val="2"/>
      </rPr>
      <t>SP 800-53 Rev 5.1.1: IA-07</t>
    </r>
    <r>
      <rPr>
        <sz val="11"/>
        <color indexed="8"/>
        <rFont val="Aptos Narrow"/>
        <family val="2"/>
        <scheme val="minor"/>
      </rPr>
      <t xml:space="preserve">
</t>
    </r>
    <r>
      <rPr>
        <b/>
        <sz val="11"/>
        <color indexed="8"/>
        <rFont val="Calibri"/>
        <family val="2"/>
      </rPr>
      <t>SP 800-53 Rev 5.1.1: IA-08</t>
    </r>
    <r>
      <rPr>
        <sz val="11"/>
        <color indexed="8"/>
        <rFont val="Aptos Narrow"/>
        <family val="2"/>
        <scheme val="minor"/>
      </rPr>
      <t xml:space="preserve">
</t>
    </r>
    <r>
      <rPr>
        <b/>
        <sz val="11"/>
        <color indexed="8"/>
        <rFont val="Calibri"/>
        <family val="2"/>
      </rPr>
      <t>SP 800-53 Rev 5.1.1: IA-09</t>
    </r>
    <r>
      <rPr>
        <sz val="11"/>
        <color indexed="8"/>
        <rFont val="Aptos Narrow"/>
        <family val="2"/>
        <scheme val="minor"/>
      </rPr>
      <t xml:space="preserve">
</t>
    </r>
    <r>
      <rPr>
        <b/>
        <sz val="11"/>
        <color indexed="8"/>
        <rFont val="Calibri"/>
        <family val="2"/>
      </rPr>
      <t>SP 800-53 Rev 5.1.1: IA-10</t>
    </r>
    <r>
      <rPr>
        <sz val="11"/>
        <color indexed="8"/>
        <rFont val="Aptos Narrow"/>
        <family val="2"/>
        <scheme val="minor"/>
      </rPr>
      <t xml:space="preserve">
</t>
    </r>
    <r>
      <rPr>
        <b/>
        <sz val="11"/>
        <color indexed="8"/>
        <rFont val="Calibri"/>
        <family val="2"/>
      </rPr>
      <t>SP 800-53 Rev 5.1.1: IA-11</t>
    </r>
  </si>
  <si>
    <r>
      <rPr>
        <b/>
        <sz val="11"/>
        <color indexed="8"/>
        <rFont val="Calibri"/>
        <family val="2"/>
      </rPr>
      <t>CRI Profile v2.0: DE.CM
CSF v1.1: DE.CM
CRI Profile v2.0: DE
CSF v1.1: DE
CIS Controls v8.0: 13.1</t>
    </r>
    <r>
      <rPr>
        <sz val="11"/>
        <color indexed="8"/>
        <rFont val="Aptos Narrow"/>
        <family val="2"/>
        <scheme val="minor"/>
      </rPr>
      <t xml:space="preserve">
</t>
    </r>
    <r>
      <rPr>
        <b/>
        <sz val="11"/>
        <color indexed="8"/>
        <rFont val="Calibri"/>
        <family val="2"/>
      </rPr>
      <t>CRI Profile v2.0: DE.CM-01</t>
    </r>
    <r>
      <rPr>
        <sz val="11"/>
        <color indexed="8"/>
        <rFont val="Aptos Narrow"/>
        <family val="2"/>
        <scheme val="minor"/>
      </rPr>
      <t xml:space="preserve">
</t>
    </r>
    <r>
      <rPr>
        <b/>
        <sz val="11"/>
        <color indexed="8"/>
        <rFont val="Calibri"/>
        <family val="2"/>
      </rPr>
      <t>CRI Profile v2.0: DE.CM-01.01</t>
    </r>
    <r>
      <rPr>
        <sz val="11"/>
        <color indexed="8"/>
        <rFont val="Aptos Narrow"/>
        <family val="2"/>
        <scheme val="minor"/>
      </rPr>
      <t xml:space="preserve">
</t>
    </r>
    <r>
      <rPr>
        <b/>
        <sz val="11"/>
        <color indexed="8"/>
        <rFont val="Calibri"/>
        <family val="2"/>
      </rPr>
      <t>CRI Profile v2.0: DE.CM-01.02</t>
    </r>
    <r>
      <rPr>
        <sz val="11"/>
        <color indexed="8"/>
        <rFont val="Aptos Narrow"/>
        <family val="2"/>
        <scheme val="minor"/>
      </rPr>
      <t xml:space="preserve">
</t>
    </r>
    <r>
      <rPr>
        <b/>
        <sz val="11"/>
        <color indexed="8"/>
        <rFont val="Calibri"/>
        <family val="2"/>
      </rPr>
      <t>CRI Profile v2.0: DE.CM-01.03</t>
    </r>
    <r>
      <rPr>
        <sz val="11"/>
        <color indexed="8"/>
        <rFont val="Aptos Narrow"/>
        <family val="2"/>
        <scheme val="minor"/>
      </rPr>
      <t xml:space="preserve">
</t>
    </r>
    <r>
      <rPr>
        <b/>
        <sz val="11"/>
        <color indexed="8"/>
        <rFont val="Calibri"/>
        <family val="2"/>
      </rPr>
      <t>CRI Profile v2.0: DE.CM-01.04</t>
    </r>
    <r>
      <rPr>
        <sz val="11"/>
        <color indexed="8"/>
        <rFont val="Aptos Narrow"/>
        <family val="2"/>
        <scheme val="minor"/>
      </rPr>
      <t xml:space="preserve">
</t>
    </r>
    <r>
      <rPr>
        <b/>
        <sz val="11"/>
        <color indexed="8"/>
        <rFont val="Calibri"/>
        <family val="2"/>
      </rPr>
      <t>CRI Profile v2.0: DE.CM-01.05</t>
    </r>
    <r>
      <rPr>
        <sz val="11"/>
        <color indexed="8"/>
        <rFont val="Aptos Narrow"/>
        <family val="2"/>
        <scheme val="minor"/>
      </rPr>
      <t xml:space="preserve">
</t>
    </r>
    <r>
      <rPr>
        <b/>
        <sz val="11"/>
        <color indexed="8"/>
        <rFont val="Calibri"/>
        <family val="2"/>
      </rPr>
      <t>CRI Profile v2.0: DE.CM-01.06</t>
    </r>
    <r>
      <rPr>
        <sz val="11"/>
        <color indexed="8"/>
        <rFont val="Aptos Narrow"/>
        <family val="2"/>
        <scheme val="minor"/>
      </rPr>
      <t xml:space="preserve">
</t>
    </r>
    <r>
      <rPr>
        <b/>
        <sz val="11"/>
        <color indexed="8"/>
        <rFont val="Calibri"/>
        <family val="2"/>
      </rPr>
      <t>CSF v1.1: DE.CM-1</t>
    </r>
    <r>
      <rPr>
        <sz val="11"/>
        <color indexed="8"/>
        <rFont val="Aptos Narrow"/>
        <family val="2"/>
        <scheme val="minor"/>
      </rPr>
      <t xml:space="preserve">
</t>
    </r>
    <r>
      <rPr>
        <b/>
        <sz val="11"/>
        <color indexed="8"/>
        <rFont val="Calibri"/>
        <family val="2"/>
      </rPr>
      <t>CSF v1.1: DE.CM-4</t>
    </r>
    <r>
      <rPr>
        <sz val="11"/>
        <color indexed="8"/>
        <rFont val="Aptos Narrow"/>
        <family val="2"/>
        <scheme val="minor"/>
      </rPr>
      <t xml:space="preserve">
</t>
    </r>
    <r>
      <rPr>
        <b/>
        <sz val="11"/>
        <color indexed="8"/>
        <rFont val="Calibri"/>
        <family val="2"/>
      </rPr>
      <t>CSF v1.1: DE.CM-5</t>
    </r>
    <r>
      <rPr>
        <sz val="11"/>
        <color indexed="8"/>
        <rFont val="Aptos Narrow"/>
        <family val="2"/>
        <scheme val="minor"/>
      </rPr>
      <t xml:space="preserve">
</t>
    </r>
    <r>
      <rPr>
        <b/>
        <sz val="11"/>
        <color indexed="8"/>
        <rFont val="Calibri"/>
        <family val="2"/>
      </rPr>
      <t>CSF v1.1: DE.CM-7</t>
    </r>
    <r>
      <rPr>
        <sz val="11"/>
        <color indexed="8"/>
        <rFont val="Aptos Narrow"/>
        <family val="2"/>
        <scheme val="minor"/>
      </rPr>
      <t xml:space="preserve">
</t>
    </r>
    <r>
      <rPr>
        <b/>
        <sz val="11"/>
        <color indexed="8"/>
        <rFont val="Calibri"/>
        <family val="2"/>
      </rPr>
      <t>SP 800-53 Rev 5.1.1: AC-02</t>
    </r>
    <r>
      <rPr>
        <sz val="11"/>
        <color indexed="8"/>
        <rFont val="Aptos Narrow"/>
        <family val="2"/>
        <scheme val="minor"/>
      </rPr>
      <t xml:space="preserve">
</t>
    </r>
    <r>
      <rPr>
        <b/>
        <sz val="11"/>
        <color indexed="8"/>
        <rFont val="Calibri"/>
        <family val="2"/>
      </rPr>
      <t>SP 800-53 Rev 5.1.1: AU-12</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CM-03</t>
    </r>
    <r>
      <rPr>
        <sz val="11"/>
        <color indexed="8"/>
        <rFont val="Aptos Narrow"/>
        <family val="2"/>
        <scheme val="minor"/>
      </rPr>
      <t xml:space="preserve">
</t>
    </r>
    <r>
      <rPr>
        <b/>
        <sz val="11"/>
        <color indexed="8"/>
        <rFont val="Calibri"/>
        <family val="2"/>
      </rPr>
      <t>SP 800-53 Rev 5.1.1: SC-05</t>
    </r>
    <r>
      <rPr>
        <sz val="11"/>
        <color indexed="8"/>
        <rFont val="Aptos Narrow"/>
        <family val="2"/>
        <scheme val="minor"/>
      </rPr>
      <t xml:space="preserve">
</t>
    </r>
    <r>
      <rPr>
        <b/>
        <sz val="11"/>
        <color indexed="8"/>
        <rFont val="Calibri"/>
        <family val="2"/>
      </rPr>
      <t>SP 800-53 Rev 5.1.1: SC-07</t>
    </r>
    <r>
      <rPr>
        <sz val="11"/>
        <color indexed="8"/>
        <rFont val="Aptos Narrow"/>
        <family val="2"/>
        <scheme val="minor"/>
      </rPr>
      <t xml:space="preserve">
</t>
    </r>
    <r>
      <rPr>
        <b/>
        <sz val="11"/>
        <color indexed="8"/>
        <rFont val="Calibri"/>
        <family val="2"/>
      </rPr>
      <t>SP 800-53 Rev 5.1.1: SI-04</t>
    </r>
  </si>
  <si>
    <r>
      <rPr>
        <b/>
        <sz val="11"/>
        <color indexed="8"/>
        <rFont val="Calibri"/>
        <family val="2"/>
      </rPr>
      <t>CRI Profile v2.0: DE.AE
CSF v1.1: DE.AE
CSF v1.1: DE.DP-2
CIS Controls v8.0: 8.11</t>
    </r>
    <r>
      <rPr>
        <sz val="11"/>
        <color indexed="8"/>
        <rFont val="Aptos Narrow"/>
        <family val="2"/>
        <scheme val="minor"/>
      </rPr>
      <t xml:space="preserve">
</t>
    </r>
    <r>
      <rPr>
        <b/>
        <sz val="11"/>
        <color indexed="8"/>
        <rFont val="Calibri"/>
        <family val="2"/>
      </rPr>
      <t>CRI Profile v2.0: DE.AE-02</t>
    </r>
    <r>
      <rPr>
        <sz val="11"/>
        <color indexed="8"/>
        <rFont val="Aptos Narrow"/>
        <family val="2"/>
        <scheme val="minor"/>
      </rPr>
      <t xml:space="preserve">
</t>
    </r>
    <r>
      <rPr>
        <b/>
        <sz val="11"/>
        <color indexed="8"/>
        <rFont val="Calibri"/>
        <family val="2"/>
      </rPr>
      <t>CRI Profile v2.0: DE.AE-02.01</t>
    </r>
    <r>
      <rPr>
        <sz val="11"/>
        <color indexed="8"/>
        <rFont val="Aptos Narrow"/>
        <family val="2"/>
        <scheme val="minor"/>
      </rPr>
      <t xml:space="preserve">
</t>
    </r>
    <r>
      <rPr>
        <b/>
        <sz val="11"/>
        <color indexed="8"/>
        <rFont val="Calibri"/>
        <family val="2"/>
      </rPr>
      <t>CRI Profile v2.0: DE.AE-02.02</t>
    </r>
    <r>
      <rPr>
        <sz val="11"/>
        <color indexed="8"/>
        <rFont val="Aptos Narrow"/>
        <family val="2"/>
        <scheme val="minor"/>
      </rPr>
      <t xml:space="preserve">
</t>
    </r>
    <r>
      <rPr>
        <b/>
        <sz val="11"/>
        <color indexed="8"/>
        <rFont val="Calibri"/>
        <family val="2"/>
      </rPr>
      <t>CSF v1.1: DE.AE-2</t>
    </r>
    <r>
      <rPr>
        <sz val="11"/>
        <color indexed="8"/>
        <rFont val="Aptos Narrow"/>
        <family val="2"/>
        <scheme val="minor"/>
      </rPr>
      <t xml:space="preserve">
</t>
    </r>
    <r>
      <rPr>
        <b/>
        <sz val="11"/>
        <color indexed="8"/>
        <rFont val="Calibri"/>
        <family val="2"/>
      </rPr>
      <t>SP 800-53 Rev 5.1.1: AU-06</t>
    </r>
    <r>
      <rPr>
        <sz val="11"/>
        <color indexed="8"/>
        <rFont val="Aptos Narrow"/>
        <family val="2"/>
        <scheme val="minor"/>
      </rPr>
      <t xml:space="preserve">
</t>
    </r>
    <r>
      <rPr>
        <b/>
        <sz val="11"/>
        <color indexed="8"/>
        <rFont val="Calibri"/>
        <family val="2"/>
      </rPr>
      <t>SP 800-53 Rev 5.1.1: CA-07</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SI-04</t>
    </r>
  </si>
  <si>
    <r>
      <rPr>
        <b/>
        <sz val="11"/>
        <color indexed="8"/>
        <rFont val="Calibri"/>
        <family val="2"/>
      </rPr>
      <t>"CRI Profile v2.0: RS
CSF v1.1: RS"
"CRI Profile v2.0: RS.MA
CSF v1.1: RS.RP
SP 800-53 Rev 5.1.1: IR-04
SP 800-53 Rev 5.1.1: IR-07
SP 800-53 Rev 5.1.1: IR-08
SP 800-53 Rev 5.1.1: IR-09"
CIS Controls v8.0: 17.4</t>
    </r>
    <r>
      <rPr>
        <sz val="11"/>
        <color indexed="8"/>
        <rFont val="Aptos Narrow"/>
        <family val="2"/>
        <scheme val="minor"/>
      </rPr>
      <t xml:space="preserve">
</t>
    </r>
    <r>
      <rPr>
        <b/>
        <sz val="11"/>
        <color indexed="8"/>
        <rFont val="Calibri"/>
        <family val="2"/>
      </rPr>
      <t>CRI Profile v2.0: RS.MA-01</t>
    </r>
    <r>
      <rPr>
        <sz val="11"/>
        <color indexed="8"/>
        <rFont val="Aptos Narrow"/>
        <family val="2"/>
        <scheme val="minor"/>
      </rPr>
      <t xml:space="preserve">
</t>
    </r>
    <r>
      <rPr>
        <b/>
        <sz val="11"/>
        <color indexed="8"/>
        <rFont val="Calibri"/>
        <family val="2"/>
      </rPr>
      <t>CRI Profile v2.0: RS.MA-01.01</t>
    </r>
    <r>
      <rPr>
        <sz val="11"/>
        <color indexed="8"/>
        <rFont val="Aptos Narrow"/>
        <family val="2"/>
        <scheme val="minor"/>
      </rPr>
      <t xml:space="preserve">
</t>
    </r>
    <r>
      <rPr>
        <b/>
        <sz val="11"/>
        <color indexed="8"/>
        <rFont val="Calibri"/>
        <family val="2"/>
      </rPr>
      <t>CSF v1.1: RS.RP-1</t>
    </r>
    <r>
      <rPr>
        <sz val="11"/>
        <color indexed="8"/>
        <rFont val="Aptos Narrow"/>
        <family val="2"/>
        <scheme val="minor"/>
      </rPr>
      <t xml:space="preserve">
</t>
    </r>
    <r>
      <rPr>
        <b/>
        <sz val="11"/>
        <color indexed="8"/>
        <rFont val="Calibri"/>
        <family val="2"/>
      </rPr>
      <t>CSF v1.1: RS.CO-4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IR-08</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</si>
  <si>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"CRI Profile v2.0: RS.AN
CSF v1.1: RS.AN"
CIS Controls v8.0: 17.8</t>
    </r>
    <r>
      <rPr>
        <sz val="11"/>
        <color indexed="8"/>
        <rFont val="Aptos Narrow"/>
        <family val="2"/>
        <scheme val="minor"/>
      </rPr>
      <t xml:space="preserve">
</t>
    </r>
    <r>
      <rPr>
        <b/>
        <sz val="11"/>
        <color indexed="8"/>
        <rFont val="Calibri"/>
        <family val="2"/>
      </rPr>
      <t>CRI Profile v2.0: RS.AN-03</t>
    </r>
    <r>
      <rPr>
        <sz val="11"/>
        <color indexed="8"/>
        <rFont val="Aptos Narrow"/>
        <family val="2"/>
        <scheme val="minor"/>
      </rPr>
      <t xml:space="preserve">
</t>
    </r>
    <r>
      <rPr>
        <b/>
        <sz val="11"/>
        <color indexed="8"/>
        <rFont val="Calibri"/>
        <family val="2"/>
      </rPr>
      <t>CRI Profile v2.0: RS.AN-03.01</t>
    </r>
    <r>
      <rPr>
        <sz val="11"/>
        <color indexed="8"/>
        <rFont val="Aptos Narrow"/>
        <family val="2"/>
        <scheme val="minor"/>
      </rPr>
      <t xml:space="preserve">
</t>
    </r>
    <r>
      <rPr>
        <b/>
        <sz val="11"/>
        <color indexed="8"/>
        <rFont val="Calibri"/>
        <family val="2"/>
      </rPr>
      <t>CSF v1.1: RS.AN-3</t>
    </r>
    <r>
      <rPr>
        <sz val="11"/>
        <color indexed="8"/>
        <rFont val="Aptos Narrow"/>
        <family val="2"/>
        <scheme val="minor"/>
      </rPr>
      <t xml:space="preserve">
</t>
    </r>
    <r>
      <rPr>
        <b/>
        <sz val="11"/>
        <color indexed="8"/>
        <rFont val="Calibri"/>
        <family val="2"/>
      </rPr>
      <t>SP 800-53 Rev 5.1.1: AU-07</t>
    </r>
    <r>
      <rPr>
        <sz val="11"/>
        <color indexed="8"/>
        <rFont val="Aptos Narrow"/>
        <family val="2"/>
        <scheme val="minor"/>
      </rPr>
      <t xml:space="preserve">
</t>
    </r>
    <r>
      <rPr>
        <b/>
        <sz val="11"/>
        <color indexed="8"/>
        <rFont val="Calibri"/>
        <family val="2"/>
      </rPr>
      <t>SP 800-53 Rev 5.1.1: IR-04</t>
    </r>
  </si>
  <si>
    <r>
      <rPr>
        <b/>
        <sz val="11"/>
        <color indexed="8"/>
        <rFont val="Calibri"/>
        <family val="2"/>
      </rPr>
      <t>CRI Profile v2.0: RS.CO
CSF v1.1: RS.CO
CIS Controls v8.0: 17.2</t>
    </r>
    <r>
      <rPr>
        <sz val="11"/>
        <color indexed="8"/>
        <rFont val="Aptos Narrow"/>
        <family val="2"/>
        <scheme val="minor"/>
      </rPr>
      <t xml:space="preserve">
</t>
    </r>
    <r>
      <rPr>
        <b/>
        <sz val="11"/>
        <color indexed="8"/>
        <rFont val="Calibri"/>
        <family val="2"/>
      </rPr>
      <t>CRI Profile v2.0: RS.CO-02</t>
    </r>
    <r>
      <rPr>
        <sz val="11"/>
        <color indexed="8"/>
        <rFont val="Aptos Narrow"/>
        <family val="2"/>
        <scheme val="minor"/>
      </rPr>
      <t xml:space="preserve">
</t>
    </r>
    <r>
      <rPr>
        <b/>
        <sz val="11"/>
        <color indexed="8"/>
        <rFont val="Calibri"/>
        <family val="2"/>
      </rPr>
      <t>CRI Profile v2.0: RS.CO-02.01</t>
    </r>
    <r>
      <rPr>
        <sz val="11"/>
        <color indexed="8"/>
        <rFont val="Aptos Narrow"/>
        <family val="2"/>
        <scheme val="minor"/>
      </rPr>
      <t xml:space="preserve">
</t>
    </r>
    <r>
      <rPr>
        <b/>
        <sz val="11"/>
        <color indexed="8"/>
        <rFont val="Calibri"/>
        <family val="2"/>
      </rPr>
      <t>CRI Profile v2.0: RS.CO-02.02</t>
    </r>
    <r>
      <rPr>
        <sz val="11"/>
        <color indexed="8"/>
        <rFont val="Aptos Narrow"/>
        <family val="2"/>
        <scheme val="minor"/>
      </rPr>
      <t xml:space="preserve">
</t>
    </r>
    <r>
      <rPr>
        <b/>
        <sz val="11"/>
        <color indexed="8"/>
        <rFont val="Calibri"/>
        <family val="2"/>
      </rPr>
      <t>CRI Profile v2.0: RS.CO-02.03</t>
    </r>
    <r>
      <rPr>
        <sz val="11"/>
        <color indexed="8"/>
        <rFont val="Aptos Narrow"/>
        <family val="2"/>
        <scheme val="minor"/>
      </rPr>
      <t xml:space="preserve">
</t>
    </r>
    <r>
      <rPr>
        <b/>
        <sz val="11"/>
        <color indexed="8"/>
        <rFont val="Calibri"/>
        <family val="2"/>
      </rPr>
      <t>CSF v1.1: RS.CO-2</t>
    </r>
    <r>
      <rPr>
        <sz val="11"/>
        <color indexed="8"/>
        <rFont val="Aptos Narrow"/>
        <family val="2"/>
        <scheme val="minor"/>
      </rPr>
      <t xml:space="preserve">
</t>
    </r>
    <r>
      <rPr>
        <b/>
        <sz val="11"/>
        <color indexed="8"/>
        <rFont val="Calibri"/>
        <family val="2"/>
      </rPr>
      <t>CSF v1.1: RS.CO-3</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IR-07</t>
    </r>
    <r>
      <rPr>
        <sz val="11"/>
        <color indexed="8"/>
        <rFont val="Aptos Narrow"/>
        <family val="2"/>
        <scheme val="minor"/>
      </rPr>
      <t xml:space="preserve">
</t>
    </r>
    <r>
      <rPr>
        <b/>
        <sz val="11"/>
        <color indexed="8"/>
        <rFont val="Calibri"/>
        <family val="2"/>
      </rPr>
      <t>SP 800-53 Rev 5.1.1: SR-03</t>
    </r>
    <r>
      <rPr>
        <sz val="11"/>
        <color indexed="8"/>
        <rFont val="Aptos Narrow"/>
        <family val="2"/>
        <scheme val="minor"/>
      </rPr>
      <t xml:space="preserve">
</t>
    </r>
    <r>
      <rPr>
        <b/>
        <sz val="11"/>
        <color indexed="8"/>
        <rFont val="Calibri"/>
        <family val="2"/>
      </rPr>
      <t>SP 800-53 Rev 5.1.1: SR-08</t>
    </r>
  </si>
  <si>
    <r>
      <rPr>
        <b/>
        <sz val="11"/>
        <color indexed="8"/>
        <rFont val="Calibri"/>
        <family val="2"/>
      </rPr>
      <t xml:space="preserve">
CRI Profile v2.0: RS.MI
CSF v1.1: RS.MICRI Profile v2.0: RS.MI-01</t>
    </r>
    <r>
      <rPr>
        <sz val="11"/>
        <color indexed="8"/>
        <rFont val="Aptos Narrow"/>
        <family val="2"/>
        <scheme val="minor"/>
      </rPr>
      <t xml:space="preserve">
</t>
    </r>
    <r>
      <rPr>
        <b/>
        <sz val="11"/>
        <color indexed="8"/>
        <rFont val="Calibri"/>
        <family val="2"/>
      </rPr>
      <t>CRI Profile v2.0: RS.MI-01.01</t>
    </r>
    <r>
      <rPr>
        <sz val="11"/>
        <color indexed="8"/>
        <rFont val="Aptos Narrow"/>
        <family val="2"/>
        <scheme val="minor"/>
      </rPr>
      <t xml:space="preserve">
</t>
    </r>
    <r>
      <rPr>
        <b/>
        <sz val="11"/>
        <color indexed="8"/>
        <rFont val="Calibri"/>
        <family val="2"/>
      </rPr>
      <t>CSF v1.1: RS.MI-1</t>
    </r>
    <r>
      <rPr>
        <sz val="11"/>
        <color indexed="8"/>
        <rFont val="Aptos Narrow"/>
        <family val="2"/>
        <scheme val="minor"/>
      </rPr>
      <t xml:space="preserve">
</t>
    </r>
    <r>
      <rPr>
        <b/>
        <sz val="11"/>
        <color indexed="8"/>
        <rFont val="Calibri"/>
        <family val="2"/>
      </rPr>
      <t>SP 800-53 Rev 5.1.1: IR-04</t>
    </r>
  </si>
  <si>
    <r>
      <rPr>
        <b/>
        <sz val="11"/>
        <color indexed="8"/>
        <rFont val="Calibri"/>
        <family val="2"/>
      </rPr>
      <t>CRI Profile v2.0: RC
CSF v1.1: RC
CRI Profile v2.0: RC.RP
CSF v1.1: RC.RP
SP 800-53 Rev 5.1.1: CP-04
SP 800-53 Rev 5.1.1: CP-10
CRI Profile v2.0: RC.RP-01</t>
    </r>
    <r>
      <rPr>
        <sz val="11"/>
        <color indexed="8"/>
        <rFont val="Aptos Narrow"/>
        <family val="2"/>
        <scheme val="minor"/>
      </rPr>
      <t xml:space="preserve">
</t>
    </r>
    <r>
      <rPr>
        <b/>
        <sz val="11"/>
        <color indexed="8"/>
        <rFont val="Calibri"/>
        <family val="2"/>
      </rPr>
      <t>CRI Profile v2.0: RC.RP-01.01</t>
    </r>
    <r>
      <rPr>
        <sz val="11"/>
        <color indexed="8"/>
        <rFont val="Aptos Narrow"/>
        <family val="2"/>
        <scheme val="minor"/>
      </rPr>
      <t xml:space="preserve">
</t>
    </r>
    <r>
      <rPr>
        <b/>
        <sz val="11"/>
        <color indexed="8"/>
        <rFont val="Calibri"/>
        <family val="2"/>
      </rPr>
      <t>CSF v1.1: RC.RP-1</t>
    </r>
    <r>
      <rPr>
        <sz val="11"/>
        <color indexed="8"/>
        <rFont val="Aptos Narrow"/>
        <family val="2"/>
        <scheme val="minor"/>
      </rPr>
      <t xml:space="preserve">
</t>
    </r>
    <r>
      <rPr>
        <b/>
        <sz val="11"/>
        <color indexed="8"/>
        <rFont val="Calibri"/>
        <family val="2"/>
      </rPr>
      <t>SP 800-53 Rev 5.1.1: CP-10</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IR-08</t>
    </r>
  </si>
  <si>
    <r>
      <rPr>
        <b/>
        <sz val="11"/>
        <color indexed="8"/>
        <rFont val="Calibri"/>
        <family val="2"/>
      </rPr>
      <t>CRI Profile v2.0: RC.CO
CSF v1.1: RC.CO
CRI Profile v2.0: RC.CO-03</t>
    </r>
    <r>
      <rPr>
        <sz val="11"/>
        <color indexed="8"/>
        <rFont val="Aptos Narrow"/>
        <family val="2"/>
        <scheme val="minor"/>
      </rPr>
      <t xml:space="preserve">
</t>
    </r>
    <r>
      <rPr>
        <b/>
        <sz val="11"/>
        <color indexed="8"/>
        <rFont val="Calibri"/>
        <family val="2"/>
      </rPr>
      <t>CRI Profile v2.0: RC.CO-03.01</t>
    </r>
    <r>
      <rPr>
        <sz val="11"/>
        <color indexed="8"/>
        <rFont val="Aptos Narrow"/>
        <family val="2"/>
        <scheme val="minor"/>
      </rPr>
      <t xml:space="preserve">
</t>
    </r>
    <r>
      <rPr>
        <b/>
        <sz val="11"/>
        <color indexed="8"/>
        <rFont val="Calibri"/>
        <family val="2"/>
      </rPr>
      <t>CRI Profile v2.0: RC.CO-03.02</t>
    </r>
    <r>
      <rPr>
        <sz val="11"/>
        <color indexed="8"/>
        <rFont val="Aptos Narrow"/>
        <family val="2"/>
        <scheme val="minor"/>
      </rPr>
      <t xml:space="preserve">
</t>
    </r>
    <r>
      <rPr>
        <b/>
        <sz val="11"/>
        <color indexed="8"/>
        <rFont val="Calibri"/>
        <family val="2"/>
      </rPr>
      <t>CSF v1.1: RC.CO-3</t>
    </r>
    <r>
      <rPr>
        <sz val="11"/>
        <color indexed="8"/>
        <rFont val="Aptos Narrow"/>
        <family val="2"/>
        <scheme val="minor"/>
      </rPr>
      <t xml:space="preserve">
</t>
    </r>
    <r>
      <rPr>
        <b/>
        <sz val="11"/>
        <color indexed="8"/>
        <rFont val="Calibri"/>
        <family val="2"/>
      </rPr>
      <t>SP 800-221A: GV.CO-1</t>
    </r>
    <r>
      <rPr>
        <sz val="11"/>
        <color indexed="8"/>
        <rFont val="Aptos Narrow"/>
        <family val="2"/>
        <scheme val="minor"/>
      </rPr>
      <t xml:space="preserve">
</t>
    </r>
    <r>
      <rPr>
        <b/>
        <sz val="11"/>
        <color indexed="8"/>
        <rFont val="Calibri"/>
        <family val="2"/>
      </rPr>
      <t>SP 800-53 Rev 5.1.1: IR-04</t>
    </r>
    <r>
      <rPr>
        <sz val="11"/>
        <color indexed="8"/>
        <rFont val="Aptos Narrow"/>
        <family val="2"/>
        <scheme val="minor"/>
      </rPr>
      <t xml:space="preserve">
</t>
    </r>
    <r>
      <rPr>
        <b/>
        <sz val="11"/>
        <color indexed="8"/>
        <rFont val="Calibri"/>
        <family val="2"/>
      </rPr>
      <t>SP 800-53 Rev 5.1.1: IR-06</t>
    </r>
    <r>
      <rPr>
        <sz val="11"/>
        <color indexed="8"/>
        <rFont val="Aptos Narrow"/>
        <family val="2"/>
        <scheme val="minor"/>
      </rPr>
      <t xml:space="preserve">
</t>
    </r>
    <r>
      <rPr>
        <b/>
        <sz val="11"/>
        <color indexed="8"/>
        <rFont val="Calibri"/>
        <family val="2"/>
      </rPr>
      <t>SP 800-53 Rev 5.1.1: SR-08</t>
    </r>
  </si>
  <si>
    <t>IDENTFY</t>
  </si>
  <si>
    <t>Categories</t>
  </si>
  <si>
    <t>Category Annual Trending</t>
  </si>
  <si>
    <t>ID.AM</t>
  </si>
  <si>
    <t>Asset Management</t>
  </si>
  <si>
    <t>ID.RA</t>
  </si>
  <si>
    <t>Risk Assessment</t>
  </si>
  <si>
    <t>Total</t>
  </si>
  <si>
    <t>PROTECT</t>
  </si>
  <si>
    <t>PR.AT</t>
  </si>
  <si>
    <t>Awareness and Training</t>
  </si>
  <si>
    <t>PR.DS</t>
  </si>
  <si>
    <t>Data Security</t>
  </si>
  <si>
    <t>DETECT</t>
  </si>
  <si>
    <t>DE.AE</t>
  </si>
  <si>
    <t>DE.CM</t>
  </si>
  <si>
    <t>RESPOND</t>
  </si>
  <si>
    <t>RS.CO</t>
  </si>
  <si>
    <t>Communications</t>
  </si>
  <si>
    <t>IDENTIFY</t>
  </si>
  <si>
    <t>RS.AN</t>
  </si>
  <si>
    <t>RS.MI</t>
  </si>
  <si>
    <t>RECOVER</t>
  </si>
  <si>
    <t>RC.RP</t>
  </si>
  <si>
    <t>1. Where is the acceptable level of risk because not all of thse will be 100%</t>
  </si>
  <si>
    <t>2. What do each total under each category mean? In other words, how are those %'s reached?</t>
  </si>
  <si>
    <t>RC.CO</t>
  </si>
  <si>
    <t>3. Each category should come out with a remediation plan for those areas that represent the highest risk of the oraganization</t>
  </si>
  <si>
    <t>GV.OC</t>
  </si>
  <si>
    <t xml:space="preserve">Organizational Context </t>
  </si>
  <si>
    <t>GV.OV</t>
  </si>
  <si>
    <t>Oversight</t>
  </si>
  <si>
    <t>GV.PO</t>
  </si>
  <si>
    <t>Policy</t>
  </si>
  <si>
    <t>GV.RM</t>
  </si>
  <si>
    <t xml:space="preserve">Risk Management Strategy </t>
  </si>
  <si>
    <t>GV.RR</t>
  </si>
  <si>
    <t>Roles, Responsibilities, and Authorities</t>
  </si>
  <si>
    <t>GV.SC</t>
  </si>
  <si>
    <t>Cybersecurity Supply Chain Risk Management</t>
  </si>
  <si>
    <t>ID.IM</t>
  </si>
  <si>
    <t>PR.AA</t>
  </si>
  <si>
    <t>PR.PS</t>
  </si>
  <si>
    <t>PR.IR</t>
  </si>
  <si>
    <t>RS.MA</t>
  </si>
  <si>
    <t>Supplied Evidence</t>
  </si>
  <si>
    <t>GOVERNANCE</t>
  </si>
  <si>
    <t>4. How much will each remediation effort cost? (People, Process, Technology)</t>
  </si>
  <si>
    <t>CSF Assessment Metrics</t>
  </si>
  <si>
    <t>Assessors Comments</t>
  </si>
  <si>
    <t>Control Owner Comments</t>
  </si>
  <si>
    <t>Findings?</t>
  </si>
  <si>
    <t>Improvement</t>
  </si>
  <si>
    <t>Used to tell the assessor that an answer needs to be selected</t>
  </si>
  <si>
    <r>
      <rPr>
        <b/>
        <sz val="11"/>
        <color rgb="FF000000"/>
        <rFont val="Aptos Narrow"/>
        <scheme val="minor"/>
      </rPr>
      <t>Identity and Access Management Policy:</t>
    </r>
    <r>
      <rPr>
        <sz val="11"/>
        <color indexed="8"/>
        <rFont val="Aptos Narrow"/>
        <family val="2"/>
        <scheme val="minor"/>
      </rPr>
      <t xml:space="preserve"> Documentation of the organization’s policy on identity and access management, detailing how identities are assigned, managed, and revoked. This should include guidelines for user account lifecycle management from creation through deactivation.
</t>
    </r>
    <r>
      <rPr>
        <b/>
        <sz val="11"/>
        <color rgb="FF000000"/>
        <rFont val="Aptos Narrow"/>
        <scheme val="minor"/>
      </rPr>
      <t>Access Control Lists (ACLs):</t>
    </r>
    <r>
      <rPr>
        <sz val="11"/>
        <color indexed="8"/>
        <rFont val="Aptos Narrow"/>
        <family val="2"/>
        <scheme val="minor"/>
      </rPr>
      <t xml:space="preserve"> Copies of ACLs that demonstrate how access rights are granted, reviewed, and modified based on roles within the organization.
</t>
    </r>
    <r>
      <rPr>
        <b/>
        <sz val="11"/>
        <color rgb="FF000000"/>
        <rFont val="Aptos Narrow"/>
        <scheme val="minor"/>
      </rPr>
      <t>User Account Inventory Lists:</t>
    </r>
    <r>
      <rPr>
        <sz val="11"/>
        <color indexed="8"/>
        <rFont val="Aptos Narrow"/>
        <family val="2"/>
        <scheme val="minor"/>
      </rPr>
      <t xml:space="preserve"> Current lists of active users, services, and hardware devices with access to the organization's systems. This can include a demonstration of how the organization ensures that all credentials are accounted for and how they are assigned.
</t>
    </r>
    <r>
      <rPr>
        <b/>
        <sz val="11"/>
        <color rgb="FF000000"/>
        <rFont val="Aptos Narrow"/>
        <scheme val="minor"/>
      </rPr>
      <t xml:space="preserve">Audit Logs: </t>
    </r>
    <r>
      <rPr>
        <sz val="11"/>
        <color indexed="8"/>
        <rFont val="Aptos Narrow"/>
        <family val="2"/>
        <scheme val="minor"/>
      </rPr>
      <t xml:space="preserve">Evidence of regular audits and reviews of access controls and user activities. This should include logs that show when user credentials were created, modified, or revoked, as well as any changes to access permissions.
</t>
    </r>
    <r>
      <rPr>
        <b/>
        <sz val="11"/>
        <color rgb="FF000000"/>
        <rFont val="Aptos Narrow"/>
        <scheme val="minor"/>
      </rPr>
      <t xml:space="preserve">Procedure for Credential Management: </t>
    </r>
    <r>
      <rPr>
        <sz val="11"/>
        <color indexed="8"/>
        <rFont val="Aptos Narrow"/>
        <family val="2"/>
        <scheme val="minor"/>
      </rPr>
      <t xml:space="preserve">Documentation on procedures for issuing, revoking, and managing credentials. This includes evidence of strong password policies, multi-factor authentication implementation, and regular updates to access credentials.
</t>
    </r>
    <r>
      <rPr>
        <b/>
        <sz val="11"/>
        <color rgb="FF000000"/>
        <rFont val="Aptos Narrow"/>
        <scheme val="minor"/>
      </rPr>
      <t xml:space="preserve">Training Records: </t>
    </r>
    <r>
      <rPr>
        <sz val="11"/>
        <color indexed="8"/>
        <rFont val="Aptos Narrow"/>
        <family val="2"/>
        <scheme val="minor"/>
      </rPr>
      <t xml:space="preserve">Evidence that all users, including IT staff, are trained on the importance of security policies and proper handling of credentials. This may also include training logs and content related to secure access management.
</t>
    </r>
    <r>
      <rPr>
        <b/>
        <sz val="11"/>
        <color rgb="FF000000"/>
        <rFont val="Aptos Narrow"/>
        <scheme val="minor"/>
      </rPr>
      <t xml:space="preserve">Compliance Reports: </t>
    </r>
    <r>
      <rPr>
        <sz val="11"/>
        <color indexed="8"/>
        <rFont val="Aptos Narrow"/>
        <family val="2"/>
        <scheme val="minor"/>
      </rPr>
      <t xml:space="preserve">Reports from compliance tools that manage and monitor identity and access controls within the organization, demonstrating that the controls are functioning as intended.
</t>
    </r>
    <r>
      <rPr>
        <b/>
        <sz val="11"/>
        <color rgb="FF000000"/>
        <rFont val="Aptos Narrow"/>
        <scheme val="minor"/>
      </rPr>
      <t xml:space="preserve">Incident Response Records: </t>
    </r>
    <r>
      <rPr>
        <sz val="11"/>
        <color indexed="8"/>
        <rFont val="Aptos Narrow"/>
        <family val="2"/>
        <scheme val="minor"/>
      </rPr>
      <t xml:space="preserve">Documentation of any security incidents related to unauthorized access and how they were handled, showing the organization’s responsiveness and ability to enforce identity and access management policies.
</t>
    </r>
    <r>
      <rPr>
        <b/>
        <sz val="11"/>
        <color rgb="FF000000"/>
        <rFont val="Aptos Narrow"/>
        <scheme val="minor"/>
      </rPr>
      <t xml:space="preserve">Third-Party Management: </t>
    </r>
    <r>
      <rPr>
        <sz val="11"/>
        <color indexed="8"/>
        <rFont val="Aptos Narrow"/>
        <family val="2"/>
        <scheme val="minor"/>
      </rPr>
      <t xml:space="preserve">If any services or hardware are managed by third parties, evidence of how these entities comply with the organization’s identity and access management policies should also be included.
</t>
    </r>
    <r>
      <rPr>
        <b/>
        <sz val="11"/>
        <color rgb="FF000000"/>
        <rFont val="Aptos Narrow"/>
        <scheme val="minor"/>
      </rPr>
      <t xml:space="preserve">Change Management Documentation: </t>
    </r>
    <r>
      <rPr>
        <sz val="11"/>
        <color indexed="8"/>
        <rFont val="Aptos Narrow"/>
        <family val="2"/>
        <scheme val="minor"/>
      </rPr>
      <t>Records of changes made to access control systems and procedures, including justification for changes and approval records.</t>
    </r>
  </si>
  <si>
    <r>
      <rPr>
        <b/>
        <sz val="11"/>
        <color rgb="FF000000"/>
        <rFont val="Aptos Narrow"/>
        <scheme val="minor"/>
      </rPr>
      <t>Control Implementation and Enforcement:</t>
    </r>
    <r>
      <rPr>
        <sz val="11"/>
        <color indexed="8"/>
        <rFont val="Aptos Narrow"/>
        <scheme val="minor"/>
      </rPr>
      <t xml:space="preserve">
How is the identity and access management policy implemented and enforced across the organization?
What mechanisms are in place to ensure compliance with the identity management policy?
</t>
    </r>
    <r>
      <rPr>
        <b/>
        <sz val="11"/>
        <color rgb="FF000000"/>
        <rFont val="Aptos Narrow"/>
        <scheme val="minor"/>
      </rPr>
      <t xml:space="preserve">Access Control Management:
</t>
    </r>
    <r>
      <rPr>
        <sz val="11"/>
        <color indexed="8"/>
        <rFont val="Aptos Narrow"/>
        <scheme val="minor"/>
      </rPr>
      <t xml:space="preserve">How are access controls created, maintained, and reviewed for accuracy and necessity?
What process is followed for modifying access rights when a user’s role changes within the organization?
</t>
    </r>
    <r>
      <rPr>
        <b/>
        <sz val="11"/>
        <color rgb="FF000000"/>
        <rFont val="Aptos Narrow"/>
        <scheme val="minor"/>
      </rPr>
      <t>Account Lifecycle Management:</t>
    </r>
    <r>
      <rPr>
        <sz val="11"/>
        <color indexed="8"/>
        <rFont val="Aptos Narrow"/>
        <scheme val="minor"/>
      </rPr>
      <t xml:space="preserve">
Can you describe the processes for user account creation, modification, suspension, and deletion?
How do you ensure that these processes are followed consistently across all departments?
</t>
    </r>
    <r>
      <rPr>
        <b/>
        <sz val="11"/>
        <color rgb="FF000000"/>
        <rFont val="Aptos Narrow"/>
        <scheme val="minor"/>
      </rPr>
      <t>Authentication and Credential Management:</t>
    </r>
    <r>
      <rPr>
        <sz val="11"/>
        <color indexed="8"/>
        <rFont val="Aptos Narrow"/>
        <scheme val="minor"/>
      </rPr>
      <t xml:space="preserve">
What types of authentication methods are currently used (e.g., passwords, multi-factor authentication)?
How often are credentials updated or reviewed? Are there any automatic triggers for credential updates?
</t>
    </r>
    <r>
      <rPr>
        <b/>
        <sz val="11"/>
        <color rgb="FF000000"/>
        <rFont val="Aptos Narrow"/>
        <scheme val="minor"/>
      </rPr>
      <t>Audit and Monitoring:</t>
    </r>
    <r>
      <rPr>
        <sz val="11"/>
        <color indexed="8"/>
        <rFont val="Aptos Narrow"/>
        <scheme val="minor"/>
      </rPr>
      <t xml:space="preserve">
How are user activities and access logs monitored and reviewed?
What audit controls are in place to detect unauthorized access or anomalies in user behavior?
</t>
    </r>
    <r>
      <rPr>
        <b/>
        <sz val="11"/>
        <color rgb="FF000000"/>
        <rFont val="Aptos Narrow"/>
        <scheme val="minor"/>
      </rPr>
      <t>Training and Awareness:</t>
    </r>
    <r>
      <rPr>
        <sz val="11"/>
        <color indexed="8"/>
        <rFont val="Aptos Narrow"/>
        <scheme val="minor"/>
      </rPr>
      <t xml:space="preserve">
What training programs are in place to educate employees about safe credential management and security policies?
How frequently is this training provided, and is it mandatory for all new and existing employees?
</t>
    </r>
    <r>
      <rPr>
        <b/>
        <sz val="11"/>
        <color rgb="FF000000"/>
        <rFont val="Aptos Narrow"/>
        <scheme val="minor"/>
      </rPr>
      <t>Incident Management:</t>
    </r>
    <r>
      <rPr>
        <sz val="11"/>
        <color indexed="8"/>
        <rFont val="Aptos Narrow"/>
        <scheme val="minor"/>
      </rPr>
      <t xml:space="preserve">
What procedures are in place to respond to security incidents involving unauthorized access?
Can you provide examples of recent incidents and how they were managed?
</t>
    </r>
    <r>
      <rPr>
        <b/>
        <sz val="11"/>
        <color rgb="FF000000"/>
        <rFont val="Aptos Narrow"/>
        <scheme val="minor"/>
      </rPr>
      <t>Third-Party Access and Management:</t>
    </r>
    <r>
      <rPr>
        <sz val="11"/>
        <color indexed="8"/>
        <rFont val="Aptos Narrow"/>
        <scheme val="minor"/>
      </rPr>
      <t xml:space="preserve">
How is access managed for third-party vendors and service providers?
What controls are in place to ensure third-party compliance with your organization's access policies?
</t>
    </r>
    <r>
      <rPr>
        <b/>
        <sz val="11"/>
        <color rgb="FF000000"/>
        <rFont val="Aptos Narrow"/>
        <scheme val="minor"/>
      </rPr>
      <t>Policy Updates and Change Management:</t>
    </r>
    <r>
      <rPr>
        <sz val="11"/>
        <color indexed="8"/>
        <rFont val="Aptos Narrow"/>
        <scheme val="minor"/>
      </rPr>
      <t xml:space="preserve">
How frequently are identity and access management policies reviewed and updated?
Who is responsible for initiating changes to the access control policies, and how are these changes documented and approved?
</t>
    </r>
    <r>
      <rPr>
        <b/>
        <sz val="11"/>
        <color rgb="FF000000"/>
        <rFont val="Aptos Narrow"/>
        <scheme val="minor"/>
      </rPr>
      <t>Compliance and Legal Requirements:</t>
    </r>
    <r>
      <rPr>
        <sz val="11"/>
        <color indexed="8"/>
        <rFont val="Aptos Narrow"/>
        <scheme val="minor"/>
      </rPr>
      <t xml:space="preserve">
How do you ensure that identity and access management practices comply with HIPAA?
How do you stay aware of any recent legal changes that impact how identity management should be handled?</t>
    </r>
  </si>
  <si>
    <t>Resources Required</t>
  </si>
  <si>
    <t>Scheduled Completion Date</t>
  </si>
  <si>
    <t>Status</t>
  </si>
  <si>
    <t>Date of Last Update</t>
  </si>
  <si>
    <t>Risk Level</t>
  </si>
  <si>
    <t>POAMs</t>
  </si>
  <si>
    <t>POAM Item ID</t>
  </si>
  <si>
    <t>POAM Description</t>
  </si>
  <si>
    <t>FINDINGS</t>
  </si>
  <si>
    <t>Yes</t>
  </si>
  <si>
    <t>No</t>
  </si>
  <si>
    <t>N/A</t>
  </si>
  <si>
    <t>Under Investigation</t>
  </si>
  <si>
    <t>POAM 01</t>
  </si>
  <si>
    <t>POAM 02</t>
  </si>
  <si>
    <t>POAM 03</t>
  </si>
  <si>
    <t>POAM 04</t>
  </si>
  <si>
    <t>POAM 05</t>
  </si>
  <si>
    <t>POAM 06</t>
  </si>
  <si>
    <t>POAM 07</t>
  </si>
  <si>
    <t>POAM 08</t>
  </si>
  <si>
    <t>POAM 09</t>
  </si>
  <si>
    <t>POAM 10</t>
  </si>
  <si>
    <t>POAM 11</t>
  </si>
  <si>
    <t>POAM 12</t>
  </si>
  <si>
    <t>POAM 13</t>
  </si>
  <si>
    <t>POAM 14</t>
  </si>
  <si>
    <t>POAM 15</t>
  </si>
  <si>
    <t>POAM 16</t>
  </si>
  <si>
    <t>POAM 17</t>
  </si>
  <si>
    <t>POAM 18</t>
  </si>
  <si>
    <t>POAM 19</t>
  </si>
  <si>
    <t>POAM 20</t>
  </si>
  <si>
    <t>POAM 21</t>
  </si>
  <si>
    <t>POAM 22</t>
  </si>
  <si>
    <t>POAM 23</t>
  </si>
  <si>
    <t>POAM 24</t>
  </si>
  <si>
    <t>POAM 25</t>
  </si>
  <si>
    <t>POAM 26</t>
  </si>
  <si>
    <t>POAM 27</t>
  </si>
  <si>
    <t>POAM 28</t>
  </si>
  <si>
    <t>POAM 29</t>
  </si>
  <si>
    <t>POAM 30</t>
  </si>
  <si>
    <t>POAM 31</t>
  </si>
  <si>
    <t>POAM 32</t>
  </si>
  <si>
    <t>POAM 33</t>
  </si>
  <si>
    <t>POAM 34</t>
  </si>
  <si>
    <t>POAM 35</t>
  </si>
  <si>
    <t>POAM 36</t>
  </si>
  <si>
    <t>POAM 37</t>
  </si>
  <si>
    <t>POAM 38</t>
  </si>
  <si>
    <t>POAM 39</t>
  </si>
  <si>
    <t>POAM 40</t>
  </si>
  <si>
    <t>POAM 41</t>
  </si>
  <si>
    <t>POAM 42</t>
  </si>
  <si>
    <t>POAM 43</t>
  </si>
  <si>
    <t>POAM 44</t>
  </si>
  <si>
    <t>POAM 45</t>
  </si>
  <si>
    <t>POAM 46</t>
  </si>
  <si>
    <t>POAM 47</t>
  </si>
  <si>
    <t>POAM 48</t>
  </si>
  <si>
    <t>POAM 50</t>
  </si>
  <si>
    <t>POAM 51</t>
  </si>
  <si>
    <t>POAM 52</t>
  </si>
  <si>
    <t>POAM 53</t>
  </si>
  <si>
    <t>POAM 54</t>
  </si>
  <si>
    <t>POAM 55</t>
  </si>
  <si>
    <t>POAM 56</t>
  </si>
  <si>
    <t>POAM 57</t>
  </si>
  <si>
    <t>POAM 58</t>
  </si>
  <si>
    <t>POAM 59</t>
  </si>
  <si>
    <t>POAM 60</t>
  </si>
  <si>
    <t>POAM 61</t>
  </si>
  <si>
    <t>POAM 62</t>
  </si>
  <si>
    <t>POAM 63</t>
  </si>
  <si>
    <t>POAM 64</t>
  </si>
  <si>
    <t>POAM 65</t>
  </si>
  <si>
    <t>POAM 66</t>
  </si>
  <si>
    <t>POAM 67</t>
  </si>
  <si>
    <t>POAM 68</t>
  </si>
  <si>
    <t>POAM 69</t>
  </si>
  <si>
    <t>POAM 70</t>
  </si>
  <si>
    <t>POAM 71</t>
  </si>
  <si>
    <t>POAM 72</t>
  </si>
  <si>
    <t>POAM 73</t>
  </si>
  <si>
    <t>POAM 74</t>
  </si>
  <si>
    <t>POAM 75</t>
  </si>
  <si>
    <t>POAM 76</t>
  </si>
  <si>
    <t>POAM 77</t>
  </si>
  <si>
    <t>POAM 78</t>
  </si>
  <si>
    <t>POAM 79</t>
  </si>
  <si>
    <t>POAM 80</t>
  </si>
  <si>
    <t>POAM 81</t>
  </si>
  <si>
    <t>POAM 82</t>
  </si>
  <si>
    <t>POAM 83</t>
  </si>
  <si>
    <t>POAM 84</t>
  </si>
  <si>
    <t>POAM 85</t>
  </si>
  <si>
    <t>POAM 86</t>
  </si>
  <si>
    <t>POAM 87</t>
  </si>
  <si>
    <t>POAM 88</t>
  </si>
  <si>
    <t>POAM 89</t>
  </si>
  <si>
    <t>POAM 90</t>
  </si>
  <si>
    <t>POAM 91</t>
  </si>
  <si>
    <t>POAM 92</t>
  </si>
  <si>
    <t>POAM 93</t>
  </si>
  <si>
    <t>POAM 94</t>
  </si>
  <si>
    <t>POAM 95</t>
  </si>
  <si>
    <t>POAM 96</t>
  </si>
  <si>
    <t>POAM 97</t>
  </si>
  <si>
    <t>POAM 98</t>
  </si>
  <si>
    <t>POAM 99</t>
  </si>
  <si>
    <t>POAM 100</t>
  </si>
  <si>
    <t>POAM 101</t>
  </si>
  <si>
    <t>POAM 102</t>
  </si>
  <si>
    <t>POAM 103</t>
  </si>
  <si>
    <t>POAM 104</t>
  </si>
  <si>
    <t>POAM 105</t>
  </si>
  <si>
    <t>POAM 106</t>
  </si>
  <si>
    <t>STATUS</t>
  </si>
  <si>
    <t>In Progress</t>
  </si>
  <si>
    <t>Closed</t>
  </si>
  <si>
    <t>Critical</t>
  </si>
  <si>
    <t>High</t>
  </si>
  <si>
    <t>Medium</t>
  </si>
  <si>
    <t>Low</t>
  </si>
  <si>
    <t>Insignificant</t>
  </si>
  <si>
    <t>Incident Management</t>
  </si>
  <si>
    <t>Incident Analysis</t>
  </si>
  <si>
    <t>Incident Response Reporting and Communication</t>
  </si>
  <si>
    <t>Incident Mitigation</t>
  </si>
  <si>
    <t>Identity Management, Authentication, and Access Control</t>
  </si>
  <si>
    <t>Platform Security</t>
  </si>
  <si>
    <t>Technology Infrastructure Resilience</t>
  </si>
  <si>
    <t>Continuous Monitoring</t>
  </si>
  <si>
    <t>Adverse Event Analysis</t>
  </si>
  <si>
    <t>Incident Recovery Plan Execution</t>
  </si>
  <si>
    <t>Assessment Question</t>
  </si>
  <si>
    <t>Expected Evidence Outcome</t>
  </si>
  <si>
    <t>Evidence Location</t>
  </si>
  <si>
    <t>Expected Evidence</t>
  </si>
  <si>
    <t>How are internal and external stakeholders identified within the organization?</t>
  </si>
  <si>
    <t>Documentation or lists identifying key internal and external stakeholders relevant to cybersecurity initiatives.</t>
  </si>
  <si>
    <t>What processes are in place to understand the needs and expectations of these stakeholders?</t>
  </si>
  <si>
    <t>Descriptions of processes or methodologies used to gather, analyze, and understand stakeholder needs and expectations related to cybersecurity.</t>
  </si>
  <si>
    <t>How are these stakeholder needs and expectations integrated into cybersecurity policies and practices?</t>
  </si>
  <si>
    <t>References in cybersecurity policies and plans that specifically address stakeholder needs and expectations, demonstrating alignment.</t>
  </si>
  <si>
    <t>Are there regular assessments or reviews to ensure stakeholder needs are being met?</t>
  </si>
  <si>
    <t>Records of periodic reviews or assessments of cybersecurity practices to ensure they continue to align with stakeholder expectations.</t>
  </si>
  <si>
    <t>How is feedback from stakeholders gathered and acted upon in relation to cybersecurity risk management?</t>
  </si>
  <si>
    <t>Examples of feedback mechanisms (surveys, meetings, focus groups) and how the information has influenced cybersecurity practices or policy adjustments.</t>
  </si>
  <si>
    <t>What evidence is there that stakeholder input has shaped recent cybersecurity decisions or practices?</t>
  </si>
  <si>
    <t>Case studies or examples where stakeholder input directly led to changes in cybersecurity strategies, controls, or risk management practices.</t>
  </si>
  <si>
    <t>How are changes in stakeholder needs and expectations communicated and addressed within the cybersecurity strategy?</t>
  </si>
  <si>
    <t>Documentation of changes in cybersecurity strategies or practices in response to shifts in stakeholder needs, including communication logs or updates.</t>
  </si>
  <si>
    <t>Current Status</t>
  </si>
  <si>
    <t>Current Policies, Processes, and Procedures</t>
  </si>
  <si>
    <t>Current Roles and Responsibilities</t>
  </si>
  <si>
    <t>Current Selected Informative References</t>
  </si>
  <si>
    <t>Target Priority</t>
  </si>
  <si>
    <t>Target CSF Tier</t>
  </si>
  <si>
    <t>Target Policies, Processes, and Procedures</t>
  </si>
  <si>
    <t>Target Internal Practices</t>
  </si>
  <si>
    <t>Target Roles and Responsibilities</t>
  </si>
  <si>
    <t>Target Selected Informative References</t>
  </si>
  <si>
    <t>Partially Implemented</t>
  </si>
  <si>
    <t>Planned</t>
  </si>
  <si>
    <t>Not Implemented</t>
  </si>
  <si>
    <t>Implemented</t>
  </si>
  <si>
    <t>Maturity</t>
  </si>
  <si>
    <t>Maturity Score</t>
  </si>
  <si>
    <t>Current Status Score</t>
  </si>
  <si>
    <t>Fully Documented</t>
  </si>
  <si>
    <t>Partially Documented</t>
  </si>
  <si>
    <t>Undocumented</t>
  </si>
  <si>
    <t>In Development</t>
  </si>
  <si>
    <t>Indicates that the control or practice is fully implemented and operational within the organization.</t>
  </si>
  <si>
    <t>Refers to controls or practices that have been identified for implementation but where the actual deployment has not yet started.</t>
  </si>
  <si>
    <t>Indicates that the implementation of the control or practice has started but is not yet complete.</t>
  </si>
  <si>
    <t>Used when the control or practice has not been put into place within the organization.</t>
  </si>
  <si>
    <t>Suggests that the control or practice is in place but may not be fully operational across all relevant parts of the organization or may not yet meet all the intended specifications or requirements.</t>
  </si>
  <si>
    <t>Current Policies, Processes, and Procedures Def</t>
  </si>
  <si>
    <t>Indicates that policies, processes, and procedures are fully written down, formally approved, and disseminated across the organization.</t>
  </si>
  <si>
    <t>Used when some, but not all, policies, processes, and procedures are documented. This might suggest that certain areas are still under development or are informal.</t>
  </si>
  <si>
    <t>This response would be used if the policies, processes, and procedures are not written down or formalized, potentially relying on ad-hoc measures or institutional knowledge.</t>
  </si>
  <si>
    <t>Indicates that the documentation of policies, processes, and procedures is actively being worked on but is not yet complete.</t>
  </si>
  <si>
    <t>Not Applicable</t>
  </si>
  <si>
    <t>Used when specific policies, processes, or procedures are not relevant or required for a particular control or area within the organization.</t>
  </si>
  <si>
    <t>RISK LEVEL</t>
  </si>
  <si>
    <t>CURRENT STATUS</t>
  </si>
  <si>
    <t>CURRENT STATUS DEFs</t>
  </si>
  <si>
    <t>TARGET PROFILE</t>
  </si>
  <si>
    <t>CURRENT PROFILE</t>
  </si>
  <si>
    <t>ASSESSMENT</t>
  </si>
  <si>
    <t>Category Ref</t>
  </si>
  <si>
    <t>Current Roles &amp; Responsibilities</t>
  </si>
  <si>
    <t>Clearly Defined</t>
  </si>
  <si>
    <t>Roles and responsibilities related to cybersecurity are explicitly defined, documented, and understood by all relevant personnel. This suggests that everyone knows their specific duties and expectations regarding cybersecurity.</t>
  </si>
  <si>
    <t>Partially Defined</t>
  </si>
  <si>
    <t>Some roles and responsibilities are defined and documented, but there may be areas where responsibilities are unclear, overlap, or are not communicated effectively to all necessary parties.</t>
  </si>
  <si>
    <t>Undefined</t>
  </si>
  <si>
    <t>There is no formal documentation or clear communication regarding who is responsible for various cybersecurity tasks. This situation can lead to gaps in cybersecurity management and potential vulnerabilities.</t>
  </si>
  <si>
    <t>Under Development</t>
  </si>
  <si>
    <t>The process of defining and documenting roles and responsibilities is actively ongoing. This is often the case in organizations undergoing restructuring or those that are newly establishing a cybersecurity program.</t>
  </si>
  <si>
    <t>Regularly Reviewed/Updated</t>
  </si>
  <si>
    <t>The organization not only has defined roles and responsibilities but also regularly reviews and updates them to reflect changes in technology, threats, business processes, or personnel.</t>
  </si>
  <si>
    <t>uestions</t>
  </si>
  <si>
    <t>1. What processes are in place to identify and assess legal and regulatory requirements related to cybersecurity?</t>
  </si>
  <si>
    <t>Compliance reports, policy documents showing current legal requirements.</t>
  </si>
  <si>
    <t>2. How does the organization stay updated with changes to cybersecurity laws and regulations?</t>
  </si>
  <si>
    <t>Documentation of policy reviews and updates, subscription to legal updates.</t>
  </si>
  <si>
    <t>3. How are cybersecurity requirements incorporated into contracts with third parties?</t>
  </si>
  <si>
    <t>Copies of contracts with explicit cybersecurity clauses.</t>
  </si>
  <si>
    <t>4. What measures are taken to ensure subcontractors and suppliers comply with these cybersecurity requirements?</t>
  </si>
  <si>
    <t>Third-party audit reports, compliance certificates from subcontractors.</t>
  </si>
  <si>
    <t>5. How are privacy and civil liberties considerations integrated into the cybersecurity program?</t>
  </si>
  <si>
    <t>Privacy policy documents, procedures related to data protection and civil liberties.</t>
  </si>
  <si>
    <t>6. What type of training and awareness programs are in place for staff about their obligations concerning privacy and civil liberties protections?</t>
  </si>
  <si>
    <t>Training records, content of training programs, attendance logs.</t>
  </si>
  <si>
    <t>7. What types of documentation does the organization maintain to prove compliance with legal, regulatory, and contractual cybersecurity requirements?</t>
  </si>
  <si>
    <t>Compliance tracking databases or spreadsheets, documented compliance processes.</t>
  </si>
  <si>
    <t>8. How is compliance with these requirements audited within the organization?</t>
  </si>
  <si>
    <t>Internal and external audit reports demonstrating compliance checks.</t>
  </si>
  <si>
    <t>9. What procedures are in place for responding to and reporting cybersecurity incidents as required by laws, regulations, or contractual agreements?</t>
  </si>
  <si>
    <t>Incident response plans, past incident reports demonstrating compliance with reporting requirements.</t>
  </si>
  <si>
    <t>Service &amp; Business Process</t>
  </si>
  <si>
    <t>Process Owner</t>
  </si>
  <si>
    <t>Process Inputs</t>
  </si>
  <si>
    <t>What would be the impact on business proces distruption</t>
  </si>
  <si>
    <t>3rd Party Providers (if applicable)</t>
  </si>
  <si>
    <t>Application Support</t>
  </si>
  <si>
    <t>Business Unit</t>
  </si>
  <si>
    <t>Service</t>
  </si>
  <si>
    <t>Business Process</t>
  </si>
  <si>
    <t>Business Owner</t>
  </si>
  <si>
    <t>Task Owner</t>
  </si>
  <si>
    <t>Frequency of Use</t>
  </si>
  <si>
    <t>Intra-company inputs: These are inputs that are generated from another business unit in the same organization - Descriptions</t>
  </si>
  <si>
    <t>Output provide to:</t>
  </si>
  <si>
    <t>Extra-company outputs: These are outputs provided to a business unit NOT in the same organization - Descriptions</t>
  </si>
  <si>
    <t>Company Name</t>
  </si>
  <si>
    <t>Street Address</t>
  </si>
  <si>
    <t>City/State/Zip</t>
  </si>
  <si>
    <t>Contact Name/Account #</t>
  </si>
  <si>
    <t>Phone#</t>
  </si>
  <si>
    <t>Email</t>
  </si>
  <si>
    <t>Service Provided</t>
  </si>
  <si>
    <t>Media Data is on</t>
  </si>
  <si>
    <t>Current Location</t>
  </si>
  <si>
    <t>Backed-up (Y/N)</t>
  </si>
  <si>
    <t>Backup Location</t>
  </si>
  <si>
    <t>Backup Frequency</t>
  </si>
  <si>
    <t>Can it be re-created?</t>
  </si>
  <si>
    <t>Application</t>
  </si>
  <si>
    <t>Description</t>
  </si>
  <si>
    <t>MTD</t>
  </si>
  <si>
    <t>Owner</t>
  </si>
  <si>
    <t>Platform</t>
  </si>
  <si>
    <t>Operating System</t>
  </si>
  <si>
    <t>Database Used</t>
  </si>
  <si>
    <t>Programming Languages Used</t>
  </si>
  <si>
    <t>Commercial Health plans</t>
  </si>
  <si>
    <t>Underwriting and Risk Assessment</t>
  </si>
  <si>
    <t>Evaluating the risk of potential clients to set terms and pricing of policies based on health risk factors.</t>
  </si>
  <si>
    <t>Enrollment and Membership Management</t>
  </si>
  <si>
    <t>Managing the registration of new members, maintaining member records, and handling changes in coverage.</t>
  </si>
  <si>
    <t>Claims Processing</t>
  </si>
  <si>
    <t>Handling claims submissions, verifying coverage, and disbursing payments to healthcare providers.</t>
  </si>
  <si>
    <t>Provider Network Management</t>
  </si>
  <si>
    <t>Establishing contracts and maintaining relationships with healthcare providers to ensure member access to care.</t>
  </si>
  <si>
    <t>Customer Service</t>
  </si>
  <si>
    <t>Providing support to members for inquiries and issues regarding benefits, claims, and plan information.</t>
  </si>
  <si>
    <t>Compliance and Regulatory Oversight</t>
  </si>
  <si>
    <t>Ensuring adherence to all applicable federal and state regulations, maintaining legal and ethical standards.</t>
  </si>
  <si>
    <t>Health and Wellness Programs</t>
  </si>
  <si>
    <t>Developing programs that promote health and prevent disease, aimed at improving member health outcomes.</t>
  </si>
  <si>
    <t>Billing and Premium Collection</t>
  </si>
  <si>
    <t>Managing the billing cycles, collecting premiums, and handling payment follow-ups for continuous coverage.</t>
  </si>
  <si>
    <t>Marketing and Sales</t>
  </si>
  <si>
    <t>Promoting health plans to potential customers through advertising and direct sales efforts.</t>
  </si>
  <si>
    <t>Medicaid health plans</t>
  </si>
  <si>
    <t>Eligibility Determination</t>
  </si>
  <si>
    <t>Assessing and confirming whether individuals meet the criteria to receive Medicaid benefits based on factors like income, family size, and special conditions.</t>
  </si>
  <si>
    <t>Enrollment Management</t>
  </si>
  <si>
    <t>Managing the process of enrolling eligible individuals into Medicaid plans and handling ongoing eligibility checks.</t>
  </si>
  <si>
    <t>Benefit Administration</t>
  </si>
  <si>
    <t>Overseeing the type and scope of services covered, including essential health benefits and optional services tailored to Medicaid populations.</t>
  </si>
  <si>
    <t>Claims Processing and Reimbursement</t>
  </si>
  <si>
    <t>Handling claims from healthcare providers for services rendered to Medicaid recipients, ensuring proper billing practices and compliance with state rates.</t>
  </si>
  <si>
    <t>Building and maintaining a network of healthcare providers who agree to serve Medicaid enrollees under state-specified terms and reimbursements.</t>
  </si>
  <si>
    <t>Quality Assurance and Compliance</t>
  </si>
  <si>
    <t>Ensuring healthcare delivery meets state and federal quality standards, and adhering to regulatory requirements specific to Medicaid.</t>
  </si>
  <si>
    <t>Member Services and Support</t>
  </si>
  <si>
    <t>Providing assistance to members regarding plan information, health services navigation, and addressing grievances and appeals.</t>
  </si>
  <si>
    <t>Coordination of Care</t>
  </si>
  <si>
    <t>Managing and coordinating healthcare services to ensure comprehensive care for enrollees, especially those with chronic conditions or special needs.</t>
  </si>
  <si>
    <t>Reporting and Data Analysis</t>
  </si>
  <si>
    <t>Collecting, analyzing, and reporting data to state Medicaid agencies to inform policy decisions and ensure program integrity.</t>
  </si>
  <si>
    <t>Fraud and Abuse Prevention</t>
  </si>
  <si>
    <t>Implementing measures to detect, prevent, and correct fraud and abuse within the Medicaid program to protect resources and ensure appropriate use of services.</t>
  </si>
  <si>
    <t>Medicare Advantage plans</t>
  </si>
  <si>
    <t>Enrollment and Eligibility</t>
  </si>
  <si>
    <t>Managing the process of enrolling eligible seniors and other qualified individuals, including handling annual enrollment periods and eligibility verifications.</t>
  </si>
  <si>
    <t>Plan Design and Benefits Management</t>
  </si>
  <si>
    <t>Creating plan offerings that include required Medicare benefits plus additional features such as dental, vision, and wellness programs.</t>
  </si>
  <si>
    <t>Establishing and maintaining relationships with a network of providers that agree to the plan's payment terms and quality standards.</t>
  </si>
  <si>
    <t>Claims Processing and Payment</t>
  </si>
  <si>
    <t>Handling claims submissions from providers for services rendered to plan members, ensuring timely and accurate reimbursements.</t>
  </si>
  <si>
    <t>Providing customer support to members regarding plan details, coverage questions, and assistance with healthcare navigation.</t>
  </si>
  <si>
    <t>Ensuring that all plan operations comply with Medicare rules and regulations set by the Centers for Medicare and Medicaid Services (CMS).</t>
  </si>
  <si>
    <t>Quality Improvement and Reporting</t>
  </si>
  <si>
    <t>Implementing quality improvement initiatives and reporting performance metrics as required by CMS to maintain or improve plan ratings.</t>
  </si>
  <si>
    <t>Risk Adjustment and Cost Management</t>
  </si>
  <si>
    <t>Managing the financial risk of members' health costs through accurate coding and reporting of health conditions to receive appropriate CMS payments.</t>
  </si>
  <si>
    <t>Marketing and Outreach</t>
  </si>
  <si>
    <t>Promoting Medicare Advantage plans to potential members, especially during open enrollment periods, through various marketing channels.</t>
  </si>
  <si>
    <t>Fraud, Waste, and Abuse Prevention</t>
  </si>
  <si>
    <t>Developing and enforcing policies to detect and prevent fraud, waste, and abuse within the plan to protect resources and ensure plan integrity.</t>
  </si>
  <si>
    <t>Wellness Programs</t>
  </si>
  <si>
    <t>Program Design and Development</t>
  </si>
  <si>
    <t>Creating wellness initiatives that focus on preventive health, fitness, nutrition, and mental well-being.</t>
  </si>
  <si>
    <t>Member Engagement and Promotion</t>
  </si>
  <si>
    <t>Encouraging participation through marketing, communication strategies, and incentives to engage members.</t>
  </si>
  <si>
    <t>Health Assessments and Screenings</t>
  </si>
  <si>
    <t>Conducting evaluations to identify member health risks and needs to tailor wellness activities accordingly.</t>
  </si>
  <si>
    <t>Activity Implementation</t>
  </si>
  <si>
    <t>Organizing and managing wellness activities such as workshops, fitness challenges, and health seminars.</t>
  </si>
  <si>
    <t>Monitoring and Reporting</t>
  </si>
  <si>
    <t>Tracking participation rates, health outcomes, and other key performance indicators to assess program effectiveness.</t>
  </si>
  <si>
    <t>Ensuring wellness programs comply with health-related laws and regulations, such as HIPAA and ADA.</t>
  </si>
  <si>
    <t>Partnership Management</t>
  </si>
  <si>
    <t>Collaborating with external providers and experts to offer specialized wellness services and benefits.</t>
  </si>
  <si>
    <t>Feedback and Improvement</t>
  </si>
  <si>
    <t>Gathering participant feedback to refine and enhance the wellness offerings continually.</t>
  </si>
  <si>
    <t>Data Analysis</t>
  </si>
  <si>
    <t>Analyzing data from program participation and health outcomes to make evidence-based decisions.</t>
  </si>
  <si>
    <t>Technology Integration</t>
  </si>
  <si>
    <t>Implementing digital tools such as apps and online platforms to facilitate program access and engagement.</t>
  </si>
  <si>
    <t>Care Management</t>
  </si>
  <si>
    <t>Assessment and Planning</t>
  </si>
  <si>
    <t>Evaluating the health needs of individuals to develop personalized care plans that address those needs.</t>
  </si>
  <si>
    <t>Coordination of Services</t>
  </si>
  <si>
    <t>Facilitating and organizing healthcare services across different providers to ensure integrated care.</t>
  </si>
  <si>
    <t>Monitoring and Follow-Up</t>
  </si>
  <si>
    <t>Regularly assessing the progress of care plans and making adjustments as necessary to improve outcomes.</t>
  </si>
  <si>
    <t>Patient Education and Support</t>
  </si>
  <si>
    <t>Providing information and resources to patients to help them manage their conditions and make informed health decisions.</t>
  </si>
  <si>
    <t>Multidisciplinary Team Collaboration</t>
  </si>
  <si>
    <t>Collaborating among various healthcare professionals (doctors, nurses, social workers) to provide comprehensive care.</t>
  </si>
  <si>
    <t>Data Management</t>
  </si>
  <si>
    <t>Collecting and analyzing patient data to inform care decisions and track outcomes.</t>
  </si>
  <si>
    <t>Compliance and Quality Assurance</t>
  </si>
  <si>
    <t>Ensuring care management practices comply with healthcare regulations and meet quality standards.</t>
  </si>
  <si>
    <t>Outcome Measurement and Reporting</t>
  </si>
  <si>
    <t>Measuring the effectiveness of care management interventions and reporting these outcomes to stakeholders.</t>
  </si>
  <si>
    <t>Resource Allocation</t>
  </si>
  <si>
    <t>Efficiently utilizing and managing resources to support the care management process.</t>
  </si>
  <si>
    <t>Patient Advocacy</t>
  </si>
  <si>
    <t>Acting on behalf of patients to access necessary care, navigate healthcare systems, and secure benefits.</t>
  </si>
  <si>
    <t>Member Education</t>
  </si>
  <si>
    <t>Content Development</t>
  </si>
  <si>
    <t>Creating educational materials tailored to the health literacy and needs of members, covering various health topics.</t>
  </si>
  <si>
    <t>Delivery and Distribution</t>
  </si>
  <si>
    <t>Ensuring that educational content is accessible to members through multiple channels such as online platforms, mail, or in-person sessions.</t>
  </si>
  <si>
    <t>Engagement Strategies</t>
  </si>
  <si>
    <t>Developing and implementing methods to encourage member participation and interaction with educational materials.</t>
  </si>
  <si>
    <t>Feedback Collection</t>
  </si>
  <si>
    <t>Gathering responses from members about the usefulness and clarity of the educational materials to guide improvements.</t>
  </si>
  <si>
    <t>Monitoring and Evaluation</t>
  </si>
  <si>
    <t>Assessing the effectiveness of educational programs in improving members' health knowledge and behaviors.</t>
  </si>
  <si>
    <t>Compliance with Regulations</t>
  </si>
  <si>
    <t>Adhering to healthcare education standards and privacy regulations while providing member education.</t>
  </si>
  <si>
    <t>Training for Providers</t>
  </si>
  <si>
    <t>Educating healthcare providers on how to effectively communicate and educate members during clinical interactions.</t>
  </si>
  <si>
    <t>Integration with Care Plans</t>
  </si>
  <si>
    <t>Aligning educational efforts with individual care plans to support overall health management strategies.</t>
  </si>
  <si>
    <t>Technology Utilization</t>
  </si>
  <si>
    <t>Leveraging digital tools such as apps and web portals to deliver educational content and engage with members.</t>
  </si>
  <si>
    <t>Managing the resources necessary to develop, deliver, and maintain educational programs efficiently.</t>
  </si>
  <si>
    <t>Innovative Health Solutions</t>
  </si>
  <si>
    <t>Research and Development</t>
  </si>
  <si>
    <t>Identifying new healthcare challenges and opportunities, and developing innovative solutions to address them.</t>
  </si>
  <si>
    <t>Partnership and Collaboration</t>
  </si>
  <si>
    <t>Forming strategic alliances with tech companies, research institutions, and other healthcare providers to pool expertise and resources.</t>
  </si>
  <si>
    <t>Pilot Testing and Implementation</t>
  </si>
  <si>
    <t>Conducting small-scale trials to test the feasibility and effectiveness of new healthcare innovations before full-scale implementation.</t>
  </si>
  <si>
    <t>Regulatory Compliance</t>
  </si>
  <si>
    <t>Ensuring that new health solutions comply with all relevant healthcare regulations and standards.</t>
  </si>
  <si>
    <t>Incorporating cutting-edge technologies such as AI, machine learning, and blockchain into existing healthcare systems.</t>
  </si>
  <si>
    <t>Funding and Investment</t>
  </si>
  <si>
    <t>Securing financial support for the development and deployment of innovative health solutions.</t>
  </si>
  <si>
    <t>Training and Education</t>
  </si>
  <si>
    <t>Providing training for healthcare staff and stakeholders on the latest innovations and how to utilize them effectively.</t>
  </si>
  <si>
    <t>Scaling and Commercialization</t>
  </si>
  <si>
    <t>Expanding successful innovations to a larger scale to maximize impact and commercial potential.</t>
  </si>
  <si>
    <t>Monitoring and Quality Assurance</t>
  </si>
  <si>
    <t>Continuously monitoring the performance of implemented innovations to ensure they meet quality and efficacy standards.</t>
  </si>
  <si>
    <t>Data Analysis and Outcome Measurement</t>
  </si>
  <si>
    <t>Analyzing data collected from new initiatives to assess impact, refine processes, and demonstrate value.</t>
  </si>
  <si>
    <t>Marketplace Plans</t>
  </si>
  <si>
    <t>Plan Design and Offerings</t>
  </si>
  <si>
    <t>Creating and structuring health plan options that meet the standards of the marketplace and cater to diverse consumer needs.</t>
  </si>
  <si>
    <t>Managing the enrollment process for individuals, including handling applications, eligibility checks, and renewals during open enrollment periods.</t>
  </si>
  <si>
    <t>Premium Pricing and Financial Management</t>
  </si>
  <si>
    <t>Setting and adjusting premium rates based on regulatory guidelines and financial performance metrics.</t>
  </si>
  <si>
    <t>Ensuring all marketplace plans comply with federal and state regulations, including coverage mandates and consumer protections.</t>
  </si>
  <si>
    <t>Consumer Outreach and Education</t>
  </si>
  <si>
    <t>Educating potential enrollees about plan options, benefits, and the enrollment process through various communication channels.</t>
  </si>
  <si>
    <t>Customer Support</t>
  </si>
  <si>
    <t>Providing support for enrollees on issues related to plan coverage, claims, and disputes.</t>
  </si>
  <si>
    <t>Data Reporting and Analysis</t>
  </si>
  <si>
    <t>Collecting and analyzing data to report to regulatory bodies and to use in improving plan offerings and operations.</t>
  </si>
  <si>
    <t>Technology and Platform Management</t>
  </si>
  <si>
    <t>Managing the technology platforms that support the marketplace, ensuring they are user-friendly and secure for handling personal and payment information.</t>
  </si>
  <si>
    <t>Quality Assurance</t>
  </si>
  <si>
    <t>Monitoring and improving the quality of services provided under the plans, ensuring that they meet consumer needs and marketplace standards.</t>
  </si>
  <si>
    <t>Partnership Development</t>
  </si>
  <si>
    <t>Collaborating with healthcare providers, government agencies, and other stakeholders to enhance plan offerings and ensure comprehensive coverage.</t>
  </si>
  <si>
    <t>An inventory of physical devices should be undertaken, reviewed, and maintained to ensure these devices are not vulnerable to ransomware. It is also beneficial to have a hardware inventory during the recovery phases after a ransomware attack, should a re- installation of applications be necessary. Software inventories may track information such as software name and version, devices where it is currently installed, last patch date, and current known vulnerabilities. This information supports the remediation of vulnerabilities that could be exploited in ransomware attacks. This helps to enumerate what information or processes are at risk, should the attackers move laterally within an environment. This is important for planning communications to partners and possible actions to temporarily disconnect from external systems in response to ransomware events. "Identifying these connections will also help organizations plan security" control implementation and identify areas where controls may be shared with third parties.</t>
  </si>
  <si>
    <t>Software inventories may track information such as software name and version, devices where it is currently installed, last patch date, and current known vulnerabilities. This information supports the remediation of vulnerabilities that could be exploited in ransomware attacks.</t>
  </si>
  <si>
    <t>This helps to enumerate what information or processes are at risk, should the attackers move laterally within an environment.</t>
  </si>
  <si>
    <t>This is important for planning communications to partners and possible actions to temporarily disconnect from external systems in response to ransomware events.
"Identifying these connections will also help organizations plan security" control implementation and identify areas where controls may be shared with third parties.</t>
  </si>
  <si>
    <t>This is essential to understanding the true scope and impact of ransomware events – and is important in contingency planning for future ransomware events, emergency response, and recovery actions. It helps operations and incident responders to prioritize resources and supports contingency planning for future ransomware events, emergency response, and recovery actions. If there is an associated industrial control system (ICS), its critical functions should be included in emergency response and recovery actions.</t>
  </si>
  <si>
    <t>It is important that everyone in the organization understand their roles and responsibilities for preventing ransomware events and, if applicable, for responding to and recovering from ransomware events. These roles and responsibilities should be formally documented in an incident response plan. The incident response plan should specify regularly exercising the plan (e.g., running incident response tabletop simulations at least annually).</t>
  </si>
  <si>
    <t>This allows national computer security incident response teams to better understand the targeted organization’s place in the critical infrastructure environment and permits them to react in a timely manner in case of cross- sector impacts. This also encourages the organization and its external stakeholders to consider downstream effects from the ransomware attack.</t>
  </si>
  <si>
    <t>This helps operations and incident responders to prioritize resources. It supports contingency planning for future ransomware events, emergency response, and recovery actions.</t>
  </si>
  <si>
    <t>This helps with identifying secondary and tertiary components critical in supporting the organization’s core business functions. This is needed to prioritize contingency plans for future events and emergency responses to ransomware events. If there is an associated ICS, its critical functions should be included in emergency response and recovery actions.</t>
  </si>
  <si>
    <t>Establishing and communicating policies needed to prevent or mitigate ransomware events is essential and fundamental to all other prevention and mitigation activities. Where practical, these policies should be reviewed periodically to reflect the dynamic nature of risk and the reality of needed ongoing adjustments.</t>
  </si>
  <si>
    <t>This is necessary for developing cybersecurity policies and establishing priorities in contingency planning for response to future ransomware events.</t>
  </si>
  <si>
    <t>Ransomware risks must be factored into organizational risk management governance in order to establish adequate cybersecurity policies.</t>
  </si>
  <si>
    <t>Identifying and documenting the vulnerabilities of the organization’s assets is crucial in developing plans for and prioritizing mitigation or elimination of those vulnerabilities. These actions also are key to contingency planning for evaluating and responding to future ransomware events and will reduce the likelihood of a successful ransomware attack.</t>
  </si>
  <si>
    <t>Receiving and using cyber threat intelligence from information sharing sources can reduce the exposure to ransomware attacks and facilitate early detection of new threats.</t>
  </si>
  <si>
    <t>Understanding the business impacts of potential ransomware events is needed to support cybersecurity cost-benefit analyses as well to establish priorities for activities in ransomware response and recovery plans. Understanding potential business impacts also supports emergency response decisions in the event of a ransomware attack.</t>
  </si>
  <si>
    <t>The expense associated with responding to and recovering from ransomware events is directly affected by the effectiveness of contingency planning for responses to projected risks.</t>
  </si>
  <si>
    <t>Establishing and enforcing organizational policies, roles, and responsibilities depends on stakeholders agreeing to and implementing effective risk management processes. The processes should take into consideration the risk of a ransomware event. These policies should be reviewed periodically to reflect the dynamic nature of risk and the reality of needed adjustments over time.</t>
  </si>
  <si>
    <t>Ransomware contingency planning should be coordinated with suppliers and third-party providers and should include testing planned activities. The plan should include a scenario where the organization, its suppliers, and third-party providers are all impacted by ransomware.</t>
  </si>
  <si>
    <t>Most ransomware attacks are conducted remotely. Managing privileges associated with remote access can help maintain the integrity of systems and data files to protect against malicious code insertion and data exfiltration. Using multi-factor authentication is a key – and easily implemented – way to reduce the likelihood of account compromise.</t>
  </si>
  <si>
    <t>Many ransomware events occur by compromising user credentials or invoking processes that have unnecessary privileged access to systems. This is a very important management step for preventing such events.</t>
  </si>
  <si>
    <t>Network segmentation or segregation can limit the scope of ransomware events by preventing malware from proliferating among potential target systems (e.g., moving into an operational technology or control system from a business information technology network). It is critical to separate IT and OT networks and regularly validate their independence. This not only reduces the risk of OT systems being compromised, but also allows low-level critical operations to continue while business IT systems recover from ransomware. This is particularly important for critical ICS functions, including Safety Instrument Systems (SIS).</t>
  </si>
  <si>
    <t>Compromised credentials are a common attack vector in ransomware events. Identities should be proofed and then bound to a credential (e.g., two-factor authentication of formally authorized individuals) to limit the likelihood that credentials are compromised or issued to an unauthorized individual.</t>
  </si>
  <si>
    <t>Most ransomware attacks are made possible by users who engage in unsafe practices, administrators who implement insecure configurations, or developers who have insufficient security training.</t>
  </si>
  <si>
    <t>Ensuring adequate availability of data can reduce ransomware impacts. This includes the ability to maintain offsite and offline data backups, testing mean time to recovery and system redundancy where necessary.</t>
  </si>
  <si>
    <t>Integrity checking mechanisms can detect tampered software updates that can be used to insert malware that enables ransomware events.</t>
  </si>
  <si>
    <t>Keeping development and testing environments separate from production environments can prevent ransomware from promulgating from development and testing systems into production systems.</t>
  </si>
  <si>
    <t>Baselines are useful for establishing the set of functions a system needs to perform so that any deviation from that baseline could be evaluated for its cyber risk potential. Unauthorized changes to the configuration can be used as an indicator of a malicious attack, which may lead to the introduction of ransomware.</t>
  </si>
  <si>
    <t>Proper configuration change processes can help to enforce timely security updates to software, maintain necessary security configuration settings, and discourage replacement of code with products that contain malware or do not satisfy access management policies.</t>
  </si>
  <si>
    <t>Regular backups that are maintained and tested are essential to timely and relatively painless recovery from ransomware events. Backups should be secured to ensure they cannot become corrupted by the ransomware or deleted by the attacker. The backups should be stored offline.</t>
  </si>
  <si>
    <t>Response and recovery plans should include ransomware events. A copy of the response plan should be kept offline in case the incident eliminates access to soft copies held within the targeted network. Ransomware events should be prioritized appropriately during incident triage with the goal of immediate containment to prevent the ransomware’s spread.</t>
  </si>
  <si>
    <t>Ransomware response and recovery plans should be tested periodically to ensure that risk and response assumptions and processes are current with respect to evolving ransomware threats. Testing of response and recovery plans should include any associated ICS. Processes need to be updated and maintained to match changing organizational needs and structures as well as new ransomware types and tactics. Testing trains the people who will need to execute the plan.</t>
  </si>
  <si>
    <t>Remote maintenance provides an access channel into networks and technology. If not managed properly, criminals may use this access to alter configurations to permit introduction of malware. Remote maintenance of all system components by the organization or its providers must be validated to ensure that this process does not provide backdoor access to OT or IT networks.</t>
  </si>
  <si>
    <t>Availability of audit/log records can assist in detecting unexpected behaviors and support forensics response and recovery processes.</t>
  </si>
  <si>
    <t>Maintaining the principle of least functionality may prevent movement among potential target systems (e.g., moving into an operational process control system from an administrative network).</t>
  </si>
  <si>
    <t>Detect</t>
  </si>
  <si>
    <t>Multiple sources and sensors along with a Security Information and Event Management (SIEM) solution improves network visibility, assists in the early detection of ransomware, and aids in understanding how ransomware may propagate through a network.</t>
  </si>
  <si>
    <t>Determining the impact of events can inform response and recovery priorities for a ransomware attack.</t>
  </si>
  <si>
    <t>Network monitoring might detect intrusions and initiate protective actions before malicious code can be inserted or large volumes of information are encrypted and exfiltrated.</t>
  </si>
  <si>
    <t>Monitoring personnel activity might detect insider threats or insecure staff practices or compromised credentials and thwart potential ransomware events.</t>
  </si>
  <si>
    <t>Detection may indicate that a ransomware event is occurring or may be about to occur. Malicious code is often not immediately executed, so there may be time between insertion of malicious code and its activation to detect it before the ransomware attack is executed.</t>
  </si>
  <si>
    <t>Unauthorized people, connections, devices, and software are potential resources from which to launch a ransomware attack. Monitoring can detect many ransomware attacks before they are executed.</t>
  </si>
  <si>
    <t>Vulnerabilities can be exploited during a ransomware attack. Regular scans can allow an organization to detect and mitigate most vulnerabilities before they are used to execute ransomware.</t>
  </si>
  <si>
    <t>Clear understanding of roles and responsibilities is key to accountability and encourages adherence to organizational policies and procedures to help detect ransomware attacks.</t>
  </si>
  <si>
    <t>Detection activities should be conducted in adherence to organization policy and procedures.</t>
  </si>
  <si>
    <t>Timely communication of anomalous events is necessary for being able to take remedial actions before a ransomware attack can be fully realized.</t>
  </si>
  <si>
    <t>The tactics used in ransomware attacks are continuously being refined, so detection processes must continuously evolve to keep up with new threats.</t>
  </si>
  <si>
    <t>Immediate execution of the response plan’s public relations and communications response components is necessary to stop any corruption or continuing exfiltration of data, stem the spread of an infection to other systems and networks, and initiate preemptive messaging to minimize further damage, including reputational or legal harm.</t>
  </si>
  <si>
    <t>Response to ransomware events includes both technical and business responses. An effective and efficient response requires all parties to understand their roles and responsibilities. Communications response roles should be formally documented in incident response and recovery plans and should be reinforced by exercising the plans.</t>
  </si>
  <si>
    <t>Response to ransomware events includes both technical and business responses. An effective and efficient response requires pre-established criteria for reporting and adherence to those criteria during an event.</t>
  </si>
  <si>
    <t>Information sharing priorities include stemming the spread of an infection to other systems and networks as well as preemptive messaging.</t>
  </si>
  <si>
    <t>Coordination with key internal and external stakeholders is important for priorities such as stemming the spread of misinformation and establishing preemptive messaging.</t>
  </si>
  <si>
    <t>Information sharing may yield forensic benefits and reduce the impact and profitability of ransomware attacks. Voluntary sharing should complement any regulatory or other compliance requirements for reporting and sharing.</t>
  </si>
  <si>
    <t>Notifications from detection systems should be promptly and fully investigated, as these may often indicate a ransomware attack in its early stages so that it can be preempted or so impacts can be mitigated.</t>
  </si>
  <si>
    <t>Understanding impact will shape the implementation of the recovery plan. Organizations should seek to understand the technical impact of a ransomware attack (e.g., what systems are unavailable) and then understand the resulting impact on the business (e.g., which business processes can’t be delivered). This will help to ensure that the response and recovery effort is properly prioritized and resourced,  and business continuity plans can be implemented in the meantime.</t>
  </si>
  <si>
    <t>Analysis processes can prevent future successful attacks and the spread of the ransomware to other systems and networks. It can also help restore confidence among stakeholders.</t>
  </si>
  <si>
    <t>Immediate action must be taken to prevent the spread of the ransomware to other systems and networks, mitigate its effects, and resolve the incident. Containment of ransomware includes any associated ICS.</t>
  </si>
  <si>
    <t>Immediate action must be taken to isolate the ransomware in order to minimize damage to data, prevent the infection from spreading within the network and to other systems and networks, and minimize the impact on the mission or business.</t>
  </si>
  <si>
    <t>Vulnerability management minimizes the probability of successful ransomware attacks. If vulnerabilities cannot be patched or mitigated, documenting this risk at least allows for its inclusion in future decision making and provides transparency for stakeholders that might be impacted by ransomware events.</t>
  </si>
  <si>
    <t>This minimizes the probability of future successful ransomware attacks and can help to restore confidence among stakeholders.</t>
  </si>
  <si>
    <t>Immediately initiating the recovery plan after the root cause has been identified can cut losses.</t>
  </si>
  <si>
    <t>This is needed to maintain the effectiveness of contingency planning for future ransomware attacks.</t>
  </si>
  <si>
    <t>This minimizes the business impact by being open and transparent and restores confidence among stakeholders.</t>
  </si>
  <si>
    <t>Reputational repair minimizes the business impact and restores confidence among stakeholders.</t>
  </si>
  <si>
    <t>Communication about recovery activities helps to minimize the business impact and restore confidence among stakeholders.</t>
  </si>
  <si>
    <t xml:space="preserve">Application Name </t>
  </si>
  <si>
    <t xml:space="preserve">Vendor </t>
  </si>
  <si>
    <t xml:space="preserve">Version </t>
  </si>
  <si>
    <t xml:space="preserve">Release Date </t>
  </si>
  <si>
    <t xml:space="preserve"> </t>
  </si>
  <si>
    <t xml:space="preserve">Application supports the following business functions: </t>
  </si>
  <si>
    <t xml:space="preserve">Representative </t>
  </si>
  <si>
    <t xml:space="preserve">Name </t>
  </si>
  <si>
    <t xml:space="preserve">Title </t>
  </si>
  <si>
    <t xml:space="preserve">Department </t>
  </si>
  <si>
    <t xml:space="preserve">Contact </t>
  </si>
  <si>
    <t xml:space="preserve">Information </t>
  </si>
  <si>
    <t>Telephone #</t>
  </si>
  <si>
    <t xml:space="preserve">Telephone # </t>
  </si>
  <si>
    <t xml:space="preserve">e-mail </t>
  </si>
  <si>
    <t xml:space="preserve">ACCESS MANAGEMENT </t>
  </si>
  <si>
    <t xml:space="preserve">Yes </t>
  </si>
  <si>
    <t xml:space="preserve">No </t>
  </si>
  <si>
    <t xml:space="preserve">N/A </t>
  </si>
  <si>
    <t>Comment #</t>
  </si>
  <si>
    <t xml:space="preserve">Does the application support integration with the enterprise identity management system? </t>
  </si>
  <si>
    <t>Is user authentication controlled by means other than user account and password or PIN? e.g., MFA</t>
  </si>
  <si>
    <t xml:space="preserve">Questions 1.3 through 1.8 apply to the use of passwords </t>
  </si>
  <si>
    <t xml:space="preserve">Does the application force “new” users to change their password upon first login into the application? </t>
  </si>
  <si>
    <t>Can the user change their password at any time?</t>
  </si>
  <si>
    <t xml:space="preserve">Can the system administrator enforce password policy and/or complexity such as minimum length, numbers and alphabet requirements, and upper and lower case constraint, etc.? </t>
  </si>
  <si>
    <t>Can the application force password expiration and prevent users from reusing a password?</t>
  </si>
  <si>
    <t>Is password transmission and storage encrypted and unviewable even to the system administrators?</t>
  </si>
  <si>
    <t>Can the application be set to automatically lock a user’s account after a predetermined number of consecutive unsuccessful logon attempts?</t>
  </si>
  <si>
    <t>Does the application prohibit users from logging into the application on more than one workstation at the same time with the same user ID?</t>
  </si>
  <si>
    <t>Can the application be set to automatically log a user off the application after a predefined period of inactivity?</t>
  </si>
  <si>
    <t>Is there a formal documented and implemented user registration and deregistration procedure for granting and revoking access?</t>
  </si>
  <si>
    <t>How is the allocation and use of privileges to information systems and services restricted and controlled?</t>
  </si>
  <si>
    <t>Is there a functionality whereby all access rights can be regularly reviewed by management via a formal documented process? For example, can the system notify management to review access?</t>
  </si>
  <si>
    <t>Can access be defined based upon the user’s job role? (Role-based Access Controls (RBAC))?</t>
  </si>
  <si>
    <t xml:space="preserve">Can the application support the removal of a user’s access privileges without requiring deletion of the user account? </t>
  </si>
  <si>
    <t xml:space="preserve">Does the application support a mechanism for allowing emergency access by a caregiver to a patient's electronic health information that is not included within their standard access privileges? </t>
  </si>
  <si>
    <t xml:space="preserve">AUDIT CAPABILITIES </t>
  </si>
  <si>
    <t>Capturing user access activity such as successful logon, logoff, and unsuccessful logon attempts?</t>
  </si>
  <si>
    <t xml:space="preserve">   </t>
  </si>
  <si>
    <t>Capturing data access inquiry activity such as screens viewed and reports printed?</t>
  </si>
  <si>
    <t>Capturing data entries, changes, and deletions?</t>
  </si>
  <si>
    <t>Does the application time stamp for audit log entries synchronize with other applications and systems using NTP/SNTP?</t>
  </si>
  <si>
    <t>Are audit log reports available for the current version of this software application?</t>
  </si>
  <si>
    <t>Can the audit log "data" be exported from the application for further processing (e.g. storage, analysis)?</t>
  </si>
  <si>
    <t xml:space="preserve">Indicate how audit log files are protected from unauthorized alteration:    </t>
  </si>
  <si>
    <t>Does the application allow a system administrator to set the inclusion or exclusion of audited events based on organizational policy and operating requirements or limits?</t>
  </si>
  <si>
    <t>Can the application continue normal operation even when security audit capability is non-functional? (For example, if the audit log reaches capacity, the application should continue to operate and should either suspend logging, start a new log or begin overwriting the existing log and notify administrator)</t>
  </si>
  <si>
    <t xml:space="preserve">SECURITY OF REMOTE ACCESS AND SUPPORT </t>
  </si>
  <si>
    <t>Which connection method(s) are used to accomplish remote support?</t>
  </si>
  <si>
    <t>Is functionality built into the application which allows remote user access and/or control?</t>
  </si>
  <si>
    <t>If requested, can the application associate remote support activities with an individual employee of the vendor? (accountability)</t>
  </si>
  <si>
    <t>Do vendor support personnel have specific roles and accesses that control access to ePHI?</t>
  </si>
  <si>
    <t xml:space="preserve">Does the audit system log remote support connection attempts and remote support actions such as application or configuration modifications?  </t>
  </si>
  <si>
    <t xml:space="preserve">PROTECTION FROM MALICIOUS CODE </t>
  </si>
  <si>
    <t xml:space="preserve">Is the application compatible with commercial off the shelf (COTS) virus scanning software products for removal and prevention from malicious code? </t>
  </si>
  <si>
    <t xml:space="preserve">Does the application’s client software operate without requiring the user to have local administrator level rights in order to run the application? </t>
  </si>
  <si>
    <t xml:space="preserve">CONFIGURATION MANAGEMENT AND CHANGE CONTROL </t>
  </si>
  <si>
    <t>Has the application been tested to be fully functional residing on its associated operating system/middleware platform configured with a recognized security configuration benchmark?</t>
  </si>
  <si>
    <t>Can the operating system hosting the application (server or client) be updated by the user without voiding the application warranty or support agreement?</t>
  </si>
  <si>
    <t xml:space="preserve">Indicate how the application is certified to perform as intended with updates to the operating system and other helper applications (such as service packs and hotfixes) and how the customer is notified of this information. </t>
  </si>
  <si>
    <t>Do you provide documentation for guidance on establishing and managing security controls such as user access and auditing?</t>
  </si>
  <si>
    <t xml:space="preserve">DATA EXPORT AND TRANSFER CAPABILITIES </t>
  </si>
  <si>
    <t>Does the application encrypt data before sending it over the Internet or an open network?</t>
  </si>
  <si>
    <t>Does the application encrypt data before storing on removable media such as backup tapes, CDs, DVDs, etc. or devices such as laptops, tablets, or computer workstation hard disk drives?</t>
  </si>
  <si>
    <t>Indicate the interfacing and format standards the application can accept or</t>
  </si>
  <si>
    <t xml:space="preserve">use for transferring data: (e.g., HL7 transaction formats, ANSI X.12 standards, CCOW, etc.): </t>
  </si>
  <si>
    <t xml:space="preserve">If the application includes a web interface, then identify the type(s) of secure connection supported: </t>
  </si>
  <si>
    <t>Does the application maintain a journal of transactions or snapshots of data between backup intervals?</t>
  </si>
  <si>
    <t xml:space="preserve">Can the system administrator reconfigure to nonstandard port assignments other than the list of registered ports published by IANA? </t>
  </si>
  <si>
    <t>Does the application provide for integration into standard network domain structures?</t>
  </si>
  <si>
    <t>Has the application security controls been tested by a third party?</t>
  </si>
  <si>
    <t>Does the application have ability to run a backup concurrently with the operation of the application?</t>
  </si>
  <si>
    <t>Does the application include documentation that explains error or messages to users and system administrators and information on what actions required?</t>
  </si>
  <si>
    <t>Units that Provide Inputs</t>
  </si>
  <si>
    <t>External Company inputs: These are inputs that are generated from an external business unit NOT in the same company -  Descriptions</t>
  </si>
  <si>
    <t>Busines outputs: These are outputs provided to a business unit in the same organization -  Descriptions</t>
  </si>
  <si>
    <t>Name of Data</t>
  </si>
  <si>
    <t>Data Records</t>
  </si>
  <si>
    <t>Hourly</t>
  </si>
  <si>
    <t>Daily</t>
  </si>
  <si>
    <t>Monthy</t>
  </si>
  <si>
    <t>Quarterly</t>
  </si>
  <si>
    <t>Annually</t>
  </si>
  <si>
    <t>Other</t>
  </si>
  <si>
    <r>
      <rPr>
        <b/>
        <sz val="11"/>
        <color indexed="8"/>
        <rFont val="Calibri"/>
        <family val="2"/>
      </rPr>
      <t>Ex1</t>
    </r>
    <r>
      <rPr>
        <sz val="11"/>
        <color indexed="8"/>
        <rFont val="Calibri"/>
        <family val="2"/>
      </rPr>
      <t>: Share the organization's mission (e.g., through vision and mission statements, marketing, and service strategies) to provide a basis for identifying risks that may impede that mission</t>
    </r>
    <r>
      <rPr>
        <sz val="11"/>
        <color indexed="8"/>
        <rFont val="Aptos Narrow"/>
        <family val="2"/>
        <scheme val="minor"/>
      </rPr>
      <t xml:space="preserve">
As part of annual strategic planning, an organization performs a strengths, weaknesses, opportunities, and threats (SWOT) analysis to determine near-term and long-term objectives, risks, and risk appetite. The objectives, risks, and risk appetite are documented and communicated in the form of a strategy.</t>
    </r>
  </si>
  <si>
    <t>Implementation Example</t>
  </si>
  <si>
    <t>An organization builds upon statute and authorities thereof to develop its two-year mission and five-year vision statements.</t>
  </si>
  <si>
    <t>An organization establishes which roles are responsible for extending risk appetite into risk tolerance, as well as identifying, prioritizing, responding to, monitoring, evaluating, and adjusting risk.</t>
  </si>
  <si>
    <t>Annually, an organization creates and refines anticipated enterprise risk scenarios as a basis for adjusting the high-level risks represented in a risk breakdown structure.</t>
  </si>
  <si>
    <t>An ERR and standardized values and instructions for ERR fields are created, occasionally updated, and communicated to risk management programs as the expected risk reporting format.</t>
  </si>
  <si>
    <t>An organization’s annual strategic planning refines organizational objectives and risk appetite based on known risk exposure and residual risk.</t>
  </si>
  <si>
    <t>Portfolio-level personnel monitor stances to verify that risk policies and risk-affecting policies are upheld.</t>
  </si>
  <si>
    <t>A risk management program uses the ERR as a basis for its risk register, and regularly communicates with Level 2 and Level 1 risk personnel using that program risk register.</t>
  </si>
  <si>
    <t>A risk management program provides feedback to Level 2 and Level 1 risk managers when more risks exceed tolerance than current budgets will support.</t>
  </si>
  <si>
    <t>An organization uses prior event data and the three- point estimate to determine likely single-loss expectancy (SLE) and annualized loss expectancy (ALE) from a risk and records that information in the Current Assessment – Impact field in a risk register.</t>
  </si>
  <si>
    <t>An organization uses a quantitative model to prioritize its risks and records the priorities in the Priority field of a risk register.</t>
  </si>
  <si>
    <t>An organization uses the exposure from a risk register to decide an appropriate risk response.</t>
  </si>
  <si>
    <t>An organization chooses a risk response type and estimates its cost, and records those in the Risk Response Type and Risk Response Cost fields, respectively, of a risk register.</t>
  </si>
  <si>
    <t>An organization implements security controls to enact a risk response, and those actions are recorded in the Risk Response Description field of a risk register.</t>
  </si>
  <si>
    <t>An organization estimates its residual risk and records it in the Residual Risk field of a risk register.</t>
  </si>
  <si>
    <t>Risks are measured and benchmarked according to key performance indicators (KPIs) and key risk indicators (KRIs), respectively.</t>
  </si>
  <si>
    <t>A risk management program adjusts some risk responses based on recent audit findings.</t>
  </si>
  <si>
    <t>trigger the release or repurposing of management reserve resources.</t>
  </si>
  <si>
    <t>Details about risk assessment and risk response are recorded as supplements to a risk register known as risk assessment reports and risk detail records, respectively.</t>
  </si>
  <si>
    <t>Risk management programs are updated to take into account the results of analyzing implicit risk acceptance.</t>
  </si>
  <si>
    <r>
      <rPr>
        <b/>
        <sz val="11"/>
        <color rgb="FF000000"/>
        <rFont val="Calibri"/>
        <family val="2"/>
      </rPr>
      <t>GV.RM-04</t>
    </r>
    <r>
      <rPr>
        <sz val="11"/>
        <color indexed="8"/>
        <rFont val="Calibri"/>
        <family val="2"/>
      </rPr>
      <t>: Strategic direction that describes appropriate risk response options is established and communicated</t>
    </r>
  </si>
  <si>
    <r>
      <rPr>
        <b/>
        <sz val="14"/>
        <color theme="1"/>
        <rFont val="Aptos Narrow"/>
        <scheme val="minor"/>
      </rPr>
      <t>Service Agreements</t>
    </r>
    <r>
      <rPr>
        <sz val="14"/>
        <color theme="1"/>
        <rFont val="Aptos Narrow"/>
        <scheme val="minor"/>
      </rPr>
      <t xml:space="preserve">
Litigation relating to breach of contract or potential contractual losses.</t>
    </r>
  </si>
  <si>
    <r>
      <rPr>
        <b/>
        <sz val="14"/>
        <color theme="1"/>
        <rFont val="Aptos Narrow"/>
        <scheme val="minor"/>
      </rPr>
      <t>Customers</t>
    </r>
    <r>
      <rPr>
        <sz val="14"/>
        <color theme="1"/>
        <rFont val="Aptos Narrow"/>
        <scheme val="minor"/>
      </rPr>
      <t xml:space="preserve">
Disruption of customer service, tangible effect on customers or loss of customer accounts.</t>
    </r>
  </si>
  <si>
    <r>
      <rPr>
        <b/>
        <sz val="14"/>
        <color theme="1"/>
        <rFont val="Aptos Narrow"/>
        <scheme val="minor"/>
      </rPr>
      <t>Financial</t>
    </r>
    <r>
      <rPr>
        <sz val="14"/>
        <color theme="1"/>
        <rFont val="Aptos Narrow"/>
        <scheme val="minor"/>
      </rPr>
      <t xml:space="preserve"> 
Loss of income, assets, or opportunity or a  material accounting impact</t>
    </r>
  </si>
  <si>
    <r>
      <rPr>
        <b/>
        <sz val="14"/>
        <color theme="1"/>
        <rFont val="Aptos Narrow"/>
        <scheme val="minor"/>
      </rPr>
      <t>Organization</t>
    </r>
    <r>
      <rPr>
        <sz val="14"/>
        <color theme="1"/>
        <rFont val="Aptos Narrow"/>
        <scheme val="minor"/>
      </rPr>
      <t xml:space="preserve"> 
Loss of reputation or market share or negative publicity</t>
    </r>
  </si>
  <si>
    <r>
      <rPr>
        <b/>
        <sz val="14"/>
        <color theme="1"/>
        <rFont val="Aptos Narrow"/>
        <scheme val="minor"/>
      </rPr>
      <t>Technology</t>
    </r>
    <r>
      <rPr>
        <sz val="14"/>
        <color theme="1"/>
        <rFont val="Aptos Narrow"/>
        <scheme val="minor"/>
      </rPr>
      <t xml:space="preserve">
Loss of technological processing (loss from Ransomware)</t>
    </r>
  </si>
  <si>
    <r>
      <rPr>
        <b/>
        <sz val="14"/>
        <color theme="1"/>
        <rFont val="Aptos Narrow"/>
        <scheme val="minor"/>
      </rPr>
      <t>Compliance</t>
    </r>
    <r>
      <rPr>
        <sz val="14"/>
        <color theme="1"/>
        <rFont val="Aptos Narrow"/>
        <scheme val="minor"/>
      </rPr>
      <t xml:space="preserve">
Not complying with regulations like HIPAA/HITECH</t>
    </r>
  </si>
  <si>
    <r>
      <rPr>
        <b/>
        <sz val="14"/>
        <color theme="1"/>
        <rFont val="Aptos Narrow"/>
        <scheme val="minor"/>
      </rPr>
      <t>Legal/Regulatory</t>
    </r>
    <r>
      <rPr>
        <sz val="14"/>
        <color theme="1"/>
        <rFont val="Aptos Narrow"/>
        <scheme val="minor"/>
      </rPr>
      <t xml:space="preserve">
Prosecution, fines, consent decrees or other actions that restrict ability to conduct business</t>
    </r>
  </si>
  <si>
    <r>
      <rPr>
        <b/>
        <sz val="16"/>
        <color rgb="FFFFFFFF"/>
        <rFont val="Aptos Narrow"/>
        <scheme val="minor"/>
      </rPr>
      <t>Category</t>
    </r>
  </si>
  <si>
    <r>
      <rPr>
        <b/>
        <sz val="16"/>
        <color rgb="FFFFFFFF"/>
        <rFont val="Aptos Narrow"/>
        <scheme val="minor"/>
      </rPr>
      <t>Subcategory and Selected Informative References</t>
    </r>
  </si>
  <si>
    <r>
      <rPr>
        <b/>
        <sz val="16"/>
        <color rgb="FFFFFFFF"/>
        <rFont val="Aptos Narrow"/>
        <scheme val="minor"/>
      </rPr>
      <t>Ransomware Application</t>
    </r>
  </si>
  <si>
    <r>
      <rPr>
        <b/>
        <sz val="16"/>
        <color rgb="FFFFFFFF"/>
        <rFont val="Aptos Narrow"/>
        <scheme val="minor"/>
      </rPr>
      <t>Identify</t>
    </r>
  </si>
  <si>
    <r>
      <t xml:space="preserve">Asset Management (ID.AM): </t>
    </r>
    <r>
      <rPr>
        <sz val="16"/>
        <rFont val="Aptos Narrow"/>
        <scheme val="minor"/>
      </rPr>
      <t>The data, personnel, devices, systems, and facilities that enable the organization to achieve business purposes are identified and managed consistent with their relative importance to organizational objectives and the organization’s risk strategy.</t>
    </r>
  </si>
  <si>
    <r>
      <rPr>
        <b/>
        <sz val="16"/>
        <rFont val="Aptos Narrow"/>
        <scheme val="minor"/>
      </rPr>
      <t xml:space="preserve">ID.AM-1: </t>
    </r>
    <r>
      <rPr>
        <sz val="16"/>
        <rFont val="Aptos Narrow"/>
        <scheme val="minor"/>
      </rPr>
      <t>Physical devices and</t>
    </r>
    <r>
      <rPr>
        <sz val="16"/>
        <color rgb="FF000000"/>
        <rFont val="Aptos Narrow"/>
        <scheme val="minor"/>
      </rPr>
      <t xml:space="preserve"> systems within the organization are inventoried
</t>
    </r>
    <r>
      <rPr>
        <b/>
        <sz val="16"/>
        <color rgb="FF000000"/>
        <rFont val="Aptos Narrow"/>
        <scheme val="minor"/>
      </rPr>
      <t xml:space="preserve">
ISO/IEC 27001:2013</t>
    </r>
    <r>
      <rPr>
        <sz val="16"/>
        <color rgb="FF000000"/>
        <rFont val="Aptos Narrow"/>
        <scheme val="minor"/>
      </rPr>
      <t xml:space="preserve"> A.8.1.1, A.8.1.2
</t>
    </r>
    <r>
      <rPr>
        <b/>
        <sz val="16"/>
        <color rgb="FF000000"/>
        <rFont val="Aptos Narrow"/>
        <scheme val="minor"/>
      </rPr>
      <t>NIST SP 800-53 Rev. 5</t>
    </r>
    <r>
      <rPr>
        <sz val="16"/>
        <color rgb="FF000000"/>
        <rFont val="Aptos Narrow"/>
        <scheme val="minor"/>
      </rPr>
      <t xml:space="preserve"> CM-8, PM-5</t>
    </r>
  </si>
  <si>
    <r>
      <rPr>
        <b/>
        <sz val="16"/>
        <rFont val="Aptos Narrow"/>
        <scheme val="minor"/>
      </rPr>
      <t xml:space="preserve">ID.AM-2: </t>
    </r>
    <r>
      <rPr>
        <sz val="16"/>
        <rFont val="Aptos Narrow"/>
        <scheme val="minor"/>
      </rPr>
      <t>Software platforms and</t>
    </r>
    <r>
      <rPr>
        <sz val="16"/>
        <color rgb="FF000000"/>
        <rFont val="Aptos Narrow"/>
        <scheme val="minor"/>
      </rPr>
      <t xml:space="preserve"> applications within the organization are inventoried
</t>
    </r>
    <r>
      <rPr>
        <b/>
        <sz val="16"/>
        <color rgb="FF000000"/>
        <rFont val="Aptos Narrow"/>
        <scheme val="minor"/>
      </rPr>
      <t xml:space="preserve">
ISO/IEC 27001:2013 </t>
    </r>
    <r>
      <rPr>
        <sz val="16"/>
        <color rgb="FF000000"/>
        <rFont val="Aptos Narrow"/>
        <scheme val="minor"/>
      </rPr>
      <t xml:space="preserve">A.8.1.1, A.8.1.2
</t>
    </r>
    <r>
      <rPr>
        <b/>
        <sz val="16"/>
        <color rgb="FF000000"/>
        <rFont val="Aptos Narrow"/>
        <scheme val="minor"/>
      </rPr>
      <t>NIST SP 800-53 Rev. 5</t>
    </r>
    <r>
      <rPr>
        <sz val="16"/>
        <color rgb="FF000000"/>
        <rFont val="Aptos Narrow"/>
        <scheme val="minor"/>
      </rPr>
      <t xml:space="preserve"> CM-8, PM- 5</t>
    </r>
  </si>
  <si>
    <r>
      <rPr>
        <b/>
        <sz val="16"/>
        <rFont val="Aptos Narrow"/>
        <scheme val="minor"/>
      </rPr>
      <t xml:space="preserve">ID.AM-3: </t>
    </r>
    <r>
      <rPr>
        <sz val="16"/>
        <rFont val="Aptos Narrow"/>
        <scheme val="minor"/>
      </rPr>
      <t>Organizational</t>
    </r>
    <r>
      <rPr>
        <sz val="16"/>
        <color rgb="FF000000"/>
        <rFont val="Aptos Narrow"/>
        <scheme val="minor"/>
      </rPr>
      <t xml:space="preserve"> communication and data flows are mapped
</t>
    </r>
    <r>
      <rPr>
        <b/>
        <sz val="16"/>
        <color rgb="FF000000"/>
        <rFont val="Aptos Narrow"/>
        <scheme val="minor"/>
      </rPr>
      <t xml:space="preserve">
ISO/IEC 27001:2013</t>
    </r>
    <r>
      <rPr>
        <sz val="16"/>
        <color rgb="FF000000"/>
        <rFont val="Aptos Narrow"/>
        <scheme val="minor"/>
      </rPr>
      <t xml:space="preserve"> A.13.2.1, A.13.2.2
</t>
    </r>
    <r>
      <rPr>
        <b/>
        <sz val="16"/>
        <color rgb="FF000000"/>
        <rFont val="Aptos Narrow"/>
        <scheme val="minor"/>
      </rPr>
      <t>NIST SP 800-53 Rev. 5</t>
    </r>
    <r>
      <rPr>
        <sz val="16"/>
        <color rgb="FF000000"/>
        <rFont val="Aptos Narrow"/>
        <scheme val="minor"/>
      </rPr>
      <t xml:space="preserve"> AC-4, CA- 3, CA-9, PL-8</t>
    </r>
  </si>
  <si>
    <r>
      <rPr>
        <b/>
        <sz val="16"/>
        <rFont val="Aptos Narrow"/>
        <scheme val="minor"/>
      </rPr>
      <t xml:space="preserve">ID.AM-4: </t>
    </r>
    <r>
      <rPr>
        <sz val="16"/>
        <rFont val="Aptos Narrow"/>
        <scheme val="minor"/>
      </rPr>
      <t>External information</t>
    </r>
    <r>
      <rPr>
        <sz val="16"/>
        <color rgb="FF000000"/>
        <rFont val="Aptos Narrow"/>
        <scheme val="minor"/>
      </rPr>
      <t xml:space="preserve"> systems are catalogued
</t>
    </r>
    <r>
      <rPr>
        <b/>
        <sz val="16"/>
        <color rgb="FF000000"/>
        <rFont val="Aptos Narrow"/>
        <scheme val="minor"/>
      </rPr>
      <t xml:space="preserve">
ISO/IEC 27001:2013</t>
    </r>
    <r>
      <rPr>
        <sz val="16"/>
        <color rgb="FF000000"/>
        <rFont val="Aptos Narrow"/>
        <scheme val="minor"/>
      </rPr>
      <t xml:space="preserve"> A.11.2.6
</t>
    </r>
    <r>
      <rPr>
        <b/>
        <sz val="16"/>
        <color rgb="FF000000"/>
        <rFont val="Aptos Narrow"/>
        <scheme val="minor"/>
      </rPr>
      <t xml:space="preserve">NIST SP 800-53 Rev. 5 </t>
    </r>
    <r>
      <rPr>
        <sz val="16"/>
        <color rgb="FF000000"/>
        <rFont val="Aptos Narrow"/>
        <scheme val="minor"/>
      </rPr>
      <t>AC-20, SA-9</t>
    </r>
  </si>
  <si>
    <r>
      <rPr>
        <b/>
        <sz val="16"/>
        <rFont val="Aptos Narrow"/>
        <scheme val="minor"/>
      </rPr>
      <t xml:space="preserve">ID.AM-5: </t>
    </r>
    <r>
      <rPr>
        <sz val="16"/>
        <rFont val="Aptos Narrow"/>
        <scheme val="minor"/>
      </rPr>
      <t xml:space="preserve">Resources (e.g., hardware, devices, data, time, personnel, and software) are prioritized based on their classification, criticality, and business value
</t>
    </r>
    <r>
      <rPr>
        <b/>
        <sz val="16"/>
        <color rgb="FF373737"/>
        <rFont val="Aptos Narrow"/>
        <scheme val="minor"/>
      </rPr>
      <t xml:space="preserve">
ISO/IEC 27001:2013 </t>
    </r>
    <r>
      <rPr>
        <sz val="16"/>
        <color rgb="FF373737"/>
        <rFont val="Aptos Narrow"/>
        <scheme val="minor"/>
      </rPr>
      <t xml:space="preserve">A.8.2.1
</t>
    </r>
    <r>
      <rPr>
        <b/>
        <sz val="16"/>
        <color rgb="FF373737"/>
        <rFont val="Aptos Narrow"/>
        <scheme val="minor"/>
      </rPr>
      <t xml:space="preserve">NIST SP 800-53 Rev. 5 </t>
    </r>
    <r>
      <rPr>
        <sz val="16"/>
        <color rgb="FF373737"/>
        <rFont val="Aptos Narrow"/>
        <scheme val="minor"/>
      </rPr>
      <t>CP-2, RA- 2, RA-9, SC-6</t>
    </r>
  </si>
  <si>
    <r>
      <rPr>
        <b/>
        <sz val="16"/>
        <rFont val="Aptos Narrow"/>
        <scheme val="minor"/>
      </rPr>
      <t xml:space="preserve">ID.AM-6: </t>
    </r>
    <r>
      <rPr>
        <sz val="16"/>
        <rFont val="Aptos Narrow"/>
        <scheme val="minor"/>
      </rPr>
      <t xml:space="preserve">Cybersecurity roles and responsibilities for the entire workforce and third-party stakeholders (e.g., suppliers, customers, partners) are established
</t>
    </r>
    <r>
      <rPr>
        <b/>
        <sz val="16"/>
        <color rgb="FF373737"/>
        <rFont val="Aptos Narrow"/>
        <scheme val="minor"/>
      </rPr>
      <t xml:space="preserve">
ISO/IEC 27001:2013 </t>
    </r>
    <r>
      <rPr>
        <sz val="16"/>
        <color rgb="FF373737"/>
        <rFont val="Aptos Narrow"/>
        <scheme val="minor"/>
      </rPr>
      <t xml:space="preserve">A.6.1.1
</t>
    </r>
    <r>
      <rPr>
        <b/>
        <sz val="16"/>
        <color rgb="FF373737"/>
        <rFont val="Aptos Narrow"/>
        <scheme val="minor"/>
      </rPr>
      <t xml:space="preserve">NIST SP 800-53 Rev. 5 </t>
    </r>
    <r>
      <rPr>
        <sz val="16"/>
        <color rgb="FF373737"/>
        <rFont val="Aptos Narrow"/>
        <scheme val="minor"/>
      </rPr>
      <t>CP-2, PM- 11, PS-7</t>
    </r>
  </si>
  <si>
    <r>
      <rPr>
        <b/>
        <sz val="16"/>
        <rFont val="Aptos Narrow"/>
        <scheme val="minor"/>
      </rPr>
      <t xml:space="preserve">Business Environment (ID.BE): </t>
    </r>
    <r>
      <rPr>
        <sz val="16"/>
        <rFont val="Aptos Narrow"/>
        <scheme val="minor"/>
      </rPr>
      <t>The organization’s mission, objectives, stakeholders, and activities are understood and prioritized; this information is used to inform cybersecurity roles, responsibilities, and risk management decisions.</t>
    </r>
  </si>
  <si>
    <r>
      <rPr>
        <b/>
        <sz val="16"/>
        <rFont val="Aptos Narrow"/>
        <scheme val="minor"/>
      </rPr>
      <t xml:space="preserve">ID.BE-2: </t>
    </r>
    <r>
      <rPr>
        <sz val="16"/>
        <rFont val="Aptos Narrow"/>
        <scheme val="minor"/>
      </rPr>
      <t xml:space="preserve">The organization’s place in critical infrastructure and its industry sector is identified and communicated
</t>
    </r>
    <r>
      <rPr>
        <b/>
        <sz val="16"/>
        <rFont val="Aptos Narrow"/>
        <scheme val="minor"/>
      </rPr>
      <t xml:space="preserve">
ISO/IEC 27001:2013 </t>
    </r>
    <r>
      <rPr>
        <sz val="16"/>
        <rFont val="Aptos Narrow"/>
        <scheme val="minor"/>
      </rPr>
      <t xml:space="preserve">Clause 4.1
</t>
    </r>
    <r>
      <rPr>
        <b/>
        <sz val="16"/>
        <color rgb="FF373737"/>
        <rFont val="Aptos Narrow"/>
        <scheme val="minor"/>
      </rPr>
      <t xml:space="preserve">NIST SP 800-53 Rev. 5 </t>
    </r>
    <r>
      <rPr>
        <sz val="16"/>
        <color rgb="FF373737"/>
        <rFont val="Aptos Narrow"/>
        <scheme val="minor"/>
      </rPr>
      <t>PM-8</t>
    </r>
  </si>
  <si>
    <r>
      <rPr>
        <b/>
        <sz val="16"/>
        <rFont val="Aptos Narrow"/>
        <scheme val="minor"/>
      </rPr>
      <t xml:space="preserve">ID.BE-3: </t>
    </r>
    <r>
      <rPr>
        <sz val="16"/>
        <rFont val="Aptos Narrow"/>
        <scheme val="minor"/>
      </rPr>
      <t xml:space="preserve">Priorities for organizational mission, objectives, and activities are established and communicated
</t>
    </r>
    <r>
      <rPr>
        <b/>
        <sz val="16"/>
        <color rgb="FF373737"/>
        <rFont val="Aptos Narrow"/>
        <scheme val="minor"/>
      </rPr>
      <t xml:space="preserve">
NIST SP 800-53 Rev. 5 </t>
    </r>
    <r>
      <rPr>
        <sz val="16"/>
        <color rgb="FF373737"/>
        <rFont val="Aptos Narrow"/>
        <scheme val="minor"/>
      </rPr>
      <t>PM-11, SA-14</t>
    </r>
  </si>
  <si>
    <r>
      <rPr>
        <b/>
        <sz val="16"/>
        <rFont val="Aptos Narrow"/>
        <scheme val="minor"/>
      </rPr>
      <t xml:space="preserve">ID.BE-4: </t>
    </r>
    <r>
      <rPr>
        <sz val="16"/>
        <rFont val="Aptos Narrow"/>
        <scheme val="minor"/>
      </rPr>
      <t xml:space="preserve">Dependencies and critical functions for delivery of critical services are established
</t>
    </r>
    <r>
      <rPr>
        <b/>
        <sz val="16"/>
        <color rgb="FF373737"/>
        <rFont val="Aptos Narrow"/>
        <scheme val="minor"/>
      </rPr>
      <t xml:space="preserve">
ISO/IEC 27001:2013 </t>
    </r>
    <r>
      <rPr>
        <sz val="16"/>
        <color rgb="FF373737"/>
        <rFont val="Aptos Narrow"/>
        <scheme val="minor"/>
      </rPr>
      <t xml:space="preserve">A.11.2.2, A.11.2.3, A.12.1.3
</t>
    </r>
    <r>
      <rPr>
        <b/>
        <sz val="16"/>
        <color rgb="FF373737"/>
        <rFont val="Aptos Narrow"/>
        <scheme val="minor"/>
      </rPr>
      <t xml:space="preserve">NIST SP 800-53 Rev. 5 </t>
    </r>
    <r>
      <rPr>
        <sz val="16"/>
        <color rgb="FF373737"/>
        <rFont val="Aptos Narrow"/>
        <scheme val="minor"/>
      </rPr>
      <t>CP-8, PE- 9, PE-11, PM-8, SA-20</t>
    </r>
  </si>
  <si>
    <r>
      <rPr>
        <b/>
        <sz val="16"/>
        <rFont val="Aptos Narrow"/>
        <scheme val="minor"/>
      </rPr>
      <t xml:space="preserve">Governance (ID.GV): </t>
    </r>
    <r>
      <rPr>
        <sz val="16"/>
        <rFont val="Aptos Narrow"/>
        <scheme val="minor"/>
      </rPr>
      <t>The policies, procedures, and processes to manage and monitor the organization’s regulatory, legal, risk, environmental, and operational requirements are understood and inform the management of cybersecurity risk.</t>
    </r>
  </si>
  <si>
    <r>
      <rPr>
        <b/>
        <sz val="16"/>
        <rFont val="Aptos Narrow"/>
        <scheme val="minor"/>
      </rPr>
      <t xml:space="preserve">ID.GV-1: </t>
    </r>
    <r>
      <rPr>
        <sz val="16"/>
        <rFont val="Aptos Narrow"/>
        <scheme val="minor"/>
      </rPr>
      <t xml:space="preserve">Organizational cybersecurity policy is established and communicated
</t>
    </r>
    <r>
      <rPr>
        <b/>
        <sz val="16"/>
        <color rgb="FF373737"/>
        <rFont val="Aptos Narrow"/>
        <scheme val="minor"/>
      </rPr>
      <t xml:space="preserve">
ISO/IEC 27001:2013 </t>
    </r>
    <r>
      <rPr>
        <sz val="16"/>
        <color rgb="FF373737"/>
        <rFont val="Aptos Narrow"/>
        <scheme val="minor"/>
      </rPr>
      <t xml:space="preserve">A.5.1.1
</t>
    </r>
    <r>
      <rPr>
        <b/>
        <sz val="16"/>
        <color rgb="FF373737"/>
        <rFont val="Aptos Narrow"/>
        <scheme val="minor"/>
      </rPr>
      <t xml:space="preserve">NIST SP 800-53 Rev. 5 </t>
    </r>
    <r>
      <rPr>
        <sz val="16"/>
        <color rgb="FF373737"/>
        <rFont val="Aptos Narrow"/>
        <scheme val="minor"/>
      </rPr>
      <t>AC-01, AU-01, CA-01, CM-01, CP-01, IA-01, IR-01, PE-01, PL-01, PM-01,
RA-01, SA-01, SC-01, SI-01</t>
    </r>
  </si>
  <si>
    <r>
      <rPr>
        <b/>
        <sz val="16"/>
        <rFont val="Aptos Narrow"/>
        <scheme val="minor"/>
      </rPr>
      <t xml:space="preserve">ID.GV-3: </t>
    </r>
    <r>
      <rPr>
        <sz val="16"/>
        <rFont val="Aptos Narrow"/>
        <scheme val="minor"/>
      </rPr>
      <t xml:space="preserve">Legal and regulatory requirements regarding cybersecurity, including privacy and civil liberties obligations, are understood and managed
</t>
    </r>
    <r>
      <rPr>
        <b/>
        <sz val="16"/>
        <color rgb="FF373737"/>
        <rFont val="Aptos Narrow"/>
        <scheme val="minor"/>
      </rPr>
      <t xml:space="preserve">
ISO/IEC 27001:2013 </t>
    </r>
    <r>
      <rPr>
        <sz val="16"/>
        <color rgb="FF373737"/>
        <rFont val="Aptos Narrow"/>
        <scheme val="minor"/>
      </rPr>
      <t xml:space="preserve">A.18.1.1, A.18.1.2, A.18.1.3, A.18.1.4, A.18.1.5
</t>
    </r>
    <r>
      <rPr>
        <b/>
        <sz val="16"/>
        <color rgb="FF373737"/>
        <rFont val="Aptos Narrow"/>
        <scheme val="minor"/>
      </rPr>
      <t xml:space="preserve">NIST SP 800-53 Rev. 5 </t>
    </r>
    <r>
      <rPr>
        <sz val="16"/>
        <color rgb="FF373737"/>
        <rFont val="Aptos Narrow"/>
        <scheme val="minor"/>
      </rPr>
      <t>CA-07, RA-02</t>
    </r>
  </si>
  <si>
    <r>
      <rPr>
        <b/>
        <sz val="16"/>
        <rFont val="Aptos Narrow"/>
        <scheme val="minor"/>
      </rPr>
      <t xml:space="preserve">ID.GV-4: </t>
    </r>
    <r>
      <rPr>
        <sz val="16"/>
        <rFont val="Aptos Narrow"/>
        <scheme val="minor"/>
      </rPr>
      <t xml:space="preserve">Governance and risk management processes address cybersecurity risks
</t>
    </r>
    <r>
      <rPr>
        <b/>
        <sz val="16"/>
        <color rgb="FF373737"/>
        <rFont val="Aptos Narrow"/>
        <scheme val="minor"/>
      </rPr>
      <t xml:space="preserve">
ISO/IEC 27001:2013 </t>
    </r>
    <r>
      <rPr>
        <sz val="16"/>
        <color rgb="FF373737"/>
        <rFont val="Aptos Narrow"/>
        <scheme val="minor"/>
      </rPr>
      <t xml:space="preserve">Clause 6
</t>
    </r>
    <r>
      <rPr>
        <b/>
        <sz val="16"/>
        <color rgb="FF373737"/>
        <rFont val="Aptos Narrow"/>
        <scheme val="minor"/>
      </rPr>
      <t xml:space="preserve">NIST SP 800-53 Rev. 5 </t>
    </r>
    <r>
      <rPr>
        <sz val="16"/>
        <color rgb="FF373737"/>
        <rFont val="Aptos Narrow"/>
        <scheme val="minor"/>
      </rPr>
      <t>PM-3, PM- 7, PM-9, PM-10, PM-11, SA-2</t>
    </r>
  </si>
  <si>
    <r>
      <rPr>
        <b/>
        <sz val="16"/>
        <rFont val="Aptos Narrow"/>
        <scheme val="minor"/>
      </rPr>
      <t xml:space="preserve">Risk Assessment (ID.RA): </t>
    </r>
    <r>
      <rPr>
        <sz val="16"/>
        <rFont val="Aptos Narrow"/>
        <scheme val="minor"/>
      </rPr>
      <t>The organization understands the cybersecurity risk to organizational operations (including mission, functions, image, or reputation), organizational assets, and individuals.</t>
    </r>
  </si>
  <si>
    <r>
      <rPr>
        <b/>
        <sz val="16"/>
        <rFont val="Aptos Narrow"/>
        <scheme val="minor"/>
      </rPr>
      <t xml:space="preserve">ID.RA-1: </t>
    </r>
    <r>
      <rPr>
        <sz val="16"/>
        <rFont val="Aptos Narrow"/>
        <scheme val="minor"/>
      </rPr>
      <t xml:space="preserve">Asset vulnerabilities are identified and documented
</t>
    </r>
    <r>
      <rPr>
        <b/>
        <sz val="16"/>
        <color rgb="FF373737"/>
        <rFont val="Aptos Narrow"/>
        <scheme val="minor"/>
      </rPr>
      <t xml:space="preserve">
ISO/IEC 27001:2013 </t>
    </r>
    <r>
      <rPr>
        <sz val="16"/>
        <color rgb="FF373737"/>
        <rFont val="Aptos Narrow"/>
        <scheme val="minor"/>
      </rPr>
      <t xml:space="preserve">A.12.6.1, A.18.2.3
</t>
    </r>
    <r>
      <rPr>
        <b/>
        <sz val="16"/>
        <color rgb="FF373737"/>
        <rFont val="Aptos Narrow"/>
        <scheme val="minor"/>
      </rPr>
      <t xml:space="preserve">NIST SP 800-53 Rev. 5 </t>
    </r>
    <r>
      <rPr>
        <sz val="16"/>
        <color rgb="FF373737"/>
        <rFont val="Aptos Narrow"/>
        <scheme val="minor"/>
      </rPr>
      <t>CA-2, CA- 7, CA-8, RA-3, RA-5, SA-5, SA-11, SI-2, SI-4, SI-5</t>
    </r>
  </si>
  <si>
    <r>
      <rPr>
        <b/>
        <sz val="16"/>
        <rFont val="Aptos Narrow"/>
        <scheme val="minor"/>
      </rPr>
      <t xml:space="preserve">ID.RA-2: </t>
    </r>
    <r>
      <rPr>
        <sz val="16"/>
        <rFont val="Aptos Narrow"/>
        <scheme val="minor"/>
      </rPr>
      <t xml:space="preserve">Cyber threat intelligence is received from information sharing forums and sources
</t>
    </r>
    <r>
      <rPr>
        <b/>
        <sz val="16"/>
        <rFont val="Aptos Narrow"/>
        <scheme val="minor"/>
      </rPr>
      <t xml:space="preserve">ISO/IEC 27001:2013 </t>
    </r>
    <r>
      <rPr>
        <sz val="16"/>
        <rFont val="Aptos Narrow"/>
        <scheme val="minor"/>
      </rPr>
      <t xml:space="preserve">A.6.1.4
</t>
    </r>
    <r>
      <rPr>
        <b/>
        <sz val="16"/>
        <rFont val="Aptos Narrow"/>
        <scheme val="minor"/>
      </rPr>
      <t xml:space="preserve">NIST SP 800-53 Rev. 5 </t>
    </r>
    <r>
      <rPr>
        <sz val="16"/>
        <rFont val="Aptos Narrow"/>
        <scheme val="minor"/>
      </rPr>
      <t>PM-15, PM-16, SI-5</t>
    </r>
  </si>
  <si>
    <r>
      <rPr>
        <b/>
        <sz val="16"/>
        <rFont val="Aptos Narrow"/>
        <scheme val="minor"/>
      </rPr>
      <t xml:space="preserve">ID.RA-4: </t>
    </r>
    <r>
      <rPr>
        <sz val="16"/>
        <rFont val="Aptos Narrow"/>
        <scheme val="minor"/>
      </rPr>
      <t xml:space="preserve">Potential business impacts and likelihoods are identified
</t>
    </r>
    <r>
      <rPr>
        <b/>
        <sz val="16"/>
        <color rgb="FF373737"/>
        <rFont val="Aptos Narrow"/>
        <scheme val="minor"/>
      </rPr>
      <t xml:space="preserve">
ISO/IEC 27001:2013 </t>
    </r>
    <r>
      <rPr>
        <sz val="16"/>
        <color rgb="FF373737"/>
        <rFont val="Aptos Narrow"/>
        <scheme val="minor"/>
      </rPr>
      <t xml:space="preserve">A.16.1.6, Clause 6.1.2
</t>
    </r>
    <r>
      <rPr>
        <b/>
        <sz val="16"/>
        <color rgb="FF373737"/>
        <rFont val="Aptos Narrow"/>
        <scheme val="minor"/>
      </rPr>
      <t xml:space="preserve">NIST SP 800-53 Rev. 5 </t>
    </r>
    <r>
      <rPr>
        <sz val="16"/>
        <color rgb="FF373737"/>
        <rFont val="Aptos Narrow"/>
        <scheme val="minor"/>
      </rPr>
      <t>PM-9, PM- 11, RA-2, RA-3, SA-20</t>
    </r>
  </si>
  <si>
    <r>
      <rPr>
        <b/>
        <sz val="16"/>
        <rFont val="Aptos Narrow"/>
        <scheme val="minor"/>
      </rPr>
      <t xml:space="preserve">ID.RA-6: </t>
    </r>
    <r>
      <rPr>
        <sz val="16"/>
        <rFont val="Aptos Narrow"/>
        <scheme val="minor"/>
      </rPr>
      <t xml:space="preserve">Risk responses are identified and prioritized
</t>
    </r>
    <r>
      <rPr>
        <b/>
        <sz val="16"/>
        <color rgb="FF373737"/>
        <rFont val="Aptos Narrow"/>
        <scheme val="minor"/>
      </rPr>
      <t xml:space="preserve">
ISO/IEC 27001:2013 </t>
    </r>
    <r>
      <rPr>
        <sz val="16"/>
        <color rgb="FF373737"/>
        <rFont val="Aptos Narrow"/>
        <scheme val="minor"/>
      </rPr>
      <t xml:space="preserve">Clause 6.1.3
</t>
    </r>
    <r>
      <rPr>
        <b/>
        <sz val="16"/>
        <color rgb="FF373737"/>
        <rFont val="Aptos Narrow"/>
        <scheme val="minor"/>
      </rPr>
      <t xml:space="preserve">NIST SP 800-53 Rev. 5 </t>
    </r>
    <r>
      <rPr>
        <sz val="16"/>
        <color rgb="FF373737"/>
        <rFont val="Aptos Narrow"/>
        <scheme val="minor"/>
      </rPr>
      <t>PM-4, PM- 9</t>
    </r>
  </si>
  <si>
    <r>
      <rPr>
        <b/>
        <sz val="16"/>
        <rFont val="Aptos Narrow"/>
        <scheme val="minor"/>
      </rPr>
      <t xml:space="preserve">Risk Management Strategy (ID.RM): </t>
    </r>
    <r>
      <rPr>
        <sz val="16"/>
        <rFont val="Aptos Narrow"/>
        <scheme val="minor"/>
      </rPr>
      <t>The organization’s priorities, constraints, risk tolerances, and assumptions are established and used to support operational risk decisions.</t>
    </r>
  </si>
  <si>
    <r>
      <rPr>
        <b/>
        <sz val="16"/>
        <rFont val="Aptos Narrow"/>
        <scheme val="minor"/>
      </rPr>
      <t xml:space="preserve">ID.RM-1: </t>
    </r>
    <r>
      <rPr>
        <sz val="16"/>
        <rFont val="Aptos Narrow"/>
        <scheme val="minor"/>
      </rPr>
      <t xml:space="preserve">Risk management processes are established, managed, and agreed to by organizational stakeholders
</t>
    </r>
    <r>
      <rPr>
        <b/>
        <sz val="16"/>
        <color rgb="FF373737"/>
        <rFont val="Aptos Narrow"/>
        <scheme val="minor"/>
      </rPr>
      <t xml:space="preserve">
ISO/IEC 27001:2013 </t>
    </r>
    <r>
      <rPr>
        <sz val="16"/>
        <color rgb="FF373737"/>
        <rFont val="Aptos Narrow"/>
        <scheme val="minor"/>
      </rPr>
      <t xml:space="preserve">Clause 6.1.3, Clause 8.3, Clause 9.3
</t>
    </r>
    <r>
      <rPr>
        <b/>
        <sz val="16"/>
        <color rgb="FF373737"/>
        <rFont val="Aptos Narrow"/>
        <scheme val="minor"/>
      </rPr>
      <t xml:space="preserve">NIST SP 800-53 Rev. 5 </t>
    </r>
    <r>
      <rPr>
        <sz val="16"/>
        <color rgb="FF373737"/>
        <rFont val="Aptos Narrow"/>
        <scheme val="minor"/>
      </rPr>
      <t>PM-4, PM- 9</t>
    </r>
  </si>
  <si>
    <r>
      <rPr>
        <b/>
        <sz val="16"/>
        <rFont val="Aptos Narrow"/>
        <scheme val="minor"/>
      </rPr>
      <t xml:space="preserve">Supply Chain Risk Management (ID.SC):
</t>
    </r>
    <r>
      <rPr>
        <sz val="16"/>
        <rFont val="Aptos Narrow"/>
        <scheme val="minor"/>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</si>
  <si>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rPr>
        <b/>
        <sz val="16"/>
        <rFont val="Aptos Narrow"/>
        <scheme val="minor"/>
      </rPr>
      <t xml:space="preserve">ID.SC-5: </t>
    </r>
    <r>
      <rPr>
        <sz val="16"/>
        <rFont val="Aptos Narrow"/>
        <scheme val="minor"/>
      </rPr>
      <t xml:space="preserve">Response and recovery planning and testing are conducted with suppliers and third-party providers
</t>
    </r>
    <r>
      <rPr>
        <b/>
        <sz val="16"/>
        <color rgb="FF373737"/>
        <rFont val="Aptos Narrow"/>
        <scheme val="minor"/>
      </rPr>
      <t xml:space="preserve">
ISO/IEC 27001:2013 </t>
    </r>
    <r>
      <rPr>
        <sz val="16"/>
        <color rgb="FF373737"/>
        <rFont val="Aptos Narrow"/>
        <scheme val="minor"/>
      </rPr>
      <t xml:space="preserve">A.17.1.3
</t>
    </r>
    <r>
      <rPr>
        <b/>
        <sz val="16"/>
        <color rgb="FF373737"/>
        <rFont val="Aptos Narrow"/>
        <scheme val="minor"/>
      </rPr>
      <t xml:space="preserve">NIST SP 800-53 Rev. 5 </t>
    </r>
    <r>
      <rPr>
        <sz val="16"/>
        <color rgb="FF373737"/>
        <rFont val="Aptos Narrow"/>
        <scheme val="minor"/>
      </rPr>
      <t>CP-2, CP- 4, IR-3, IR-4, IR-6, IR-8, IR-9</t>
    </r>
  </si>
  <si>
    <r>
      <rPr>
        <b/>
        <sz val="16"/>
        <color rgb="FFFFFFFF"/>
        <rFont val="Aptos Narrow"/>
        <scheme val="minor"/>
      </rPr>
      <t>Protect</t>
    </r>
  </si>
  <si>
    <r>
      <rPr>
        <b/>
        <sz val="16"/>
        <rFont val="Aptos Narrow"/>
        <scheme val="minor"/>
      </rPr>
      <t xml:space="preserve">Identity Management, Authentication and Access Control (PR.AC): </t>
    </r>
    <r>
      <rPr>
        <sz val="16"/>
        <rFont val="Aptos Narrow"/>
        <scheme val="minor"/>
      </rPr>
      <t>Access to physical and logical assets and associated facilities is limited to authorized users, processes, and devices, and is managed consistent with the assessed risk of unauthorized access to authorized activities and transactions.</t>
    </r>
  </si>
  <si>
    <r>
      <rPr>
        <b/>
        <sz val="16"/>
        <rFont val="Aptos Narrow"/>
        <scheme val="minor"/>
      </rPr>
      <t xml:space="preserve">PR.AC-1: </t>
    </r>
    <r>
      <rPr>
        <sz val="16"/>
        <rFont val="Aptos Narrow"/>
        <scheme val="minor"/>
      </rPr>
      <t xml:space="preserve">Identities and credentials are issued, managed, verified, revoked, and audited for authorized devices, users and processes
</t>
    </r>
    <r>
      <rPr>
        <b/>
        <sz val="16"/>
        <color rgb="FF373737"/>
        <rFont val="Aptos Narrow"/>
        <scheme val="minor"/>
      </rPr>
      <t xml:space="preserve">
ISO/IEC 27001:2013 </t>
    </r>
    <r>
      <rPr>
        <sz val="16"/>
        <color rgb="FF373737"/>
        <rFont val="Aptos Narrow"/>
        <scheme val="minor"/>
      </rPr>
      <t xml:space="preserve">A.9.2.1, A.9.2.2, A.9.2.3, A.9.2.4, A.9.2.6, A.9.3.1, A.9.4.2, A.9.4.3
</t>
    </r>
    <r>
      <rPr>
        <b/>
        <sz val="16"/>
        <color rgb="FF373737"/>
        <rFont val="Aptos Narrow"/>
        <scheme val="minor"/>
      </rPr>
      <t xml:space="preserve">NIST SP 800-53 Rev. 5 </t>
    </r>
    <r>
      <rPr>
        <sz val="16"/>
        <color rgb="FF373737"/>
        <rFont val="Aptos Narrow"/>
        <scheme val="minor"/>
      </rPr>
      <t>AC-1, AC- 2, IA-1, IA-2, IA-3, IA-4, IA-5, IA-6, IA-7, IA-8, IA-9, IA-10, IA-11</t>
    </r>
  </si>
  <si>
    <r>
      <rPr>
        <sz val="16"/>
        <rFont val="Aptos Narrow"/>
        <scheme val="minor"/>
      </rPr>
      <t>Most ransomware attacks are conducted through network connections, and ransomware attacks often start with credential compromise (e.g., unauthorized sharing or capture of login identity and password).
Proper credential management is essential, although not the only mitigation needed.</t>
    </r>
  </si>
  <si>
    <r>
      <rPr>
        <b/>
        <sz val="16"/>
        <rFont val="Aptos Narrow"/>
        <scheme val="minor"/>
      </rPr>
      <t xml:space="preserve">PR.AC-3: </t>
    </r>
    <r>
      <rPr>
        <sz val="16"/>
        <rFont val="Aptos Narrow"/>
        <scheme val="minor"/>
      </rPr>
      <t xml:space="preserve">Remote access is managed
</t>
    </r>
    <r>
      <rPr>
        <b/>
        <sz val="16"/>
        <rFont val="Aptos Narrow"/>
        <scheme val="minor"/>
      </rPr>
      <t xml:space="preserve">
I</t>
    </r>
    <r>
      <rPr>
        <b/>
        <sz val="16"/>
        <color rgb="FF373737"/>
        <rFont val="Aptos Narrow"/>
        <scheme val="minor"/>
      </rPr>
      <t xml:space="preserve">SO/IEC 27001:2013 </t>
    </r>
    <r>
      <rPr>
        <sz val="16"/>
        <color rgb="FF373737"/>
        <rFont val="Aptos Narrow"/>
        <scheme val="minor"/>
      </rPr>
      <t xml:space="preserve">A.6.2.1, A.6.2.2, A.11.2.6, A.13.1.1, A.13.2.1
</t>
    </r>
    <r>
      <rPr>
        <b/>
        <sz val="16"/>
        <color rgb="FF373737"/>
        <rFont val="Aptos Narrow"/>
        <scheme val="minor"/>
      </rPr>
      <t xml:space="preserve">NIST SP 800-53 Rev. 5 </t>
    </r>
    <r>
      <rPr>
        <sz val="16"/>
        <color rgb="FF373737"/>
        <rFont val="Aptos Narrow"/>
        <scheme val="minor"/>
      </rPr>
      <t>AC-1, AC- 17, AC-19, AC-20, SC-15</t>
    </r>
  </si>
  <si>
    <r>
      <rPr>
        <b/>
        <sz val="16"/>
        <rFont val="Aptos Narrow"/>
        <scheme val="minor"/>
      </rPr>
      <t xml:space="preserve">PR.AC-4: </t>
    </r>
    <r>
      <rPr>
        <sz val="16"/>
        <rFont val="Aptos Narrow"/>
        <scheme val="minor"/>
      </rPr>
      <t xml:space="preserve">Access permissions and authorizations are managed, incorporating the principles of least privilege and separation of duties
</t>
    </r>
    <r>
      <rPr>
        <b/>
        <sz val="16"/>
        <color rgb="FF373737"/>
        <rFont val="Aptos Narrow"/>
        <scheme val="minor"/>
      </rPr>
      <t xml:space="preserve">
ISO/IEC 27001:2013 </t>
    </r>
    <r>
      <rPr>
        <sz val="16"/>
        <color rgb="FF373737"/>
        <rFont val="Aptos Narrow"/>
        <scheme val="minor"/>
      </rPr>
      <t xml:space="preserve">A.6.1.2, A.9.1.2, A.9.2.3, A.9.4.1, A.9.4.4, A.9.4.5
</t>
    </r>
    <r>
      <rPr>
        <b/>
        <sz val="16"/>
        <color rgb="FF373737"/>
        <rFont val="Aptos Narrow"/>
        <scheme val="minor"/>
      </rPr>
      <t xml:space="preserve">NIST SP 800-53 Rev. 5 </t>
    </r>
    <r>
      <rPr>
        <sz val="16"/>
        <color rgb="FF373737"/>
        <rFont val="Aptos Narrow"/>
        <scheme val="minor"/>
      </rPr>
      <t>AC-1, AC- 2, AC-3, AC-5, AC-6, AC-14, AC-16, AC-24</t>
    </r>
  </si>
  <si>
    <r>
      <rPr>
        <b/>
        <sz val="16"/>
        <rFont val="Aptos Narrow"/>
        <scheme val="minor"/>
      </rPr>
      <t xml:space="preserve">PR.AC-5: </t>
    </r>
    <r>
      <rPr>
        <sz val="16"/>
        <rFont val="Aptos Narrow"/>
        <scheme val="minor"/>
      </rPr>
      <t xml:space="preserve">Network integrity is protected (e.g., network segregation, network segmentation)
</t>
    </r>
    <r>
      <rPr>
        <b/>
        <sz val="16"/>
        <color rgb="FF373737"/>
        <rFont val="Aptos Narrow"/>
        <scheme val="minor"/>
      </rPr>
      <t xml:space="preserve">
ISO/IEC 27001:2013 </t>
    </r>
    <r>
      <rPr>
        <sz val="16"/>
        <color rgb="FF373737"/>
        <rFont val="Aptos Narrow"/>
        <scheme val="minor"/>
      </rPr>
      <t xml:space="preserve">A.13.1.1, A.13.1.3, A.13.2.1, A.14.1.2, A.14.1.3
</t>
    </r>
    <r>
      <rPr>
        <b/>
        <sz val="16"/>
        <color rgb="FF373737"/>
        <rFont val="Aptos Narrow"/>
        <scheme val="minor"/>
      </rPr>
      <t xml:space="preserve">NIST SP 800-53 Rev. 5 </t>
    </r>
    <r>
      <rPr>
        <sz val="16"/>
        <color rgb="FF373737"/>
        <rFont val="Aptos Narrow"/>
        <scheme val="minor"/>
      </rPr>
      <t>AC-4, AC- 10, SC-7</t>
    </r>
  </si>
  <si>
    <r>
      <rPr>
        <b/>
        <sz val="16"/>
        <rFont val="Aptos Narrow"/>
        <scheme val="minor"/>
      </rPr>
      <t xml:space="preserve">PR.AC-6: </t>
    </r>
    <r>
      <rPr>
        <sz val="16"/>
        <rFont val="Aptos Narrow"/>
        <scheme val="minor"/>
      </rPr>
      <t xml:space="preserve">Identities are proofed and bound to credentials and asserted in interactions
</t>
    </r>
    <r>
      <rPr>
        <b/>
        <sz val="16"/>
        <color rgb="FF373737"/>
        <rFont val="Aptos Narrow"/>
        <scheme val="minor"/>
      </rPr>
      <t xml:space="preserve">
ISO/IEC 27001:2013 </t>
    </r>
    <r>
      <rPr>
        <sz val="16"/>
        <color rgb="FF373737"/>
        <rFont val="Aptos Narrow"/>
        <scheme val="minor"/>
      </rPr>
      <t xml:space="preserve">A.7.1.1, A.9.2.1
</t>
    </r>
    <r>
      <rPr>
        <b/>
        <sz val="16"/>
        <color rgb="FF373737"/>
        <rFont val="Aptos Narrow"/>
        <scheme val="minor"/>
      </rPr>
      <t xml:space="preserve">NIST SP 800-53 Rev. 5 </t>
    </r>
    <r>
      <rPr>
        <sz val="16"/>
        <color rgb="FF373737"/>
        <rFont val="Aptos Narrow"/>
        <scheme val="minor"/>
      </rPr>
      <t>AC-1, AC- 2, AC-3, AC-16, AC-19, AC-24,IA-1, IA-2, IA-4, IA-5, IA-8, PE-2, PS-3</t>
    </r>
  </si>
  <si>
    <r>
      <rPr>
        <b/>
        <sz val="16"/>
        <rFont val="Aptos Narrow"/>
        <scheme val="minor"/>
      </rPr>
      <t xml:space="preserve">Awareness and Training (PR.AT): </t>
    </r>
    <r>
      <rPr>
        <sz val="16"/>
        <rFont val="Aptos Narrow"/>
        <scheme val="minor"/>
      </rPr>
      <t>The organization’s personnel and partners are provided cybersecurity awareness education and are trained to perform their cybersecurity- related duties and responsibilities consistent with related policies, procedures, and agreements.</t>
    </r>
  </si>
  <si>
    <r>
      <rPr>
        <b/>
        <sz val="16"/>
        <rFont val="Aptos Narrow"/>
        <scheme val="minor"/>
      </rPr>
      <t xml:space="preserve">PR.AT-1: </t>
    </r>
    <r>
      <rPr>
        <sz val="16"/>
        <rFont val="Aptos Narrow"/>
        <scheme val="minor"/>
      </rPr>
      <t xml:space="preserve">All users are informed and trained
</t>
    </r>
    <r>
      <rPr>
        <b/>
        <sz val="16"/>
        <color rgb="FF373737"/>
        <rFont val="Aptos Narrow"/>
        <scheme val="minor"/>
      </rPr>
      <t xml:space="preserve">
ISO/IEC 27001:2013 </t>
    </r>
    <r>
      <rPr>
        <sz val="16"/>
        <color rgb="FF373737"/>
        <rFont val="Aptos Narrow"/>
        <scheme val="minor"/>
      </rPr>
      <t xml:space="preserve">A.7.2.2, A.12.2.1
</t>
    </r>
    <r>
      <rPr>
        <b/>
        <sz val="16"/>
        <color rgb="FF373737"/>
        <rFont val="Aptos Narrow"/>
        <scheme val="minor"/>
      </rPr>
      <t xml:space="preserve">NIST SP 800-53 Rev. 5 </t>
    </r>
    <r>
      <rPr>
        <sz val="16"/>
        <color rgb="FF373737"/>
        <rFont val="Aptos Narrow"/>
        <scheme val="minor"/>
      </rPr>
      <t>AT-2, PM- 13</t>
    </r>
  </si>
  <si>
    <r>
      <rPr>
        <b/>
        <sz val="16"/>
        <rFont val="Aptos Narrow"/>
        <scheme val="minor"/>
      </rPr>
      <t xml:space="preserve">Data Security (PR.DS): </t>
    </r>
    <r>
      <rPr>
        <sz val="16"/>
        <rFont val="Aptos Narrow"/>
        <scheme val="minor"/>
      </rPr>
      <t>Information and records (data) are managed consistent with the organization’s risk strategy to protect the confidentiality, integrity, and availability of information.</t>
    </r>
  </si>
  <si>
    <r>
      <rPr>
        <b/>
        <sz val="16"/>
        <rFont val="Aptos Narrow"/>
        <scheme val="minor"/>
      </rPr>
      <t xml:space="preserve">PR.DS-4: </t>
    </r>
    <r>
      <rPr>
        <sz val="16"/>
        <rFont val="Aptos Narrow"/>
        <scheme val="minor"/>
      </rPr>
      <t xml:space="preserve">Adequate capacity to ensure availability is maintained
</t>
    </r>
    <r>
      <rPr>
        <b/>
        <sz val="16"/>
        <color rgb="FF373737"/>
        <rFont val="Aptos Narrow"/>
        <scheme val="minor"/>
      </rPr>
      <t xml:space="preserve">
ISO/IEC 27001:2013 </t>
    </r>
    <r>
      <rPr>
        <sz val="16"/>
        <color rgb="FF373737"/>
        <rFont val="Aptos Narrow"/>
        <scheme val="minor"/>
      </rPr>
      <t xml:space="preserve">A.12.1.3, A.17.2.1
</t>
    </r>
    <r>
      <rPr>
        <b/>
        <sz val="16"/>
        <color rgb="FF373737"/>
        <rFont val="Aptos Narrow"/>
        <scheme val="minor"/>
      </rPr>
      <t xml:space="preserve">NIST SP 800-53 Rev. 5 </t>
    </r>
    <r>
      <rPr>
        <sz val="16"/>
        <color rgb="FF373737"/>
        <rFont val="Aptos Narrow"/>
        <scheme val="minor"/>
      </rPr>
      <t>AU-4, CP- 2, SC-5</t>
    </r>
  </si>
  <si>
    <r>
      <rPr>
        <b/>
        <sz val="16"/>
        <rFont val="Aptos Narrow"/>
        <scheme val="minor"/>
      </rPr>
      <t xml:space="preserve">PR.DS-5: </t>
    </r>
    <r>
      <rPr>
        <sz val="16"/>
        <rFont val="Aptos Narrow"/>
        <scheme val="minor"/>
      </rPr>
      <t xml:space="preserve">Protections against data leaks are implemented
</t>
    </r>
    <r>
      <rPr>
        <b/>
        <sz val="16"/>
        <rFont val="Aptos Narrow"/>
        <scheme val="minor"/>
      </rPr>
      <t xml:space="preserve">
ISO/IEC 27001:2013 </t>
    </r>
    <r>
      <rPr>
        <sz val="16"/>
        <rFont val="Aptos Narrow"/>
        <scheme val="minor"/>
      </rPr>
      <t xml:space="preserve">A.12.1.3, A.17.2.1
</t>
    </r>
    <r>
      <rPr>
        <b/>
        <sz val="16"/>
        <rFont val="Aptos Narrow"/>
        <scheme val="minor"/>
      </rPr>
      <t xml:space="preserve">NIST SP 800-53 Rev. 5 </t>
    </r>
    <r>
      <rPr>
        <sz val="16"/>
        <rFont val="Aptos Narrow"/>
        <scheme val="minor"/>
      </rPr>
      <t>AU-4, CP- 2, SC-5</t>
    </r>
  </si>
  <si>
    <r>
      <rPr>
        <sz val="16"/>
        <rFont val="Aptos Narrow"/>
        <scheme val="minor"/>
      </rPr>
      <t xml:space="preserve">Double extortion – demanding payment both to restore data access </t>
    </r>
    <r>
      <rPr>
        <i/>
        <sz val="16"/>
        <rFont val="Aptos Narrow"/>
        <scheme val="minor"/>
      </rPr>
      <t xml:space="preserve">and </t>
    </r>
    <r>
      <rPr>
        <sz val="16"/>
        <rFont val="Aptos Narrow"/>
        <scheme val="minor"/>
      </rPr>
      <t>to not sell or publish the data elsewhere – is common, so data leak prevention solutions are important.</t>
    </r>
  </si>
  <si>
    <r>
      <rPr>
        <b/>
        <sz val="16"/>
        <rFont val="Aptos Narrow"/>
        <scheme val="minor"/>
      </rPr>
      <t xml:space="preserve">PR.DS-6: </t>
    </r>
    <r>
      <rPr>
        <sz val="16"/>
        <rFont val="Aptos Narrow"/>
        <scheme val="minor"/>
      </rPr>
      <t xml:space="preserve">Integrity checking mechanisms are used to verify software, firmware, and information integrity
</t>
    </r>
    <r>
      <rPr>
        <b/>
        <sz val="16"/>
        <color rgb="FF373737"/>
        <rFont val="Aptos Narrow"/>
        <scheme val="minor"/>
      </rPr>
      <t xml:space="preserve">
ISO/IEC 27001:2013 </t>
    </r>
    <r>
      <rPr>
        <sz val="16"/>
        <color rgb="FF373737"/>
        <rFont val="Aptos Narrow"/>
        <scheme val="minor"/>
      </rPr>
      <t xml:space="preserve">A.12.2.1, A.12.5.1, A.14.1.2, A.14.1.3, A.14.2.4
</t>
    </r>
    <r>
      <rPr>
        <b/>
        <sz val="16"/>
        <color rgb="FF373737"/>
        <rFont val="Aptos Narrow"/>
        <scheme val="minor"/>
      </rPr>
      <t xml:space="preserve">NIST SP 800-53 Rev. 5 </t>
    </r>
    <r>
      <rPr>
        <sz val="16"/>
        <color rgb="FF373737"/>
        <rFont val="Aptos Narrow"/>
        <scheme val="minor"/>
      </rPr>
      <t>SC-16, SI- 7</t>
    </r>
  </si>
  <si>
    <r>
      <rPr>
        <b/>
        <sz val="16"/>
        <rFont val="Aptos Narrow"/>
        <scheme val="minor"/>
      </rPr>
      <t xml:space="preserve">PR.DS-7: </t>
    </r>
    <r>
      <rPr>
        <sz val="16"/>
        <rFont val="Aptos Narrow"/>
        <scheme val="minor"/>
      </rPr>
      <t xml:space="preserve">The development and testing environment(s) are separate from the production environment
</t>
    </r>
    <r>
      <rPr>
        <b/>
        <sz val="16"/>
        <color rgb="FF373737"/>
        <rFont val="Aptos Narrow"/>
        <scheme val="minor"/>
      </rPr>
      <t xml:space="preserve">
ISO/IEC 27001:2013 </t>
    </r>
    <r>
      <rPr>
        <sz val="16"/>
        <color rgb="FF373737"/>
        <rFont val="Aptos Narrow"/>
        <scheme val="minor"/>
      </rPr>
      <t xml:space="preserve">A.12.1.4
</t>
    </r>
    <r>
      <rPr>
        <b/>
        <sz val="16"/>
        <color rgb="FF373737"/>
        <rFont val="Aptos Narrow"/>
        <scheme val="minor"/>
      </rPr>
      <t xml:space="preserve">NIST SP 800-53 Rev. 5 </t>
    </r>
    <r>
      <rPr>
        <sz val="16"/>
        <color rgb="FF373737"/>
        <rFont val="Aptos Narrow"/>
        <scheme val="minor"/>
      </rPr>
      <t>CM-2</t>
    </r>
  </si>
  <si>
    <r>
      <rPr>
        <b/>
        <sz val="16"/>
        <rFont val="Aptos Narrow"/>
        <scheme val="minor"/>
      </rPr>
      <t xml:space="preserve">Information Protection Processes and Procedures (PR.IP): </t>
    </r>
    <r>
      <rPr>
        <sz val="16"/>
        <rFont val="Aptos Narrow"/>
        <scheme val="minor"/>
      </rPr>
      <t>Security policies (that address purpose, scope, roles, responsibilities, management commitment, and coordination among organizational entities), processes, and procedures are maintained and used to manage protection of information systems and assets.</t>
    </r>
  </si>
  <si>
    <r>
      <rPr>
        <b/>
        <sz val="16"/>
        <rFont val="Aptos Narrow"/>
        <scheme val="minor"/>
      </rPr>
      <t xml:space="preserve">PR.IP-1: </t>
    </r>
    <r>
      <rPr>
        <sz val="16"/>
        <rFont val="Aptos Narrow"/>
        <scheme val="minor"/>
      </rPr>
      <t xml:space="preserve">A baseline configuration of information technology/industrial control systems is created and maintained incorporating security principles (e.g., concept of least functionality)
</t>
    </r>
    <r>
      <rPr>
        <b/>
        <sz val="16"/>
        <color rgb="FF373737"/>
        <rFont val="Aptos Narrow"/>
        <scheme val="minor"/>
      </rPr>
      <t xml:space="preserve">
ISO/IEC 27001:2013 </t>
    </r>
    <r>
      <rPr>
        <sz val="16"/>
        <color rgb="FF373737"/>
        <rFont val="Aptos Narrow"/>
        <scheme val="minor"/>
      </rPr>
      <t xml:space="preserve">A.12.1.2, A.12.5.1, A.12.6.2, A.14.2.2, A.14.2.3, A.14.2.4
</t>
    </r>
    <r>
      <rPr>
        <b/>
        <sz val="16"/>
        <color rgb="FF373737"/>
        <rFont val="Aptos Narrow"/>
        <scheme val="minor"/>
      </rPr>
      <t xml:space="preserve">NIST SP 800-53 Rev. 5 </t>
    </r>
    <r>
      <rPr>
        <sz val="16"/>
        <color rgb="FF373737"/>
        <rFont val="Aptos Narrow"/>
        <scheme val="minor"/>
      </rPr>
      <t>CM-2, CM-3, CM-4, CM-5, CM-6, CM-7, CM-9, SA-10</t>
    </r>
  </si>
  <si>
    <r>
      <rPr>
        <b/>
        <sz val="16"/>
        <rFont val="Aptos Narrow"/>
        <scheme val="minor"/>
      </rPr>
      <t xml:space="preserve">PR.IP-3: </t>
    </r>
    <r>
      <rPr>
        <sz val="16"/>
        <rFont val="Aptos Narrow"/>
        <scheme val="minor"/>
      </rPr>
      <t xml:space="preserve">Configuration change control processes are in place
</t>
    </r>
    <r>
      <rPr>
        <b/>
        <sz val="16"/>
        <color rgb="FF373737"/>
        <rFont val="Aptos Narrow"/>
        <scheme val="minor"/>
      </rPr>
      <t xml:space="preserve">
ISO/IEC 27001:2013 </t>
    </r>
    <r>
      <rPr>
        <sz val="16"/>
        <color rgb="FF373737"/>
        <rFont val="Aptos Narrow"/>
        <scheme val="minor"/>
      </rPr>
      <t xml:space="preserve">A.12.1.2, A.12.5.1, A.12.6.2, A.14.2.2, A.14.2.3, A.14.2.4
</t>
    </r>
    <r>
      <rPr>
        <b/>
        <sz val="16"/>
        <color rgb="FF373737"/>
        <rFont val="Aptos Narrow"/>
        <scheme val="minor"/>
      </rPr>
      <t xml:space="preserve">NIST SP 800-53 Rev. 5 </t>
    </r>
    <r>
      <rPr>
        <sz val="16"/>
        <color rgb="FF373737"/>
        <rFont val="Aptos Narrow"/>
        <scheme val="minor"/>
      </rPr>
      <t>CM-3, CM-4, SA-10</t>
    </r>
  </si>
  <si>
    <r>
      <rPr>
        <b/>
        <sz val="16"/>
        <rFont val="Aptos Narrow"/>
        <scheme val="minor"/>
      </rPr>
      <t xml:space="preserve">PR.IP-4: </t>
    </r>
    <r>
      <rPr>
        <sz val="16"/>
        <rFont val="Aptos Narrow"/>
        <scheme val="minor"/>
      </rPr>
      <t xml:space="preserve">Backups of information are conducted, maintained, and tested
</t>
    </r>
    <r>
      <rPr>
        <b/>
        <sz val="16"/>
        <color rgb="FF373737"/>
        <rFont val="Aptos Narrow"/>
        <scheme val="minor"/>
      </rPr>
      <t xml:space="preserve">
ISO/IEC 27001:2013 </t>
    </r>
    <r>
      <rPr>
        <sz val="16"/>
        <color rgb="FF373737"/>
        <rFont val="Aptos Narrow"/>
        <scheme val="minor"/>
      </rPr>
      <t xml:space="preserve">A.12.3.1, A.17.1.2, A.17.1.3, A.18.1.3
</t>
    </r>
    <r>
      <rPr>
        <b/>
        <sz val="16"/>
        <color rgb="FF373737"/>
        <rFont val="Aptos Narrow"/>
        <scheme val="minor"/>
      </rPr>
      <t xml:space="preserve">NIST SP 800-53 Rev. 5 </t>
    </r>
    <r>
      <rPr>
        <sz val="16"/>
        <color rgb="FF373737"/>
        <rFont val="Aptos Narrow"/>
        <scheme val="minor"/>
      </rPr>
      <t>CP-4, CP- 6, CP-9</t>
    </r>
  </si>
  <si>
    <r>
      <rPr>
        <b/>
        <sz val="16"/>
        <rFont val="Aptos Narrow"/>
        <scheme val="minor"/>
      </rPr>
      <t xml:space="preserve">PR.IP-9: </t>
    </r>
    <r>
      <rPr>
        <sz val="16"/>
        <rFont val="Aptos Narrow"/>
        <scheme val="minor"/>
      </rPr>
      <t xml:space="preserve">Response plans (Incident Response and Business Continuity) and recovery plans (Incident Recovery and Disaster Recovery) are in place and managed
</t>
    </r>
    <r>
      <rPr>
        <b/>
        <sz val="16"/>
        <color rgb="FF373737"/>
        <rFont val="Aptos Narrow"/>
        <scheme val="minor"/>
      </rPr>
      <t xml:space="preserve">
ISO/IEC 27001:2013 </t>
    </r>
    <r>
      <rPr>
        <sz val="16"/>
        <color rgb="FF373737"/>
        <rFont val="Aptos Narrow"/>
        <scheme val="minor"/>
      </rPr>
      <t xml:space="preserve">A.16.1.1, A.17.1.1, A.17.1.2, A.17.1.3
</t>
    </r>
    <r>
      <rPr>
        <b/>
        <sz val="16"/>
        <color rgb="FF373737"/>
        <rFont val="Aptos Narrow"/>
        <scheme val="minor"/>
      </rPr>
      <t xml:space="preserve">NIST SP 800-53 Rev. 5 </t>
    </r>
    <r>
      <rPr>
        <sz val="16"/>
        <color rgb="FF373737"/>
        <rFont val="Aptos Narrow"/>
        <scheme val="minor"/>
      </rPr>
      <t>CP-2, CP- 7, CP-12, CP-13, IR-7, IR-8, IR-9, PE-17</t>
    </r>
  </si>
  <si>
    <r>
      <rPr>
        <b/>
        <sz val="16"/>
        <rFont val="Aptos Narrow"/>
        <scheme val="minor"/>
      </rPr>
      <t xml:space="preserve">PR.IP-10: </t>
    </r>
    <r>
      <rPr>
        <sz val="16"/>
        <rFont val="Aptos Narrow"/>
        <scheme val="minor"/>
      </rPr>
      <t xml:space="preserve">Response and recovery plans are tested
</t>
    </r>
    <r>
      <rPr>
        <b/>
        <sz val="16"/>
        <rFont val="Aptos Narrow"/>
        <scheme val="minor"/>
      </rPr>
      <t xml:space="preserve">
I</t>
    </r>
    <r>
      <rPr>
        <b/>
        <sz val="16"/>
        <color rgb="FF373737"/>
        <rFont val="Aptos Narrow"/>
        <scheme val="minor"/>
      </rPr>
      <t xml:space="preserve">SO/IEC 27001:2013 </t>
    </r>
    <r>
      <rPr>
        <sz val="16"/>
        <color rgb="FF373737"/>
        <rFont val="Aptos Narrow"/>
        <scheme val="minor"/>
      </rPr>
      <t xml:space="preserve">A.17.1.3
</t>
    </r>
    <r>
      <rPr>
        <b/>
        <sz val="16"/>
        <color rgb="FF373737"/>
        <rFont val="Aptos Narrow"/>
        <scheme val="minor"/>
      </rPr>
      <t xml:space="preserve">NIST SP 800-53 Rev. 5 </t>
    </r>
    <r>
      <rPr>
        <sz val="16"/>
        <color rgb="FF373737"/>
        <rFont val="Aptos Narrow"/>
        <scheme val="minor"/>
      </rPr>
      <t>CP-4, IR-3, PM-14</t>
    </r>
  </si>
  <si>
    <r>
      <rPr>
        <b/>
        <sz val="16"/>
        <rFont val="Aptos Narrow"/>
        <scheme val="minor"/>
      </rPr>
      <t xml:space="preserve">Maintenance (PR.MA): </t>
    </r>
    <r>
      <rPr>
        <sz val="16"/>
        <rFont val="Aptos Narrow"/>
        <scheme val="minor"/>
      </rPr>
      <t>Maintenance and repairs of industrial control and information system components are performed consistent with policies and procedures.</t>
    </r>
  </si>
  <si>
    <r>
      <rPr>
        <b/>
        <sz val="16"/>
        <rFont val="Aptos Narrow"/>
        <scheme val="minor"/>
      </rPr>
      <t xml:space="preserve">PR.MA-2: </t>
    </r>
    <r>
      <rPr>
        <sz val="16"/>
        <rFont val="Aptos Narrow"/>
        <scheme val="minor"/>
      </rPr>
      <t xml:space="preserve">Remote maintenance of organizational assets is approved, logged, and performed in a manner that prevents unauthorized access
</t>
    </r>
    <r>
      <rPr>
        <b/>
        <sz val="16"/>
        <color rgb="FF373737"/>
        <rFont val="Aptos Narrow"/>
        <scheme val="minor"/>
      </rPr>
      <t xml:space="preserve">
ISO/IEC 27001:2013 </t>
    </r>
    <r>
      <rPr>
        <sz val="16"/>
        <color rgb="FF373737"/>
        <rFont val="Aptos Narrow"/>
        <scheme val="minor"/>
      </rPr>
      <t xml:space="preserve">A.11.2.4, A.15.1.1, A.15.2.1
</t>
    </r>
    <r>
      <rPr>
        <b/>
        <sz val="16"/>
        <color rgb="FF373737"/>
        <rFont val="Aptos Narrow"/>
        <scheme val="minor"/>
      </rPr>
      <t xml:space="preserve">NIST SP 800-53 Rev. 5 </t>
    </r>
    <r>
      <rPr>
        <sz val="16"/>
        <color rgb="FF373737"/>
        <rFont val="Aptos Narrow"/>
        <scheme val="minor"/>
      </rPr>
      <t>MA-4</t>
    </r>
  </si>
  <si>
    <r>
      <rPr>
        <b/>
        <sz val="16"/>
        <rFont val="Aptos Narrow"/>
        <scheme val="minor"/>
      </rPr>
      <t xml:space="preserve">Protective Technology (PR.PT): </t>
    </r>
    <r>
      <rPr>
        <sz val="16"/>
        <rFont val="Aptos Narrow"/>
        <scheme val="minor"/>
      </rPr>
      <t>Technical security solutions are managed to ensure the security and resilience of systems and assets, consistent with related policies, procedures, and agreements.</t>
    </r>
  </si>
  <si>
    <r>
      <rPr>
        <b/>
        <sz val="16"/>
        <rFont val="Aptos Narrow"/>
        <scheme val="minor"/>
      </rPr>
      <t xml:space="preserve">PR.PT-1: </t>
    </r>
    <r>
      <rPr>
        <sz val="16"/>
        <rFont val="Aptos Narrow"/>
        <scheme val="minor"/>
      </rPr>
      <t xml:space="preserve">Audit/log records are determined, documented, implemented, and reviewed in accordance with policy
</t>
    </r>
    <r>
      <rPr>
        <b/>
        <sz val="16"/>
        <color rgb="FF373737"/>
        <rFont val="Aptos Narrow"/>
        <scheme val="minor"/>
      </rPr>
      <t xml:space="preserve">
ISO/IEC 27001:2013 </t>
    </r>
    <r>
      <rPr>
        <sz val="16"/>
        <color rgb="FF373737"/>
        <rFont val="Aptos Narrow"/>
        <scheme val="minor"/>
      </rPr>
      <t xml:space="preserve">A.12.4.1, A.12.4.2, A.12.4.3, A.12.4.4, A.12.7.1
</t>
    </r>
    <r>
      <rPr>
        <b/>
        <sz val="16"/>
        <color rgb="FF373737"/>
        <rFont val="Aptos Narrow"/>
        <scheme val="minor"/>
      </rPr>
      <t xml:space="preserve">NIST SP 800-53 Rev. 5 </t>
    </r>
    <r>
      <rPr>
        <sz val="16"/>
        <color rgb="FF373737"/>
        <rFont val="Aptos Narrow"/>
        <scheme val="minor"/>
      </rPr>
      <t>AU-1, AU- 2, AU-3, AU-4, AU-5, AU-6, AU-7,AU-8, AU-9, AU-10, AU-12, AU- 13, AU-14, AU-16</t>
    </r>
  </si>
  <si>
    <r>
      <rPr>
        <b/>
        <sz val="16"/>
        <rFont val="Aptos Narrow"/>
        <scheme val="minor"/>
      </rPr>
      <t xml:space="preserve">PR.PT-3: </t>
    </r>
    <r>
      <rPr>
        <sz val="16"/>
        <rFont val="Aptos Narrow"/>
        <scheme val="minor"/>
      </rPr>
      <t xml:space="preserve">The principle of least functionality is incorporated by configuring systems to provide only essential capabilities
</t>
    </r>
    <r>
      <rPr>
        <b/>
        <sz val="16"/>
        <color rgb="FF373737"/>
        <rFont val="Aptos Narrow"/>
        <scheme val="minor"/>
      </rPr>
      <t xml:space="preserve">
ISO/IEC 27001:2013 </t>
    </r>
    <r>
      <rPr>
        <sz val="16"/>
        <color rgb="FF373737"/>
        <rFont val="Aptos Narrow"/>
        <scheme val="minor"/>
      </rPr>
      <t xml:space="preserve">A.9.1.2
</t>
    </r>
    <r>
      <rPr>
        <b/>
        <sz val="16"/>
        <color rgb="FF373737"/>
        <rFont val="Aptos Narrow"/>
        <scheme val="minor"/>
      </rPr>
      <t xml:space="preserve">NIST SP 800-53 Rev. 5 </t>
    </r>
    <r>
      <rPr>
        <sz val="16"/>
        <color rgb="FF373737"/>
        <rFont val="Aptos Narrow"/>
        <scheme val="minor"/>
      </rPr>
      <t>AC-3, CM- 7</t>
    </r>
  </si>
  <si>
    <r>
      <rPr>
        <b/>
        <sz val="16"/>
        <rFont val="Aptos Narrow"/>
        <scheme val="minor"/>
      </rPr>
      <t xml:space="preserve">Anomalies and Events (DE.AE): </t>
    </r>
    <r>
      <rPr>
        <sz val="16"/>
        <rFont val="Aptos Narrow"/>
        <scheme val="minor"/>
      </rPr>
      <t>Anomalous activity is detected, and the potential impact of events is understood.</t>
    </r>
  </si>
  <si>
    <r>
      <rPr>
        <b/>
        <sz val="16"/>
        <rFont val="Aptos Narrow"/>
        <scheme val="minor"/>
      </rPr>
      <t xml:space="preserve">DE.AE-3: </t>
    </r>
    <r>
      <rPr>
        <sz val="16"/>
        <rFont val="Aptos Narrow"/>
        <scheme val="minor"/>
      </rPr>
      <t xml:space="preserve">Event data are collected and correlated from multiple sources and sensors
</t>
    </r>
    <r>
      <rPr>
        <b/>
        <sz val="16"/>
        <rFont val="Aptos Narrow"/>
        <scheme val="minor"/>
      </rPr>
      <t xml:space="preserve">
ISO/IEC 27001:2013 </t>
    </r>
    <r>
      <rPr>
        <sz val="16"/>
        <rFont val="Aptos Narrow"/>
        <scheme val="minor"/>
      </rPr>
      <t xml:space="preserve">A.12.4.1, A.16.1.7
</t>
    </r>
    <r>
      <rPr>
        <b/>
        <sz val="16"/>
        <rFont val="Aptos Narrow"/>
        <scheme val="minor"/>
      </rPr>
      <t xml:space="preserve">NIST SP 800-53 Rev. 5 </t>
    </r>
    <r>
      <rPr>
        <sz val="16"/>
        <rFont val="Aptos Narrow"/>
        <scheme val="minor"/>
      </rPr>
      <t>AU-6, CA- 7, IR-4, IR-5, IR-8, SI-4</t>
    </r>
  </si>
  <si>
    <r>
      <rPr>
        <b/>
        <sz val="16"/>
        <rFont val="Aptos Narrow"/>
        <scheme val="minor"/>
      </rPr>
      <t xml:space="preserve">DE.AE-4: </t>
    </r>
    <r>
      <rPr>
        <sz val="16"/>
        <rFont val="Aptos Narrow"/>
        <scheme val="minor"/>
      </rPr>
      <t xml:space="preserve">Impact of events is determined
</t>
    </r>
    <r>
      <rPr>
        <b/>
        <sz val="16"/>
        <color rgb="FF373737"/>
        <rFont val="Aptos Narrow"/>
        <scheme val="minor"/>
      </rPr>
      <t xml:space="preserve">
ISO/IEC 27001:2013 </t>
    </r>
    <r>
      <rPr>
        <sz val="16"/>
        <color rgb="FF373737"/>
        <rFont val="Aptos Narrow"/>
        <scheme val="minor"/>
      </rPr>
      <t xml:space="preserve">A.16.1.4
</t>
    </r>
    <r>
      <rPr>
        <b/>
        <sz val="16"/>
        <color rgb="FF373737"/>
        <rFont val="Aptos Narrow"/>
        <scheme val="minor"/>
      </rPr>
      <t xml:space="preserve">NIST SP 800-53 Rev. 5 </t>
    </r>
    <r>
      <rPr>
        <sz val="16"/>
        <color rgb="FF373737"/>
        <rFont val="Aptos Narrow"/>
        <scheme val="minor"/>
      </rPr>
      <t>CP-2, IR-4, RA-3, SI-4</t>
    </r>
  </si>
  <si>
    <r>
      <rPr>
        <b/>
        <sz val="16"/>
        <rFont val="Aptos Narrow"/>
        <scheme val="minor"/>
      </rPr>
      <t xml:space="preserve">Security Continuous Monitoring (DE.CM): </t>
    </r>
    <r>
      <rPr>
        <sz val="16"/>
        <rFont val="Aptos Narrow"/>
        <scheme val="minor"/>
      </rPr>
      <t>The information system and assets are monitored to identify cybersecurity events and verify the effectiveness of protective measures.</t>
    </r>
  </si>
  <si>
    <r>
      <rPr>
        <b/>
        <sz val="16"/>
        <rFont val="Aptos Narrow"/>
        <scheme val="minor"/>
      </rPr>
      <t xml:space="preserve">DE.CM-1: </t>
    </r>
    <r>
      <rPr>
        <sz val="16"/>
        <rFont val="Aptos Narrow"/>
        <scheme val="minor"/>
      </rPr>
      <t xml:space="preserve">The network is monitored to detect potential cybersecurity events
</t>
    </r>
    <r>
      <rPr>
        <b/>
        <sz val="16"/>
        <color rgb="FF373737"/>
        <rFont val="Aptos Narrow"/>
        <scheme val="minor"/>
      </rPr>
      <t xml:space="preserve">
NIST SP 800-53 Rev. 5 </t>
    </r>
    <r>
      <rPr>
        <sz val="16"/>
        <color rgb="FF373737"/>
        <rFont val="Aptos Narrow"/>
        <scheme val="minor"/>
      </rPr>
      <t>AC-2, AU- 12, CA-7, CM-3, SC-5, SC-7, SI-4</t>
    </r>
  </si>
  <si>
    <r>
      <rPr>
        <b/>
        <sz val="16"/>
        <rFont val="Aptos Narrow"/>
        <scheme val="minor"/>
      </rPr>
      <t xml:space="preserve">DE.CM-3: </t>
    </r>
    <r>
      <rPr>
        <sz val="16"/>
        <rFont val="Aptos Narrow"/>
        <scheme val="minor"/>
      </rPr>
      <t xml:space="preserve">Personnel activity is monitored to detect potential cybersecurity events
</t>
    </r>
    <r>
      <rPr>
        <b/>
        <sz val="16"/>
        <color rgb="FF373737"/>
        <rFont val="Aptos Narrow"/>
        <scheme val="minor"/>
      </rPr>
      <t xml:space="preserve">
ISO/IEC 27001:2013 </t>
    </r>
    <r>
      <rPr>
        <sz val="16"/>
        <color rgb="FF373737"/>
        <rFont val="Aptos Narrow"/>
        <scheme val="minor"/>
      </rPr>
      <t xml:space="preserve">A.12.4.1, A.12.4.3
</t>
    </r>
    <r>
      <rPr>
        <b/>
        <sz val="16"/>
        <color rgb="FF373737"/>
        <rFont val="Aptos Narrow"/>
        <scheme val="minor"/>
      </rPr>
      <t xml:space="preserve">NIST SP 800-53 Rev. 5 </t>
    </r>
    <r>
      <rPr>
        <sz val="16"/>
        <color rgb="FF373737"/>
        <rFont val="Aptos Narrow"/>
        <scheme val="minor"/>
      </rPr>
      <t>AC-2, AU- 12, AU-13, CA-7, CM-10, CM-11</t>
    </r>
  </si>
  <si>
    <r>
      <rPr>
        <b/>
        <sz val="16"/>
        <rFont val="Aptos Narrow"/>
        <scheme val="minor"/>
      </rPr>
      <t xml:space="preserve">DE.CM-4: </t>
    </r>
    <r>
      <rPr>
        <sz val="16"/>
        <rFont val="Aptos Narrow"/>
        <scheme val="minor"/>
      </rPr>
      <t xml:space="preserve">Malicious code is detected
</t>
    </r>
    <r>
      <rPr>
        <b/>
        <sz val="16"/>
        <color rgb="FF373737"/>
        <rFont val="Aptos Narrow"/>
        <scheme val="minor"/>
      </rPr>
      <t xml:space="preserve">
ISO/IEC 27001:2013 </t>
    </r>
    <r>
      <rPr>
        <sz val="16"/>
        <color rgb="FF373737"/>
        <rFont val="Aptos Narrow"/>
        <scheme val="minor"/>
      </rPr>
      <t xml:space="preserve">A.12.2.1
</t>
    </r>
    <r>
      <rPr>
        <b/>
        <sz val="16"/>
        <color rgb="FF373737"/>
        <rFont val="Aptos Narrow"/>
        <scheme val="minor"/>
      </rPr>
      <t xml:space="preserve">NIST SP 800-53 Rev. 5 </t>
    </r>
    <r>
      <rPr>
        <sz val="16"/>
        <color rgb="FF373737"/>
        <rFont val="Aptos Narrow"/>
        <scheme val="minor"/>
      </rPr>
      <t>SI-3, SI-8</t>
    </r>
  </si>
  <si>
    <r>
      <rPr>
        <b/>
        <sz val="16"/>
        <rFont val="Aptos Narrow"/>
        <scheme val="minor"/>
      </rPr>
      <t xml:space="preserve">DE.CM-7: </t>
    </r>
    <r>
      <rPr>
        <sz val="16"/>
        <rFont val="Aptos Narrow"/>
        <scheme val="minor"/>
      </rPr>
      <t xml:space="preserve">Monitoring for unauthorized personnel, connections, devices, and software is performed
</t>
    </r>
    <r>
      <rPr>
        <b/>
        <sz val="16"/>
        <color rgb="FF373737"/>
        <rFont val="Aptos Narrow"/>
        <scheme val="minor"/>
      </rPr>
      <t xml:space="preserve">
ISO/IEC 27001:2013 </t>
    </r>
    <r>
      <rPr>
        <sz val="16"/>
        <color rgb="FF373737"/>
        <rFont val="Aptos Narrow"/>
        <scheme val="minor"/>
      </rPr>
      <t xml:space="preserve">A.12.4.1, A.14.2.7, A.15.2.1
</t>
    </r>
    <r>
      <rPr>
        <b/>
        <sz val="16"/>
        <color rgb="FF373737"/>
        <rFont val="Aptos Narrow"/>
        <scheme val="minor"/>
      </rPr>
      <t xml:space="preserve">NIST SP 800-53 Rev. 5 </t>
    </r>
    <r>
      <rPr>
        <sz val="16"/>
        <color rgb="FF373737"/>
        <rFont val="Aptos Narrow"/>
        <scheme val="minor"/>
      </rPr>
      <t>AU-12, CA-7, CM-3, CM-8, PE-3, PE-6, PE-20, SI-4</t>
    </r>
  </si>
  <si>
    <r>
      <rPr>
        <b/>
        <sz val="16"/>
        <rFont val="Aptos Narrow"/>
        <scheme val="minor"/>
      </rPr>
      <t xml:space="preserve">DE.CM-8: </t>
    </r>
    <r>
      <rPr>
        <sz val="16"/>
        <rFont val="Aptos Narrow"/>
        <scheme val="minor"/>
      </rPr>
      <t xml:space="preserve">Vulnerability scans are performed
</t>
    </r>
    <r>
      <rPr>
        <b/>
        <sz val="16"/>
        <color rgb="FF373737"/>
        <rFont val="Aptos Narrow"/>
        <scheme val="minor"/>
      </rPr>
      <t xml:space="preserve">
ISO/IEC 27001:2013 </t>
    </r>
    <r>
      <rPr>
        <sz val="16"/>
        <color rgb="FF373737"/>
        <rFont val="Aptos Narrow"/>
        <scheme val="minor"/>
      </rPr>
      <t xml:space="preserve">A.12.6.1
</t>
    </r>
    <r>
      <rPr>
        <b/>
        <sz val="16"/>
        <color rgb="FF373737"/>
        <rFont val="Aptos Narrow"/>
        <scheme val="minor"/>
      </rPr>
      <t xml:space="preserve">NIST SP 800-53 Rev. 5 </t>
    </r>
    <r>
      <rPr>
        <sz val="16"/>
        <color rgb="FF373737"/>
        <rFont val="Aptos Narrow"/>
        <scheme val="minor"/>
      </rPr>
      <t>RA-5</t>
    </r>
  </si>
  <si>
    <r>
      <rPr>
        <b/>
        <sz val="16"/>
        <rFont val="Aptos Narrow"/>
        <scheme val="minor"/>
      </rPr>
      <t xml:space="preserve">Detection Processes (DE.DP): </t>
    </r>
    <r>
      <rPr>
        <sz val="16"/>
        <rFont val="Aptos Narrow"/>
        <scheme val="minor"/>
      </rPr>
      <t>Detection processes and procedures are maintained and tested to ensure awareness of anomalous events.</t>
    </r>
  </si>
  <si>
    <r>
      <rPr>
        <b/>
        <sz val="16"/>
        <rFont val="Aptos Narrow"/>
        <scheme val="minor"/>
      </rPr>
      <t xml:space="preserve">DE.DP-1: </t>
    </r>
    <r>
      <rPr>
        <sz val="16"/>
        <rFont val="Aptos Narrow"/>
        <scheme val="minor"/>
      </rPr>
      <t xml:space="preserve">Roles and responsibilities for detection are well defined to ensure accountability
</t>
    </r>
    <r>
      <rPr>
        <b/>
        <sz val="16"/>
        <color rgb="FF373737"/>
        <rFont val="Aptos Narrow"/>
        <scheme val="minor"/>
      </rPr>
      <t xml:space="preserve">
ISO/IEC 27001:2013 </t>
    </r>
    <r>
      <rPr>
        <sz val="16"/>
        <color rgb="FF373737"/>
        <rFont val="Aptos Narrow"/>
        <scheme val="minor"/>
      </rPr>
      <t xml:space="preserve">A.6.1.1, A.7.2.2
</t>
    </r>
    <r>
      <rPr>
        <b/>
        <sz val="16"/>
        <color rgb="FF373737"/>
        <rFont val="Aptos Narrow"/>
        <scheme val="minor"/>
      </rPr>
      <t xml:space="preserve">NIST SP 800-53 Rev. 5 </t>
    </r>
    <r>
      <rPr>
        <sz val="16"/>
        <color rgb="FF373737"/>
        <rFont val="Aptos Narrow"/>
        <scheme val="minor"/>
      </rPr>
      <t>CA-2, CA- 7, PM-14</t>
    </r>
  </si>
  <si>
    <r>
      <rPr>
        <b/>
        <sz val="16"/>
        <rFont val="Aptos Narrow"/>
        <scheme val="minor"/>
      </rPr>
      <t xml:space="preserve">DE.DP-2: </t>
    </r>
    <r>
      <rPr>
        <sz val="16"/>
        <rFont val="Aptos Narrow"/>
        <scheme val="minor"/>
      </rPr>
      <t xml:space="preserve">Detection activities comply with all applicable requirements
</t>
    </r>
    <r>
      <rPr>
        <b/>
        <sz val="16"/>
        <color rgb="FF373737"/>
        <rFont val="Aptos Narrow"/>
        <scheme val="minor"/>
      </rPr>
      <t xml:space="preserve">
ISO/IEC 27001:2013 </t>
    </r>
    <r>
      <rPr>
        <sz val="16"/>
        <color rgb="FF373737"/>
        <rFont val="Aptos Narrow"/>
        <scheme val="minor"/>
      </rPr>
      <t xml:space="preserve">A.18.1.4, A.18.2.2, A.18.2.3
</t>
    </r>
    <r>
      <rPr>
        <b/>
        <sz val="16"/>
        <color rgb="FF373737"/>
        <rFont val="Aptos Narrow"/>
        <scheme val="minor"/>
      </rPr>
      <t xml:space="preserve">NIST SP 800-53 Rev. 5 </t>
    </r>
    <r>
      <rPr>
        <sz val="16"/>
        <color rgb="FF373737"/>
        <rFont val="Aptos Narrow"/>
        <scheme val="minor"/>
      </rPr>
      <t>AC-25, CA-2, CA-7, PM-14, SI-4, SR-9</t>
    </r>
  </si>
  <si>
    <r>
      <rPr>
        <b/>
        <sz val="16"/>
        <rFont val="Aptos Narrow"/>
        <scheme val="minor"/>
      </rPr>
      <t xml:space="preserve">DE.DP-3: </t>
    </r>
    <r>
      <rPr>
        <sz val="16"/>
        <rFont val="Aptos Narrow"/>
        <scheme val="minor"/>
      </rPr>
      <t xml:space="preserve">Detection processes are tested
</t>
    </r>
    <r>
      <rPr>
        <b/>
        <sz val="16"/>
        <color rgb="FF373737"/>
        <rFont val="Aptos Narrow"/>
        <scheme val="minor"/>
      </rPr>
      <t xml:space="preserve">
ISO/IEC 27001:2013 </t>
    </r>
    <r>
      <rPr>
        <sz val="16"/>
        <color rgb="FF373737"/>
        <rFont val="Aptos Narrow"/>
        <scheme val="minor"/>
      </rPr>
      <t xml:space="preserve">A.14.2.8
</t>
    </r>
    <r>
      <rPr>
        <b/>
        <sz val="16"/>
        <color rgb="FF373737"/>
        <rFont val="Aptos Narrow"/>
        <scheme val="minor"/>
      </rPr>
      <t xml:space="preserve">NIST SP 800-53 Rev. 5 </t>
    </r>
    <r>
      <rPr>
        <sz val="16"/>
        <color rgb="FF373737"/>
        <rFont val="Aptos Narrow"/>
        <scheme val="minor"/>
      </rPr>
      <t>CA-2, CA- 7, PE-3, PM-14, SI-3, SI-4</t>
    </r>
  </si>
  <si>
    <r>
      <rPr>
        <sz val="16"/>
        <rFont val="Aptos Narrow"/>
        <scheme val="minor"/>
      </rPr>
      <t>Testing provides assurance of correct detection processes for ransomware- based attacks, recognizing not that all intrusion attempts will be detected.
Testing trains the people who will need to execute the plan.</t>
    </r>
  </si>
  <si>
    <r>
      <rPr>
        <b/>
        <sz val="16"/>
        <rFont val="Aptos Narrow"/>
        <scheme val="minor"/>
      </rPr>
      <t xml:space="preserve">DE.DP-4: </t>
    </r>
    <r>
      <rPr>
        <sz val="16"/>
        <rFont val="Aptos Narrow"/>
        <scheme val="minor"/>
      </rPr>
      <t xml:space="preserve">Event detection information is communicated
</t>
    </r>
    <r>
      <rPr>
        <b/>
        <sz val="16"/>
        <color rgb="FF373737"/>
        <rFont val="Aptos Narrow"/>
        <scheme val="minor"/>
      </rPr>
      <t xml:space="preserve">
ISO/IEC 27001:2013 </t>
    </r>
    <r>
      <rPr>
        <sz val="16"/>
        <color rgb="FF373737"/>
        <rFont val="Aptos Narrow"/>
        <scheme val="minor"/>
      </rPr>
      <t xml:space="preserve">A.16.1.2, A.16.1.3
</t>
    </r>
    <r>
      <rPr>
        <b/>
        <sz val="16"/>
        <color rgb="FF373737"/>
        <rFont val="Aptos Narrow"/>
        <scheme val="minor"/>
      </rPr>
      <t xml:space="preserve">NIST SP 800-53 Rev. 5 </t>
    </r>
    <r>
      <rPr>
        <sz val="16"/>
        <color rgb="FF373737"/>
        <rFont val="Aptos Narrow"/>
        <scheme val="minor"/>
      </rPr>
      <t>AU-6, CA- 2, CA-7, RA-5, SI-4</t>
    </r>
  </si>
  <si>
    <r>
      <rPr>
        <b/>
        <sz val="16"/>
        <rFont val="Aptos Narrow"/>
        <scheme val="minor"/>
      </rPr>
      <t xml:space="preserve">DE.DP-5: </t>
    </r>
    <r>
      <rPr>
        <sz val="16"/>
        <rFont val="Aptos Narrow"/>
        <scheme val="minor"/>
      </rPr>
      <t xml:space="preserve">Detection processes are continuously improved
</t>
    </r>
    <r>
      <rPr>
        <b/>
        <sz val="16"/>
        <color rgb="FF373737"/>
        <rFont val="Aptos Narrow"/>
        <scheme val="minor"/>
      </rPr>
      <t xml:space="preserve">
ISO/IEC 27001:2013 </t>
    </r>
    <r>
      <rPr>
        <sz val="16"/>
        <color rgb="FF373737"/>
        <rFont val="Aptos Narrow"/>
        <scheme val="minor"/>
      </rPr>
      <t xml:space="preserve">A.16.1.6
</t>
    </r>
    <r>
      <rPr>
        <b/>
        <sz val="16"/>
        <color rgb="FF373737"/>
        <rFont val="Aptos Narrow"/>
        <scheme val="minor"/>
      </rPr>
      <t xml:space="preserve">NIST SP 800-53 Rev. 5 </t>
    </r>
    <r>
      <rPr>
        <sz val="16"/>
        <color rgb="FF373737"/>
        <rFont val="Aptos Narrow"/>
        <scheme val="minor"/>
      </rPr>
      <t>CA-2, CA- 7, PL-2, PM-14, RA-5, SI-4</t>
    </r>
  </si>
  <si>
    <r>
      <rPr>
        <b/>
        <sz val="16"/>
        <color rgb="FFFFFFFF"/>
        <rFont val="Aptos Narrow"/>
        <scheme val="minor"/>
      </rPr>
      <t>Respond</t>
    </r>
  </si>
  <si>
    <r>
      <rPr>
        <b/>
        <sz val="16"/>
        <rFont val="Aptos Narrow"/>
        <scheme val="minor"/>
      </rPr>
      <t xml:space="preserve">Response Planning (RS.RP): </t>
    </r>
    <r>
      <rPr>
        <sz val="16"/>
        <rFont val="Aptos Narrow"/>
        <scheme val="minor"/>
      </rPr>
      <t>Response processes and procedures are executed and maintained to ensure response to detected cybersecurity incidents.</t>
    </r>
  </si>
  <si>
    <r>
      <rPr>
        <b/>
        <sz val="16"/>
        <rFont val="Aptos Narrow"/>
        <scheme val="minor"/>
      </rPr>
      <t xml:space="preserve">RS.RP-1: </t>
    </r>
    <r>
      <rPr>
        <sz val="16"/>
        <rFont val="Aptos Narrow"/>
        <scheme val="minor"/>
      </rPr>
      <t xml:space="preserve">Response plan is executed during or after an incident
</t>
    </r>
    <r>
      <rPr>
        <b/>
        <sz val="16"/>
        <color rgb="FF373737"/>
        <rFont val="Aptos Narrow"/>
        <scheme val="minor"/>
      </rPr>
      <t xml:space="preserve">
ISO/IEC 27001:2013 </t>
    </r>
    <r>
      <rPr>
        <sz val="16"/>
        <color rgb="FF373737"/>
        <rFont val="Aptos Narrow"/>
        <scheme val="minor"/>
      </rPr>
      <t xml:space="preserve">A.16.1.5
</t>
    </r>
    <r>
      <rPr>
        <b/>
        <sz val="16"/>
        <color rgb="FF373737"/>
        <rFont val="Aptos Narrow"/>
        <scheme val="minor"/>
      </rPr>
      <t xml:space="preserve">NIST SP 800-53 Rev. 5 </t>
    </r>
    <r>
      <rPr>
        <sz val="16"/>
        <color rgb="FF373737"/>
        <rFont val="Aptos Narrow"/>
        <scheme val="minor"/>
      </rPr>
      <t>CP-2, CP- 10, IR-4, IR-8</t>
    </r>
  </si>
  <si>
    <r>
      <rPr>
        <b/>
        <sz val="16"/>
        <rFont val="Aptos Narrow"/>
        <scheme val="minor"/>
      </rPr>
      <t xml:space="preserve">Communications (RS.CO): </t>
    </r>
    <r>
      <rPr>
        <sz val="16"/>
        <rFont val="Aptos Narrow"/>
        <scheme val="minor"/>
      </rPr>
      <t>Response activities are coordinated with internal and external stakeholders (e.g., support from law enforcement agencies).</t>
    </r>
  </si>
  <si>
    <r>
      <rPr>
        <b/>
        <sz val="16"/>
        <rFont val="Aptos Narrow"/>
        <scheme val="minor"/>
      </rPr>
      <t xml:space="preserve">RS.CO-1: </t>
    </r>
    <r>
      <rPr>
        <sz val="16"/>
        <rFont val="Aptos Narrow"/>
        <scheme val="minor"/>
      </rPr>
      <t xml:space="preserve">Personnel know their roles and order of operations when a response is needed
</t>
    </r>
    <r>
      <rPr>
        <b/>
        <sz val="16"/>
        <color rgb="FF373737"/>
        <rFont val="Aptos Narrow"/>
        <scheme val="minor"/>
      </rPr>
      <t xml:space="preserve">
ISO/IEC 27001:2013 </t>
    </r>
    <r>
      <rPr>
        <sz val="16"/>
        <color rgb="FF373737"/>
        <rFont val="Aptos Narrow"/>
        <scheme val="minor"/>
      </rPr>
      <t xml:space="preserve">A.6.1.1, A.7.2.2, A.16.1.1
</t>
    </r>
    <r>
      <rPr>
        <b/>
        <sz val="16"/>
        <color rgb="FF373737"/>
        <rFont val="Aptos Narrow"/>
        <scheme val="minor"/>
      </rPr>
      <t xml:space="preserve">NIST SP 800-53 Rev. 5 </t>
    </r>
    <r>
      <rPr>
        <sz val="16"/>
        <color rgb="FF373737"/>
        <rFont val="Aptos Narrow"/>
        <scheme val="minor"/>
      </rPr>
      <t>CP-2, CP- 3, IR-3, IR-8</t>
    </r>
  </si>
  <si>
    <r>
      <rPr>
        <b/>
        <sz val="16"/>
        <rFont val="Aptos Narrow"/>
        <scheme val="minor"/>
      </rPr>
      <t xml:space="preserve">RS.CO-2: </t>
    </r>
    <r>
      <rPr>
        <sz val="16"/>
        <rFont val="Aptos Narrow"/>
        <scheme val="minor"/>
      </rPr>
      <t xml:space="preserve">Incidents are reported consistent with established criteria
</t>
    </r>
    <r>
      <rPr>
        <b/>
        <sz val="16"/>
        <color rgb="FF373737"/>
        <rFont val="Aptos Narrow"/>
        <scheme val="minor"/>
      </rPr>
      <t xml:space="preserve">
ISO/IEC 27001:2013 </t>
    </r>
    <r>
      <rPr>
        <sz val="16"/>
        <color rgb="FF373737"/>
        <rFont val="Aptos Narrow"/>
        <scheme val="minor"/>
      </rPr>
      <t xml:space="preserve">A.6.1.3, A.16.1.2
</t>
    </r>
    <r>
      <rPr>
        <b/>
        <sz val="16"/>
        <color rgb="FF373737"/>
        <rFont val="Aptos Narrow"/>
        <scheme val="minor"/>
      </rPr>
      <t xml:space="preserve">NIST SP 800-53 Rev. 5 </t>
    </r>
    <r>
      <rPr>
        <sz val="16"/>
        <color rgb="FF373737"/>
        <rFont val="Aptos Narrow"/>
        <scheme val="minor"/>
      </rPr>
      <t>AU-6, IR- 6, IR-8</t>
    </r>
  </si>
  <si>
    <r>
      <rPr>
        <b/>
        <sz val="16"/>
        <rFont val="Aptos Narrow"/>
        <scheme val="minor"/>
      </rPr>
      <t xml:space="preserve">RS.CO-3: </t>
    </r>
    <r>
      <rPr>
        <sz val="16"/>
        <rFont val="Aptos Narrow"/>
        <scheme val="minor"/>
      </rPr>
      <t xml:space="preserve">Information is shared consistent with response plans
</t>
    </r>
    <r>
      <rPr>
        <b/>
        <sz val="16"/>
        <color rgb="FF373737"/>
        <rFont val="Aptos Narrow"/>
        <scheme val="minor"/>
      </rPr>
      <t xml:space="preserve">
ISO/IEC 27001:2013 </t>
    </r>
    <r>
      <rPr>
        <sz val="16"/>
        <color rgb="FF373737"/>
        <rFont val="Aptos Narrow"/>
        <scheme val="minor"/>
      </rPr>
      <t xml:space="preserve">A.16.1.2,Clause 7.4, Clause 16.1.2
</t>
    </r>
    <r>
      <rPr>
        <b/>
        <sz val="16"/>
        <color rgb="FF373737"/>
        <rFont val="Aptos Narrow"/>
        <scheme val="minor"/>
      </rPr>
      <t xml:space="preserve">NIST SP 800-53 Rev. 5 </t>
    </r>
    <r>
      <rPr>
        <sz val="16"/>
        <color rgb="FF373737"/>
        <rFont val="Aptos Narrow"/>
        <scheme val="minor"/>
      </rPr>
      <t>CA-2, CA- 7, CP-2, IR-4, IR-8, PE-6, RA-5, SI-4</t>
    </r>
  </si>
  <si>
    <r>
      <rPr>
        <b/>
        <sz val="16"/>
        <rFont val="Aptos Narrow"/>
        <scheme val="minor"/>
      </rPr>
      <t xml:space="preserve">RS.CO-4: </t>
    </r>
    <r>
      <rPr>
        <sz val="16"/>
        <rFont val="Aptos Narrow"/>
        <scheme val="minor"/>
      </rPr>
      <t xml:space="preserve">Coordination with stakeholders occurs consistent with response plans
</t>
    </r>
    <r>
      <rPr>
        <b/>
        <sz val="16"/>
        <color rgb="FF373737"/>
        <rFont val="Aptos Narrow"/>
        <scheme val="minor"/>
      </rPr>
      <t xml:space="preserve">
ISO/IEC 27001:2013 </t>
    </r>
    <r>
      <rPr>
        <sz val="16"/>
        <color rgb="FF373737"/>
        <rFont val="Aptos Narrow"/>
        <scheme val="minor"/>
      </rPr>
      <t xml:space="preserve">Clause 7.4
</t>
    </r>
    <r>
      <rPr>
        <b/>
        <sz val="16"/>
        <color rgb="FF373737"/>
        <rFont val="Aptos Narrow"/>
        <scheme val="minor"/>
      </rPr>
      <t xml:space="preserve">NIST SP 800-53 Rev. 5 </t>
    </r>
    <r>
      <rPr>
        <sz val="16"/>
        <color rgb="FF373737"/>
        <rFont val="Aptos Narrow"/>
        <scheme val="minor"/>
      </rPr>
      <t>CP-2, IR-4, IR-8</t>
    </r>
  </si>
  <si>
    <r>
      <rPr>
        <b/>
        <sz val="16"/>
        <rFont val="Aptos Narrow"/>
        <scheme val="minor"/>
      </rPr>
      <t xml:space="preserve">RS.CO-5: </t>
    </r>
    <r>
      <rPr>
        <sz val="16"/>
        <rFont val="Aptos Narrow"/>
        <scheme val="minor"/>
      </rPr>
      <t xml:space="preserve">Voluntary information sharing occurs with external stakeholders to achieve broader cybersecurity situational awareness
</t>
    </r>
    <r>
      <rPr>
        <b/>
        <sz val="16"/>
        <color rgb="FF373737"/>
        <rFont val="Aptos Narrow"/>
        <scheme val="minor"/>
      </rPr>
      <t xml:space="preserve">
ISO/IEC 27001:2013 </t>
    </r>
    <r>
      <rPr>
        <sz val="16"/>
        <color rgb="FF373737"/>
        <rFont val="Aptos Narrow"/>
        <scheme val="minor"/>
      </rPr>
      <t xml:space="preserve">A.6.1.4
</t>
    </r>
    <r>
      <rPr>
        <b/>
        <sz val="16"/>
        <color rgb="FF373737"/>
        <rFont val="Aptos Narrow"/>
        <scheme val="minor"/>
      </rPr>
      <t xml:space="preserve">NIST SP 800-53 Rev. 5 </t>
    </r>
    <r>
      <rPr>
        <sz val="16"/>
        <color rgb="FF373737"/>
        <rFont val="Aptos Narrow"/>
        <scheme val="minor"/>
      </rPr>
      <t>PM-15, SI- 5</t>
    </r>
  </si>
  <si>
    <r>
      <rPr>
        <b/>
        <sz val="16"/>
        <rFont val="Aptos Narrow"/>
        <scheme val="minor"/>
      </rPr>
      <t xml:space="preserve">Analysis (RS.AN): </t>
    </r>
    <r>
      <rPr>
        <sz val="16"/>
        <rFont val="Aptos Narrow"/>
        <scheme val="minor"/>
      </rPr>
      <t>Analysis is conducted to ensure effective response and support recovery activities.</t>
    </r>
  </si>
  <si>
    <r>
      <rPr>
        <b/>
        <sz val="16"/>
        <rFont val="Aptos Narrow"/>
        <scheme val="minor"/>
      </rPr>
      <t xml:space="preserve">RS.AN-1: </t>
    </r>
    <r>
      <rPr>
        <sz val="16"/>
        <rFont val="Aptos Narrow"/>
        <scheme val="minor"/>
      </rPr>
      <t xml:space="preserve">Notifications from detection systems are investigated
</t>
    </r>
    <r>
      <rPr>
        <b/>
        <sz val="16"/>
        <color rgb="FF373737"/>
        <rFont val="Aptos Narrow"/>
        <scheme val="minor"/>
      </rPr>
      <t xml:space="preserve">
ISO/IEC 27001:2013 </t>
    </r>
    <r>
      <rPr>
        <sz val="16"/>
        <color rgb="FF373737"/>
        <rFont val="Aptos Narrow"/>
        <scheme val="minor"/>
      </rPr>
      <t xml:space="preserve">A.12.4.1, A.12.4.3, A.16.1.5
</t>
    </r>
    <r>
      <rPr>
        <b/>
        <sz val="16"/>
        <color rgb="FF373737"/>
        <rFont val="Aptos Narrow"/>
        <scheme val="minor"/>
      </rPr>
      <t xml:space="preserve">NIST SP 800-53 Rev. 5 </t>
    </r>
    <r>
      <rPr>
        <sz val="16"/>
        <color rgb="FF373737"/>
        <rFont val="Aptos Narrow"/>
        <scheme val="minor"/>
      </rPr>
      <t>AU-6, CA- 7, IR-4, IR-5, PE-6, SI-4</t>
    </r>
  </si>
  <si>
    <r>
      <rPr>
        <b/>
        <sz val="16"/>
        <rFont val="Aptos Narrow"/>
        <scheme val="minor"/>
      </rPr>
      <t xml:space="preserve">RS.AN-2: </t>
    </r>
    <r>
      <rPr>
        <sz val="16"/>
        <rFont val="Aptos Narrow"/>
        <scheme val="minor"/>
      </rPr>
      <t xml:space="preserve">The impact of the incident is understood
</t>
    </r>
    <r>
      <rPr>
        <b/>
        <sz val="16"/>
        <color rgb="FF373737"/>
        <rFont val="Aptos Narrow"/>
        <scheme val="minor"/>
      </rPr>
      <t xml:space="preserve">
ISO/IEC 27001:2013 </t>
    </r>
    <r>
      <rPr>
        <sz val="16"/>
        <color rgb="FF373737"/>
        <rFont val="Aptos Narrow"/>
        <scheme val="minor"/>
      </rPr>
      <t xml:space="preserve">A.16.1.4, A.16.1.6
</t>
    </r>
    <r>
      <rPr>
        <b/>
        <sz val="16"/>
        <color rgb="FF373737"/>
        <rFont val="Aptos Narrow"/>
        <scheme val="minor"/>
      </rPr>
      <t xml:space="preserve">NIST SP 800-53 Rev. 5 </t>
    </r>
    <r>
      <rPr>
        <sz val="16"/>
        <color rgb="FF373737"/>
        <rFont val="Aptos Narrow"/>
        <scheme val="minor"/>
      </rPr>
      <t>CP-2, IR-4</t>
    </r>
  </si>
  <si>
    <r>
      <rPr>
        <b/>
        <sz val="16"/>
        <rFont val="Aptos Narrow"/>
        <scheme val="minor"/>
      </rPr>
      <t xml:space="preserve">RS.AN-3: </t>
    </r>
    <r>
      <rPr>
        <sz val="16"/>
        <rFont val="Aptos Narrow"/>
        <scheme val="minor"/>
      </rPr>
      <t xml:space="preserve">Forensics are performed
</t>
    </r>
    <r>
      <rPr>
        <b/>
        <sz val="16"/>
        <color rgb="FF373737"/>
        <rFont val="Aptos Narrow"/>
        <scheme val="minor"/>
      </rPr>
      <t xml:space="preserve">ISO/IEC 27001:2013 </t>
    </r>
    <r>
      <rPr>
        <sz val="16"/>
        <color rgb="FF373737"/>
        <rFont val="Aptos Narrow"/>
        <scheme val="minor"/>
      </rPr>
      <t xml:space="preserve">A.16.1.7 
</t>
    </r>
    <r>
      <rPr>
        <b/>
        <sz val="16"/>
        <color rgb="FF373737"/>
        <rFont val="Aptos Narrow"/>
        <scheme val="minor"/>
      </rPr>
      <t xml:space="preserve">NIST SP 800-53 Rev. 5 </t>
    </r>
    <r>
      <rPr>
        <sz val="16"/>
        <color rgb="FF373737"/>
        <rFont val="Aptos Narrow"/>
        <scheme val="minor"/>
      </rPr>
      <t>AU-7, IR-4</t>
    </r>
  </si>
  <si>
    <r>
      <rPr>
        <sz val="16"/>
        <rFont val="Aptos Narrow"/>
        <scheme val="minor"/>
      </rPr>
      <t>Forensics help identify the root cause to contain and eradicate the attack, including things like resetting passwords of credentials stolen by the attacker, deleting malware used by the attacker, and removing persistence mechanisms used by the attacker.
Forensics can also inform the recovery process and assist with reporting and sharing actions.</t>
    </r>
  </si>
  <si>
    <r>
      <rPr>
        <b/>
        <sz val="16"/>
        <rFont val="Aptos Narrow"/>
        <scheme val="minor"/>
      </rPr>
      <t xml:space="preserve">RS.AN-5: </t>
    </r>
    <r>
      <rPr>
        <sz val="16"/>
        <rFont val="Aptos Narrow"/>
        <scheme val="minor"/>
      </rPr>
      <t xml:space="preserve">Processes are established to receive, analyze and respond to vulnerabilities disclosed to the organization from internal and external sources (e.g., internal testing, security bulletins, or security researchers)
</t>
    </r>
    <r>
      <rPr>
        <b/>
        <sz val="16"/>
        <color rgb="FF373737"/>
        <rFont val="Aptos Narrow"/>
        <scheme val="minor"/>
      </rPr>
      <t xml:space="preserve">
NIST SP 800-53 Rev. 5 </t>
    </r>
    <r>
      <rPr>
        <sz val="16"/>
        <color rgb="FF373737"/>
        <rFont val="Aptos Narrow"/>
        <scheme val="minor"/>
      </rPr>
      <t>PM-15, SI- 5</t>
    </r>
  </si>
  <si>
    <r>
      <rPr>
        <b/>
        <sz val="16"/>
        <rFont val="Aptos Narrow"/>
        <scheme val="minor"/>
      </rPr>
      <t xml:space="preserve">Mitigation (RS.MI): </t>
    </r>
    <r>
      <rPr>
        <sz val="16"/>
        <rFont val="Aptos Narrow"/>
        <scheme val="minor"/>
      </rPr>
      <t>Activities are performed to prevent expansion of an event, mitigate its effects, and resolve the incident.</t>
    </r>
  </si>
  <si>
    <r>
      <rPr>
        <b/>
        <sz val="16"/>
        <rFont val="Aptos Narrow"/>
        <scheme val="minor"/>
      </rPr>
      <t xml:space="preserve">RS.MI-1: </t>
    </r>
    <r>
      <rPr>
        <sz val="16"/>
        <rFont val="Aptos Narrow"/>
        <scheme val="minor"/>
      </rPr>
      <t xml:space="preserve">Incidents are contained
</t>
    </r>
    <r>
      <rPr>
        <b/>
        <sz val="16"/>
        <color rgb="FF373737"/>
        <rFont val="Aptos Narrow"/>
        <scheme val="minor"/>
      </rPr>
      <t xml:space="preserve">
ISO/IEC 27001:2013 </t>
    </r>
    <r>
      <rPr>
        <sz val="16"/>
        <color rgb="FF373737"/>
        <rFont val="Aptos Narrow"/>
        <scheme val="minor"/>
      </rPr>
      <t xml:space="preserve">A.12.2.1, A.16.1.5
</t>
    </r>
    <r>
      <rPr>
        <b/>
        <sz val="16"/>
        <color rgb="FF373737"/>
        <rFont val="Aptos Narrow"/>
        <scheme val="minor"/>
      </rPr>
      <t xml:space="preserve">NIST SP 800-53 Rev. 5 </t>
    </r>
    <r>
      <rPr>
        <sz val="16"/>
        <color rgb="FF373737"/>
        <rFont val="Aptos Narrow"/>
        <scheme val="minor"/>
      </rPr>
      <t>IR-4</t>
    </r>
  </si>
  <si>
    <r>
      <rPr>
        <b/>
        <sz val="16"/>
        <rFont val="Aptos Narrow"/>
        <scheme val="minor"/>
      </rPr>
      <t xml:space="preserve">RS.MI-2: </t>
    </r>
    <r>
      <rPr>
        <sz val="16"/>
        <rFont val="Aptos Narrow"/>
        <scheme val="minor"/>
      </rPr>
      <t xml:space="preserve">Incidents are mitigated
</t>
    </r>
    <r>
      <rPr>
        <b/>
        <sz val="16"/>
        <color rgb="FF373737"/>
        <rFont val="Aptos Narrow"/>
        <scheme val="minor"/>
      </rPr>
      <t xml:space="preserve">
ISO/IEC 27001:2013 </t>
    </r>
    <r>
      <rPr>
        <sz val="16"/>
        <color rgb="FF373737"/>
        <rFont val="Aptos Narrow"/>
        <scheme val="minor"/>
      </rPr>
      <t xml:space="preserve">A.12.2.1, A.16.1.5
</t>
    </r>
    <r>
      <rPr>
        <b/>
        <sz val="16"/>
        <color rgb="FF373737"/>
        <rFont val="Aptos Narrow"/>
        <scheme val="minor"/>
      </rPr>
      <t xml:space="preserve">NIST SP 800-53 Rev. 5 </t>
    </r>
    <r>
      <rPr>
        <sz val="16"/>
        <color rgb="FF373737"/>
        <rFont val="Aptos Narrow"/>
        <scheme val="minor"/>
      </rPr>
      <t>IR-4</t>
    </r>
  </si>
  <si>
    <r>
      <rPr>
        <b/>
        <sz val="16"/>
        <rFont val="Aptos Narrow"/>
        <scheme val="minor"/>
      </rPr>
      <t xml:space="preserve">RS.MI-3: </t>
    </r>
    <r>
      <rPr>
        <sz val="16"/>
        <rFont val="Aptos Narrow"/>
        <scheme val="minor"/>
      </rPr>
      <t xml:space="preserve">Newly identified vulnerabilities are mitigated or documented as accepted risks
</t>
    </r>
    <r>
      <rPr>
        <b/>
        <sz val="16"/>
        <color rgb="FF373737"/>
        <rFont val="Aptos Narrow"/>
        <scheme val="minor"/>
      </rPr>
      <t xml:space="preserve">
ISO/IEC 27001:2013 </t>
    </r>
    <r>
      <rPr>
        <sz val="16"/>
        <color rgb="FF373737"/>
        <rFont val="Aptos Narrow"/>
        <scheme val="minor"/>
      </rPr>
      <t xml:space="preserve">A.12.6.1
</t>
    </r>
    <r>
      <rPr>
        <b/>
        <sz val="16"/>
        <color rgb="FF373737"/>
        <rFont val="Aptos Narrow"/>
        <scheme val="minor"/>
      </rPr>
      <t xml:space="preserve">NIST SP 800-53 Rev. 5 </t>
    </r>
    <r>
      <rPr>
        <sz val="16"/>
        <color rgb="FF373737"/>
        <rFont val="Aptos Narrow"/>
        <scheme val="minor"/>
      </rPr>
      <t>IR-4</t>
    </r>
  </si>
  <si>
    <r>
      <rPr>
        <b/>
        <sz val="16"/>
        <rFont val="Aptos Narrow"/>
        <scheme val="minor"/>
      </rPr>
      <t xml:space="preserve">Improvements (RS.IM): </t>
    </r>
    <r>
      <rPr>
        <sz val="16"/>
        <rFont val="Aptos Narrow"/>
        <scheme val="minor"/>
      </rPr>
      <t>Organizational response activities are improved by incorporating lessons learned from current and previous detection/response activities.</t>
    </r>
  </si>
  <si>
    <r>
      <rPr>
        <b/>
        <sz val="16"/>
        <rFont val="Aptos Narrow"/>
        <scheme val="minor"/>
      </rPr>
      <t xml:space="preserve">RS.IM-1: </t>
    </r>
    <r>
      <rPr>
        <sz val="16"/>
        <rFont val="Aptos Narrow"/>
        <scheme val="minor"/>
      </rPr>
      <t xml:space="preserve">Response plans incorporate lessons learned
</t>
    </r>
    <r>
      <rPr>
        <b/>
        <sz val="16"/>
        <color rgb="FF373737"/>
        <rFont val="Aptos Narrow"/>
        <scheme val="minor"/>
      </rPr>
      <t xml:space="preserve">
ISO/IEC 27001:2013 </t>
    </r>
    <r>
      <rPr>
        <sz val="16"/>
        <color rgb="FF373737"/>
        <rFont val="Aptos Narrow"/>
        <scheme val="minor"/>
      </rPr>
      <t xml:space="preserve">A.16.1.6, Clause 10
</t>
    </r>
    <r>
      <rPr>
        <b/>
        <sz val="16"/>
        <color rgb="FF373737"/>
        <rFont val="Aptos Narrow"/>
        <scheme val="minor"/>
      </rPr>
      <t xml:space="preserve">NIST SP 800-53 Rev. 5 </t>
    </r>
    <r>
      <rPr>
        <sz val="16"/>
        <color rgb="FF373737"/>
        <rFont val="Aptos Narrow"/>
        <scheme val="minor"/>
      </rPr>
      <t>CP-2, IR-4, IR-8</t>
    </r>
  </si>
  <si>
    <r>
      <rPr>
        <b/>
        <sz val="16"/>
        <rFont val="Aptos Narrow"/>
        <scheme val="minor"/>
      </rPr>
      <t xml:space="preserve">RS.IM-2: </t>
    </r>
    <r>
      <rPr>
        <sz val="16"/>
        <rFont val="Aptos Narrow"/>
        <scheme val="minor"/>
      </rPr>
      <t xml:space="preserve">Response strategies are updated
</t>
    </r>
    <r>
      <rPr>
        <b/>
        <sz val="16"/>
        <color rgb="FF373737"/>
        <rFont val="Aptos Narrow"/>
        <scheme val="minor"/>
      </rPr>
      <t xml:space="preserve">
ISO/IEC 27001:2013 </t>
    </r>
    <r>
      <rPr>
        <sz val="16"/>
        <color rgb="FF373737"/>
        <rFont val="Aptos Narrow"/>
        <scheme val="minor"/>
      </rPr>
      <t xml:space="preserve">A.16.1.6, Clause 10
</t>
    </r>
    <r>
      <rPr>
        <b/>
        <sz val="16"/>
        <color rgb="FF373737"/>
        <rFont val="Aptos Narrow"/>
        <scheme val="minor"/>
      </rPr>
      <t xml:space="preserve">NIST SP 800-53 Rev 5 </t>
    </r>
    <r>
      <rPr>
        <sz val="16"/>
        <color rgb="FF373737"/>
        <rFont val="Aptos Narrow"/>
        <scheme val="minor"/>
      </rPr>
      <t>CP-2, IR-4, IR-8</t>
    </r>
  </si>
  <si>
    <r>
      <rPr>
        <b/>
        <sz val="16"/>
        <color rgb="FFFFFFFF"/>
        <rFont val="Aptos Narrow"/>
        <scheme val="minor"/>
      </rPr>
      <t>Recover</t>
    </r>
  </si>
  <si>
    <r>
      <rPr>
        <b/>
        <sz val="16"/>
        <rFont val="Aptos Narrow"/>
        <scheme val="minor"/>
      </rPr>
      <t xml:space="preserve">Recovery Planning (RC.RP): </t>
    </r>
    <r>
      <rPr>
        <sz val="16"/>
        <rFont val="Aptos Narrow"/>
        <scheme val="minor"/>
      </rPr>
      <t>Recovery processes and procedures are executed and maintained to ensure restoration of systems or assets affected by cybersecurity incidents.</t>
    </r>
  </si>
  <si>
    <r>
      <rPr>
        <b/>
        <sz val="16"/>
        <rFont val="Aptos Narrow"/>
        <scheme val="minor"/>
      </rPr>
      <t xml:space="preserve">RC.RP-1: </t>
    </r>
    <r>
      <rPr>
        <sz val="16"/>
        <rFont val="Aptos Narrow"/>
        <scheme val="minor"/>
      </rPr>
      <t xml:space="preserve">Recovery plan is executed during or after a cybersecurity incident
</t>
    </r>
    <r>
      <rPr>
        <b/>
        <sz val="16"/>
        <color rgb="FF373737"/>
        <rFont val="Aptos Narrow"/>
        <scheme val="minor"/>
      </rPr>
      <t xml:space="preserve">
ISO/IEC 27001:2013 </t>
    </r>
    <r>
      <rPr>
        <sz val="16"/>
        <color rgb="FF373737"/>
        <rFont val="Aptos Narrow"/>
        <scheme val="minor"/>
      </rPr>
      <t xml:space="preserve">A.16.1.5
</t>
    </r>
    <r>
      <rPr>
        <b/>
        <sz val="16"/>
        <color rgb="FF373737"/>
        <rFont val="Aptos Narrow"/>
        <scheme val="minor"/>
      </rPr>
      <t xml:space="preserve">NIST SP 800-53 Rev. 5 </t>
    </r>
    <r>
      <rPr>
        <sz val="16"/>
        <color rgb="FF373737"/>
        <rFont val="Aptos Narrow"/>
        <scheme val="minor"/>
      </rPr>
      <t>CP-10, IR- 4, IR-8</t>
    </r>
  </si>
  <si>
    <r>
      <rPr>
        <b/>
        <sz val="16"/>
        <rFont val="Aptos Narrow"/>
        <scheme val="minor"/>
      </rPr>
      <t xml:space="preserve">Improvements (RC.IM): </t>
    </r>
    <r>
      <rPr>
        <sz val="16"/>
        <rFont val="Aptos Narrow"/>
        <scheme val="minor"/>
      </rPr>
      <t>Recovery planning and processes are improved by incorporating lessons learned into future activities.</t>
    </r>
  </si>
  <si>
    <r>
      <rPr>
        <b/>
        <sz val="16"/>
        <rFont val="Aptos Narrow"/>
        <scheme val="minor"/>
      </rPr>
      <t xml:space="preserve">RC.IM-1: </t>
    </r>
    <r>
      <rPr>
        <sz val="16"/>
        <rFont val="Aptos Narrow"/>
        <scheme val="minor"/>
      </rPr>
      <t xml:space="preserve">Recovery plans incorporate lessons learned
</t>
    </r>
    <r>
      <rPr>
        <b/>
        <sz val="16"/>
        <color rgb="FF373737"/>
        <rFont val="Aptos Narrow"/>
        <scheme val="minor"/>
      </rPr>
      <t xml:space="preserve">
ISO/IEC 27001:2013 </t>
    </r>
    <r>
      <rPr>
        <sz val="16"/>
        <color rgb="FF373737"/>
        <rFont val="Aptos Narrow"/>
        <scheme val="minor"/>
      </rPr>
      <t xml:space="preserve">A.16.1.6,Clause 10
</t>
    </r>
    <r>
      <rPr>
        <b/>
        <sz val="16"/>
        <color rgb="FF373737"/>
        <rFont val="Aptos Narrow"/>
        <scheme val="minor"/>
      </rPr>
      <t xml:space="preserve">NIST SP 800-53 Rev 5 </t>
    </r>
    <r>
      <rPr>
        <sz val="16"/>
        <color rgb="FF373737"/>
        <rFont val="Aptos Narrow"/>
        <scheme val="minor"/>
      </rPr>
      <t>CP-2, IR-4, IR-8</t>
    </r>
  </si>
  <si>
    <r>
      <rPr>
        <b/>
        <sz val="16"/>
        <rFont val="Aptos Narrow"/>
        <scheme val="minor"/>
      </rPr>
      <t xml:space="preserve">RC.IM-2: </t>
    </r>
    <r>
      <rPr>
        <sz val="16"/>
        <rFont val="Aptos Narrow"/>
        <scheme val="minor"/>
      </rPr>
      <t xml:space="preserve">Recovery strategies are updated
</t>
    </r>
    <r>
      <rPr>
        <b/>
        <sz val="16"/>
        <color rgb="FF373737"/>
        <rFont val="Aptos Narrow"/>
        <scheme val="minor"/>
      </rPr>
      <t xml:space="preserve">
ISO/IEC 27001:2013 </t>
    </r>
    <r>
      <rPr>
        <sz val="16"/>
        <color rgb="FF373737"/>
        <rFont val="Aptos Narrow"/>
        <scheme val="minor"/>
      </rPr>
      <t xml:space="preserve">A.16.1.6,Clause 10
</t>
    </r>
    <r>
      <rPr>
        <b/>
        <sz val="16"/>
        <color rgb="FF373737"/>
        <rFont val="Aptos Narrow"/>
        <scheme val="minor"/>
      </rPr>
      <t xml:space="preserve">NIST SP 800-53 Rev. 5 </t>
    </r>
    <r>
      <rPr>
        <sz val="16"/>
        <color rgb="FF373737"/>
        <rFont val="Aptos Narrow"/>
        <scheme val="minor"/>
      </rPr>
      <t>CP-2, IR-4, IR-8</t>
    </r>
  </si>
  <si>
    <r>
      <rPr>
        <b/>
        <sz val="16"/>
        <rFont val="Aptos Narrow"/>
        <scheme val="minor"/>
      </rPr>
      <t xml:space="preserve">Communications (RC.CO): </t>
    </r>
    <r>
      <rPr>
        <sz val="16"/>
        <rFont val="Aptos Narrow"/>
        <scheme val="minor"/>
      </rPr>
      <t>Restoration activities are coordinated with internal and external parties (e.g. coordinating centers, Internet Service Providers, owners of attacking systems, victims, other CSIRTs, and vendors).</t>
    </r>
  </si>
  <si>
    <r>
      <rPr>
        <b/>
        <sz val="16"/>
        <rFont val="Aptos Narrow"/>
        <scheme val="minor"/>
      </rPr>
      <t xml:space="preserve">RC.CO-1: </t>
    </r>
    <r>
      <rPr>
        <sz val="16"/>
        <rFont val="Aptos Narrow"/>
        <scheme val="minor"/>
      </rPr>
      <t xml:space="preserve">Public relations are managed
</t>
    </r>
    <r>
      <rPr>
        <b/>
        <sz val="16"/>
        <color rgb="FF373737"/>
        <rFont val="Aptos Narrow"/>
        <scheme val="minor"/>
      </rPr>
      <t xml:space="preserve">
ISO/IEC 27001:2013 </t>
    </r>
    <r>
      <rPr>
        <sz val="16"/>
        <color rgb="FF373737"/>
        <rFont val="Aptos Narrow"/>
        <scheme val="minor"/>
      </rPr>
      <t>A.6.1.4,Clause 7.4</t>
    </r>
  </si>
  <si>
    <r>
      <rPr>
        <b/>
        <sz val="16"/>
        <rFont val="Aptos Narrow"/>
        <scheme val="minor"/>
      </rPr>
      <t xml:space="preserve">RC.CO-2: </t>
    </r>
    <r>
      <rPr>
        <sz val="16"/>
        <rFont val="Aptos Narrow"/>
        <scheme val="minor"/>
      </rPr>
      <t xml:space="preserve">Reputation is repaired after an incident
</t>
    </r>
    <r>
      <rPr>
        <b/>
        <sz val="16"/>
        <color rgb="FF373737"/>
        <rFont val="Aptos Narrow"/>
        <scheme val="minor"/>
      </rPr>
      <t xml:space="preserve">
ISO/IEC 27001:2013 </t>
    </r>
    <r>
      <rPr>
        <sz val="16"/>
        <color rgb="FF373737"/>
        <rFont val="Aptos Narrow"/>
        <scheme val="minor"/>
      </rPr>
      <t>Clause 7.4</t>
    </r>
  </si>
  <si>
    <r>
      <rPr>
        <b/>
        <sz val="16"/>
        <rFont val="Aptos Narrow"/>
        <scheme val="minor"/>
      </rPr>
      <t xml:space="preserve">RC.CO-3: </t>
    </r>
    <r>
      <rPr>
        <sz val="16"/>
        <rFont val="Aptos Narrow"/>
        <scheme val="minor"/>
      </rPr>
      <t xml:space="preserve">Recovery activities are communicated to internal and external stakeholders as well as executive and management teams
</t>
    </r>
    <r>
      <rPr>
        <b/>
        <sz val="16"/>
        <color rgb="FF373737"/>
        <rFont val="Aptos Narrow"/>
        <scheme val="minor"/>
      </rPr>
      <t xml:space="preserve">
ISO/IEC 27001:2013 </t>
    </r>
    <r>
      <rPr>
        <sz val="16"/>
        <color rgb="FF373737"/>
        <rFont val="Aptos Narrow"/>
        <scheme val="minor"/>
      </rPr>
      <t xml:space="preserve">Clause 7.4
</t>
    </r>
    <r>
      <rPr>
        <b/>
        <sz val="16"/>
        <color rgb="FF373737"/>
        <rFont val="Aptos Narrow"/>
        <scheme val="minor"/>
      </rPr>
      <t xml:space="preserve">NIST SP 800-53 Rev. 5 </t>
    </r>
    <r>
      <rPr>
        <sz val="16"/>
        <color rgb="FF373737"/>
        <rFont val="Aptos Narrow"/>
        <scheme val="minor"/>
      </rPr>
      <t>CP-2, IR-4</t>
    </r>
  </si>
  <si>
    <t xml:space="preserve">Application Security Questionnaire </t>
  </si>
  <si>
    <r>
      <t xml:space="preserve">a. </t>
    </r>
    <r>
      <rPr>
        <sz val="14"/>
        <color rgb="FF000000"/>
        <rFont val="Aptos Narrow"/>
        <scheme val="minor"/>
      </rPr>
      <t xml:space="preserve">If yes, indicate the alert (such as Directory Services, LDAP, Kerberos, etc.): </t>
    </r>
    <r>
      <rPr>
        <u/>
        <sz val="14"/>
        <color rgb="FF000000"/>
        <rFont val="Aptos Narrow"/>
        <scheme val="minor"/>
      </rPr>
      <t xml:space="preserve">  </t>
    </r>
    <r>
      <rPr>
        <sz val="14"/>
        <color rgb="FF000000"/>
        <rFont val="Aptos Narrow"/>
        <scheme val="minor"/>
      </rPr>
      <t xml:space="preserve"> </t>
    </r>
  </si>
  <si>
    <r>
      <t xml:space="preserve">  </t>
    </r>
    <r>
      <rPr>
        <sz val="14"/>
        <color rgb="FF000000"/>
        <rFont val="Aptos Narrow"/>
        <scheme val="minor"/>
      </rPr>
      <t xml:space="preserve"> </t>
    </r>
  </si>
  <si>
    <r>
      <t xml:space="preserve">a. </t>
    </r>
    <r>
      <rPr>
        <sz val="14"/>
        <color rgb="FF000000"/>
        <rFont val="Aptos Narrow"/>
        <scheme val="minor"/>
      </rPr>
      <t xml:space="preserve">If yes, indicate what other mechanisms are used (e.g. certificates, token, biometric, etc.): </t>
    </r>
    <r>
      <rPr>
        <u/>
        <sz val="14"/>
        <color rgb="FF000000"/>
        <rFont val="Aptos Narrow"/>
        <scheme val="minor"/>
      </rPr>
      <t xml:space="preserve">  </t>
    </r>
    <r>
      <rPr>
        <sz val="14"/>
        <color rgb="FF000000"/>
        <rFont val="Aptos Narrow"/>
        <scheme val="minor"/>
      </rPr>
      <t xml:space="preserve"> </t>
    </r>
  </si>
  <si>
    <r>
      <t>a.</t>
    </r>
    <r>
      <rPr>
        <sz val="14"/>
        <color rgb="FF000000"/>
        <rFont val="Aptos Narrow"/>
        <scheme val="minor"/>
      </rPr>
      <t xml:space="preserve"> If yes, can application generate the list of users by job role?</t>
    </r>
  </si>
  <si>
    <r>
      <t>a.</t>
    </r>
    <r>
      <rPr>
        <sz val="14"/>
        <color rgb="FF000000"/>
        <rFont val="Aptos Narrow"/>
        <scheme val="minor"/>
      </rPr>
      <t xml:space="preserve"> If yes, does the application capture and retain details pertaining to this action for review?</t>
    </r>
  </si>
  <si>
    <r>
      <t>b.</t>
    </r>
    <r>
      <rPr>
        <sz val="14"/>
        <color rgb="FF000000"/>
        <rFont val="Aptos Narrow"/>
        <scheme val="minor"/>
      </rPr>
      <t xml:space="preserve"> If yes, do the caregiver’s access privileges revert back to the original setting upon next log-in?</t>
    </r>
  </si>
  <si>
    <r>
      <t>Is audit log tracking a feature available in the current version of this software application?</t>
    </r>
    <r>
      <rPr>
        <i/>
        <sz val="14"/>
        <color rgb="FF000000"/>
        <rFont val="Aptos Narrow"/>
        <scheme val="minor"/>
      </rPr>
      <t xml:space="preserve"> If yes, then continue with </t>
    </r>
    <r>
      <rPr>
        <b/>
        <i/>
        <sz val="14"/>
        <color rgb="FF000000"/>
        <rFont val="Aptos Narrow"/>
        <scheme val="minor"/>
      </rPr>
      <t>2.2</t>
    </r>
    <r>
      <rPr>
        <i/>
        <sz val="14"/>
        <color rgb="FF000000"/>
        <rFont val="Aptos Narrow"/>
        <scheme val="minor"/>
      </rPr>
      <t xml:space="preserve">; If no, continue with </t>
    </r>
    <r>
      <rPr>
        <b/>
        <i/>
        <sz val="14"/>
        <color rgb="FF000000"/>
        <rFont val="Aptos Narrow"/>
        <scheme val="minor"/>
      </rPr>
      <t>3.0</t>
    </r>
  </si>
  <si>
    <r>
      <t>a.</t>
    </r>
    <r>
      <rPr>
        <sz val="14"/>
        <color rgb="FF000000"/>
        <rFont val="Aptos Narrow"/>
        <scheme val="minor"/>
      </rPr>
      <t xml:space="preserve"> If yes, list the data elements contained in the audit log: </t>
    </r>
  </si>
  <si>
    <r>
      <t>a.</t>
    </r>
    <r>
      <rPr>
        <sz val="14"/>
        <color rgb="FF000000"/>
        <rFont val="Aptos Narrow"/>
        <scheme val="minor"/>
      </rPr>
      <t xml:space="preserve"> If yes, specify the types of reports: </t>
    </r>
    <r>
      <rPr>
        <u/>
        <sz val="14"/>
        <color rgb="FF000000"/>
        <rFont val="Aptos Narrow"/>
        <scheme val="minor"/>
      </rPr>
      <t xml:space="preserve">  </t>
    </r>
    <r>
      <rPr>
        <sz val="14"/>
        <color rgb="FF000000"/>
        <rFont val="Aptos Narrow"/>
        <scheme val="minor"/>
      </rPr>
      <t xml:space="preserve"> </t>
    </r>
  </si>
  <si>
    <r>
      <t>b.</t>
    </r>
    <r>
      <rPr>
        <sz val="14"/>
        <color rgb="FF000000"/>
        <rFont val="Aptos Narrow"/>
        <scheme val="minor"/>
      </rPr>
      <t xml:space="preserve"> If yes, indicate if additional hardware or software (including any third-party software required to activate or utilize the audit logging and/or reporting feature: </t>
    </r>
    <r>
      <rPr>
        <u/>
        <sz val="14"/>
        <color rgb="FF000000"/>
        <rFont val="Aptos Narrow"/>
        <scheme val="minor"/>
      </rPr>
      <t xml:space="preserve">  </t>
    </r>
    <r>
      <rPr>
        <sz val="14"/>
        <color rgb="FF000000"/>
        <rFont val="Aptos Narrow"/>
        <scheme val="minor"/>
      </rPr>
      <t xml:space="preserve"> </t>
    </r>
  </si>
  <si>
    <r>
      <t>a.</t>
    </r>
    <r>
      <rPr>
        <sz val="14"/>
        <color rgb="FF000000"/>
        <rFont val="Aptos Narrow"/>
        <scheme val="minor"/>
      </rPr>
      <t xml:space="preserve"> Dial-up</t>
    </r>
  </si>
  <si>
    <r>
      <t>b.</t>
    </r>
    <r>
      <rPr>
        <sz val="14"/>
        <color rgb="FF000000"/>
        <rFont val="Aptos Narrow"/>
        <scheme val="minor"/>
      </rPr>
      <t xml:space="preserve"> Secure web tunneling </t>
    </r>
  </si>
  <si>
    <r>
      <t>c.</t>
    </r>
    <r>
      <rPr>
        <sz val="14"/>
        <color rgb="FF000000"/>
        <rFont val="Aptos Narrow"/>
        <scheme val="minor"/>
      </rPr>
      <t xml:space="preserve"> VPN Client (specify VPN technology method here):</t>
    </r>
    <r>
      <rPr>
        <u/>
        <sz val="14"/>
        <color rgb="FF000000"/>
        <rFont val="Aptos Narrow"/>
        <scheme val="minor"/>
      </rPr>
      <t xml:space="preserve">  </t>
    </r>
    <r>
      <rPr>
        <sz val="14"/>
        <color rgb="FF000000"/>
        <rFont val="Aptos Narrow"/>
        <scheme val="minor"/>
      </rPr>
      <t xml:space="preserve"> </t>
    </r>
  </si>
  <si>
    <r>
      <t>d.</t>
    </r>
    <r>
      <rPr>
        <sz val="14"/>
        <color rgb="FF000000"/>
        <rFont val="Aptos Narrow"/>
        <scheme val="minor"/>
      </rPr>
      <t xml:space="preserve"> Business-to-Business VPN using IPSec</t>
    </r>
  </si>
  <si>
    <r>
      <t xml:space="preserve">e. </t>
    </r>
    <r>
      <rPr>
        <sz val="14"/>
        <color rgb="FF000000"/>
        <rFont val="Aptos Narrow"/>
        <scheme val="minor"/>
      </rPr>
      <t xml:space="preserve">Other: </t>
    </r>
  </si>
  <si>
    <r>
      <t xml:space="preserve">Identify which remote support applications are utilized and the security controls enabled: </t>
    </r>
    <r>
      <rPr>
        <u/>
        <sz val="14"/>
        <color rgb="FF000000"/>
        <rFont val="Aptos Narrow"/>
        <scheme val="minor"/>
      </rPr>
      <t xml:space="preserve">  </t>
    </r>
    <r>
      <rPr>
        <sz val="14"/>
        <color rgb="FF000000"/>
        <rFont val="Aptos Narrow"/>
        <scheme val="minor"/>
      </rPr>
      <t xml:space="preserve"> </t>
    </r>
  </si>
  <si>
    <r>
      <t>a.</t>
    </r>
    <r>
      <rPr>
        <sz val="14"/>
        <color rgb="FF000000"/>
        <rFont val="Aptos Narrow"/>
        <scheme val="minor"/>
      </rPr>
      <t xml:space="preserve">  If </t>
    </r>
    <r>
      <rPr>
        <b/>
        <sz val="14"/>
        <color rgb="FF000000"/>
        <rFont val="Aptos Narrow"/>
        <scheme val="minor"/>
      </rPr>
      <t>no</t>
    </r>
    <r>
      <rPr>
        <sz val="14"/>
        <color rgb="FF000000"/>
        <rFont val="Aptos Narrow"/>
        <scheme val="minor"/>
      </rPr>
      <t xml:space="preserve">, indicate what additional security controls are included with the application/system used to mitigate the risks associated with malicious code: </t>
    </r>
  </si>
  <si>
    <r>
      <t xml:space="preserve">Are updates to application software and/or the operating system controlled by a </t>
    </r>
    <r>
      <rPr>
        <b/>
        <sz val="14"/>
        <color rgb="FF000000"/>
        <rFont val="Aptos Narrow"/>
        <scheme val="minor"/>
      </rPr>
      <t>mutual</t>
    </r>
    <r>
      <rPr>
        <sz val="14"/>
        <color rgb="FF000000"/>
        <rFont val="Aptos Narrow"/>
        <scheme val="minor"/>
      </rPr>
      <t xml:space="preserve"> agreement between the support vendor and the application owner?</t>
    </r>
  </si>
  <si>
    <r>
      <t>a.</t>
    </r>
    <r>
      <rPr>
        <sz val="14"/>
        <color rgb="FF000000"/>
        <rFont val="Aptos Narrow"/>
        <scheme val="minor"/>
      </rPr>
      <t xml:space="preserve">  If yes, indicate the configuration benchmark:</t>
    </r>
    <r>
      <rPr>
        <u/>
        <sz val="14"/>
        <color rgb="FF000000"/>
        <rFont val="Aptos Narrow"/>
        <scheme val="minor"/>
      </rPr>
      <t xml:space="preserve">  </t>
    </r>
    <r>
      <rPr>
        <sz val="14"/>
        <color rgb="FF000000"/>
        <rFont val="Aptos Narrow"/>
        <scheme val="minor"/>
      </rPr>
      <t xml:space="preserve"> </t>
    </r>
  </si>
  <si>
    <r>
      <t>a.</t>
    </r>
    <r>
      <rPr>
        <sz val="14"/>
        <color rgb="FF000000"/>
        <rFont val="Aptos Narrow"/>
        <scheme val="minor"/>
      </rPr>
      <t xml:space="preserve"> If no, will operating system changes, updates, and patches be provided by the vendor?</t>
    </r>
  </si>
  <si>
    <r>
      <t xml:space="preserve">Indicate how updates to the application are typically handled: </t>
    </r>
    <r>
      <rPr>
        <u/>
        <sz val="14"/>
        <color rgb="FF000000"/>
        <rFont val="Aptos Narrow"/>
        <scheme val="minor"/>
      </rPr>
      <t xml:space="preserve">  </t>
    </r>
    <r>
      <rPr>
        <sz val="14"/>
        <color rgb="FF000000"/>
        <rFont val="Aptos Narrow"/>
        <scheme val="minor"/>
      </rPr>
      <t xml:space="preserve"> </t>
    </r>
  </si>
  <si>
    <r>
      <t xml:space="preserve">a. </t>
    </r>
    <r>
      <rPr>
        <sz val="14"/>
        <color rgb="FF000000"/>
        <rFont val="Aptos Narrow"/>
        <scheme val="minor"/>
      </rPr>
      <t xml:space="preserve">If yes, indicate the encryption used: </t>
    </r>
    <r>
      <rPr>
        <u/>
        <sz val="14"/>
        <color rgb="FF000000"/>
        <rFont val="Aptos Narrow"/>
        <scheme val="minor"/>
      </rPr>
      <t xml:space="preserve">  </t>
    </r>
    <r>
      <rPr>
        <sz val="14"/>
        <color rgb="FF000000"/>
        <rFont val="Aptos Narrow"/>
        <scheme val="minor"/>
      </rPr>
      <t xml:space="preserve"> </t>
    </r>
  </si>
  <si>
    <r>
      <t>a.</t>
    </r>
    <r>
      <rPr>
        <sz val="14"/>
        <color rgb="FF000000"/>
        <rFont val="Aptos Narrow"/>
        <scheme val="minor"/>
      </rPr>
      <t xml:space="preserve"> If yes, indicate the encryption used: </t>
    </r>
    <r>
      <rPr>
        <u/>
        <sz val="14"/>
        <color rgb="FF000000"/>
        <rFont val="Aptos Narrow"/>
        <scheme val="minor"/>
      </rPr>
      <t xml:space="preserve"> </t>
    </r>
  </si>
  <si>
    <t xml:space="preserve">OTHER CAPABILITIES </t>
  </si>
  <si>
    <r>
      <rPr>
        <b/>
        <sz val="14"/>
        <rFont val="Aptos Narrow"/>
        <scheme val="minor"/>
      </rPr>
      <t xml:space="preserve">GOVERN (GV):
</t>
    </r>
    <r>
      <rPr>
        <sz val="14"/>
        <rFont val="Aptos Narrow"/>
        <scheme val="minor"/>
      </rPr>
      <t>Develop and implement the organizational business logic for risk management, and ensure risk management is performed according to that business logic.</t>
    </r>
  </si>
  <si>
    <r>
      <rPr>
        <b/>
        <sz val="14"/>
        <rFont val="Aptos Narrow"/>
        <scheme val="minor"/>
      </rPr>
      <t xml:space="preserve">Context (GV.CT): </t>
    </r>
    <r>
      <rPr>
        <sz val="14"/>
        <rFont val="Aptos Narrow"/>
        <scheme val="minor"/>
      </rPr>
      <t>The organization’s risk context, including mission, mission priorities, stakeholders, objectives, and direction, is understood.</t>
    </r>
  </si>
  <si>
    <r>
      <rPr>
        <b/>
        <sz val="14"/>
        <rFont val="Aptos Narrow"/>
        <scheme val="minor"/>
      </rPr>
      <t xml:space="preserve">GV.CT-1: </t>
    </r>
    <r>
      <rPr>
        <sz val="14"/>
        <rFont val="Aptos Narrow"/>
        <scheme val="minor"/>
      </rPr>
      <t>Organizational mission, vision, and authorities are understood and considered.</t>
    </r>
  </si>
  <si>
    <r>
      <rPr>
        <b/>
        <sz val="14"/>
        <rFont val="Aptos Narrow"/>
        <scheme val="minor"/>
      </rPr>
      <t>GV.CT-2</t>
    </r>
    <r>
      <rPr>
        <sz val="14"/>
        <rFont val="Aptos Narrow"/>
        <scheme val="minor"/>
      </rPr>
      <t>: Internal and outside stakeholder
groups that affect or are affected by the organization are identified.</t>
    </r>
  </si>
  <si>
    <r>
      <rPr>
        <sz val="14"/>
        <rFont val="Aptos Narrow"/>
        <scheme val="minor"/>
      </rPr>
      <t>An organization periodically inventories groups of
people that affect, and are affected by, the organization.</t>
    </r>
  </si>
  <si>
    <r>
      <rPr>
        <b/>
        <sz val="14"/>
        <rFont val="Aptos Narrow"/>
        <scheme val="minor"/>
      </rPr>
      <t xml:space="preserve">GV.CT-3: </t>
    </r>
    <r>
      <rPr>
        <sz val="14"/>
        <rFont val="Aptos Narrow"/>
        <scheme val="minor"/>
      </rPr>
      <t>The priorities, expectations, and effects of internal and external stakeholder groups are understood and considered.</t>
    </r>
  </si>
  <si>
    <r>
      <rPr>
        <sz val="14"/>
        <rFont val="Aptos Narrow"/>
        <scheme val="minor"/>
      </rPr>
      <t>An organization understands and considers stakeholder expectations such as:
- Cultural expectations of employees
- Achievement expectations of officers and directors
- Privacy expectations of customers
- Business expectations of partners
- Compliance expectations of regulators
- Ethics expectations of society</t>
    </r>
  </si>
  <si>
    <r>
      <rPr>
        <b/>
        <sz val="14"/>
        <rFont val="Aptos Narrow"/>
        <scheme val="minor"/>
      </rPr>
      <t xml:space="preserve">GV.CT-4: </t>
    </r>
    <r>
      <rPr>
        <sz val="14"/>
        <rFont val="Aptos Narrow"/>
        <scheme val="minor"/>
      </rPr>
      <t>Organizational charter, expectations, and objectives are aligned, prioritized, and communicated.</t>
    </r>
  </si>
  <si>
    <r>
      <rPr>
        <sz val="14"/>
        <rFont val="Aptos Narrow"/>
        <scheme val="minor"/>
      </rPr>
      <t>As part of annual strategic planning, an organization performs a strengths, weaknesses, opportunities, and threats (SWOT) analysis to determine near-term and long-term objectives, risks, and risk appetite. The
objectives, risks, and risk appetite are documented and communicated in the form of a strategy.</t>
    </r>
  </si>
  <si>
    <r>
      <rPr>
        <b/>
        <sz val="14"/>
        <rFont val="Aptos Narrow"/>
        <scheme val="minor"/>
      </rPr>
      <t xml:space="preserve">GV.CT-5: </t>
    </r>
    <r>
      <rPr>
        <sz val="14"/>
        <rFont val="Aptos Narrow"/>
        <scheme val="minor"/>
      </rPr>
      <t>Mission/business functions and criticality are communicated.</t>
    </r>
  </si>
  <si>
    <r>
      <rPr>
        <sz val="14"/>
        <rFont val="Aptos Narrow"/>
        <scheme val="minor"/>
      </rPr>
      <t>Risk activities account for mission/business impact in the Impact field of the risk register, and account for mission/business criticality in the business impact
analysis (BIA).</t>
    </r>
  </si>
  <si>
    <r>
      <rPr>
        <b/>
        <sz val="14"/>
        <rFont val="Aptos Narrow"/>
        <scheme val="minor"/>
      </rPr>
      <t xml:space="preserve">Roles and Responsibilities (GV.RR): </t>
    </r>
    <r>
      <rPr>
        <sz val="14"/>
        <rFont val="Aptos Narrow"/>
        <scheme val="minor"/>
      </rPr>
      <t>Positions, duties, and authorities for risk governance and management are established and communicated.</t>
    </r>
  </si>
  <si>
    <r>
      <rPr>
        <b/>
        <sz val="14"/>
        <rFont val="Aptos Narrow"/>
        <scheme val="minor"/>
      </rPr>
      <t xml:space="preserve">GV.RR-1: </t>
    </r>
    <r>
      <rPr>
        <sz val="14"/>
        <rFont val="Aptos Narrow"/>
        <scheme val="minor"/>
      </rPr>
      <t>Risk governance roles and
responsibilities are established and communicated.</t>
    </r>
  </si>
  <si>
    <r>
      <rPr>
        <sz val="14"/>
        <rFont val="Aptos Narrow"/>
        <scheme val="minor"/>
      </rPr>
      <t>An organization establishes which roles are
responsible for documenting risk appetite and policy, as well as performing risk oversight.</t>
    </r>
  </si>
  <si>
    <r>
      <rPr>
        <b/>
        <sz val="14"/>
        <rFont val="Aptos Narrow"/>
        <scheme val="minor"/>
      </rPr>
      <t xml:space="preserve">GV.RR-2: </t>
    </r>
    <r>
      <rPr>
        <sz val="14"/>
        <rFont val="Aptos Narrow"/>
        <scheme val="minor"/>
      </rPr>
      <t>Risk management roles and responsibilities are established and communicated.</t>
    </r>
  </si>
  <si>
    <r>
      <rPr>
        <b/>
        <sz val="14"/>
        <rFont val="Aptos Narrow"/>
        <scheme val="minor"/>
      </rPr>
      <t xml:space="preserve">Policy (GV.PO): </t>
    </r>
    <r>
      <rPr>
        <sz val="14"/>
        <rFont val="Aptos Narrow"/>
        <scheme val="minor"/>
      </rPr>
      <t>The policies to manage and monitor the organization’s regulatory, legal, risk, environmental, and operational requirements are understood.</t>
    </r>
  </si>
  <si>
    <r>
      <rPr>
        <b/>
        <sz val="14"/>
        <rFont val="Aptos Narrow"/>
        <scheme val="minor"/>
      </rPr>
      <t xml:space="preserve">GV.PO-1: </t>
    </r>
    <r>
      <rPr>
        <sz val="14"/>
        <rFont val="Aptos Narrow"/>
        <scheme val="minor"/>
      </rPr>
      <t>Risk management stances, activities, appetites, roles, and authorities are established and communicated.</t>
    </r>
  </si>
  <si>
    <r>
      <rPr>
        <sz val="14"/>
        <rFont val="Aptos Narrow"/>
        <scheme val="minor"/>
      </rPr>
      <t>An organization authors and disseminates a risk management policy that declares stances (what the organization will, and will not, do), activities related
to those stances, risk limitations using risk appetite</t>
    </r>
    <r>
      <rPr>
        <sz val="14"/>
        <color indexed="8"/>
        <rFont val="Aptos Narrow"/>
        <scheme val="minor"/>
      </rPr>
      <t xml:space="preserve"> statements, and expectations and authorities associated with key roles such as the Chief Executive Officer, Chief Financial Officer, Chief Risk Officer, and Chief Information Security Officer.</t>
    </r>
  </si>
  <si>
    <r>
      <rPr>
        <b/>
        <sz val="14"/>
        <rFont val="Aptos Narrow"/>
        <scheme val="minor"/>
      </rPr>
      <t xml:space="preserve">GV.PO-2: </t>
    </r>
    <r>
      <rPr>
        <sz val="14"/>
        <rFont val="Aptos Narrow"/>
        <scheme val="minor"/>
      </rPr>
      <t>Organizational stances, activities, roles, and authorities that affect, and are affected by, risk management are aligned with risk policies and appetite.</t>
    </r>
  </si>
  <si>
    <r>
      <rPr>
        <sz val="14"/>
        <rFont val="Aptos Narrow"/>
        <scheme val="minor"/>
      </rPr>
      <t>An organization considers risk policies and risk appetite statements when developing policies that affect/support risk management.
When developing policies that are affected by risk management, an organization aligns those policies with risk policies and risk appetite statements.</t>
    </r>
  </si>
  <si>
    <r>
      <rPr>
        <b/>
        <sz val="14"/>
        <rFont val="Aptos Narrow"/>
        <scheme val="minor"/>
      </rPr>
      <t xml:space="preserve">Benchmarking (GV.BE): </t>
    </r>
    <r>
      <rPr>
        <sz val="14"/>
        <rFont val="Aptos Narrow"/>
        <scheme val="minor"/>
      </rPr>
      <t>Methods, criteria, and expectations for discovering and distinguishing risk are established, communicated, and followed.</t>
    </r>
  </si>
  <si>
    <r>
      <rPr>
        <b/>
        <sz val="14"/>
        <rFont val="Aptos Narrow"/>
        <scheme val="minor"/>
      </rPr>
      <t xml:space="preserve">GV.BE-1: </t>
    </r>
    <r>
      <rPr>
        <sz val="14"/>
        <rFont val="Aptos Narrow"/>
        <scheme val="minor"/>
      </rPr>
      <t>High-level organizational risks are periodically catalogued, categorized,
and communicated.</t>
    </r>
  </si>
  <si>
    <r>
      <rPr>
        <sz val="14"/>
        <rFont val="Aptos Narrow"/>
        <scheme val="minor"/>
      </rPr>
      <t>Annually, an organization uses enterprise risk scenarios as a basis for adjusting the high-level risks
represented in a risk breakdown structure.</t>
    </r>
  </si>
  <si>
    <r>
      <rPr>
        <b/>
        <sz val="14"/>
        <rFont val="Aptos Narrow"/>
        <scheme val="minor"/>
      </rPr>
      <t xml:space="preserve">GV.BE-2: </t>
    </r>
    <r>
      <rPr>
        <sz val="14"/>
        <rFont val="Aptos Narrow"/>
        <scheme val="minor"/>
      </rPr>
      <t>Risk appetite statements are developed and periodically communicated to risk management programs.</t>
    </r>
  </si>
  <si>
    <r>
      <rPr>
        <sz val="14"/>
        <rFont val="Aptos Narrow"/>
        <scheme val="minor"/>
      </rPr>
      <t>As a part of annual strategic planning, a corporation determines its risk appetite and communicates its risk appetite statements to risk management programs via
a strategic plan.</t>
    </r>
  </si>
  <si>
    <r>
      <rPr>
        <b/>
        <sz val="14"/>
        <rFont val="Aptos Narrow"/>
        <scheme val="minor"/>
      </rPr>
      <t xml:space="preserve">GV.BE-3: </t>
    </r>
    <r>
      <rPr>
        <sz val="14"/>
        <rFont val="Aptos Narrow"/>
        <scheme val="minor"/>
      </rPr>
      <t>Risk tolerance statements are created as more specific translations of risk appetite statements and communicated to risk management programs as a basis for
identifying risk.</t>
    </r>
  </si>
  <si>
    <r>
      <rPr>
        <sz val="14"/>
        <rFont val="Aptos Narrow"/>
        <scheme val="minor"/>
      </rPr>
      <t>An organization translates risk appetite statements into more specific, measurable, and broadly understandable risk tolerance statements in preparation to distribute the labor of risk management
across a team of personnel.</t>
    </r>
  </si>
  <si>
    <r>
      <rPr>
        <b/>
        <sz val="14"/>
        <rFont val="Aptos Narrow"/>
        <scheme val="minor"/>
      </rPr>
      <t xml:space="preserve">GV.BE-4: </t>
    </r>
    <r>
      <rPr>
        <sz val="14"/>
        <rFont val="Aptos Narrow"/>
        <scheme val="minor"/>
      </rPr>
      <t>Risk scenarios that describe assets, threats, vulnerabilities, probabilities, and impacts are crafted and communicated.</t>
    </r>
  </si>
  <si>
    <r>
      <rPr>
        <b/>
        <sz val="14"/>
        <rFont val="Aptos Narrow"/>
        <scheme val="minor"/>
      </rPr>
      <t xml:space="preserve">Communication (GV.CO): </t>
    </r>
    <r>
      <rPr>
        <sz val="14"/>
        <rFont val="Aptos Narrow"/>
        <scheme val="minor"/>
      </rPr>
      <t>Methods, criteria, and schedules for expressing and explaining risk are established, communicated, and followed.</t>
    </r>
  </si>
  <si>
    <r>
      <rPr>
        <b/>
        <sz val="14"/>
        <rFont val="Aptos Narrow"/>
        <scheme val="minor"/>
      </rPr>
      <t xml:space="preserve">GV.CO-1: </t>
    </r>
    <r>
      <rPr>
        <sz val="14"/>
        <rFont val="Aptos Narrow"/>
        <scheme val="minor"/>
      </rPr>
      <t>Mandatory and voluntary disclosure decisions are informed through an enterprise risk profile and performed on a scheduled or as-needed (e.g., incident disclosure) basis.</t>
    </r>
  </si>
  <si>
    <r>
      <rPr>
        <sz val="14"/>
        <rFont val="Aptos Narrow"/>
        <scheme val="minor"/>
      </rPr>
      <t>Information from the enterprise risk register (ERR) forms the basis for a quarterly enterprise risk profile (ERP) update and informs quarterly and annual public disclosures.
A data breach involving protected health information
(PHI) triggers mandatory reporting to PHI owners and regulators.</t>
    </r>
  </si>
  <si>
    <r>
      <rPr>
        <b/>
        <sz val="14"/>
        <rFont val="Aptos Narrow"/>
        <scheme val="minor"/>
      </rPr>
      <t xml:space="preserve">GV.CO-2: </t>
    </r>
    <r>
      <rPr>
        <sz val="14"/>
        <rFont val="Aptos Narrow"/>
        <scheme val="minor"/>
      </rPr>
      <t>An enterprise risk communication format is established, communicated, and used as the basis for communication with risk management
programs.</t>
    </r>
  </si>
  <si>
    <r>
      <rPr>
        <b/>
        <sz val="14"/>
        <rFont val="Aptos Narrow"/>
        <scheme val="minor"/>
      </rPr>
      <t xml:space="preserve">GV.CO-3: </t>
    </r>
    <r>
      <rPr>
        <sz val="14"/>
        <rFont val="Aptos Narrow"/>
        <scheme val="minor"/>
      </rPr>
      <t>Criteria for immediate and periodic escalation and elevation of program risks are established, communicated, understood, and used as the basis for risk communication.</t>
    </r>
  </si>
  <si>
    <r>
      <rPr>
        <sz val="14"/>
        <rFont val="Aptos Narrow"/>
        <scheme val="minor"/>
      </rPr>
      <t>An ERM committee documents and communicates criteria to the risk management programs for periodically and immediately:
- communicating risk status of the next Level (i.e., escalation) and
- transferring risk ownership to the next Level (i.e., elevation).</t>
    </r>
  </si>
  <si>
    <r>
      <rPr>
        <b/>
        <sz val="14"/>
        <rFont val="Aptos Narrow"/>
        <scheme val="minor"/>
      </rPr>
      <t xml:space="preserve">Adjustments (GV.AD): </t>
    </r>
    <r>
      <rPr>
        <sz val="14"/>
        <rFont val="Aptos Narrow"/>
        <scheme val="minor"/>
      </rPr>
      <t>Risk governance is adapted based on changes in organizational objectives, risk exposure, and residual risk.</t>
    </r>
  </si>
  <si>
    <r>
      <rPr>
        <b/>
        <sz val="14"/>
        <rFont val="Aptos Narrow"/>
        <scheme val="minor"/>
      </rPr>
      <t xml:space="preserve">GV.AD-1: </t>
    </r>
    <r>
      <rPr>
        <sz val="14"/>
        <rFont val="Aptos Narrow"/>
        <scheme val="minor"/>
      </rPr>
      <t>Risk appetite is adjusted based on changes in organizational objectives, risk exposure, and residual risk.</t>
    </r>
  </si>
  <si>
    <r>
      <rPr>
        <b/>
        <sz val="14"/>
        <rFont val="Aptos Narrow"/>
        <scheme val="minor"/>
      </rPr>
      <t xml:space="preserve">GV.AD-2: </t>
    </r>
    <r>
      <rPr>
        <sz val="14"/>
        <rFont val="Aptos Narrow"/>
        <scheme val="minor"/>
      </rPr>
      <t>Strategic opportunities (aka positive risks) are adjusted based on changes in organizational objectives, risk
exposure, and residual risk.</t>
    </r>
  </si>
  <si>
    <r>
      <rPr>
        <sz val="14"/>
        <rFont val="Aptos Narrow"/>
        <scheme val="minor"/>
      </rPr>
      <t>Among other things, risk exposure and residual risk from the risk register are considered in trade-off analysis with opportunities, and adjustments may be
made to opportunity scope.</t>
    </r>
  </si>
  <si>
    <r>
      <rPr>
        <b/>
        <sz val="14"/>
        <rFont val="Aptos Narrow"/>
        <scheme val="minor"/>
      </rPr>
      <t xml:space="preserve">GV.AD-3: </t>
    </r>
    <r>
      <rPr>
        <sz val="14"/>
        <rFont val="Aptos Narrow"/>
        <scheme val="minor"/>
      </rPr>
      <t>Strategic priorities are adjusted based on changes in organizational objectives, risk exposure, and residual risk.</t>
    </r>
  </si>
  <si>
    <r>
      <rPr>
        <sz val="14"/>
        <rFont val="Aptos Narrow"/>
        <scheme val="minor"/>
      </rPr>
      <t>Among other things, risk exposure and residual risk from the risk register are considered in trade-off analysis with opportunities, and adjustments may be made to opportunity (i.e., positive risk) priority,
timeline, or budget.</t>
    </r>
  </si>
  <si>
    <r>
      <rPr>
        <b/>
        <sz val="14"/>
        <rFont val="Aptos Narrow"/>
        <scheme val="minor"/>
      </rPr>
      <t xml:space="preserve">Oversight (GV.OV): </t>
    </r>
    <r>
      <rPr>
        <sz val="14"/>
        <rFont val="Aptos Narrow"/>
        <scheme val="minor"/>
      </rPr>
      <t>Risk is identified and addressed by risk management programs according to the criteria and expectations of risk governance.</t>
    </r>
  </si>
  <si>
    <r>
      <rPr>
        <b/>
        <sz val="14"/>
        <rFont val="Aptos Narrow"/>
        <scheme val="minor"/>
      </rPr>
      <t>GV.OV-1</t>
    </r>
    <r>
      <rPr>
        <sz val="14"/>
        <rFont val="Aptos Narrow"/>
        <scheme val="minor"/>
      </rPr>
      <t>: Risk appetite statements and related contextual information are understood and applied by risk management
programs.</t>
    </r>
  </si>
  <si>
    <r>
      <rPr>
        <sz val="14"/>
        <rFont val="Aptos Narrow"/>
        <scheme val="minor"/>
      </rPr>
      <t>Portfolio-level personnel verify that risk management programs understand and are applying risk appetite statements appropriately by evaluating what risks are
communicated in the risk register.</t>
    </r>
  </si>
  <si>
    <r>
      <rPr>
        <b/>
        <sz val="14"/>
        <rFont val="Aptos Narrow"/>
        <scheme val="minor"/>
      </rPr>
      <t xml:space="preserve">GV.OV-2: </t>
    </r>
    <r>
      <rPr>
        <sz val="14"/>
        <rFont val="Aptos Narrow"/>
        <scheme val="minor"/>
      </rPr>
      <t>Assigned roles, responsibilities, and authorities are understood and implemented by risk management programs.</t>
    </r>
  </si>
  <si>
    <r>
      <rPr>
        <sz val="14"/>
        <rFont val="Aptos Narrow"/>
        <scheme val="minor"/>
      </rPr>
      <t>Portfolio-level personnel verify that risk management programs understand and are implementing roles, responsibilities, and authorities appropriately by
evaluating that assigned responsibilities are being fulfilled and by whom.</t>
    </r>
  </si>
  <si>
    <r>
      <rPr>
        <b/>
        <sz val="14"/>
        <rFont val="Aptos Narrow"/>
        <scheme val="minor"/>
      </rPr>
      <t xml:space="preserve">GV.OV-3: </t>
    </r>
    <r>
      <rPr>
        <sz val="14"/>
        <rFont val="Aptos Narrow"/>
        <scheme val="minor"/>
      </rPr>
      <t>Organizational risk management policy and policies affecting risk management are understood and implemented by risk management programs.</t>
    </r>
  </si>
  <si>
    <r>
      <rPr>
        <b/>
        <sz val="14"/>
        <rFont val="Aptos Narrow"/>
        <scheme val="minor"/>
      </rPr>
      <t xml:space="preserve">GV.OV-4: </t>
    </r>
    <r>
      <rPr>
        <sz val="14"/>
        <rFont val="Aptos Narrow"/>
        <scheme val="minor"/>
      </rPr>
      <t>Risk tolerance statements are used by risk management program personnel as a basis for identifying risk.</t>
    </r>
  </si>
  <si>
    <r>
      <rPr>
        <sz val="14"/>
        <rFont val="Aptos Narrow"/>
        <scheme val="minor"/>
      </rPr>
      <t>Portfolio-level personnel verify that risk management programs understand and are applying risk tolerance statements appropriately by evaluating what risks are
communicated in the risk register.</t>
    </r>
  </si>
  <si>
    <r>
      <rPr>
        <b/>
        <sz val="14"/>
        <rFont val="Aptos Narrow"/>
        <scheme val="minor"/>
      </rPr>
      <t xml:space="preserve">GV.OV-5: </t>
    </r>
    <r>
      <rPr>
        <sz val="14"/>
        <rFont val="Aptos Narrow"/>
        <scheme val="minor"/>
      </rPr>
      <t>Risk is identified, adjudicated, and tracked by risk management programs according to published formats.</t>
    </r>
  </si>
  <si>
    <r>
      <rPr>
        <b/>
        <sz val="14"/>
        <rFont val="Aptos Narrow"/>
        <scheme val="minor"/>
      </rPr>
      <t xml:space="preserve">GV.OV-6: </t>
    </r>
    <r>
      <rPr>
        <sz val="14"/>
        <rFont val="Aptos Narrow"/>
        <scheme val="minor"/>
      </rPr>
      <t>Risk is communicated and transferred by risk management programs
according to published escalation and elevation criteria and process.</t>
    </r>
  </si>
  <si>
    <r>
      <rPr>
        <sz val="14"/>
        <rFont val="Aptos Narrow"/>
        <scheme val="minor"/>
      </rPr>
      <t xml:space="preserve">A risk management program uses criteria provided by Level 2 risk personnel to escalate risks to the
</t>
    </r>
    <r>
      <rPr>
        <i/>
        <sz val="14"/>
        <rFont val="Aptos Narrow"/>
        <scheme val="minor"/>
      </rPr>
      <t xml:space="preserve">attention of </t>
    </r>
    <r>
      <rPr>
        <sz val="14"/>
        <rFont val="Aptos Narrow"/>
        <scheme val="minor"/>
      </rPr>
      <t xml:space="preserve">Level 2 risk personnel and elevate risks for </t>
    </r>
    <r>
      <rPr>
        <i/>
        <sz val="14"/>
        <rFont val="Aptos Narrow"/>
        <scheme val="minor"/>
      </rPr>
      <t xml:space="preserve">management by </t>
    </r>
    <r>
      <rPr>
        <sz val="14"/>
        <rFont val="Aptos Narrow"/>
        <scheme val="minor"/>
      </rPr>
      <t>Level 2 risk personnel.</t>
    </r>
  </si>
  <si>
    <r>
      <rPr>
        <b/>
        <sz val="14"/>
        <rFont val="Aptos Narrow"/>
        <scheme val="minor"/>
      </rPr>
      <t xml:space="preserve">GV.OV-7: </t>
    </r>
    <r>
      <rPr>
        <sz val="14"/>
        <rFont val="Aptos Narrow"/>
        <scheme val="minor"/>
      </rPr>
      <t>Risk management programs provide feedback for adjustment of risk appetite, opportunities, and strategic priorities.</t>
    </r>
  </si>
  <si>
    <r>
      <rPr>
        <b/>
        <sz val="14"/>
        <rFont val="Aptos Narrow"/>
        <scheme val="minor"/>
      </rPr>
      <t xml:space="preserve">MANAGE (MA):
</t>
    </r>
    <r>
      <rPr>
        <sz val="14"/>
        <rFont val="Aptos Narrow"/>
        <scheme val="minor"/>
      </rPr>
      <t>Continuously identify and address risks in accordance with the organization’s risk management policies, processes, and priorities.</t>
    </r>
  </si>
  <si>
    <r>
      <rPr>
        <b/>
        <sz val="14"/>
        <rFont val="Aptos Narrow"/>
        <scheme val="minor"/>
      </rPr>
      <t xml:space="preserve">Risk Identification (MA.RI): </t>
    </r>
    <r>
      <rPr>
        <sz val="14"/>
        <rFont val="Aptos Narrow"/>
        <scheme val="minor"/>
      </rPr>
      <t>Risk events for the  organization are catalogued and recorded.</t>
    </r>
  </si>
  <si>
    <r>
      <rPr>
        <b/>
        <sz val="14"/>
        <rFont val="Aptos Narrow"/>
        <scheme val="minor"/>
      </rPr>
      <t>MA.RI-1</t>
    </r>
    <r>
      <rPr>
        <sz val="14"/>
        <rFont val="Aptos Narrow"/>
        <scheme val="minor"/>
      </rPr>
      <t>: The assets (data, personnel, devices, systems, facilities, third-party services, etc.) that enable the organization to achieve its objectives are identified along with the assets’ relative importance to those
objectives and the organization’s strategy.</t>
    </r>
  </si>
  <si>
    <r>
      <rPr>
        <sz val="14"/>
        <rFont val="Aptos Narrow"/>
        <scheme val="minor"/>
      </rPr>
      <t>The dependency between facility security and the electronic badge reader technology system is identified in a BIA, and any cyber risk to the electronic badge reader system is recorded in the Risk Description field of a risk register as something that
could adversely affect building security.</t>
    </r>
  </si>
  <si>
    <r>
      <rPr>
        <b/>
        <sz val="14"/>
        <rFont val="Aptos Narrow"/>
        <scheme val="minor"/>
      </rPr>
      <t>MA.RI-2</t>
    </r>
    <r>
      <rPr>
        <sz val="14"/>
        <rFont val="Aptos Narrow"/>
        <scheme val="minor"/>
      </rPr>
      <t>: Threats against the organization’s assets are identified and documented.</t>
    </r>
  </si>
  <si>
    <r>
      <rPr>
        <sz val="14"/>
        <rFont val="Aptos Narrow"/>
        <scheme val="minor"/>
      </rPr>
      <t>Threat intelligence sources are monitored for threats that may adversely affect critical assets. Threat modeling techniques are used to determine likely impact. This information is compared to information available from risk assessments and previous risk events. Relevant threat information is recorded in the
Risk Description field of a risk register.</t>
    </r>
  </si>
  <si>
    <r>
      <rPr>
        <b/>
        <sz val="14"/>
        <rFont val="Aptos Narrow"/>
        <scheme val="minor"/>
      </rPr>
      <t>MA.RI-3</t>
    </r>
    <r>
      <rPr>
        <sz val="14"/>
        <rFont val="Aptos Narrow"/>
        <scheme val="minor"/>
      </rPr>
      <t>: Vulnerabilities of the organization’s assets are identified and documented.</t>
    </r>
  </si>
  <si>
    <r>
      <rPr>
        <sz val="14"/>
        <rFont val="Aptos Narrow"/>
        <scheme val="minor"/>
      </rPr>
      <t>Vulnerability sources are monitored for vulnerabilities that affect critical assets, and relevant vulnerabilities are recorded in the Risk Description
field of a risk register.</t>
    </r>
  </si>
  <si>
    <r>
      <rPr>
        <b/>
        <sz val="14"/>
        <rFont val="Aptos Narrow"/>
        <scheme val="minor"/>
      </rPr>
      <t>MA.RI-4</t>
    </r>
    <r>
      <rPr>
        <sz val="14"/>
        <rFont val="Aptos Narrow"/>
        <scheme val="minor"/>
      </rPr>
      <t>: Potential consequences are
identified for each risk for the organization’s assets and documented.</t>
    </r>
  </si>
  <si>
    <r>
      <rPr>
        <sz val="14"/>
        <rFont val="Aptos Narrow"/>
        <scheme val="minor"/>
      </rPr>
      <t>Risk cause and effect are documented as a risk
scenario and included in the Risk Description field of a risk register.</t>
    </r>
  </si>
  <si>
    <r>
      <rPr>
        <b/>
        <sz val="14"/>
        <rFont val="Aptos Narrow"/>
        <scheme val="minor"/>
      </rPr>
      <t>MA.RI-5</t>
    </r>
    <r>
      <rPr>
        <sz val="14"/>
        <rFont val="Aptos Narrow"/>
        <scheme val="minor"/>
      </rPr>
      <t>: Risks are categorized in
anticipation of future grouping and combination.</t>
    </r>
  </si>
  <si>
    <r>
      <rPr>
        <sz val="14"/>
        <rFont val="Aptos Narrow"/>
        <scheme val="minor"/>
      </rPr>
      <t>The Risk Category field of a risk register is populated
with categories that are meaningful to an organization.</t>
    </r>
  </si>
  <si>
    <r>
      <rPr>
        <b/>
        <sz val="14"/>
        <rFont val="Aptos Narrow"/>
        <scheme val="minor"/>
      </rPr>
      <t xml:space="preserve">Risk Analysis (MA.RA): </t>
    </r>
    <r>
      <rPr>
        <sz val="14"/>
        <rFont val="Aptos Narrow"/>
        <scheme val="minor"/>
      </rPr>
      <t>Risk events are assessed for likelihood and impact.</t>
    </r>
  </si>
  <si>
    <r>
      <rPr>
        <b/>
        <sz val="14"/>
        <rFont val="Aptos Narrow"/>
        <scheme val="minor"/>
      </rPr>
      <t>MA.RA-1</t>
    </r>
    <r>
      <rPr>
        <sz val="14"/>
        <rFont val="Aptos Narrow"/>
        <scheme val="minor"/>
      </rPr>
      <t>: The likelihood of each risk event is estimated using risk assessment techniques and probability models.</t>
    </r>
  </si>
  <si>
    <r>
      <rPr>
        <sz val="14"/>
        <rFont val="Aptos Narrow"/>
        <scheme val="minor"/>
      </rPr>
      <t>Bayesian models, event tree analysis, or similar techniques are used to determine the likelihood of a risk, and that information is recorded in the Current
Assessment – Likelihood field in a risk register.</t>
    </r>
  </si>
  <si>
    <r>
      <rPr>
        <b/>
        <sz val="14"/>
        <rFont val="Aptos Narrow"/>
        <scheme val="minor"/>
      </rPr>
      <t>MA.RA-2</t>
    </r>
    <r>
      <rPr>
        <sz val="14"/>
        <rFont val="Aptos Narrow"/>
        <scheme val="minor"/>
      </rPr>
      <t>: The impact of each risk event is estimated using risk assessment techniques that take into consideration both tangible and less tangible impacts, including
secondary/cascading impacts, and the estimated impact is recorded.</t>
    </r>
  </si>
  <si>
    <r>
      <rPr>
        <b/>
        <sz val="14"/>
        <rFont val="Aptos Narrow"/>
        <scheme val="minor"/>
      </rPr>
      <t xml:space="preserve">Risk Prioritization (MA.RP): </t>
    </r>
    <r>
      <rPr>
        <sz val="14"/>
        <rFont val="Aptos Narrow"/>
        <scheme val="minor"/>
      </rPr>
      <t>Key risks are ranked for response decisions.</t>
    </r>
  </si>
  <si>
    <r>
      <rPr>
        <b/>
        <sz val="14"/>
        <rFont val="Aptos Narrow"/>
        <scheme val="minor"/>
      </rPr>
      <t>MA.RP-1</t>
    </r>
    <r>
      <rPr>
        <sz val="14"/>
        <rFont val="Aptos Narrow"/>
        <scheme val="minor"/>
      </rPr>
      <t>: The exposure presented by each risk is determined using qualitative and/or quantitative models and recorded.</t>
    </r>
  </si>
  <si>
    <r>
      <rPr>
        <sz val="14"/>
        <rFont val="Aptos Narrow"/>
        <scheme val="minor"/>
      </rPr>
      <t>An organization assigns a qualitative risk exposure based on risk likelihood and impact and records that determination in the Current Assessment – Exposure
Rating field of a risk register.</t>
    </r>
  </si>
  <si>
    <r>
      <rPr>
        <b/>
        <sz val="14"/>
        <rFont val="Aptos Narrow"/>
        <scheme val="minor"/>
      </rPr>
      <t>MA.RP-2</t>
    </r>
    <r>
      <rPr>
        <sz val="14"/>
        <rFont val="Aptos Narrow"/>
        <scheme val="minor"/>
      </rPr>
      <t>: The risks are prioritized based on exposure and other factors using qualitative and/or quantitative models, and
the priorities are recorded.</t>
    </r>
  </si>
  <si>
    <r>
      <rPr>
        <b/>
        <sz val="14"/>
        <rFont val="Aptos Narrow"/>
        <scheme val="minor"/>
      </rPr>
      <t xml:space="preserve">Risk Response (MA.RR): </t>
    </r>
    <r>
      <rPr>
        <sz val="14"/>
        <rFont val="Aptos Narrow"/>
        <scheme val="minor"/>
      </rPr>
      <t>Risk responses are developed, costed, decided, described, assigned, and executed.</t>
    </r>
  </si>
  <si>
    <r>
      <rPr>
        <b/>
        <sz val="14"/>
        <rFont val="Aptos Narrow"/>
        <scheme val="minor"/>
      </rPr>
      <t>MA.RR-1</t>
    </r>
    <r>
      <rPr>
        <sz val="14"/>
        <rFont val="Aptos Narrow"/>
        <scheme val="minor"/>
      </rPr>
      <t>: The exposure associated with each risk is checked against risk tolerance statements to determine which risk response is necessary to achieve information and
communications technology objectives.</t>
    </r>
  </si>
  <si>
    <r>
      <rPr>
        <b/>
        <sz val="14"/>
        <rFont val="Aptos Narrow"/>
        <scheme val="minor"/>
      </rPr>
      <t>MA.RR-2</t>
    </r>
    <r>
      <rPr>
        <sz val="14"/>
        <rFont val="Aptos Narrow"/>
        <scheme val="minor"/>
      </rPr>
      <t>: A risk response that will achieve business objectives and comply with risk guidance from leadership is identified, planned, and recorded, along with the estimated cost of applying the risk
response.</t>
    </r>
  </si>
  <si>
    <r>
      <rPr>
        <b/>
        <sz val="14"/>
        <rFont val="Aptos Narrow"/>
        <scheme val="minor"/>
      </rPr>
      <t>MA.RR-3</t>
    </r>
    <r>
      <rPr>
        <sz val="14"/>
        <rFont val="Aptos Narrow"/>
        <scheme val="minor"/>
      </rPr>
      <t>: A risk owner is assigned for each risk response.</t>
    </r>
  </si>
  <si>
    <r>
      <rPr>
        <sz val="14"/>
        <rFont val="Aptos Narrow"/>
        <scheme val="minor"/>
      </rPr>
      <t>For each risk response in a risk register, a person is assigned responsibility for the risk response action and recorded in the Risk Owner field of the risk
register.</t>
    </r>
  </si>
  <si>
    <r>
      <rPr>
        <b/>
        <sz val="14"/>
        <rFont val="Aptos Narrow"/>
        <scheme val="minor"/>
      </rPr>
      <t>MA.RR-4</t>
    </r>
    <r>
      <rPr>
        <sz val="14"/>
        <rFont val="Aptos Narrow"/>
        <scheme val="minor"/>
      </rPr>
      <t>: Plans for implementing risk responses are documented.</t>
    </r>
  </si>
  <si>
    <r>
      <rPr>
        <sz val="14"/>
        <rFont val="Aptos Narrow"/>
        <scheme val="minor"/>
      </rPr>
      <t>For each risk response in a risk register, a plan is
recorded in the Risk Response Description field of the risk register.</t>
    </r>
  </si>
  <si>
    <r>
      <rPr>
        <b/>
        <sz val="14"/>
        <rFont val="Aptos Narrow"/>
        <scheme val="minor"/>
      </rPr>
      <t>MA-RR-5</t>
    </r>
    <r>
      <rPr>
        <sz val="14"/>
        <rFont val="Aptos Narrow"/>
        <scheme val="minor"/>
      </rPr>
      <t>: Risk responses that will take an extended period of time or require additional funding to fully enact are recorded and tracked.</t>
    </r>
  </si>
  <si>
    <r>
      <rPr>
        <sz val="14"/>
        <rFont val="Aptos Narrow"/>
        <scheme val="minor"/>
      </rPr>
      <t>A federal agency determines that a risk will take two years to fully address and records the corresponding risk plan in a Plan of Action &amp; Milestones (POA&amp;M) document.
A private-sector organization determines that a risk will require funding from next fiscal year to fully address and records the corresponding risk plan in a
project plan.</t>
    </r>
  </si>
  <si>
    <r>
      <rPr>
        <b/>
        <sz val="14"/>
        <rFont val="Aptos Narrow"/>
        <scheme val="minor"/>
      </rPr>
      <t>MA.RR-6</t>
    </r>
    <r>
      <rPr>
        <sz val="14"/>
        <rFont val="Aptos Narrow"/>
        <scheme val="minor"/>
      </rPr>
      <t>: Risk analysis is revised after risk responses are determined to reflect the
envisioned reduction of likelihood and impact from each risk response.</t>
    </r>
  </si>
  <si>
    <r>
      <rPr>
        <sz val="14"/>
        <rFont val="Aptos Narrow"/>
        <scheme val="minor"/>
      </rPr>
      <t>An organization updates the Current Assessment – Likelihood, Impact, and Exposure Rating fields of a
risk register after the risk responses have been documented.</t>
    </r>
  </si>
  <si>
    <r>
      <rPr>
        <b/>
        <sz val="14"/>
        <rFont val="Aptos Narrow"/>
        <scheme val="minor"/>
      </rPr>
      <t xml:space="preserve">MA.RR-7: </t>
    </r>
    <r>
      <rPr>
        <sz val="14"/>
        <rFont val="Aptos Narrow"/>
        <scheme val="minor"/>
      </rPr>
      <t>Controls are implemented or adjusted to perform risk response plans.</t>
    </r>
  </si>
  <si>
    <r>
      <rPr>
        <b/>
        <sz val="14"/>
        <rFont val="Aptos Narrow"/>
        <scheme val="minor"/>
      </rPr>
      <t>MA.RR-8</t>
    </r>
    <r>
      <rPr>
        <sz val="14"/>
        <rFont val="Aptos Narrow"/>
        <scheme val="minor"/>
      </rPr>
      <t>: Residual risk is forecasted for each risk after risk responses are decided.</t>
    </r>
  </si>
  <si>
    <r>
      <rPr>
        <b/>
        <sz val="14"/>
        <rFont val="Aptos Narrow"/>
        <scheme val="minor"/>
      </rPr>
      <t xml:space="preserve">Risk Monitoring, Evaluation, and Adjustment (MA.RM): </t>
    </r>
    <r>
      <rPr>
        <sz val="14"/>
        <rFont val="Aptos Narrow"/>
        <scheme val="minor"/>
      </rPr>
      <t>Risks are checked and assessed, and risk responses are adapted as needed.</t>
    </r>
  </si>
  <si>
    <r>
      <rPr>
        <b/>
        <sz val="14"/>
        <rFont val="Aptos Narrow"/>
        <scheme val="minor"/>
      </rPr>
      <t>MA.RM-1</t>
    </r>
    <r>
      <rPr>
        <sz val="14"/>
        <rFont val="Aptos Narrow"/>
        <scheme val="minor"/>
      </rPr>
      <t>: Risk conditions are continually monitored against risk tolerance to ensure conditions remain within acceptable levels.</t>
    </r>
  </si>
  <si>
    <r>
      <rPr>
        <b/>
        <sz val="14"/>
        <rFont val="Aptos Narrow"/>
        <scheme val="minor"/>
      </rPr>
      <t>MA.RM-2</t>
    </r>
    <r>
      <rPr>
        <sz val="14"/>
        <rFont val="Aptos Narrow"/>
        <scheme val="minor"/>
      </rPr>
      <t>: The effectiveness of risk responses is evaluated against objectives to
identify risk that exceeds acceptable levels.</t>
    </r>
  </si>
  <si>
    <r>
      <rPr>
        <sz val="14"/>
        <rFont val="Aptos Narrow"/>
        <scheme val="minor"/>
      </rPr>
      <t>An organization compares target risks (Target Profile) to current risks (Current Profile) and performs a gap
analysis.</t>
    </r>
  </si>
  <si>
    <r>
      <rPr>
        <b/>
        <sz val="14"/>
        <rFont val="Aptos Narrow"/>
        <scheme val="minor"/>
      </rPr>
      <t>MA.RM-3</t>
    </r>
    <r>
      <rPr>
        <sz val="14"/>
        <rFont val="Aptos Narrow"/>
        <scheme val="minor"/>
      </rPr>
      <t>: Findings from audits and risk assessments are analyzed to identify changes in risk and the effectiveness of risk
responses.</t>
    </r>
  </si>
  <si>
    <r>
      <rPr>
        <b/>
        <sz val="14"/>
        <rFont val="Aptos Narrow"/>
        <scheme val="minor"/>
      </rPr>
      <t>MA.RM-4</t>
    </r>
    <r>
      <rPr>
        <sz val="14"/>
        <rFont val="Aptos Narrow"/>
        <scheme val="minor"/>
      </rPr>
      <t>: When risk exceeds risk tolerance, changes to risk responses are identified and planned.</t>
    </r>
  </si>
  <si>
    <r>
      <rPr>
        <sz val="14"/>
        <rFont val="Aptos Narrow"/>
        <scheme val="minor"/>
      </rPr>
      <t>KRIs are monitored to determine when risk exceeds risk tolerance, resulting in updates to the risk register and planning of a revised risk response, risk response type, risk response cost, and/or risk response
description.</t>
    </r>
  </si>
  <si>
    <r>
      <rPr>
        <b/>
        <sz val="14"/>
        <rFont val="Aptos Narrow"/>
        <scheme val="minor"/>
      </rPr>
      <t>MA.RM-5</t>
    </r>
    <r>
      <rPr>
        <sz val="14"/>
        <rFont val="Aptos Narrow"/>
        <scheme val="minor"/>
      </rPr>
      <t>: Risk tolerance statements and budgets are adjusted as needed to reflect appropriate risk responses.</t>
    </r>
  </si>
  <si>
    <r>
      <rPr>
        <sz val="14"/>
        <rFont val="Aptos Narrow"/>
        <scheme val="minor"/>
      </rPr>
      <t>A risk management program makes budgetary adjustments when it identifies risks that are beyond
tolerance and cannot be addressed with current budgets.</t>
    </r>
  </si>
  <si>
    <r>
      <rPr>
        <b/>
        <sz val="14"/>
        <rFont val="Aptos Narrow"/>
        <scheme val="minor"/>
      </rPr>
      <t>MA.RM-6</t>
    </r>
    <r>
      <rPr>
        <sz val="14"/>
        <rFont val="Aptos Narrow"/>
        <scheme val="minor"/>
      </rPr>
      <t>: Risk response plans are updated as needed to include monitoring
and measurement milestones that can</t>
    </r>
  </si>
  <si>
    <r>
      <rPr>
        <sz val="14"/>
        <rFont val="Aptos Narrow"/>
        <scheme val="minor"/>
      </rPr>
      <t>Risk response descriptions are updated in risk registers to note KPIs and KRIs that will result in
access to management reserve.</t>
    </r>
  </si>
  <si>
    <r>
      <rPr>
        <b/>
        <sz val="14"/>
        <rFont val="Aptos Narrow"/>
        <scheme val="minor"/>
      </rPr>
      <t>MA.RM-7</t>
    </r>
    <r>
      <rPr>
        <sz val="14"/>
        <rFont val="Aptos Narrow"/>
        <scheme val="minor"/>
      </rPr>
      <t>: Controls are adjusted to implement changes to risk response plans.</t>
    </r>
  </si>
  <si>
    <r>
      <rPr>
        <sz val="14"/>
        <rFont val="Aptos Narrow"/>
        <scheme val="minor"/>
      </rPr>
      <t>An organization changes a risk response by implementing security controls, and the updated
security controls are recorded in the Risk Response Description field of a risk register.</t>
    </r>
  </si>
  <si>
    <r>
      <rPr>
        <b/>
        <sz val="14"/>
        <rFont val="Aptos Narrow"/>
        <scheme val="minor"/>
      </rPr>
      <t>MA.RM-8</t>
    </r>
    <r>
      <rPr>
        <sz val="14"/>
        <rFont val="Aptos Narrow"/>
        <scheme val="minor"/>
      </rPr>
      <t>: Changes to risks are identified
and tracked.</t>
    </r>
  </si>
  <si>
    <r>
      <rPr>
        <sz val="14"/>
        <rFont val="Aptos Narrow"/>
        <scheme val="minor"/>
      </rPr>
      <t>Changes to risks are identified and recorded in
appropriate fields of a risk register.</t>
    </r>
  </si>
  <si>
    <r>
      <rPr>
        <b/>
        <sz val="14"/>
        <rFont val="Aptos Narrow"/>
        <scheme val="minor"/>
      </rPr>
      <t xml:space="preserve">Risk Communication (MA.RC): </t>
    </r>
    <r>
      <rPr>
        <sz val="14"/>
        <rFont val="Aptos Narrow"/>
        <scheme val="minor"/>
      </rPr>
      <t>Information on risks is recorded and disseminated.</t>
    </r>
  </si>
  <si>
    <r>
      <rPr>
        <b/>
        <sz val="14"/>
        <rFont val="Aptos Narrow"/>
        <scheme val="minor"/>
      </rPr>
      <t>MA.RC-1</t>
    </r>
    <r>
      <rPr>
        <sz val="14"/>
        <rFont val="Aptos Narrow"/>
        <scheme val="minor"/>
      </rPr>
      <t>: Details regarding the considerations, assumptions, and results of risk management activity are documented.</t>
    </r>
  </si>
  <si>
    <r>
      <rPr>
        <b/>
        <sz val="14"/>
        <rFont val="Aptos Narrow"/>
        <scheme val="minor"/>
      </rPr>
      <t>MA.RC-2</t>
    </r>
    <r>
      <rPr>
        <sz val="14"/>
        <rFont val="Aptos Narrow"/>
        <scheme val="minor"/>
      </rPr>
      <t>: Risks that match escalation criteria are periodically communicated to higher-level risk managers, and risks that match elevation criteria are transferred to higher-level risk managers.</t>
    </r>
  </si>
  <si>
    <r>
      <rPr>
        <sz val="14"/>
        <rFont val="Aptos Narrow"/>
        <scheme val="minor"/>
      </rPr>
      <t>A risk program…
- communicates risk status of the next Level (i.e., escalation) or
- transfers risk ownership to the next Level (i.e., elevation)
…on a periodic or immediate basis using pre-defined criteria supplied by the ERM committee.</t>
    </r>
  </si>
  <si>
    <r>
      <rPr>
        <b/>
        <sz val="14"/>
        <rFont val="Aptos Narrow"/>
        <scheme val="minor"/>
      </rPr>
      <t xml:space="preserve">Risk Improvement (MA.IM): </t>
    </r>
    <r>
      <rPr>
        <sz val="14"/>
        <rFont val="Aptos Narrow"/>
        <scheme val="minor"/>
      </rPr>
      <t>Errors in risk management are reduced through root-cause analysis and refinement implementation.</t>
    </r>
  </si>
  <si>
    <r>
      <rPr>
        <b/>
        <sz val="14"/>
        <rFont val="Aptos Narrow"/>
        <scheme val="minor"/>
      </rPr>
      <t>MA.IM-1</t>
    </r>
    <r>
      <rPr>
        <sz val="14"/>
        <rFont val="Aptos Narrow"/>
        <scheme val="minor"/>
      </rPr>
      <t>: Lessons learned while identifying and addressing risks are
communicated to leadership.</t>
    </r>
  </si>
  <si>
    <r>
      <rPr>
        <sz val="14"/>
        <rFont val="Aptos Narrow"/>
        <scheme val="minor"/>
      </rPr>
      <t>Risk management programs provide quarterly reports to leadership on their lessons learned and on trends
they are seeing.</t>
    </r>
  </si>
  <si>
    <r>
      <rPr>
        <b/>
        <sz val="14"/>
        <rFont val="Aptos Narrow"/>
        <scheme val="minor"/>
      </rPr>
      <t>MA.IM-2</t>
    </r>
    <r>
      <rPr>
        <sz val="14"/>
        <rFont val="Aptos Narrow"/>
        <scheme val="minor"/>
      </rPr>
      <t>: Risk management is refined based on analysis and feedback of circumstances involving implicit risk
acceptance.</t>
    </r>
  </si>
  <si>
    <t>Domain</t>
  </si>
  <si>
    <t>Number</t>
  </si>
  <si>
    <t>Past Due</t>
  </si>
  <si>
    <t>On Hold</t>
  </si>
  <si>
    <t>Percentage</t>
  </si>
  <si>
    <t>Findings</t>
  </si>
  <si>
    <t>Overall Maturity %</t>
  </si>
  <si>
    <t>POAM 49</t>
  </si>
  <si>
    <t>POAM Acountable</t>
  </si>
  <si>
    <t>POAM Responsible</t>
  </si>
  <si>
    <t>NIST CSF SubCategory</t>
  </si>
  <si>
    <t>Spider Diagram per Domain</t>
  </si>
  <si>
    <t>Spider Diagram per 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</si>
</sst>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indexed="8"/>
      <name val="Aptos Narrow"/>
      <family val="2"/>
      <scheme val="minor"/>
    </font>
    <font>
      <sz val="12"/>
      <color theme="1"/>
      <name val="Aptos Narrow"/>
      <family val="2"/>
      <scheme val="minor"/>
    </font>
    <font>
      <sz val="11"/>
      <color indexed="8"/>
      <name val="Calibri"/>
      <family val="2"/>
    </font>
    <font>
      <b/>
      <sz val="11"/>
      <color indexed="8"/>
      <name val="Calibri"/>
      <family val="2"/>
    </font>
    <font>
      <sz val="11"/>
      <color indexed="8"/>
      <name val="Aptos Narrow"/>
      <family val="2"/>
      <scheme val="minor"/>
    </font>
    <font>
      <sz val="11"/>
      <color theme="1"/>
      <name val="Aptos Narrow"/>
      <family val="2"/>
      <scheme val="minor"/>
    </font>
    <font>
      <b/>
      <sz val="14"/>
      <color theme="1"/>
      <name val="Aptos Narrow"/>
      <family val="2"/>
      <scheme val="minor"/>
    </font>
    <font>
      <b/>
      <sz val="10"/>
      <color theme="0"/>
      <name val="Aptos Narrow"/>
      <family val="2"/>
      <scheme val="minor"/>
    </font>
    <font>
      <sz val="10"/>
      <color theme="1"/>
      <name val="Aptos Narrow"/>
      <family val="2"/>
      <scheme val="minor"/>
    </font>
    <font>
      <b/>
      <sz val="10"/>
      <color theme="1"/>
      <name val="Aptos Narrow"/>
      <family val="2"/>
      <scheme val="minor"/>
    </font>
    <font>
      <b/>
      <sz val="11"/>
      <color theme="1"/>
      <name val="Aptos Narrow"/>
      <family val="2"/>
      <scheme val="minor"/>
    </font>
    <font>
      <b/>
      <sz val="10"/>
      <name val="Aptos Narrow"/>
      <family val="2"/>
      <scheme val="minor"/>
    </font>
    <font>
      <b/>
      <sz val="11"/>
      <color theme="0" tint="-0.249977111117893"/>
      <name val="Aptos Narrow"/>
      <family val="2"/>
      <scheme val="minor"/>
    </font>
    <font>
      <sz val="11"/>
      <color theme="0" tint="-0.249977111117893"/>
      <name val="Aptos Narrow"/>
      <family val="2"/>
      <scheme val="minor"/>
    </font>
    <font>
      <b/>
      <sz val="11"/>
      <color rgb="FF000000"/>
      <name val="Aptos Narrow"/>
      <scheme val="minor"/>
    </font>
    <font>
      <sz val="11"/>
      <color indexed="8"/>
      <name val="Aptos Narrow"/>
      <scheme val="minor"/>
    </font>
    <font>
      <b/>
      <sz val="20"/>
      <color indexed="8"/>
      <name val="Aptos Narrow"/>
      <scheme val="minor"/>
    </font>
    <font>
      <b/>
      <sz val="20"/>
      <color theme="0"/>
      <name val="Aptos Narrow"/>
      <scheme val="minor"/>
    </font>
    <font>
      <sz val="8"/>
      <name val="Aptos Narrow"/>
      <family val="2"/>
      <scheme val="minor"/>
    </font>
    <font>
      <b/>
      <sz val="14"/>
      <color indexed="9"/>
      <name val="Times New Roman"/>
      <family val="1"/>
    </font>
    <font>
      <sz val="14"/>
      <color indexed="8"/>
      <name val="Aptos Narrow"/>
      <family val="2"/>
      <scheme val="minor"/>
    </font>
    <font>
      <b/>
      <sz val="20"/>
      <name val="Calibri"/>
      <family val="2"/>
    </font>
    <font>
      <b/>
      <sz val="20"/>
      <color indexed="9"/>
      <name val="Calibri"/>
      <family val="2"/>
    </font>
    <font>
      <sz val="11"/>
      <color theme="1"/>
      <name val="Arial"/>
      <family val="2"/>
    </font>
    <font>
      <sz val="10"/>
      <color rgb="FF000000"/>
      <name val="Times New Roman"/>
      <family val="1"/>
    </font>
    <font>
      <b/>
      <sz val="11"/>
      <color rgb="FF000000"/>
      <name val="Calibri"/>
      <family val="2"/>
    </font>
    <font>
      <sz val="14"/>
      <color theme="1"/>
      <name val="Aptos Narrow"/>
      <scheme val="minor"/>
    </font>
    <font>
      <b/>
      <sz val="18"/>
      <color theme="1"/>
      <name val="Aptos Narrow"/>
      <scheme val="minor"/>
    </font>
    <font>
      <b/>
      <sz val="14"/>
      <color theme="1"/>
      <name val="Aptos Narrow"/>
      <scheme val="minor"/>
    </font>
    <font>
      <sz val="14"/>
      <name val="Aptos Narrow"/>
      <scheme val="minor"/>
    </font>
    <font>
      <b/>
      <sz val="16"/>
      <name val="Aptos Narrow"/>
      <scheme val="minor"/>
    </font>
    <font>
      <b/>
      <sz val="16"/>
      <color rgb="FFFFFFFF"/>
      <name val="Aptos Narrow"/>
      <scheme val="minor"/>
    </font>
    <font>
      <sz val="16"/>
      <color rgb="FF000000"/>
      <name val="Aptos Narrow"/>
      <scheme val="minor"/>
    </font>
    <font>
      <sz val="16"/>
      <name val="Aptos Narrow"/>
      <scheme val="minor"/>
    </font>
    <font>
      <b/>
      <sz val="16"/>
      <color rgb="FF000000"/>
      <name val="Aptos Narrow"/>
      <scheme val="minor"/>
    </font>
    <font>
      <b/>
      <sz val="16"/>
      <color rgb="FF373737"/>
      <name val="Aptos Narrow"/>
      <scheme val="minor"/>
    </font>
    <font>
      <sz val="16"/>
      <color rgb="FF373737"/>
      <name val="Aptos Narrow"/>
      <scheme val="minor"/>
    </font>
    <font>
      <i/>
      <sz val="16"/>
      <name val="Aptos Narrow"/>
      <scheme val="minor"/>
    </font>
    <font>
      <b/>
      <sz val="14"/>
      <color rgb="FF000000"/>
      <name val="Aptos Narrow"/>
      <scheme val="minor"/>
    </font>
    <font>
      <sz val="14"/>
      <color rgb="FF000000"/>
      <name val="Aptos Narrow"/>
      <scheme val="minor"/>
    </font>
    <font>
      <u/>
      <sz val="14"/>
      <color rgb="FF000000"/>
      <name val="Aptos Narrow"/>
      <scheme val="minor"/>
    </font>
    <font>
      <b/>
      <i/>
      <sz val="14"/>
      <color rgb="FF000000"/>
      <name val="Aptos Narrow"/>
      <scheme val="minor"/>
    </font>
    <font>
      <i/>
      <sz val="14"/>
      <color rgb="FF000000"/>
      <name val="Aptos Narrow"/>
      <scheme val="minor"/>
    </font>
    <font>
      <sz val="14"/>
      <color indexed="8"/>
      <name val="Aptos Narrow"/>
      <scheme val="minor"/>
    </font>
    <font>
      <b/>
      <sz val="16"/>
      <color theme="1"/>
      <name val="Aptos Narrow"/>
      <scheme val="minor"/>
    </font>
    <font>
      <sz val="16"/>
      <color theme="1"/>
      <name val="Aptos Narrow"/>
      <scheme val="minor"/>
    </font>
    <font>
      <b/>
      <sz val="14"/>
      <name val="Aptos Narrow"/>
      <scheme val="minor"/>
    </font>
    <font>
      <i/>
      <sz val="14"/>
      <name val="Aptos Narrow"/>
      <scheme val="minor"/>
    </font>
    <font>
      <b/>
      <sz val="11"/>
      <color theme="1"/>
      <name val="Aptos Narrow"/>
      <scheme val="minor"/>
    </font>
    <font>
      <sz val="10"/>
      <color theme="1"/>
      <name val="Aptos Narrow"/>
      <scheme val="minor"/>
    </font>
    <font>
      <sz val="11"/>
      <name val="Aptos Narrow"/>
      <scheme val="minor"/>
    </font>
    <font>
      <sz val="10"/>
      <name val="Aptos Narrow"/>
      <scheme val="minor"/>
    </font>
    <font>
      <sz val="16"/>
      <color theme="1"/>
      <name val="Aptos Narrow"/>
      <family val="2"/>
      <scheme val="minor"/>
    </font>
    <font>
      <b/>
      <sz val="11"/>
      <color theme="0"/>
      <name val="Aptos Narrow"/>
      <scheme val="minor"/>
    </font>
  </fonts>
  <fills count="45">
    <fill>
      <patternFill patternType="none"/>
    </fill>
    <fill>
      <patternFill patternType="gray125"/>
    </fill>
    <fill>
      <patternFill patternType="solid">
        <fgColor rgb="FF00206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1"/>
        <bgColor indexed="64"/>
      </patternFill>
    </fill>
    <fill>
      <patternFill patternType="solid">
        <fgColor theme="3" tint="0.249977111117893"/>
        <bgColor indexed="64"/>
      </patternFill>
    </fill>
    <fill>
      <patternFill patternType="solid">
        <fgColor rgb="FF002060"/>
        <bgColor indexed="64"/>
      </patternFill>
    </fill>
    <fill>
      <patternFill patternType="solid">
        <fgColor theme="6"/>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001F5F"/>
      </patternFill>
    </fill>
    <fill>
      <patternFill patternType="solid">
        <fgColor rgb="FF2E75B5"/>
      </patternFill>
    </fill>
    <fill>
      <patternFill patternType="solid">
        <fgColor rgb="FF6F2F9F"/>
      </patternFill>
    </fill>
    <fill>
      <patternFill patternType="solid">
        <fgColor rgb="FFFFC001"/>
      </patternFill>
    </fill>
    <fill>
      <patternFill patternType="solid">
        <fgColor rgb="FFFF0000"/>
      </patternFill>
    </fill>
    <fill>
      <patternFill patternType="solid">
        <fgColor rgb="FF00B04F"/>
      </patternFill>
    </fill>
    <fill>
      <patternFill patternType="solid">
        <fgColor rgb="FFFFFF9A"/>
        <bgColor indexed="64"/>
      </patternFill>
    </fill>
    <fill>
      <patternFill patternType="solid">
        <fgColor rgb="FFBFBFBF"/>
        <bgColor indexed="64"/>
      </patternFill>
    </fill>
    <fill>
      <patternFill patternType="solid">
        <fgColor rgb="FF7F7F7F"/>
        <bgColor indexed="64"/>
      </patternFill>
    </fill>
    <fill>
      <patternFill patternType="solid">
        <fgColor rgb="FF7E7E7E"/>
        <bgColor indexed="64"/>
      </patternFill>
    </fill>
    <fill>
      <patternFill patternType="solid">
        <fgColor rgb="FFE7E6E6"/>
      </patternFill>
    </fill>
    <fill>
      <patternFill patternType="solid">
        <fgColor rgb="FFFFF1CC"/>
      </patternFill>
    </fill>
    <fill>
      <patternFill patternType="solid">
        <fgColor rgb="FFFFF3CC"/>
      </patternFill>
    </fill>
    <fill>
      <patternFill patternType="solid">
        <fgColor rgb="FFFBE4CD"/>
      </patternFill>
    </fill>
    <fill>
      <patternFill patternType="solid">
        <fgColor rgb="FFFCE4CD"/>
      </patternFill>
    </fill>
    <fill>
      <patternFill patternType="solid">
        <fgColor theme="0" tint="-0.499984740745262"/>
        <bgColor indexed="64"/>
      </patternFill>
    </fill>
  </fills>
  <borders count="10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indexed="64"/>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ck">
        <color auto="1"/>
      </left>
      <right/>
      <top/>
      <bottom/>
      <diagonal/>
    </border>
    <border>
      <left style="thin">
        <color indexed="64"/>
      </left>
      <right/>
      <top style="thin">
        <color indexed="64"/>
      </top>
      <bottom style="thin">
        <color indexed="64"/>
      </bottom>
      <diagonal/>
    </border>
    <border>
      <left style="thick">
        <color auto="1"/>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ck">
        <color auto="1"/>
      </right>
      <top/>
      <bottom/>
      <diagonal/>
    </border>
    <border>
      <left style="thin">
        <color indexed="64"/>
      </left>
      <right style="thin">
        <color indexed="64"/>
      </right>
      <top style="thin">
        <color indexed="64"/>
      </top>
      <bottom/>
      <diagonal/>
    </border>
    <border>
      <left style="thin">
        <color rgb="FF001F5F"/>
      </left>
      <right/>
      <top/>
      <bottom/>
      <diagonal/>
    </border>
    <border>
      <left/>
      <right style="thin">
        <color rgb="FF001F5F"/>
      </right>
      <top/>
      <bottom/>
      <diagonal/>
    </border>
    <border>
      <left style="thin">
        <color rgb="FF2E75B5"/>
      </left>
      <right/>
      <top/>
      <bottom/>
      <diagonal/>
    </border>
    <border>
      <left style="thin">
        <color rgb="FF2E75B5"/>
      </left>
      <right style="thin">
        <color rgb="FF000000"/>
      </right>
      <top/>
      <bottom/>
      <diagonal/>
    </border>
    <border>
      <left style="thin">
        <color rgb="FF000000"/>
      </left>
      <right style="thin">
        <color rgb="FF000000"/>
      </right>
      <top/>
      <bottom/>
      <diagonal/>
    </border>
    <border>
      <left style="thin">
        <color rgb="FF000000"/>
      </left>
      <right style="thin">
        <color rgb="FF2E75B5"/>
      </right>
      <top/>
      <bottom/>
      <diagonal/>
    </border>
    <border>
      <left style="thin">
        <color rgb="FF000000"/>
      </left>
      <right style="thin">
        <color rgb="FF000000"/>
      </right>
      <top style="thin">
        <color rgb="FF000000"/>
      </top>
      <bottom/>
      <diagonal/>
    </border>
    <border>
      <left style="thin">
        <color rgb="FF000000"/>
      </left>
      <right style="thin">
        <color rgb="FF2E75B5"/>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2E75B5"/>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2E75B5"/>
      </right>
      <top style="thin">
        <color rgb="FF000000"/>
      </top>
      <bottom style="thin">
        <color rgb="FF000000"/>
      </bottom>
      <diagonal/>
    </border>
    <border>
      <left style="thin">
        <color rgb="FF2E75B5"/>
      </left>
      <right style="thin">
        <color rgb="FF000000"/>
      </right>
      <top style="thin">
        <color rgb="FF000000"/>
      </top>
      <bottom/>
      <diagonal/>
    </border>
    <border>
      <left style="thin">
        <color rgb="FF2E75B5"/>
      </left>
      <right style="thin">
        <color rgb="FF000000"/>
      </right>
      <top style="thin">
        <color rgb="FF000000"/>
      </top>
      <bottom style="thin">
        <color rgb="FF000000"/>
      </bottom>
      <diagonal/>
    </border>
    <border>
      <left style="thin">
        <color rgb="FF2E75B5"/>
      </left>
      <right style="thin">
        <color rgb="FF000000"/>
      </right>
      <top style="thin">
        <color rgb="FF000000"/>
      </top>
      <bottom style="thin">
        <color rgb="FF2E75B5"/>
      </bottom>
      <diagonal/>
    </border>
    <border>
      <left style="thin">
        <color rgb="FF000000"/>
      </left>
      <right style="thin">
        <color rgb="FF000000"/>
      </right>
      <top style="thin">
        <color rgb="FF000000"/>
      </top>
      <bottom style="thin">
        <color rgb="FF2E75B5"/>
      </bottom>
      <diagonal/>
    </border>
    <border>
      <left style="thin">
        <color rgb="FF000000"/>
      </left>
      <right style="thin">
        <color rgb="FF2E75B5"/>
      </right>
      <top style="thin">
        <color rgb="FF000000"/>
      </top>
      <bottom style="thin">
        <color rgb="FF2E75B5"/>
      </bottom>
      <diagonal/>
    </border>
    <border>
      <left style="thin">
        <color rgb="FF6F2F9F"/>
      </left>
      <right/>
      <top/>
      <bottom/>
      <diagonal/>
    </border>
    <border>
      <left/>
      <right style="thin">
        <color rgb="FF6F2F9F"/>
      </right>
      <top/>
      <bottom/>
      <diagonal/>
    </border>
    <border>
      <left style="thin">
        <color rgb="FF6F2F9F"/>
      </left>
      <right style="thin">
        <color rgb="FF000000"/>
      </right>
      <top/>
      <bottom/>
      <diagonal/>
    </border>
    <border>
      <left style="thin">
        <color rgb="FF000000"/>
      </left>
      <right style="thin">
        <color rgb="FF6F2F9F"/>
      </right>
      <top/>
      <bottom style="thin">
        <color rgb="FF000000"/>
      </bottom>
      <diagonal/>
    </border>
    <border>
      <left style="thin">
        <color rgb="FF000000"/>
      </left>
      <right style="thin">
        <color rgb="FF6F2F9F"/>
      </right>
      <top style="thin">
        <color rgb="FF000000"/>
      </top>
      <bottom style="thin">
        <color rgb="FF000000"/>
      </bottom>
      <diagonal/>
    </border>
    <border>
      <left style="thin">
        <color rgb="FF6F2F9F"/>
      </left>
      <right style="thin">
        <color rgb="FF000000"/>
      </right>
      <top style="thin">
        <color rgb="FF000000"/>
      </top>
      <bottom/>
      <diagonal/>
    </border>
    <border>
      <left style="thin">
        <color rgb="FF6F2F9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6F2F9F"/>
      </bottom>
      <diagonal/>
    </border>
    <border>
      <left style="thin">
        <color rgb="FF000000"/>
      </left>
      <right style="thin">
        <color rgb="FF6F2F9F"/>
      </right>
      <top style="thin">
        <color rgb="FF000000"/>
      </top>
      <bottom style="thin">
        <color rgb="FF6F2F9F"/>
      </bottom>
      <diagonal/>
    </border>
    <border>
      <left style="thin">
        <color rgb="FFFFC000"/>
      </left>
      <right/>
      <top style="thin">
        <color rgb="FF6F2F9F"/>
      </top>
      <bottom/>
      <diagonal/>
    </border>
    <border>
      <left/>
      <right/>
      <top style="thin">
        <color rgb="FF6F2F9F"/>
      </top>
      <bottom/>
      <diagonal/>
    </border>
    <border>
      <left/>
      <right style="thin">
        <color rgb="FFFFC000"/>
      </right>
      <top style="thin">
        <color rgb="FF6F2F9F"/>
      </top>
      <bottom/>
      <diagonal/>
    </border>
    <border>
      <left style="thin">
        <color rgb="FFFFC000"/>
      </left>
      <right style="thin">
        <color rgb="FF000000"/>
      </right>
      <top/>
      <bottom/>
      <diagonal/>
    </border>
    <border>
      <left style="thin">
        <color rgb="FF000000"/>
      </left>
      <right style="thin">
        <color rgb="FFFFC000"/>
      </right>
      <top/>
      <bottom style="thin">
        <color rgb="FF000000"/>
      </bottom>
      <diagonal/>
    </border>
    <border>
      <left style="thin">
        <color rgb="FF000000"/>
      </left>
      <right style="thin">
        <color rgb="FFFFC000"/>
      </right>
      <top style="thin">
        <color rgb="FF000000"/>
      </top>
      <bottom style="thin">
        <color rgb="FF000000"/>
      </bottom>
      <diagonal/>
    </border>
    <border>
      <left style="thin">
        <color rgb="FFFFC000"/>
      </left>
      <right style="thin">
        <color rgb="FF000000"/>
      </right>
      <top style="thin">
        <color rgb="FF000000"/>
      </top>
      <bottom/>
      <diagonal/>
    </border>
    <border>
      <left style="thin">
        <color rgb="FFFFC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C000"/>
      </bottom>
      <diagonal/>
    </border>
    <border>
      <left style="thin">
        <color rgb="FF000000"/>
      </left>
      <right style="thin">
        <color rgb="FFFFC000"/>
      </right>
      <top style="thin">
        <color rgb="FF000000"/>
      </top>
      <bottom style="thin">
        <color rgb="FFFFC000"/>
      </bottom>
      <diagonal/>
    </border>
    <border>
      <left style="thin">
        <color rgb="FFFF0000"/>
      </left>
      <right/>
      <top style="thin">
        <color rgb="FFFFC000"/>
      </top>
      <bottom/>
      <diagonal/>
    </border>
    <border>
      <left/>
      <right/>
      <top style="thin">
        <color rgb="FFFFC000"/>
      </top>
      <bottom/>
      <diagonal/>
    </border>
    <border>
      <left/>
      <right style="thin">
        <color rgb="FFFF0000"/>
      </right>
      <top style="thin">
        <color rgb="FFFFC000"/>
      </top>
      <bottom/>
      <diagonal/>
    </border>
    <border>
      <left style="thin">
        <color rgb="FFFF0000"/>
      </left>
      <right style="thin">
        <color rgb="FF000000"/>
      </right>
      <top/>
      <bottom style="thin">
        <color rgb="FF000000"/>
      </bottom>
      <diagonal/>
    </border>
    <border>
      <left style="thin">
        <color rgb="FF000000"/>
      </left>
      <right style="thin">
        <color rgb="FFFF0000"/>
      </right>
      <top/>
      <bottom style="thin">
        <color rgb="FF000000"/>
      </bottom>
      <diagonal/>
    </border>
    <border>
      <left style="thin">
        <color rgb="FFFF0000"/>
      </left>
      <right style="thin">
        <color rgb="FF000000"/>
      </right>
      <top style="thin">
        <color rgb="FF000000"/>
      </top>
      <bottom/>
      <diagonal/>
    </border>
    <border>
      <left style="thin">
        <color rgb="FF000000"/>
      </left>
      <right style="thin">
        <color rgb="FFFF0000"/>
      </right>
      <top style="thin">
        <color rgb="FF000000"/>
      </top>
      <bottom style="thin">
        <color rgb="FF000000"/>
      </bottom>
      <diagonal/>
    </border>
    <border>
      <left style="thin">
        <color rgb="FFFF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0000"/>
      </bottom>
      <diagonal/>
    </border>
    <border>
      <left style="thin">
        <color rgb="FF000000"/>
      </left>
      <right style="thin">
        <color rgb="FFFF0000"/>
      </right>
      <top style="thin">
        <color rgb="FF000000"/>
      </top>
      <bottom style="thin">
        <color rgb="FFFF0000"/>
      </bottom>
      <diagonal/>
    </border>
    <border>
      <left style="thin">
        <color rgb="FF00AF50"/>
      </left>
      <right/>
      <top style="thin">
        <color rgb="FFFF0000"/>
      </top>
      <bottom/>
      <diagonal/>
    </border>
    <border>
      <left/>
      <right/>
      <top style="thin">
        <color rgb="FFFF0000"/>
      </top>
      <bottom/>
      <diagonal/>
    </border>
    <border>
      <left/>
      <right style="thin">
        <color rgb="FF00AF50"/>
      </right>
      <top style="thin">
        <color rgb="FFFF0000"/>
      </top>
      <bottom/>
      <diagonal/>
    </border>
    <border>
      <left style="thin">
        <color rgb="FF00AF50"/>
      </left>
      <right style="thin">
        <color rgb="FF000000"/>
      </right>
      <top/>
      <bottom style="thin">
        <color rgb="FF000000"/>
      </bottom>
      <diagonal/>
    </border>
    <border>
      <left style="thin">
        <color rgb="FF000000"/>
      </left>
      <right style="thin">
        <color rgb="FF00AF50"/>
      </right>
      <top/>
      <bottom style="thin">
        <color rgb="FF000000"/>
      </bottom>
      <diagonal/>
    </border>
    <border>
      <left style="thin">
        <color rgb="FF00AF50"/>
      </left>
      <right style="thin">
        <color rgb="FF000000"/>
      </right>
      <top style="thin">
        <color rgb="FF000000"/>
      </top>
      <bottom/>
      <diagonal/>
    </border>
    <border>
      <left style="thin">
        <color rgb="FF000000"/>
      </left>
      <right style="thin">
        <color rgb="FF00AF50"/>
      </right>
      <top style="thin">
        <color rgb="FF000000"/>
      </top>
      <bottom style="thin">
        <color rgb="FF000000"/>
      </bottom>
      <diagonal/>
    </border>
    <border>
      <left style="thin">
        <color rgb="FF000000"/>
      </left>
      <right style="thin">
        <color rgb="FF000000"/>
      </right>
      <top style="thin">
        <color rgb="FF000000"/>
      </top>
      <bottom style="thin">
        <color rgb="FF00AF50"/>
      </bottom>
      <diagonal/>
    </border>
    <border>
      <left style="thin">
        <color rgb="FF000000"/>
      </left>
      <right style="thin">
        <color rgb="FF00AF50"/>
      </right>
      <top style="thin">
        <color rgb="FF000000"/>
      </top>
      <bottom style="thin">
        <color rgb="FF00AF5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5">
    <xf numFmtId="0" fontId="0" fillId="0" borderId="0"/>
    <xf numFmtId="9" fontId="4" fillId="0" borderId="0" applyFont="0" applyFill="0" applyBorder="0" applyAlignment="0" applyProtection="0"/>
    <xf numFmtId="0" fontId="5" fillId="0" borderId="0"/>
    <xf numFmtId="0" fontId="1" fillId="0" borderId="0"/>
    <xf numFmtId="0" fontId="24" fillId="0" borderId="0"/>
  </cellStyleXfs>
  <cellXfs count="401">
    <xf numFmtId="0" fontId="0" fillId="0" borderId="0" xfId="0"/>
    <xf numFmtId="0" fontId="5" fillId="0" borderId="0" xfId="2"/>
    <xf numFmtId="0" fontId="6" fillId="0" borderId="0" xfId="2" applyFont="1"/>
    <xf numFmtId="0" fontId="7" fillId="11" borderId="2" xfId="2" applyFont="1" applyFill="1" applyBorder="1" applyAlignment="1">
      <alignment horizontal="center"/>
    </xf>
    <xf numFmtId="0" fontId="7" fillId="11" borderId="3" xfId="2" applyFont="1" applyFill="1" applyBorder="1" applyAlignment="1">
      <alignment horizontal="center"/>
    </xf>
    <xf numFmtId="0" fontId="7" fillId="12" borderId="3" xfId="2" applyFont="1" applyFill="1" applyBorder="1"/>
    <xf numFmtId="0" fontId="8" fillId="0" borderId="5" xfId="2" applyFont="1" applyBorder="1"/>
    <xf numFmtId="0" fontId="8" fillId="0" borderId="0" xfId="2" applyFont="1"/>
    <xf numFmtId="9" fontId="8" fillId="0" borderId="0" xfId="2" applyNumberFormat="1" applyFont="1" applyAlignment="1">
      <alignment horizontal="center"/>
    </xf>
    <xf numFmtId="9" fontId="8" fillId="0" borderId="6" xfId="2" applyNumberFormat="1" applyFont="1" applyBorder="1" applyAlignment="1">
      <alignment horizontal="center"/>
    </xf>
    <xf numFmtId="0" fontId="8" fillId="0" borderId="6" xfId="2" applyFont="1" applyBorder="1"/>
    <xf numFmtId="9" fontId="8" fillId="0" borderId="7" xfId="2" applyNumberFormat="1" applyFont="1" applyBorder="1" applyAlignment="1">
      <alignment horizontal="center"/>
    </xf>
    <xf numFmtId="9" fontId="8" fillId="0" borderId="8" xfId="2" applyNumberFormat="1" applyFont="1" applyBorder="1" applyAlignment="1">
      <alignment horizontal="center"/>
    </xf>
    <xf numFmtId="9" fontId="9" fillId="0" borderId="9" xfId="2" applyNumberFormat="1" applyFont="1" applyBorder="1" applyAlignment="1">
      <alignment horizontal="center"/>
    </xf>
    <xf numFmtId="9" fontId="9" fillId="0" borderId="10" xfId="2" applyNumberFormat="1" applyFont="1" applyBorder="1" applyAlignment="1">
      <alignment horizontal="center"/>
    </xf>
    <xf numFmtId="0" fontId="7" fillId="13" borderId="2" xfId="2" applyFont="1" applyFill="1" applyBorder="1" applyAlignment="1">
      <alignment horizontal="center"/>
    </xf>
    <xf numFmtId="0" fontId="7" fillId="13" borderId="3" xfId="2" applyFont="1" applyFill="1" applyBorder="1" applyAlignment="1">
      <alignment horizontal="center"/>
    </xf>
    <xf numFmtId="9" fontId="8" fillId="0" borderId="0" xfId="2" applyNumberFormat="1" applyFont="1" applyAlignment="1">
      <alignment horizontal="center" vertical="center"/>
    </xf>
    <xf numFmtId="9" fontId="8" fillId="0" borderId="6" xfId="2" applyNumberFormat="1" applyFont="1" applyBorder="1" applyAlignment="1">
      <alignment horizontal="center" vertical="center"/>
    </xf>
    <xf numFmtId="9" fontId="9" fillId="0" borderId="9" xfId="2" applyNumberFormat="1" applyFont="1" applyBorder="1" applyAlignment="1">
      <alignment horizontal="center" vertical="center"/>
    </xf>
    <xf numFmtId="9" fontId="9" fillId="0" borderId="10" xfId="2" applyNumberFormat="1" applyFont="1" applyBorder="1" applyAlignment="1">
      <alignment horizontal="center" vertical="center"/>
    </xf>
    <xf numFmtId="0" fontId="9" fillId="14" borderId="2" xfId="2" applyFont="1" applyFill="1" applyBorder="1" applyAlignment="1">
      <alignment horizontal="center" vertical="center"/>
    </xf>
    <xf numFmtId="0" fontId="9" fillId="14" borderId="3" xfId="2" applyFont="1" applyFill="1" applyBorder="1" applyAlignment="1">
      <alignment horizontal="center" vertical="center"/>
    </xf>
    <xf numFmtId="0" fontId="7" fillId="15" borderId="2" xfId="2" applyFont="1" applyFill="1" applyBorder="1" applyAlignment="1">
      <alignment horizontal="center" vertical="center"/>
    </xf>
    <xf numFmtId="0" fontId="7" fillId="15" borderId="3" xfId="2" applyFont="1" applyFill="1" applyBorder="1" applyAlignment="1">
      <alignment horizontal="center" vertical="center"/>
    </xf>
    <xf numFmtId="0" fontId="11" fillId="17" borderId="1" xfId="2" applyFont="1" applyFill="1" applyBorder="1"/>
    <xf numFmtId="0" fontId="11" fillId="17" borderId="2" xfId="2" applyFont="1" applyFill="1" applyBorder="1"/>
    <xf numFmtId="0" fontId="11" fillId="17" borderId="2" xfId="2" applyFont="1" applyFill="1" applyBorder="1" applyAlignment="1">
      <alignment horizontal="center"/>
    </xf>
    <xf numFmtId="0" fontId="11" fillId="17" borderId="3" xfId="2" applyFont="1" applyFill="1" applyBorder="1" applyAlignment="1">
      <alignment horizontal="center"/>
    </xf>
    <xf numFmtId="0" fontId="0" fillId="0" borderId="0" xfId="0" applyAlignment="1">
      <alignment vertical="center"/>
    </xf>
    <xf numFmtId="0" fontId="0" fillId="0" borderId="0" xfId="0" applyAlignment="1">
      <alignment horizontal="center" vertical="center"/>
    </xf>
    <xf numFmtId="0" fontId="0" fillId="3" borderId="4" xfId="0" applyFill="1" applyBorder="1" applyAlignment="1">
      <alignment horizontal="center" vertical="center" wrapText="1"/>
    </xf>
    <xf numFmtId="0" fontId="0" fillId="3" borderId="4" xfId="0" applyFill="1" applyBorder="1" applyAlignment="1">
      <alignment horizontal="left" vertical="center" wrapText="1"/>
    </xf>
    <xf numFmtId="0" fontId="0" fillId="5" borderId="4" xfId="0" applyFill="1" applyBorder="1" applyAlignment="1">
      <alignment horizontal="left" vertical="center" wrapText="1"/>
    </xf>
    <xf numFmtId="0" fontId="0" fillId="6" borderId="4" xfId="0" applyFill="1" applyBorder="1" applyAlignment="1">
      <alignment horizontal="left" vertical="center" wrapText="1"/>
    </xf>
    <xf numFmtId="0" fontId="0" fillId="7" borderId="4" xfId="0" applyFill="1" applyBorder="1" applyAlignment="1">
      <alignment horizontal="left" vertical="center" wrapText="1"/>
    </xf>
    <xf numFmtId="0" fontId="0" fillId="8" borderId="4" xfId="0" applyFill="1" applyBorder="1" applyAlignment="1">
      <alignment horizontal="left" vertical="center" wrapText="1"/>
    </xf>
    <xf numFmtId="0" fontId="0" fillId="9" borderId="4" xfId="0" applyFill="1" applyBorder="1" applyAlignment="1">
      <alignment horizontal="left" vertical="center" wrapText="1"/>
    </xf>
    <xf numFmtId="0" fontId="0" fillId="5" borderId="4" xfId="0" applyFill="1" applyBorder="1" applyAlignment="1">
      <alignment horizontal="center" vertical="center" wrapText="1"/>
    </xf>
    <xf numFmtId="0" fontId="0" fillId="6" borderId="4" xfId="0" applyFill="1" applyBorder="1" applyAlignment="1">
      <alignment horizontal="center" vertical="center" wrapText="1"/>
    </xf>
    <xf numFmtId="0" fontId="2"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7" borderId="4" xfId="0" applyFill="1" applyBorder="1" applyAlignment="1">
      <alignment horizontal="center" vertical="center" wrapText="1"/>
    </xf>
    <xf numFmtId="0" fontId="0" fillId="8" borderId="4" xfId="0" applyFill="1" applyBorder="1" applyAlignment="1">
      <alignment horizontal="center" vertical="center" wrapText="1"/>
    </xf>
    <xf numFmtId="0" fontId="0" fillId="9" borderId="4" xfId="0" applyFill="1" applyBorder="1" applyAlignment="1">
      <alignment horizontal="center" vertical="center" wrapText="1"/>
    </xf>
    <xf numFmtId="0" fontId="12" fillId="0" borderId="0" xfId="2" applyFont="1" applyAlignment="1">
      <alignment horizontal="center"/>
    </xf>
    <xf numFmtId="9" fontId="13" fillId="0" borderId="0" xfId="2" applyNumberFormat="1" applyFont="1" applyAlignment="1">
      <alignment horizontal="center"/>
    </xf>
    <xf numFmtId="9" fontId="8" fillId="0" borderId="13" xfId="2" applyNumberFormat="1" applyFont="1" applyBorder="1" applyAlignment="1">
      <alignment horizontal="center"/>
    </xf>
    <xf numFmtId="9" fontId="8" fillId="0" borderId="13" xfId="2" applyNumberFormat="1" applyFont="1" applyBorder="1" applyAlignment="1">
      <alignment horizontal="center" vertical="center"/>
    </xf>
    <xf numFmtId="0" fontId="11" fillId="17" borderId="12" xfId="2" applyFont="1" applyFill="1" applyBorder="1" applyAlignment="1">
      <alignment horizontal="center"/>
    </xf>
    <xf numFmtId="0" fontId="9" fillId="0" borderId="14" xfId="2" applyFont="1" applyBorder="1"/>
    <xf numFmtId="0" fontId="9" fillId="0" borderId="15" xfId="2" applyFont="1" applyBorder="1"/>
    <xf numFmtId="9" fontId="9" fillId="0" borderId="11" xfId="2" applyNumberFormat="1" applyFont="1" applyBorder="1" applyAlignment="1">
      <alignment horizontal="center"/>
    </xf>
    <xf numFmtId="9" fontId="9" fillId="0" borderId="11" xfId="2" applyNumberFormat="1" applyFont="1" applyBorder="1" applyAlignment="1">
      <alignment horizontal="center" vertical="center"/>
    </xf>
    <xf numFmtId="0" fontId="9" fillId="14" borderId="14" xfId="2" applyFont="1" applyFill="1" applyBorder="1"/>
    <xf numFmtId="0" fontId="9" fillId="14" borderId="15" xfId="2" applyFont="1" applyFill="1" applyBorder="1"/>
    <xf numFmtId="0" fontId="9" fillId="14" borderId="11" xfId="2" applyFont="1" applyFill="1" applyBorder="1" applyAlignment="1">
      <alignment horizontal="center" vertical="center"/>
    </xf>
    <xf numFmtId="0" fontId="7" fillId="13" borderId="14" xfId="2" applyFont="1" applyFill="1" applyBorder="1"/>
    <xf numFmtId="0" fontId="7" fillId="13" borderId="15" xfId="2" applyFont="1" applyFill="1" applyBorder="1"/>
    <xf numFmtId="0" fontId="7" fillId="13" borderId="11" xfId="2" applyFont="1" applyFill="1" applyBorder="1" applyAlignment="1">
      <alignment horizontal="center"/>
    </xf>
    <xf numFmtId="0" fontId="7" fillId="11" borderId="14" xfId="2" applyFont="1" applyFill="1" applyBorder="1"/>
    <xf numFmtId="0" fontId="7" fillId="11" borderId="15" xfId="2" applyFont="1" applyFill="1" applyBorder="1"/>
    <xf numFmtId="0" fontId="7" fillId="11" borderId="11" xfId="2" applyFont="1" applyFill="1" applyBorder="1" applyAlignment="1">
      <alignment horizontal="center"/>
    </xf>
    <xf numFmtId="0" fontId="7" fillId="15" borderId="14" xfId="2" applyFont="1" applyFill="1" applyBorder="1"/>
    <xf numFmtId="0" fontId="7" fillId="15" borderId="15" xfId="2" applyFont="1" applyFill="1" applyBorder="1"/>
    <xf numFmtId="0" fontId="7" fillId="15" borderId="11" xfId="2" applyFont="1" applyFill="1" applyBorder="1" applyAlignment="1">
      <alignment horizontal="center" vertical="center"/>
    </xf>
    <xf numFmtId="0" fontId="7" fillId="16" borderId="15" xfId="2" applyFont="1" applyFill="1" applyBorder="1"/>
    <xf numFmtId="0" fontId="15" fillId="4" borderId="4"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0" fillId="4" borderId="16" xfId="0" applyFill="1" applyBorder="1" applyAlignment="1">
      <alignment horizontal="left" vertical="center" wrapText="1"/>
    </xf>
    <xf numFmtId="0" fontId="0" fillId="0" borderId="4" xfId="0" applyBorder="1"/>
    <xf numFmtId="0" fontId="0" fillId="0" borderId="4" xfId="0" applyBorder="1" applyAlignment="1">
      <alignment horizontal="center" vertical="center"/>
    </xf>
    <xf numFmtId="0" fontId="7" fillId="21" borderId="14" xfId="2" applyFont="1" applyFill="1" applyBorder="1"/>
    <xf numFmtId="0" fontId="19" fillId="2" borderId="4" xfId="0" applyFont="1" applyFill="1" applyBorder="1" applyAlignment="1">
      <alignment horizontal="center" vertical="center" wrapText="1"/>
    </xf>
    <xf numFmtId="0" fontId="19" fillId="2" borderId="0" xfId="0" applyFont="1" applyFill="1" applyAlignment="1">
      <alignment horizontal="center" vertical="center" wrapText="1"/>
    </xf>
    <xf numFmtId="0" fontId="19" fillId="20" borderId="4" xfId="0" applyFont="1" applyFill="1" applyBorder="1" applyAlignment="1">
      <alignment horizontal="center" vertical="center" wrapText="1"/>
    </xf>
    <xf numFmtId="0" fontId="20" fillId="0" borderId="0" xfId="0" applyFont="1" applyAlignment="1">
      <alignment wrapText="1"/>
    </xf>
    <xf numFmtId="0" fontId="19" fillId="20" borderId="16" xfId="0" applyFont="1" applyFill="1" applyBorder="1" applyAlignment="1">
      <alignment horizontal="center" vertical="center" wrapText="1"/>
    </xf>
    <xf numFmtId="0" fontId="0" fillId="0" borderId="16" xfId="0" applyBorder="1" applyAlignment="1">
      <alignment horizontal="center" vertical="center"/>
    </xf>
    <xf numFmtId="0" fontId="0" fillId="0" borderId="4" xfId="0" applyBorder="1" applyAlignment="1">
      <alignment horizontal="left" vertical="top" wrapText="1"/>
    </xf>
    <xf numFmtId="0" fontId="21" fillId="24" borderId="0" xfId="0" applyFont="1" applyFill="1" applyAlignment="1">
      <alignment vertical="center"/>
    </xf>
    <xf numFmtId="0" fontId="21" fillId="18" borderId="0" xfId="0" applyFont="1" applyFill="1" applyAlignment="1">
      <alignment vertical="center"/>
    </xf>
    <xf numFmtId="0" fontId="23" fillId="0" borderId="4" xfId="0" applyFont="1" applyBorder="1" applyAlignment="1">
      <alignment horizontal="center" vertical="center" wrapText="1"/>
    </xf>
    <xf numFmtId="0" fontId="23" fillId="10" borderId="4" xfId="0" applyFont="1" applyFill="1" applyBorder="1" applyAlignment="1">
      <alignment horizontal="center" vertical="center" wrapText="1"/>
    </xf>
    <xf numFmtId="0" fontId="23" fillId="0" borderId="18" xfId="0" applyFont="1" applyBorder="1" applyAlignment="1">
      <alignment horizontal="center" vertical="center" wrapText="1"/>
    </xf>
    <xf numFmtId="0" fontId="0" fillId="0" borderId="23" xfId="0" applyBorder="1" applyAlignment="1">
      <alignment horizontal="left" vertical="top" wrapText="1"/>
    </xf>
    <xf numFmtId="0" fontId="0" fillId="0" borderId="4" xfId="0" applyBorder="1" applyAlignment="1">
      <alignment horizontal="center" vertical="center" wrapText="1"/>
    </xf>
    <xf numFmtId="0" fontId="26" fillId="0" borderId="4" xfId="3" applyFont="1" applyBorder="1" applyAlignment="1">
      <alignment vertical="center"/>
    </xf>
    <xf numFmtId="0" fontId="26" fillId="0" borderId="0" xfId="3" applyFont="1" applyAlignment="1">
      <alignment vertical="center"/>
    </xf>
    <xf numFmtId="0" fontId="28" fillId="25" borderId="4" xfId="3" applyFont="1" applyFill="1" applyBorder="1" applyAlignment="1">
      <alignment vertical="center"/>
    </xf>
    <xf numFmtId="0" fontId="26" fillId="25" borderId="4" xfId="3" applyFont="1" applyFill="1" applyBorder="1" applyAlignment="1">
      <alignment horizontal="center" vertical="center" wrapText="1"/>
    </xf>
    <xf numFmtId="0" fontId="26" fillId="23" borderId="4" xfId="3" applyFont="1" applyFill="1" applyBorder="1" applyAlignment="1">
      <alignment vertical="center" wrapText="1"/>
    </xf>
    <xf numFmtId="0" fontId="26" fillId="22" borderId="4" xfId="3" applyFont="1" applyFill="1" applyBorder="1" applyAlignment="1">
      <alignment vertical="center" wrapText="1"/>
    </xf>
    <xf numFmtId="0" fontId="26" fillId="26" borderId="4" xfId="3" applyFont="1" applyFill="1" applyBorder="1" applyAlignment="1">
      <alignment horizontal="left" vertical="center" wrapText="1"/>
    </xf>
    <xf numFmtId="0" fontId="26" fillId="17" borderId="4" xfId="3" applyFont="1" applyFill="1" applyBorder="1" applyAlignment="1">
      <alignment vertical="center" wrapText="1"/>
    </xf>
    <xf numFmtId="0" fontId="26" fillId="27" borderId="4" xfId="3" applyFont="1" applyFill="1" applyBorder="1" applyAlignment="1">
      <alignment vertical="center" wrapText="1"/>
    </xf>
    <xf numFmtId="0" fontId="26" fillId="28" borderId="4" xfId="3" applyFont="1" applyFill="1" applyBorder="1" applyAlignment="1">
      <alignment vertical="center" wrapText="1"/>
    </xf>
    <xf numFmtId="0" fontId="29" fillId="0" borderId="4" xfId="3" applyFont="1" applyBorder="1" applyAlignment="1">
      <alignment vertical="center" wrapText="1"/>
    </xf>
    <xf numFmtId="0" fontId="30" fillId="29" borderId="24" xfId="3" applyFont="1" applyFill="1" applyBorder="1" applyAlignment="1">
      <alignment horizontal="left" vertical="top" wrapText="1"/>
    </xf>
    <xf numFmtId="0" fontId="30" fillId="29" borderId="0" xfId="3" applyFont="1" applyFill="1" applyAlignment="1">
      <alignment horizontal="left" vertical="top" wrapText="1" indent="2"/>
    </xf>
    <xf numFmtId="0" fontId="30" fillId="29" borderId="25" xfId="3" applyFont="1" applyFill="1" applyBorder="1" applyAlignment="1">
      <alignment horizontal="left" vertical="top" wrapText="1" indent="3"/>
    </xf>
    <xf numFmtId="0" fontId="32" fillId="0" borderId="0" xfId="3" applyFont="1" applyAlignment="1">
      <alignment horizontal="left" vertical="top"/>
    </xf>
    <xf numFmtId="0" fontId="30" fillId="0" borderId="27" xfId="3" applyFont="1" applyBorder="1" applyAlignment="1">
      <alignment horizontal="left" vertical="top" wrapText="1"/>
    </xf>
    <xf numFmtId="0" fontId="32" fillId="0" borderId="28" xfId="3" applyFont="1" applyBorder="1" applyAlignment="1">
      <alignment horizontal="left" vertical="top" wrapText="1"/>
    </xf>
    <xf numFmtId="0" fontId="33" fillId="0" borderId="29" xfId="3" applyFont="1" applyBorder="1" applyAlignment="1">
      <alignment horizontal="left" vertical="top" wrapText="1"/>
    </xf>
    <xf numFmtId="0" fontId="32" fillId="0" borderId="30" xfId="3" applyFont="1" applyBorder="1" applyAlignment="1">
      <alignment horizontal="left" vertical="top" wrapText="1"/>
    </xf>
    <xf numFmtId="0" fontId="33" fillId="0" borderId="31" xfId="3" applyFont="1" applyBorder="1" applyAlignment="1">
      <alignment horizontal="left" vertical="top" wrapText="1"/>
    </xf>
    <xf numFmtId="0" fontId="32" fillId="0" borderId="32" xfId="3" applyFont="1" applyBorder="1" applyAlignment="1">
      <alignment horizontal="left" vertical="top" wrapText="1"/>
    </xf>
    <xf numFmtId="0" fontId="33" fillId="0" borderId="33" xfId="3" applyFont="1" applyBorder="1" applyAlignment="1">
      <alignment horizontal="left" vertical="top" wrapText="1"/>
    </xf>
    <xf numFmtId="0" fontId="32" fillId="0" borderId="34" xfId="3" applyFont="1" applyBorder="1" applyAlignment="1">
      <alignment horizontal="left" vertical="top" wrapText="1"/>
    </xf>
    <xf numFmtId="0" fontId="33" fillId="0" borderId="35" xfId="3" applyFont="1" applyBorder="1" applyAlignment="1">
      <alignment horizontal="left" vertical="top" wrapText="1"/>
    </xf>
    <xf numFmtId="0" fontId="32" fillId="0" borderId="36" xfId="3" applyFont="1" applyBorder="1" applyAlignment="1">
      <alignment horizontal="left" vertical="top" wrapText="1"/>
    </xf>
    <xf numFmtId="0" fontId="32" fillId="0" borderId="36" xfId="3" applyFont="1" applyBorder="1" applyAlignment="1">
      <alignment vertical="top" wrapText="1"/>
    </xf>
    <xf numFmtId="0" fontId="32" fillId="0" borderId="37" xfId="3" applyFont="1" applyBorder="1" applyAlignment="1">
      <alignment horizontal="left" vertical="top" wrapText="1"/>
    </xf>
    <xf numFmtId="0" fontId="33" fillId="0" borderId="32" xfId="3" applyFont="1" applyBorder="1" applyAlignment="1">
      <alignment horizontal="left" vertical="top" wrapText="1"/>
    </xf>
    <xf numFmtId="0" fontId="32" fillId="0" borderId="38" xfId="3" applyFont="1" applyBorder="1" applyAlignment="1">
      <alignment horizontal="left" vertical="top" wrapText="1"/>
    </xf>
    <xf numFmtId="0" fontId="32" fillId="0" borderId="39" xfId="3" applyFont="1" applyBorder="1" applyAlignment="1">
      <alignment horizontal="left" vertical="top" wrapText="1"/>
    </xf>
    <xf numFmtId="0" fontId="33" fillId="0" borderId="40" xfId="3" applyFont="1" applyBorder="1" applyAlignment="1">
      <alignment horizontal="left" vertical="top" wrapText="1"/>
    </xf>
    <xf numFmtId="0" fontId="32" fillId="0" borderId="43" xfId="3" applyFont="1" applyBorder="1" applyAlignment="1">
      <alignment vertical="top" wrapText="1"/>
    </xf>
    <xf numFmtId="0" fontId="32" fillId="0" borderId="44" xfId="3" applyFont="1" applyBorder="1" applyAlignment="1">
      <alignment horizontal="left" vertical="top" wrapText="1"/>
    </xf>
    <xf numFmtId="0" fontId="33" fillId="0" borderId="45" xfId="3" applyFont="1" applyBorder="1" applyAlignment="1">
      <alignment horizontal="left" vertical="top" wrapText="1"/>
    </xf>
    <xf numFmtId="0" fontId="32" fillId="0" borderId="47" xfId="3" applyFont="1" applyBorder="1" applyAlignment="1">
      <alignment horizontal="left" vertical="top" wrapText="1"/>
    </xf>
    <xf numFmtId="0" fontId="33" fillId="0" borderId="34" xfId="3" applyFont="1" applyBorder="1" applyAlignment="1">
      <alignment horizontal="left" vertical="top" wrapText="1"/>
    </xf>
    <xf numFmtId="0" fontId="32" fillId="0" borderId="45" xfId="3" applyFont="1" applyBorder="1" applyAlignment="1">
      <alignment horizontal="left" vertical="top" wrapText="1"/>
    </xf>
    <xf numFmtId="0" fontId="32" fillId="0" borderId="46" xfId="3" applyFont="1" applyBorder="1" applyAlignment="1">
      <alignment vertical="top" wrapText="1"/>
    </xf>
    <xf numFmtId="0" fontId="32" fillId="0" borderId="48" xfId="3" applyFont="1" applyBorder="1" applyAlignment="1">
      <alignment horizontal="left" vertical="top" wrapText="1"/>
    </xf>
    <xf numFmtId="0" fontId="33" fillId="0" borderId="49" xfId="3" applyFont="1" applyBorder="1" applyAlignment="1">
      <alignment horizontal="left" vertical="top" wrapText="1"/>
    </xf>
    <xf numFmtId="0" fontId="32" fillId="0" borderId="53" xfId="3" applyFont="1" applyBorder="1" applyAlignment="1">
      <alignment vertical="top" wrapText="1"/>
    </xf>
    <xf numFmtId="0" fontId="33" fillId="0" borderId="54" xfId="3" applyFont="1" applyBorder="1" applyAlignment="1">
      <alignment horizontal="left" vertical="top" wrapText="1"/>
    </xf>
    <xf numFmtId="0" fontId="33" fillId="0" borderId="55" xfId="3" applyFont="1" applyBorder="1" applyAlignment="1">
      <alignment horizontal="left" vertical="top" wrapText="1"/>
    </xf>
    <xf numFmtId="0" fontId="32" fillId="0" borderId="56" xfId="3" applyFont="1" applyBorder="1" applyAlignment="1">
      <alignment vertical="top" wrapText="1"/>
    </xf>
    <xf numFmtId="0" fontId="32" fillId="0" borderId="57" xfId="3" applyFont="1" applyBorder="1" applyAlignment="1">
      <alignment horizontal="left" vertical="top" wrapText="1"/>
    </xf>
    <xf numFmtId="0" fontId="32" fillId="0" borderId="55" xfId="3" applyFont="1" applyBorder="1" applyAlignment="1">
      <alignment horizontal="left" vertical="top" wrapText="1"/>
    </xf>
    <xf numFmtId="0" fontId="32" fillId="0" borderId="58" xfId="3" applyFont="1" applyBorder="1" applyAlignment="1">
      <alignment horizontal="left" vertical="top" wrapText="1"/>
    </xf>
    <xf numFmtId="0" fontId="33" fillId="0" borderId="59" xfId="3" applyFont="1" applyBorder="1" applyAlignment="1">
      <alignment horizontal="left" vertical="top" wrapText="1"/>
    </xf>
    <xf numFmtId="0" fontId="32" fillId="0" borderId="63" xfId="3" applyFont="1" applyBorder="1" applyAlignment="1">
      <alignment horizontal="left" vertical="top" wrapText="1"/>
    </xf>
    <xf numFmtId="0" fontId="33" fillId="0" borderId="64" xfId="3" applyFont="1" applyBorder="1" applyAlignment="1">
      <alignment horizontal="left" vertical="top" wrapText="1"/>
    </xf>
    <xf numFmtId="0" fontId="32" fillId="0" borderId="65" xfId="3" applyFont="1" applyBorder="1" applyAlignment="1">
      <alignment vertical="top" wrapText="1"/>
    </xf>
    <xf numFmtId="0" fontId="33" fillId="0" borderId="66" xfId="3" applyFont="1" applyBorder="1" applyAlignment="1">
      <alignment horizontal="left" vertical="top" wrapText="1"/>
    </xf>
    <xf numFmtId="0" fontId="32" fillId="0" borderId="67" xfId="3" applyFont="1" applyBorder="1" applyAlignment="1">
      <alignment horizontal="left" vertical="top" wrapText="1"/>
    </xf>
    <xf numFmtId="0" fontId="32" fillId="0" borderId="66" xfId="3" applyFont="1" applyBorder="1" applyAlignment="1">
      <alignment horizontal="left" vertical="top" wrapText="1"/>
    </xf>
    <xf numFmtId="0" fontId="32" fillId="0" borderId="68" xfId="3" applyFont="1" applyBorder="1" applyAlignment="1">
      <alignment horizontal="left" vertical="top" wrapText="1"/>
    </xf>
    <xf numFmtId="0" fontId="33" fillId="0" borderId="69" xfId="3" applyFont="1" applyBorder="1" applyAlignment="1">
      <alignment horizontal="left" vertical="top" wrapText="1"/>
    </xf>
    <xf numFmtId="0" fontId="32" fillId="0" borderId="73" xfId="3" applyFont="1" applyBorder="1" applyAlignment="1">
      <alignment horizontal="left" vertical="top" wrapText="1"/>
    </xf>
    <xf numFmtId="0" fontId="33" fillId="0" borderId="74" xfId="3" applyFont="1" applyBorder="1" applyAlignment="1">
      <alignment horizontal="left" vertical="top" wrapText="1"/>
    </xf>
    <xf numFmtId="0" fontId="32" fillId="0" borderId="75" xfId="3" applyFont="1" applyBorder="1" applyAlignment="1">
      <alignment vertical="top" wrapText="1"/>
    </xf>
    <xf numFmtId="0" fontId="33" fillId="0" borderId="76" xfId="3" applyFont="1" applyBorder="1" applyAlignment="1">
      <alignment horizontal="left" vertical="top" wrapText="1"/>
    </xf>
    <xf numFmtId="0" fontId="32" fillId="0" borderId="77" xfId="3" applyFont="1" applyBorder="1" applyAlignment="1">
      <alignment horizontal="left" vertical="top" wrapText="1"/>
    </xf>
    <xf numFmtId="0" fontId="33" fillId="0" borderId="78" xfId="3" applyFont="1" applyBorder="1" applyAlignment="1">
      <alignment horizontal="left" vertical="top" wrapText="1"/>
    </xf>
    <xf numFmtId="0" fontId="26" fillId="0" borderId="0" xfId="3" applyFont="1"/>
    <xf numFmtId="0" fontId="38" fillId="0" borderId="87" xfId="3" applyFont="1" applyBorder="1" applyAlignment="1">
      <alignment vertical="center" wrapText="1"/>
    </xf>
    <xf numFmtId="0" fontId="38" fillId="0" borderId="22" xfId="3" applyFont="1" applyBorder="1" applyAlignment="1">
      <alignment vertical="center" wrapText="1"/>
    </xf>
    <xf numFmtId="0" fontId="38" fillId="36" borderId="88" xfId="3" applyFont="1" applyFill="1" applyBorder="1" applyAlignment="1">
      <alignment horizontal="right" vertical="center" wrapText="1"/>
    </xf>
    <xf numFmtId="0" fontId="38" fillId="36" borderId="87" xfId="3" applyFont="1" applyFill="1" applyBorder="1" applyAlignment="1">
      <alignment vertical="center" wrapText="1"/>
    </xf>
    <xf numFmtId="0" fontId="38" fillId="36" borderId="87" xfId="3" applyFont="1" applyFill="1" applyBorder="1" applyAlignment="1">
      <alignment horizontal="justify" vertical="center" wrapText="1"/>
    </xf>
    <xf numFmtId="0" fontId="39" fillId="0" borderId="87" xfId="3" applyFont="1" applyBorder="1" applyAlignment="1">
      <alignment horizontal="center" vertical="center" wrapText="1"/>
    </xf>
    <xf numFmtId="0" fontId="39" fillId="0" borderId="88" xfId="3" applyFont="1" applyBorder="1" applyAlignment="1">
      <alignment horizontal="right" vertical="center" wrapText="1"/>
    </xf>
    <xf numFmtId="0" fontId="39" fillId="37" borderId="87" xfId="3" applyFont="1" applyFill="1" applyBorder="1" applyAlignment="1">
      <alignment horizontal="center" vertical="center" wrapText="1"/>
    </xf>
    <xf numFmtId="0" fontId="39" fillId="0" borderId="88" xfId="3" applyFont="1" applyBorder="1" applyAlignment="1">
      <alignment vertical="center" wrapText="1"/>
    </xf>
    <xf numFmtId="0" fontId="39" fillId="0" borderId="87" xfId="3" applyFont="1" applyBorder="1" applyAlignment="1">
      <alignment vertical="center" wrapText="1"/>
    </xf>
    <xf numFmtId="0" fontId="39" fillId="38" borderId="87" xfId="3" applyFont="1" applyFill="1" applyBorder="1" applyAlignment="1">
      <alignment horizontal="center" vertical="center" wrapText="1"/>
    </xf>
    <xf numFmtId="0" fontId="29" fillId="0" borderId="0" xfId="0" applyFont="1"/>
    <xf numFmtId="0" fontId="43" fillId="0" borderId="0" xfId="0" applyFont="1"/>
    <xf numFmtId="0" fontId="44" fillId="0" borderId="0" xfId="2" applyFont="1" applyAlignment="1">
      <alignment horizontal="center" vertical="center"/>
    </xf>
    <xf numFmtId="0" fontId="44" fillId="0" borderId="0" xfId="2" applyFont="1" applyAlignment="1">
      <alignment horizontal="center" vertical="center" wrapText="1"/>
    </xf>
    <xf numFmtId="0" fontId="45" fillId="0" borderId="0" xfId="2" applyFont="1" applyAlignment="1">
      <alignment horizontal="center" vertical="center"/>
    </xf>
    <xf numFmtId="0" fontId="30" fillId="0" borderId="0" xfId="2" applyFont="1" applyAlignment="1">
      <alignment wrapText="1"/>
    </xf>
    <xf numFmtId="0" fontId="45" fillId="0" borderId="0" xfId="2" applyFont="1" applyAlignment="1">
      <alignment horizontal="left" vertical="center" wrapText="1"/>
    </xf>
    <xf numFmtId="0" fontId="33" fillId="0" borderId="0" xfId="2" applyFont="1" applyAlignment="1">
      <alignment horizontal="left" vertical="center" wrapText="1"/>
    </xf>
    <xf numFmtId="0" fontId="33" fillId="0" borderId="0" xfId="0" applyFont="1" applyAlignment="1">
      <alignment vertical="center" wrapText="1"/>
    </xf>
    <xf numFmtId="0" fontId="33" fillId="0" borderId="0" xfId="0" applyFont="1" applyAlignment="1">
      <alignment wrapText="1"/>
    </xf>
    <xf numFmtId="0" fontId="33" fillId="0" borderId="0" xfId="0" applyFont="1" applyAlignment="1">
      <alignment horizontal="left" vertical="center" wrapText="1"/>
    </xf>
    <xf numFmtId="0" fontId="33" fillId="0" borderId="0" xfId="2" applyFont="1" applyAlignment="1">
      <alignment wrapText="1"/>
    </xf>
    <xf numFmtId="0" fontId="45" fillId="0" borderId="0" xfId="2" applyFont="1" applyAlignment="1">
      <alignment horizontal="center" vertical="center" wrapText="1"/>
    </xf>
    <xf numFmtId="0" fontId="46" fillId="39" borderId="34" xfId="4" applyFont="1" applyFill="1" applyBorder="1" applyAlignment="1">
      <alignment horizontal="left" vertical="top" wrapText="1" indent="3"/>
    </xf>
    <xf numFmtId="0" fontId="46" fillId="39" borderId="34" xfId="4" applyFont="1" applyFill="1" applyBorder="1" applyAlignment="1">
      <alignment horizontal="center" vertical="top" wrapText="1"/>
    </xf>
    <xf numFmtId="0" fontId="46" fillId="39" borderId="34" xfId="4" applyFont="1" applyFill="1" applyBorder="1" applyAlignment="1">
      <alignment horizontal="left" vertical="top" wrapText="1" indent="8"/>
    </xf>
    <xf numFmtId="0" fontId="39" fillId="0" borderId="0" xfId="4" applyFont="1" applyAlignment="1">
      <alignment horizontal="left" wrapText="1"/>
    </xf>
    <xf numFmtId="0" fontId="39" fillId="0" borderId="0" xfId="4" applyFont="1" applyAlignment="1">
      <alignment horizontal="left" vertical="top"/>
    </xf>
    <xf numFmtId="0" fontId="39" fillId="40" borderId="34" xfId="4" applyFont="1" applyFill="1" applyBorder="1" applyAlignment="1">
      <alignment horizontal="left" vertical="top" wrapText="1"/>
    </xf>
    <xf numFmtId="0" fontId="29" fillId="40" borderId="34" xfId="4" applyFont="1" applyFill="1" applyBorder="1" applyAlignment="1">
      <alignment horizontal="left" vertical="top" wrapText="1"/>
    </xf>
    <xf numFmtId="0" fontId="39" fillId="0" borderId="0" xfId="4" applyFont="1" applyAlignment="1">
      <alignment horizontal="left" vertical="center" wrapText="1"/>
    </xf>
    <xf numFmtId="0" fontId="39" fillId="41" borderId="34" xfId="4" applyFont="1" applyFill="1" applyBorder="1" applyAlignment="1">
      <alignment horizontal="left" vertical="top" wrapText="1"/>
    </xf>
    <xf numFmtId="0" fontId="39" fillId="0" borderId="0" xfId="4" applyFont="1" applyAlignment="1">
      <alignment horizontal="left" vertical="top" wrapText="1"/>
    </xf>
    <xf numFmtId="0" fontId="29" fillId="40" borderId="4" xfId="4" applyFont="1" applyFill="1" applyBorder="1" applyAlignment="1">
      <alignment horizontal="left" vertical="top" wrapText="1"/>
    </xf>
    <xf numFmtId="0" fontId="39" fillId="40" borderId="92" xfId="4" applyFont="1" applyFill="1" applyBorder="1" applyAlignment="1">
      <alignment horizontal="left" vertical="top" wrapText="1"/>
    </xf>
    <xf numFmtId="0" fontId="29" fillId="40" borderId="32" xfId="4" applyFont="1" applyFill="1" applyBorder="1" applyAlignment="1">
      <alignment horizontal="left" vertical="top" wrapText="1"/>
    </xf>
    <xf numFmtId="0" fontId="39" fillId="42" borderId="30" xfId="4" applyFont="1" applyFill="1" applyBorder="1" applyAlignment="1">
      <alignment horizontal="left" vertical="top" wrapText="1"/>
    </xf>
    <xf numFmtId="0" fontId="39" fillId="42" borderId="34" xfId="4" applyFont="1" applyFill="1" applyBorder="1" applyAlignment="1">
      <alignment horizontal="left" vertical="top" wrapText="1"/>
    </xf>
    <xf numFmtId="0" fontId="29" fillId="42" borderId="34" xfId="4" applyFont="1" applyFill="1" applyBorder="1" applyAlignment="1">
      <alignment horizontal="left" vertical="top" wrapText="1"/>
    </xf>
    <xf numFmtId="0" fontId="39" fillId="43" borderId="34" xfId="4" applyFont="1" applyFill="1" applyBorder="1" applyAlignment="1">
      <alignment horizontal="left" vertical="top" wrapText="1"/>
    </xf>
    <xf numFmtId="0" fontId="39" fillId="42" borderId="34" xfId="4" applyFont="1" applyFill="1" applyBorder="1" applyAlignment="1">
      <alignment horizontal="left" vertical="center" wrapText="1"/>
    </xf>
    <xf numFmtId="0" fontId="51" fillId="0" borderId="4" xfId="2" applyFont="1" applyBorder="1"/>
    <xf numFmtId="0" fontId="8" fillId="0" borderId="9" xfId="2" applyFont="1" applyBorder="1"/>
    <xf numFmtId="0" fontId="7" fillId="12" borderId="2" xfId="2" applyFont="1" applyFill="1" applyBorder="1"/>
    <xf numFmtId="9" fontId="5" fillId="0" borderId="6" xfId="1" applyFont="1" applyBorder="1" applyAlignment="1">
      <alignment horizontal="center"/>
    </xf>
    <xf numFmtId="9" fontId="9" fillId="0" borderId="15" xfId="2" applyNumberFormat="1" applyFont="1" applyBorder="1" applyAlignment="1">
      <alignment horizontal="center" vertical="center"/>
    </xf>
    <xf numFmtId="0" fontId="8" fillId="0" borderId="15" xfId="2" applyFont="1" applyBorder="1"/>
    <xf numFmtId="9" fontId="5" fillId="0" borderId="95" xfId="2" applyNumberFormat="1" applyBorder="1" applyAlignment="1">
      <alignment horizontal="center"/>
    </xf>
    <xf numFmtId="0" fontId="7" fillId="16" borderId="15" xfId="2" applyFont="1" applyFill="1" applyBorder="1" applyAlignment="1">
      <alignment horizontal="center" vertical="center"/>
    </xf>
    <xf numFmtId="0" fontId="7" fillId="12" borderId="15" xfId="2" applyFont="1" applyFill="1" applyBorder="1"/>
    <xf numFmtId="0" fontId="7" fillId="16" borderId="95" xfId="2" applyFont="1" applyFill="1" applyBorder="1" applyAlignment="1">
      <alignment horizontal="center" vertical="center"/>
    </xf>
    <xf numFmtId="9" fontId="5" fillId="0" borderId="96" xfId="1" applyFont="1" applyBorder="1" applyAlignment="1">
      <alignment horizontal="center"/>
    </xf>
    <xf numFmtId="0" fontId="7" fillId="16" borderId="14" xfId="2" applyFont="1" applyFill="1" applyBorder="1" applyAlignment="1">
      <alignment horizontal="center" vertical="center"/>
    </xf>
    <xf numFmtId="0" fontId="51" fillId="0" borderId="5" xfId="2" applyFont="1" applyBorder="1"/>
    <xf numFmtId="0" fontId="5" fillId="0" borderId="14" xfId="2" applyBorder="1"/>
    <xf numFmtId="0" fontId="49" fillId="0" borderId="97" xfId="2" applyFont="1" applyBorder="1"/>
    <xf numFmtId="0" fontId="51" fillId="0" borderId="97" xfId="2" applyFont="1" applyBorder="1"/>
    <xf numFmtId="0" fontId="50" fillId="0" borderId="97" xfId="2" applyFont="1" applyBorder="1"/>
    <xf numFmtId="0" fontId="50" fillId="0" borderId="98" xfId="2" applyFont="1" applyBorder="1"/>
    <xf numFmtId="9" fontId="5" fillId="0" borderId="99" xfId="1" applyFont="1" applyBorder="1" applyAlignment="1">
      <alignment horizontal="center"/>
    </xf>
    <xf numFmtId="0" fontId="5" fillId="0" borderId="93" xfId="2" applyBorder="1"/>
    <xf numFmtId="9" fontId="5" fillId="0" borderId="100" xfId="2" applyNumberFormat="1" applyBorder="1" applyAlignment="1">
      <alignment horizontal="center"/>
    </xf>
    <xf numFmtId="0" fontId="51" fillId="0" borderId="98" xfId="2" applyFont="1" applyBorder="1"/>
    <xf numFmtId="0" fontId="49" fillId="0" borderId="98" xfId="2" applyFont="1" applyBorder="1"/>
    <xf numFmtId="0" fontId="51" fillId="0" borderId="23" xfId="2" applyFont="1" applyBorder="1"/>
    <xf numFmtId="0" fontId="5" fillId="44" borderId="93" xfId="2" applyFill="1" applyBorder="1"/>
    <xf numFmtId="0" fontId="5" fillId="0" borderId="5" xfId="2" applyBorder="1"/>
    <xf numFmtId="0" fontId="5" fillId="0" borderId="6" xfId="2" applyBorder="1" applyAlignment="1">
      <alignment horizontal="center"/>
    </xf>
    <xf numFmtId="0" fontId="5" fillId="0" borderId="94" xfId="2" applyBorder="1"/>
    <xf numFmtId="0" fontId="5" fillId="0" borderId="10" xfId="2" applyBorder="1" applyAlignment="1">
      <alignment horizontal="center"/>
    </xf>
    <xf numFmtId="0" fontId="5" fillId="0" borderId="13" xfId="2" applyBorder="1"/>
    <xf numFmtId="0" fontId="5" fillId="0" borderId="101" xfId="2" applyBorder="1"/>
    <xf numFmtId="0" fontId="48" fillId="0" borderId="11" xfId="2" applyFont="1" applyBorder="1" applyAlignment="1">
      <alignment horizontal="center"/>
    </xf>
    <xf numFmtId="9" fontId="5" fillId="0" borderId="13" xfId="1" applyFont="1" applyBorder="1" applyAlignment="1">
      <alignment horizontal="center"/>
    </xf>
    <xf numFmtId="9" fontId="5" fillId="0" borderId="101" xfId="1" applyFont="1" applyBorder="1" applyAlignment="1">
      <alignment horizontal="center"/>
    </xf>
    <xf numFmtId="0" fontId="52" fillId="0" borderId="0" xfId="2" applyFont="1" applyAlignment="1">
      <alignment vertical="center" wrapText="1"/>
    </xf>
    <xf numFmtId="0" fontId="10" fillId="0" borderId="14" xfId="2" applyFont="1" applyBorder="1" applyAlignment="1">
      <alignment horizontal="left"/>
    </xf>
    <xf numFmtId="9" fontId="5" fillId="0" borderId="10" xfId="1" applyFont="1" applyBorder="1" applyAlignment="1">
      <alignment horizontal="center"/>
    </xf>
    <xf numFmtId="0" fontId="5" fillId="0" borderId="0" xfId="2" applyAlignment="1">
      <alignment horizontal="center"/>
    </xf>
    <xf numFmtId="0" fontId="5" fillId="0" borderId="9" xfId="2" applyBorder="1" applyAlignment="1">
      <alignment horizontal="center"/>
    </xf>
    <xf numFmtId="0" fontId="53" fillId="18" borderId="11" xfId="2" applyFont="1" applyFill="1" applyBorder="1"/>
    <xf numFmtId="0" fontId="53" fillId="18" borderId="95" xfId="2" applyFont="1" applyFill="1" applyBorder="1" applyAlignment="1">
      <alignment horizontal="center"/>
    </xf>
    <xf numFmtId="0" fontId="53" fillId="18" borderId="11" xfId="2" applyFont="1" applyFill="1" applyBorder="1" applyAlignment="1">
      <alignment horizontal="center"/>
    </xf>
    <xf numFmtId="0" fontId="53" fillId="18" borderId="12" xfId="2" applyFont="1" applyFill="1" applyBorder="1"/>
    <xf numFmtId="0" fontId="53" fillId="18" borderId="3" xfId="2" applyFont="1" applyFill="1" applyBorder="1" applyAlignment="1">
      <alignment horizontal="center"/>
    </xf>
    <xf numFmtId="0" fontId="53" fillId="18" borderId="12" xfId="2" applyFont="1" applyFill="1" applyBorder="1" applyAlignment="1">
      <alignment horizontal="center"/>
    </xf>
    <xf numFmtId="0" fontId="53" fillId="18" borderId="14" xfId="2" applyFont="1" applyFill="1" applyBorder="1"/>
    <xf numFmtId="0" fontId="53" fillId="18" borderId="15" xfId="2" applyFont="1" applyFill="1" applyBorder="1" applyAlignment="1">
      <alignment horizontal="center"/>
    </xf>
    <xf numFmtId="0" fontId="11" fillId="17" borderId="5" xfId="2" applyFont="1" applyFill="1" applyBorder="1"/>
    <xf numFmtId="0" fontId="7" fillId="11" borderId="5" xfId="2" applyFont="1" applyFill="1" applyBorder="1"/>
    <xf numFmtId="0" fontId="7" fillId="13" borderId="5" xfId="2" applyFont="1" applyFill="1" applyBorder="1"/>
    <xf numFmtId="0" fontId="9" fillId="14" borderId="5" xfId="2" applyFont="1" applyFill="1" applyBorder="1"/>
    <xf numFmtId="0" fontId="7" fillId="15" borderId="5" xfId="2" applyFont="1" applyFill="1" applyBorder="1"/>
    <xf numFmtId="0" fontId="7" fillId="21" borderId="94" xfId="2" applyFont="1" applyFill="1" applyBorder="1"/>
    <xf numFmtId="0" fontId="10" fillId="0" borderId="11" xfId="2" applyFont="1" applyBorder="1" applyAlignment="1">
      <alignment horizontal="center"/>
    </xf>
    <xf numFmtId="9" fontId="5" fillId="0" borderId="13" xfId="2" applyNumberFormat="1" applyBorder="1" applyAlignment="1">
      <alignment horizontal="center"/>
    </xf>
    <xf numFmtId="9" fontId="5" fillId="0" borderId="101" xfId="2" applyNumberFormat="1" applyBorder="1" applyAlignment="1">
      <alignment horizontal="center"/>
    </xf>
    <xf numFmtId="0" fontId="8" fillId="0" borderId="94" xfId="2" applyFont="1" applyBorder="1"/>
    <xf numFmtId="0" fontId="7" fillId="18" borderId="1" xfId="2" applyFont="1" applyFill="1" applyBorder="1"/>
    <xf numFmtId="0" fontId="7" fillId="18" borderId="12" xfId="2" applyFont="1" applyFill="1" applyBorder="1"/>
    <xf numFmtId="9" fontId="44" fillId="0" borderId="13" xfId="1" applyFont="1" applyBorder="1" applyAlignment="1">
      <alignment horizontal="center" vertical="center"/>
    </xf>
    <xf numFmtId="9" fontId="44" fillId="0" borderId="101" xfId="1" applyFont="1" applyBorder="1" applyAlignment="1">
      <alignment horizontal="center" vertical="center"/>
    </xf>
    <xf numFmtId="0" fontId="48" fillId="0" borderId="9" xfId="2" applyFont="1" applyBorder="1" applyAlignment="1">
      <alignment horizontal="center"/>
    </xf>
    <xf numFmtId="0" fontId="16" fillId="22" borderId="19" xfId="0" applyFont="1" applyFill="1" applyBorder="1" applyAlignment="1">
      <alignment horizontal="center" vertical="center"/>
    </xf>
    <xf numFmtId="0" fontId="16" fillId="22" borderId="7" xfId="0" applyFont="1" applyFill="1" applyBorder="1" applyAlignment="1">
      <alignment horizontal="center" vertical="center"/>
    </xf>
    <xf numFmtId="0" fontId="16" fillId="22" borderId="20" xfId="0" applyFont="1" applyFill="1" applyBorder="1" applyAlignment="1">
      <alignment horizontal="center" vertical="center"/>
    </xf>
    <xf numFmtId="0" fontId="17" fillId="19" borderId="18" xfId="0" applyFont="1" applyFill="1" applyBorder="1" applyAlignment="1">
      <alignment horizontal="center" vertical="center"/>
    </xf>
    <xf numFmtId="0" fontId="17" fillId="19" borderId="21" xfId="0" applyFont="1" applyFill="1" applyBorder="1" applyAlignment="1">
      <alignment horizontal="center" vertical="center"/>
    </xf>
    <xf numFmtId="0" fontId="17" fillId="19" borderId="16" xfId="0" applyFont="1" applyFill="1" applyBorder="1" applyAlignment="1">
      <alignment horizontal="center" vertical="center"/>
    </xf>
    <xf numFmtId="0" fontId="22" fillId="18" borderId="0" xfId="0" applyFont="1" applyFill="1" applyAlignment="1">
      <alignment horizontal="center" vertical="center"/>
    </xf>
    <xf numFmtId="0" fontId="21" fillId="24" borderId="0" xfId="0" applyFont="1" applyFill="1" applyAlignment="1">
      <alignment horizontal="center" vertical="center"/>
    </xf>
    <xf numFmtId="0" fontId="21" fillId="24" borderId="22" xfId="0" applyFont="1" applyFill="1" applyBorder="1" applyAlignment="1">
      <alignment horizontal="center" vertical="center"/>
    </xf>
    <xf numFmtId="0" fontId="27" fillId="27" borderId="4" xfId="3" applyFont="1" applyFill="1" applyBorder="1" applyAlignment="1">
      <alignment horizontal="center" vertical="center"/>
    </xf>
    <xf numFmtId="0" fontId="27" fillId="28" borderId="4" xfId="3" applyFont="1" applyFill="1" applyBorder="1" applyAlignment="1">
      <alignment horizontal="center" vertical="center"/>
    </xf>
    <xf numFmtId="0" fontId="27" fillId="25" borderId="18" xfId="3" applyFont="1" applyFill="1" applyBorder="1" applyAlignment="1">
      <alignment horizontal="center" vertical="center"/>
    </xf>
    <xf numFmtId="0" fontId="27" fillId="25" borderId="21" xfId="3" applyFont="1" applyFill="1" applyBorder="1" applyAlignment="1">
      <alignment horizontal="center" vertical="center"/>
    </xf>
    <xf numFmtId="0" fontId="27" fillId="25" borderId="16" xfId="3" applyFont="1" applyFill="1" applyBorder="1" applyAlignment="1">
      <alignment horizontal="center" vertical="center"/>
    </xf>
    <xf numFmtId="0" fontId="27" fillId="23" borderId="4" xfId="3" applyFont="1" applyFill="1" applyBorder="1" applyAlignment="1">
      <alignment horizontal="center" vertical="center"/>
    </xf>
    <xf numFmtId="0" fontId="27" fillId="22" borderId="4" xfId="3" applyFont="1" applyFill="1" applyBorder="1" applyAlignment="1">
      <alignment horizontal="center" vertical="center"/>
    </xf>
    <xf numFmtId="0" fontId="27" fillId="26" borderId="4" xfId="3" applyFont="1" applyFill="1" applyBorder="1" applyAlignment="1">
      <alignment horizontal="center" vertical="center" wrapText="1"/>
    </xf>
    <xf numFmtId="0" fontId="27" fillId="17" borderId="4" xfId="3" applyFont="1" applyFill="1" applyBorder="1" applyAlignment="1">
      <alignment horizontal="center" vertical="center"/>
    </xf>
    <xf numFmtId="0" fontId="30" fillId="34" borderId="70" xfId="3" applyFont="1" applyFill="1" applyBorder="1" applyAlignment="1">
      <alignment horizontal="left" vertical="top" wrapText="1"/>
    </xf>
    <xf numFmtId="0" fontId="30" fillId="34" borderId="71" xfId="3" applyFont="1" applyFill="1" applyBorder="1" applyAlignment="1">
      <alignment horizontal="left" vertical="top" wrapText="1"/>
    </xf>
    <xf numFmtId="0" fontId="30" fillId="34" borderId="72" xfId="3" applyFont="1" applyFill="1" applyBorder="1" applyAlignment="1">
      <alignment horizontal="left" vertical="top" wrapText="1"/>
    </xf>
    <xf numFmtId="0" fontId="30" fillId="32" borderId="50" xfId="3" applyFont="1" applyFill="1" applyBorder="1" applyAlignment="1">
      <alignment horizontal="left" vertical="top" wrapText="1"/>
    </xf>
    <xf numFmtId="0" fontId="30" fillId="32" borderId="51" xfId="3" applyFont="1" applyFill="1" applyBorder="1" applyAlignment="1">
      <alignment horizontal="left" vertical="top" wrapText="1"/>
    </xf>
    <xf numFmtId="0" fontId="30" fillId="32" borderId="52" xfId="3" applyFont="1" applyFill="1" applyBorder="1" applyAlignment="1">
      <alignment horizontal="left" vertical="top" wrapText="1"/>
    </xf>
    <xf numFmtId="0" fontId="30" fillId="33" borderId="60" xfId="3" applyFont="1" applyFill="1" applyBorder="1" applyAlignment="1">
      <alignment horizontal="left" vertical="top" wrapText="1"/>
    </xf>
    <xf numFmtId="0" fontId="30" fillId="33" borderId="61" xfId="3" applyFont="1" applyFill="1" applyBorder="1" applyAlignment="1">
      <alignment horizontal="left" vertical="top" wrapText="1"/>
    </xf>
    <xf numFmtId="0" fontId="30" fillId="33" borderId="62" xfId="3" applyFont="1" applyFill="1" applyBorder="1" applyAlignment="1">
      <alignment horizontal="left" vertical="top" wrapText="1"/>
    </xf>
    <xf numFmtId="0" fontId="30" fillId="30" borderId="26" xfId="3" applyFont="1" applyFill="1" applyBorder="1" applyAlignment="1">
      <alignment horizontal="center" vertical="top" wrapText="1"/>
    </xf>
    <xf numFmtId="0" fontId="30" fillId="30" borderId="0" xfId="3" applyFont="1" applyFill="1" applyAlignment="1">
      <alignment horizontal="center" vertical="top" wrapText="1"/>
    </xf>
    <xf numFmtId="0" fontId="30" fillId="31" borderId="41" xfId="3" applyFont="1" applyFill="1" applyBorder="1" applyAlignment="1">
      <alignment horizontal="left" vertical="top" wrapText="1"/>
    </xf>
    <xf numFmtId="0" fontId="30" fillId="31" borderId="0" xfId="3" applyFont="1" applyFill="1" applyAlignment="1">
      <alignment horizontal="left" vertical="top" wrapText="1"/>
    </xf>
    <xf numFmtId="0" fontId="30" fillId="31" borderId="42" xfId="3" applyFont="1" applyFill="1" applyBorder="1" applyAlignment="1">
      <alignment horizontal="left" vertical="top" wrapText="1"/>
    </xf>
    <xf numFmtId="0" fontId="39" fillId="0" borderId="79" xfId="3" applyFont="1" applyBorder="1" applyAlignment="1">
      <alignment vertical="center" wrapText="1"/>
    </xf>
    <xf numFmtId="0" fontId="39" fillId="0" borderId="80" xfId="3" applyFont="1" applyBorder="1" applyAlignment="1">
      <alignment vertical="center" wrapText="1"/>
    </xf>
    <xf numFmtId="0" fontId="39" fillId="0" borderId="81" xfId="3" applyFont="1" applyBorder="1" applyAlignment="1">
      <alignment vertical="center" wrapText="1"/>
    </xf>
    <xf numFmtId="0" fontId="39" fillId="0" borderId="79" xfId="3" applyFont="1" applyBorder="1" applyAlignment="1">
      <alignment horizontal="center" vertical="center" wrapText="1"/>
    </xf>
    <xf numFmtId="0" fontId="39" fillId="0" borderId="81" xfId="3" applyFont="1" applyBorder="1" applyAlignment="1">
      <alignment horizontal="center" vertical="center" wrapText="1"/>
    </xf>
    <xf numFmtId="0" fontId="38" fillId="36" borderId="79" xfId="3" applyFont="1" applyFill="1" applyBorder="1" applyAlignment="1">
      <alignment vertical="center" wrapText="1"/>
    </xf>
    <xf numFmtId="0" fontId="38" fillId="36" borderId="80" xfId="3" applyFont="1" applyFill="1" applyBorder="1" applyAlignment="1">
      <alignment vertical="center" wrapText="1"/>
    </xf>
    <xf numFmtId="0" fontId="38" fillId="36" borderId="81" xfId="3" applyFont="1" applyFill="1" applyBorder="1" applyAlignment="1">
      <alignment vertical="center" wrapText="1"/>
    </xf>
    <xf numFmtId="0" fontId="39" fillId="0" borderId="89" xfId="3" applyFont="1" applyBorder="1" applyAlignment="1">
      <alignment horizontal="right" vertical="center" wrapText="1"/>
    </xf>
    <xf numFmtId="0" fontId="39" fillId="0" borderId="90" xfId="3" applyFont="1" applyBorder="1" applyAlignment="1">
      <alignment horizontal="right" vertical="center" wrapText="1"/>
    </xf>
    <xf numFmtId="0" fontId="39" fillId="0" borderId="88" xfId="3" applyFont="1" applyBorder="1" applyAlignment="1">
      <alignment horizontal="right" vertical="center" wrapText="1"/>
    </xf>
    <xf numFmtId="0" fontId="39" fillId="0" borderId="82" xfId="3" applyFont="1" applyBorder="1" applyAlignment="1">
      <alignment vertical="center" wrapText="1"/>
    </xf>
    <xf numFmtId="0" fontId="39" fillId="0" borderId="83" xfId="3" applyFont="1" applyBorder="1" applyAlignment="1">
      <alignment vertical="center" wrapText="1"/>
    </xf>
    <xf numFmtId="0" fontId="39" fillId="0" borderId="84" xfId="3" applyFont="1" applyBorder="1" applyAlignment="1">
      <alignment vertical="center" wrapText="1"/>
    </xf>
    <xf numFmtId="0" fontId="39" fillId="38" borderId="89" xfId="3" applyFont="1" applyFill="1" applyBorder="1" applyAlignment="1">
      <alignment horizontal="center" vertical="center" wrapText="1"/>
    </xf>
    <xf numFmtId="0" fontId="39" fillId="38" borderId="90" xfId="3" applyFont="1" applyFill="1" applyBorder="1" applyAlignment="1">
      <alignment horizontal="center" vertical="center" wrapText="1"/>
    </xf>
    <xf numFmtId="0" fontId="39" fillId="38" borderId="88" xfId="3" applyFont="1" applyFill="1" applyBorder="1" applyAlignment="1">
      <alignment horizontal="center" vertical="center" wrapText="1"/>
    </xf>
    <xf numFmtId="0" fontId="39" fillId="38" borderId="82" xfId="3" applyFont="1" applyFill="1" applyBorder="1" applyAlignment="1">
      <alignment horizontal="center" vertical="center" wrapText="1"/>
    </xf>
    <xf numFmtId="0" fontId="39" fillId="38" borderId="84" xfId="3" applyFont="1" applyFill="1" applyBorder="1" applyAlignment="1">
      <alignment horizontal="center" vertical="center" wrapText="1"/>
    </xf>
    <xf numFmtId="0" fontId="39" fillId="38" borderId="17" xfId="3" applyFont="1" applyFill="1" applyBorder="1" applyAlignment="1">
      <alignment horizontal="center" vertical="center" wrapText="1"/>
    </xf>
    <xf numFmtId="0" fontId="39" fillId="38" borderId="22" xfId="3" applyFont="1" applyFill="1" applyBorder="1" applyAlignment="1">
      <alignment horizontal="center" vertical="center" wrapText="1"/>
    </xf>
    <xf numFmtId="0" fontId="39" fillId="38" borderId="85" xfId="3" applyFont="1" applyFill="1" applyBorder="1" applyAlignment="1">
      <alignment horizontal="center" vertical="center" wrapText="1"/>
    </xf>
    <xf numFmtId="0" fontId="39" fillId="38" borderId="87" xfId="3" applyFont="1" applyFill="1" applyBorder="1" applyAlignment="1">
      <alignment horizontal="center" vertical="center" wrapText="1"/>
    </xf>
    <xf numFmtId="0" fontId="39" fillId="37" borderId="89" xfId="3" applyFont="1" applyFill="1" applyBorder="1" applyAlignment="1">
      <alignment horizontal="center" vertical="center" wrapText="1"/>
    </xf>
    <xf numFmtId="0" fontId="39" fillId="37" borderId="90" xfId="3" applyFont="1" applyFill="1" applyBorder="1" applyAlignment="1">
      <alignment horizontal="center" vertical="center" wrapText="1"/>
    </xf>
    <xf numFmtId="0" fontId="39" fillId="37" borderId="88" xfId="3" applyFont="1" applyFill="1" applyBorder="1" applyAlignment="1">
      <alignment horizontal="center" vertical="center" wrapText="1"/>
    </xf>
    <xf numFmtId="0" fontId="39" fillId="0" borderId="89" xfId="3" applyFont="1" applyBorder="1" applyAlignment="1">
      <alignment horizontal="center" vertical="center" wrapText="1"/>
    </xf>
    <xf numFmtId="0" fontId="39" fillId="0" borderId="90" xfId="3" applyFont="1" applyBorder="1" applyAlignment="1">
      <alignment horizontal="center" vertical="center" wrapText="1"/>
    </xf>
    <xf numFmtId="0" fontId="39" fillId="0" borderId="88" xfId="3" applyFont="1" applyBorder="1" applyAlignment="1">
      <alignment horizontal="center" vertical="center" wrapText="1"/>
    </xf>
    <xf numFmtId="0" fontId="39" fillId="0" borderId="17" xfId="3" applyFont="1" applyBorder="1" applyAlignment="1">
      <alignment vertical="center" wrapText="1"/>
    </xf>
    <xf numFmtId="0" fontId="39" fillId="0" borderId="0" xfId="3" applyFont="1" applyAlignment="1">
      <alignment vertical="center" wrapText="1"/>
    </xf>
    <xf numFmtId="0" fontId="39" fillId="0" borderId="22" xfId="3" applyFont="1" applyBorder="1" applyAlignment="1">
      <alignment vertical="center" wrapText="1"/>
    </xf>
    <xf numFmtId="0" fontId="40" fillId="0" borderId="85" xfId="3" applyFont="1" applyBorder="1" applyAlignment="1">
      <alignment vertical="center" wrapText="1"/>
    </xf>
    <xf numFmtId="0" fontId="40" fillId="0" borderId="86" xfId="3" applyFont="1" applyBorder="1" applyAlignment="1">
      <alignment vertical="center" wrapText="1"/>
    </xf>
    <xf numFmtId="0" fontId="40" fillId="0" borderId="87" xfId="3" applyFont="1" applyBorder="1" applyAlignment="1">
      <alignment vertical="center" wrapText="1"/>
    </xf>
    <xf numFmtId="0" fontId="40" fillId="0" borderId="85" xfId="3" applyFont="1" applyBorder="1" applyAlignment="1">
      <alignment horizontal="left" vertical="center" wrapText="1" indent="2"/>
    </xf>
    <xf numFmtId="0" fontId="40" fillId="0" borderId="86" xfId="3" applyFont="1" applyBorder="1" applyAlignment="1">
      <alignment horizontal="left" vertical="center" wrapText="1" indent="2"/>
    </xf>
    <xf numFmtId="0" fontId="40" fillId="0" borderId="87" xfId="3" applyFont="1" applyBorder="1" applyAlignment="1">
      <alignment horizontal="left" vertical="center" wrapText="1" indent="2"/>
    </xf>
    <xf numFmtId="0" fontId="38" fillId="0" borderId="79" xfId="3" applyFont="1" applyBorder="1" applyAlignment="1">
      <alignment vertical="center" wrapText="1"/>
    </xf>
    <xf numFmtId="0" fontId="38" fillId="0" borderId="80" xfId="3" applyFont="1" applyBorder="1" applyAlignment="1">
      <alignment vertical="center" wrapText="1"/>
    </xf>
    <xf numFmtId="0" fontId="38" fillId="0" borderId="81" xfId="3" applyFont="1" applyBorder="1" applyAlignment="1">
      <alignment vertical="center" wrapText="1"/>
    </xf>
    <xf numFmtId="0" fontId="39" fillId="38" borderId="79" xfId="3" applyFont="1" applyFill="1" applyBorder="1" applyAlignment="1">
      <alignment horizontal="center" vertical="center" wrapText="1"/>
    </xf>
    <xf numFmtId="0" fontId="39" fillId="38" borderId="81" xfId="3" applyFont="1" applyFill="1" applyBorder="1" applyAlignment="1">
      <alignment horizontal="center" vertical="center" wrapText="1"/>
    </xf>
    <xf numFmtId="0" fontId="38" fillId="0" borderId="82" xfId="3" applyFont="1" applyBorder="1" applyAlignment="1">
      <alignment vertical="center" wrapText="1"/>
    </xf>
    <xf numFmtId="0" fontId="38" fillId="0" borderId="83" xfId="3" applyFont="1" applyBorder="1" applyAlignment="1">
      <alignment vertical="center" wrapText="1"/>
    </xf>
    <xf numFmtId="0" fontId="38" fillId="0" borderId="84" xfId="3" applyFont="1" applyBorder="1" applyAlignment="1">
      <alignment vertical="center" wrapText="1"/>
    </xf>
    <xf numFmtId="0" fontId="39" fillId="0" borderId="85" xfId="3" applyFont="1" applyBorder="1" applyAlignment="1">
      <alignment vertical="center" wrapText="1"/>
    </xf>
    <xf numFmtId="0" fontId="39" fillId="0" borderId="86" xfId="3" applyFont="1" applyBorder="1" applyAlignment="1">
      <alignment vertical="center" wrapText="1"/>
    </xf>
    <xf numFmtId="0" fontId="39" fillId="0" borderId="87" xfId="3" applyFont="1" applyBorder="1" applyAlignment="1">
      <alignment vertical="center" wrapText="1"/>
    </xf>
    <xf numFmtId="0" fontId="39" fillId="0" borderId="85" xfId="3" applyFont="1" applyBorder="1" applyAlignment="1">
      <alignment horizontal="left" vertical="center" wrapText="1" indent="2"/>
    </xf>
    <xf numFmtId="0" fontId="39" fillId="0" borderId="86" xfId="3" applyFont="1" applyBorder="1" applyAlignment="1">
      <alignment horizontal="left" vertical="center" wrapText="1" indent="2"/>
    </xf>
    <xf numFmtId="0" fontId="39" fillId="0" borderId="87" xfId="3" applyFont="1" applyBorder="1" applyAlignment="1">
      <alignment horizontal="left" vertical="center" wrapText="1" indent="2"/>
    </xf>
    <xf numFmtId="0" fontId="38" fillId="0" borderId="79" xfId="3" applyFont="1" applyBorder="1" applyAlignment="1">
      <alignment horizontal="left" vertical="center" wrapText="1" indent="5"/>
    </xf>
    <xf numFmtId="0" fontId="38" fillId="0" borderId="80" xfId="3" applyFont="1" applyBorder="1" applyAlignment="1">
      <alignment horizontal="left" vertical="center" wrapText="1" indent="5"/>
    </xf>
    <xf numFmtId="0" fontId="38" fillId="0" borderId="81" xfId="3" applyFont="1" applyBorder="1" applyAlignment="1">
      <alignment horizontal="left" vertical="center" wrapText="1" indent="5"/>
    </xf>
    <xf numFmtId="0" fontId="39" fillId="0" borderId="85" xfId="3" applyFont="1" applyBorder="1" applyAlignment="1">
      <alignment horizontal="left" vertical="center" wrapText="1" indent="5"/>
    </xf>
    <xf numFmtId="0" fontId="39" fillId="0" borderId="86" xfId="3" applyFont="1" applyBorder="1" applyAlignment="1">
      <alignment horizontal="left" vertical="center" wrapText="1" indent="5"/>
    </xf>
    <xf numFmtId="0" fontId="39" fillId="0" borderId="87" xfId="3" applyFont="1" applyBorder="1" applyAlignment="1">
      <alignment horizontal="left" vertical="center" wrapText="1" indent="5"/>
    </xf>
    <xf numFmtId="0" fontId="38" fillId="36" borderId="79" xfId="3" applyFont="1" applyFill="1" applyBorder="1" applyAlignment="1">
      <alignment horizontal="justify" vertical="center" wrapText="1"/>
    </xf>
    <xf numFmtId="0" fontId="38" fillId="36" borderId="80" xfId="3" applyFont="1" applyFill="1" applyBorder="1" applyAlignment="1">
      <alignment horizontal="justify" vertical="center" wrapText="1"/>
    </xf>
    <xf numFmtId="0" fontId="38" fillId="36" borderId="81" xfId="3" applyFont="1" applyFill="1" applyBorder="1" applyAlignment="1">
      <alignment horizontal="justify" vertical="center" wrapText="1"/>
    </xf>
    <xf numFmtId="0" fontId="38" fillId="0" borderId="82" xfId="3" applyFont="1" applyBorder="1" applyAlignment="1">
      <alignment horizontal="left" vertical="center" wrapText="1" indent="5"/>
    </xf>
    <xf numFmtId="0" fontId="38" fillId="0" borderId="83" xfId="3" applyFont="1" applyBorder="1" applyAlignment="1">
      <alignment horizontal="left" vertical="center" wrapText="1" indent="5"/>
    </xf>
    <xf numFmtId="0" fontId="38" fillId="0" borderId="84" xfId="3" applyFont="1" applyBorder="1" applyAlignment="1">
      <alignment horizontal="left" vertical="center" wrapText="1" indent="5"/>
    </xf>
    <xf numFmtId="0" fontId="38" fillId="0" borderId="79" xfId="3" applyFont="1" applyBorder="1" applyAlignment="1">
      <alignment horizontal="left" vertical="center" wrapText="1" indent="2"/>
    </xf>
    <xf numFmtId="0" fontId="38" fillId="0" borderId="80" xfId="3" applyFont="1" applyBorder="1" applyAlignment="1">
      <alignment horizontal="left" vertical="center" wrapText="1" indent="2"/>
    </xf>
    <xf numFmtId="0" fontId="38" fillId="0" borderId="81" xfId="3" applyFont="1" applyBorder="1" applyAlignment="1">
      <alignment horizontal="left" vertical="center" wrapText="1" indent="2"/>
    </xf>
    <xf numFmtId="0" fontId="39" fillId="0" borderId="82" xfId="3" applyFont="1" applyBorder="1" applyAlignment="1">
      <alignment horizontal="center" vertical="center" wrapText="1"/>
    </xf>
    <xf numFmtId="0" fontId="39" fillId="0" borderId="84" xfId="3" applyFont="1" applyBorder="1" applyAlignment="1">
      <alignment horizontal="center" vertical="center" wrapText="1"/>
    </xf>
    <xf numFmtId="0" fontId="39" fillId="0" borderId="85" xfId="3" applyFont="1" applyBorder="1" applyAlignment="1">
      <alignment horizontal="center" vertical="center" wrapText="1"/>
    </xf>
    <xf numFmtId="0" fontId="39" fillId="0" borderId="87" xfId="3" applyFont="1" applyBorder="1" applyAlignment="1">
      <alignment horizontal="center" vertical="center" wrapText="1"/>
    </xf>
    <xf numFmtId="0" fontId="38" fillId="0" borderId="17" xfId="3" applyFont="1" applyBorder="1" applyAlignment="1">
      <alignment horizontal="left" vertical="center" wrapText="1" indent="5"/>
    </xf>
    <xf numFmtId="0" fontId="38" fillId="0" borderId="0" xfId="3" applyFont="1" applyAlignment="1">
      <alignment horizontal="left" vertical="center" wrapText="1" indent="5"/>
    </xf>
    <xf numFmtId="0" fontId="38" fillId="0" borderId="22" xfId="3" applyFont="1" applyBorder="1" applyAlignment="1">
      <alignment horizontal="left" vertical="center" wrapText="1" indent="5"/>
    </xf>
    <xf numFmtId="0" fontId="38" fillId="0" borderId="85" xfId="3" applyFont="1" applyBorder="1" applyAlignment="1">
      <alignment horizontal="left" vertical="center" wrapText="1" indent="5"/>
    </xf>
    <xf numFmtId="0" fontId="38" fillId="0" borderId="86" xfId="3" applyFont="1" applyBorder="1" applyAlignment="1">
      <alignment horizontal="left" vertical="center" wrapText="1" indent="5"/>
    </xf>
    <xf numFmtId="0" fontId="38" fillId="0" borderId="87" xfId="3" applyFont="1" applyBorder="1" applyAlignment="1">
      <alignment horizontal="left" vertical="center" wrapText="1" indent="5"/>
    </xf>
    <xf numFmtId="0" fontId="26" fillId="0" borderId="17" xfId="3" applyFont="1" applyBorder="1" applyAlignment="1">
      <alignment vertical="top" wrapText="1"/>
    </xf>
    <xf numFmtId="0" fontId="26" fillId="0" borderId="0" xfId="3" applyFont="1" applyAlignment="1">
      <alignment vertical="top" wrapText="1"/>
    </xf>
    <xf numFmtId="0" fontId="26" fillId="0" borderId="22" xfId="3" applyFont="1" applyBorder="1" applyAlignment="1">
      <alignment vertical="top" wrapText="1"/>
    </xf>
    <xf numFmtId="0" fontId="38" fillId="0" borderId="82" xfId="3" applyFont="1" applyBorder="1" applyAlignment="1">
      <alignment horizontal="left" vertical="center" wrapText="1" indent="2"/>
    </xf>
    <xf numFmtId="0" fontId="38" fillId="0" borderId="83" xfId="3" applyFont="1" applyBorder="1" applyAlignment="1">
      <alignment horizontal="left" vertical="center" wrapText="1" indent="2"/>
    </xf>
    <xf numFmtId="0" fontId="38" fillId="0" borderId="84" xfId="3" applyFont="1" applyBorder="1" applyAlignment="1">
      <alignment horizontal="left" vertical="center" wrapText="1" indent="2"/>
    </xf>
    <xf numFmtId="0" fontId="38" fillId="0" borderId="85" xfId="3" applyFont="1" applyBorder="1" applyAlignment="1">
      <alignment vertical="center" wrapText="1"/>
    </xf>
    <xf numFmtId="0" fontId="38" fillId="0" borderId="86" xfId="3" applyFont="1" applyBorder="1" applyAlignment="1">
      <alignment vertical="center" wrapText="1"/>
    </xf>
    <xf numFmtId="0" fontId="38" fillId="0" borderId="87" xfId="3" applyFont="1" applyBorder="1" applyAlignment="1">
      <alignment vertical="center" wrapText="1"/>
    </xf>
    <xf numFmtId="0" fontId="39" fillId="0" borderId="89" xfId="3" applyFont="1" applyBorder="1" applyAlignment="1">
      <alignment vertical="center" wrapText="1"/>
    </xf>
    <xf numFmtId="0" fontId="39" fillId="0" borderId="90" xfId="3" applyFont="1" applyBorder="1" applyAlignment="1">
      <alignment vertical="center" wrapText="1"/>
    </xf>
    <xf numFmtId="0" fontId="39" fillId="0" borderId="88" xfId="3" applyFont="1" applyBorder="1" applyAlignment="1">
      <alignment vertical="center" wrapText="1"/>
    </xf>
    <xf numFmtId="0" fontId="41" fillId="35" borderId="79" xfId="3" applyFont="1" applyFill="1" applyBorder="1" applyAlignment="1">
      <alignment horizontal="center" vertical="center" wrapText="1"/>
    </xf>
    <xf numFmtId="0" fontId="41" fillId="35" borderId="80" xfId="3" applyFont="1" applyFill="1" applyBorder="1" applyAlignment="1">
      <alignment horizontal="center" vertical="center" wrapText="1"/>
    </xf>
    <xf numFmtId="0" fontId="41" fillId="35" borderId="81" xfId="3" applyFont="1" applyFill="1" applyBorder="1" applyAlignment="1">
      <alignment horizontal="center" vertical="center" wrapText="1"/>
    </xf>
    <xf numFmtId="0" fontId="39" fillId="37" borderId="79" xfId="3" applyFont="1" applyFill="1" applyBorder="1" applyAlignment="1">
      <alignment horizontal="center" vertical="center" wrapText="1"/>
    </xf>
    <xf numFmtId="0" fontId="39" fillId="37" borderId="81" xfId="3" applyFont="1" applyFill="1" applyBorder="1" applyAlignment="1">
      <alignment horizontal="center" vertical="center" wrapText="1"/>
    </xf>
    <xf numFmtId="0" fontId="39" fillId="37" borderId="82" xfId="3" applyFont="1" applyFill="1" applyBorder="1" applyAlignment="1">
      <alignment horizontal="center" vertical="center" wrapText="1"/>
    </xf>
    <xf numFmtId="0" fontId="39" fillId="37" borderId="84" xfId="3" applyFont="1" applyFill="1" applyBorder="1" applyAlignment="1">
      <alignment horizontal="center" vertical="center" wrapText="1"/>
    </xf>
    <xf numFmtId="0" fontId="39" fillId="37" borderId="85" xfId="3" applyFont="1" applyFill="1" applyBorder="1" applyAlignment="1">
      <alignment horizontal="center" vertical="center" wrapText="1"/>
    </xf>
    <xf numFmtId="0" fontId="39" fillId="37" borderId="87" xfId="3" applyFont="1" applyFill="1" applyBorder="1" applyAlignment="1">
      <alignment horizontal="center" vertical="center" wrapText="1"/>
    </xf>
    <xf numFmtId="0" fontId="38" fillId="0" borderId="17" xfId="3" applyFont="1" applyBorder="1" applyAlignment="1">
      <alignment vertical="center" wrapText="1"/>
    </xf>
    <xf numFmtId="0" fontId="38" fillId="0" borderId="22" xfId="3" applyFont="1" applyBorder="1" applyAlignment="1">
      <alignment vertical="center" wrapText="1"/>
    </xf>
    <xf numFmtId="0" fontId="26" fillId="0" borderId="85" xfId="3" applyFont="1" applyBorder="1" applyAlignment="1">
      <alignment vertical="top" wrapText="1"/>
    </xf>
    <xf numFmtId="0" fontId="26" fillId="0" borderId="87" xfId="3" applyFont="1" applyBorder="1" applyAlignment="1">
      <alignment vertical="top" wrapText="1"/>
    </xf>
    <xf numFmtId="0" fontId="38" fillId="35" borderId="79" xfId="3" applyFont="1" applyFill="1" applyBorder="1" applyAlignment="1">
      <alignment horizontal="center" vertical="center" wrapText="1"/>
    </xf>
    <xf numFmtId="0" fontId="38" fillId="35" borderId="80" xfId="3" applyFont="1" applyFill="1" applyBorder="1" applyAlignment="1">
      <alignment horizontal="center" vertical="center" wrapText="1"/>
    </xf>
    <xf numFmtId="0" fontId="38" fillId="35" borderId="81" xfId="3" applyFont="1" applyFill="1" applyBorder="1" applyAlignment="1">
      <alignment horizontal="center" vertical="center" wrapText="1"/>
    </xf>
    <xf numFmtId="0" fontId="39" fillId="42" borderId="30" xfId="4" applyFont="1" applyFill="1" applyBorder="1" applyAlignment="1">
      <alignment horizontal="left" vertical="top" wrapText="1"/>
    </xf>
    <xf numFmtId="0" fontId="39" fillId="42" borderId="28" xfId="4" applyFont="1" applyFill="1" applyBorder="1" applyAlignment="1">
      <alignment horizontal="left" vertical="top" wrapText="1"/>
    </xf>
    <xf numFmtId="0" fontId="39" fillId="42" borderId="32" xfId="4" applyFont="1" applyFill="1" applyBorder="1" applyAlignment="1">
      <alignment horizontal="left" vertical="top" wrapText="1"/>
    </xf>
    <xf numFmtId="0" fontId="39" fillId="40" borderId="30" xfId="4" applyFont="1" applyFill="1" applyBorder="1" applyAlignment="1">
      <alignment horizontal="left" vertical="top" wrapText="1"/>
    </xf>
    <xf numFmtId="0" fontId="39" fillId="40" borderId="28" xfId="4" applyFont="1" applyFill="1" applyBorder="1" applyAlignment="1">
      <alignment horizontal="left" vertical="top" wrapText="1"/>
    </xf>
    <xf numFmtId="0" fontId="39" fillId="40" borderId="91" xfId="4" applyFont="1" applyFill="1" applyBorder="1" applyAlignment="1">
      <alignment horizontal="left" vertical="top" wrapText="1"/>
    </xf>
    <xf numFmtId="0" fontId="39" fillId="41" borderId="30" xfId="4" applyFont="1" applyFill="1" applyBorder="1" applyAlignment="1">
      <alignment horizontal="left" vertical="top" wrapText="1"/>
    </xf>
    <xf numFmtId="0" fontId="39" fillId="41" borderId="28" xfId="4" applyFont="1" applyFill="1" applyBorder="1" applyAlignment="1">
      <alignment horizontal="left" vertical="top" wrapText="1"/>
    </xf>
    <xf numFmtId="0" fontId="39" fillId="41" borderId="32" xfId="4" applyFont="1" applyFill="1" applyBorder="1" applyAlignment="1">
      <alignment horizontal="left" vertical="top" wrapText="1"/>
    </xf>
    <xf numFmtId="0" fontId="39" fillId="40" borderId="32" xfId="4" applyFont="1" applyFill="1" applyBorder="1" applyAlignment="1">
      <alignment horizontal="left" vertical="top" wrapText="1"/>
    </xf>
  </cellXfs>
  <cellStyles count="5">
    <cellStyle name="Normal" xfId="0" builtinId="0"/>
    <cellStyle name="Normal 2" xfId="2" xr:uid="{03A890B5-AD22-0C42-8881-A1B60AF368B0}"/>
    <cellStyle name="Normal 3" xfId="3" xr:uid="{A310FFDC-B54C-394B-8A3B-7108679151E9}"/>
    <cellStyle name="Normal 4" xfId="4" xr:uid="{6EAB0D50-CB79-1F47-8263-AF815B4A7480}"/>
    <cellStyle name="Percent" xfId="1" builtinId="5"/>
  </cellStyles>
  <dxfs count="22">
    <dxf>
      <font>
        <color theme="0"/>
      </font>
      <fill>
        <patternFill>
          <bgColor rgb="FFC00000"/>
        </patternFill>
      </fill>
    </dxf>
    <dxf>
      <font>
        <color theme="0"/>
      </font>
      <fill>
        <patternFill>
          <bgColor rgb="FF00B050"/>
        </patternFill>
      </fill>
    </dxf>
    <dxf>
      <fill>
        <patternFill>
          <bgColor rgb="FFFFFF00"/>
        </patternFill>
      </fill>
    </dxf>
    <dxf>
      <font>
        <color theme="0"/>
      </font>
      <fill>
        <patternFill>
          <bgColor rgb="FFFF0000"/>
        </patternFill>
      </fill>
    </dxf>
    <dxf>
      <font>
        <color theme="0"/>
      </font>
      <fill>
        <patternFill>
          <bgColor theme="2" tint="-0.499984740745262"/>
        </patternFill>
      </fill>
    </dxf>
    <dxf>
      <fill>
        <patternFill>
          <bgColor theme="0" tint="-0.24994659260841701"/>
        </patternFill>
      </fill>
    </dxf>
    <dxf>
      <font>
        <color theme="0"/>
      </font>
      <fill>
        <patternFill>
          <bgColor theme="6"/>
        </patternFill>
      </fill>
    </dxf>
    <dxf>
      <font>
        <color auto="1"/>
      </font>
      <fill>
        <patternFill>
          <bgColor theme="5" tint="0.39994506668294322"/>
        </patternFill>
      </fill>
    </dxf>
    <dxf>
      <font>
        <color theme="0"/>
      </font>
      <fill>
        <patternFill>
          <bgColor rgb="FFFF0000"/>
        </patternFill>
      </fill>
    </dxf>
    <dxf>
      <font>
        <color theme="0"/>
      </font>
      <fill>
        <patternFill>
          <bgColor theme="2" tint="-0.499984740745262"/>
        </patternFill>
      </fill>
    </dxf>
    <dxf>
      <fill>
        <patternFill>
          <bgColor theme="3" tint="0.499984740745262"/>
        </patternFill>
      </fill>
    </dxf>
    <dxf>
      <font>
        <color theme="0"/>
      </font>
      <fill>
        <patternFill>
          <bgColor theme="3" tint="0.499984740745262"/>
        </patternFill>
      </fill>
    </dxf>
    <dxf>
      <font>
        <color theme="0"/>
      </font>
      <fill>
        <patternFill>
          <bgColor rgb="FF00B050"/>
        </patternFill>
      </fill>
    </dxf>
    <dxf>
      <font>
        <color theme="0"/>
      </font>
      <fill>
        <patternFill>
          <bgColor theme="1" tint="0.499984740745262"/>
        </patternFill>
      </fill>
    </dxf>
    <dxf>
      <font>
        <color theme="0"/>
      </font>
      <fill>
        <patternFill>
          <bgColor rgb="FFFF0000"/>
        </patternFill>
      </fill>
    </dxf>
    <dxf>
      <fill>
        <patternFill>
          <bgColor theme="1" tint="0.499984740745262"/>
        </patternFill>
      </fill>
    </dxf>
    <dxf>
      <fill>
        <patternFill>
          <bgColor theme="0" tint="-0.499984740745262"/>
        </patternFill>
      </fill>
    </dxf>
    <dxf>
      <font>
        <color theme="0"/>
      </font>
      <fill>
        <gradientFill type="path" left="1" right="1">
          <stop position="0">
            <color theme="0"/>
          </stop>
          <stop position="1">
            <color rgb="FFFF0000"/>
          </stop>
        </gradientFill>
      </fill>
    </dxf>
    <dxf>
      <fill>
        <gradientFill type="path" left="1" right="1">
          <stop position="0">
            <color theme="0"/>
          </stop>
          <stop position="1">
            <color theme="5" tint="0.40000610370189521"/>
          </stop>
        </gradientFill>
      </fill>
    </dxf>
    <dxf>
      <fill>
        <gradientFill type="path" left="1" right="1">
          <stop position="0">
            <color theme="0"/>
          </stop>
          <stop position="1">
            <color theme="7" tint="0.40000610370189521"/>
          </stop>
        </gradientFill>
      </fill>
    </dxf>
    <dxf>
      <fill>
        <gradientFill type="path" left="1" right="1">
          <stop position="0">
            <color theme="0"/>
          </stop>
          <stop position="1">
            <color theme="9" tint="0.59999389629810485"/>
          </stop>
        </gradientFill>
      </fill>
    </dxf>
    <dxf>
      <fill>
        <gradientFill type="path" left="1" right="1">
          <stop position="0">
            <color theme="0"/>
          </stop>
          <stop position="1">
            <color theme="9"/>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NIST CSF 2.0 Cybersecurity Framework Scorecard</a:t>
            </a:r>
          </a:p>
        </c:rich>
      </c:tx>
      <c:layout>
        <c:manualLayout>
          <c:xMode val="edge"/>
          <c:yMode val="edge"/>
          <c:x val="0.20155450680785708"/>
          <c:y val="3.0692647743291859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1896822497253699E-2"/>
          <c:y val="0.18513023801978801"/>
          <c:w val="0.93373817882459398"/>
          <c:h val="0.61327279379687305"/>
        </c:manualLayout>
      </c:layout>
      <c:barChart>
        <c:barDir val="col"/>
        <c:grouping val="clustered"/>
        <c:varyColors val="0"/>
        <c:ser>
          <c:idx val="2"/>
          <c:order val="0"/>
          <c:spPr>
            <a:solidFill>
              <a:schemeClr val="accent3"/>
            </a:solidFill>
            <a:ln>
              <a:noFill/>
            </a:ln>
            <a:effectLst/>
          </c:spPr>
          <c:invertIfNegative val="0"/>
          <c:dPt>
            <c:idx val="0"/>
            <c:invertIfNegative val="0"/>
            <c:bubble3D val="0"/>
            <c:spPr>
              <a:solidFill>
                <a:srgbClr val="FFC0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AC76-2447-8CCD-2D0046F4EAA8}"/>
              </c:ext>
            </c:extLst>
          </c:dPt>
          <c:dPt>
            <c:idx val="1"/>
            <c:invertIfNegative val="0"/>
            <c:bubble3D val="0"/>
            <c:spPr>
              <a:solidFill>
                <a:schemeClr val="accent1">
                  <a:lumMod val="75000"/>
                </a:schemeClr>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AC76-2447-8CCD-2D0046F4EAA8}"/>
              </c:ext>
            </c:extLst>
          </c:dPt>
          <c:dPt>
            <c:idx val="2"/>
            <c:invertIfNegative val="0"/>
            <c:bubble3D val="0"/>
            <c:spPr>
              <a:solidFill>
                <a:srgbClr val="7030A0"/>
              </a:solidFill>
              <a:ln>
                <a:solidFill>
                  <a:schemeClr val="accent4">
                    <a:lumMod val="20000"/>
                    <a:lumOff val="80000"/>
                  </a:schemeClr>
                </a:solid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5-AC76-2447-8CCD-2D0046F4EAA8}"/>
              </c:ext>
            </c:extLst>
          </c:dPt>
          <c:dPt>
            <c:idx val="3"/>
            <c:invertIfNegative val="0"/>
            <c:bubble3D val="0"/>
            <c:spPr>
              <a:solidFill>
                <a:srgbClr val="FFFF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7-AC76-2447-8CCD-2D0046F4EAA8}"/>
              </c:ext>
            </c:extLst>
          </c:dPt>
          <c:dPt>
            <c:idx val="4"/>
            <c:invertIfNegative val="0"/>
            <c:bubble3D val="0"/>
            <c:spPr>
              <a:solidFill>
                <a:srgbClr val="FF0000"/>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9-AC76-2447-8CCD-2D0046F4EAA8}"/>
              </c:ext>
            </c:extLst>
          </c:dPt>
          <c:dPt>
            <c:idx val="5"/>
            <c:invertIfNegative val="0"/>
            <c:bubble3D val="0"/>
            <c:spPr>
              <a:solidFill>
                <a:schemeClr val="accent3"/>
              </a:solidFill>
              <a:ln>
                <a:noFill/>
              </a:ln>
              <a:effectLst>
                <a:outerShdw blurRad="76200" dir="18900000" sy="23000" kx="-1200000" algn="bl" rotWithShape="0">
                  <a:prstClr val="black">
                    <a:alpha val="17000"/>
                  </a:prstClr>
                </a:outerShdw>
              </a:effectLst>
            </c:spPr>
            <c:extLst>
              <c:ext xmlns:c16="http://schemas.microsoft.com/office/drawing/2014/chart" uri="{C3380CC4-5D6E-409C-BE32-E72D297353CC}">
                <c16:uniqueId val="{0000000B-AC76-2447-8CCD-2D0046F4EA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'SCORING METRICS'!$L$4:$L$9</c:f>
              <c:strCache>
                <c:ptCount val="6"/>
                <c:pt idx="0">
                  <c:v>GOVERNANCE</c:v>
                </c:pt>
                <c:pt idx="1">
                  <c:v>IDENTIFY</c:v>
                </c:pt>
                <c:pt idx="2">
                  <c:v>PROTECT</c:v>
                </c:pt>
                <c:pt idx="3">
                  <c:v>DETECT</c:v>
                </c:pt>
                <c:pt idx="4">
                  <c:v>RESPOND</c:v>
                </c:pt>
                <c:pt idx="5">
                  <c:v>RECOVER</c:v>
                </c:pt>
              </c:strCache>
            </c:strRef>
          </c:cat>
          <c:val>
            <c:numRef>
              <c:f>'SCORING METRICS'!$M$4:$M$9</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AC76-2447-8CCD-2D0046F4EAA8}"/>
            </c:ext>
          </c:extLst>
        </c:ser>
        <c:dLbls>
          <c:dLblPos val="outEnd"/>
          <c:showLegendKey val="0"/>
          <c:showVal val="1"/>
          <c:showCatName val="0"/>
          <c:showSerName val="0"/>
          <c:showPercent val="0"/>
          <c:showBubbleSize val="0"/>
        </c:dLbls>
        <c:gapWidth val="219"/>
        <c:overlap val="-27"/>
        <c:axId val="389581568"/>
        <c:axId val="389583888"/>
      </c:barChart>
      <c:catAx>
        <c:axId val="38958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9583888"/>
        <c:crosses val="autoZero"/>
        <c:auto val="1"/>
        <c:lblAlgn val="ctr"/>
        <c:lblOffset val="100"/>
        <c:noMultiLvlLbl val="0"/>
      </c:catAx>
      <c:valAx>
        <c:axId val="38958388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38958156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Progress Status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'SCORING METRICS'!$N$11</c:f>
              <c:strCache>
                <c:ptCount val="1"/>
                <c:pt idx="0">
                  <c:v>Percentage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D5A-4A45-A32D-AED006160D5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D5A-4A45-A32D-AED006160D5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D5A-4A45-A32D-AED006160D5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D5A-4A45-A32D-AED006160D5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D5A-4A45-A32D-AED006160D57}"/>
              </c:ext>
            </c:extLst>
          </c:dPt>
          <c:cat>
            <c:strRef>
              <c:f>'SCORING METRICS'!$L$12:$L$16</c:f>
              <c:strCache>
                <c:ptCount val="5"/>
                <c:pt idx="0">
                  <c:v>In Progress</c:v>
                </c:pt>
                <c:pt idx="1">
                  <c:v>Closed</c:v>
                </c:pt>
                <c:pt idx="2">
                  <c:v>On Hold</c:v>
                </c:pt>
                <c:pt idx="3">
                  <c:v>Past Due</c:v>
                </c:pt>
                <c:pt idx="4">
                  <c:v>Select Answer</c:v>
                </c:pt>
              </c:strCache>
            </c:strRef>
          </c:cat>
          <c:val>
            <c:numRef>
              <c:f>'SCORING METRICS'!$N$12:$N$16</c:f>
              <c:numCache>
                <c:formatCode>0%</c:formatCode>
                <c:ptCount val="5"/>
                <c:pt idx="0">
                  <c:v>0</c:v>
                </c:pt>
                <c:pt idx="1">
                  <c:v>0</c:v>
                </c:pt>
                <c:pt idx="2">
                  <c:v>0</c:v>
                </c:pt>
                <c:pt idx="3">
                  <c:v>0</c:v>
                </c:pt>
                <c:pt idx="4">
                  <c:v>1</c:v>
                </c:pt>
              </c:numCache>
            </c:numRef>
          </c:val>
          <c:extLst>
            <c:ext xmlns:c16="http://schemas.microsoft.com/office/drawing/2014/chart" uri="{C3380CC4-5D6E-409C-BE32-E72D297353CC}">
              <c16:uniqueId val="{0000000A-BD5A-4A45-A32D-AED006160D5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Findings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'SCORING METRICS'!$N$26</c:f>
              <c:strCache>
                <c:ptCount val="1"/>
                <c:pt idx="0">
                  <c:v>Percentage</c:v>
                </c:pt>
              </c:strCache>
            </c:strRef>
          </c:tx>
          <c:spPr>
            <a:solidFill>
              <a:schemeClr val="accent1"/>
            </a:solidFill>
            <a:ln w="19050">
              <a:solidFill>
                <a:schemeClr val="lt1"/>
              </a:solidFill>
            </a:ln>
            <a:effectLst>
              <a:outerShdw blurRad="50800" dist="38100" algn="l" rotWithShape="0">
                <a:prstClr val="black">
                  <a:alpha val="40000"/>
                </a:prstClr>
              </a:outerShdw>
            </a:effectLst>
          </c:spPr>
          <c:invertIfNegative val="0"/>
          <c:dPt>
            <c:idx val="0"/>
            <c:invertIfNegative val="0"/>
            <c:bubble3D val="0"/>
            <c:spPr>
              <a:solidFill>
                <a:srgbClr val="FF0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06E1-024D-95D0-F71FB0541CF8}"/>
              </c:ext>
            </c:extLst>
          </c:dPt>
          <c:dPt>
            <c:idx val="1"/>
            <c:invertIfNegative val="0"/>
            <c:bubble3D val="0"/>
            <c:spPr>
              <a:solidFill>
                <a:srgbClr val="00B05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2-06E1-024D-95D0-F71FB0541CF8}"/>
              </c:ext>
            </c:extLst>
          </c:dPt>
          <c:dPt>
            <c:idx val="3"/>
            <c:invertIfNegative val="0"/>
            <c:bubble3D val="0"/>
            <c:spPr>
              <a:solidFill>
                <a:schemeClr val="tx1">
                  <a:lumMod val="65000"/>
                  <a:lumOff val="35000"/>
                </a:schemeClr>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06E1-024D-95D0-F71FB0541CF8}"/>
              </c:ext>
            </c:extLst>
          </c:dPt>
          <c:dPt>
            <c:idx val="4"/>
            <c:invertIfNegative val="0"/>
            <c:bubble3D val="0"/>
            <c:spPr>
              <a:solidFill>
                <a:schemeClr val="tx1">
                  <a:lumMod val="65000"/>
                  <a:lumOff val="35000"/>
                </a:schemeClr>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4-06E1-024D-95D0-F71FB0541CF8}"/>
              </c:ext>
            </c:extLst>
          </c:dPt>
          <c:cat>
            <c:strRef>
              <c:f>'SCORING METRICS'!$L$27:$L$31</c:f>
              <c:strCache>
                <c:ptCount val="5"/>
                <c:pt idx="0">
                  <c:v>Yes</c:v>
                </c:pt>
                <c:pt idx="1">
                  <c:v>No</c:v>
                </c:pt>
                <c:pt idx="2">
                  <c:v>Under Investigation</c:v>
                </c:pt>
                <c:pt idx="3">
                  <c:v>N/A</c:v>
                </c:pt>
                <c:pt idx="4">
                  <c:v>Select Answer</c:v>
                </c:pt>
              </c:strCache>
            </c:strRef>
          </c:cat>
          <c:val>
            <c:numRef>
              <c:f>'SCORING METRICS'!$N$27:$N$31</c:f>
              <c:numCache>
                <c:formatCode>0%</c:formatCode>
                <c:ptCount val="5"/>
                <c:pt idx="0">
                  <c:v>0</c:v>
                </c:pt>
                <c:pt idx="1">
                  <c:v>0</c:v>
                </c:pt>
                <c:pt idx="2">
                  <c:v>0</c:v>
                </c:pt>
                <c:pt idx="3">
                  <c:v>0</c:v>
                </c:pt>
                <c:pt idx="4">
                  <c:v>1</c:v>
                </c:pt>
              </c:numCache>
            </c:numRef>
          </c:val>
          <c:extLst>
            <c:ext xmlns:c16="http://schemas.microsoft.com/office/drawing/2014/chart" uri="{C3380CC4-5D6E-409C-BE32-E72D297353CC}">
              <c16:uniqueId val="{00000000-06E1-024D-95D0-F71FB0541CF8}"/>
            </c:ext>
          </c:extLst>
        </c:ser>
        <c:dLbls>
          <c:showLegendKey val="0"/>
          <c:showVal val="0"/>
          <c:showCatName val="0"/>
          <c:showSerName val="0"/>
          <c:showPercent val="0"/>
          <c:showBubbleSize val="0"/>
        </c:dLbls>
        <c:gapWidth val="150"/>
        <c:axId val="1103663215"/>
        <c:axId val="1103664927"/>
      </c:barChart>
      <c:catAx>
        <c:axId val="1103663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103664927"/>
        <c:crosses val="autoZero"/>
        <c:auto val="1"/>
        <c:lblAlgn val="ctr"/>
        <c:lblOffset val="100"/>
        <c:noMultiLvlLbl val="0"/>
      </c:catAx>
      <c:valAx>
        <c:axId val="1103664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10366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Risk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'SCORING METRICS'!$N$18</c:f>
              <c:strCache>
                <c:ptCount val="1"/>
                <c:pt idx="0">
                  <c:v>Percentage</c:v>
                </c:pt>
              </c:strCache>
            </c:strRef>
          </c:tx>
          <c:spPr>
            <a:solidFill>
              <a:schemeClr val="accent1"/>
            </a:solidFill>
            <a:ln>
              <a:noFill/>
            </a:ln>
            <a:effectLst>
              <a:outerShdw blurRad="50800" dist="38100" algn="l" rotWithShape="0">
                <a:prstClr val="black">
                  <a:alpha val="40000"/>
                </a:prstClr>
              </a:outerShdw>
            </a:effectLst>
          </c:spPr>
          <c:invertIfNegative val="0"/>
          <c:dPt>
            <c:idx val="0"/>
            <c:invertIfNegative val="0"/>
            <c:bubble3D val="0"/>
            <c:spPr>
              <a:solidFill>
                <a:srgbClr val="C00000"/>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1-E5BE-4A46-890D-A93F31F7006F}"/>
              </c:ext>
            </c:extLst>
          </c:dPt>
          <c:dPt>
            <c:idx val="1"/>
            <c:invertIfNegative val="0"/>
            <c:bubble3D val="0"/>
            <c:spPr>
              <a:solidFill>
                <a:srgbClr val="FF0000"/>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2-E5BE-4A46-890D-A93F31F7006F}"/>
              </c:ext>
            </c:extLst>
          </c:dPt>
          <c:dPt>
            <c:idx val="2"/>
            <c:invertIfNegative val="0"/>
            <c:bubble3D val="0"/>
            <c:spPr>
              <a:solidFill>
                <a:srgbClr val="FFFF00"/>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3-E5BE-4A46-890D-A93F31F7006F}"/>
              </c:ext>
            </c:extLst>
          </c:dPt>
          <c:dPt>
            <c:idx val="3"/>
            <c:invertIfNegative val="0"/>
            <c:bubble3D val="0"/>
            <c:spPr>
              <a:solidFill>
                <a:srgbClr val="00B050"/>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4-E5BE-4A46-890D-A93F31F7006F}"/>
              </c:ext>
            </c:extLst>
          </c:dPt>
          <c:dPt>
            <c:idx val="4"/>
            <c:invertIfNegative val="0"/>
            <c:bubble3D val="0"/>
            <c:spPr>
              <a:solidFill>
                <a:schemeClr val="accent5">
                  <a:lumMod val="50000"/>
                </a:schemeClr>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5-E5BE-4A46-890D-A93F31F7006F}"/>
              </c:ext>
            </c:extLst>
          </c:dPt>
          <c:dPt>
            <c:idx val="5"/>
            <c:invertIfNegative val="0"/>
            <c:bubble3D val="0"/>
            <c:spPr>
              <a:solidFill>
                <a:schemeClr val="tx1">
                  <a:lumMod val="65000"/>
                  <a:lumOff val="35000"/>
                </a:schemeClr>
              </a:solidFill>
              <a:ln>
                <a:noFill/>
              </a:ln>
              <a:effectLst>
                <a:outerShdw blurRad="50800" dist="38100" algn="l" rotWithShape="0">
                  <a:prstClr val="black">
                    <a:alpha val="40000"/>
                  </a:prstClr>
                </a:outerShdw>
              </a:effectLst>
            </c:spPr>
            <c:extLst>
              <c:ext xmlns:c16="http://schemas.microsoft.com/office/drawing/2014/chart" uri="{C3380CC4-5D6E-409C-BE32-E72D297353CC}">
                <c16:uniqueId val="{00000006-E5BE-4A46-890D-A93F31F7006F}"/>
              </c:ext>
            </c:extLst>
          </c:dPt>
          <c:cat>
            <c:strRef>
              <c:f>'SCORING METRICS'!$L$19:$L$24</c:f>
              <c:strCache>
                <c:ptCount val="6"/>
                <c:pt idx="0">
                  <c:v>Critical</c:v>
                </c:pt>
                <c:pt idx="1">
                  <c:v>High</c:v>
                </c:pt>
                <c:pt idx="2">
                  <c:v>Medium</c:v>
                </c:pt>
                <c:pt idx="3">
                  <c:v>Low</c:v>
                </c:pt>
                <c:pt idx="4">
                  <c:v>Insignificant</c:v>
                </c:pt>
                <c:pt idx="5">
                  <c:v>Select Answer</c:v>
                </c:pt>
              </c:strCache>
            </c:strRef>
          </c:cat>
          <c:val>
            <c:numRef>
              <c:f>'SCORING METRICS'!$N$19:$N$24</c:f>
              <c:numCache>
                <c:formatCode>0%</c:formatCode>
                <c:ptCount val="6"/>
                <c:pt idx="0">
                  <c:v>0</c:v>
                </c:pt>
                <c:pt idx="1">
                  <c:v>0</c:v>
                </c:pt>
                <c:pt idx="2">
                  <c:v>0</c:v>
                </c:pt>
                <c:pt idx="3">
                  <c:v>0</c:v>
                </c:pt>
                <c:pt idx="4">
                  <c:v>0</c:v>
                </c:pt>
                <c:pt idx="5">
                  <c:v>1</c:v>
                </c:pt>
              </c:numCache>
            </c:numRef>
          </c:val>
          <c:extLst>
            <c:ext xmlns:c16="http://schemas.microsoft.com/office/drawing/2014/chart" uri="{C3380CC4-5D6E-409C-BE32-E72D297353CC}">
              <c16:uniqueId val="{00000000-E5BE-4A46-890D-A93F31F7006F}"/>
            </c:ext>
          </c:extLst>
        </c:ser>
        <c:dLbls>
          <c:showLegendKey val="0"/>
          <c:showVal val="0"/>
          <c:showCatName val="0"/>
          <c:showSerName val="0"/>
          <c:showPercent val="0"/>
          <c:showBubbleSize val="0"/>
        </c:dLbls>
        <c:gapWidth val="219"/>
        <c:overlap val="-27"/>
        <c:axId val="1232129151"/>
        <c:axId val="540975775"/>
      </c:barChart>
      <c:catAx>
        <c:axId val="123212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40975775"/>
        <c:crosses val="autoZero"/>
        <c:auto val="1"/>
        <c:lblAlgn val="ctr"/>
        <c:lblOffset val="100"/>
        <c:noMultiLvlLbl val="0"/>
      </c:catAx>
      <c:valAx>
        <c:axId val="540975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23212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Maturity by Subatagory</a:t>
            </a:r>
          </a:p>
        </c:rich>
      </c:tx>
      <c:overlay val="0"/>
      <c:spPr>
        <a:noFill/>
        <a:ln>
          <a:noFill/>
        </a:ln>
        <a:effectLst/>
      </c:spPr>
    </c:title>
    <c:autoTitleDeleted val="0"/>
    <c:plotArea>
      <c:layout/>
      <c:radarChart>
        <c:radarStyle val="marker"/>
        <c:varyColors val="0"/>
        <c:ser>
          <c:idx val="1"/>
          <c:order val="0"/>
          <c:tx>
            <c:strRef>
              <c:f>'SCORING METRICS'!$M$34</c:f>
              <c:strCache>
                <c:ptCount val="1"/>
                <c:pt idx="0">
                  <c:v>Maturity</c:v>
                </c:pt>
              </c:strCache>
            </c:strRef>
          </c:tx>
          <c:spPr>
            <a:ln w="28575" cap="rnd">
              <a:solidFill>
                <a:schemeClr val="accent1"/>
              </a:solidFill>
              <a:round/>
            </a:ln>
            <a:effectLst/>
          </c:spPr>
          <c:marker>
            <c:symbol val="none"/>
          </c:marker>
          <c:cat>
            <c:strRef>
              <c:f>'SCORING METRICS'!$L$35:$L$56</c:f>
              <c:strCache>
                <c:ptCount val="22"/>
                <c:pt idx="0">
                  <c:v>GV.OC</c:v>
                </c:pt>
                <c:pt idx="1">
                  <c:v>GV.OV</c:v>
                </c:pt>
                <c:pt idx="2">
                  <c:v>GV.PO</c:v>
                </c:pt>
                <c:pt idx="3">
                  <c:v>GV.RM</c:v>
                </c:pt>
                <c:pt idx="4">
                  <c:v>GV.RR</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'SCORING METRICS'!$M$35:$M$56</c:f>
              <c:numCache>
                <c:formatCode>0%</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6-36FB-104B-A463-DA26123588DA}"/>
            </c:ext>
          </c:extLst>
        </c:ser>
        <c:dLbls>
          <c:showLegendKey val="0"/>
          <c:showVal val="0"/>
          <c:showCatName val="0"/>
          <c:showSerName val="0"/>
          <c:showPercent val="0"/>
          <c:showBubbleSize val="0"/>
        </c:dLbls>
        <c:axId val="1254640559"/>
        <c:axId val="1254642271"/>
      </c:radarChart>
      <c:catAx>
        <c:axId val="125464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642271"/>
        <c:crosses val="autoZero"/>
        <c:auto val="1"/>
        <c:lblAlgn val="ctr"/>
        <c:lblOffset val="100"/>
        <c:noMultiLvlLbl val="0"/>
      </c:catAx>
      <c:valAx>
        <c:axId val="12546422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640559"/>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Maturity by Catagory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'SCORING METRICS'!$M$3</c:f>
              <c:strCache>
                <c:ptCount val="1"/>
                <c:pt idx="0">
                  <c:v>Maturity</c:v>
                </c:pt>
              </c:strCache>
            </c:strRef>
          </c:tx>
          <c:spPr>
            <a:ln w="28575" cap="rnd">
              <a:solidFill>
                <a:schemeClr val="accent1"/>
              </a:solidFill>
              <a:round/>
            </a:ln>
            <a:effectLst/>
          </c:spPr>
          <c:marker>
            <c:symbol val="none"/>
          </c:marker>
          <c:cat>
            <c:strRef>
              <c:f>'SCORING METRICS'!$L$4:$L$9</c:f>
              <c:strCache>
                <c:ptCount val="6"/>
                <c:pt idx="0">
                  <c:v>GOVERNANCE</c:v>
                </c:pt>
                <c:pt idx="1">
                  <c:v>IDENTIFY</c:v>
                </c:pt>
                <c:pt idx="2">
                  <c:v>PROTECT</c:v>
                </c:pt>
                <c:pt idx="3">
                  <c:v>DETECT</c:v>
                </c:pt>
                <c:pt idx="4">
                  <c:v>RESPOND</c:v>
                </c:pt>
                <c:pt idx="5">
                  <c:v>RECOVER</c:v>
                </c:pt>
              </c:strCache>
            </c:strRef>
          </c:cat>
          <c:val>
            <c:numRef>
              <c:f>'SCORING METRICS'!$M$4:$M$9</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203-5543-91CA-628B3602343E}"/>
            </c:ext>
          </c:extLst>
        </c:ser>
        <c:dLbls>
          <c:showLegendKey val="0"/>
          <c:showVal val="0"/>
          <c:showCatName val="0"/>
          <c:showSerName val="0"/>
          <c:showPercent val="0"/>
          <c:showBubbleSize val="0"/>
        </c:dLbls>
        <c:axId val="1254640559"/>
        <c:axId val="1254642271"/>
      </c:radarChart>
      <c:catAx>
        <c:axId val="125464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642271"/>
        <c:crosses val="autoZero"/>
        <c:auto val="1"/>
        <c:lblAlgn val="ctr"/>
        <c:lblOffset val="100"/>
        <c:noMultiLvlLbl val="0"/>
      </c:catAx>
      <c:valAx>
        <c:axId val="12546422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64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2.png"/><Relationship Id="rId7"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419100</xdr:colOff>
      <xdr:row>12</xdr:row>
      <xdr:rowOff>25400</xdr:rowOff>
    </xdr:from>
    <xdr:to>
      <xdr:col>14</xdr:col>
      <xdr:colOff>419100</xdr:colOff>
      <xdr:row>45</xdr:row>
      <xdr:rowOff>63500</xdr:rowOff>
    </xdr:to>
    <xdr:graphicFrame macro="">
      <xdr:nvGraphicFramePr>
        <xdr:cNvPr id="2" name="Chart 1">
          <a:extLst>
            <a:ext uri="{FF2B5EF4-FFF2-40B4-BE49-F238E27FC236}">
              <a16:creationId xmlns:a16="http://schemas.microsoft.com/office/drawing/2014/main" id="{E5489094-2582-C346-84DE-E06C13EBE3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317499</xdr:colOff>
      <xdr:row>3</xdr:row>
      <xdr:rowOff>114300</xdr:rowOff>
    </xdr:from>
    <xdr:to>
      <xdr:col>10</xdr:col>
      <xdr:colOff>579312</xdr:colOff>
      <xdr:row>8</xdr:row>
      <xdr:rowOff>25400</xdr:rowOff>
    </xdr:to>
    <xdr:pic>
      <xdr:nvPicPr>
        <xdr:cNvPr id="3" name="Picture 1" descr="Picture">
          <a:extLst>
            <a:ext uri="{FF2B5EF4-FFF2-40B4-BE49-F238E27FC236}">
              <a16:creationId xmlns:a16="http://schemas.microsoft.com/office/drawing/2014/main" id="{26486364-5D08-E44E-BEDE-AC442321B42B}"/>
            </a:ext>
          </a:extLst>
        </xdr:cNvPr>
        <xdr:cNvPicPr>
          <a:picLocks noChangeAspect="1"/>
        </xdr:cNvPicPr>
      </xdr:nvPicPr>
      <xdr:blipFill>
        <a:blip xmlns:r="http://schemas.openxmlformats.org/officeDocument/2006/relationships" r:embed="rId2"/>
        <a:stretch>
          <a:fillRect/>
        </a:stretch>
      </xdr:blipFill>
      <xdr:spPr>
        <a:xfrm>
          <a:off x="2793999" y="685800"/>
          <a:ext cx="6040313" cy="863600"/>
        </a:xfrm>
        <a:prstGeom prst="rect">
          <a:avLst/>
        </a:prstGeom>
        <a:solidFill>
          <a:schemeClr val="tx1"/>
        </a:solidFill>
      </xdr:spPr>
    </xdr:pic>
    <xdr:clientData/>
  </xdr:twoCellAnchor>
  <xdr:twoCellAnchor>
    <xdr:from>
      <xdr:col>0</xdr:col>
      <xdr:colOff>0</xdr:colOff>
      <xdr:row>0</xdr:row>
      <xdr:rowOff>139700</xdr:rowOff>
    </xdr:from>
    <xdr:to>
      <xdr:col>3</xdr:col>
      <xdr:colOff>241300</xdr:colOff>
      <xdr:row>11</xdr:row>
      <xdr:rowOff>0</xdr:rowOff>
    </xdr:to>
    <xdr:pic>
      <xdr:nvPicPr>
        <xdr:cNvPr id="4" name="Picture 3" descr="Picture">
          <a:extLst>
            <a:ext uri="{FF2B5EF4-FFF2-40B4-BE49-F238E27FC236}">
              <a16:creationId xmlns:a16="http://schemas.microsoft.com/office/drawing/2014/main" id="{649F89FF-6AD1-FC49-8C72-B22B70FB7156}"/>
            </a:ext>
          </a:extLst>
        </xdr:cNvPr>
        <xdr:cNvPicPr>
          <a:picLocks noChangeAspect="1"/>
        </xdr:cNvPicPr>
      </xdr:nvPicPr>
      <xdr:blipFill>
        <a:blip xmlns:r="http://schemas.openxmlformats.org/officeDocument/2006/relationships" r:embed="rId3"/>
        <a:stretch>
          <a:fillRect/>
        </a:stretch>
      </xdr:blipFill>
      <xdr:spPr>
        <a:xfrm>
          <a:off x="0" y="139700"/>
          <a:ext cx="2717800" cy="1955800"/>
        </a:xfrm>
        <a:prstGeom prst="rect">
          <a:avLst/>
        </a:prstGeom>
      </xdr:spPr>
    </xdr:pic>
    <xdr:clientData/>
  </xdr:twoCellAnchor>
  <xdr:twoCellAnchor>
    <xdr:from>
      <xdr:col>14</xdr:col>
      <xdr:colOff>532492</xdr:colOff>
      <xdr:row>12</xdr:row>
      <xdr:rowOff>114300</xdr:rowOff>
    </xdr:from>
    <xdr:to>
      <xdr:col>26</xdr:col>
      <xdr:colOff>139700</xdr:colOff>
      <xdr:row>45</xdr:row>
      <xdr:rowOff>76200</xdr:rowOff>
    </xdr:to>
    <xdr:graphicFrame macro="">
      <xdr:nvGraphicFramePr>
        <xdr:cNvPr id="6" name="Chart 5">
          <a:extLst>
            <a:ext uri="{FF2B5EF4-FFF2-40B4-BE49-F238E27FC236}">
              <a16:creationId xmlns:a16="http://schemas.microsoft.com/office/drawing/2014/main" id="{C8BC518F-D78A-6D42-91BE-834E53A97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442684</xdr:colOff>
      <xdr:row>45</xdr:row>
      <xdr:rowOff>165100</xdr:rowOff>
    </xdr:from>
    <xdr:to>
      <xdr:col>26</xdr:col>
      <xdr:colOff>101600</xdr:colOff>
      <xdr:row>73</xdr:row>
      <xdr:rowOff>88900</xdr:rowOff>
    </xdr:to>
    <xdr:graphicFrame macro="">
      <xdr:nvGraphicFramePr>
        <xdr:cNvPr id="7" name="Chart 6">
          <a:extLst>
            <a:ext uri="{FF2B5EF4-FFF2-40B4-BE49-F238E27FC236}">
              <a16:creationId xmlns:a16="http://schemas.microsoft.com/office/drawing/2014/main" id="{AF269431-D68B-684D-BCFA-94D1B37F5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495300</xdr:colOff>
      <xdr:row>74</xdr:row>
      <xdr:rowOff>101600</xdr:rowOff>
    </xdr:from>
    <xdr:to>
      <xdr:col>26</xdr:col>
      <xdr:colOff>165100</xdr:colOff>
      <xdr:row>108</xdr:row>
      <xdr:rowOff>0</xdr:rowOff>
    </xdr:to>
    <xdr:graphicFrame macro="">
      <xdr:nvGraphicFramePr>
        <xdr:cNvPr id="8" name="Chart 7">
          <a:extLst>
            <a:ext uri="{FF2B5EF4-FFF2-40B4-BE49-F238E27FC236}">
              <a16:creationId xmlns:a16="http://schemas.microsoft.com/office/drawing/2014/main" id="{63BE281A-C56F-F54C-A72F-B8E98CF30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355600</xdr:colOff>
      <xdr:row>74</xdr:row>
      <xdr:rowOff>101600</xdr:rowOff>
    </xdr:from>
    <xdr:to>
      <xdr:col>14</xdr:col>
      <xdr:colOff>381000</xdr:colOff>
      <xdr:row>107</xdr:row>
      <xdr:rowOff>165100</xdr:rowOff>
    </xdr:to>
    <xdr:graphicFrame macro="">
      <xdr:nvGraphicFramePr>
        <xdr:cNvPr id="9" name="Chart 8">
          <a:extLst>
            <a:ext uri="{FF2B5EF4-FFF2-40B4-BE49-F238E27FC236}">
              <a16:creationId xmlns:a16="http://schemas.microsoft.com/office/drawing/2014/main" id="{930C82CE-B228-F143-8732-291BD5184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393700</xdr:colOff>
      <xdr:row>45</xdr:row>
      <xdr:rowOff>152400</xdr:rowOff>
    </xdr:from>
    <xdr:to>
      <xdr:col>14</xdr:col>
      <xdr:colOff>330200</xdr:colOff>
      <xdr:row>73</xdr:row>
      <xdr:rowOff>101600</xdr:rowOff>
    </xdr:to>
    <xdr:graphicFrame macro="">
      <xdr:nvGraphicFramePr>
        <xdr:cNvPr id="10" name="Chart 9">
          <a:extLst>
            <a:ext uri="{FF2B5EF4-FFF2-40B4-BE49-F238E27FC236}">
              <a16:creationId xmlns:a16="http://schemas.microsoft.com/office/drawing/2014/main" id="{5CDFCE71-BD1E-2342-B898-A2A47A4E2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137</xdr:col>
      <xdr:colOff>800100</xdr:colOff>
      <xdr:row>0</xdr:row>
      <xdr:rowOff>1155700</xdr:rowOff>
    </xdr:to>
    <xdr:sp macro="" textlink="">
      <xdr:nvSpPr>
        <xdr:cNvPr id="2" name="Shape 35783">
          <a:extLst>
            <a:ext uri="{FF2B5EF4-FFF2-40B4-BE49-F238E27FC236}">
              <a16:creationId xmlns:a16="http://schemas.microsoft.com/office/drawing/2014/main" id="{BA511988-FE5F-914A-9295-454274F600E0}"/>
            </a:ext>
          </a:extLst>
        </xdr:cNvPr>
        <xdr:cNvSpPr>
          <a:spLocks/>
        </xdr:cNvSpPr>
      </xdr:nvSpPr>
      <xdr:spPr bwMode="auto">
        <a:xfrm>
          <a:off x="0" y="0"/>
          <a:ext cx="113893600" cy="254000"/>
        </a:xfrm>
        <a:custGeom>
          <a:avLst/>
          <a:gdLst>
            <a:gd name="T0" fmla="*/ 0 w 896874"/>
            <a:gd name="T1" fmla="*/ 0 h 9144"/>
            <a:gd name="T2" fmla="*/ 896874 w 896874"/>
            <a:gd name="T3" fmla="*/ 0 h 9144"/>
            <a:gd name="T4" fmla="*/ 896874 w 896874"/>
            <a:gd name="T5" fmla="*/ 9144 h 9144"/>
            <a:gd name="T6" fmla="*/ 0 w 896874"/>
            <a:gd name="T7" fmla="*/ 9144 h 9144"/>
            <a:gd name="T8" fmla="*/ 0 w 896874"/>
            <a:gd name="T9" fmla="*/ 0 h 9144"/>
            <a:gd name="T10" fmla="*/ 0 w 896874"/>
            <a:gd name="T11" fmla="*/ 0 h 9144"/>
            <a:gd name="T12" fmla="*/ 896874 w 896874"/>
            <a:gd name="T13" fmla="*/ 9144 h 9144"/>
          </a:gdLst>
          <a:ahLst/>
          <a:cxnLst>
            <a:cxn ang="0">
              <a:pos x="T0" y="T1"/>
            </a:cxn>
            <a:cxn ang="0">
              <a:pos x="T2" y="T3"/>
            </a:cxn>
            <a:cxn ang="0">
              <a:pos x="T4" y="T5"/>
            </a:cxn>
            <a:cxn ang="0">
              <a:pos x="T6" y="T7"/>
            </a:cxn>
            <a:cxn ang="0">
              <a:pos x="T8" y="T9"/>
            </a:cxn>
          </a:cxnLst>
          <a:rect l="T10" t="T11" r="T12" b="T13"/>
          <a:pathLst>
            <a:path w="896874" h="9144">
              <a:moveTo>
                <a:pt x="0" y="0"/>
              </a:moveTo>
              <a:lnTo>
                <a:pt x="896874" y="0"/>
              </a:lnTo>
              <a:lnTo>
                <a:pt x="896874"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0</xdr:col>
      <xdr:colOff>0</xdr:colOff>
      <xdr:row>0</xdr:row>
      <xdr:rowOff>0</xdr:rowOff>
    </xdr:from>
    <xdr:to>
      <xdr:col>137</xdr:col>
      <xdr:colOff>800100</xdr:colOff>
      <xdr:row>0</xdr:row>
      <xdr:rowOff>1155700</xdr:rowOff>
    </xdr:to>
    <xdr:sp macro="" textlink="">
      <xdr:nvSpPr>
        <xdr:cNvPr id="3" name="Shape 35785">
          <a:extLst>
            <a:ext uri="{FF2B5EF4-FFF2-40B4-BE49-F238E27FC236}">
              <a16:creationId xmlns:a16="http://schemas.microsoft.com/office/drawing/2014/main" id="{AD382776-F2AF-5043-8F5D-0C3F0EDD1DE9}"/>
            </a:ext>
          </a:extLst>
        </xdr:cNvPr>
        <xdr:cNvSpPr>
          <a:spLocks/>
        </xdr:cNvSpPr>
      </xdr:nvSpPr>
      <xdr:spPr bwMode="auto">
        <a:xfrm>
          <a:off x="0" y="0"/>
          <a:ext cx="113893600" cy="254000"/>
        </a:xfrm>
        <a:custGeom>
          <a:avLst/>
          <a:gdLst>
            <a:gd name="T0" fmla="*/ 0 w 896874"/>
            <a:gd name="T1" fmla="*/ 0 h 9144"/>
            <a:gd name="T2" fmla="*/ 896874 w 896874"/>
            <a:gd name="T3" fmla="*/ 0 h 9144"/>
            <a:gd name="T4" fmla="*/ 896874 w 896874"/>
            <a:gd name="T5" fmla="*/ 9144 h 9144"/>
            <a:gd name="T6" fmla="*/ 0 w 896874"/>
            <a:gd name="T7" fmla="*/ 9144 h 9144"/>
            <a:gd name="T8" fmla="*/ 0 w 896874"/>
            <a:gd name="T9" fmla="*/ 0 h 9144"/>
            <a:gd name="T10" fmla="*/ 0 w 896874"/>
            <a:gd name="T11" fmla="*/ 0 h 9144"/>
            <a:gd name="T12" fmla="*/ 896874 w 896874"/>
            <a:gd name="T13" fmla="*/ 9144 h 9144"/>
          </a:gdLst>
          <a:ahLst/>
          <a:cxnLst>
            <a:cxn ang="0">
              <a:pos x="T0" y="T1"/>
            </a:cxn>
            <a:cxn ang="0">
              <a:pos x="T2" y="T3"/>
            </a:cxn>
            <a:cxn ang="0">
              <a:pos x="T4" y="T5"/>
            </a:cxn>
            <a:cxn ang="0">
              <a:pos x="T6" y="T7"/>
            </a:cxn>
            <a:cxn ang="0">
              <a:pos x="T8" y="T9"/>
            </a:cxn>
          </a:cxnLst>
          <a:rect l="T10" t="T11" r="T12" b="T13"/>
          <a:pathLst>
            <a:path w="896874" h="9144">
              <a:moveTo>
                <a:pt x="0" y="0"/>
              </a:moveTo>
              <a:lnTo>
                <a:pt x="896874" y="0"/>
              </a:lnTo>
              <a:lnTo>
                <a:pt x="896874"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0</xdr:col>
      <xdr:colOff>0</xdr:colOff>
      <xdr:row>0</xdr:row>
      <xdr:rowOff>0</xdr:rowOff>
    </xdr:from>
    <xdr:to>
      <xdr:col>137</xdr:col>
      <xdr:colOff>800100</xdr:colOff>
      <xdr:row>0</xdr:row>
      <xdr:rowOff>1155700</xdr:rowOff>
    </xdr:to>
    <xdr:sp macro="" textlink="">
      <xdr:nvSpPr>
        <xdr:cNvPr id="4" name="Shape 35787">
          <a:extLst>
            <a:ext uri="{FF2B5EF4-FFF2-40B4-BE49-F238E27FC236}">
              <a16:creationId xmlns:a16="http://schemas.microsoft.com/office/drawing/2014/main" id="{478E8674-F223-434E-A59A-6A13D28D83AA}"/>
            </a:ext>
          </a:extLst>
        </xdr:cNvPr>
        <xdr:cNvSpPr>
          <a:spLocks/>
        </xdr:cNvSpPr>
      </xdr:nvSpPr>
      <xdr:spPr bwMode="auto">
        <a:xfrm>
          <a:off x="0" y="0"/>
          <a:ext cx="113893600" cy="254000"/>
        </a:xfrm>
        <a:custGeom>
          <a:avLst/>
          <a:gdLst>
            <a:gd name="T0" fmla="*/ 0 w 896874"/>
            <a:gd name="T1" fmla="*/ 0 h 9144"/>
            <a:gd name="T2" fmla="*/ 896874 w 896874"/>
            <a:gd name="T3" fmla="*/ 0 h 9144"/>
            <a:gd name="T4" fmla="*/ 896874 w 896874"/>
            <a:gd name="T5" fmla="*/ 9144 h 9144"/>
            <a:gd name="T6" fmla="*/ 0 w 896874"/>
            <a:gd name="T7" fmla="*/ 9144 h 9144"/>
            <a:gd name="T8" fmla="*/ 0 w 896874"/>
            <a:gd name="T9" fmla="*/ 0 h 9144"/>
            <a:gd name="T10" fmla="*/ 0 w 896874"/>
            <a:gd name="T11" fmla="*/ 0 h 9144"/>
            <a:gd name="T12" fmla="*/ 896874 w 896874"/>
            <a:gd name="T13" fmla="*/ 9144 h 9144"/>
          </a:gdLst>
          <a:ahLst/>
          <a:cxnLst>
            <a:cxn ang="0">
              <a:pos x="T0" y="T1"/>
            </a:cxn>
            <a:cxn ang="0">
              <a:pos x="T2" y="T3"/>
            </a:cxn>
            <a:cxn ang="0">
              <a:pos x="T4" y="T5"/>
            </a:cxn>
            <a:cxn ang="0">
              <a:pos x="T6" y="T7"/>
            </a:cxn>
            <a:cxn ang="0">
              <a:pos x="T8" y="T9"/>
            </a:cxn>
          </a:cxnLst>
          <a:rect l="T10" t="T11" r="T12" b="T13"/>
          <a:pathLst>
            <a:path w="896874" h="9144">
              <a:moveTo>
                <a:pt x="0" y="0"/>
              </a:moveTo>
              <a:lnTo>
                <a:pt x="896874" y="0"/>
              </a:lnTo>
              <a:lnTo>
                <a:pt x="896874"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0</xdr:col>
      <xdr:colOff>0</xdr:colOff>
      <xdr:row>0</xdr:row>
      <xdr:rowOff>0</xdr:rowOff>
    </xdr:from>
    <xdr:to>
      <xdr:col>539</xdr:col>
      <xdr:colOff>596900</xdr:colOff>
      <xdr:row>0</xdr:row>
      <xdr:rowOff>1155700</xdr:rowOff>
    </xdr:to>
    <xdr:sp macro="" textlink="">
      <xdr:nvSpPr>
        <xdr:cNvPr id="5" name="Shape 35789">
          <a:extLst>
            <a:ext uri="{FF2B5EF4-FFF2-40B4-BE49-F238E27FC236}">
              <a16:creationId xmlns:a16="http://schemas.microsoft.com/office/drawing/2014/main" id="{629986D1-0E65-0943-ADEB-2B3DEC91CB3C}"/>
            </a:ext>
          </a:extLst>
        </xdr:cNvPr>
        <xdr:cNvSpPr>
          <a:spLocks/>
        </xdr:cNvSpPr>
      </xdr:nvSpPr>
      <xdr:spPr bwMode="auto">
        <a:xfrm>
          <a:off x="0" y="0"/>
          <a:ext cx="445541400" cy="254000"/>
        </a:xfrm>
        <a:custGeom>
          <a:avLst/>
          <a:gdLst>
            <a:gd name="T0" fmla="*/ 0 w 3508248"/>
            <a:gd name="T1" fmla="*/ 0 h 9144"/>
            <a:gd name="T2" fmla="*/ 3508248 w 3508248"/>
            <a:gd name="T3" fmla="*/ 0 h 9144"/>
            <a:gd name="T4" fmla="*/ 3508248 w 3508248"/>
            <a:gd name="T5" fmla="*/ 9144 h 9144"/>
            <a:gd name="T6" fmla="*/ 0 w 3508248"/>
            <a:gd name="T7" fmla="*/ 9144 h 9144"/>
            <a:gd name="T8" fmla="*/ 0 w 3508248"/>
            <a:gd name="T9" fmla="*/ 0 h 9144"/>
            <a:gd name="T10" fmla="*/ 0 w 3508248"/>
            <a:gd name="T11" fmla="*/ 0 h 9144"/>
            <a:gd name="T12" fmla="*/ 3508248 w 3508248"/>
            <a:gd name="T13" fmla="*/ 9144 h 9144"/>
          </a:gdLst>
          <a:ahLst/>
          <a:cxnLst>
            <a:cxn ang="0">
              <a:pos x="T0" y="T1"/>
            </a:cxn>
            <a:cxn ang="0">
              <a:pos x="T2" y="T3"/>
            </a:cxn>
            <a:cxn ang="0">
              <a:pos x="T4" y="T5"/>
            </a:cxn>
            <a:cxn ang="0">
              <a:pos x="T6" y="T7"/>
            </a:cxn>
            <a:cxn ang="0">
              <a:pos x="T8" y="T9"/>
            </a:cxn>
          </a:cxnLst>
          <a:rect l="T10" t="T11" r="T12" b="T13"/>
          <a:pathLst>
            <a:path w="3508248" h="9144">
              <a:moveTo>
                <a:pt x="0" y="0"/>
              </a:moveTo>
              <a:lnTo>
                <a:pt x="3508248" y="0"/>
              </a:lnTo>
              <a:lnTo>
                <a:pt x="3508248"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0</xdr:col>
      <xdr:colOff>0</xdr:colOff>
      <xdr:row>0</xdr:row>
      <xdr:rowOff>0</xdr:rowOff>
    </xdr:from>
    <xdr:to>
      <xdr:col>553</xdr:col>
      <xdr:colOff>368300</xdr:colOff>
      <xdr:row>0</xdr:row>
      <xdr:rowOff>1155700</xdr:rowOff>
    </xdr:to>
    <xdr:sp macro="" textlink="">
      <xdr:nvSpPr>
        <xdr:cNvPr id="6" name="Shape 35791">
          <a:extLst>
            <a:ext uri="{FF2B5EF4-FFF2-40B4-BE49-F238E27FC236}">
              <a16:creationId xmlns:a16="http://schemas.microsoft.com/office/drawing/2014/main" id="{B4038560-B3C4-AC48-9270-87C5E9C2ED79}"/>
            </a:ext>
          </a:extLst>
        </xdr:cNvPr>
        <xdr:cNvSpPr>
          <a:spLocks/>
        </xdr:cNvSpPr>
      </xdr:nvSpPr>
      <xdr:spPr bwMode="auto">
        <a:xfrm>
          <a:off x="0" y="0"/>
          <a:ext cx="456869800" cy="254000"/>
        </a:xfrm>
        <a:custGeom>
          <a:avLst/>
          <a:gdLst>
            <a:gd name="T0" fmla="*/ 0 w 3597402"/>
            <a:gd name="T1" fmla="*/ 0 h 9144"/>
            <a:gd name="T2" fmla="*/ 3597402 w 3597402"/>
            <a:gd name="T3" fmla="*/ 0 h 9144"/>
            <a:gd name="T4" fmla="*/ 3597402 w 3597402"/>
            <a:gd name="T5" fmla="*/ 9144 h 9144"/>
            <a:gd name="T6" fmla="*/ 0 w 3597402"/>
            <a:gd name="T7" fmla="*/ 9144 h 9144"/>
            <a:gd name="T8" fmla="*/ 0 w 3597402"/>
            <a:gd name="T9" fmla="*/ 0 h 9144"/>
            <a:gd name="T10" fmla="*/ 0 w 3597402"/>
            <a:gd name="T11" fmla="*/ 0 h 9144"/>
            <a:gd name="T12" fmla="*/ 3597402 w 3597402"/>
            <a:gd name="T13" fmla="*/ 9144 h 9144"/>
          </a:gdLst>
          <a:ahLst/>
          <a:cxnLst>
            <a:cxn ang="0">
              <a:pos x="T0" y="T1"/>
            </a:cxn>
            <a:cxn ang="0">
              <a:pos x="T2" y="T3"/>
            </a:cxn>
            <a:cxn ang="0">
              <a:pos x="T4" y="T5"/>
            </a:cxn>
            <a:cxn ang="0">
              <a:pos x="T6" y="T7"/>
            </a:cxn>
            <a:cxn ang="0">
              <a:pos x="T8" y="T9"/>
            </a:cxn>
          </a:cxnLst>
          <a:rect l="T10" t="T11" r="T12" b="T13"/>
          <a:pathLst>
            <a:path w="3597402" h="9144">
              <a:moveTo>
                <a:pt x="0" y="0"/>
              </a:moveTo>
              <a:lnTo>
                <a:pt x="3597402" y="0"/>
              </a:lnTo>
              <a:lnTo>
                <a:pt x="3597402"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0</xdr:col>
      <xdr:colOff>0</xdr:colOff>
      <xdr:row>0</xdr:row>
      <xdr:rowOff>0</xdr:rowOff>
    </xdr:from>
    <xdr:to>
      <xdr:col>446</xdr:col>
      <xdr:colOff>622300</xdr:colOff>
      <xdr:row>0</xdr:row>
      <xdr:rowOff>1155700</xdr:rowOff>
    </xdr:to>
    <xdr:sp macro="" textlink="">
      <xdr:nvSpPr>
        <xdr:cNvPr id="7" name="Shape 35793">
          <a:extLst>
            <a:ext uri="{FF2B5EF4-FFF2-40B4-BE49-F238E27FC236}">
              <a16:creationId xmlns:a16="http://schemas.microsoft.com/office/drawing/2014/main" id="{F2020BCC-06D1-0744-A9BB-24B8847BDAA1}"/>
            </a:ext>
          </a:extLst>
        </xdr:cNvPr>
        <xdr:cNvSpPr>
          <a:spLocks/>
        </xdr:cNvSpPr>
      </xdr:nvSpPr>
      <xdr:spPr bwMode="auto">
        <a:xfrm>
          <a:off x="0" y="0"/>
          <a:ext cx="368795300" cy="254000"/>
        </a:xfrm>
        <a:custGeom>
          <a:avLst/>
          <a:gdLst>
            <a:gd name="T0" fmla="*/ 0 w 2903982"/>
            <a:gd name="T1" fmla="*/ 0 h 9144"/>
            <a:gd name="T2" fmla="*/ 2903982 w 2903982"/>
            <a:gd name="T3" fmla="*/ 0 h 9144"/>
            <a:gd name="T4" fmla="*/ 2903982 w 2903982"/>
            <a:gd name="T5" fmla="*/ 9144 h 9144"/>
            <a:gd name="T6" fmla="*/ 0 w 2903982"/>
            <a:gd name="T7" fmla="*/ 9144 h 9144"/>
            <a:gd name="T8" fmla="*/ 0 w 2903982"/>
            <a:gd name="T9" fmla="*/ 0 h 9144"/>
            <a:gd name="T10" fmla="*/ 0 w 2903982"/>
            <a:gd name="T11" fmla="*/ 0 h 9144"/>
            <a:gd name="T12" fmla="*/ 2903982 w 2903982"/>
            <a:gd name="T13" fmla="*/ 9144 h 9144"/>
          </a:gdLst>
          <a:ahLst/>
          <a:cxnLst>
            <a:cxn ang="0">
              <a:pos x="T0" y="T1"/>
            </a:cxn>
            <a:cxn ang="0">
              <a:pos x="T2" y="T3"/>
            </a:cxn>
            <a:cxn ang="0">
              <a:pos x="T4" y="T5"/>
            </a:cxn>
            <a:cxn ang="0">
              <a:pos x="T6" y="T7"/>
            </a:cxn>
            <a:cxn ang="0">
              <a:pos x="T8" y="T9"/>
            </a:cxn>
          </a:cxnLst>
          <a:rect l="T10" t="T11" r="T12" b="T13"/>
          <a:pathLst>
            <a:path w="2903982" h="9144">
              <a:moveTo>
                <a:pt x="0" y="0"/>
              </a:moveTo>
              <a:lnTo>
                <a:pt x="2903982" y="0"/>
              </a:lnTo>
              <a:lnTo>
                <a:pt x="2903982"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0</xdr:col>
      <xdr:colOff>0</xdr:colOff>
      <xdr:row>0</xdr:row>
      <xdr:rowOff>0</xdr:rowOff>
    </xdr:from>
    <xdr:to>
      <xdr:col>467</xdr:col>
      <xdr:colOff>228600</xdr:colOff>
      <xdr:row>0</xdr:row>
      <xdr:rowOff>1155700</xdr:rowOff>
    </xdr:to>
    <xdr:sp macro="" textlink="">
      <xdr:nvSpPr>
        <xdr:cNvPr id="8" name="Shape 35795">
          <a:extLst>
            <a:ext uri="{FF2B5EF4-FFF2-40B4-BE49-F238E27FC236}">
              <a16:creationId xmlns:a16="http://schemas.microsoft.com/office/drawing/2014/main" id="{431463A3-D4CA-F840-ACF4-F7491F2E3D9E}"/>
            </a:ext>
          </a:extLst>
        </xdr:cNvPr>
        <xdr:cNvSpPr>
          <a:spLocks/>
        </xdr:cNvSpPr>
      </xdr:nvSpPr>
      <xdr:spPr bwMode="auto">
        <a:xfrm>
          <a:off x="0" y="0"/>
          <a:ext cx="385737100" cy="254000"/>
        </a:xfrm>
        <a:custGeom>
          <a:avLst/>
          <a:gdLst>
            <a:gd name="T0" fmla="*/ 0 w 3037332"/>
            <a:gd name="T1" fmla="*/ 0 h 9144"/>
            <a:gd name="T2" fmla="*/ 3037332 w 3037332"/>
            <a:gd name="T3" fmla="*/ 0 h 9144"/>
            <a:gd name="T4" fmla="*/ 3037332 w 3037332"/>
            <a:gd name="T5" fmla="*/ 9144 h 9144"/>
            <a:gd name="T6" fmla="*/ 0 w 3037332"/>
            <a:gd name="T7" fmla="*/ 9144 h 9144"/>
            <a:gd name="T8" fmla="*/ 0 w 3037332"/>
            <a:gd name="T9" fmla="*/ 0 h 9144"/>
            <a:gd name="T10" fmla="*/ 0 w 3037332"/>
            <a:gd name="T11" fmla="*/ 0 h 9144"/>
            <a:gd name="T12" fmla="*/ 3037332 w 3037332"/>
            <a:gd name="T13" fmla="*/ 9144 h 9144"/>
          </a:gdLst>
          <a:ahLst/>
          <a:cxnLst>
            <a:cxn ang="0">
              <a:pos x="T0" y="T1"/>
            </a:cxn>
            <a:cxn ang="0">
              <a:pos x="T2" y="T3"/>
            </a:cxn>
            <a:cxn ang="0">
              <a:pos x="T4" y="T5"/>
            </a:cxn>
            <a:cxn ang="0">
              <a:pos x="T6" y="T7"/>
            </a:cxn>
            <a:cxn ang="0">
              <a:pos x="T8" y="T9"/>
            </a:cxn>
          </a:cxnLst>
          <a:rect l="T10" t="T11" r="T12" b="T13"/>
          <a:pathLst>
            <a:path w="3037332" h="9144">
              <a:moveTo>
                <a:pt x="0" y="0"/>
              </a:moveTo>
              <a:lnTo>
                <a:pt x="3037332" y="0"/>
              </a:lnTo>
              <a:lnTo>
                <a:pt x="3037332"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Volumes/homes/kevin/Kevin/Google%20Drive%20-%20KM/Reference%20Material/1.0%20RiskScape%20Advisory%20Services/Clients/Health%20New%20England/NIST%20CSF%202.0%20HNE%202024%20Risk%20Assessment.xlsx" TargetMode="External"/><Relationship Id="rId1" Type="http://schemas.openxmlformats.org/officeDocument/2006/relationships/externalLinkPath" Target="/Volumes/homes/kevin/Kevin/Google%20Drive%20-%20KM/Reference%20Material/1.0%20RiskScape%20Advisory%20Services/Clients/Health%20New%20England/NIST%20CSF%202.0%20HNE%202024%20Risk%20Assess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ybersecurity"/>
      <sheetName val="Guide - Index"/>
      <sheetName val="NIST Framework v11"/>
      <sheetName val="CMM"/>
      <sheetName val="Data"/>
      <sheetName val="Scales"/>
      <sheetName val="RECOMMENDATIONS"/>
      <sheetName val="SCORECARD"/>
      <sheetName val="Governance"/>
      <sheetName val="IDENTIFY (ID)"/>
      <sheetName val="PROTECT (PR)"/>
      <sheetName val="DETECT (DE)"/>
      <sheetName val="RESPOND (RS)"/>
      <sheetName val="RECOVER (RC)"/>
      <sheetName val="ANSWER K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A2" t="str">
            <v>5 - Optimizing</v>
          </cell>
          <cell r="B2">
            <v>4</v>
          </cell>
        </row>
        <row r="3">
          <cell r="A3" t="str">
            <v>4 - Managed</v>
          </cell>
          <cell r="B3">
            <v>3</v>
          </cell>
        </row>
        <row r="4">
          <cell r="A4" t="str">
            <v>3 - Defined</v>
          </cell>
          <cell r="B4">
            <v>2</v>
          </cell>
        </row>
        <row r="5">
          <cell r="A5" t="str">
            <v>2 - Repeatable</v>
          </cell>
          <cell r="B5">
            <v>1</v>
          </cell>
        </row>
        <row r="6">
          <cell r="A6" t="str">
            <v>1 - Initial</v>
          </cell>
          <cell r="B6">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2CB8-524B-1E4A-94F1-DB7E420411D1}">
  <dimension ref="A1"/>
  <sheetViews>
    <sheetView tabSelected="1" zoomScale="70" zoomScaleNormal="70" workbookViewId="0">
      <selection activeCell="U108" sqref="U108"/>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8E930-226D-A843-A20D-5802A5ED2FFC}">
  <sheetPr>
    <tabColor theme="1"/>
  </sheetPr>
  <dimension ref="A1:N56"/>
  <sheetViews>
    <sheetView zoomScale="140" zoomScaleNormal="140" workbookViewId="0">
      <pane xSplit="1" ySplit="1" topLeftCell="B2" activePane="bottomRight" state="frozen"/>
      <selection pane="topRight" activeCell="B1" sqref="B1"/>
      <selection pane="bottomLeft" activeCell="A2" sqref="A2"/>
      <selection pane="bottomRight" activeCell="Q5" sqref="Q5"/>
    </sheetView>
  </sheetViews>
  <sheetFormatPr baseColWidth="10" defaultColWidth="10.5" defaultRowHeight="15" x14ac:dyDescent="0.2"/>
  <cols>
    <col min="1" max="1" width="13.6640625" style="1" customWidth="1"/>
    <col min="2" max="2" width="41" style="1" bestFit="1" customWidth="1"/>
    <col min="3" max="3" width="11.1640625" style="1" customWidth="1"/>
    <col min="4" max="7" width="0" style="1" hidden="1" customWidth="1"/>
    <col min="8" max="8" width="20.83203125" style="1" hidden="1" customWidth="1"/>
    <col min="9" max="9" width="7" style="1" customWidth="1"/>
    <col min="10" max="10" width="11.33203125" style="1" bestFit="1" customWidth="1"/>
    <col min="11" max="11" width="12" style="1" bestFit="1" customWidth="1"/>
    <col min="12" max="12" width="16.5" style="1" bestFit="1" customWidth="1"/>
    <col min="13" max="13" width="10.5" style="1"/>
    <col min="14" max="14" width="14.1640625" style="1" bestFit="1" customWidth="1"/>
    <col min="15" max="16384" width="10.5" style="1"/>
  </cols>
  <sheetData>
    <row r="1" spans="1:14" ht="19" x14ac:dyDescent="0.25">
      <c r="A1" s="2" t="s">
        <v>412</v>
      </c>
    </row>
    <row r="2" spans="1:14" ht="20" thickBot="1" x14ac:dyDescent="0.3">
      <c r="A2" s="2"/>
      <c r="L2" s="253" t="s">
        <v>1262</v>
      </c>
      <c r="M2" s="253"/>
      <c r="N2" s="253"/>
    </row>
    <row r="3" spans="1:14" ht="16" thickBot="1" x14ac:dyDescent="0.25">
      <c r="A3" s="25" t="s">
        <v>410</v>
      </c>
      <c r="B3" s="26" t="s">
        <v>365</v>
      </c>
      <c r="C3" s="49" t="s">
        <v>588</v>
      </c>
      <c r="D3" s="27">
        <v>2025</v>
      </c>
      <c r="E3" s="27">
        <v>2026</v>
      </c>
      <c r="F3" s="27">
        <v>2027</v>
      </c>
      <c r="G3" s="28">
        <v>2028</v>
      </c>
      <c r="H3" s="26" t="s">
        <v>366</v>
      </c>
      <c r="I3" s="49" t="s">
        <v>1251</v>
      </c>
      <c r="J3" s="49" t="s">
        <v>588</v>
      </c>
      <c r="L3" s="227" t="s">
        <v>1</v>
      </c>
      <c r="M3" s="245" t="s">
        <v>588</v>
      </c>
      <c r="N3" s="223" t="s">
        <v>1257</v>
      </c>
    </row>
    <row r="4" spans="1:14" x14ac:dyDescent="0.2">
      <c r="A4" s="6" t="s">
        <v>392</v>
      </c>
      <c r="B4" s="7" t="s">
        <v>393</v>
      </c>
      <c r="C4" s="47">
        <f>IFERROR(SUM('NIST CSF 2.0 ASSESSMENT'!K3:K7)/20, "-")</f>
        <v>0</v>
      </c>
      <c r="D4" s="8"/>
      <c r="E4" s="8"/>
      <c r="F4" s="8"/>
      <c r="G4" s="9"/>
      <c r="H4" s="7"/>
      <c r="I4" s="208" t="s">
        <v>392</v>
      </c>
      <c r="J4" s="202">
        <f t="shared" ref="J4:J9" si="0">C4</f>
        <v>0</v>
      </c>
      <c r="L4" s="239" t="s">
        <v>410</v>
      </c>
      <c r="M4" s="246">
        <f>C10</f>
        <v>0</v>
      </c>
      <c r="N4" s="251" cm="1">
        <f t="array" ref="N4">SUM(M4:M9/6)</f>
        <v>0</v>
      </c>
    </row>
    <row r="5" spans="1:14" x14ac:dyDescent="0.2">
      <c r="A5" s="6" t="s">
        <v>394</v>
      </c>
      <c r="B5" s="7" t="s">
        <v>395</v>
      </c>
      <c r="C5" s="47">
        <f>IFERROR(SUM('NIST CSF 2.0 ASSESSMENT'!K21:K23)/12, "-")</f>
        <v>0</v>
      </c>
      <c r="D5" s="8"/>
      <c r="E5" s="8"/>
      <c r="F5" s="8"/>
      <c r="G5" s="9"/>
      <c r="H5" s="7"/>
      <c r="I5" s="208" t="s">
        <v>394</v>
      </c>
      <c r="J5" s="202">
        <f t="shared" si="0"/>
        <v>0</v>
      </c>
      <c r="L5" s="240" t="s">
        <v>383</v>
      </c>
      <c r="M5" s="246">
        <f>C16</f>
        <v>0</v>
      </c>
      <c r="N5" s="251"/>
    </row>
    <row r="6" spans="1:14" x14ac:dyDescent="0.2">
      <c r="A6" s="6" t="s">
        <v>396</v>
      </c>
      <c r="B6" s="7" t="s">
        <v>397</v>
      </c>
      <c r="C6" s="47">
        <f>IFERROR(SUM('NIST CSF 2.0 ASSESSMENT'!K19:K20)/8, "-")</f>
        <v>0</v>
      </c>
      <c r="D6" s="8"/>
      <c r="E6" s="8"/>
      <c r="F6" s="8"/>
      <c r="G6" s="9"/>
      <c r="H6" s="7"/>
      <c r="I6" s="208" t="s">
        <v>396</v>
      </c>
      <c r="J6" s="202">
        <f t="shared" si="0"/>
        <v>0</v>
      </c>
      <c r="L6" s="241" t="s">
        <v>372</v>
      </c>
      <c r="M6" s="246">
        <f>C24</f>
        <v>0</v>
      </c>
      <c r="N6" s="251"/>
    </row>
    <row r="7" spans="1:14" x14ac:dyDescent="0.2">
      <c r="A7" s="6" t="s">
        <v>398</v>
      </c>
      <c r="B7" s="7" t="s">
        <v>399</v>
      </c>
      <c r="C7" s="47">
        <f>IFERROR(SUM('NIST CSF 2.0 ASSESSMENT'!K8:K14)/28, "-")</f>
        <v>0</v>
      </c>
      <c r="D7" s="8"/>
      <c r="E7" s="8"/>
      <c r="F7" s="8"/>
      <c r="G7" s="9"/>
      <c r="H7" s="7"/>
      <c r="I7" s="208" t="s">
        <v>398</v>
      </c>
      <c r="J7" s="202">
        <f t="shared" si="0"/>
        <v>0</v>
      </c>
      <c r="L7" s="242" t="s">
        <v>377</v>
      </c>
      <c r="M7" s="246">
        <f>C29</f>
        <v>0</v>
      </c>
      <c r="N7" s="251"/>
    </row>
    <row r="8" spans="1:14" x14ac:dyDescent="0.2">
      <c r="A8" s="6" t="s">
        <v>400</v>
      </c>
      <c r="B8" s="7" t="s">
        <v>401</v>
      </c>
      <c r="C8" s="47">
        <f>IFERROR(SUM('NIST CSF 2.0 ASSESSMENT'!K15:K18)/16, "-")</f>
        <v>0</v>
      </c>
      <c r="D8" s="8"/>
      <c r="E8" s="8"/>
      <c r="F8" s="8"/>
      <c r="G8" s="9"/>
      <c r="H8" s="7"/>
      <c r="I8" s="208" t="s">
        <v>400</v>
      </c>
      <c r="J8" s="202">
        <f t="shared" si="0"/>
        <v>0</v>
      </c>
      <c r="L8" s="243" t="s">
        <v>380</v>
      </c>
      <c r="M8" s="246">
        <f>C36</f>
        <v>0</v>
      </c>
      <c r="N8" s="251"/>
    </row>
    <row r="9" spans="1:14" ht="16" thickBot="1" x14ac:dyDescent="0.25">
      <c r="A9" s="6" t="s">
        <v>402</v>
      </c>
      <c r="B9" s="7" t="s">
        <v>403</v>
      </c>
      <c r="C9" s="47">
        <f>IFERROR(SUM('NIST CSF 2.0 ASSESSMENT'!K24:K33)/40, "-")</f>
        <v>0</v>
      </c>
      <c r="D9" s="11"/>
      <c r="E9" s="11"/>
      <c r="F9" s="11"/>
      <c r="G9" s="12"/>
      <c r="H9" s="7"/>
      <c r="I9" s="209" t="s">
        <v>402</v>
      </c>
      <c r="J9" s="210">
        <f t="shared" si="0"/>
        <v>0</v>
      </c>
      <c r="L9" s="244" t="s">
        <v>386</v>
      </c>
      <c r="M9" s="247">
        <f>C41</f>
        <v>0</v>
      </c>
      <c r="N9" s="252"/>
    </row>
    <row r="10" spans="1:14" ht="16" thickBot="1" x14ac:dyDescent="0.25">
      <c r="A10" s="50" t="s">
        <v>371</v>
      </c>
      <c r="B10" s="51"/>
      <c r="C10" s="52">
        <f>IFERROR(SUM(C4:C9)/6,"-")</f>
        <v>0</v>
      </c>
      <c r="D10" s="13">
        <f t="shared" ref="D10:G10" si="1">SUM(D4:D9)/6</f>
        <v>0</v>
      </c>
      <c r="E10" s="13">
        <f t="shared" si="1"/>
        <v>0</v>
      </c>
      <c r="F10" s="13">
        <f t="shared" si="1"/>
        <v>0</v>
      </c>
      <c r="G10" s="14">
        <f t="shared" si="1"/>
        <v>0</v>
      </c>
      <c r="H10" s="193"/>
      <c r="I10" s="216"/>
      <c r="J10" s="212">
        <f>SUM(J4:J9)/6</f>
        <v>0</v>
      </c>
    </row>
    <row r="11" spans="1:14" ht="16" thickBot="1" x14ac:dyDescent="0.25">
      <c r="L11" s="231" t="s">
        <v>422</v>
      </c>
      <c r="M11" s="232" t="s">
        <v>1252</v>
      </c>
      <c r="N11" s="233" t="s">
        <v>1255</v>
      </c>
    </row>
    <row r="12" spans="1:14" ht="16" thickBot="1" x14ac:dyDescent="0.25">
      <c r="A12" s="60" t="s">
        <v>364</v>
      </c>
      <c r="B12" s="61" t="s">
        <v>365</v>
      </c>
      <c r="C12" s="62" t="s">
        <v>588</v>
      </c>
      <c r="D12" s="3">
        <v>2025</v>
      </c>
      <c r="E12" s="3">
        <v>2026</v>
      </c>
      <c r="F12" s="3">
        <v>2027</v>
      </c>
      <c r="G12" s="4">
        <v>2028</v>
      </c>
      <c r="H12" s="194" t="s">
        <v>366</v>
      </c>
      <c r="I12" s="62" t="s">
        <v>1251</v>
      </c>
      <c r="J12" s="62" t="s">
        <v>588</v>
      </c>
      <c r="L12" s="221" t="s">
        <v>539</v>
      </c>
      <c r="M12" s="218">
        <f>COUNTIF('NIST CSF 2.0 ASSESSMENT'!$AQ$3:$AQ$108,L12)</f>
        <v>0</v>
      </c>
      <c r="N12" s="224">
        <f>SUM(M12/106)</f>
        <v>0</v>
      </c>
    </row>
    <row r="13" spans="1:14" x14ac:dyDescent="0.2">
      <c r="A13" s="6" t="s">
        <v>367</v>
      </c>
      <c r="B13" s="7" t="s">
        <v>368</v>
      </c>
      <c r="C13" s="47">
        <f>IFERROR(SUM('NIST CSF 2.0 ASSESSMENT'!K34:K40)/28, "-")</f>
        <v>0</v>
      </c>
      <c r="D13" s="8"/>
      <c r="E13" s="8"/>
      <c r="F13" s="8"/>
      <c r="G13" s="9"/>
      <c r="H13" s="7"/>
      <c r="I13" s="207" t="s">
        <v>367</v>
      </c>
      <c r="J13" s="202">
        <f>C13</f>
        <v>0</v>
      </c>
      <c r="L13" s="221" t="s">
        <v>540</v>
      </c>
      <c r="M13" s="218">
        <f>COUNTIF('NIST CSF 2.0 ASSESSMENT'!$AQ$3:$AQ$108,L13)</f>
        <v>0</v>
      </c>
      <c r="N13" s="224">
        <f t="shared" ref="N13:N16" si="2">SUM(M13/106)</f>
        <v>0</v>
      </c>
    </row>
    <row r="14" spans="1:14" x14ac:dyDescent="0.2">
      <c r="A14" s="6" t="s">
        <v>369</v>
      </c>
      <c r="B14" s="7" t="s">
        <v>370</v>
      </c>
      <c r="C14" s="47">
        <f>IFERROR(SUM('NIST CSF 2.0 ASSESSMENT'!K41:K50)/40, "-")</f>
        <v>0</v>
      </c>
      <c r="D14" s="8"/>
      <c r="E14" s="8"/>
      <c r="F14" s="8"/>
      <c r="G14" s="9"/>
      <c r="H14" s="7"/>
      <c r="I14" s="207" t="s">
        <v>369</v>
      </c>
      <c r="J14" s="202">
        <f>C14</f>
        <v>0</v>
      </c>
      <c r="L14" s="221" t="s">
        <v>1254</v>
      </c>
      <c r="M14" s="218">
        <f>COUNTIF('NIST CSF 2.0 ASSESSMENT'!$AQ$3:$AQ$108,L14)</f>
        <v>0</v>
      </c>
      <c r="N14" s="224">
        <f t="shared" si="2"/>
        <v>0</v>
      </c>
    </row>
    <row r="15" spans="1:14" ht="16" thickBot="1" x14ac:dyDescent="0.25">
      <c r="A15" s="6" t="s">
        <v>404</v>
      </c>
      <c r="B15" s="7" t="s">
        <v>416</v>
      </c>
      <c r="C15" s="47">
        <f>IFERROR(SUM('NIST CSF 2.0 ASSESSMENT'!K51:K54)/20, "-")</f>
        <v>0</v>
      </c>
      <c r="D15" s="8"/>
      <c r="E15" s="8"/>
      <c r="F15" s="8"/>
      <c r="G15" s="9"/>
      <c r="H15" s="7"/>
      <c r="I15" s="213" t="s">
        <v>404</v>
      </c>
      <c r="J15" s="210">
        <f>C15</f>
        <v>0</v>
      </c>
      <c r="L15" s="221" t="s">
        <v>1253</v>
      </c>
      <c r="M15" s="218">
        <f>COUNTIF('NIST CSF 2.0 ASSESSMENT'!$AQ$3:$AQ$108,L15)</f>
        <v>0</v>
      </c>
      <c r="N15" s="224">
        <f t="shared" si="2"/>
        <v>0</v>
      </c>
    </row>
    <row r="16" spans="1:14" ht="16" thickBot="1" x14ac:dyDescent="0.25">
      <c r="A16" s="50" t="s">
        <v>371</v>
      </c>
      <c r="B16" s="51"/>
      <c r="C16" s="52">
        <f>IFERROR(SUM(C13:C15)/3, "-")</f>
        <v>0</v>
      </c>
      <c r="D16" s="13">
        <f>SUM(D13:D15)/6</f>
        <v>0</v>
      </c>
      <c r="E16" s="13">
        <f>SUM(E13:E15)/6</f>
        <v>0</v>
      </c>
      <c r="F16" s="13">
        <f>SUM(F13:F15)/6</f>
        <v>0</v>
      </c>
      <c r="G16" s="14">
        <f>SUM(G13:G15)/6</f>
        <v>0</v>
      </c>
      <c r="H16" s="193"/>
      <c r="I16" s="211"/>
      <c r="J16" s="212">
        <f>SUM(J13:J15)/3</f>
        <v>0</v>
      </c>
      <c r="L16" s="222" t="s">
        <v>347</v>
      </c>
      <c r="M16" s="220">
        <f>COUNTIF('NIST CSF 2.0 ASSESSMENT'!$AQ$3:$AQ$108,L16)</f>
        <v>106</v>
      </c>
      <c r="N16" s="225">
        <f t="shared" si="2"/>
        <v>1</v>
      </c>
    </row>
    <row r="17" spans="1:14" ht="16" thickBot="1" x14ac:dyDescent="0.25">
      <c r="A17" s="7"/>
      <c r="B17" s="7"/>
      <c r="C17" s="7"/>
      <c r="D17" s="7"/>
      <c r="E17" s="7"/>
      <c r="F17" s="7"/>
      <c r="G17" s="7"/>
      <c r="H17" s="7"/>
    </row>
    <row r="18" spans="1:14" ht="16" thickBot="1" x14ac:dyDescent="0.25">
      <c r="A18" s="57" t="s">
        <v>372</v>
      </c>
      <c r="B18" s="58" t="s">
        <v>365</v>
      </c>
      <c r="C18" s="59" t="s">
        <v>588</v>
      </c>
      <c r="D18" s="15">
        <v>2025</v>
      </c>
      <c r="E18" s="15">
        <v>2026</v>
      </c>
      <c r="F18" s="15">
        <v>2027</v>
      </c>
      <c r="G18" s="16">
        <v>2028</v>
      </c>
      <c r="H18" s="194" t="s">
        <v>366</v>
      </c>
      <c r="I18" s="59" t="s">
        <v>1251</v>
      </c>
      <c r="J18" s="59" t="s">
        <v>588</v>
      </c>
      <c r="L18" s="234" t="s">
        <v>424</v>
      </c>
      <c r="M18" s="235" t="s">
        <v>1252</v>
      </c>
      <c r="N18" s="236" t="s">
        <v>1255</v>
      </c>
    </row>
    <row r="19" spans="1:14" x14ac:dyDescent="0.2">
      <c r="A19" s="6" t="s">
        <v>405</v>
      </c>
      <c r="B19" s="7" t="s">
        <v>550</v>
      </c>
      <c r="C19" s="48">
        <f>IFERROR(SUM('NIST CSF 2.0 ASSESSMENT'!K55:K60)/24, "-")</f>
        <v>0</v>
      </c>
      <c r="D19" s="17"/>
      <c r="E19" s="17"/>
      <c r="F19" s="17"/>
      <c r="G19" s="18"/>
      <c r="H19" s="7"/>
      <c r="I19" s="207" t="s">
        <v>405</v>
      </c>
      <c r="J19" s="202">
        <f>C19</f>
        <v>0</v>
      </c>
      <c r="L19" s="221" t="s">
        <v>541</v>
      </c>
      <c r="M19" s="218">
        <f>COUNTIF('NIST CSF 2.0 ASSESSMENT'!$AS$3:$AS4108,L19)</f>
        <v>0</v>
      </c>
      <c r="N19" s="224">
        <f>SUM(M19/106)</f>
        <v>0</v>
      </c>
    </row>
    <row r="20" spans="1:14" x14ac:dyDescent="0.2">
      <c r="A20" s="6" t="s">
        <v>373</v>
      </c>
      <c r="B20" s="7" t="s">
        <v>374</v>
      </c>
      <c r="C20" s="48">
        <f>IFERROR(SUM('NIST CSF 2.0 ASSESSMENT'!K61:K62)/8, "-")</f>
        <v>0</v>
      </c>
      <c r="D20" s="17"/>
      <c r="E20" s="17"/>
      <c r="F20" s="17"/>
      <c r="G20" s="18"/>
      <c r="H20" s="7"/>
      <c r="I20" s="207" t="s">
        <v>373</v>
      </c>
      <c r="J20" s="202">
        <f>C20</f>
        <v>0</v>
      </c>
      <c r="L20" s="221" t="s">
        <v>542</v>
      </c>
      <c r="M20" s="218">
        <f>COUNTIF('NIST CSF 2.0 ASSESSMENT'!$AS$3:$AS4109,L20)</f>
        <v>0</v>
      </c>
      <c r="N20" s="224">
        <f t="shared" ref="N20:N24" si="3">SUM(M20/106)</f>
        <v>0</v>
      </c>
    </row>
    <row r="21" spans="1:14" x14ac:dyDescent="0.2">
      <c r="A21" s="6" t="s">
        <v>375</v>
      </c>
      <c r="B21" s="7" t="s">
        <v>376</v>
      </c>
      <c r="C21" s="48">
        <f>IFERROR(SUM('NIST CSF 2.0 ASSESSMENT'!K63:K66)/16, "-")</f>
        <v>0</v>
      </c>
      <c r="D21" s="17"/>
      <c r="E21" s="17"/>
      <c r="F21" s="17"/>
      <c r="G21" s="18"/>
      <c r="H21" s="7"/>
      <c r="I21" s="207" t="s">
        <v>375</v>
      </c>
      <c r="J21" s="202">
        <f>C21</f>
        <v>0</v>
      </c>
      <c r="L21" s="221" t="s">
        <v>543</v>
      </c>
      <c r="M21" s="218">
        <f>COUNTIF('NIST CSF 2.0 ASSESSMENT'!$AS$3:$AS4110,L21)</f>
        <v>0</v>
      </c>
      <c r="N21" s="224">
        <f t="shared" si="3"/>
        <v>0</v>
      </c>
    </row>
    <row r="22" spans="1:14" x14ac:dyDescent="0.2">
      <c r="A22" s="6" t="s">
        <v>406</v>
      </c>
      <c r="B22" s="7" t="s">
        <v>551</v>
      </c>
      <c r="C22" s="48">
        <f>IFERROR(SUM('NIST CSF 2.0 ASSESSMENT'!K67:K72)/24, "-")</f>
        <v>0</v>
      </c>
      <c r="D22" s="17"/>
      <c r="E22" s="17"/>
      <c r="F22" s="17"/>
      <c r="G22" s="18"/>
      <c r="H22" s="7"/>
      <c r="I22" s="207" t="s">
        <v>406</v>
      </c>
      <c r="J22" s="202">
        <f>C22</f>
        <v>0</v>
      </c>
      <c r="L22" s="221" t="s">
        <v>544</v>
      </c>
      <c r="M22" s="218">
        <f>COUNTIF('NIST CSF 2.0 ASSESSMENT'!$AS$3:$AS4111,L22)</f>
        <v>0</v>
      </c>
      <c r="N22" s="224">
        <f t="shared" si="3"/>
        <v>0</v>
      </c>
    </row>
    <row r="23" spans="1:14" ht="16" thickBot="1" x14ac:dyDescent="0.25">
      <c r="A23" s="6" t="s">
        <v>407</v>
      </c>
      <c r="B23" s="7" t="s">
        <v>552</v>
      </c>
      <c r="C23" s="48">
        <f>IFERROR(SUM('NIST CSF 2.0 ASSESSMENT'!K73:K76)/16, "-")</f>
        <v>0</v>
      </c>
      <c r="D23" s="17"/>
      <c r="E23" s="17"/>
      <c r="F23" s="17"/>
      <c r="G23" s="18"/>
      <c r="H23" s="7"/>
      <c r="I23" s="213" t="s">
        <v>407</v>
      </c>
      <c r="J23" s="210">
        <f>C23</f>
        <v>0</v>
      </c>
      <c r="L23" s="221" t="s">
        <v>545</v>
      </c>
      <c r="M23" s="218">
        <f>COUNTIF('NIST CSF 2.0 ASSESSMENT'!$AS$3:$AS4112,L23)</f>
        <v>0</v>
      </c>
      <c r="N23" s="224">
        <f t="shared" si="3"/>
        <v>0</v>
      </c>
    </row>
    <row r="24" spans="1:14" ht="16" thickBot="1" x14ac:dyDescent="0.25">
      <c r="A24" s="50" t="s">
        <v>371</v>
      </c>
      <c r="B24" s="51"/>
      <c r="C24" s="53">
        <f>IFERROR(SUM(C19:C23)/5,"-")</f>
        <v>0</v>
      </c>
      <c r="D24" s="19">
        <f>SUM(D19:D23)/6</f>
        <v>0</v>
      </c>
      <c r="E24" s="19">
        <f>SUM(E19:E23)/6</f>
        <v>0</v>
      </c>
      <c r="F24" s="19">
        <f>SUM(F19:F23)/6</f>
        <v>0</v>
      </c>
      <c r="G24" s="20">
        <f>SUM(G19:G23)/6</f>
        <v>0</v>
      </c>
      <c r="H24" s="193"/>
      <c r="I24" s="216"/>
      <c r="J24" s="212">
        <f>SUM(J19:J23)/5</f>
        <v>0</v>
      </c>
      <c r="L24" s="222" t="s">
        <v>347</v>
      </c>
      <c r="M24" s="220">
        <f>COUNTIF('NIST CSF 2.0 ASSESSMENT'!$AS$3:$AS4113,L24)</f>
        <v>106</v>
      </c>
      <c r="N24" s="225">
        <f t="shared" si="3"/>
        <v>1</v>
      </c>
    </row>
    <row r="25" spans="1:14" ht="16" thickBot="1" x14ac:dyDescent="0.25">
      <c r="A25" s="7"/>
      <c r="B25" s="7"/>
      <c r="C25" s="7"/>
      <c r="D25" s="7"/>
      <c r="E25" s="7"/>
      <c r="F25" s="7"/>
      <c r="G25" s="7"/>
      <c r="H25" s="7"/>
    </row>
    <row r="26" spans="1:14" ht="16" thickBot="1" x14ac:dyDescent="0.25">
      <c r="A26" s="54" t="s">
        <v>377</v>
      </c>
      <c r="B26" s="55" t="s">
        <v>365</v>
      </c>
      <c r="C26" s="56" t="s">
        <v>588</v>
      </c>
      <c r="D26" s="21">
        <v>2025</v>
      </c>
      <c r="E26" s="21">
        <v>2026</v>
      </c>
      <c r="F26" s="21">
        <v>2027</v>
      </c>
      <c r="G26" s="22">
        <v>2028</v>
      </c>
      <c r="H26" s="194" t="s">
        <v>366</v>
      </c>
      <c r="I26" s="56" t="s">
        <v>1251</v>
      </c>
      <c r="J26" s="56" t="s">
        <v>588</v>
      </c>
      <c r="L26" s="237" t="s">
        <v>1256</v>
      </c>
      <c r="M26" s="238" t="s">
        <v>1252</v>
      </c>
      <c r="N26" s="232" t="s">
        <v>1255</v>
      </c>
    </row>
    <row r="27" spans="1:14" x14ac:dyDescent="0.2">
      <c r="A27" s="6" t="s">
        <v>379</v>
      </c>
      <c r="B27" s="7" t="s">
        <v>553</v>
      </c>
      <c r="C27" s="48">
        <f>IFERROR(SUM('NIST CSF 2.0 ASSESSMENT'!K77:K81)/20, "-")</f>
        <v>0</v>
      </c>
      <c r="D27" s="17"/>
      <c r="E27" s="17"/>
      <c r="F27" s="17"/>
      <c r="G27" s="18"/>
      <c r="H27" s="7"/>
      <c r="I27" s="206" t="s">
        <v>379</v>
      </c>
      <c r="J27" s="202">
        <f>C27</f>
        <v>0</v>
      </c>
      <c r="L27" s="217" t="s">
        <v>429</v>
      </c>
      <c r="M27" s="229">
        <f>COUNTIF('NIST CSF 2.0 ASSESSMENT'!$AJ$3:$AJ$108,L27)</f>
        <v>0</v>
      </c>
      <c r="N27" s="195">
        <f>SUM(M27/106)</f>
        <v>0</v>
      </c>
    </row>
    <row r="28" spans="1:14" ht="16" thickBot="1" x14ac:dyDescent="0.25">
      <c r="A28" s="6" t="s">
        <v>378</v>
      </c>
      <c r="B28" s="7" t="s">
        <v>554</v>
      </c>
      <c r="C28" s="48">
        <f>IFERROR(SUM('NIST CSF 2.0 ASSESSMENT'!K82:K87)/24, "-")</f>
        <v>0</v>
      </c>
      <c r="D28" s="17"/>
      <c r="E28" s="17"/>
      <c r="F28" s="17"/>
      <c r="G28" s="18"/>
      <c r="H28" s="7"/>
      <c r="I28" s="214" t="s">
        <v>378</v>
      </c>
      <c r="J28" s="210">
        <f>C28</f>
        <v>0</v>
      </c>
      <c r="L28" s="217" t="s">
        <v>430</v>
      </c>
      <c r="M28" s="229">
        <f>COUNTIF('NIST CSF 2.0 ASSESSMENT'!$AJ$3:$AJ$108,L28)</f>
        <v>0</v>
      </c>
      <c r="N28" s="195">
        <f t="shared" ref="N28:N31" si="4">SUM(M28/106)</f>
        <v>0</v>
      </c>
    </row>
    <row r="29" spans="1:14" ht="16" thickBot="1" x14ac:dyDescent="0.25">
      <c r="A29" s="50" t="s">
        <v>371</v>
      </c>
      <c r="B29" s="51"/>
      <c r="C29" s="53">
        <f>IFERROR(SUM(C27:C28)/2,"-")</f>
        <v>0</v>
      </c>
      <c r="D29" s="19">
        <f>SUM(D27:D28)/3</f>
        <v>0</v>
      </c>
      <c r="E29" s="19">
        <f>SUM(E27:E28)/3</f>
        <v>0</v>
      </c>
      <c r="F29" s="19">
        <f>SUM(F27:F28)/3</f>
        <v>0</v>
      </c>
      <c r="G29" s="20">
        <f>SUM(G27:G28)/3</f>
        <v>0</v>
      </c>
      <c r="H29" s="193"/>
      <c r="I29" s="216"/>
      <c r="J29" s="212">
        <f>SUM(J27:J28)/2</f>
        <v>0</v>
      </c>
      <c r="L29" s="217" t="s">
        <v>432</v>
      </c>
      <c r="M29" s="229">
        <f>COUNTIF('NIST CSF 2.0 ASSESSMENT'!$AJ$3:$AJ$108,L29)</f>
        <v>0</v>
      </c>
      <c r="N29" s="195">
        <f t="shared" si="4"/>
        <v>0</v>
      </c>
    </row>
    <row r="30" spans="1:14" ht="16" thickBot="1" x14ac:dyDescent="0.25">
      <c r="A30" s="7"/>
      <c r="B30" s="7"/>
      <c r="C30" s="7"/>
      <c r="D30" s="7"/>
      <c r="E30" s="7"/>
      <c r="F30" s="7"/>
      <c r="G30" s="7"/>
      <c r="H30" s="7"/>
      <c r="L30" s="217" t="s">
        <v>431</v>
      </c>
      <c r="M30" s="229">
        <f>COUNTIF('NIST CSF 2.0 ASSESSMENT'!$AJ$3:$AJ$108,L30)</f>
        <v>0</v>
      </c>
      <c r="N30" s="195">
        <f t="shared" si="4"/>
        <v>0</v>
      </c>
    </row>
    <row r="31" spans="1:14" ht="16" thickBot="1" x14ac:dyDescent="0.25">
      <c r="A31" s="63" t="s">
        <v>380</v>
      </c>
      <c r="B31" s="64" t="s">
        <v>365</v>
      </c>
      <c r="C31" s="65" t="s">
        <v>588</v>
      </c>
      <c r="D31" s="23">
        <v>2025</v>
      </c>
      <c r="E31" s="23">
        <v>2026</v>
      </c>
      <c r="F31" s="23">
        <v>2027</v>
      </c>
      <c r="G31" s="24">
        <v>2028</v>
      </c>
      <c r="H31" s="5" t="s">
        <v>366</v>
      </c>
      <c r="I31" s="65" t="s">
        <v>1251</v>
      </c>
      <c r="J31" s="65" t="s">
        <v>588</v>
      </c>
      <c r="L31" s="219" t="s">
        <v>347</v>
      </c>
      <c r="M31" s="230">
        <f>COUNTIF('NIST CSF 2.0 ASSESSMENT'!$AJ$3:$AJ$108,L31)</f>
        <v>106</v>
      </c>
      <c r="N31" s="228">
        <f t="shared" si="4"/>
        <v>1</v>
      </c>
    </row>
    <row r="32" spans="1:14" x14ac:dyDescent="0.2">
      <c r="A32" s="6" t="s">
        <v>408</v>
      </c>
      <c r="B32" s="7" t="s">
        <v>546</v>
      </c>
      <c r="C32" s="48">
        <f>IFERROR(SUM('NIST CSF 2.0 ASSESSMENT'!K88:K92)/20, "-")</f>
        <v>0</v>
      </c>
      <c r="D32" s="17"/>
      <c r="E32" s="17"/>
      <c r="F32" s="17"/>
      <c r="G32" s="18"/>
      <c r="H32" s="10"/>
      <c r="I32" s="192" t="s">
        <v>408</v>
      </c>
      <c r="J32" s="202">
        <f>C32</f>
        <v>0</v>
      </c>
    </row>
    <row r="33" spans="1:13" ht="16" thickBot="1" x14ac:dyDescent="0.25">
      <c r="A33" s="6" t="s">
        <v>384</v>
      </c>
      <c r="B33" s="7" t="s">
        <v>547</v>
      </c>
      <c r="C33" s="48">
        <f>IFERROR(SUM('NIST CSF 2.0 ASSESSMENT'!K93:K96)/16, "-")</f>
        <v>0</v>
      </c>
      <c r="D33" s="17"/>
      <c r="E33" s="17"/>
      <c r="F33" s="17"/>
      <c r="G33" s="18"/>
      <c r="H33" s="10"/>
      <c r="I33" s="192" t="s">
        <v>384</v>
      </c>
      <c r="J33" s="202">
        <f>C33</f>
        <v>0</v>
      </c>
      <c r="L33" s="253" t="s">
        <v>1263</v>
      </c>
      <c r="M33" s="253"/>
    </row>
    <row r="34" spans="1:13" x14ac:dyDescent="0.2">
      <c r="A34" s="6" t="s">
        <v>381</v>
      </c>
      <c r="B34" s="7" t="s">
        <v>548</v>
      </c>
      <c r="C34" s="48">
        <f>IFERROR(SUM('NIST CSF 2.0 ASSESSMENT'!K97:K98)/8, "-")</f>
        <v>0</v>
      </c>
      <c r="D34" s="17"/>
      <c r="E34" s="17"/>
      <c r="F34" s="17"/>
      <c r="G34" s="18"/>
      <c r="H34" s="10"/>
      <c r="I34" s="192" t="s">
        <v>381</v>
      </c>
      <c r="J34" s="202">
        <f>C34</f>
        <v>0</v>
      </c>
      <c r="L34" s="249" t="s">
        <v>1261</v>
      </c>
      <c r="M34" s="250" t="s">
        <v>588</v>
      </c>
    </row>
    <row r="35" spans="1:13" ht="16" thickBot="1" x14ac:dyDescent="0.25">
      <c r="A35" s="6" t="s">
        <v>385</v>
      </c>
      <c r="B35" s="7" t="s">
        <v>549</v>
      </c>
      <c r="C35" s="48">
        <f>IFERROR(SUM('NIST CSF 2.0 ASSESSMENT'!K99:K100)/8, "-")</f>
        <v>0</v>
      </c>
      <c r="D35" s="17"/>
      <c r="E35" s="17"/>
      <c r="F35" s="17"/>
      <c r="G35" s="18"/>
      <c r="H35" s="10"/>
      <c r="I35" s="215" t="s">
        <v>385</v>
      </c>
      <c r="J35" s="210">
        <f>C35</f>
        <v>0</v>
      </c>
      <c r="L35" s="6" t="s">
        <v>392</v>
      </c>
      <c r="M35" s="47">
        <f>C4</f>
        <v>0</v>
      </c>
    </row>
    <row r="36" spans="1:13" ht="16" thickBot="1" x14ac:dyDescent="0.25">
      <c r="A36" s="50" t="s">
        <v>371</v>
      </c>
      <c r="B36" s="51"/>
      <c r="C36" s="53">
        <f>IFERROR(SUM(C32:C35)/4,"-")</f>
        <v>0</v>
      </c>
      <c r="D36" s="19">
        <f>SUM(D32:D35)/5</f>
        <v>0</v>
      </c>
      <c r="E36" s="19">
        <f>SUM(E32:E35)/5</f>
        <v>0</v>
      </c>
      <c r="F36" s="19">
        <f>SUM(F32:F35)/5</f>
        <v>0</v>
      </c>
      <c r="G36" s="20">
        <f>SUM(G32:G35)/5</f>
        <v>0</v>
      </c>
      <c r="H36" s="193"/>
      <c r="I36" s="216"/>
      <c r="J36" s="212">
        <f>SUM(J32:J35)/4</f>
        <v>0</v>
      </c>
      <c r="L36" s="6" t="s">
        <v>394</v>
      </c>
      <c r="M36" s="47">
        <f t="shared" ref="M36:M40" si="5">C5</f>
        <v>0</v>
      </c>
    </row>
    <row r="37" spans="1:13" ht="16" thickBot="1" x14ac:dyDescent="0.25">
      <c r="A37" s="7"/>
      <c r="B37" s="7"/>
      <c r="C37" s="7"/>
      <c r="D37" s="7"/>
      <c r="E37" s="7"/>
      <c r="F37" s="7"/>
      <c r="G37" s="7"/>
      <c r="H37" s="7"/>
      <c r="L37" s="6" t="s">
        <v>396</v>
      </c>
      <c r="M37" s="47">
        <f t="shared" si="5"/>
        <v>0</v>
      </c>
    </row>
    <row r="38" spans="1:13" ht="16" thickBot="1" x14ac:dyDescent="0.25">
      <c r="A38" s="72" t="s">
        <v>386</v>
      </c>
      <c r="B38" s="66" t="s">
        <v>365</v>
      </c>
      <c r="C38" s="199" t="s">
        <v>588</v>
      </c>
      <c r="D38" s="199">
        <v>2025</v>
      </c>
      <c r="E38" s="199">
        <v>2026</v>
      </c>
      <c r="F38" s="199">
        <v>2027</v>
      </c>
      <c r="G38" s="199">
        <v>2028</v>
      </c>
      <c r="H38" s="200" t="s">
        <v>366</v>
      </c>
      <c r="I38" s="203" t="s">
        <v>1251</v>
      </c>
      <c r="J38" s="201" t="s">
        <v>588</v>
      </c>
      <c r="L38" s="6" t="s">
        <v>398</v>
      </c>
      <c r="M38" s="47">
        <f t="shared" si="5"/>
        <v>0</v>
      </c>
    </row>
    <row r="39" spans="1:13" x14ac:dyDescent="0.2">
      <c r="A39" s="6" t="s">
        <v>387</v>
      </c>
      <c r="B39" s="7" t="s">
        <v>555</v>
      </c>
      <c r="C39" s="17">
        <f>IFERROR(SUM('NIST CSF 2.0 ASSESSMENT'!K101:K106)/24, "-")</f>
        <v>0</v>
      </c>
      <c r="D39" s="17"/>
      <c r="E39" s="17"/>
      <c r="F39" s="17"/>
      <c r="G39" s="17"/>
      <c r="H39" s="7"/>
      <c r="I39" s="204" t="s">
        <v>387</v>
      </c>
      <c r="J39" s="195">
        <f>C39</f>
        <v>0</v>
      </c>
      <c r="L39" s="6" t="s">
        <v>400</v>
      </c>
      <c r="M39" s="47">
        <f t="shared" si="5"/>
        <v>0</v>
      </c>
    </row>
    <row r="40" spans="1:13" ht="16" thickBot="1" x14ac:dyDescent="0.25">
      <c r="A40" s="6" t="s">
        <v>390</v>
      </c>
      <c r="B40" s="7" t="s">
        <v>382</v>
      </c>
      <c r="C40" s="17">
        <f>IFERROR(SUM('NIST CSF 2.0 ASSESSMENT'!K107:K108)/8, "-")</f>
        <v>0</v>
      </c>
      <c r="D40" s="17"/>
      <c r="E40" s="17"/>
      <c r="F40" s="17"/>
      <c r="G40" s="17"/>
      <c r="H40" s="7"/>
      <c r="I40" s="204" t="s">
        <v>390</v>
      </c>
      <c r="J40" s="195">
        <f>C40</f>
        <v>0</v>
      </c>
      <c r="L40" s="6" t="s">
        <v>402</v>
      </c>
      <c r="M40" s="47">
        <f t="shared" si="5"/>
        <v>0</v>
      </c>
    </row>
    <row r="41" spans="1:13" ht="16" thickBot="1" x14ac:dyDescent="0.25">
      <c r="A41" s="50" t="s">
        <v>371</v>
      </c>
      <c r="B41" s="51"/>
      <c r="C41" s="196">
        <f>IFERROR(SUM(C39:C40)/2,"-")</f>
        <v>0</v>
      </c>
      <c r="D41" s="196">
        <f>SUM(D39:D40)/3</f>
        <v>0</v>
      </c>
      <c r="E41" s="196">
        <f>SUM(E39:E40)/3</f>
        <v>0</v>
      </c>
      <c r="F41" s="196">
        <f>SUM(F39:F40)/3</f>
        <v>0</v>
      </c>
      <c r="G41" s="196">
        <f>SUM(G39:G40)/3</f>
        <v>0</v>
      </c>
      <c r="H41" s="197"/>
      <c r="I41" s="205"/>
      <c r="J41" s="198">
        <f>SUM(J39:J40)/2</f>
        <v>0</v>
      </c>
      <c r="L41" s="6" t="s">
        <v>367</v>
      </c>
      <c r="M41" s="246">
        <f>C13</f>
        <v>0</v>
      </c>
    </row>
    <row r="42" spans="1:13" x14ac:dyDescent="0.2">
      <c r="L42" s="6" t="s">
        <v>369</v>
      </c>
      <c r="M42" s="246">
        <f t="shared" ref="M42:M43" si="6">C14</f>
        <v>0</v>
      </c>
    </row>
    <row r="43" spans="1:13" x14ac:dyDescent="0.2">
      <c r="L43" s="6" t="s">
        <v>404</v>
      </c>
      <c r="M43" s="246">
        <f t="shared" si="6"/>
        <v>0</v>
      </c>
    </row>
    <row r="44" spans="1:13" x14ac:dyDescent="0.2">
      <c r="D44" s="45">
        <v>2025</v>
      </c>
      <c r="E44" s="45">
        <v>2026</v>
      </c>
      <c r="F44" s="45">
        <v>2027</v>
      </c>
      <c r="G44" s="45">
        <v>2028</v>
      </c>
      <c r="L44" s="6" t="s">
        <v>405</v>
      </c>
      <c r="M44" s="246" cm="1">
        <f t="array" ref="M44:M48">C19:C23</f>
        <v>0</v>
      </c>
    </row>
    <row r="45" spans="1:13" x14ac:dyDescent="0.2">
      <c r="D45" s="46">
        <f>D10</f>
        <v>0</v>
      </c>
      <c r="E45" s="46">
        <f>E10</f>
        <v>0</v>
      </c>
      <c r="F45" s="46">
        <f>F10</f>
        <v>0</v>
      </c>
      <c r="G45" s="46">
        <f>G10</f>
        <v>0</v>
      </c>
      <c r="L45" s="6" t="s">
        <v>373</v>
      </c>
      <c r="M45" s="224">
        <v>0</v>
      </c>
    </row>
    <row r="46" spans="1:13" x14ac:dyDescent="0.2">
      <c r="D46" s="46">
        <f>D16</f>
        <v>0</v>
      </c>
      <c r="E46" s="46">
        <f>E16</f>
        <v>0</v>
      </c>
      <c r="F46" s="46">
        <f>F16</f>
        <v>0</v>
      </c>
      <c r="G46" s="46">
        <f>G16</f>
        <v>0</v>
      </c>
      <c r="L46" s="6" t="s">
        <v>375</v>
      </c>
      <c r="M46" s="224">
        <v>0</v>
      </c>
    </row>
    <row r="47" spans="1:13" x14ac:dyDescent="0.2">
      <c r="D47" s="46">
        <f>D24</f>
        <v>0</v>
      </c>
      <c r="E47" s="46">
        <f>E24</f>
        <v>0</v>
      </c>
      <c r="F47" s="46">
        <f>F24</f>
        <v>0</v>
      </c>
      <c r="G47" s="46">
        <f>G24</f>
        <v>0</v>
      </c>
      <c r="L47" s="6" t="s">
        <v>406</v>
      </c>
      <c r="M47" s="224">
        <v>0</v>
      </c>
    </row>
    <row r="48" spans="1:13" x14ac:dyDescent="0.2">
      <c r="D48" s="46">
        <f>D29</f>
        <v>0</v>
      </c>
      <c r="E48" s="46">
        <f>E29</f>
        <v>0</v>
      </c>
      <c r="F48" s="46">
        <f>F29</f>
        <v>0</v>
      </c>
      <c r="G48" s="46">
        <f>G29</f>
        <v>0</v>
      </c>
      <c r="L48" s="6" t="s">
        <v>407</v>
      </c>
      <c r="M48" s="224">
        <v>0</v>
      </c>
    </row>
    <row r="49" spans="4:13" x14ac:dyDescent="0.2">
      <c r="D49" s="46">
        <f>D36</f>
        <v>0</v>
      </c>
      <c r="E49" s="46">
        <f>E36</f>
        <v>0</v>
      </c>
      <c r="F49" s="46">
        <f>F36</f>
        <v>0</v>
      </c>
      <c r="G49" s="46">
        <f>G36</f>
        <v>0</v>
      </c>
      <c r="L49" s="6" t="s">
        <v>379</v>
      </c>
      <c r="M49" s="246">
        <f>C27</f>
        <v>0</v>
      </c>
    </row>
    <row r="50" spans="4:13" x14ac:dyDescent="0.2">
      <c r="D50" s="46">
        <f>D41</f>
        <v>0</v>
      </c>
      <c r="E50" s="46">
        <f>E41</f>
        <v>0</v>
      </c>
      <c r="F50" s="46">
        <f>F41</f>
        <v>0</v>
      </c>
      <c r="G50" s="46">
        <f>G41</f>
        <v>0</v>
      </c>
      <c r="L50" s="6" t="s">
        <v>378</v>
      </c>
      <c r="M50" s="246">
        <f>C28</f>
        <v>0</v>
      </c>
    </row>
    <row r="51" spans="4:13" x14ac:dyDescent="0.2">
      <c r="L51" s="6" t="s">
        <v>408</v>
      </c>
      <c r="M51" s="246">
        <f>C32</f>
        <v>0</v>
      </c>
    </row>
    <row r="52" spans="4:13" x14ac:dyDescent="0.2">
      <c r="L52" s="6" t="s">
        <v>384</v>
      </c>
      <c r="M52" s="246">
        <f t="shared" ref="M52:M54" si="7">C33</f>
        <v>0</v>
      </c>
    </row>
    <row r="53" spans="4:13" x14ac:dyDescent="0.2">
      <c r="L53" s="6" t="s">
        <v>381</v>
      </c>
      <c r="M53" s="246">
        <f t="shared" si="7"/>
        <v>0</v>
      </c>
    </row>
    <row r="54" spans="4:13" x14ac:dyDescent="0.2">
      <c r="L54" s="6" t="s">
        <v>385</v>
      </c>
      <c r="M54" s="246">
        <f t="shared" si="7"/>
        <v>0</v>
      </c>
    </row>
    <row r="55" spans="4:13" x14ac:dyDescent="0.2">
      <c r="L55" s="6" t="s">
        <v>387</v>
      </c>
      <c r="M55" s="246">
        <f>C39</f>
        <v>0</v>
      </c>
    </row>
    <row r="56" spans="4:13" ht="16" thickBot="1" x14ac:dyDescent="0.25">
      <c r="L56" s="248" t="s">
        <v>390</v>
      </c>
      <c r="M56" s="247">
        <f>C40</f>
        <v>0</v>
      </c>
    </row>
  </sheetData>
  <mergeCells count="3">
    <mergeCell ref="N4:N9"/>
    <mergeCell ref="L33:M33"/>
    <mergeCell ref="L2:N2"/>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manualMax="0" manualMin="0" displayEmptyCellsAs="gap" markers="1" xr2:uid="{F09754ED-242B-C449-A5F1-EDA2D0BD1EB1}">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'SCORING METRICS'!C39:G39</xm:f>
              <xm:sqref>H39</xm:sqref>
            </x14:sparkline>
            <x14:sparkline>
              <xm:f>'SCORING METRICS'!C40:G40</xm:f>
              <xm:sqref>H40</xm:sqref>
            </x14:sparkline>
          </x14:sparklines>
        </x14:sparklineGroup>
        <x14:sparklineGroup manualMax="0" manualMin="0" displayEmptyCellsAs="gap" markers="1" xr2:uid="{CBB38BD8-F0D9-B44F-A353-873223A5A2D5}">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'SCORING METRICS'!C32:G32</xm:f>
              <xm:sqref>H32</xm:sqref>
            </x14:sparkline>
            <x14:sparkline>
              <xm:f>'SCORING METRICS'!C33:G33</xm:f>
              <xm:sqref>H33</xm:sqref>
            </x14:sparkline>
            <x14:sparkline>
              <xm:f>'SCORING METRICS'!C34:G34</xm:f>
              <xm:sqref>H34</xm:sqref>
            </x14:sparkline>
            <x14:sparkline>
              <xm:f>'SCORING METRICS'!C35:G35</xm:f>
              <xm:sqref>H35</xm:sqref>
            </x14:sparkline>
          </x14:sparklines>
        </x14:sparklineGroup>
        <x14:sparklineGroup manualMax="0" manualMin="0" displayEmptyCellsAs="gap" markers="1" xr2:uid="{ACF08069-85B9-A643-9AF2-2EA97A271362}">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'SCORING METRICS'!C27:G27</xm:f>
              <xm:sqref>H27</xm:sqref>
            </x14:sparkline>
            <x14:sparkline>
              <xm:f>'SCORING METRICS'!C28:G28</xm:f>
              <xm:sqref>H28</xm:sqref>
            </x14:sparkline>
          </x14:sparklines>
        </x14:sparklineGroup>
        <x14:sparklineGroup manualMax="0" manualMin="0" displayEmptyCellsAs="gap" markers="1" xr2:uid="{5B6E262A-9DC9-6042-BC39-7393C4344A47}">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'SCORING METRICS'!C19:G19</xm:f>
              <xm:sqref>H19</xm:sqref>
            </x14:sparkline>
            <x14:sparkline>
              <xm:f>'SCORING METRICS'!C20:G20</xm:f>
              <xm:sqref>H20</xm:sqref>
            </x14:sparkline>
            <x14:sparkline>
              <xm:f>'SCORING METRICS'!C21:G21</xm:f>
              <xm:sqref>H21</xm:sqref>
            </x14:sparkline>
            <x14:sparkline>
              <xm:f>'SCORING METRICS'!C22:G22</xm:f>
              <xm:sqref>H22</xm:sqref>
            </x14:sparkline>
            <x14:sparkline>
              <xm:f>'SCORING METRICS'!C23:G23</xm:f>
              <xm:sqref>H23</xm:sqref>
            </x14:sparkline>
          </x14:sparklines>
        </x14:sparklineGroup>
        <x14:sparklineGroup manualMax="0" manualMin="0" displayEmptyCellsAs="gap" markers="1" high="1" low="1" first="1" last="1" xr2:uid="{D18FD17C-5293-814E-8EB9-48B74CD4F905}">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'SCORING METRICS'!C13:G13</xm:f>
              <xm:sqref>H13</xm:sqref>
            </x14:sparkline>
            <x14:sparkline>
              <xm:f>'SCORING METRICS'!C14:G14</xm:f>
              <xm:sqref>H14</xm:sqref>
            </x14:sparkline>
            <x14:sparkline>
              <xm:f>'SCORING METRICS'!C15:G15</xm:f>
              <xm:sqref>H15</xm:sqref>
            </x14:sparkline>
          </x14:sparklines>
        </x14:sparklineGroup>
        <x14:sparklineGroup manualMax="0" manualMin="0" displayEmptyCellsAs="gap" markers="1" high="1" low="1" first="1" last="1" xr2:uid="{93E119EA-4146-F846-BAF0-DA08D100A8E1}">
          <x14:colorSeries theme="5"/>
          <x14:colorNegative theme="6"/>
          <x14:colorAxis rgb="FF000000"/>
          <x14:colorMarkers theme="5" tint="-0.249977111117893"/>
          <x14:colorFirst theme="5" tint="-0.249977111117893"/>
          <x14:colorLast theme="5" tint="-0.249977111117893"/>
          <x14:colorHigh theme="5" tint="-0.249977111117893"/>
          <x14:colorLow theme="5" tint="-0.249977111117893"/>
          <x14:sparklines>
            <x14:sparkline>
              <xm:f>'SCORING METRICS'!C4:G4</xm:f>
              <xm:sqref>H4</xm:sqref>
            </x14:sparkline>
            <x14:sparkline>
              <xm:f>'SCORING METRICS'!C5:G5</xm:f>
              <xm:sqref>H5</xm:sqref>
            </x14:sparkline>
            <x14:sparkline>
              <xm:f>'SCORING METRICS'!C6:G6</xm:f>
              <xm:sqref>H6</xm:sqref>
            </x14:sparkline>
            <x14:sparkline>
              <xm:f>'SCORING METRICS'!C7:G7</xm:f>
              <xm:sqref>H7</xm:sqref>
            </x14:sparkline>
            <x14:sparkline>
              <xm:f>'SCORING METRICS'!C8:G8</xm:f>
              <xm:sqref>H8</xm:sqref>
            </x14:sparkline>
            <x14:sparkline>
              <xm:f>'SCORING METRICS'!C9:G9</xm:f>
              <xm:sqref>H9</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08"/>
  <sheetViews>
    <sheetView zoomScale="130" zoomScaleNormal="130" workbookViewId="0">
      <pane xSplit="1" ySplit="2" topLeftCell="B3" activePane="bottomRight" state="frozen"/>
      <selection pane="topRight" activeCell="B1" sqref="B1"/>
      <selection pane="bottomLeft" activeCell="A3" sqref="A3"/>
      <selection pane="bottomRight" activeCell="A2" sqref="A2"/>
    </sheetView>
  </sheetViews>
  <sheetFormatPr baseColWidth="10" defaultColWidth="8.83203125" defaultRowHeight="15" x14ac:dyDescent="0.2"/>
  <cols>
    <col min="1" max="1" width="13.1640625" style="30" bestFit="1" customWidth="1"/>
    <col min="2" max="2" width="25.5" style="29" customWidth="1"/>
    <col min="3" max="3" width="36.1640625" style="29" customWidth="1"/>
    <col min="4" max="4" width="22.33203125" style="29" customWidth="1"/>
    <col min="5" max="5" width="36.5" style="29" customWidth="1"/>
    <col min="6" max="8" width="36" style="29" customWidth="1"/>
    <col min="9" max="9" width="32.1640625" style="29" customWidth="1"/>
    <col min="10" max="10" width="15.33203125" bestFit="1" customWidth="1"/>
    <col min="11" max="11" width="15.33203125" hidden="1" customWidth="1"/>
    <col min="12" max="24" width="10.83203125" hidden="1" customWidth="1"/>
    <col min="25" max="25" width="21.5" hidden="1" customWidth="1"/>
    <col min="26" max="26" width="14.33203125" hidden="1" customWidth="1"/>
    <col min="27" max="27" width="23.33203125" hidden="1" customWidth="1"/>
    <col min="28" max="28" width="20.83203125" style="30" hidden="1" customWidth="1"/>
    <col min="29" max="29" width="18.1640625" hidden="1" customWidth="1"/>
    <col min="30" max="30" width="14.1640625" hidden="1" customWidth="1"/>
    <col min="31" max="31" width="18" hidden="1" customWidth="1"/>
    <col min="32" max="32" width="17.33203125" hidden="1" customWidth="1"/>
    <col min="33" max="33" width="15.1640625" hidden="1" customWidth="1"/>
    <col min="34" max="34" width="19.83203125" hidden="1" customWidth="1"/>
    <col min="35" max="35" width="18.1640625" hidden="1" customWidth="1"/>
    <col min="36" max="36" width="16.6640625" style="30" customWidth="1"/>
    <col min="37" max="37" width="17" style="30" bestFit="1" customWidth="1"/>
    <col min="38" max="38" width="17" style="30" customWidth="1"/>
    <col min="39" max="39" width="19.83203125" customWidth="1"/>
    <col min="40" max="40" width="19.5" bestFit="1" customWidth="1"/>
    <col min="41" max="41" width="19.83203125" customWidth="1"/>
    <col min="42" max="42" width="21.6640625" customWidth="1"/>
    <col min="43" max="43" width="11.33203125" bestFit="1" customWidth="1"/>
    <col min="44" max="44" width="16" customWidth="1"/>
    <col min="45" max="45" width="11.6640625" bestFit="1" customWidth="1"/>
    <col min="46" max="46" width="19.5" customWidth="1"/>
  </cols>
  <sheetData>
    <row r="1" spans="1:46" ht="27" x14ac:dyDescent="0.2">
      <c r="A1" s="260" t="s">
        <v>612</v>
      </c>
      <c r="B1" s="260"/>
      <c r="C1" s="260"/>
      <c r="D1" s="260"/>
      <c r="E1" s="260"/>
      <c r="F1" s="260"/>
      <c r="G1" s="260"/>
      <c r="H1" s="260"/>
      <c r="I1" s="260"/>
      <c r="J1" s="260"/>
      <c r="K1" s="81"/>
      <c r="L1" s="80"/>
      <c r="M1" s="80"/>
      <c r="N1" s="80"/>
      <c r="O1" s="80"/>
      <c r="P1" s="80"/>
      <c r="Q1" s="80"/>
      <c r="R1" s="80"/>
      <c r="S1" s="80"/>
      <c r="T1" s="80"/>
      <c r="U1" s="80"/>
      <c r="V1" s="80"/>
      <c r="W1" s="80"/>
      <c r="X1" s="80"/>
      <c r="Y1" s="261" t="s">
        <v>611</v>
      </c>
      <c r="Z1" s="261"/>
      <c r="AA1" s="261"/>
      <c r="AB1" s="261"/>
      <c r="AC1" s="262"/>
      <c r="AD1" s="254" t="s">
        <v>610</v>
      </c>
      <c r="AE1" s="255"/>
      <c r="AF1" s="255"/>
      <c r="AG1" s="255"/>
      <c r="AH1" s="255"/>
      <c r="AI1" s="256"/>
      <c r="AJ1" s="257" t="s">
        <v>425</v>
      </c>
      <c r="AK1" s="258"/>
      <c r="AL1" s="258"/>
      <c r="AM1" s="258"/>
      <c r="AN1" s="258"/>
      <c r="AO1" s="258"/>
      <c r="AP1" s="258"/>
      <c r="AQ1" s="258"/>
      <c r="AR1" s="258"/>
      <c r="AS1" s="258"/>
      <c r="AT1" s="259"/>
    </row>
    <row r="2" spans="1:46" s="76" customFormat="1" ht="57" x14ac:dyDescent="0.25">
      <c r="A2" s="73" t="s">
        <v>613</v>
      </c>
      <c r="B2" s="73" t="s">
        <v>0</v>
      </c>
      <c r="C2" s="74" t="s">
        <v>1</v>
      </c>
      <c r="D2" s="74" t="s">
        <v>2</v>
      </c>
      <c r="E2" s="74" t="s">
        <v>3</v>
      </c>
      <c r="F2" s="74" t="s">
        <v>413</v>
      </c>
      <c r="G2" s="74" t="s">
        <v>409</v>
      </c>
      <c r="H2" s="74" t="s">
        <v>558</v>
      </c>
      <c r="I2" s="74" t="s">
        <v>4</v>
      </c>
      <c r="J2" s="74" t="s">
        <v>588</v>
      </c>
      <c r="K2" s="74" t="s">
        <v>589</v>
      </c>
      <c r="L2" s="74">
        <v>2025</v>
      </c>
      <c r="M2" s="74">
        <v>2025</v>
      </c>
      <c r="N2" s="74">
        <v>2026</v>
      </c>
      <c r="O2" s="74">
        <v>2026</v>
      </c>
      <c r="P2" s="74">
        <v>2027</v>
      </c>
      <c r="Q2" s="74">
        <v>2027</v>
      </c>
      <c r="R2" s="74">
        <v>2028</v>
      </c>
      <c r="S2" s="74">
        <v>2028</v>
      </c>
      <c r="T2" s="74">
        <v>2024</v>
      </c>
      <c r="U2" s="74">
        <v>2025</v>
      </c>
      <c r="V2" s="74">
        <v>2026</v>
      </c>
      <c r="W2" s="74">
        <v>2027</v>
      </c>
      <c r="X2" s="74">
        <v>2028</v>
      </c>
      <c r="Y2" s="74" t="s">
        <v>574</v>
      </c>
      <c r="Z2" s="74" t="s">
        <v>590</v>
      </c>
      <c r="AA2" s="74" t="s">
        <v>575</v>
      </c>
      <c r="AB2" s="73" t="s">
        <v>576</v>
      </c>
      <c r="AC2" s="73" t="s">
        <v>577</v>
      </c>
      <c r="AD2" s="73" t="s">
        <v>578</v>
      </c>
      <c r="AE2" s="73" t="s">
        <v>579</v>
      </c>
      <c r="AF2" s="73" t="s">
        <v>580</v>
      </c>
      <c r="AG2" s="73" t="s">
        <v>581</v>
      </c>
      <c r="AH2" s="73" t="s">
        <v>582</v>
      </c>
      <c r="AI2" s="73" t="s">
        <v>583</v>
      </c>
      <c r="AJ2" s="73" t="s">
        <v>415</v>
      </c>
      <c r="AK2" s="77" t="s">
        <v>426</v>
      </c>
      <c r="AL2" s="77" t="s">
        <v>1259</v>
      </c>
      <c r="AM2" s="75" t="s">
        <v>1260</v>
      </c>
      <c r="AN2" s="75" t="s">
        <v>427</v>
      </c>
      <c r="AO2" s="75" t="s">
        <v>420</v>
      </c>
      <c r="AP2" s="75" t="s">
        <v>421</v>
      </c>
      <c r="AQ2" s="75" t="s">
        <v>422</v>
      </c>
      <c r="AR2" s="75" t="s">
        <v>423</v>
      </c>
      <c r="AS2" s="75" t="s">
        <v>424</v>
      </c>
      <c r="AT2" s="75" t="s">
        <v>414</v>
      </c>
    </row>
    <row r="3" spans="1:46" ht="208" x14ac:dyDescent="0.2">
      <c r="A3" s="31" t="s">
        <v>392</v>
      </c>
      <c r="B3" s="32" t="s">
        <v>5</v>
      </c>
      <c r="C3" s="68" t="s">
        <v>6</v>
      </c>
      <c r="D3" s="40" t="s">
        <v>7</v>
      </c>
      <c r="E3" s="41" t="s">
        <v>986</v>
      </c>
      <c r="F3" s="41"/>
      <c r="G3" s="67"/>
      <c r="H3" s="41"/>
      <c r="I3" s="41" t="s">
        <v>8</v>
      </c>
      <c r="J3" s="82" t="s">
        <v>347</v>
      </c>
      <c r="K3" s="82" t="str">
        <f>IFERROR(VLOOKUP(J3,'[1]ANSWER KEY'!$A$2:$B$6,2,FALSE),"-")</f>
        <v>-</v>
      </c>
      <c r="L3" s="82" t="s">
        <v>347</v>
      </c>
      <c r="M3" s="82" t="e">
        <f>VLOOKUP(L3,'[1]ANSWER KEY'!$A$2:$B$6,2,FALSE)</f>
        <v>#N/A</v>
      </c>
      <c r="N3" s="82" t="s">
        <v>347</v>
      </c>
      <c r="O3" s="82" t="e">
        <f>VLOOKUP(N3,'[1]ANSWER KEY'!$A$2:$B$6,2,FALSE)</f>
        <v>#N/A</v>
      </c>
      <c r="P3" s="82" t="s">
        <v>347</v>
      </c>
      <c r="Q3" s="82" t="e">
        <f>VLOOKUP(P3,'[1]ANSWER KEY'!$A$2:$B$6,2,FALSE)</f>
        <v>#N/A</v>
      </c>
      <c r="R3" s="82" t="s">
        <v>347</v>
      </c>
      <c r="S3" s="82" t="e">
        <f>VLOOKUP(R3,'[1]ANSWER KEY'!$A$2:$B$6,2,FALSE)</f>
        <v>#N/A</v>
      </c>
      <c r="T3" s="83" t="str">
        <f>K3</f>
        <v>-</v>
      </c>
      <c r="U3" s="83" t="e">
        <f>M3</f>
        <v>#N/A</v>
      </c>
      <c r="V3" s="83" t="e">
        <f>O3</f>
        <v>#N/A</v>
      </c>
      <c r="W3" s="83" t="e">
        <f>Q3</f>
        <v>#N/A</v>
      </c>
      <c r="X3" s="83" t="e">
        <f>S3</f>
        <v>#N/A</v>
      </c>
      <c r="Y3" s="82" t="s">
        <v>347</v>
      </c>
      <c r="Z3" s="82"/>
      <c r="AA3" s="84" t="s">
        <v>347</v>
      </c>
      <c r="AB3" s="86" t="s">
        <v>347</v>
      </c>
      <c r="AC3" s="79"/>
      <c r="AD3" s="70"/>
      <c r="AE3" s="70"/>
      <c r="AF3" s="70"/>
      <c r="AG3" s="70"/>
      <c r="AH3" s="70"/>
      <c r="AI3" s="70"/>
      <c r="AJ3" s="71" t="s">
        <v>347</v>
      </c>
      <c r="AK3" s="78" t="s">
        <v>433</v>
      </c>
      <c r="AL3" s="78"/>
      <c r="AM3" s="70"/>
      <c r="AN3" s="70"/>
      <c r="AO3" s="70"/>
      <c r="AP3" s="70"/>
      <c r="AQ3" s="71" t="s">
        <v>347</v>
      </c>
      <c r="AR3" s="70"/>
      <c r="AS3" s="71" t="s">
        <v>347</v>
      </c>
      <c r="AT3" s="70"/>
    </row>
    <row r="4" spans="1:46" ht="272" x14ac:dyDescent="0.2">
      <c r="A4" s="31" t="s">
        <v>392</v>
      </c>
      <c r="B4" s="32" t="s">
        <v>5</v>
      </c>
      <c r="C4" s="69" t="s">
        <v>6</v>
      </c>
      <c r="D4" s="40" t="s">
        <v>9</v>
      </c>
      <c r="E4" s="41" t="s">
        <v>10</v>
      </c>
      <c r="F4" s="41"/>
      <c r="G4" s="41"/>
      <c r="H4" s="41"/>
      <c r="I4" s="41" t="s">
        <v>11</v>
      </c>
      <c r="J4" s="82" t="s">
        <v>347</v>
      </c>
      <c r="K4" s="82" t="str">
        <f>IFERROR(VLOOKUP(J4,'[1]ANSWER KEY'!$A$2:$B$6,2,FALSE),"-")</f>
        <v>-</v>
      </c>
      <c r="L4" s="82" t="s">
        <v>347</v>
      </c>
      <c r="M4" s="82" t="e">
        <f>VLOOKUP(L4,'[1]ANSWER KEY'!$A$2:$B$6,2,FALSE)</f>
        <v>#N/A</v>
      </c>
      <c r="N4" s="82" t="s">
        <v>347</v>
      </c>
      <c r="O4" s="82" t="e">
        <f>VLOOKUP(N4,'[1]ANSWER KEY'!$A$2:$B$6,2,FALSE)</f>
        <v>#N/A</v>
      </c>
      <c r="P4" s="82" t="s">
        <v>347</v>
      </c>
      <c r="Q4" s="82" t="e">
        <f>VLOOKUP(P4,'[1]ANSWER KEY'!$A$2:$B$6,2,FALSE)</f>
        <v>#N/A</v>
      </c>
      <c r="R4" s="82" t="s">
        <v>347</v>
      </c>
      <c r="S4" s="82" t="e">
        <f>VLOOKUP(R4,'[1]ANSWER KEY'!$A$2:$B$6,2,FALSE)</f>
        <v>#N/A</v>
      </c>
      <c r="T4" s="83" t="str">
        <f t="shared" ref="T4:T66" si="0">K4</f>
        <v>-</v>
      </c>
      <c r="U4" s="83" t="e">
        <f t="shared" ref="U4:U66" si="1">M4</f>
        <v>#N/A</v>
      </c>
      <c r="V4" s="83" t="e">
        <f t="shared" ref="V4:V66" si="2">O4</f>
        <v>#N/A</v>
      </c>
      <c r="W4" s="83" t="e">
        <f t="shared" ref="W4:W66" si="3">Q4</f>
        <v>#N/A</v>
      </c>
      <c r="X4" s="83" t="e">
        <f t="shared" ref="X4:X66" si="4">S4</f>
        <v>#N/A</v>
      </c>
      <c r="Y4" s="82" t="s">
        <v>347</v>
      </c>
      <c r="Z4" s="82"/>
      <c r="AA4" s="84" t="s">
        <v>347</v>
      </c>
      <c r="AB4" s="86" t="s">
        <v>347</v>
      </c>
      <c r="AC4" s="79"/>
      <c r="AD4" s="86"/>
      <c r="AE4" s="86"/>
      <c r="AF4" s="86"/>
      <c r="AG4" s="86"/>
      <c r="AH4" s="86"/>
      <c r="AI4" s="86"/>
      <c r="AJ4" s="71" t="s">
        <v>347</v>
      </c>
      <c r="AK4" s="78" t="s">
        <v>434</v>
      </c>
      <c r="AL4" s="78"/>
      <c r="AM4" s="70"/>
      <c r="AN4" s="70"/>
      <c r="AO4" s="70"/>
      <c r="AP4" s="70"/>
      <c r="AQ4" s="71" t="s">
        <v>347</v>
      </c>
      <c r="AR4" s="70"/>
      <c r="AS4" s="71" t="s">
        <v>347</v>
      </c>
      <c r="AT4" s="70"/>
    </row>
    <row r="5" spans="1:46" ht="409.6" x14ac:dyDescent="0.2">
      <c r="A5" s="31" t="s">
        <v>392</v>
      </c>
      <c r="B5" s="32" t="s">
        <v>5</v>
      </c>
      <c r="C5" s="69" t="s">
        <v>6</v>
      </c>
      <c r="D5" s="40" t="s">
        <v>12</v>
      </c>
      <c r="E5" s="41" t="s">
        <v>13</v>
      </c>
      <c r="F5" s="41"/>
      <c r="G5" s="41"/>
      <c r="H5" s="41"/>
      <c r="I5" s="41" t="s">
        <v>14</v>
      </c>
      <c r="J5" s="82" t="s">
        <v>347</v>
      </c>
      <c r="K5" s="82" t="str">
        <f>IFERROR(VLOOKUP(J5,'[1]ANSWER KEY'!$A$2:$B$6,2,FALSE),"-")</f>
        <v>-</v>
      </c>
      <c r="L5" s="82" t="s">
        <v>347</v>
      </c>
      <c r="M5" s="82" t="e">
        <f>VLOOKUP(L5,'[1]ANSWER KEY'!$A$2:$B$6,2,FALSE)</f>
        <v>#N/A</v>
      </c>
      <c r="N5" s="82" t="s">
        <v>347</v>
      </c>
      <c r="O5" s="82" t="e">
        <f>VLOOKUP(N5,'[1]ANSWER KEY'!$A$2:$B$6,2,FALSE)</f>
        <v>#N/A</v>
      </c>
      <c r="P5" s="82" t="s">
        <v>347</v>
      </c>
      <c r="Q5" s="82" t="e">
        <f>VLOOKUP(P5,'[1]ANSWER KEY'!$A$2:$B$6,2,FALSE)</f>
        <v>#N/A</v>
      </c>
      <c r="R5" s="82" t="s">
        <v>347</v>
      </c>
      <c r="S5" s="82" t="e">
        <f>VLOOKUP(R5,'[1]ANSWER KEY'!$A$2:$B$6,2,FALSE)</f>
        <v>#N/A</v>
      </c>
      <c r="T5" s="83" t="str">
        <f t="shared" si="0"/>
        <v>-</v>
      </c>
      <c r="U5" s="83" t="e">
        <f t="shared" si="1"/>
        <v>#N/A</v>
      </c>
      <c r="V5" s="83" t="e">
        <f t="shared" si="2"/>
        <v>#N/A</v>
      </c>
      <c r="W5" s="83" t="e">
        <f t="shared" si="3"/>
        <v>#N/A</v>
      </c>
      <c r="X5" s="83" t="e">
        <f t="shared" si="4"/>
        <v>#N/A</v>
      </c>
      <c r="Y5" s="82" t="s">
        <v>347</v>
      </c>
      <c r="Z5" s="82"/>
      <c r="AA5" s="84" t="s">
        <v>347</v>
      </c>
      <c r="AB5" s="86" t="s">
        <v>347</v>
      </c>
      <c r="AC5" s="79"/>
      <c r="AD5" s="70"/>
      <c r="AE5" s="70"/>
      <c r="AF5" s="70"/>
      <c r="AG5" s="70"/>
      <c r="AH5" s="70"/>
      <c r="AI5" s="70"/>
      <c r="AJ5" s="71" t="s">
        <v>347</v>
      </c>
      <c r="AK5" s="78" t="s">
        <v>435</v>
      </c>
      <c r="AL5" s="78"/>
      <c r="AM5" s="70"/>
      <c r="AN5" s="70"/>
      <c r="AO5" s="70"/>
      <c r="AP5" s="70"/>
      <c r="AQ5" s="71" t="s">
        <v>347</v>
      </c>
      <c r="AR5" s="70"/>
      <c r="AS5" s="71" t="s">
        <v>347</v>
      </c>
      <c r="AT5" s="70"/>
    </row>
    <row r="6" spans="1:46" ht="208" x14ac:dyDescent="0.2">
      <c r="A6" s="31" t="s">
        <v>392</v>
      </c>
      <c r="B6" s="32" t="s">
        <v>5</v>
      </c>
      <c r="C6" s="69" t="s">
        <v>6</v>
      </c>
      <c r="D6" s="40" t="s">
        <v>15</v>
      </c>
      <c r="E6" s="41" t="s">
        <v>16</v>
      </c>
      <c r="F6" s="41"/>
      <c r="G6" s="41"/>
      <c r="H6" s="41"/>
      <c r="I6" s="41" t="s">
        <v>17</v>
      </c>
      <c r="J6" s="82" t="s">
        <v>347</v>
      </c>
      <c r="K6" s="82" t="str">
        <f>IFERROR(VLOOKUP(J6,'[1]ANSWER KEY'!$A$2:$B$6,2,FALSE),"-")</f>
        <v>-</v>
      </c>
      <c r="L6" s="82" t="s">
        <v>347</v>
      </c>
      <c r="M6" s="82" t="e">
        <f>VLOOKUP(L6,'[1]ANSWER KEY'!$A$2:$B$6,2,FALSE)</f>
        <v>#N/A</v>
      </c>
      <c r="N6" s="82" t="s">
        <v>347</v>
      </c>
      <c r="O6" s="82" t="e">
        <f>VLOOKUP(N6,'[1]ANSWER KEY'!$A$2:$B$6,2,FALSE)</f>
        <v>#N/A</v>
      </c>
      <c r="P6" s="82" t="s">
        <v>347</v>
      </c>
      <c r="Q6" s="82" t="e">
        <f>VLOOKUP(P6,'[1]ANSWER KEY'!$A$2:$B$6,2,FALSE)</f>
        <v>#N/A</v>
      </c>
      <c r="R6" s="82" t="s">
        <v>347</v>
      </c>
      <c r="S6" s="82" t="e">
        <f>VLOOKUP(R6,'[1]ANSWER KEY'!$A$2:$B$6,2,FALSE)</f>
        <v>#N/A</v>
      </c>
      <c r="T6" s="83" t="str">
        <f t="shared" si="0"/>
        <v>-</v>
      </c>
      <c r="U6" s="83" t="e">
        <f t="shared" si="1"/>
        <v>#N/A</v>
      </c>
      <c r="V6" s="83" t="e">
        <f t="shared" si="2"/>
        <v>#N/A</v>
      </c>
      <c r="W6" s="83" t="e">
        <f t="shared" si="3"/>
        <v>#N/A</v>
      </c>
      <c r="X6" s="83" t="e">
        <f t="shared" si="4"/>
        <v>#N/A</v>
      </c>
      <c r="Y6" s="82" t="s">
        <v>347</v>
      </c>
      <c r="Z6" s="82"/>
      <c r="AA6" s="84" t="s">
        <v>347</v>
      </c>
      <c r="AB6" s="86" t="s">
        <v>347</v>
      </c>
      <c r="AC6" s="79"/>
      <c r="AD6" s="86"/>
      <c r="AE6" s="86"/>
      <c r="AF6" s="86"/>
      <c r="AG6" s="86"/>
      <c r="AH6" s="86"/>
      <c r="AI6" s="86"/>
      <c r="AJ6" s="71" t="s">
        <v>347</v>
      </c>
      <c r="AK6" s="78" t="s">
        <v>436</v>
      </c>
      <c r="AL6" s="78"/>
      <c r="AM6" s="70"/>
      <c r="AN6" s="70"/>
      <c r="AO6" s="70"/>
      <c r="AP6" s="70"/>
      <c r="AQ6" s="71" t="s">
        <v>347</v>
      </c>
      <c r="AR6" s="70"/>
      <c r="AS6" s="71" t="s">
        <v>347</v>
      </c>
      <c r="AT6" s="70"/>
    </row>
    <row r="7" spans="1:46" ht="224" x14ac:dyDescent="0.2">
      <c r="A7" s="31" t="s">
        <v>392</v>
      </c>
      <c r="B7" s="32" t="s">
        <v>5</v>
      </c>
      <c r="C7" s="69" t="s">
        <v>6</v>
      </c>
      <c r="D7" s="40" t="s">
        <v>18</v>
      </c>
      <c r="E7" s="41" t="s">
        <v>19</v>
      </c>
      <c r="F7" s="41"/>
      <c r="G7" s="41"/>
      <c r="H7" s="41"/>
      <c r="I7" s="41" t="s">
        <v>20</v>
      </c>
      <c r="J7" s="82" t="s">
        <v>347</v>
      </c>
      <c r="K7" s="82" t="str">
        <f>IFERROR(VLOOKUP(J7,'[1]ANSWER KEY'!$A$2:$B$6,2,FALSE),"-")</f>
        <v>-</v>
      </c>
      <c r="L7" s="82" t="s">
        <v>347</v>
      </c>
      <c r="M7" s="82" t="e">
        <f>VLOOKUP(L7,'[1]ANSWER KEY'!$A$2:$B$6,2,FALSE)</f>
        <v>#N/A</v>
      </c>
      <c r="N7" s="82" t="s">
        <v>347</v>
      </c>
      <c r="O7" s="82" t="e">
        <f>VLOOKUP(N7,'[1]ANSWER KEY'!$A$2:$B$6,2,FALSE)</f>
        <v>#N/A</v>
      </c>
      <c r="P7" s="82" t="s">
        <v>347</v>
      </c>
      <c r="Q7" s="82" t="e">
        <f>VLOOKUP(P7,'[1]ANSWER KEY'!$A$2:$B$6,2,FALSE)</f>
        <v>#N/A</v>
      </c>
      <c r="R7" s="82" t="s">
        <v>347</v>
      </c>
      <c r="S7" s="82" t="e">
        <f>VLOOKUP(R7,'[1]ANSWER KEY'!$A$2:$B$6,2,FALSE)</f>
        <v>#N/A</v>
      </c>
      <c r="T7" s="83" t="str">
        <f t="shared" si="0"/>
        <v>-</v>
      </c>
      <c r="U7" s="83" t="e">
        <f t="shared" si="1"/>
        <v>#N/A</v>
      </c>
      <c r="V7" s="83" t="e">
        <f t="shared" si="2"/>
        <v>#N/A</v>
      </c>
      <c r="W7" s="83" t="e">
        <f t="shared" si="3"/>
        <v>#N/A</v>
      </c>
      <c r="X7" s="83" t="e">
        <f t="shared" si="4"/>
        <v>#N/A</v>
      </c>
      <c r="Y7" s="82" t="s">
        <v>347</v>
      </c>
      <c r="Z7" s="82"/>
      <c r="AA7" s="84" t="s">
        <v>347</v>
      </c>
      <c r="AB7" s="86" t="s">
        <v>347</v>
      </c>
      <c r="AC7" s="79"/>
      <c r="AD7" s="70"/>
      <c r="AE7" s="70"/>
      <c r="AF7" s="70"/>
      <c r="AG7" s="70"/>
      <c r="AH7" s="70"/>
      <c r="AI7" s="70"/>
      <c r="AJ7" s="71" t="s">
        <v>347</v>
      </c>
      <c r="AK7" s="78" t="s">
        <v>437</v>
      </c>
      <c r="AL7" s="78"/>
      <c r="AM7" s="70"/>
      <c r="AN7" s="70"/>
      <c r="AO7" s="70"/>
      <c r="AP7" s="70"/>
      <c r="AQ7" s="71" t="s">
        <v>347</v>
      </c>
      <c r="AR7" s="70"/>
      <c r="AS7" s="71" t="s">
        <v>347</v>
      </c>
      <c r="AT7" s="70"/>
    </row>
    <row r="8" spans="1:46" ht="176" x14ac:dyDescent="0.2">
      <c r="A8" s="31" t="s">
        <v>398</v>
      </c>
      <c r="B8" s="32" t="s">
        <v>5</v>
      </c>
      <c r="C8" s="68" t="s">
        <v>21</v>
      </c>
      <c r="D8" s="40" t="s">
        <v>22</v>
      </c>
      <c r="E8" s="41" t="s">
        <v>23</v>
      </c>
      <c r="F8" s="41"/>
      <c r="G8" s="41"/>
      <c r="H8" s="41"/>
      <c r="I8" s="41" t="s">
        <v>24</v>
      </c>
      <c r="J8" s="82" t="s">
        <v>347</v>
      </c>
      <c r="K8" s="82" t="str">
        <f>IFERROR(VLOOKUP(J8,'[1]ANSWER KEY'!$A$2:$B$6,2,FALSE),"-")</f>
        <v>-</v>
      </c>
      <c r="L8" s="82" t="s">
        <v>347</v>
      </c>
      <c r="M8" s="82" t="e">
        <f>VLOOKUP(L8,'[1]ANSWER KEY'!$A$2:$B$6,2,FALSE)</f>
        <v>#N/A</v>
      </c>
      <c r="N8" s="82" t="s">
        <v>347</v>
      </c>
      <c r="O8" s="82" t="e">
        <f>VLOOKUP(N8,'[1]ANSWER KEY'!$A$2:$B$6,2,FALSE)</f>
        <v>#N/A</v>
      </c>
      <c r="P8" s="82" t="s">
        <v>347</v>
      </c>
      <c r="Q8" s="82" t="e">
        <f>VLOOKUP(P8,'[1]ANSWER KEY'!$A$2:$B$6,2,FALSE)</f>
        <v>#N/A</v>
      </c>
      <c r="R8" s="82" t="s">
        <v>347</v>
      </c>
      <c r="S8" s="82" t="e">
        <f>VLOOKUP(R8,'[1]ANSWER KEY'!$A$2:$B$6,2,FALSE)</f>
        <v>#N/A</v>
      </c>
      <c r="T8" s="83" t="str">
        <f t="shared" si="0"/>
        <v>-</v>
      </c>
      <c r="U8" s="83" t="e">
        <f t="shared" si="1"/>
        <v>#N/A</v>
      </c>
      <c r="V8" s="83" t="e">
        <f t="shared" si="2"/>
        <v>#N/A</v>
      </c>
      <c r="W8" s="83" t="e">
        <f t="shared" si="3"/>
        <v>#N/A</v>
      </c>
      <c r="X8" s="83" t="e">
        <f t="shared" si="4"/>
        <v>#N/A</v>
      </c>
      <c r="Y8" s="82" t="s">
        <v>347</v>
      </c>
      <c r="Z8" s="82"/>
      <c r="AA8" s="84" t="s">
        <v>347</v>
      </c>
      <c r="AB8" s="86" t="s">
        <v>347</v>
      </c>
      <c r="AC8" s="79"/>
      <c r="AD8" s="86"/>
      <c r="AE8" s="86"/>
      <c r="AF8" s="86"/>
      <c r="AG8" s="86"/>
      <c r="AH8" s="86"/>
      <c r="AI8" s="86"/>
      <c r="AJ8" s="71" t="s">
        <v>347</v>
      </c>
      <c r="AK8" s="78" t="s">
        <v>438</v>
      </c>
      <c r="AL8" s="78"/>
      <c r="AM8" s="70"/>
      <c r="AN8" s="70"/>
      <c r="AO8" s="70"/>
      <c r="AP8" s="70"/>
      <c r="AQ8" s="71" t="s">
        <v>347</v>
      </c>
      <c r="AR8" s="70"/>
      <c r="AS8" s="71" t="s">
        <v>347</v>
      </c>
      <c r="AT8" s="70"/>
    </row>
    <row r="9" spans="1:46" ht="160" x14ac:dyDescent="0.2">
      <c r="A9" s="31" t="s">
        <v>398</v>
      </c>
      <c r="B9" s="32" t="s">
        <v>5</v>
      </c>
      <c r="C9" s="69" t="s">
        <v>21</v>
      </c>
      <c r="D9" s="40" t="s">
        <v>25</v>
      </c>
      <c r="E9" s="41" t="s">
        <v>26</v>
      </c>
      <c r="F9" s="41"/>
      <c r="G9" s="41"/>
      <c r="H9" s="41"/>
      <c r="I9" s="41" t="s">
        <v>27</v>
      </c>
      <c r="J9" s="82" t="s">
        <v>347</v>
      </c>
      <c r="K9" s="82" t="str">
        <f>IFERROR(VLOOKUP(J9,'[1]ANSWER KEY'!$A$2:$B$6,2,FALSE),"-")</f>
        <v>-</v>
      </c>
      <c r="L9" s="82" t="s">
        <v>347</v>
      </c>
      <c r="M9" s="82" t="e">
        <f>VLOOKUP(L9,'[1]ANSWER KEY'!$A$2:$B$6,2,FALSE)</f>
        <v>#N/A</v>
      </c>
      <c r="N9" s="82" t="s">
        <v>347</v>
      </c>
      <c r="O9" s="82" t="e">
        <f>VLOOKUP(N9,'[1]ANSWER KEY'!$A$2:$B$6,2,FALSE)</f>
        <v>#N/A</v>
      </c>
      <c r="P9" s="82" t="s">
        <v>347</v>
      </c>
      <c r="Q9" s="82" t="e">
        <f>VLOOKUP(P9,'[1]ANSWER KEY'!$A$2:$B$6,2,FALSE)</f>
        <v>#N/A</v>
      </c>
      <c r="R9" s="82" t="s">
        <v>347</v>
      </c>
      <c r="S9" s="82" t="e">
        <f>VLOOKUP(R9,'[1]ANSWER KEY'!$A$2:$B$6,2,FALSE)</f>
        <v>#N/A</v>
      </c>
      <c r="T9" s="83" t="str">
        <f t="shared" si="0"/>
        <v>-</v>
      </c>
      <c r="U9" s="83" t="e">
        <f t="shared" si="1"/>
        <v>#N/A</v>
      </c>
      <c r="V9" s="83" t="e">
        <f t="shared" si="2"/>
        <v>#N/A</v>
      </c>
      <c r="W9" s="83" t="e">
        <f t="shared" si="3"/>
        <v>#N/A</v>
      </c>
      <c r="X9" s="83" t="e">
        <f t="shared" si="4"/>
        <v>#N/A</v>
      </c>
      <c r="Y9" s="82" t="s">
        <v>347</v>
      </c>
      <c r="Z9" s="82"/>
      <c r="AA9" s="84" t="s">
        <v>347</v>
      </c>
      <c r="AB9" s="86" t="s">
        <v>347</v>
      </c>
      <c r="AC9" s="79"/>
      <c r="AD9" s="70"/>
      <c r="AE9" s="70"/>
      <c r="AF9" s="70"/>
      <c r="AG9" s="70"/>
      <c r="AH9" s="70"/>
      <c r="AI9" s="70"/>
      <c r="AJ9" s="71" t="s">
        <v>347</v>
      </c>
      <c r="AK9" s="78" t="s">
        <v>439</v>
      </c>
      <c r="AL9" s="78"/>
      <c r="AM9" s="70"/>
      <c r="AN9" s="70"/>
      <c r="AO9" s="70"/>
      <c r="AP9" s="70"/>
      <c r="AQ9" s="71" t="s">
        <v>347</v>
      </c>
      <c r="AR9" s="70"/>
      <c r="AS9" s="71" t="s">
        <v>347</v>
      </c>
      <c r="AT9" s="70"/>
    </row>
    <row r="10" spans="1:46" ht="208" x14ac:dyDescent="0.2">
      <c r="A10" s="31" t="s">
        <v>398</v>
      </c>
      <c r="B10" s="32" t="s">
        <v>5</v>
      </c>
      <c r="C10" s="69" t="s">
        <v>21</v>
      </c>
      <c r="D10" s="40" t="s">
        <v>28</v>
      </c>
      <c r="E10" s="41" t="s">
        <v>29</v>
      </c>
      <c r="F10" s="41"/>
      <c r="G10" s="41"/>
      <c r="H10" s="41"/>
      <c r="I10" s="41" t="s">
        <v>30</v>
      </c>
      <c r="J10" s="82" t="s">
        <v>347</v>
      </c>
      <c r="K10" s="82" t="str">
        <f>IFERROR(VLOOKUP(J10,'[1]ANSWER KEY'!$A$2:$B$6,2,FALSE),"-")</f>
        <v>-</v>
      </c>
      <c r="L10" s="82" t="s">
        <v>347</v>
      </c>
      <c r="M10" s="82" t="e">
        <f>VLOOKUP(L10,'[1]ANSWER KEY'!$A$2:$B$6,2,FALSE)</f>
        <v>#N/A</v>
      </c>
      <c r="N10" s="82" t="s">
        <v>347</v>
      </c>
      <c r="O10" s="82" t="e">
        <f>VLOOKUP(N10,'[1]ANSWER KEY'!$A$2:$B$6,2,FALSE)</f>
        <v>#N/A</v>
      </c>
      <c r="P10" s="82" t="s">
        <v>347</v>
      </c>
      <c r="Q10" s="82" t="e">
        <f>VLOOKUP(P10,'[1]ANSWER KEY'!$A$2:$B$6,2,FALSE)</f>
        <v>#N/A</v>
      </c>
      <c r="R10" s="82" t="s">
        <v>347</v>
      </c>
      <c r="S10" s="82" t="e">
        <f>VLOOKUP(R10,'[1]ANSWER KEY'!$A$2:$B$6,2,FALSE)</f>
        <v>#N/A</v>
      </c>
      <c r="T10" s="83" t="str">
        <f t="shared" si="0"/>
        <v>-</v>
      </c>
      <c r="U10" s="83" t="e">
        <f t="shared" si="1"/>
        <v>#N/A</v>
      </c>
      <c r="V10" s="83" t="e">
        <f t="shared" si="2"/>
        <v>#N/A</v>
      </c>
      <c r="W10" s="83" t="e">
        <f t="shared" si="3"/>
        <v>#N/A</v>
      </c>
      <c r="X10" s="83" t="e">
        <f t="shared" si="4"/>
        <v>#N/A</v>
      </c>
      <c r="Y10" s="82" t="s">
        <v>347</v>
      </c>
      <c r="Z10" s="82"/>
      <c r="AA10" s="84" t="s">
        <v>347</v>
      </c>
      <c r="AB10" s="86" t="s">
        <v>347</v>
      </c>
      <c r="AC10" s="79"/>
      <c r="AD10" s="86"/>
      <c r="AE10" s="86"/>
      <c r="AF10" s="86"/>
      <c r="AG10" s="86"/>
      <c r="AH10" s="86"/>
      <c r="AI10" s="86"/>
      <c r="AJ10" s="71" t="s">
        <v>347</v>
      </c>
      <c r="AK10" s="78" t="s">
        <v>440</v>
      </c>
      <c r="AL10" s="78"/>
      <c r="AM10" s="70"/>
      <c r="AN10" s="70"/>
      <c r="AO10" s="70"/>
      <c r="AP10" s="70"/>
      <c r="AQ10" s="71" t="s">
        <v>347</v>
      </c>
      <c r="AR10" s="70"/>
      <c r="AS10" s="71" t="s">
        <v>347</v>
      </c>
      <c r="AT10" s="70"/>
    </row>
    <row r="11" spans="1:46" ht="192" x14ac:dyDescent="0.2">
      <c r="A11" s="31" t="s">
        <v>398</v>
      </c>
      <c r="B11" s="32" t="s">
        <v>5</v>
      </c>
      <c r="C11" s="69" t="s">
        <v>21</v>
      </c>
      <c r="D11" s="40" t="s">
        <v>1007</v>
      </c>
      <c r="E11" s="41" t="s">
        <v>31</v>
      </c>
      <c r="F11" s="41"/>
      <c r="G11" s="41"/>
      <c r="H11" s="41"/>
      <c r="I11" s="41" t="s">
        <v>32</v>
      </c>
      <c r="J11" s="82" t="s">
        <v>347</v>
      </c>
      <c r="K11" s="82" t="str">
        <f>IFERROR(VLOOKUP(J11,'[1]ANSWER KEY'!$A$2:$B$6,2,FALSE),"-")</f>
        <v>-</v>
      </c>
      <c r="L11" s="82" t="s">
        <v>347</v>
      </c>
      <c r="M11" s="82" t="e">
        <f>VLOOKUP(L11,'[1]ANSWER KEY'!$A$2:$B$6,2,FALSE)</f>
        <v>#N/A</v>
      </c>
      <c r="N11" s="82" t="s">
        <v>347</v>
      </c>
      <c r="O11" s="82" t="e">
        <f>VLOOKUP(N11,'[1]ANSWER KEY'!$A$2:$B$6,2,FALSE)</f>
        <v>#N/A</v>
      </c>
      <c r="P11" s="82" t="s">
        <v>347</v>
      </c>
      <c r="Q11" s="82" t="e">
        <f>VLOOKUP(P11,'[1]ANSWER KEY'!$A$2:$B$6,2,FALSE)</f>
        <v>#N/A</v>
      </c>
      <c r="R11" s="82" t="s">
        <v>347</v>
      </c>
      <c r="S11" s="82" t="e">
        <f>VLOOKUP(R11,'[1]ANSWER KEY'!$A$2:$B$6,2,FALSE)</f>
        <v>#N/A</v>
      </c>
      <c r="T11" s="83" t="str">
        <f t="shared" si="0"/>
        <v>-</v>
      </c>
      <c r="U11" s="83" t="e">
        <f t="shared" si="1"/>
        <v>#N/A</v>
      </c>
      <c r="V11" s="83" t="e">
        <f t="shared" si="2"/>
        <v>#N/A</v>
      </c>
      <c r="W11" s="83" t="e">
        <f t="shared" si="3"/>
        <v>#N/A</v>
      </c>
      <c r="X11" s="83" t="e">
        <f t="shared" si="4"/>
        <v>#N/A</v>
      </c>
      <c r="Y11" s="82" t="s">
        <v>347</v>
      </c>
      <c r="Z11" s="82"/>
      <c r="AA11" s="84" t="s">
        <v>347</v>
      </c>
      <c r="AB11" s="86" t="s">
        <v>347</v>
      </c>
      <c r="AC11" s="79"/>
      <c r="AD11" s="70"/>
      <c r="AE11" s="70"/>
      <c r="AF11" s="70"/>
      <c r="AG11" s="70"/>
      <c r="AH11" s="70"/>
      <c r="AI11" s="70"/>
      <c r="AJ11" s="71" t="s">
        <v>347</v>
      </c>
      <c r="AK11" s="78" t="s">
        <v>441</v>
      </c>
      <c r="AL11" s="78"/>
      <c r="AM11" s="70"/>
      <c r="AN11" s="70"/>
      <c r="AO11" s="70"/>
      <c r="AP11" s="70"/>
      <c r="AQ11" s="71" t="s">
        <v>347</v>
      </c>
      <c r="AR11" s="70"/>
      <c r="AS11" s="71" t="s">
        <v>347</v>
      </c>
      <c r="AT11" s="70"/>
    </row>
    <row r="12" spans="1:46" ht="160" x14ac:dyDescent="0.2">
      <c r="A12" s="31" t="s">
        <v>398</v>
      </c>
      <c r="B12" s="32" t="s">
        <v>5</v>
      </c>
      <c r="C12" s="69" t="s">
        <v>21</v>
      </c>
      <c r="D12" s="40" t="s">
        <v>33</v>
      </c>
      <c r="E12" s="41" t="s">
        <v>34</v>
      </c>
      <c r="F12" s="41"/>
      <c r="G12" s="41"/>
      <c r="H12" s="41"/>
      <c r="I12" s="41" t="s">
        <v>35</v>
      </c>
      <c r="J12" s="82" t="s">
        <v>347</v>
      </c>
      <c r="K12" s="82" t="str">
        <f>IFERROR(VLOOKUP(J12,'[1]ANSWER KEY'!$A$2:$B$6,2,FALSE),"-")</f>
        <v>-</v>
      </c>
      <c r="L12" s="82" t="s">
        <v>347</v>
      </c>
      <c r="M12" s="82" t="e">
        <f>VLOOKUP(L12,'[1]ANSWER KEY'!$A$2:$B$6,2,FALSE)</f>
        <v>#N/A</v>
      </c>
      <c r="N12" s="82" t="s">
        <v>347</v>
      </c>
      <c r="O12" s="82" t="e">
        <f>VLOOKUP(N12,'[1]ANSWER KEY'!$A$2:$B$6,2,FALSE)</f>
        <v>#N/A</v>
      </c>
      <c r="P12" s="82" t="s">
        <v>347</v>
      </c>
      <c r="Q12" s="82" t="e">
        <f>VLOOKUP(P12,'[1]ANSWER KEY'!$A$2:$B$6,2,FALSE)</f>
        <v>#N/A</v>
      </c>
      <c r="R12" s="82" t="s">
        <v>347</v>
      </c>
      <c r="S12" s="82" t="e">
        <f>VLOOKUP(R12,'[1]ANSWER KEY'!$A$2:$B$6,2,FALSE)</f>
        <v>#N/A</v>
      </c>
      <c r="T12" s="83" t="str">
        <f t="shared" si="0"/>
        <v>-</v>
      </c>
      <c r="U12" s="83" t="e">
        <f t="shared" si="1"/>
        <v>#N/A</v>
      </c>
      <c r="V12" s="83" t="e">
        <f t="shared" si="2"/>
        <v>#N/A</v>
      </c>
      <c r="W12" s="83" t="e">
        <f t="shared" si="3"/>
        <v>#N/A</v>
      </c>
      <c r="X12" s="83" t="e">
        <f t="shared" si="4"/>
        <v>#N/A</v>
      </c>
      <c r="Y12" s="82" t="s">
        <v>347</v>
      </c>
      <c r="Z12" s="82"/>
      <c r="AA12" s="84" t="s">
        <v>347</v>
      </c>
      <c r="AB12" s="86" t="s">
        <v>347</v>
      </c>
      <c r="AC12" s="79"/>
      <c r="AD12" s="86"/>
      <c r="AE12" s="86"/>
      <c r="AF12" s="86"/>
      <c r="AG12" s="86"/>
      <c r="AH12" s="86"/>
      <c r="AI12" s="86"/>
      <c r="AJ12" s="71" t="s">
        <v>347</v>
      </c>
      <c r="AK12" s="78" t="s">
        <v>442</v>
      </c>
      <c r="AL12" s="78"/>
      <c r="AM12" s="70"/>
      <c r="AN12" s="70"/>
      <c r="AO12" s="70"/>
      <c r="AP12" s="70"/>
      <c r="AQ12" s="71" t="s">
        <v>347</v>
      </c>
      <c r="AR12" s="70"/>
      <c r="AS12" s="71" t="s">
        <v>347</v>
      </c>
      <c r="AT12" s="70"/>
    </row>
    <row r="13" spans="1:46" ht="192" x14ac:dyDescent="0.2">
      <c r="A13" s="31" t="s">
        <v>398</v>
      </c>
      <c r="B13" s="32" t="s">
        <v>5</v>
      </c>
      <c r="C13" s="69" t="s">
        <v>21</v>
      </c>
      <c r="D13" s="40" t="s">
        <v>36</v>
      </c>
      <c r="E13" s="41" t="s">
        <v>37</v>
      </c>
      <c r="F13" s="41"/>
      <c r="G13" s="41"/>
      <c r="H13" s="41"/>
      <c r="I13" s="41" t="s">
        <v>38</v>
      </c>
      <c r="J13" s="82" t="s">
        <v>347</v>
      </c>
      <c r="K13" s="82" t="str">
        <f>IFERROR(VLOOKUP(J13,'[1]ANSWER KEY'!$A$2:$B$6,2,FALSE),"-")</f>
        <v>-</v>
      </c>
      <c r="L13" s="82" t="s">
        <v>347</v>
      </c>
      <c r="M13" s="82" t="e">
        <f>VLOOKUP(L13,'[1]ANSWER KEY'!$A$2:$B$6,2,FALSE)</f>
        <v>#N/A</v>
      </c>
      <c r="N13" s="82" t="s">
        <v>347</v>
      </c>
      <c r="O13" s="82" t="e">
        <f>VLOOKUP(N13,'[1]ANSWER KEY'!$A$2:$B$6,2,FALSE)</f>
        <v>#N/A</v>
      </c>
      <c r="P13" s="82" t="s">
        <v>347</v>
      </c>
      <c r="Q13" s="82" t="e">
        <f>VLOOKUP(P13,'[1]ANSWER KEY'!$A$2:$B$6,2,FALSE)</f>
        <v>#N/A</v>
      </c>
      <c r="R13" s="82" t="s">
        <v>347</v>
      </c>
      <c r="S13" s="82" t="e">
        <f>VLOOKUP(R13,'[1]ANSWER KEY'!$A$2:$B$6,2,FALSE)</f>
        <v>#N/A</v>
      </c>
      <c r="T13" s="83" t="str">
        <f t="shared" si="0"/>
        <v>-</v>
      </c>
      <c r="U13" s="83" t="e">
        <f t="shared" si="1"/>
        <v>#N/A</v>
      </c>
      <c r="V13" s="83" t="e">
        <f t="shared" si="2"/>
        <v>#N/A</v>
      </c>
      <c r="W13" s="83" t="e">
        <f t="shared" si="3"/>
        <v>#N/A</v>
      </c>
      <c r="X13" s="83" t="e">
        <f t="shared" si="4"/>
        <v>#N/A</v>
      </c>
      <c r="Y13" s="82" t="s">
        <v>347</v>
      </c>
      <c r="Z13" s="82"/>
      <c r="AA13" s="84" t="s">
        <v>347</v>
      </c>
      <c r="AB13" s="86" t="s">
        <v>347</v>
      </c>
      <c r="AC13" s="79"/>
      <c r="AD13" s="70"/>
      <c r="AE13" s="70"/>
      <c r="AF13" s="70"/>
      <c r="AG13" s="70"/>
      <c r="AH13" s="70"/>
      <c r="AI13" s="70"/>
      <c r="AJ13" s="71" t="s">
        <v>347</v>
      </c>
      <c r="AK13" s="78" t="s">
        <v>443</v>
      </c>
      <c r="AL13" s="78"/>
      <c r="AM13" s="70"/>
      <c r="AN13" s="70"/>
      <c r="AO13" s="70"/>
      <c r="AP13" s="70"/>
      <c r="AQ13" s="71" t="s">
        <v>347</v>
      </c>
      <c r="AR13" s="70"/>
      <c r="AS13" s="71" t="s">
        <v>347</v>
      </c>
      <c r="AT13" s="70"/>
    </row>
    <row r="14" spans="1:46" ht="144" x14ac:dyDescent="0.2">
      <c r="A14" s="31" t="s">
        <v>398</v>
      </c>
      <c r="B14" s="32" t="s">
        <v>5</v>
      </c>
      <c r="C14" s="69" t="s">
        <v>21</v>
      </c>
      <c r="D14" s="40" t="s">
        <v>39</v>
      </c>
      <c r="E14" s="41" t="s">
        <v>40</v>
      </c>
      <c r="F14" s="41"/>
      <c r="G14" s="41"/>
      <c r="H14" s="41"/>
      <c r="I14" s="41" t="s">
        <v>41</v>
      </c>
      <c r="J14" s="82" t="s">
        <v>347</v>
      </c>
      <c r="K14" s="82" t="str">
        <f>IFERROR(VLOOKUP(J14,'[1]ANSWER KEY'!$A$2:$B$6,2,FALSE),"-")</f>
        <v>-</v>
      </c>
      <c r="L14" s="82" t="s">
        <v>347</v>
      </c>
      <c r="M14" s="82" t="e">
        <f>VLOOKUP(L14,'[1]ANSWER KEY'!$A$2:$B$6,2,FALSE)</f>
        <v>#N/A</v>
      </c>
      <c r="N14" s="82" t="s">
        <v>347</v>
      </c>
      <c r="O14" s="82" t="e">
        <f>VLOOKUP(N14,'[1]ANSWER KEY'!$A$2:$B$6,2,FALSE)</f>
        <v>#N/A</v>
      </c>
      <c r="P14" s="82" t="s">
        <v>347</v>
      </c>
      <c r="Q14" s="82" t="e">
        <f>VLOOKUP(P14,'[1]ANSWER KEY'!$A$2:$B$6,2,FALSE)</f>
        <v>#N/A</v>
      </c>
      <c r="R14" s="82" t="s">
        <v>347</v>
      </c>
      <c r="S14" s="82" t="e">
        <f>VLOOKUP(R14,'[1]ANSWER KEY'!$A$2:$B$6,2,FALSE)</f>
        <v>#N/A</v>
      </c>
      <c r="T14" s="83" t="str">
        <f t="shared" si="0"/>
        <v>-</v>
      </c>
      <c r="U14" s="83" t="e">
        <f t="shared" si="1"/>
        <v>#N/A</v>
      </c>
      <c r="V14" s="83" t="e">
        <f t="shared" si="2"/>
        <v>#N/A</v>
      </c>
      <c r="W14" s="83" t="e">
        <f t="shared" si="3"/>
        <v>#N/A</v>
      </c>
      <c r="X14" s="83" t="e">
        <f t="shared" si="4"/>
        <v>#N/A</v>
      </c>
      <c r="Y14" s="82" t="s">
        <v>347</v>
      </c>
      <c r="Z14" s="82"/>
      <c r="AA14" s="84" t="s">
        <v>347</v>
      </c>
      <c r="AB14" s="86" t="s">
        <v>347</v>
      </c>
      <c r="AC14" s="79"/>
      <c r="AD14" s="86"/>
      <c r="AE14" s="86"/>
      <c r="AF14" s="86"/>
      <c r="AG14" s="86"/>
      <c r="AH14" s="86"/>
      <c r="AI14" s="86"/>
      <c r="AJ14" s="71" t="s">
        <v>347</v>
      </c>
      <c r="AK14" s="78" t="s">
        <v>444</v>
      </c>
      <c r="AL14" s="78"/>
      <c r="AM14" s="70"/>
      <c r="AN14" s="70"/>
      <c r="AO14" s="70"/>
      <c r="AP14" s="70"/>
      <c r="AQ14" s="71" t="s">
        <v>347</v>
      </c>
      <c r="AR14" s="70"/>
      <c r="AS14" s="71" t="s">
        <v>347</v>
      </c>
      <c r="AT14" s="70"/>
    </row>
    <row r="15" spans="1:46" ht="256" x14ac:dyDescent="0.2">
      <c r="A15" s="31" t="s">
        <v>400</v>
      </c>
      <c r="B15" s="32" t="s">
        <v>5</v>
      </c>
      <c r="C15" s="68" t="s">
        <v>42</v>
      </c>
      <c r="D15" s="40" t="s">
        <v>43</v>
      </c>
      <c r="E15" s="41" t="s">
        <v>44</v>
      </c>
      <c r="F15" s="41"/>
      <c r="G15" s="41"/>
      <c r="H15" s="41"/>
      <c r="I15" s="41" t="s">
        <v>45</v>
      </c>
      <c r="J15" s="82" t="s">
        <v>347</v>
      </c>
      <c r="K15" s="82" t="str">
        <f>IFERROR(VLOOKUP(J15,'[1]ANSWER KEY'!$A$2:$B$6,2,FALSE),"-")</f>
        <v>-</v>
      </c>
      <c r="L15" s="82" t="s">
        <v>347</v>
      </c>
      <c r="M15" s="82" t="e">
        <f>VLOOKUP(L15,'[1]ANSWER KEY'!$A$2:$B$6,2,FALSE)</f>
        <v>#N/A</v>
      </c>
      <c r="N15" s="82" t="s">
        <v>347</v>
      </c>
      <c r="O15" s="82" t="e">
        <f>VLOOKUP(N15,'[1]ANSWER KEY'!$A$2:$B$6,2,FALSE)</f>
        <v>#N/A</v>
      </c>
      <c r="P15" s="82" t="s">
        <v>347</v>
      </c>
      <c r="Q15" s="82" t="e">
        <f>VLOOKUP(P15,'[1]ANSWER KEY'!$A$2:$B$6,2,FALSE)</f>
        <v>#N/A</v>
      </c>
      <c r="R15" s="82" t="s">
        <v>347</v>
      </c>
      <c r="S15" s="82" t="e">
        <f>VLOOKUP(R15,'[1]ANSWER KEY'!$A$2:$B$6,2,FALSE)</f>
        <v>#N/A</v>
      </c>
      <c r="T15" s="83" t="str">
        <f t="shared" si="0"/>
        <v>-</v>
      </c>
      <c r="U15" s="83" t="e">
        <f t="shared" si="1"/>
        <v>#N/A</v>
      </c>
      <c r="V15" s="83" t="e">
        <f t="shared" si="2"/>
        <v>#N/A</v>
      </c>
      <c r="W15" s="83" t="e">
        <f t="shared" si="3"/>
        <v>#N/A</v>
      </c>
      <c r="X15" s="83" t="e">
        <f t="shared" si="4"/>
        <v>#N/A</v>
      </c>
      <c r="Y15" s="82" t="s">
        <v>347</v>
      </c>
      <c r="Z15" s="82"/>
      <c r="AA15" s="84" t="s">
        <v>347</v>
      </c>
      <c r="AB15" s="86" t="s">
        <v>347</v>
      </c>
      <c r="AC15" s="79"/>
      <c r="AD15" s="70"/>
      <c r="AE15" s="70"/>
      <c r="AF15" s="70"/>
      <c r="AG15" s="70"/>
      <c r="AH15" s="70"/>
      <c r="AI15" s="70"/>
      <c r="AJ15" s="71" t="s">
        <v>347</v>
      </c>
      <c r="AK15" s="78" t="s">
        <v>445</v>
      </c>
      <c r="AL15" s="78"/>
      <c r="AM15" s="70"/>
      <c r="AN15" s="70"/>
      <c r="AO15" s="70"/>
      <c r="AP15" s="70"/>
      <c r="AQ15" s="71" t="s">
        <v>347</v>
      </c>
      <c r="AR15" s="70"/>
      <c r="AS15" s="71" t="s">
        <v>347</v>
      </c>
      <c r="AT15" s="70"/>
    </row>
    <row r="16" spans="1:46" ht="350" x14ac:dyDescent="0.2">
      <c r="A16" s="31" t="s">
        <v>400</v>
      </c>
      <c r="B16" s="32" t="s">
        <v>5</v>
      </c>
      <c r="C16" s="69" t="s">
        <v>42</v>
      </c>
      <c r="D16" s="40" t="s">
        <v>46</v>
      </c>
      <c r="E16" s="41" t="s">
        <v>47</v>
      </c>
      <c r="F16" s="41"/>
      <c r="G16" s="41"/>
      <c r="H16" s="41"/>
      <c r="I16" s="41" t="s">
        <v>48</v>
      </c>
      <c r="J16" s="82" t="s">
        <v>347</v>
      </c>
      <c r="K16" s="82" t="str">
        <f>IFERROR(VLOOKUP(J16,'[1]ANSWER KEY'!$A$2:$B$6,2,FALSE),"-")</f>
        <v>-</v>
      </c>
      <c r="L16" s="82" t="s">
        <v>347</v>
      </c>
      <c r="M16" s="82" t="e">
        <f>VLOOKUP(L16,'[1]ANSWER KEY'!$A$2:$B$6,2,FALSE)</f>
        <v>#N/A</v>
      </c>
      <c r="N16" s="82" t="s">
        <v>347</v>
      </c>
      <c r="O16" s="82" t="e">
        <f>VLOOKUP(N16,'[1]ANSWER KEY'!$A$2:$B$6,2,FALSE)</f>
        <v>#N/A</v>
      </c>
      <c r="P16" s="82" t="s">
        <v>347</v>
      </c>
      <c r="Q16" s="82" t="e">
        <f>VLOOKUP(P16,'[1]ANSWER KEY'!$A$2:$B$6,2,FALSE)</f>
        <v>#N/A</v>
      </c>
      <c r="R16" s="82" t="s">
        <v>347</v>
      </c>
      <c r="S16" s="82" t="e">
        <f>VLOOKUP(R16,'[1]ANSWER KEY'!$A$2:$B$6,2,FALSE)</f>
        <v>#N/A</v>
      </c>
      <c r="T16" s="83" t="str">
        <f t="shared" si="0"/>
        <v>-</v>
      </c>
      <c r="U16" s="83" t="e">
        <f t="shared" si="1"/>
        <v>#N/A</v>
      </c>
      <c r="V16" s="83" t="e">
        <f t="shared" si="2"/>
        <v>#N/A</v>
      </c>
      <c r="W16" s="83" t="e">
        <f t="shared" si="3"/>
        <v>#N/A</v>
      </c>
      <c r="X16" s="83" t="e">
        <f t="shared" si="4"/>
        <v>#N/A</v>
      </c>
      <c r="Y16" s="82" t="s">
        <v>347</v>
      </c>
      <c r="Z16" s="82"/>
      <c r="AA16" s="84" t="s">
        <v>347</v>
      </c>
      <c r="AB16" s="86" t="s">
        <v>347</v>
      </c>
      <c r="AC16" s="79"/>
      <c r="AD16" s="86"/>
      <c r="AE16" s="86"/>
      <c r="AF16" s="86"/>
      <c r="AG16" s="86"/>
      <c r="AH16" s="86"/>
      <c r="AI16" s="86"/>
      <c r="AJ16" s="71" t="s">
        <v>347</v>
      </c>
      <c r="AK16" s="78" t="s">
        <v>446</v>
      </c>
      <c r="AL16" s="78"/>
      <c r="AM16" s="70"/>
      <c r="AN16" s="70"/>
      <c r="AO16" s="70"/>
      <c r="AP16" s="70"/>
      <c r="AQ16" s="71" t="s">
        <v>347</v>
      </c>
      <c r="AR16" s="70"/>
      <c r="AS16" s="71" t="s">
        <v>347</v>
      </c>
      <c r="AT16" s="70"/>
    </row>
    <row r="17" spans="1:46" ht="160" x14ac:dyDescent="0.2">
      <c r="A17" s="31" t="s">
        <v>400</v>
      </c>
      <c r="B17" s="32" t="s">
        <v>5</v>
      </c>
      <c r="C17" s="69" t="s">
        <v>42</v>
      </c>
      <c r="D17" s="40" t="s">
        <v>49</v>
      </c>
      <c r="E17" s="41" t="s">
        <v>50</v>
      </c>
      <c r="F17" s="41"/>
      <c r="G17" s="41"/>
      <c r="H17" s="41"/>
      <c r="I17" s="41" t="s">
        <v>51</v>
      </c>
      <c r="J17" s="82" t="s">
        <v>347</v>
      </c>
      <c r="K17" s="82" t="str">
        <f>IFERROR(VLOOKUP(J17,'[1]ANSWER KEY'!$A$2:$B$6,2,FALSE),"-")</f>
        <v>-</v>
      </c>
      <c r="L17" s="82" t="s">
        <v>347</v>
      </c>
      <c r="M17" s="82" t="e">
        <f>VLOOKUP(L17,'[1]ANSWER KEY'!$A$2:$B$6,2,FALSE)</f>
        <v>#N/A</v>
      </c>
      <c r="N17" s="82" t="s">
        <v>347</v>
      </c>
      <c r="O17" s="82" t="e">
        <f>VLOOKUP(N17,'[1]ANSWER KEY'!$A$2:$B$6,2,FALSE)</f>
        <v>#N/A</v>
      </c>
      <c r="P17" s="82" t="s">
        <v>347</v>
      </c>
      <c r="Q17" s="82" t="e">
        <f>VLOOKUP(P17,'[1]ANSWER KEY'!$A$2:$B$6,2,FALSE)</f>
        <v>#N/A</v>
      </c>
      <c r="R17" s="82" t="s">
        <v>347</v>
      </c>
      <c r="S17" s="82" t="e">
        <f>VLOOKUP(R17,'[1]ANSWER KEY'!$A$2:$B$6,2,FALSE)</f>
        <v>#N/A</v>
      </c>
      <c r="T17" s="83" t="str">
        <f t="shared" si="0"/>
        <v>-</v>
      </c>
      <c r="U17" s="83" t="e">
        <f t="shared" si="1"/>
        <v>#N/A</v>
      </c>
      <c r="V17" s="83" t="e">
        <f t="shared" si="2"/>
        <v>#N/A</v>
      </c>
      <c r="W17" s="83" t="e">
        <f t="shared" si="3"/>
        <v>#N/A</v>
      </c>
      <c r="X17" s="83" t="e">
        <f t="shared" si="4"/>
        <v>#N/A</v>
      </c>
      <c r="Y17" s="82" t="s">
        <v>347</v>
      </c>
      <c r="Z17" s="82"/>
      <c r="AA17" s="84" t="s">
        <v>347</v>
      </c>
      <c r="AB17" s="86" t="s">
        <v>347</v>
      </c>
      <c r="AC17" s="79"/>
      <c r="AD17" s="70"/>
      <c r="AE17" s="70"/>
      <c r="AF17" s="70"/>
      <c r="AG17" s="70"/>
      <c r="AH17" s="70"/>
      <c r="AI17" s="70"/>
      <c r="AJ17" s="71" t="s">
        <v>347</v>
      </c>
      <c r="AK17" s="78" t="s">
        <v>447</v>
      </c>
      <c r="AL17" s="78"/>
      <c r="AM17" s="70"/>
      <c r="AN17" s="70"/>
      <c r="AO17" s="70"/>
      <c r="AP17" s="70"/>
      <c r="AQ17" s="71" t="s">
        <v>347</v>
      </c>
      <c r="AR17" s="70"/>
      <c r="AS17" s="71" t="s">
        <v>347</v>
      </c>
      <c r="AT17" s="70"/>
    </row>
    <row r="18" spans="1:46" ht="240" x14ac:dyDescent="0.2">
      <c r="A18" s="31" t="s">
        <v>400</v>
      </c>
      <c r="B18" s="32" t="s">
        <v>5</v>
      </c>
      <c r="C18" s="69" t="s">
        <v>42</v>
      </c>
      <c r="D18" s="40" t="s">
        <v>52</v>
      </c>
      <c r="E18" s="41" t="s">
        <v>53</v>
      </c>
      <c r="F18" s="41"/>
      <c r="G18" s="41"/>
      <c r="H18" s="41"/>
      <c r="I18" s="41" t="s">
        <v>54</v>
      </c>
      <c r="J18" s="82" t="s">
        <v>347</v>
      </c>
      <c r="K18" s="82" t="str">
        <f>IFERROR(VLOOKUP(J18,'[1]ANSWER KEY'!$A$2:$B$6,2,FALSE),"-")</f>
        <v>-</v>
      </c>
      <c r="L18" s="82" t="s">
        <v>347</v>
      </c>
      <c r="M18" s="82" t="e">
        <f>VLOOKUP(L18,'[1]ANSWER KEY'!$A$2:$B$6,2,FALSE)</f>
        <v>#N/A</v>
      </c>
      <c r="N18" s="82" t="s">
        <v>347</v>
      </c>
      <c r="O18" s="82" t="e">
        <f>VLOOKUP(N18,'[1]ANSWER KEY'!$A$2:$B$6,2,FALSE)</f>
        <v>#N/A</v>
      </c>
      <c r="P18" s="82" t="s">
        <v>347</v>
      </c>
      <c r="Q18" s="82" t="e">
        <f>VLOOKUP(P18,'[1]ANSWER KEY'!$A$2:$B$6,2,FALSE)</f>
        <v>#N/A</v>
      </c>
      <c r="R18" s="82" t="s">
        <v>347</v>
      </c>
      <c r="S18" s="82" t="e">
        <f>VLOOKUP(R18,'[1]ANSWER KEY'!$A$2:$B$6,2,FALSE)</f>
        <v>#N/A</v>
      </c>
      <c r="T18" s="83" t="str">
        <f t="shared" si="0"/>
        <v>-</v>
      </c>
      <c r="U18" s="83" t="e">
        <f t="shared" si="1"/>
        <v>#N/A</v>
      </c>
      <c r="V18" s="83" t="e">
        <f t="shared" si="2"/>
        <v>#N/A</v>
      </c>
      <c r="W18" s="83" t="e">
        <f t="shared" si="3"/>
        <v>#N/A</v>
      </c>
      <c r="X18" s="83" t="e">
        <f t="shared" si="4"/>
        <v>#N/A</v>
      </c>
      <c r="Y18" s="82" t="s">
        <v>347</v>
      </c>
      <c r="Z18" s="82"/>
      <c r="AA18" s="84" t="s">
        <v>347</v>
      </c>
      <c r="AB18" s="86" t="s">
        <v>347</v>
      </c>
      <c r="AC18" s="79"/>
      <c r="AD18" s="86"/>
      <c r="AE18" s="86"/>
      <c r="AF18" s="86"/>
      <c r="AG18" s="86"/>
      <c r="AH18" s="86"/>
      <c r="AI18" s="86"/>
      <c r="AJ18" s="71" t="s">
        <v>347</v>
      </c>
      <c r="AK18" s="78" t="s">
        <v>448</v>
      </c>
      <c r="AL18" s="78"/>
      <c r="AM18" s="70"/>
      <c r="AN18" s="70"/>
      <c r="AO18" s="70"/>
      <c r="AP18" s="70"/>
      <c r="AQ18" s="71" t="s">
        <v>347</v>
      </c>
      <c r="AR18" s="70"/>
      <c r="AS18" s="71" t="s">
        <v>347</v>
      </c>
      <c r="AT18" s="70"/>
    </row>
    <row r="19" spans="1:46" ht="409.6" x14ac:dyDescent="0.2">
      <c r="A19" s="31" t="s">
        <v>396</v>
      </c>
      <c r="B19" s="32" t="s">
        <v>5</v>
      </c>
      <c r="C19" s="68" t="s">
        <v>55</v>
      </c>
      <c r="D19" s="40" t="s">
        <v>56</v>
      </c>
      <c r="E19" s="41" t="s">
        <v>57</v>
      </c>
      <c r="F19" s="41"/>
      <c r="G19" s="41"/>
      <c r="H19" s="41"/>
      <c r="I19" s="41" t="s">
        <v>58</v>
      </c>
      <c r="J19" s="82" t="s">
        <v>347</v>
      </c>
      <c r="K19" s="82" t="str">
        <f>IFERROR(VLOOKUP(J19,'[1]ANSWER KEY'!$A$2:$B$6,2,FALSE),"-")</f>
        <v>-</v>
      </c>
      <c r="L19" s="82" t="s">
        <v>347</v>
      </c>
      <c r="M19" s="82" t="e">
        <f>VLOOKUP(L19,'[1]ANSWER KEY'!$A$2:$B$6,2,FALSE)</f>
        <v>#N/A</v>
      </c>
      <c r="N19" s="82" t="s">
        <v>347</v>
      </c>
      <c r="O19" s="82" t="e">
        <f>VLOOKUP(N19,'[1]ANSWER KEY'!$A$2:$B$6,2,FALSE)</f>
        <v>#N/A</v>
      </c>
      <c r="P19" s="82" t="s">
        <v>347</v>
      </c>
      <c r="Q19" s="82" t="e">
        <f>VLOOKUP(P19,'[1]ANSWER KEY'!$A$2:$B$6,2,FALSE)</f>
        <v>#N/A</v>
      </c>
      <c r="R19" s="82" t="s">
        <v>347</v>
      </c>
      <c r="S19" s="82" t="e">
        <f>VLOOKUP(R19,'[1]ANSWER KEY'!$A$2:$B$6,2,FALSE)</f>
        <v>#N/A</v>
      </c>
      <c r="T19" s="83" t="str">
        <f t="shared" si="0"/>
        <v>-</v>
      </c>
      <c r="U19" s="83" t="e">
        <f t="shared" si="1"/>
        <v>#N/A</v>
      </c>
      <c r="V19" s="83" t="e">
        <f t="shared" si="2"/>
        <v>#N/A</v>
      </c>
      <c r="W19" s="83" t="e">
        <f t="shared" si="3"/>
        <v>#N/A</v>
      </c>
      <c r="X19" s="83" t="e">
        <f t="shared" si="4"/>
        <v>#N/A</v>
      </c>
      <c r="Y19" s="82" t="s">
        <v>347</v>
      </c>
      <c r="Z19" s="82"/>
      <c r="AA19" s="84" t="s">
        <v>347</v>
      </c>
      <c r="AB19" s="86" t="s">
        <v>347</v>
      </c>
      <c r="AC19" s="79"/>
      <c r="AD19" s="70"/>
      <c r="AE19" s="70"/>
      <c r="AF19" s="70"/>
      <c r="AG19" s="70"/>
      <c r="AH19" s="70"/>
      <c r="AI19" s="70"/>
      <c r="AJ19" s="71" t="s">
        <v>347</v>
      </c>
      <c r="AK19" s="78" t="s">
        <v>449</v>
      </c>
      <c r="AL19" s="78"/>
      <c r="AM19" s="70"/>
      <c r="AN19" s="70"/>
      <c r="AO19" s="70"/>
      <c r="AP19" s="70"/>
      <c r="AQ19" s="71" t="s">
        <v>347</v>
      </c>
      <c r="AR19" s="70"/>
      <c r="AS19" s="71" t="s">
        <v>347</v>
      </c>
      <c r="AT19" s="70"/>
    </row>
    <row r="20" spans="1:46" ht="380" x14ac:dyDescent="0.2">
      <c r="A20" s="31" t="s">
        <v>396</v>
      </c>
      <c r="B20" s="32" t="s">
        <v>5</v>
      </c>
      <c r="C20" s="69" t="s">
        <v>55</v>
      </c>
      <c r="D20" s="40" t="s">
        <v>59</v>
      </c>
      <c r="E20" s="41" t="s">
        <v>60</v>
      </c>
      <c r="F20" s="41"/>
      <c r="G20" s="41"/>
      <c r="H20" s="41"/>
      <c r="I20" s="41" t="s">
        <v>61</v>
      </c>
      <c r="J20" s="82" t="s">
        <v>347</v>
      </c>
      <c r="K20" s="82" t="str">
        <f>IFERROR(VLOOKUP(J20,'[1]ANSWER KEY'!$A$2:$B$6,2,FALSE),"-")</f>
        <v>-</v>
      </c>
      <c r="L20" s="82" t="s">
        <v>347</v>
      </c>
      <c r="M20" s="82" t="e">
        <f>VLOOKUP(L20,'[1]ANSWER KEY'!$A$2:$B$6,2,FALSE)</f>
        <v>#N/A</v>
      </c>
      <c r="N20" s="82" t="s">
        <v>347</v>
      </c>
      <c r="O20" s="82" t="e">
        <f>VLOOKUP(N20,'[1]ANSWER KEY'!$A$2:$B$6,2,FALSE)</f>
        <v>#N/A</v>
      </c>
      <c r="P20" s="82" t="s">
        <v>347</v>
      </c>
      <c r="Q20" s="82" t="e">
        <f>VLOOKUP(P20,'[1]ANSWER KEY'!$A$2:$B$6,2,FALSE)</f>
        <v>#N/A</v>
      </c>
      <c r="R20" s="82" t="s">
        <v>347</v>
      </c>
      <c r="S20" s="82" t="e">
        <f>VLOOKUP(R20,'[1]ANSWER KEY'!$A$2:$B$6,2,FALSE)</f>
        <v>#N/A</v>
      </c>
      <c r="T20" s="83" t="str">
        <f t="shared" si="0"/>
        <v>-</v>
      </c>
      <c r="U20" s="83" t="e">
        <f t="shared" si="1"/>
        <v>#N/A</v>
      </c>
      <c r="V20" s="83" t="e">
        <f t="shared" si="2"/>
        <v>#N/A</v>
      </c>
      <c r="W20" s="83" t="e">
        <f t="shared" si="3"/>
        <v>#N/A</v>
      </c>
      <c r="X20" s="83" t="e">
        <f t="shared" si="4"/>
        <v>#N/A</v>
      </c>
      <c r="Y20" s="82" t="s">
        <v>347</v>
      </c>
      <c r="Z20" s="82"/>
      <c r="AA20" s="84" t="s">
        <v>347</v>
      </c>
      <c r="AB20" s="86" t="s">
        <v>347</v>
      </c>
      <c r="AC20" s="79"/>
      <c r="AD20" s="86"/>
      <c r="AE20" s="86"/>
      <c r="AF20" s="86"/>
      <c r="AG20" s="86"/>
      <c r="AH20" s="86"/>
      <c r="AI20" s="86"/>
      <c r="AJ20" s="71" t="s">
        <v>347</v>
      </c>
      <c r="AK20" s="78" t="s">
        <v>450</v>
      </c>
      <c r="AL20" s="78"/>
      <c r="AM20" s="70"/>
      <c r="AN20" s="70"/>
      <c r="AO20" s="70"/>
      <c r="AP20" s="70"/>
      <c r="AQ20" s="71" t="s">
        <v>347</v>
      </c>
      <c r="AR20" s="70"/>
      <c r="AS20" s="71" t="s">
        <v>347</v>
      </c>
      <c r="AT20" s="70"/>
    </row>
    <row r="21" spans="1:46" ht="409.6" x14ac:dyDescent="0.2">
      <c r="A21" s="31" t="s">
        <v>394</v>
      </c>
      <c r="B21" s="32" t="s">
        <v>5</v>
      </c>
      <c r="C21" s="68" t="s">
        <v>62</v>
      </c>
      <c r="D21" s="40" t="s">
        <v>63</v>
      </c>
      <c r="E21" s="41" t="s">
        <v>64</v>
      </c>
      <c r="F21" s="41"/>
      <c r="G21" s="41"/>
      <c r="H21" s="41"/>
      <c r="I21" s="41" t="s">
        <v>65</v>
      </c>
      <c r="J21" s="82" t="s">
        <v>347</v>
      </c>
      <c r="K21" s="82" t="str">
        <f>IFERROR(VLOOKUP(J21,'[1]ANSWER KEY'!$A$2:$B$6,2,FALSE),"-")</f>
        <v>-</v>
      </c>
      <c r="L21" s="82" t="s">
        <v>347</v>
      </c>
      <c r="M21" s="82" t="e">
        <f>VLOOKUP(L21,'[1]ANSWER KEY'!$A$2:$B$6,2,FALSE)</f>
        <v>#N/A</v>
      </c>
      <c r="N21" s="82" t="s">
        <v>347</v>
      </c>
      <c r="O21" s="82" t="e">
        <f>VLOOKUP(N21,'[1]ANSWER KEY'!$A$2:$B$6,2,FALSE)</f>
        <v>#N/A</v>
      </c>
      <c r="P21" s="82" t="s">
        <v>347</v>
      </c>
      <c r="Q21" s="82" t="e">
        <f>VLOOKUP(P21,'[1]ANSWER KEY'!$A$2:$B$6,2,FALSE)</f>
        <v>#N/A</v>
      </c>
      <c r="R21" s="82" t="s">
        <v>347</v>
      </c>
      <c r="S21" s="82" t="e">
        <f>VLOOKUP(R21,'[1]ANSWER KEY'!$A$2:$B$6,2,FALSE)</f>
        <v>#N/A</v>
      </c>
      <c r="T21" s="83" t="str">
        <f t="shared" si="0"/>
        <v>-</v>
      </c>
      <c r="U21" s="83" t="e">
        <f t="shared" si="1"/>
        <v>#N/A</v>
      </c>
      <c r="V21" s="83" t="e">
        <f t="shared" si="2"/>
        <v>#N/A</v>
      </c>
      <c r="W21" s="83" t="e">
        <f t="shared" si="3"/>
        <v>#N/A</v>
      </c>
      <c r="X21" s="83" t="e">
        <f t="shared" si="4"/>
        <v>#N/A</v>
      </c>
      <c r="Y21" s="82" t="s">
        <v>347</v>
      </c>
      <c r="Z21" s="82"/>
      <c r="AA21" s="84" t="s">
        <v>347</v>
      </c>
      <c r="AB21" s="86" t="s">
        <v>347</v>
      </c>
      <c r="AC21" s="79"/>
      <c r="AD21" s="70"/>
      <c r="AE21" s="70"/>
      <c r="AF21" s="70"/>
      <c r="AG21" s="70"/>
      <c r="AH21" s="70"/>
      <c r="AI21" s="70"/>
      <c r="AJ21" s="71" t="s">
        <v>347</v>
      </c>
      <c r="AK21" s="78" t="s">
        <v>451</v>
      </c>
      <c r="AL21" s="78"/>
      <c r="AM21" s="70"/>
      <c r="AN21" s="70"/>
      <c r="AO21" s="70"/>
      <c r="AP21" s="70"/>
      <c r="AQ21" s="71" t="s">
        <v>347</v>
      </c>
      <c r="AR21" s="70"/>
      <c r="AS21" s="71" t="s">
        <v>347</v>
      </c>
      <c r="AT21" s="70"/>
    </row>
    <row r="22" spans="1:46" ht="192" x14ac:dyDescent="0.2">
      <c r="A22" s="31" t="s">
        <v>394</v>
      </c>
      <c r="B22" s="32" t="s">
        <v>5</v>
      </c>
      <c r="C22" s="69" t="s">
        <v>62</v>
      </c>
      <c r="D22" s="40" t="s">
        <v>66</v>
      </c>
      <c r="E22" s="41" t="s">
        <v>67</v>
      </c>
      <c r="F22" s="41"/>
      <c r="G22" s="41"/>
      <c r="H22" s="41"/>
      <c r="I22" s="41" t="s">
        <v>68</v>
      </c>
      <c r="J22" s="82" t="s">
        <v>347</v>
      </c>
      <c r="K22" s="82" t="str">
        <f>IFERROR(VLOOKUP(J22,'[1]ANSWER KEY'!$A$2:$B$6,2,FALSE),"-")</f>
        <v>-</v>
      </c>
      <c r="L22" s="82" t="s">
        <v>347</v>
      </c>
      <c r="M22" s="82" t="e">
        <f>VLOOKUP(L22,'[1]ANSWER KEY'!$A$2:$B$6,2,FALSE)</f>
        <v>#N/A</v>
      </c>
      <c r="N22" s="82" t="s">
        <v>347</v>
      </c>
      <c r="O22" s="82" t="e">
        <f>VLOOKUP(N22,'[1]ANSWER KEY'!$A$2:$B$6,2,FALSE)</f>
        <v>#N/A</v>
      </c>
      <c r="P22" s="82" t="s">
        <v>347</v>
      </c>
      <c r="Q22" s="82" t="e">
        <f>VLOOKUP(P22,'[1]ANSWER KEY'!$A$2:$B$6,2,FALSE)</f>
        <v>#N/A</v>
      </c>
      <c r="R22" s="82" t="s">
        <v>347</v>
      </c>
      <c r="S22" s="82" t="e">
        <f>VLOOKUP(R22,'[1]ANSWER KEY'!$A$2:$B$6,2,FALSE)</f>
        <v>#N/A</v>
      </c>
      <c r="T22" s="83" t="str">
        <f t="shared" si="0"/>
        <v>-</v>
      </c>
      <c r="U22" s="83" t="e">
        <f t="shared" si="1"/>
        <v>#N/A</v>
      </c>
      <c r="V22" s="83" t="e">
        <f t="shared" si="2"/>
        <v>#N/A</v>
      </c>
      <c r="W22" s="83" t="e">
        <f t="shared" si="3"/>
        <v>#N/A</v>
      </c>
      <c r="X22" s="83" t="e">
        <f t="shared" si="4"/>
        <v>#N/A</v>
      </c>
      <c r="Y22" s="82" t="s">
        <v>347</v>
      </c>
      <c r="Z22" s="82"/>
      <c r="AA22" s="84" t="s">
        <v>347</v>
      </c>
      <c r="AB22" s="86" t="s">
        <v>347</v>
      </c>
      <c r="AC22" s="79"/>
      <c r="AD22" s="86"/>
      <c r="AE22" s="86"/>
      <c r="AF22" s="86"/>
      <c r="AG22" s="86"/>
      <c r="AH22" s="86"/>
      <c r="AI22" s="86"/>
      <c r="AJ22" s="71" t="s">
        <v>347</v>
      </c>
      <c r="AK22" s="78" t="s">
        <v>452</v>
      </c>
      <c r="AL22" s="78"/>
      <c r="AM22" s="70"/>
      <c r="AN22" s="70"/>
      <c r="AO22" s="70"/>
      <c r="AP22" s="70"/>
      <c r="AQ22" s="71" t="s">
        <v>347</v>
      </c>
      <c r="AR22" s="70"/>
      <c r="AS22" s="71" t="s">
        <v>347</v>
      </c>
      <c r="AT22" s="70"/>
    </row>
    <row r="23" spans="1:46" ht="144" x14ac:dyDescent="0.2">
      <c r="A23" s="31" t="s">
        <v>394</v>
      </c>
      <c r="B23" s="32" t="s">
        <v>5</v>
      </c>
      <c r="C23" s="69" t="s">
        <v>62</v>
      </c>
      <c r="D23" s="40" t="s">
        <v>69</v>
      </c>
      <c r="E23" s="41" t="s">
        <v>70</v>
      </c>
      <c r="F23" s="41"/>
      <c r="G23" s="41"/>
      <c r="H23" s="41"/>
      <c r="I23" s="41" t="s">
        <v>71</v>
      </c>
      <c r="J23" s="82" t="s">
        <v>347</v>
      </c>
      <c r="K23" s="82" t="str">
        <f>IFERROR(VLOOKUP(J23,'[1]ANSWER KEY'!$A$2:$B$6,2,FALSE),"-")</f>
        <v>-</v>
      </c>
      <c r="L23" s="82" t="s">
        <v>347</v>
      </c>
      <c r="M23" s="82" t="e">
        <f>VLOOKUP(L23,'[1]ANSWER KEY'!$A$2:$B$6,2,FALSE)</f>
        <v>#N/A</v>
      </c>
      <c r="N23" s="82" t="s">
        <v>347</v>
      </c>
      <c r="O23" s="82" t="e">
        <f>VLOOKUP(N23,'[1]ANSWER KEY'!$A$2:$B$6,2,FALSE)</f>
        <v>#N/A</v>
      </c>
      <c r="P23" s="82" t="s">
        <v>347</v>
      </c>
      <c r="Q23" s="82" t="e">
        <f>VLOOKUP(P23,'[1]ANSWER KEY'!$A$2:$B$6,2,FALSE)</f>
        <v>#N/A</v>
      </c>
      <c r="R23" s="82" t="s">
        <v>347</v>
      </c>
      <c r="S23" s="82" t="e">
        <f>VLOOKUP(R23,'[1]ANSWER KEY'!$A$2:$B$6,2,FALSE)</f>
        <v>#N/A</v>
      </c>
      <c r="T23" s="83" t="str">
        <f t="shared" si="0"/>
        <v>-</v>
      </c>
      <c r="U23" s="83" t="e">
        <f t="shared" si="1"/>
        <v>#N/A</v>
      </c>
      <c r="V23" s="83" t="e">
        <f t="shared" si="2"/>
        <v>#N/A</v>
      </c>
      <c r="W23" s="83" t="e">
        <f t="shared" si="3"/>
        <v>#N/A</v>
      </c>
      <c r="X23" s="83" t="e">
        <f t="shared" si="4"/>
        <v>#N/A</v>
      </c>
      <c r="Y23" s="82" t="s">
        <v>347</v>
      </c>
      <c r="Z23" s="82"/>
      <c r="AA23" s="84" t="s">
        <v>347</v>
      </c>
      <c r="AB23" s="86" t="s">
        <v>347</v>
      </c>
      <c r="AC23" s="79"/>
      <c r="AD23" s="70"/>
      <c r="AE23" s="70"/>
      <c r="AF23" s="70"/>
      <c r="AG23" s="70"/>
      <c r="AH23" s="70"/>
      <c r="AI23" s="70"/>
      <c r="AJ23" s="71" t="s">
        <v>347</v>
      </c>
      <c r="AK23" s="78" t="s">
        <v>453</v>
      </c>
      <c r="AL23" s="78"/>
      <c r="AM23" s="70"/>
      <c r="AN23" s="70"/>
      <c r="AO23" s="70"/>
      <c r="AP23" s="70"/>
      <c r="AQ23" s="71" t="s">
        <v>347</v>
      </c>
      <c r="AR23" s="70"/>
      <c r="AS23" s="71" t="s">
        <v>347</v>
      </c>
      <c r="AT23" s="70"/>
    </row>
    <row r="24" spans="1:46" ht="335" x14ac:dyDescent="0.2">
      <c r="A24" s="31" t="s">
        <v>402</v>
      </c>
      <c r="B24" s="32" t="s">
        <v>5</v>
      </c>
      <c r="C24" s="68" t="s">
        <v>72</v>
      </c>
      <c r="D24" s="40" t="s">
        <v>73</v>
      </c>
      <c r="E24" s="41" t="s">
        <v>74</v>
      </c>
      <c r="F24" s="41"/>
      <c r="G24" s="41"/>
      <c r="H24" s="41"/>
      <c r="I24" s="41" t="s">
        <v>75</v>
      </c>
      <c r="J24" s="82" t="s">
        <v>347</v>
      </c>
      <c r="K24" s="82" t="str">
        <f>IFERROR(VLOOKUP(J24,'[1]ANSWER KEY'!$A$2:$B$6,2,FALSE),"-")</f>
        <v>-</v>
      </c>
      <c r="L24" s="82" t="s">
        <v>347</v>
      </c>
      <c r="M24" s="82" t="e">
        <f>VLOOKUP(L24,'[1]ANSWER KEY'!$A$2:$B$6,2,FALSE)</f>
        <v>#N/A</v>
      </c>
      <c r="N24" s="82" t="s">
        <v>347</v>
      </c>
      <c r="O24" s="82" t="e">
        <f>VLOOKUP(N24,'[1]ANSWER KEY'!$A$2:$B$6,2,FALSE)</f>
        <v>#N/A</v>
      </c>
      <c r="P24" s="82" t="s">
        <v>347</v>
      </c>
      <c r="Q24" s="82" t="e">
        <f>VLOOKUP(P24,'[1]ANSWER KEY'!$A$2:$B$6,2,FALSE)</f>
        <v>#N/A</v>
      </c>
      <c r="R24" s="82" t="s">
        <v>347</v>
      </c>
      <c r="S24" s="82" t="e">
        <f>VLOOKUP(R24,'[1]ANSWER KEY'!$A$2:$B$6,2,FALSE)</f>
        <v>#N/A</v>
      </c>
      <c r="T24" s="83" t="str">
        <f t="shared" si="0"/>
        <v>-</v>
      </c>
      <c r="U24" s="83" t="e">
        <f t="shared" si="1"/>
        <v>#N/A</v>
      </c>
      <c r="V24" s="83" t="e">
        <f t="shared" si="2"/>
        <v>#N/A</v>
      </c>
      <c r="W24" s="83" t="e">
        <f t="shared" si="3"/>
        <v>#N/A</v>
      </c>
      <c r="X24" s="83" t="e">
        <f t="shared" si="4"/>
        <v>#N/A</v>
      </c>
      <c r="Y24" s="82" t="s">
        <v>347</v>
      </c>
      <c r="Z24" s="82"/>
      <c r="AA24" s="84" t="s">
        <v>347</v>
      </c>
      <c r="AB24" s="86" t="s">
        <v>347</v>
      </c>
      <c r="AC24" s="79"/>
      <c r="AD24" s="86"/>
      <c r="AE24" s="86"/>
      <c r="AF24" s="86"/>
      <c r="AG24" s="86"/>
      <c r="AH24" s="86"/>
      <c r="AI24" s="86"/>
      <c r="AJ24" s="71" t="s">
        <v>347</v>
      </c>
      <c r="AK24" s="78" t="s">
        <v>454</v>
      </c>
      <c r="AL24" s="78"/>
      <c r="AM24" s="70"/>
      <c r="AN24" s="70"/>
      <c r="AO24" s="70"/>
      <c r="AP24" s="70"/>
      <c r="AQ24" s="71" t="s">
        <v>347</v>
      </c>
      <c r="AR24" s="70"/>
      <c r="AS24" s="71" t="s">
        <v>347</v>
      </c>
      <c r="AT24" s="70"/>
    </row>
    <row r="25" spans="1:46" ht="409.6" x14ac:dyDescent="0.2">
      <c r="A25" s="31" t="s">
        <v>402</v>
      </c>
      <c r="B25" s="32" t="s">
        <v>5</v>
      </c>
      <c r="C25" s="69" t="s">
        <v>72</v>
      </c>
      <c r="D25" s="40" t="s">
        <v>76</v>
      </c>
      <c r="E25" s="41" t="s">
        <v>77</v>
      </c>
      <c r="F25" s="41"/>
      <c r="G25" s="41"/>
      <c r="H25" s="41"/>
      <c r="I25" s="41" t="s">
        <v>78</v>
      </c>
      <c r="J25" s="82" t="s">
        <v>347</v>
      </c>
      <c r="K25" s="82" t="str">
        <f>IFERROR(VLOOKUP(J25,'[1]ANSWER KEY'!$A$2:$B$6,2,FALSE),"-")</f>
        <v>-</v>
      </c>
      <c r="L25" s="82" t="s">
        <v>347</v>
      </c>
      <c r="M25" s="82" t="e">
        <f>VLOOKUP(L25,'[1]ANSWER KEY'!$A$2:$B$6,2,FALSE)</f>
        <v>#N/A</v>
      </c>
      <c r="N25" s="82" t="s">
        <v>347</v>
      </c>
      <c r="O25" s="82" t="e">
        <f>VLOOKUP(N25,'[1]ANSWER KEY'!$A$2:$B$6,2,FALSE)</f>
        <v>#N/A</v>
      </c>
      <c r="P25" s="82" t="s">
        <v>347</v>
      </c>
      <c r="Q25" s="82" t="e">
        <f>VLOOKUP(P25,'[1]ANSWER KEY'!$A$2:$B$6,2,FALSE)</f>
        <v>#N/A</v>
      </c>
      <c r="R25" s="82" t="s">
        <v>347</v>
      </c>
      <c r="S25" s="82" t="e">
        <f>VLOOKUP(R25,'[1]ANSWER KEY'!$A$2:$B$6,2,FALSE)</f>
        <v>#N/A</v>
      </c>
      <c r="T25" s="83" t="str">
        <f t="shared" si="0"/>
        <v>-</v>
      </c>
      <c r="U25" s="83" t="e">
        <f t="shared" si="1"/>
        <v>#N/A</v>
      </c>
      <c r="V25" s="83" t="e">
        <f t="shared" si="2"/>
        <v>#N/A</v>
      </c>
      <c r="W25" s="83" t="e">
        <f t="shared" si="3"/>
        <v>#N/A</v>
      </c>
      <c r="X25" s="83" t="e">
        <f t="shared" si="4"/>
        <v>#N/A</v>
      </c>
      <c r="Y25" s="82" t="s">
        <v>347</v>
      </c>
      <c r="Z25" s="82"/>
      <c r="AA25" s="84" t="s">
        <v>347</v>
      </c>
      <c r="AB25" s="86" t="s">
        <v>347</v>
      </c>
      <c r="AC25" s="79"/>
      <c r="AD25" s="70"/>
      <c r="AE25" s="70"/>
      <c r="AF25" s="70"/>
      <c r="AG25" s="70"/>
      <c r="AH25" s="70"/>
      <c r="AI25" s="70"/>
      <c r="AJ25" s="71" t="s">
        <v>347</v>
      </c>
      <c r="AK25" s="78" t="s">
        <v>455</v>
      </c>
      <c r="AL25" s="78"/>
      <c r="AM25" s="70"/>
      <c r="AN25" s="70"/>
      <c r="AO25" s="70"/>
      <c r="AP25" s="70"/>
      <c r="AQ25" s="71" t="s">
        <v>347</v>
      </c>
      <c r="AR25" s="70"/>
      <c r="AS25" s="71" t="s">
        <v>347</v>
      </c>
      <c r="AT25" s="70"/>
    </row>
    <row r="26" spans="1:46" ht="409.6" x14ac:dyDescent="0.2">
      <c r="A26" s="31" t="s">
        <v>402</v>
      </c>
      <c r="B26" s="32" t="s">
        <v>5</v>
      </c>
      <c r="C26" s="69" t="s">
        <v>72</v>
      </c>
      <c r="D26" s="40" t="s">
        <v>79</v>
      </c>
      <c r="E26" s="41" t="s">
        <v>80</v>
      </c>
      <c r="F26" s="41"/>
      <c r="G26" s="41"/>
      <c r="H26" s="41"/>
      <c r="I26" s="41" t="s">
        <v>81</v>
      </c>
      <c r="J26" s="82" t="s">
        <v>347</v>
      </c>
      <c r="K26" s="82" t="str">
        <f>IFERROR(VLOOKUP(J26,'[1]ANSWER KEY'!$A$2:$B$6,2,FALSE),"-")</f>
        <v>-</v>
      </c>
      <c r="L26" s="82" t="s">
        <v>347</v>
      </c>
      <c r="M26" s="82" t="e">
        <f>VLOOKUP(L26,'[1]ANSWER KEY'!$A$2:$B$6,2,FALSE)</f>
        <v>#N/A</v>
      </c>
      <c r="N26" s="82" t="s">
        <v>347</v>
      </c>
      <c r="O26" s="82" t="e">
        <f>VLOOKUP(N26,'[1]ANSWER KEY'!$A$2:$B$6,2,FALSE)</f>
        <v>#N/A</v>
      </c>
      <c r="P26" s="82" t="s">
        <v>347</v>
      </c>
      <c r="Q26" s="82" t="e">
        <f>VLOOKUP(P26,'[1]ANSWER KEY'!$A$2:$B$6,2,FALSE)</f>
        <v>#N/A</v>
      </c>
      <c r="R26" s="82" t="s">
        <v>347</v>
      </c>
      <c r="S26" s="82" t="e">
        <f>VLOOKUP(R26,'[1]ANSWER KEY'!$A$2:$B$6,2,FALSE)</f>
        <v>#N/A</v>
      </c>
      <c r="T26" s="83" t="str">
        <f t="shared" si="0"/>
        <v>-</v>
      </c>
      <c r="U26" s="83" t="e">
        <f t="shared" si="1"/>
        <v>#N/A</v>
      </c>
      <c r="V26" s="83" t="e">
        <f t="shared" si="2"/>
        <v>#N/A</v>
      </c>
      <c r="W26" s="83" t="e">
        <f t="shared" si="3"/>
        <v>#N/A</v>
      </c>
      <c r="X26" s="83" t="e">
        <f t="shared" si="4"/>
        <v>#N/A</v>
      </c>
      <c r="Y26" s="82" t="s">
        <v>347</v>
      </c>
      <c r="Z26" s="82"/>
      <c r="AA26" s="84" t="s">
        <v>347</v>
      </c>
      <c r="AB26" s="86" t="s">
        <v>347</v>
      </c>
      <c r="AC26" s="79"/>
      <c r="AD26" s="86"/>
      <c r="AE26" s="86"/>
      <c r="AF26" s="86"/>
      <c r="AG26" s="86"/>
      <c r="AH26" s="86"/>
      <c r="AI26" s="86"/>
      <c r="AJ26" s="71" t="s">
        <v>347</v>
      </c>
      <c r="AK26" s="78" t="s">
        <v>456</v>
      </c>
      <c r="AL26" s="78"/>
      <c r="AM26" s="70"/>
      <c r="AN26" s="70"/>
      <c r="AO26" s="70"/>
      <c r="AP26" s="70"/>
      <c r="AQ26" s="71" t="s">
        <v>347</v>
      </c>
      <c r="AR26" s="70"/>
      <c r="AS26" s="71" t="s">
        <v>347</v>
      </c>
      <c r="AT26" s="70"/>
    </row>
    <row r="27" spans="1:46" ht="160" x14ac:dyDescent="0.2">
      <c r="A27" s="31" t="s">
        <v>402</v>
      </c>
      <c r="B27" s="32" t="s">
        <v>5</v>
      </c>
      <c r="C27" s="69" t="s">
        <v>72</v>
      </c>
      <c r="D27" s="40" t="s">
        <v>82</v>
      </c>
      <c r="E27" s="41" t="s">
        <v>83</v>
      </c>
      <c r="F27" s="41"/>
      <c r="G27" s="41"/>
      <c r="H27" s="41"/>
      <c r="I27" s="41" t="s">
        <v>84</v>
      </c>
      <c r="J27" s="82" t="s">
        <v>347</v>
      </c>
      <c r="K27" s="82" t="str">
        <f>IFERROR(VLOOKUP(J27,'[1]ANSWER KEY'!$A$2:$B$6,2,FALSE),"-")</f>
        <v>-</v>
      </c>
      <c r="L27" s="82" t="s">
        <v>347</v>
      </c>
      <c r="M27" s="82" t="e">
        <f>VLOOKUP(L27,'[1]ANSWER KEY'!$A$2:$B$6,2,FALSE)</f>
        <v>#N/A</v>
      </c>
      <c r="N27" s="82" t="s">
        <v>347</v>
      </c>
      <c r="O27" s="82" t="e">
        <f>VLOOKUP(N27,'[1]ANSWER KEY'!$A$2:$B$6,2,FALSE)</f>
        <v>#N/A</v>
      </c>
      <c r="P27" s="82" t="s">
        <v>347</v>
      </c>
      <c r="Q27" s="82" t="e">
        <f>VLOOKUP(P27,'[1]ANSWER KEY'!$A$2:$B$6,2,FALSE)</f>
        <v>#N/A</v>
      </c>
      <c r="R27" s="82" t="s">
        <v>347</v>
      </c>
      <c r="S27" s="82" t="e">
        <f>VLOOKUP(R27,'[1]ANSWER KEY'!$A$2:$B$6,2,FALSE)</f>
        <v>#N/A</v>
      </c>
      <c r="T27" s="83" t="str">
        <f t="shared" si="0"/>
        <v>-</v>
      </c>
      <c r="U27" s="83" t="e">
        <f t="shared" si="1"/>
        <v>#N/A</v>
      </c>
      <c r="V27" s="83" t="e">
        <f t="shared" si="2"/>
        <v>#N/A</v>
      </c>
      <c r="W27" s="83" t="e">
        <f t="shared" si="3"/>
        <v>#N/A</v>
      </c>
      <c r="X27" s="83" t="e">
        <f t="shared" si="4"/>
        <v>#N/A</v>
      </c>
      <c r="Y27" s="82" t="s">
        <v>347</v>
      </c>
      <c r="Z27" s="82"/>
      <c r="AA27" s="84" t="s">
        <v>347</v>
      </c>
      <c r="AB27" s="86" t="s">
        <v>347</v>
      </c>
      <c r="AC27" s="79"/>
      <c r="AD27" s="70"/>
      <c r="AE27" s="70"/>
      <c r="AF27" s="70"/>
      <c r="AG27" s="70"/>
      <c r="AH27" s="70"/>
      <c r="AI27" s="70"/>
      <c r="AJ27" s="71" t="s">
        <v>347</v>
      </c>
      <c r="AK27" s="78" t="s">
        <v>457</v>
      </c>
      <c r="AL27" s="78"/>
      <c r="AM27" s="70"/>
      <c r="AN27" s="70"/>
      <c r="AO27" s="70"/>
      <c r="AP27" s="70"/>
      <c r="AQ27" s="71" t="s">
        <v>347</v>
      </c>
      <c r="AR27" s="70"/>
      <c r="AS27" s="71" t="s">
        <v>347</v>
      </c>
      <c r="AT27" s="70"/>
    </row>
    <row r="28" spans="1:46" ht="409.6" x14ac:dyDescent="0.2">
      <c r="A28" s="31" t="s">
        <v>402</v>
      </c>
      <c r="B28" s="32" t="s">
        <v>5</v>
      </c>
      <c r="C28" s="69" t="s">
        <v>72</v>
      </c>
      <c r="D28" s="40" t="s">
        <v>85</v>
      </c>
      <c r="E28" s="41" t="s">
        <v>86</v>
      </c>
      <c r="F28" s="41"/>
      <c r="G28" s="41"/>
      <c r="H28" s="41"/>
      <c r="I28" s="41" t="s">
        <v>87</v>
      </c>
      <c r="J28" s="82" t="s">
        <v>347</v>
      </c>
      <c r="K28" s="82" t="str">
        <f>IFERROR(VLOOKUP(J28,'[1]ANSWER KEY'!$A$2:$B$6,2,FALSE),"-")</f>
        <v>-</v>
      </c>
      <c r="L28" s="82" t="s">
        <v>347</v>
      </c>
      <c r="M28" s="82" t="e">
        <f>VLOOKUP(L28,'[1]ANSWER KEY'!$A$2:$B$6,2,FALSE)</f>
        <v>#N/A</v>
      </c>
      <c r="N28" s="82" t="s">
        <v>347</v>
      </c>
      <c r="O28" s="82" t="e">
        <f>VLOOKUP(N28,'[1]ANSWER KEY'!$A$2:$B$6,2,FALSE)</f>
        <v>#N/A</v>
      </c>
      <c r="P28" s="82" t="s">
        <v>347</v>
      </c>
      <c r="Q28" s="82" t="e">
        <f>VLOOKUP(P28,'[1]ANSWER KEY'!$A$2:$B$6,2,FALSE)</f>
        <v>#N/A</v>
      </c>
      <c r="R28" s="82" t="s">
        <v>347</v>
      </c>
      <c r="S28" s="82" t="e">
        <f>VLOOKUP(R28,'[1]ANSWER KEY'!$A$2:$B$6,2,FALSE)</f>
        <v>#N/A</v>
      </c>
      <c r="T28" s="83" t="str">
        <f t="shared" si="0"/>
        <v>-</v>
      </c>
      <c r="U28" s="83" t="e">
        <f t="shared" si="1"/>
        <v>#N/A</v>
      </c>
      <c r="V28" s="83" t="e">
        <f t="shared" si="2"/>
        <v>#N/A</v>
      </c>
      <c r="W28" s="83" t="e">
        <f t="shared" si="3"/>
        <v>#N/A</v>
      </c>
      <c r="X28" s="83" t="e">
        <f t="shared" si="4"/>
        <v>#N/A</v>
      </c>
      <c r="Y28" s="82" t="s">
        <v>347</v>
      </c>
      <c r="Z28" s="82"/>
      <c r="AA28" s="84" t="s">
        <v>347</v>
      </c>
      <c r="AB28" s="86" t="s">
        <v>347</v>
      </c>
      <c r="AC28" s="79"/>
      <c r="AD28" s="86"/>
      <c r="AE28" s="86"/>
      <c r="AF28" s="86"/>
      <c r="AG28" s="86"/>
      <c r="AH28" s="86"/>
      <c r="AI28" s="86"/>
      <c r="AJ28" s="71" t="s">
        <v>347</v>
      </c>
      <c r="AK28" s="78" t="s">
        <v>458</v>
      </c>
      <c r="AL28" s="78"/>
      <c r="AM28" s="70"/>
      <c r="AN28" s="70"/>
      <c r="AO28" s="70"/>
      <c r="AP28" s="70"/>
      <c r="AQ28" s="71" t="s">
        <v>347</v>
      </c>
      <c r="AR28" s="70"/>
      <c r="AS28" s="71" t="s">
        <v>347</v>
      </c>
      <c r="AT28" s="70"/>
    </row>
    <row r="29" spans="1:46" ht="272" x14ac:dyDescent="0.2">
      <c r="A29" s="31" t="s">
        <v>402</v>
      </c>
      <c r="B29" s="32" t="s">
        <v>5</v>
      </c>
      <c r="C29" s="69" t="s">
        <v>72</v>
      </c>
      <c r="D29" s="40" t="s">
        <v>88</v>
      </c>
      <c r="E29" s="41" t="s">
        <v>89</v>
      </c>
      <c r="F29" s="41"/>
      <c r="G29" s="41"/>
      <c r="H29" s="41"/>
      <c r="I29" s="41" t="s">
        <v>90</v>
      </c>
      <c r="J29" s="82" t="s">
        <v>347</v>
      </c>
      <c r="K29" s="82" t="str">
        <f>IFERROR(VLOOKUP(J29,'[1]ANSWER KEY'!$A$2:$B$6,2,FALSE),"-")</f>
        <v>-</v>
      </c>
      <c r="L29" s="82" t="s">
        <v>347</v>
      </c>
      <c r="M29" s="82" t="e">
        <f>VLOOKUP(L29,'[1]ANSWER KEY'!$A$2:$B$6,2,FALSE)</f>
        <v>#N/A</v>
      </c>
      <c r="N29" s="82" t="s">
        <v>347</v>
      </c>
      <c r="O29" s="82" t="e">
        <f>VLOOKUP(N29,'[1]ANSWER KEY'!$A$2:$B$6,2,FALSE)</f>
        <v>#N/A</v>
      </c>
      <c r="P29" s="82" t="s">
        <v>347</v>
      </c>
      <c r="Q29" s="82" t="e">
        <f>VLOOKUP(P29,'[1]ANSWER KEY'!$A$2:$B$6,2,FALSE)</f>
        <v>#N/A</v>
      </c>
      <c r="R29" s="82" t="s">
        <v>347</v>
      </c>
      <c r="S29" s="82" t="e">
        <f>VLOOKUP(R29,'[1]ANSWER KEY'!$A$2:$B$6,2,FALSE)</f>
        <v>#N/A</v>
      </c>
      <c r="T29" s="83" t="str">
        <f t="shared" si="0"/>
        <v>-</v>
      </c>
      <c r="U29" s="83" t="e">
        <f t="shared" si="1"/>
        <v>#N/A</v>
      </c>
      <c r="V29" s="83" t="e">
        <f t="shared" si="2"/>
        <v>#N/A</v>
      </c>
      <c r="W29" s="83" t="e">
        <f t="shared" si="3"/>
        <v>#N/A</v>
      </c>
      <c r="X29" s="83" t="e">
        <f t="shared" si="4"/>
        <v>#N/A</v>
      </c>
      <c r="Y29" s="82" t="s">
        <v>347</v>
      </c>
      <c r="Z29" s="82"/>
      <c r="AA29" s="84" t="s">
        <v>347</v>
      </c>
      <c r="AB29" s="86" t="s">
        <v>347</v>
      </c>
      <c r="AC29" s="79"/>
      <c r="AD29" s="70"/>
      <c r="AE29" s="70"/>
      <c r="AF29" s="70"/>
      <c r="AG29" s="70"/>
      <c r="AH29" s="70"/>
      <c r="AI29" s="70"/>
      <c r="AJ29" s="71" t="s">
        <v>347</v>
      </c>
      <c r="AK29" s="78" t="s">
        <v>459</v>
      </c>
      <c r="AL29" s="78"/>
      <c r="AM29" s="70"/>
      <c r="AN29" s="70"/>
      <c r="AO29" s="70"/>
      <c r="AP29" s="70"/>
      <c r="AQ29" s="71" t="s">
        <v>347</v>
      </c>
      <c r="AR29" s="70"/>
      <c r="AS29" s="71" t="s">
        <v>347</v>
      </c>
      <c r="AT29" s="70"/>
    </row>
    <row r="30" spans="1:46" ht="409.6" x14ac:dyDescent="0.2">
      <c r="A30" s="31" t="s">
        <v>402</v>
      </c>
      <c r="B30" s="32" t="s">
        <v>5</v>
      </c>
      <c r="C30" s="69" t="s">
        <v>72</v>
      </c>
      <c r="D30" s="40" t="s">
        <v>91</v>
      </c>
      <c r="E30" s="41" t="s">
        <v>92</v>
      </c>
      <c r="F30" s="41"/>
      <c r="G30" s="41"/>
      <c r="H30" s="41"/>
      <c r="I30" s="41" t="s">
        <v>93</v>
      </c>
      <c r="J30" s="82" t="s">
        <v>347</v>
      </c>
      <c r="K30" s="82" t="str">
        <f>IFERROR(VLOOKUP(J30,'[1]ANSWER KEY'!$A$2:$B$6,2,FALSE),"-")</f>
        <v>-</v>
      </c>
      <c r="L30" s="82" t="s">
        <v>347</v>
      </c>
      <c r="M30" s="82" t="e">
        <f>VLOOKUP(L30,'[1]ANSWER KEY'!$A$2:$B$6,2,FALSE)</f>
        <v>#N/A</v>
      </c>
      <c r="N30" s="82" t="s">
        <v>347</v>
      </c>
      <c r="O30" s="82" t="e">
        <f>VLOOKUP(N30,'[1]ANSWER KEY'!$A$2:$B$6,2,FALSE)</f>
        <v>#N/A</v>
      </c>
      <c r="P30" s="82" t="s">
        <v>347</v>
      </c>
      <c r="Q30" s="82" t="e">
        <f>VLOOKUP(P30,'[1]ANSWER KEY'!$A$2:$B$6,2,FALSE)</f>
        <v>#N/A</v>
      </c>
      <c r="R30" s="82" t="s">
        <v>347</v>
      </c>
      <c r="S30" s="82" t="e">
        <f>VLOOKUP(R30,'[1]ANSWER KEY'!$A$2:$B$6,2,FALSE)</f>
        <v>#N/A</v>
      </c>
      <c r="T30" s="83" t="str">
        <f t="shared" si="0"/>
        <v>-</v>
      </c>
      <c r="U30" s="83" t="e">
        <f t="shared" si="1"/>
        <v>#N/A</v>
      </c>
      <c r="V30" s="83" t="e">
        <f t="shared" si="2"/>
        <v>#N/A</v>
      </c>
      <c r="W30" s="83" t="e">
        <f t="shared" si="3"/>
        <v>#N/A</v>
      </c>
      <c r="X30" s="83" t="e">
        <f t="shared" si="4"/>
        <v>#N/A</v>
      </c>
      <c r="Y30" s="82" t="s">
        <v>347</v>
      </c>
      <c r="Z30" s="82"/>
      <c r="AA30" s="84" t="s">
        <v>347</v>
      </c>
      <c r="AB30" s="86" t="s">
        <v>347</v>
      </c>
      <c r="AC30" s="79"/>
      <c r="AD30" s="86"/>
      <c r="AE30" s="86"/>
      <c r="AF30" s="86"/>
      <c r="AG30" s="86"/>
      <c r="AH30" s="86"/>
      <c r="AI30" s="86"/>
      <c r="AJ30" s="71" t="s">
        <v>347</v>
      </c>
      <c r="AK30" s="78" t="s">
        <v>460</v>
      </c>
      <c r="AL30" s="78"/>
      <c r="AM30" s="70"/>
      <c r="AN30" s="70"/>
      <c r="AO30" s="70"/>
      <c r="AP30" s="70"/>
      <c r="AQ30" s="71" t="s">
        <v>347</v>
      </c>
      <c r="AR30" s="70"/>
      <c r="AS30" s="71" t="s">
        <v>347</v>
      </c>
      <c r="AT30" s="70"/>
    </row>
    <row r="31" spans="1:46" ht="240" x14ac:dyDescent="0.2">
      <c r="A31" s="31" t="s">
        <v>402</v>
      </c>
      <c r="B31" s="32" t="s">
        <v>5</v>
      </c>
      <c r="C31" s="69" t="s">
        <v>72</v>
      </c>
      <c r="D31" s="40" t="s">
        <v>94</v>
      </c>
      <c r="E31" s="41" t="s">
        <v>95</v>
      </c>
      <c r="F31" s="41"/>
      <c r="G31" s="41"/>
      <c r="H31" s="41"/>
      <c r="I31" s="41" t="s">
        <v>96</v>
      </c>
      <c r="J31" s="82" t="s">
        <v>347</v>
      </c>
      <c r="K31" s="82" t="str">
        <f>IFERROR(VLOOKUP(J31,'[1]ANSWER KEY'!$A$2:$B$6,2,FALSE),"-")</f>
        <v>-</v>
      </c>
      <c r="L31" s="82" t="s">
        <v>347</v>
      </c>
      <c r="M31" s="82" t="e">
        <f>VLOOKUP(L31,'[1]ANSWER KEY'!$A$2:$B$6,2,FALSE)</f>
        <v>#N/A</v>
      </c>
      <c r="N31" s="82" t="s">
        <v>347</v>
      </c>
      <c r="O31" s="82" t="e">
        <f>VLOOKUP(N31,'[1]ANSWER KEY'!$A$2:$B$6,2,FALSE)</f>
        <v>#N/A</v>
      </c>
      <c r="P31" s="82" t="s">
        <v>347</v>
      </c>
      <c r="Q31" s="82" t="e">
        <f>VLOOKUP(P31,'[1]ANSWER KEY'!$A$2:$B$6,2,FALSE)</f>
        <v>#N/A</v>
      </c>
      <c r="R31" s="82" t="s">
        <v>347</v>
      </c>
      <c r="S31" s="82" t="e">
        <f>VLOOKUP(R31,'[1]ANSWER KEY'!$A$2:$B$6,2,FALSE)</f>
        <v>#N/A</v>
      </c>
      <c r="T31" s="83" t="str">
        <f t="shared" si="0"/>
        <v>-</v>
      </c>
      <c r="U31" s="83" t="e">
        <f t="shared" si="1"/>
        <v>#N/A</v>
      </c>
      <c r="V31" s="83" t="e">
        <f t="shared" si="2"/>
        <v>#N/A</v>
      </c>
      <c r="W31" s="83" t="e">
        <f t="shared" si="3"/>
        <v>#N/A</v>
      </c>
      <c r="X31" s="83" t="e">
        <f t="shared" si="4"/>
        <v>#N/A</v>
      </c>
      <c r="Y31" s="82" t="s">
        <v>347</v>
      </c>
      <c r="Z31" s="82"/>
      <c r="AA31" s="84" t="s">
        <v>347</v>
      </c>
      <c r="AB31" s="86" t="s">
        <v>347</v>
      </c>
      <c r="AC31" s="79"/>
      <c r="AD31" s="70"/>
      <c r="AE31" s="70"/>
      <c r="AF31" s="70"/>
      <c r="AG31" s="70"/>
      <c r="AH31" s="70"/>
      <c r="AI31" s="70"/>
      <c r="AJ31" s="71" t="s">
        <v>347</v>
      </c>
      <c r="AK31" s="78" t="s">
        <v>461</v>
      </c>
      <c r="AL31" s="78"/>
      <c r="AM31" s="70"/>
      <c r="AN31" s="70"/>
      <c r="AO31" s="70"/>
      <c r="AP31" s="70"/>
      <c r="AQ31" s="71" t="s">
        <v>347</v>
      </c>
      <c r="AR31" s="70"/>
      <c r="AS31" s="71" t="s">
        <v>347</v>
      </c>
      <c r="AT31" s="70"/>
    </row>
    <row r="32" spans="1:46" ht="288" x14ac:dyDescent="0.2">
      <c r="A32" s="31" t="s">
        <v>402</v>
      </c>
      <c r="B32" s="32" t="s">
        <v>5</v>
      </c>
      <c r="C32" s="69" t="s">
        <v>72</v>
      </c>
      <c r="D32" s="40" t="s">
        <v>97</v>
      </c>
      <c r="E32" s="41" t="s">
        <v>98</v>
      </c>
      <c r="F32" s="41"/>
      <c r="G32" s="41"/>
      <c r="H32" s="41"/>
      <c r="I32" s="41" t="s">
        <v>99</v>
      </c>
      <c r="J32" s="82" t="s">
        <v>347</v>
      </c>
      <c r="K32" s="82" t="str">
        <f>IFERROR(VLOOKUP(J32,'[1]ANSWER KEY'!$A$2:$B$6,2,FALSE),"-")</f>
        <v>-</v>
      </c>
      <c r="L32" s="82" t="s">
        <v>347</v>
      </c>
      <c r="M32" s="82" t="e">
        <f>VLOOKUP(L32,'[1]ANSWER KEY'!$A$2:$B$6,2,FALSE)</f>
        <v>#N/A</v>
      </c>
      <c r="N32" s="82" t="s">
        <v>347</v>
      </c>
      <c r="O32" s="82" t="e">
        <f>VLOOKUP(N32,'[1]ANSWER KEY'!$A$2:$B$6,2,FALSE)</f>
        <v>#N/A</v>
      </c>
      <c r="P32" s="82" t="s">
        <v>347</v>
      </c>
      <c r="Q32" s="82" t="e">
        <f>VLOOKUP(P32,'[1]ANSWER KEY'!$A$2:$B$6,2,FALSE)</f>
        <v>#N/A</v>
      </c>
      <c r="R32" s="82" t="s">
        <v>347</v>
      </c>
      <c r="S32" s="82" t="e">
        <f>VLOOKUP(R32,'[1]ANSWER KEY'!$A$2:$B$6,2,FALSE)</f>
        <v>#N/A</v>
      </c>
      <c r="T32" s="83" t="str">
        <f t="shared" si="0"/>
        <v>-</v>
      </c>
      <c r="U32" s="83" t="e">
        <f t="shared" si="1"/>
        <v>#N/A</v>
      </c>
      <c r="V32" s="83" t="e">
        <f t="shared" si="2"/>
        <v>#N/A</v>
      </c>
      <c r="W32" s="83" t="e">
        <f t="shared" si="3"/>
        <v>#N/A</v>
      </c>
      <c r="X32" s="83" t="e">
        <f t="shared" si="4"/>
        <v>#N/A</v>
      </c>
      <c r="Y32" s="82" t="s">
        <v>347</v>
      </c>
      <c r="Z32" s="82"/>
      <c r="AA32" s="84" t="s">
        <v>347</v>
      </c>
      <c r="AB32" s="86" t="s">
        <v>347</v>
      </c>
      <c r="AC32" s="79"/>
      <c r="AD32" s="86"/>
      <c r="AE32" s="86"/>
      <c r="AF32" s="86"/>
      <c r="AG32" s="86"/>
      <c r="AH32" s="86"/>
      <c r="AI32" s="86"/>
      <c r="AJ32" s="71" t="s">
        <v>347</v>
      </c>
      <c r="AK32" s="78" t="s">
        <v>462</v>
      </c>
      <c r="AL32" s="78"/>
      <c r="AM32" s="70"/>
      <c r="AN32" s="70"/>
      <c r="AO32" s="70"/>
      <c r="AP32" s="70"/>
      <c r="AQ32" s="71" t="s">
        <v>347</v>
      </c>
      <c r="AR32" s="70"/>
      <c r="AS32" s="71" t="s">
        <v>347</v>
      </c>
      <c r="AT32" s="70"/>
    </row>
    <row r="33" spans="1:46" ht="335" x14ac:dyDescent="0.2">
      <c r="A33" s="31" t="s">
        <v>402</v>
      </c>
      <c r="B33" s="32" t="s">
        <v>5</v>
      </c>
      <c r="C33" s="69" t="s">
        <v>72</v>
      </c>
      <c r="D33" s="40" t="s">
        <v>100</v>
      </c>
      <c r="E33" s="41" t="s">
        <v>101</v>
      </c>
      <c r="F33" s="41"/>
      <c r="G33" s="41"/>
      <c r="H33" s="41"/>
      <c r="I33" s="41" t="s">
        <v>102</v>
      </c>
      <c r="J33" s="82" t="s">
        <v>347</v>
      </c>
      <c r="K33" s="82" t="str">
        <f>IFERROR(VLOOKUP(J33,'[1]ANSWER KEY'!$A$2:$B$6,2,FALSE),"-")</f>
        <v>-</v>
      </c>
      <c r="L33" s="82" t="s">
        <v>347</v>
      </c>
      <c r="M33" s="82" t="e">
        <f>VLOOKUP(L33,'[1]ANSWER KEY'!$A$2:$B$6,2,FALSE)</f>
        <v>#N/A</v>
      </c>
      <c r="N33" s="82" t="s">
        <v>347</v>
      </c>
      <c r="O33" s="82" t="e">
        <f>VLOOKUP(N33,'[1]ANSWER KEY'!$A$2:$B$6,2,FALSE)</f>
        <v>#N/A</v>
      </c>
      <c r="P33" s="82" t="s">
        <v>347</v>
      </c>
      <c r="Q33" s="82" t="e">
        <f>VLOOKUP(P33,'[1]ANSWER KEY'!$A$2:$B$6,2,FALSE)</f>
        <v>#N/A</v>
      </c>
      <c r="R33" s="82" t="s">
        <v>347</v>
      </c>
      <c r="S33" s="82" t="e">
        <f>VLOOKUP(R33,'[1]ANSWER KEY'!$A$2:$B$6,2,FALSE)</f>
        <v>#N/A</v>
      </c>
      <c r="T33" s="83" t="str">
        <f t="shared" si="0"/>
        <v>-</v>
      </c>
      <c r="U33" s="83" t="e">
        <f t="shared" si="1"/>
        <v>#N/A</v>
      </c>
      <c r="V33" s="83" t="e">
        <f t="shared" si="2"/>
        <v>#N/A</v>
      </c>
      <c r="W33" s="83" t="e">
        <f t="shared" si="3"/>
        <v>#N/A</v>
      </c>
      <c r="X33" s="83" t="e">
        <f t="shared" si="4"/>
        <v>#N/A</v>
      </c>
      <c r="Y33" s="82" t="s">
        <v>347</v>
      </c>
      <c r="Z33" s="82"/>
      <c r="AA33" s="84" t="s">
        <v>347</v>
      </c>
      <c r="AB33" s="86" t="s">
        <v>347</v>
      </c>
      <c r="AC33" s="79"/>
      <c r="AD33" s="70"/>
      <c r="AE33" s="70"/>
      <c r="AF33" s="70"/>
      <c r="AG33" s="70"/>
      <c r="AH33" s="70"/>
      <c r="AI33" s="70"/>
      <c r="AJ33" s="71" t="s">
        <v>347</v>
      </c>
      <c r="AK33" s="78" t="s">
        <v>463</v>
      </c>
      <c r="AL33" s="78"/>
      <c r="AM33" s="70"/>
      <c r="AN33" s="70"/>
      <c r="AO33" s="70"/>
      <c r="AP33" s="70"/>
      <c r="AQ33" s="71" t="s">
        <v>347</v>
      </c>
      <c r="AR33" s="70"/>
      <c r="AS33" s="71" t="s">
        <v>347</v>
      </c>
      <c r="AT33" s="70"/>
    </row>
    <row r="34" spans="1:46" ht="160" x14ac:dyDescent="0.2">
      <c r="A34" s="38" t="s">
        <v>367</v>
      </c>
      <c r="B34" s="33" t="s">
        <v>103</v>
      </c>
      <c r="C34" s="69" t="s">
        <v>104</v>
      </c>
      <c r="D34" s="40" t="s">
        <v>105</v>
      </c>
      <c r="E34" s="41" t="s">
        <v>106</v>
      </c>
      <c r="F34" s="41"/>
      <c r="G34" s="41"/>
      <c r="H34" s="41"/>
      <c r="I34" s="41" t="s">
        <v>348</v>
      </c>
      <c r="J34" s="82" t="s">
        <v>347</v>
      </c>
      <c r="K34" s="82" t="str">
        <f>IFERROR(VLOOKUP(J34,'[1]ANSWER KEY'!$A$2:$B$6,2,FALSE),"-")</f>
        <v>-</v>
      </c>
      <c r="L34" s="82" t="s">
        <v>347</v>
      </c>
      <c r="M34" s="82" t="e">
        <f>VLOOKUP(L34,'[1]ANSWER KEY'!$A$2:$B$6,2,FALSE)</f>
        <v>#N/A</v>
      </c>
      <c r="N34" s="82" t="s">
        <v>347</v>
      </c>
      <c r="O34" s="82" t="e">
        <f>VLOOKUP(N34,'[1]ANSWER KEY'!$A$2:$B$6,2,FALSE)</f>
        <v>#N/A</v>
      </c>
      <c r="P34" s="82" t="s">
        <v>347</v>
      </c>
      <c r="Q34" s="82" t="e">
        <f>VLOOKUP(P34,'[1]ANSWER KEY'!$A$2:$B$6,2,FALSE)</f>
        <v>#N/A</v>
      </c>
      <c r="R34" s="82" t="s">
        <v>347</v>
      </c>
      <c r="S34" s="82" t="e">
        <f>VLOOKUP(R34,'[1]ANSWER KEY'!$A$2:$B$6,2,FALSE)</f>
        <v>#N/A</v>
      </c>
      <c r="T34" s="83" t="str">
        <f t="shared" si="0"/>
        <v>-</v>
      </c>
      <c r="U34" s="83" t="e">
        <f t="shared" si="1"/>
        <v>#N/A</v>
      </c>
      <c r="V34" s="83" t="e">
        <f t="shared" si="2"/>
        <v>#N/A</v>
      </c>
      <c r="W34" s="83" t="e">
        <f t="shared" si="3"/>
        <v>#N/A</v>
      </c>
      <c r="X34" s="83" t="e">
        <f t="shared" si="4"/>
        <v>#N/A</v>
      </c>
      <c r="Y34" s="82" t="s">
        <v>347</v>
      </c>
      <c r="Z34" s="82"/>
      <c r="AA34" s="84" t="s">
        <v>347</v>
      </c>
      <c r="AB34" s="86" t="s">
        <v>347</v>
      </c>
      <c r="AC34" s="79"/>
      <c r="AD34" s="86"/>
      <c r="AE34" s="86"/>
      <c r="AF34" s="86"/>
      <c r="AG34" s="86"/>
      <c r="AH34" s="86"/>
      <c r="AI34" s="86"/>
      <c r="AJ34" s="71" t="s">
        <v>347</v>
      </c>
      <c r="AK34" s="78" t="s">
        <v>464</v>
      </c>
      <c r="AL34" s="78"/>
      <c r="AM34" s="70"/>
      <c r="AN34" s="70"/>
      <c r="AO34" s="70"/>
      <c r="AP34" s="70"/>
      <c r="AQ34" s="71" t="s">
        <v>347</v>
      </c>
      <c r="AR34" s="70"/>
      <c r="AS34" s="71" t="s">
        <v>347</v>
      </c>
      <c r="AT34" s="70"/>
    </row>
    <row r="35" spans="1:46" ht="160" x14ac:dyDescent="0.2">
      <c r="A35" s="38" t="s">
        <v>367</v>
      </c>
      <c r="B35" s="33" t="s">
        <v>103</v>
      </c>
      <c r="C35" s="69" t="s">
        <v>104</v>
      </c>
      <c r="D35" s="40" t="s">
        <v>107</v>
      </c>
      <c r="E35" s="41" t="s">
        <v>108</v>
      </c>
      <c r="F35" s="41"/>
      <c r="G35" s="41"/>
      <c r="H35" s="41"/>
      <c r="I35" s="41" t="s">
        <v>109</v>
      </c>
      <c r="J35" s="82" t="s">
        <v>347</v>
      </c>
      <c r="K35" s="82" t="str">
        <f>IFERROR(VLOOKUP(J35,'[1]ANSWER KEY'!$A$2:$B$6,2,FALSE),"-")</f>
        <v>-</v>
      </c>
      <c r="L35" s="82" t="s">
        <v>347</v>
      </c>
      <c r="M35" s="82" t="e">
        <f>VLOOKUP(L35,'[1]ANSWER KEY'!$A$2:$B$6,2,FALSE)</f>
        <v>#N/A</v>
      </c>
      <c r="N35" s="82" t="s">
        <v>347</v>
      </c>
      <c r="O35" s="82" t="e">
        <f>VLOOKUP(N35,'[1]ANSWER KEY'!$A$2:$B$6,2,FALSE)</f>
        <v>#N/A</v>
      </c>
      <c r="P35" s="82" t="s">
        <v>347</v>
      </c>
      <c r="Q35" s="82" t="e">
        <f>VLOOKUP(P35,'[1]ANSWER KEY'!$A$2:$B$6,2,FALSE)</f>
        <v>#N/A</v>
      </c>
      <c r="R35" s="82" t="s">
        <v>347</v>
      </c>
      <c r="S35" s="82" t="e">
        <f>VLOOKUP(R35,'[1]ANSWER KEY'!$A$2:$B$6,2,FALSE)</f>
        <v>#N/A</v>
      </c>
      <c r="T35" s="83" t="str">
        <f t="shared" si="0"/>
        <v>-</v>
      </c>
      <c r="U35" s="83" t="e">
        <f t="shared" si="1"/>
        <v>#N/A</v>
      </c>
      <c r="V35" s="83" t="e">
        <f t="shared" si="2"/>
        <v>#N/A</v>
      </c>
      <c r="W35" s="83" t="e">
        <f t="shared" si="3"/>
        <v>#N/A</v>
      </c>
      <c r="X35" s="83" t="e">
        <f t="shared" si="4"/>
        <v>#N/A</v>
      </c>
      <c r="Y35" s="82" t="s">
        <v>347</v>
      </c>
      <c r="Z35" s="82"/>
      <c r="AA35" s="84" t="s">
        <v>347</v>
      </c>
      <c r="AB35" s="86" t="s">
        <v>347</v>
      </c>
      <c r="AC35" s="79"/>
      <c r="AD35" s="70"/>
      <c r="AE35" s="70"/>
      <c r="AF35" s="70"/>
      <c r="AG35" s="70"/>
      <c r="AH35" s="70"/>
      <c r="AI35" s="70"/>
      <c r="AJ35" s="71" t="s">
        <v>347</v>
      </c>
      <c r="AK35" s="78" t="s">
        <v>465</v>
      </c>
      <c r="AL35" s="78"/>
      <c r="AM35" s="70"/>
      <c r="AN35" s="70"/>
      <c r="AO35" s="70"/>
      <c r="AP35" s="70"/>
      <c r="AQ35" s="71" t="s">
        <v>347</v>
      </c>
      <c r="AR35" s="70"/>
      <c r="AS35" s="71" t="s">
        <v>347</v>
      </c>
      <c r="AT35" s="70"/>
    </row>
    <row r="36" spans="1:46" ht="192" x14ac:dyDescent="0.2">
      <c r="A36" s="38" t="s">
        <v>367</v>
      </c>
      <c r="B36" s="33" t="s">
        <v>103</v>
      </c>
      <c r="C36" s="69" t="s">
        <v>104</v>
      </c>
      <c r="D36" s="40" t="s">
        <v>110</v>
      </c>
      <c r="E36" s="41" t="s">
        <v>111</v>
      </c>
      <c r="F36" s="41"/>
      <c r="G36" s="41"/>
      <c r="H36" s="41"/>
      <c r="I36" s="41" t="s">
        <v>112</v>
      </c>
      <c r="J36" s="82" t="s">
        <v>347</v>
      </c>
      <c r="K36" s="82" t="str">
        <f>IFERROR(VLOOKUP(J36,'[1]ANSWER KEY'!$A$2:$B$6,2,FALSE),"-")</f>
        <v>-</v>
      </c>
      <c r="L36" s="82" t="s">
        <v>347</v>
      </c>
      <c r="M36" s="82" t="e">
        <f>VLOOKUP(L36,'[1]ANSWER KEY'!$A$2:$B$6,2,FALSE)</f>
        <v>#N/A</v>
      </c>
      <c r="N36" s="82" t="s">
        <v>347</v>
      </c>
      <c r="O36" s="82" t="e">
        <f>VLOOKUP(N36,'[1]ANSWER KEY'!$A$2:$B$6,2,FALSE)</f>
        <v>#N/A</v>
      </c>
      <c r="P36" s="82" t="s">
        <v>347</v>
      </c>
      <c r="Q36" s="82" t="e">
        <f>VLOOKUP(P36,'[1]ANSWER KEY'!$A$2:$B$6,2,FALSE)</f>
        <v>#N/A</v>
      </c>
      <c r="R36" s="82" t="s">
        <v>347</v>
      </c>
      <c r="S36" s="82" t="e">
        <f>VLOOKUP(R36,'[1]ANSWER KEY'!$A$2:$B$6,2,FALSE)</f>
        <v>#N/A</v>
      </c>
      <c r="T36" s="83" t="str">
        <f t="shared" si="0"/>
        <v>-</v>
      </c>
      <c r="U36" s="83" t="e">
        <f t="shared" si="1"/>
        <v>#N/A</v>
      </c>
      <c r="V36" s="83" t="e">
        <f t="shared" si="2"/>
        <v>#N/A</v>
      </c>
      <c r="W36" s="83" t="e">
        <f t="shared" si="3"/>
        <v>#N/A</v>
      </c>
      <c r="X36" s="83" t="e">
        <f t="shared" si="4"/>
        <v>#N/A</v>
      </c>
      <c r="Y36" s="82" t="s">
        <v>347</v>
      </c>
      <c r="Z36" s="82"/>
      <c r="AA36" s="84" t="s">
        <v>347</v>
      </c>
      <c r="AB36" s="86" t="s">
        <v>347</v>
      </c>
      <c r="AC36" s="79"/>
      <c r="AD36" s="86"/>
      <c r="AE36" s="86"/>
      <c r="AF36" s="86"/>
      <c r="AG36" s="86"/>
      <c r="AH36" s="86"/>
      <c r="AI36" s="86"/>
      <c r="AJ36" s="71" t="s">
        <v>347</v>
      </c>
      <c r="AK36" s="78" t="s">
        <v>466</v>
      </c>
      <c r="AL36" s="78"/>
      <c r="AM36" s="70"/>
      <c r="AN36" s="70"/>
      <c r="AO36" s="70"/>
      <c r="AP36" s="70"/>
      <c r="AQ36" s="71" t="s">
        <v>347</v>
      </c>
      <c r="AR36" s="70"/>
      <c r="AS36" s="71" t="s">
        <v>347</v>
      </c>
      <c r="AT36" s="70"/>
    </row>
    <row r="37" spans="1:46" ht="176" x14ac:dyDescent="0.2">
      <c r="A37" s="38" t="s">
        <v>367</v>
      </c>
      <c r="B37" s="33" t="s">
        <v>103</v>
      </c>
      <c r="C37" s="69" t="s">
        <v>104</v>
      </c>
      <c r="D37" s="40" t="s">
        <v>113</v>
      </c>
      <c r="E37" s="41" t="s">
        <v>114</v>
      </c>
      <c r="F37" s="41"/>
      <c r="G37" s="41"/>
      <c r="H37" s="41"/>
      <c r="I37" s="41" t="s">
        <v>115</v>
      </c>
      <c r="J37" s="82" t="s">
        <v>347</v>
      </c>
      <c r="K37" s="82" t="str">
        <f>IFERROR(VLOOKUP(J37,'[1]ANSWER KEY'!$A$2:$B$6,2,FALSE),"-")</f>
        <v>-</v>
      </c>
      <c r="L37" s="82" t="s">
        <v>347</v>
      </c>
      <c r="M37" s="82" t="e">
        <f>VLOOKUP(L37,'[1]ANSWER KEY'!$A$2:$B$6,2,FALSE)</f>
        <v>#N/A</v>
      </c>
      <c r="N37" s="82" t="s">
        <v>347</v>
      </c>
      <c r="O37" s="82" t="e">
        <f>VLOOKUP(N37,'[1]ANSWER KEY'!$A$2:$B$6,2,FALSE)</f>
        <v>#N/A</v>
      </c>
      <c r="P37" s="82" t="s">
        <v>347</v>
      </c>
      <c r="Q37" s="82" t="e">
        <f>VLOOKUP(P37,'[1]ANSWER KEY'!$A$2:$B$6,2,FALSE)</f>
        <v>#N/A</v>
      </c>
      <c r="R37" s="82" t="s">
        <v>347</v>
      </c>
      <c r="S37" s="82" t="e">
        <f>VLOOKUP(R37,'[1]ANSWER KEY'!$A$2:$B$6,2,FALSE)</f>
        <v>#N/A</v>
      </c>
      <c r="T37" s="83" t="str">
        <f t="shared" si="0"/>
        <v>-</v>
      </c>
      <c r="U37" s="83" t="e">
        <f t="shared" si="1"/>
        <v>#N/A</v>
      </c>
      <c r="V37" s="83" t="e">
        <f t="shared" si="2"/>
        <v>#N/A</v>
      </c>
      <c r="W37" s="83" t="e">
        <f t="shared" si="3"/>
        <v>#N/A</v>
      </c>
      <c r="X37" s="83" t="e">
        <f t="shared" si="4"/>
        <v>#N/A</v>
      </c>
      <c r="Y37" s="82" t="s">
        <v>347</v>
      </c>
      <c r="Z37" s="82"/>
      <c r="AA37" s="84" t="s">
        <v>347</v>
      </c>
      <c r="AB37" s="86" t="s">
        <v>347</v>
      </c>
      <c r="AC37" s="79"/>
      <c r="AD37" s="70"/>
      <c r="AE37" s="70"/>
      <c r="AF37" s="70"/>
      <c r="AG37" s="70"/>
      <c r="AH37" s="70"/>
      <c r="AI37" s="70"/>
      <c r="AJ37" s="71" t="s">
        <v>347</v>
      </c>
      <c r="AK37" s="78" t="s">
        <v>467</v>
      </c>
      <c r="AL37" s="78"/>
      <c r="AM37" s="70"/>
      <c r="AN37" s="70"/>
      <c r="AO37" s="70"/>
      <c r="AP37" s="70"/>
      <c r="AQ37" s="71" t="s">
        <v>347</v>
      </c>
      <c r="AR37" s="70"/>
      <c r="AS37" s="71" t="s">
        <v>347</v>
      </c>
      <c r="AT37" s="70"/>
    </row>
    <row r="38" spans="1:46" ht="144" x14ac:dyDescent="0.2">
      <c r="A38" s="38" t="s">
        <v>367</v>
      </c>
      <c r="B38" s="33" t="s">
        <v>103</v>
      </c>
      <c r="C38" s="69" t="s">
        <v>104</v>
      </c>
      <c r="D38" s="40" t="s">
        <v>116</v>
      </c>
      <c r="E38" s="41" t="s">
        <v>117</v>
      </c>
      <c r="F38" s="41"/>
      <c r="G38" s="41"/>
      <c r="H38" s="41"/>
      <c r="I38" s="41" t="s">
        <v>118</v>
      </c>
      <c r="J38" s="82" t="s">
        <v>347</v>
      </c>
      <c r="K38" s="82" t="str">
        <f>IFERROR(VLOOKUP(J38,'[1]ANSWER KEY'!$A$2:$B$6,2,FALSE),"-")</f>
        <v>-</v>
      </c>
      <c r="L38" s="82" t="s">
        <v>347</v>
      </c>
      <c r="M38" s="82" t="e">
        <f>VLOOKUP(L38,'[1]ANSWER KEY'!$A$2:$B$6,2,FALSE)</f>
        <v>#N/A</v>
      </c>
      <c r="N38" s="82" t="s">
        <v>347</v>
      </c>
      <c r="O38" s="82" t="e">
        <f>VLOOKUP(N38,'[1]ANSWER KEY'!$A$2:$B$6,2,FALSE)</f>
        <v>#N/A</v>
      </c>
      <c r="P38" s="82" t="s">
        <v>347</v>
      </c>
      <c r="Q38" s="82" t="e">
        <f>VLOOKUP(P38,'[1]ANSWER KEY'!$A$2:$B$6,2,FALSE)</f>
        <v>#N/A</v>
      </c>
      <c r="R38" s="82" t="s">
        <v>347</v>
      </c>
      <c r="S38" s="82" t="e">
        <f>VLOOKUP(R38,'[1]ANSWER KEY'!$A$2:$B$6,2,FALSE)</f>
        <v>#N/A</v>
      </c>
      <c r="T38" s="83" t="str">
        <f t="shared" si="0"/>
        <v>-</v>
      </c>
      <c r="U38" s="83" t="e">
        <f t="shared" si="1"/>
        <v>#N/A</v>
      </c>
      <c r="V38" s="83" t="e">
        <f t="shared" si="2"/>
        <v>#N/A</v>
      </c>
      <c r="W38" s="83" t="e">
        <f t="shared" si="3"/>
        <v>#N/A</v>
      </c>
      <c r="X38" s="83" t="e">
        <f t="shared" si="4"/>
        <v>#N/A</v>
      </c>
      <c r="Y38" s="82" t="s">
        <v>347</v>
      </c>
      <c r="Z38" s="82"/>
      <c r="AA38" s="84" t="s">
        <v>347</v>
      </c>
      <c r="AB38" s="86" t="s">
        <v>347</v>
      </c>
      <c r="AC38" s="79"/>
      <c r="AD38" s="86"/>
      <c r="AE38" s="86"/>
      <c r="AF38" s="86"/>
      <c r="AG38" s="86"/>
      <c r="AH38" s="86"/>
      <c r="AI38" s="86"/>
      <c r="AJ38" s="71" t="s">
        <v>347</v>
      </c>
      <c r="AK38" s="78" t="s">
        <v>468</v>
      </c>
      <c r="AL38" s="78"/>
      <c r="AM38" s="70"/>
      <c r="AN38" s="70"/>
      <c r="AO38" s="70"/>
      <c r="AP38" s="70"/>
      <c r="AQ38" s="71" t="s">
        <v>347</v>
      </c>
      <c r="AR38" s="70"/>
      <c r="AS38" s="71" t="s">
        <v>347</v>
      </c>
      <c r="AT38" s="70"/>
    </row>
    <row r="39" spans="1:46" ht="224" x14ac:dyDescent="0.2">
      <c r="A39" s="38" t="s">
        <v>367</v>
      </c>
      <c r="B39" s="33" t="s">
        <v>103</v>
      </c>
      <c r="C39" s="69" t="s">
        <v>104</v>
      </c>
      <c r="D39" s="40" t="s">
        <v>119</v>
      </c>
      <c r="E39" s="41" t="s">
        <v>120</v>
      </c>
      <c r="F39" s="41"/>
      <c r="G39" s="41"/>
      <c r="H39" s="41"/>
      <c r="I39" s="41" t="s">
        <v>121</v>
      </c>
      <c r="J39" s="82" t="s">
        <v>347</v>
      </c>
      <c r="K39" s="82" t="str">
        <f>IFERROR(VLOOKUP(J39,'[1]ANSWER KEY'!$A$2:$B$6,2,FALSE),"-")</f>
        <v>-</v>
      </c>
      <c r="L39" s="82" t="s">
        <v>347</v>
      </c>
      <c r="M39" s="82" t="e">
        <f>VLOOKUP(L39,'[1]ANSWER KEY'!$A$2:$B$6,2,FALSE)</f>
        <v>#N/A</v>
      </c>
      <c r="N39" s="82" t="s">
        <v>347</v>
      </c>
      <c r="O39" s="82" t="e">
        <f>VLOOKUP(N39,'[1]ANSWER KEY'!$A$2:$B$6,2,FALSE)</f>
        <v>#N/A</v>
      </c>
      <c r="P39" s="82" t="s">
        <v>347</v>
      </c>
      <c r="Q39" s="82" t="e">
        <f>VLOOKUP(P39,'[1]ANSWER KEY'!$A$2:$B$6,2,FALSE)</f>
        <v>#N/A</v>
      </c>
      <c r="R39" s="82" t="s">
        <v>347</v>
      </c>
      <c r="S39" s="82" t="e">
        <f>VLOOKUP(R39,'[1]ANSWER KEY'!$A$2:$B$6,2,FALSE)</f>
        <v>#N/A</v>
      </c>
      <c r="T39" s="83" t="str">
        <f t="shared" si="0"/>
        <v>-</v>
      </c>
      <c r="U39" s="83" t="e">
        <f t="shared" si="1"/>
        <v>#N/A</v>
      </c>
      <c r="V39" s="83" t="e">
        <f t="shared" si="2"/>
        <v>#N/A</v>
      </c>
      <c r="W39" s="83" t="e">
        <f t="shared" si="3"/>
        <v>#N/A</v>
      </c>
      <c r="X39" s="83" t="e">
        <f t="shared" si="4"/>
        <v>#N/A</v>
      </c>
      <c r="Y39" s="82" t="s">
        <v>347</v>
      </c>
      <c r="Z39" s="82"/>
      <c r="AA39" s="84" t="s">
        <v>347</v>
      </c>
      <c r="AB39" s="86" t="s">
        <v>347</v>
      </c>
      <c r="AC39" s="79"/>
      <c r="AD39" s="70"/>
      <c r="AE39" s="70"/>
      <c r="AF39" s="70"/>
      <c r="AG39" s="70"/>
      <c r="AH39" s="70"/>
      <c r="AI39" s="70"/>
      <c r="AJ39" s="71" t="s">
        <v>347</v>
      </c>
      <c r="AK39" s="78" t="s">
        <v>469</v>
      </c>
      <c r="AL39" s="78"/>
      <c r="AM39" s="70"/>
      <c r="AN39" s="70"/>
      <c r="AO39" s="70"/>
      <c r="AP39" s="70"/>
      <c r="AQ39" s="71" t="s">
        <v>347</v>
      </c>
      <c r="AR39" s="70"/>
      <c r="AS39" s="71" t="s">
        <v>347</v>
      </c>
      <c r="AT39" s="70"/>
    </row>
    <row r="40" spans="1:46" ht="409.6" x14ac:dyDescent="0.2">
      <c r="A40" s="38" t="s">
        <v>367</v>
      </c>
      <c r="B40" s="33" t="s">
        <v>103</v>
      </c>
      <c r="C40" s="69" t="s">
        <v>104</v>
      </c>
      <c r="D40" s="40" t="s">
        <v>122</v>
      </c>
      <c r="E40" s="41" t="s">
        <v>123</v>
      </c>
      <c r="F40" s="41"/>
      <c r="G40" s="41"/>
      <c r="H40" s="41"/>
      <c r="I40" s="41" t="s">
        <v>124</v>
      </c>
      <c r="J40" s="82" t="s">
        <v>347</v>
      </c>
      <c r="K40" s="82" t="str">
        <f>IFERROR(VLOOKUP(J40,'[1]ANSWER KEY'!$A$2:$B$6,2,FALSE),"-")</f>
        <v>-</v>
      </c>
      <c r="L40" s="82" t="s">
        <v>347</v>
      </c>
      <c r="M40" s="82" t="e">
        <f>VLOOKUP(L40,'[1]ANSWER KEY'!$A$2:$B$6,2,FALSE)</f>
        <v>#N/A</v>
      </c>
      <c r="N40" s="82" t="s">
        <v>347</v>
      </c>
      <c r="O40" s="82" t="e">
        <f>VLOOKUP(N40,'[1]ANSWER KEY'!$A$2:$B$6,2,FALSE)</f>
        <v>#N/A</v>
      </c>
      <c r="P40" s="82" t="s">
        <v>347</v>
      </c>
      <c r="Q40" s="82" t="e">
        <f>VLOOKUP(P40,'[1]ANSWER KEY'!$A$2:$B$6,2,FALSE)</f>
        <v>#N/A</v>
      </c>
      <c r="R40" s="82" t="s">
        <v>347</v>
      </c>
      <c r="S40" s="82" t="e">
        <f>VLOOKUP(R40,'[1]ANSWER KEY'!$A$2:$B$6,2,FALSE)</f>
        <v>#N/A</v>
      </c>
      <c r="T40" s="83" t="str">
        <f t="shared" si="0"/>
        <v>-</v>
      </c>
      <c r="U40" s="83" t="e">
        <f t="shared" si="1"/>
        <v>#N/A</v>
      </c>
      <c r="V40" s="83" t="e">
        <f t="shared" si="2"/>
        <v>#N/A</v>
      </c>
      <c r="W40" s="83" t="e">
        <f t="shared" si="3"/>
        <v>#N/A</v>
      </c>
      <c r="X40" s="83" t="e">
        <f t="shared" si="4"/>
        <v>#N/A</v>
      </c>
      <c r="Y40" s="82" t="s">
        <v>347</v>
      </c>
      <c r="Z40" s="82"/>
      <c r="AA40" s="84" t="s">
        <v>347</v>
      </c>
      <c r="AB40" s="86" t="s">
        <v>347</v>
      </c>
      <c r="AC40" s="79"/>
      <c r="AD40" s="86"/>
      <c r="AE40" s="86"/>
      <c r="AF40" s="86"/>
      <c r="AG40" s="86"/>
      <c r="AH40" s="86"/>
      <c r="AI40" s="86"/>
      <c r="AJ40" s="71" t="s">
        <v>347</v>
      </c>
      <c r="AK40" s="78" t="s">
        <v>470</v>
      </c>
      <c r="AL40" s="78"/>
      <c r="AM40" s="70"/>
      <c r="AN40" s="70"/>
      <c r="AO40" s="70"/>
      <c r="AP40" s="70"/>
      <c r="AQ40" s="71" t="s">
        <v>347</v>
      </c>
      <c r="AR40" s="70"/>
      <c r="AS40" s="71" t="s">
        <v>347</v>
      </c>
      <c r="AT40" s="70"/>
    </row>
    <row r="41" spans="1:46" ht="365" x14ac:dyDescent="0.2">
      <c r="A41" s="38" t="s">
        <v>369</v>
      </c>
      <c r="B41" s="33" t="s">
        <v>103</v>
      </c>
      <c r="C41" s="69" t="s">
        <v>125</v>
      </c>
      <c r="D41" s="40" t="s">
        <v>126</v>
      </c>
      <c r="E41" s="41" t="s">
        <v>127</v>
      </c>
      <c r="F41" s="41"/>
      <c r="G41" s="41"/>
      <c r="H41" s="41"/>
      <c r="I41" s="41" t="s">
        <v>349</v>
      </c>
      <c r="J41" s="82" t="s">
        <v>347</v>
      </c>
      <c r="K41" s="82" t="str">
        <f>IFERROR(VLOOKUP(J41,'[1]ANSWER KEY'!$A$2:$B$6,2,FALSE),"-")</f>
        <v>-</v>
      </c>
      <c r="L41" s="82" t="s">
        <v>347</v>
      </c>
      <c r="M41" s="82" t="e">
        <f>VLOOKUP(L41,'[1]ANSWER KEY'!$A$2:$B$6,2,FALSE)</f>
        <v>#N/A</v>
      </c>
      <c r="N41" s="82" t="s">
        <v>347</v>
      </c>
      <c r="O41" s="82" t="e">
        <f>VLOOKUP(N41,'[1]ANSWER KEY'!$A$2:$B$6,2,FALSE)</f>
        <v>#N/A</v>
      </c>
      <c r="P41" s="82" t="s">
        <v>347</v>
      </c>
      <c r="Q41" s="82" t="e">
        <f>VLOOKUP(P41,'[1]ANSWER KEY'!$A$2:$B$6,2,FALSE)</f>
        <v>#N/A</v>
      </c>
      <c r="R41" s="82" t="s">
        <v>347</v>
      </c>
      <c r="S41" s="82" t="e">
        <f>VLOOKUP(R41,'[1]ANSWER KEY'!$A$2:$B$6,2,FALSE)</f>
        <v>#N/A</v>
      </c>
      <c r="T41" s="83" t="str">
        <f t="shared" si="0"/>
        <v>-</v>
      </c>
      <c r="U41" s="83" t="e">
        <f t="shared" si="1"/>
        <v>#N/A</v>
      </c>
      <c r="V41" s="83" t="e">
        <f t="shared" si="2"/>
        <v>#N/A</v>
      </c>
      <c r="W41" s="83" t="e">
        <f t="shared" si="3"/>
        <v>#N/A</v>
      </c>
      <c r="X41" s="83" t="e">
        <f t="shared" si="4"/>
        <v>#N/A</v>
      </c>
      <c r="Y41" s="82" t="s">
        <v>347</v>
      </c>
      <c r="Z41" s="82"/>
      <c r="AA41" s="84" t="s">
        <v>347</v>
      </c>
      <c r="AB41" s="86" t="s">
        <v>347</v>
      </c>
      <c r="AC41" s="79"/>
      <c r="AD41" s="70"/>
      <c r="AE41" s="70"/>
      <c r="AF41" s="70"/>
      <c r="AG41" s="70"/>
      <c r="AH41" s="70"/>
      <c r="AI41" s="70"/>
      <c r="AJ41" s="71" t="s">
        <v>347</v>
      </c>
      <c r="AK41" s="78" t="s">
        <v>471</v>
      </c>
      <c r="AL41" s="78"/>
      <c r="AM41" s="70"/>
      <c r="AN41" s="70"/>
      <c r="AO41" s="70"/>
      <c r="AP41" s="70"/>
      <c r="AQ41" s="71" t="s">
        <v>347</v>
      </c>
      <c r="AR41" s="70"/>
      <c r="AS41" s="71" t="s">
        <v>347</v>
      </c>
      <c r="AT41" s="70"/>
    </row>
    <row r="42" spans="1:46" ht="192" x14ac:dyDescent="0.2">
      <c r="A42" s="38" t="s">
        <v>369</v>
      </c>
      <c r="B42" s="33" t="s">
        <v>103</v>
      </c>
      <c r="C42" s="69" t="s">
        <v>125</v>
      </c>
      <c r="D42" s="40" t="s">
        <v>128</v>
      </c>
      <c r="E42" s="41" t="s">
        <v>129</v>
      </c>
      <c r="F42" s="41"/>
      <c r="G42" s="41"/>
      <c r="H42" s="41"/>
      <c r="I42" s="41" t="s">
        <v>130</v>
      </c>
      <c r="J42" s="82" t="s">
        <v>347</v>
      </c>
      <c r="K42" s="82" t="str">
        <f>IFERROR(VLOOKUP(J42,'[1]ANSWER KEY'!$A$2:$B$6,2,FALSE),"-")</f>
        <v>-</v>
      </c>
      <c r="L42" s="82" t="s">
        <v>347</v>
      </c>
      <c r="M42" s="82" t="e">
        <f>VLOOKUP(L42,'[1]ANSWER KEY'!$A$2:$B$6,2,FALSE)</f>
        <v>#N/A</v>
      </c>
      <c r="N42" s="82" t="s">
        <v>347</v>
      </c>
      <c r="O42" s="82" t="e">
        <f>VLOOKUP(N42,'[1]ANSWER KEY'!$A$2:$B$6,2,FALSE)</f>
        <v>#N/A</v>
      </c>
      <c r="P42" s="82" t="s">
        <v>347</v>
      </c>
      <c r="Q42" s="82" t="e">
        <f>VLOOKUP(P42,'[1]ANSWER KEY'!$A$2:$B$6,2,FALSE)</f>
        <v>#N/A</v>
      </c>
      <c r="R42" s="82" t="s">
        <v>347</v>
      </c>
      <c r="S42" s="82" t="e">
        <f>VLOOKUP(R42,'[1]ANSWER KEY'!$A$2:$B$6,2,FALSE)</f>
        <v>#N/A</v>
      </c>
      <c r="T42" s="83" t="str">
        <f t="shared" si="0"/>
        <v>-</v>
      </c>
      <c r="U42" s="83" t="e">
        <f t="shared" si="1"/>
        <v>#N/A</v>
      </c>
      <c r="V42" s="83" t="e">
        <f t="shared" si="2"/>
        <v>#N/A</v>
      </c>
      <c r="W42" s="83" t="e">
        <f t="shared" si="3"/>
        <v>#N/A</v>
      </c>
      <c r="X42" s="83" t="e">
        <f t="shared" si="4"/>
        <v>#N/A</v>
      </c>
      <c r="Y42" s="82" t="s">
        <v>347</v>
      </c>
      <c r="Z42" s="82"/>
      <c r="AA42" s="84" t="s">
        <v>347</v>
      </c>
      <c r="AB42" s="86" t="s">
        <v>347</v>
      </c>
      <c r="AC42" s="79"/>
      <c r="AD42" s="86"/>
      <c r="AE42" s="86"/>
      <c r="AF42" s="86"/>
      <c r="AG42" s="86"/>
      <c r="AH42" s="86"/>
      <c r="AI42" s="86"/>
      <c r="AJ42" s="71" t="s">
        <v>347</v>
      </c>
      <c r="AK42" s="78" t="s">
        <v>472</v>
      </c>
      <c r="AL42" s="78"/>
      <c r="AM42" s="70"/>
      <c r="AN42" s="70"/>
      <c r="AO42" s="70"/>
      <c r="AP42" s="70"/>
      <c r="AQ42" s="71" t="s">
        <v>347</v>
      </c>
      <c r="AR42" s="70"/>
      <c r="AS42" s="71" t="s">
        <v>347</v>
      </c>
      <c r="AT42" s="70"/>
    </row>
    <row r="43" spans="1:46" ht="176" x14ac:dyDescent="0.2">
      <c r="A43" s="38" t="s">
        <v>369</v>
      </c>
      <c r="B43" s="33" t="s">
        <v>103</v>
      </c>
      <c r="C43" s="69" t="s">
        <v>125</v>
      </c>
      <c r="D43" s="40" t="s">
        <v>131</v>
      </c>
      <c r="E43" s="41" t="s">
        <v>132</v>
      </c>
      <c r="F43" s="41"/>
      <c r="G43" s="41"/>
      <c r="H43" s="41"/>
      <c r="I43" s="41" t="s">
        <v>133</v>
      </c>
      <c r="J43" s="82" t="s">
        <v>347</v>
      </c>
      <c r="K43" s="82" t="str">
        <f>IFERROR(VLOOKUP(J43,'[1]ANSWER KEY'!$A$2:$B$6,2,FALSE),"-")</f>
        <v>-</v>
      </c>
      <c r="L43" s="82" t="s">
        <v>347</v>
      </c>
      <c r="M43" s="82" t="e">
        <f>VLOOKUP(L43,'[1]ANSWER KEY'!$A$2:$B$6,2,FALSE)</f>
        <v>#N/A</v>
      </c>
      <c r="N43" s="82" t="s">
        <v>347</v>
      </c>
      <c r="O43" s="82" t="e">
        <f>VLOOKUP(N43,'[1]ANSWER KEY'!$A$2:$B$6,2,FALSE)</f>
        <v>#N/A</v>
      </c>
      <c r="P43" s="82" t="s">
        <v>347</v>
      </c>
      <c r="Q43" s="82" t="e">
        <f>VLOOKUP(P43,'[1]ANSWER KEY'!$A$2:$B$6,2,FALSE)</f>
        <v>#N/A</v>
      </c>
      <c r="R43" s="82" t="s">
        <v>347</v>
      </c>
      <c r="S43" s="82" t="e">
        <f>VLOOKUP(R43,'[1]ANSWER KEY'!$A$2:$B$6,2,FALSE)</f>
        <v>#N/A</v>
      </c>
      <c r="T43" s="83" t="str">
        <f t="shared" si="0"/>
        <v>-</v>
      </c>
      <c r="U43" s="83" t="e">
        <f t="shared" si="1"/>
        <v>#N/A</v>
      </c>
      <c r="V43" s="83" t="e">
        <f t="shared" si="2"/>
        <v>#N/A</v>
      </c>
      <c r="W43" s="83" t="e">
        <f t="shared" si="3"/>
        <v>#N/A</v>
      </c>
      <c r="X43" s="83" t="e">
        <f t="shared" si="4"/>
        <v>#N/A</v>
      </c>
      <c r="Y43" s="82" t="s">
        <v>347</v>
      </c>
      <c r="Z43" s="82"/>
      <c r="AA43" s="84" t="s">
        <v>347</v>
      </c>
      <c r="AB43" s="86" t="s">
        <v>347</v>
      </c>
      <c r="AC43" s="79"/>
      <c r="AD43" s="70"/>
      <c r="AE43" s="70"/>
      <c r="AF43" s="70"/>
      <c r="AG43" s="70"/>
      <c r="AH43" s="70"/>
      <c r="AI43" s="70"/>
      <c r="AJ43" s="71" t="s">
        <v>347</v>
      </c>
      <c r="AK43" s="78" t="s">
        <v>473</v>
      </c>
      <c r="AL43" s="78"/>
      <c r="AM43" s="70"/>
      <c r="AN43" s="70"/>
      <c r="AO43" s="70"/>
      <c r="AP43" s="70"/>
      <c r="AQ43" s="71" t="s">
        <v>347</v>
      </c>
      <c r="AR43" s="70"/>
      <c r="AS43" s="71" t="s">
        <v>347</v>
      </c>
      <c r="AT43" s="70"/>
    </row>
    <row r="44" spans="1:46" ht="160" x14ac:dyDescent="0.2">
      <c r="A44" s="38" t="s">
        <v>369</v>
      </c>
      <c r="B44" s="33" t="s">
        <v>103</v>
      </c>
      <c r="C44" s="69" t="s">
        <v>125</v>
      </c>
      <c r="D44" s="40" t="s">
        <v>134</v>
      </c>
      <c r="E44" s="41" t="s">
        <v>135</v>
      </c>
      <c r="F44" s="41"/>
      <c r="G44" s="41"/>
      <c r="H44" s="41"/>
      <c r="I44" s="41" t="s">
        <v>136</v>
      </c>
      <c r="J44" s="82" t="s">
        <v>347</v>
      </c>
      <c r="K44" s="82" t="str">
        <f>IFERROR(VLOOKUP(J44,'[1]ANSWER KEY'!$A$2:$B$6,2,FALSE),"-")</f>
        <v>-</v>
      </c>
      <c r="L44" s="82" t="s">
        <v>347</v>
      </c>
      <c r="M44" s="82" t="e">
        <f>VLOOKUP(L44,'[1]ANSWER KEY'!$A$2:$B$6,2,FALSE)</f>
        <v>#N/A</v>
      </c>
      <c r="N44" s="82" t="s">
        <v>347</v>
      </c>
      <c r="O44" s="82" t="e">
        <f>VLOOKUP(N44,'[1]ANSWER KEY'!$A$2:$B$6,2,FALSE)</f>
        <v>#N/A</v>
      </c>
      <c r="P44" s="82" t="s">
        <v>347</v>
      </c>
      <c r="Q44" s="82" t="e">
        <f>VLOOKUP(P44,'[1]ANSWER KEY'!$A$2:$B$6,2,FALSE)</f>
        <v>#N/A</v>
      </c>
      <c r="R44" s="82" t="s">
        <v>347</v>
      </c>
      <c r="S44" s="82" t="e">
        <f>VLOOKUP(R44,'[1]ANSWER KEY'!$A$2:$B$6,2,FALSE)</f>
        <v>#N/A</v>
      </c>
      <c r="T44" s="83" t="str">
        <f t="shared" si="0"/>
        <v>-</v>
      </c>
      <c r="U44" s="83" t="e">
        <f t="shared" si="1"/>
        <v>#N/A</v>
      </c>
      <c r="V44" s="83" t="e">
        <f t="shared" si="2"/>
        <v>#N/A</v>
      </c>
      <c r="W44" s="83" t="e">
        <f t="shared" si="3"/>
        <v>#N/A</v>
      </c>
      <c r="X44" s="83" t="e">
        <f t="shared" si="4"/>
        <v>#N/A</v>
      </c>
      <c r="Y44" s="82" t="s">
        <v>347</v>
      </c>
      <c r="Z44" s="82"/>
      <c r="AA44" s="84" t="s">
        <v>347</v>
      </c>
      <c r="AB44" s="86" t="s">
        <v>347</v>
      </c>
      <c r="AC44" s="79"/>
      <c r="AD44" s="86"/>
      <c r="AE44" s="86"/>
      <c r="AF44" s="86"/>
      <c r="AG44" s="86"/>
      <c r="AH44" s="86"/>
      <c r="AI44" s="86"/>
      <c r="AJ44" s="71" t="s">
        <v>347</v>
      </c>
      <c r="AK44" s="78" t="s">
        <v>474</v>
      </c>
      <c r="AL44" s="78"/>
      <c r="AM44" s="70"/>
      <c r="AN44" s="70"/>
      <c r="AO44" s="70"/>
      <c r="AP44" s="70"/>
      <c r="AQ44" s="71" t="s">
        <v>347</v>
      </c>
      <c r="AR44" s="70"/>
      <c r="AS44" s="71" t="s">
        <v>347</v>
      </c>
      <c r="AT44" s="70"/>
    </row>
    <row r="45" spans="1:46" ht="192" x14ac:dyDescent="0.2">
      <c r="A45" s="38" t="s">
        <v>369</v>
      </c>
      <c r="B45" s="33" t="s">
        <v>103</v>
      </c>
      <c r="C45" s="69" t="s">
        <v>125</v>
      </c>
      <c r="D45" s="40" t="s">
        <v>137</v>
      </c>
      <c r="E45" s="41" t="s">
        <v>138</v>
      </c>
      <c r="F45" s="41"/>
      <c r="G45" s="41"/>
      <c r="H45" s="41"/>
      <c r="I45" s="41" t="s">
        <v>139</v>
      </c>
      <c r="J45" s="82" t="s">
        <v>347</v>
      </c>
      <c r="K45" s="82" t="str">
        <f>IFERROR(VLOOKUP(J45,'[1]ANSWER KEY'!$A$2:$B$6,2,FALSE),"-")</f>
        <v>-</v>
      </c>
      <c r="L45" s="82" t="s">
        <v>347</v>
      </c>
      <c r="M45" s="82" t="e">
        <f>VLOOKUP(L45,'[1]ANSWER KEY'!$A$2:$B$6,2,FALSE)</f>
        <v>#N/A</v>
      </c>
      <c r="N45" s="82" t="s">
        <v>347</v>
      </c>
      <c r="O45" s="82" t="e">
        <f>VLOOKUP(N45,'[1]ANSWER KEY'!$A$2:$B$6,2,FALSE)</f>
        <v>#N/A</v>
      </c>
      <c r="P45" s="82" t="s">
        <v>347</v>
      </c>
      <c r="Q45" s="82" t="e">
        <f>VLOOKUP(P45,'[1]ANSWER KEY'!$A$2:$B$6,2,FALSE)</f>
        <v>#N/A</v>
      </c>
      <c r="R45" s="82" t="s">
        <v>347</v>
      </c>
      <c r="S45" s="82" t="e">
        <f>VLOOKUP(R45,'[1]ANSWER KEY'!$A$2:$B$6,2,FALSE)</f>
        <v>#N/A</v>
      </c>
      <c r="T45" s="83" t="str">
        <f t="shared" si="0"/>
        <v>-</v>
      </c>
      <c r="U45" s="83" t="e">
        <f t="shared" si="1"/>
        <v>#N/A</v>
      </c>
      <c r="V45" s="83" t="e">
        <f t="shared" si="2"/>
        <v>#N/A</v>
      </c>
      <c r="W45" s="83" t="e">
        <f t="shared" si="3"/>
        <v>#N/A</v>
      </c>
      <c r="X45" s="83" t="e">
        <f t="shared" si="4"/>
        <v>#N/A</v>
      </c>
      <c r="Y45" s="82" t="s">
        <v>347</v>
      </c>
      <c r="Z45" s="82"/>
      <c r="AA45" s="84" t="s">
        <v>347</v>
      </c>
      <c r="AB45" s="86" t="s">
        <v>347</v>
      </c>
      <c r="AC45" s="79"/>
      <c r="AD45" s="70"/>
      <c r="AE45" s="70"/>
      <c r="AF45" s="70"/>
      <c r="AG45" s="70"/>
      <c r="AH45" s="70"/>
      <c r="AI45" s="70"/>
      <c r="AJ45" s="71" t="s">
        <v>347</v>
      </c>
      <c r="AK45" s="78" t="s">
        <v>475</v>
      </c>
      <c r="AL45" s="78"/>
      <c r="AM45" s="70"/>
      <c r="AN45" s="70"/>
      <c r="AO45" s="70"/>
      <c r="AP45" s="70"/>
      <c r="AQ45" s="71" t="s">
        <v>347</v>
      </c>
      <c r="AR45" s="70"/>
      <c r="AS45" s="71" t="s">
        <v>347</v>
      </c>
      <c r="AT45" s="70"/>
    </row>
    <row r="46" spans="1:46" ht="240" x14ac:dyDescent="0.2">
      <c r="A46" s="38" t="s">
        <v>369</v>
      </c>
      <c r="B46" s="33" t="s">
        <v>103</v>
      </c>
      <c r="C46" s="69" t="s">
        <v>125</v>
      </c>
      <c r="D46" s="40" t="s">
        <v>140</v>
      </c>
      <c r="E46" s="41" t="s">
        <v>141</v>
      </c>
      <c r="F46" s="41"/>
      <c r="G46" s="41"/>
      <c r="H46" s="41"/>
      <c r="I46" s="41" t="s">
        <v>142</v>
      </c>
      <c r="J46" s="82" t="s">
        <v>347</v>
      </c>
      <c r="K46" s="82" t="str">
        <f>IFERROR(VLOOKUP(J46,'[1]ANSWER KEY'!$A$2:$B$6,2,FALSE),"-")</f>
        <v>-</v>
      </c>
      <c r="L46" s="82" t="s">
        <v>347</v>
      </c>
      <c r="M46" s="82" t="e">
        <f>VLOOKUP(L46,'[1]ANSWER KEY'!$A$2:$B$6,2,FALSE)</f>
        <v>#N/A</v>
      </c>
      <c r="N46" s="82" t="s">
        <v>347</v>
      </c>
      <c r="O46" s="82" t="e">
        <f>VLOOKUP(N46,'[1]ANSWER KEY'!$A$2:$B$6,2,FALSE)</f>
        <v>#N/A</v>
      </c>
      <c r="P46" s="82" t="s">
        <v>347</v>
      </c>
      <c r="Q46" s="82" t="e">
        <f>VLOOKUP(P46,'[1]ANSWER KEY'!$A$2:$B$6,2,FALSE)</f>
        <v>#N/A</v>
      </c>
      <c r="R46" s="82" t="s">
        <v>347</v>
      </c>
      <c r="S46" s="82" t="e">
        <f>VLOOKUP(R46,'[1]ANSWER KEY'!$A$2:$B$6,2,FALSE)</f>
        <v>#N/A</v>
      </c>
      <c r="T46" s="83" t="str">
        <f t="shared" si="0"/>
        <v>-</v>
      </c>
      <c r="U46" s="83" t="e">
        <f t="shared" si="1"/>
        <v>#N/A</v>
      </c>
      <c r="V46" s="83" t="e">
        <f t="shared" si="2"/>
        <v>#N/A</v>
      </c>
      <c r="W46" s="83" t="e">
        <f t="shared" si="3"/>
        <v>#N/A</v>
      </c>
      <c r="X46" s="83" t="e">
        <f t="shared" si="4"/>
        <v>#N/A</v>
      </c>
      <c r="Y46" s="82" t="s">
        <v>347</v>
      </c>
      <c r="Z46" s="82"/>
      <c r="AA46" s="84" t="s">
        <v>347</v>
      </c>
      <c r="AB46" s="86" t="s">
        <v>347</v>
      </c>
      <c r="AC46" s="79"/>
      <c r="AD46" s="86"/>
      <c r="AE46" s="86"/>
      <c r="AF46" s="86"/>
      <c r="AG46" s="86"/>
      <c r="AH46" s="86"/>
      <c r="AI46" s="86"/>
      <c r="AJ46" s="71" t="s">
        <v>347</v>
      </c>
      <c r="AK46" s="78" t="s">
        <v>476</v>
      </c>
      <c r="AL46" s="78"/>
      <c r="AM46" s="70"/>
      <c r="AN46" s="70"/>
      <c r="AO46" s="70"/>
      <c r="AP46" s="70"/>
      <c r="AQ46" s="71" t="s">
        <v>347</v>
      </c>
      <c r="AR46" s="70"/>
      <c r="AS46" s="71" t="s">
        <v>347</v>
      </c>
      <c r="AT46" s="70"/>
    </row>
    <row r="47" spans="1:46" ht="208" x14ac:dyDescent="0.2">
      <c r="A47" s="38" t="s">
        <v>369</v>
      </c>
      <c r="B47" s="33" t="s">
        <v>103</v>
      </c>
      <c r="C47" s="69" t="s">
        <v>125</v>
      </c>
      <c r="D47" s="40" t="s">
        <v>143</v>
      </c>
      <c r="E47" s="41" t="s">
        <v>144</v>
      </c>
      <c r="F47" s="41"/>
      <c r="G47" s="41"/>
      <c r="H47" s="41"/>
      <c r="I47" s="41" t="s">
        <v>145</v>
      </c>
      <c r="J47" s="82" t="s">
        <v>347</v>
      </c>
      <c r="K47" s="82" t="str">
        <f>IFERROR(VLOOKUP(J47,'[1]ANSWER KEY'!$A$2:$B$6,2,FALSE),"-")</f>
        <v>-</v>
      </c>
      <c r="L47" s="82" t="s">
        <v>347</v>
      </c>
      <c r="M47" s="82" t="e">
        <f>VLOOKUP(L47,'[1]ANSWER KEY'!$A$2:$B$6,2,FALSE)</f>
        <v>#N/A</v>
      </c>
      <c r="N47" s="82" t="s">
        <v>347</v>
      </c>
      <c r="O47" s="82" t="e">
        <f>VLOOKUP(N47,'[1]ANSWER KEY'!$A$2:$B$6,2,FALSE)</f>
        <v>#N/A</v>
      </c>
      <c r="P47" s="82" t="s">
        <v>347</v>
      </c>
      <c r="Q47" s="82" t="e">
        <f>VLOOKUP(P47,'[1]ANSWER KEY'!$A$2:$B$6,2,FALSE)</f>
        <v>#N/A</v>
      </c>
      <c r="R47" s="82" t="s">
        <v>347</v>
      </c>
      <c r="S47" s="82" t="e">
        <f>VLOOKUP(R47,'[1]ANSWER KEY'!$A$2:$B$6,2,FALSE)</f>
        <v>#N/A</v>
      </c>
      <c r="T47" s="83" t="str">
        <f t="shared" si="0"/>
        <v>-</v>
      </c>
      <c r="U47" s="83" t="e">
        <f t="shared" si="1"/>
        <v>#N/A</v>
      </c>
      <c r="V47" s="83" t="e">
        <f t="shared" si="2"/>
        <v>#N/A</v>
      </c>
      <c r="W47" s="83" t="e">
        <f t="shared" si="3"/>
        <v>#N/A</v>
      </c>
      <c r="X47" s="83" t="e">
        <f t="shared" si="4"/>
        <v>#N/A</v>
      </c>
      <c r="Y47" s="82" t="s">
        <v>347</v>
      </c>
      <c r="Z47" s="82"/>
      <c r="AA47" s="84" t="s">
        <v>347</v>
      </c>
      <c r="AB47" s="86" t="s">
        <v>347</v>
      </c>
      <c r="AC47" s="79"/>
      <c r="AD47" s="70"/>
      <c r="AE47" s="70"/>
      <c r="AF47" s="70"/>
      <c r="AG47" s="70"/>
      <c r="AH47" s="70"/>
      <c r="AI47" s="70"/>
      <c r="AJ47" s="71" t="s">
        <v>347</v>
      </c>
      <c r="AK47" s="78" t="s">
        <v>477</v>
      </c>
      <c r="AL47" s="78"/>
      <c r="AM47" s="70"/>
      <c r="AN47" s="70"/>
      <c r="AO47" s="70"/>
      <c r="AP47" s="70"/>
      <c r="AQ47" s="71" t="s">
        <v>347</v>
      </c>
      <c r="AR47" s="70"/>
      <c r="AS47" s="71" t="s">
        <v>347</v>
      </c>
      <c r="AT47" s="70"/>
    </row>
    <row r="48" spans="1:46" ht="176" x14ac:dyDescent="0.2">
      <c r="A48" s="38" t="s">
        <v>369</v>
      </c>
      <c r="B48" s="33" t="s">
        <v>103</v>
      </c>
      <c r="C48" s="69" t="s">
        <v>125</v>
      </c>
      <c r="D48" s="40" t="s">
        <v>146</v>
      </c>
      <c r="E48" s="41" t="s">
        <v>147</v>
      </c>
      <c r="F48" s="41"/>
      <c r="G48" s="41"/>
      <c r="H48" s="41"/>
      <c r="I48" s="41" t="s">
        <v>148</v>
      </c>
      <c r="J48" s="82" t="s">
        <v>347</v>
      </c>
      <c r="K48" s="82" t="str">
        <f>IFERROR(VLOOKUP(J48,'[1]ANSWER KEY'!$A$2:$B$6,2,FALSE),"-")</f>
        <v>-</v>
      </c>
      <c r="L48" s="82" t="s">
        <v>347</v>
      </c>
      <c r="M48" s="82" t="e">
        <f>VLOOKUP(L48,'[1]ANSWER KEY'!$A$2:$B$6,2,FALSE)</f>
        <v>#N/A</v>
      </c>
      <c r="N48" s="82" t="s">
        <v>347</v>
      </c>
      <c r="O48" s="82" t="e">
        <f>VLOOKUP(N48,'[1]ANSWER KEY'!$A$2:$B$6,2,FALSE)</f>
        <v>#N/A</v>
      </c>
      <c r="P48" s="82" t="s">
        <v>347</v>
      </c>
      <c r="Q48" s="82" t="e">
        <f>VLOOKUP(P48,'[1]ANSWER KEY'!$A$2:$B$6,2,FALSE)</f>
        <v>#N/A</v>
      </c>
      <c r="R48" s="82" t="s">
        <v>347</v>
      </c>
      <c r="S48" s="82" t="e">
        <f>VLOOKUP(R48,'[1]ANSWER KEY'!$A$2:$B$6,2,FALSE)</f>
        <v>#N/A</v>
      </c>
      <c r="T48" s="83" t="str">
        <f t="shared" si="0"/>
        <v>-</v>
      </c>
      <c r="U48" s="83" t="e">
        <f t="shared" si="1"/>
        <v>#N/A</v>
      </c>
      <c r="V48" s="83" t="e">
        <f t="shared" si="2"/>
        <v>#N/A</v>
      </c>
      <c r="W48" s="83" t="e">
        <f t="shared" si="3"/>
        <v>#N/A</v>
      </c>
      <c r="X48" s="83" t="e">
        <f t="shared" si="4"/>
        <v>#N/A</v>
      </c>
      <c r="Y48" s="82" t="s">
        <v>347</v>
      </c>
      <c r="Z48" s="82"/>
      <c r="AA48" s="84" t="s">
        <v>347</v>
      </c>
      <c r="AB48" s="86" t="s">
        <v>347</v>
      </c>
      <c r="AC48" s="79"/>
      <c r="AD48" s="86"/>
      <c r="AE48" s="86"/>
      <c r="AF48" s="86"/>
      <c r="AG48" s="86"/>
      <c r="AH48" s="86"/>
      <c r="AI48" s="86"/>
      <c r="AJ48" s="71" t="s">
        <v>347</v>
      </c>
      <c r="AK48" s="78" t="s">
        <v>478</v>
      </c>
      <c r="AL48" s="78"/>
      <c r="AM48" s="70"/>
      <c r="AN48" s="70"/>
      <c r="AO48" s="70"/>
      <c r="AP48" s="70"/>
      <c r="AQ48" s="71" t="s">
        <v>347</v>
      </c>
      <c r="AR48" s="70"/>
      <c r="AS48" s="71" t="s">
        <v>347</v>
      </c>
      <c r="AT48" s="70"/>
    </row>
    <row r="49" spans="1:46" ht="272" x14ac:dyDescent="0.2">
      <c r="A49" s="38" t="s">
        <v>369</v>
      </c>
      <c r="B49" s="33" t="s">
        <v>103</v>
      </c>
      <c r="C49" s="69" t="s">
        <v>125</v>
      </c>
      <c r="D49" s="40" t="s">
        <v>149</v>
      </c>
      <c r="E49" s="41" t="s">
        <v>150</v>
      </c>
      <c r="F49" s="41"/>
      <c r="G49" s="41"/>
      <c r="H49" s="41"/>
      <c r="I49" s="41" t="s">
        <v>151</v>
      </c>
      <c r="J49" s="82" t="s">
        <v>347</v>
      </c>
      <c r="K49" s="82" t="str">
        <f>IFERROR(VLOOKUP(J49,'[1]ANSWER KEY'!$A$2:$B$6,2,FALSE),"-")</f>
        <v>-</v>
      </c>
      <c r="L49" s="82" t="s">
        <v>347</v>
      </c>
      <c r="M49" s="82" t="e">
        <f>VLOOKUP(L49,'[1]ANSWER KEY'!$A$2:$B$6,2,FALSE)</f>
        <v>#N/A</v>
      </c>
      <c r="N49" s="82" t="s">
        <v>347</v>
      </c>
      <c r="O49" s="82" t="e">
        <f>VLOOKUP(N49,'[1]ANSWER KEY'!$A$2:$B$6,2,FALSE)</f>
        <v>#N/A</v>
      </c>
      <c r="P49" s="82" t="s">
        <v>347</v>
      </c>
      <c r="Q49" s="82" t="e">
        <f>VLOOKUP(P49,'[1]ANSWER KEY'!$A$2:$B$6,2,FALSE)</f>
        <v>#N/A</v>
      </c>
      <c r="R49" s="82" t="s">
        <v>347</v>
      </c>
      <c r="S49" s="82" t="e">
        <f>VLOOKUP(R49,'[1]ANSWER KEY'!$A$2:$B$6,2,FALSE)</f>
        <v>#N/A</v>
      </c>
      <c r="T49" s="83" t="str">
        <f t="shared" si="0"/>
        <v>-</v>
      </c>
      <c r="U49" s="83" t="e">
        <f t="shared" si="1"/>
        <v>#N/A</v>
      </c>
      <c r="V49" s="83" t="e">
        <f t="shared" si="2"/>
        <v>#N/A</v>
      </c>
      <c r="W49" s="83" t="e">
        <f t="shared" si="3"/>
        <v>#N/A</v>
      </c>
      <c r="X49" s="83" t="e">
        <f t="shared" si="4"/>
        <v>#N/A</v>
      </c>
      <c r="Y49" s="82" t="s">
        <v>347</v>
      </c>
      <c r="Z49" s="82"/>
      <c r="AA49" s="84" t="s">
        <v>347</v>
      </c>
      <c r="AB49" s="86" t="s">
        <v>347</v>
      </c>
      <c r="AC49" s="79"/>
      <c r="AD49" s="70"/>
      <c r="AE49" s="70"/>
      <c r="AF49" s="70"/>
      <c r="AG49" s="70"/>
      <c r="AH49" s="70"/>
      <c r="AI49" s="70"/>
      <c r="AJ49" s="71" t="s">
        <v>347</v>
      </c>
      <c r="AK49" s="78" t="s">
        <v>479</v>
      </c>
      <c r="AL49" s="78"/>
      <c r="AM49" s="70"/>
      <c r="AN49" s="70"/>
      <c r="AO49" s="70"/>
      <c r="AP49" s="70"/>
      <c r="AQ49" s="71" t="s">
        <v>347</v>
      </c>
      <c r="AR49" s="70"/>
      <c r="AS49" s="71" t="s">
        <v>347</v>
      </c>
      <c r="AT49" s="70"/>
    </row>
    <row r="50" spans="1:46" ht="176" x14ac:dyDescent="0.2">
      <c r="A50" s="38" t="s">
        <v>369</v>
      </c>
      <c r="B50" s="33" t="s">
        <v>103</v>
      </c>
      <c r="C50" s="69" t="s">
        <v>125</v>
      </c>
      <c r="D50" s="40" t="s">
        <v>152</v>
      </c>
      <c r="E50" s="41" t="s">
        <v>153</v>
      </c>
      <c r="F50" s="41"/>
      <c r="G50" s="41"/>
      <c r="H50" s="41"/>
      <c r="I50" s="41" t="s">
        <v>154</v>
      </c>
      <c r="J50" s="82" t="s">
        <v>347</v>
      </c>
      <c r="K50" s="82" t="str">
        <f>IFERROR(VLOOKUP(J50,'[1]ANSWER KEY'!$A$2:$B$6,2,FALSE),"-")</f>
        <v>-</v>
      </c>
      <c r="L50" s="82" t="s">
        <v>347</v>
      </c>
      <c r="M50" s="82" t="e">
        <f>VLOOKUP(L50,'[1]ANSWER KEY'!$A$2:$B$6,2,FALSE)</f>
        <v>#N/A</v>
      </c>
      <c r="N50" s="82" t="s">
        <v>347</v>
      </c>
      <c r="O50" s="82" t="e">
        <f>VLOOKUP(N50,'[1]ANSWER KEY'!$A$2:$B$6,2,FALSE)</f>
        <v>#N/A</v>
      </c>
      <c r="P50" s="82" t="s">
        <v>347</v>
      </c>
      <c r="Q50" s="82" t="e">
        <f>VLOOKUP(P50,'[1]ANSWER KEY'!$A$2:$B$6,2,FALSE)</f>
        <v>#N/A</v>
      </c>
      <c r="R50" s="82" t="s">
        <v>347</v>
      </c>
      <c r="S50" s="82" t="e">
        <f>VLOOKUP(R50,'[1]ANSWER KEY'!$A$2:$B$6,2,FALSE)</f>
        <v>#N/A</v>
      </c>
      <c r="T50" s="83" t="str">
        <f t="shared" si="0"/>
        <v>-</v>
      </c>
      <c r="U50" s="83" t="e">
        <f t="shared" si="1"/>
        <v>#N/A</v>
      </c>
      <c r="V50" s="83" t="e">
        <f t="shared" si="2"/>
        <v>#N/A</v>
      </c>
      <c r="W50" s="83" t="e">
        <f t="shared" si="3"/>
        <v>#N/A</v>
      </c>
      <c r="X50" s="83" t="e">
        <f t="shared" si="4"/>
        <v>#N/A</v>
      </c>
      <c r="Y50" s="82" t="s">
        <v>347</v>
      </c>
      <c r="Z50" s="82"/>
      <c r="AA50" s="84" t="s">
        <v>347</v>
      </c>
      <c r="AB50" s="86" t="s">
        <v>347</v>
      </c>
      <c r="AC50" s="79"/>
      <c r="AD50" s="86"/>
      <c r="AE50" s="86"/>
      <c r="AF50" s="86"/>
      <c r="AG50" s="86"/>
      <c r="AH50" s="86"/>
      <c r="AI50" s="86"/>
      <c r="AJ50" s="71" t="s">
        <v>347</v>
      </c>
      <c r="AK50" s="78" t="s">
        <v>480</v>
      </c>
      <c r="AL50" s="78"/>
      <c r="AM50" s="70"/>
      <c r="AN50" s="70"/>
      <c r="AO50" s="70"/>
      <c r="AP50" s="70"/>
      <c r="AQ50" s="71" t="s">
        <v>347</v>
      </c>
      <c r="AR50" s="70"/>
      <c r="AS50" s="71" t="s">
        <v>347</v>
      </c>
      <c r="AT50" s="70"/>
    </row>
    <row r="51" spans="1:46" ht="409.6" x14ac:dyDescent="0.2">
      <c r="A51" s="38" t="s">
        <v>404</v>
      </c>
      <c r="B51" s="33" t="s">
        <v>103</v>
      </c>
      <c r="C51" s="69" t="s">
        <v>155</v>
      </c>
      <c r="D51" s="40" t="s">
        <v>156</v>
      </c>
      <c r="E51" s="41" t="s">
        <v>157</v>
      </c>
      <c r="F51" s="41"/>
      <c r="G51" s="41"/>
      <c r="H51" s="41"/>
      <c r="I51" s="41" t="s">
        <v>350</v>
      </c>
      <c r="J51" s="82" t="s">
        <v>347</v>
      </c>
      <c r="K51" s="82" t="str">
        <f>IFERROR(VLOOKUP(J51,'[1]ANSWER KEY'!$A$2:$B$6,2,FALSE),"-")</f>
        <v>-</v>
      </c>
      <c r="L51" s="82" t="s">
        <v>347</v>
      </c>
      <c r="M51" s="82" t="e">
        <f>VLOOKUP(L51,'[1]ANSWER KEY'!$A$2:$B$6,2,FALSE)</f>
        <v>#N/A</v>
      </c>
      <c r="N51" s="82" t="s">
        <v>347</v>
      </c>
      <c r="O51" s="82" t="e">
        <f>VLOOKUP(N51,'[1]ANSWER KEY'!$A$2:$B$6,2,FALSE)</f>
        <v>#N/A</v>
      </c>
      <c r="P51" s="82" t="s">
        <v>347</v>
      </c>
      <c r="Q51" s="82" t="e">
        <f>VLOOKUP(P51,'[1]ANSWER KEY'!$A$2:$B$6,2,FALSE)</f>
        <v>#N/A</v>
      </c>
      <c r="R51" s="82" t="s">
        <v>347</v>
      </c>
      <c r="S51" s="82" t="e">
        <f>VLOOKUP(R51,'[1]ANSWER KEY'!$A$2:$B$6,2,FALSE)</f>
        <v>#N/A</v>
      </c>
      <c r="T51" s="83" t="str">
        <f t="shared" si="0"/>
        <v>-</v>
      </c>
      <c r="U51" s="83" t="e">
        <f t="shared" si="1"/>
        <v>#N/A</v>
      </c>
      <c r="V51" s="83" t="e">
        <f t="shared" si="2"/>
        <v>#N/A</v>
      </c>
      <c r="W51" s="83" t="e">
        <f t="shared" si="3"/>
        <v>#N/A</v>
      </c>
      <c r="X51" s="83" t="e">
        <f t="shared" si="4"/>
        <v>#N/A</v>
      </c>
      <c r="Y51" s="82" t="s">
        <v>347</v>
      </c>
      <c r="Z51" s="82"/>
      <c r="AA51" s="84" t="s">
        <v>347</v>
      </c>
      <c r="AB51" s="86" t="s">
        <v>347</v>
      </c>
      <c r="AC51" s="79"/>
      <c r="AD51" s="86"/>
      <c r="AE51" s="86"/>
      <c r="AF51" s="86"/>
      <c r="AG51" s="86"/>
      <c r="AH51" s="86"/>
      <c r="AI51" s="86"/>
      <c r="AJ51" s="71" t="s">
        <v>347</v>
      </c>
      <c r="AK51" s="78" t="s">
        <v>1258</v>
      </c>
      <c r="AL51" s="78"/>
      <c r="AM51" s="70"/>
      <c r="AN51" s="70"/>
      <c r="AO51" s="70"/>
      <c r="AP51" s="70"/>
      <c r="AQ51" s="71" t="s">
        <v>347</v>
      </c>
      <c r="AR51" s="70"/>
      <c r="AS51" s="71" t="s">
        <v>347</v>
      </c>
      <c r="AT51" s="70"/>
    </row>
    <row r="52" spans="1:46" ht="409.6" x14ac:dyDescent="0.2">
      <c r="A52" s="38" t="s">
        <v>404</v>
      </c>
      <c r="B52" s="33" t="s">
        <v>103</v>
      </c>
      <c r="C52" s="69" t="s">
        <v>155</v>
      </c>
      <c r="D52" s="40" t="s">
        <v>158</v>
      </c>
      <c r="E52" s="41" t="s">
        <v>159</v>
      </c>
      <c r="F52" s="41"/>
      <c r="G52" s="41"/>
      <c r="H52" s="41"/>
      <c r="I52" s="41" t="s">
        <v>160</v>
      </c>
      <c r="J52" s="82" t="s">
        <v>347</v>
      </c>
      <c r="K52" s="82" t="str">
        <f>IFERROR(VLOOKUP(J52,'[1]ANSWER KEY'!$A$2:$B$6,2,FALSE),"-")</f>
        <v>-</v>
      </c>
      <c r="L52" s="82" t="s">
        <v>347</v>
      </c>
      <c r="M52" s="82" t="e">
        <f>VLOOKUP(L52,'[1]ANSWER KEY'!$A$2:$B$6,2,FALSE)</f>
        <v>#N/A</v>
      </c>
      <c r="N52" s="82" t="s">
        <v>347</v>
      </c>
      <c r="O52" s="82" t="e">
        <f>VLOOKUP(N52,'[1]ANSWER KEY'!$A$2:$B$6,2,FALSE)</f>
        <v>#N/A</v>
      </c>
      <c r="P52" s="82" t="s">
        <v>347</v>
      </c>
      <c r="Q52" s="82" t="e">
        <f>VLOOKUP(P52,'[1]ANSWER KEY'!$A$2:$B$6,2,FALSE)</f>
        <v>#N/A</v>
      </c>
      <c r="R52" s="82" t="s">
        <v>347</v>
      </c>
      <c r="S52" s="82" t="e">
        <f>VLOOKUP(R52,'[1]ANSWER KEY'!$A$2:$B$6,2,FALSE)</f>
        <v>#N/A</v>
      </c>
      <c r="T52" s="83" t="str">
        <f t="shared" si="0"/>
        <v>-</v>
      </c>
      <c r="U52" s="83" t="e">
        <f t="shared" si="1"/>
        <v>#N/A</v>
      </c>
      <c r="V52" s="83" t="e">
        <f t="shared" si="2"/>
        <v>#N/A</v>
      </c>
      <c r="W52" s="83" t="e">
        <f t="shared" si="3"/>
        <v>#N/A</v>
      </c>
      <c r="X52" s="83" t="e">
        <f t="shared" si="4"/>
        <v>#N/A</v>
      </c>
      <c r="Y52" s="82" t="s">
        <v>347</v>
      </c>
      <c r="Z52" s="82"/>
      <c r="AA52" s="84" t="s">
        <v>347</v>
      </c>
      <c r="AB52" s="86" t="s">
        <v>347</v>
      </c>
      <c r="AC52" s="79"/>
      <c r="AD52" s="70"/>
      <c r="AE52" s="70"/>
      <c r="AF52" s="70"/>
      <c r="AG52" s="70"/>
      <c r="AH52" s="70"/>
      <c r="AI52" s="70"/>
      <c r="AJ52" s="71" t="s">
        <v>347</v>
      </c>
      <c r="AK52" s="78" t="s">
        <v>481</v>
      </c>
      <c r="AL52" s="78"/>
      <c r="AM52" s="70"/>
      <c r="AN52" s="70"/>
      <c r="AO52" s="70"/>
      <c r="AP52" s="70"/>
      <c r="AQ52" s="71" t="s">
        <v>347</v>
      </c>
      <c r="AR52" s="70"/>
      <c r="AS52" s="71" t="s">
        <v>347</v>
      </c>
      <c r="AT52" s="70"/>
    </row>
    <row r="53" spans="1:46" ht="409.6" x14ac:dyDescent="0.2">
      <c r="A53" s="38" t="s">
        <v>404</v>
      </c>
      <c r="B53" s="33" t="s">
        <v>103</v>
      </c>
      <c r="C53" s="69" t="s">
        <v>155</v>
      </c>
      <c r="D53" s="40" t="s">
        <v>161</v>
      </c>
      <c r="E53" s="41" t="s">
        <v>162</v>
      </c>
      <c r="F53" s="41"/>
      <c r="G53" s="41"/>
      <c r="H53" s="41"/>
      <c r="I53" s="41" t="s">
        <v>163</v>
      </c>
      <c r="J53" s="82" t="s">
        <v>347</v>
      </c>
      <c r="K53" s="82" t="str">
        <f>IFERROR(VLOOKUP(J53,'[1]ANSWER KEY'!$A$2:$B$6,2,FALSE),"-")</f>
        <v>-</v>
      </c>
      <c r="L53" s="82" t="s">
        <v>347</v>
      </c>
      <c r="M53" s="82" t="e">
        <f>VLOOKUP(L53,'[1]ANSWER KEY'!$A$2:$B$6,2,FALSE)</f>
        <v>#N/A</v>
      </c>
      <c r="N53" s="82" t="s">
        <v>347</v>
      </c>
      <c r="O53" s="82" t="e">
        <f>VLOOKUP(N53,'[1]ANSWER KEY'!$A$2:$B$6,2,FALSE)</f>
        <v>#N/A</v>
      </c>
      <c r="P53" s="82" t="s">
        <v>347</v>
      </c>
      <c r="Q53" s="82" t="e">
        <f>VLOOKUP(P53,'[1]ANSWER KEY'!$A$2:$B$6,2,FALSE)</f>
        <v>#N/A</v>
      </c>
      <c r="R53" s="82" t="s">
        <v>347</v>
      </c>
      <c r="S53" s="82" t="e">
        <f>VLOOKUP(R53,'[1]ANSWER KEY'!$A$2:$B$6,2,FALSE)</f>
        <v>#N/A</v>
      </c>
      <c r="T53" s="83" t="str">
        <f t="shared" si="0"/>
        <v>-</v>
      </c>
      <c r="U53" s="83" t="e">
        <f t="shared" si="1"/>
        <v>#N/A</v>
      </c>
      <c r="V53" s="83" t="e">
        <f t="shared" si="2"/>
        <v>#N/A</v>
      </c>
      <c r="W53" s="83" t="e">
        <f t="shared" si="3"/>
        <v>#N/A</v>
      </c>
      <c r="X53" s="83" t="e">
        <f t="shared" si="4"/>
        <v>#N/A</v>
      </c>
      <c r="Y53" s="82" t="s">
        <v>347</v>
      </c>
      <c r="Z53" s="82"/>
      <c r="AA53" s="84" t="s">
        <v>347</v>
      </c>
      <c r="AB53" s="86" t="s">
        <v>347</v>
      </c>
      <c r="AC53" s="79"/>
      <c r="AD53" s="86"/>
      <c r="AE53" s="86"/>
      <c r="AF53" s="86"/>
      <c r="AG53" s="86"/>
      <c r="AH53" s="86"/>
      <c r="AI53" s="86"/>
      <c r="AJ53" s="71" t="s">
        <v>347</v>
      </c>
      <c r="AK53" s="78" t="s">
        <v>482</v>
      </c>
      <c r="AL53" s="78"/>
      <c r="AM53" s="70"/>
      <c r="AN53" s="70"/>
      <c r="AO53" s="70"/>
      <c r="AP53" s="70"/>
      <c r="AQ53" s="71" t="s">
        <v>347</v>
      </c>
      <c r="AR53" s="70"/>
      <c r="AS53" s="71" t="s">
        <v>347</v>
      </c>
      <c r="AT53" s="70"/>
    </row>
    <row r="54" spans="1:46" ht="350" x14ac:dyDescent="0.2">
      <c r="A54" s="38" t="s">
        <v>404</v>
      </c>
      <c r="B54" s="33" t="s">
        <v>103</v>
      </c>
      <c r="C54" s="69" t="s">
        <v>155</v>
      </c>
      <c r="D54" s="40" t="s">
        <v>164</v>
      </c>
      <c r="E54" s="41" t="s">
        <v>165</v>
      </c>
      <c r="F54" s="41"/>
      <c r="G54" s="41"/>
      <c r="H54" s="41"/>
      <c r="I54" s="41" t="s">
        <v>166</v>
      </c>
      <c r="J54" s="82" t="s">
        <v>347</v>
      </c>
      <c r="K54" s="82" t="str">
        <f>IFERROR(VLOOKUP(J54,'[1]ANSWER KEY'!$A$2:$B$6,2,FALSE),"-")</f>
        <v>-</v>
      </c>
      <c r="L54" s="82" t="s">
        <v>347</v>
      </c>
      <c r="M54" s="82" t="e">
        <f>VLOOKUP(L54,'[1]ANSWER KEY'!$A$2:$B$6,2,FALSE)</f>
        <v>#N/A</v>
      </c>
      <c r="N54" s="82" t="s">
        <v>347</v>
      </c>
      <c r="O54" s="82" t="e">
        <f>VLOOKUP(N54,'[1]ANSWER KEY'!$A$2:$B$6,2,FALSE)</f>
        <v>#N/A</v>
      </c>
      <c r="P54" s="82" t="s">
        <v>347</v>
      </c>
      <c r="Q54" s="82" t="e">
        <f>VLOOKUP(P54,'[1]ANSWER KEY'!$A$2:$B$6,2,FALSE)</f>
        <v>#N/A</v>
      </c>
      <c r="R54" s="82" t="s">
        <v>347</v>
      </c>
      <c r="S54" s="82" t="e">
        <f>VLOOKUP(R54,'[1]ANSWER KEY'!$A$2:$B$6,2,FALSE)</f>
        <v>#N/A</v>
      </c>
      <c r="T54" s="83" t="str">
        <f t="shared" si="0"/>
        <v>-</v>
      </c>
      <c r="U54" s="83" t="e">
        <f t="shared" si="1"/>
        <v>#N/A</v>
      </c>
      <c r="V54" s="83" t="e">
        <f t="shared" si="2"/>
        <v>#N/A</v>
      </c>
      <c r="W54" s="83" t="e">
        <f t="shared" si="3"/>
        <v>#N/A</v>
      </c>
      <c r="X54" s="83" t="e">
        <f t="shared" si="4"/>
        <v>#N/A</v>
      </c>
      <c r="Y54" s="82" t="s">
        <v>347</v>
      </c>
      <c r="Z54" s="82"/>
      <c r="AA54" s="84" t="s">
        <v>347</v>
      </c>
      <c r="AB54" s="86" t="s">
        <v>347</v>
      </c>
      <c r="AC54" s="79"/>
      <c r="AD54" s="70"/>
      <c r="AE54" s="70"/>
      <c r="AF54" s="70"/>
      <c r="AG54" s="70"/>
      <c r="AH54" s="70"/>
      <c r="AI54" s="70"/>
      <c r="AJ54" s="71" t="s">
        <v>347</v>
      </c>
      <c r="AK54" s="78" t="s">
        <v>483</v>
      </c>
      <c r="AL54" s="78"/>
      <c r="AM54" s="70"/>
      <c r="AN54" s="70"/>
      <c r="AO54" s="70"/>
      <c r="AP54" s="70"/>
      <c r="AQ54" s="71" t="s">
        <v>347</v>
      </c>
      <c r="AR54" s="70"/>
      <c r="AS54" s="71" t="s">
        <v>347</v>
      </c>
      <c r="AT54" s="70"/>
    </row>
    <row r="55" spans="1:46" ht="409.6" x14ac:dyDescent="0.2">
      <c r="A55" s="39" t="s">
        <v>405</v>
      </c>
      <c r="B55" s="34" t="s">
        <v>167</v>
      </c>
      <c r="C55" s="69" t="s">
        <v>168</v>
      </c>
      <c r="D55" s="40" t="s">
        <v>169</v>
      </c>
      <c r="E55" s="41" t="s">
        <v>170</v>
      </c>
      <c r="F55" s="41"/>
      <c r="G55" s="67" t="s">
        <v>418</v>
      </c>
      <c r="H55" s="67" t="s">
        <v>419</v>
      </c>
      <c r="I55" s="41" t="s">
        <v>355</v>
      </c>
      <c r="J55" s="82" t="s">
        <v>347</v>
      </c>
      <c r="K55" s="82" t="str">
        <f>IFERROR(VLOOKUP(J55,'[1]ANSWER KEY'!$A$2:$B$6,2,FALSE),"-")</f>
        <v>-</v>
      </c>
      <c r="L55" s="82" t="s">
        <v>347</v>
      </c>
      <c r="M55" s="82" t="e">
        <f>VLOOKUP(L55,'[1]ANSWER KEY'!$A$2:$B$6,2,FALSE)</f>
        <v>#N/A</v>
      </c>
      <c r="N55" s="82" t="s">
        <v>347</v>
      </c>
      <c r="O55" s="82" t="e">
        <f>VLOOKUP(N55,'[1]ANSWER KEY'!$A$2:$B$6,2,FALSE)</f>
        <v>#N/A</v>
      </c>
      <c r="P55" s="82" t="s">
        <v>347</v>
      </c>
      <c r="Q55" s="82" t="e">
        <f>VLOOKUP(P55,'[1]ANSWER KEY'!$A$2:$B$6,2,FALSE)</f>
        <v>#N/A</v>
      </c>
      <c r="R55" s="82" t="s">
        <v>347</v>
      </c>
      <c r="S55" s="82" t="e">
        <f>VLOOKUP(R55,'[1]ANSWER KEY'!$A$2:$B$6,2,FALSE)</f>
        <v>#N/A</v>
      </c>
      <c r="T55" s="83" t="str">
        <f t="shared" si="0"/>
        <v>-</v>
      </c>
      <c r="U55" s="83" t="e">
        <f t="shared" si="1"/>
        <v>#N/A</v>
      </c>
      <c r="V55" s="83" t="e">
        <f t="shared" si="2"/>
        <v>#N/A</v>
      </c>
      <c r="W55" s="83" t="e">
        <f t="shared" si="3"/>
        <v>#N/A</v>
      </c>
      <c r="X55" s="83" t="e">
        <f t="shared" si="4"/>
        <v>#N/A</v>
      </c>
      <c r="Y55" s="82" t="s">
        <v>347</v>
      </c>
      <c r="Z55" s="82"/>
      <c r="AA55" s="84" t="s">
        <v>347</v>
      </c>
      <c r="AB55" s="86" t="s">
        <v>347</v>
      </c>
      <c r="AC55" s="79"/>
      <c r="AD55" s="86"/>
      <c r="AE55" s="86"/>
      <c r="AF55" s="86"/>
      <c r="AG55" s="86"/>
      <c r="AH55" s="86"/>
      <c r="AI55" s="86"/>
      <c r="AJ55" s="71" t="s">
        <v>347</v>
      </c>
      <c r="AK55" s="78" t="s">
        <v>484</v>
      </c>
      <c r="AL55" s="78"/>
      <c r="AM55" s="70"/>
      <c r="AN55" s="70"/>
      <c r="AO55" s="70"/>
      <c r="AP55" s="70"/>
      <c r="AQ55" s="71" t="s">
        <v>347</v>
      </c>
      <c r="AR55" s="70"/>
      <c r="AS55" s="71" t="s">
        <v>347</v>
      </c>
      <c r="AT55" s="70"/>
    </row>
    <row r="56" spans="1:46" ht="96" x14ac:dyDescent="0.2">
      <c r="A56" s="39" t="s">
        <v>405</v>
      </c>
      <c r="B56" s="34" t="s">
        <v>167</v>
      </c>
      <c r="C56" s="69" t="s">
        <v>168</v>
      </c>
      <c r="D56" s="40" t="s">
        <v>171</v>
      </c>
      <c r="E56" s="41" t="s">
        <v>172</v>
      </c>
      <c r="F56" s="41"/>
      <c r="G56" s="41"/>
      <c r="H56" s="41"/>
      <c r="I56" s="41" t="s">
        <v>173</v>
      </c>
      <c r="J56" s="82" t="s">
        <v>347</v>
      </c>
      <c r="K56" s="82" t="str">
        <f>IFERROR(VLOOKUP(J56,'[1]ANSWER KEY'!$A$2:$B$6,2,FALSE),"-")</f>
        <v>-</v>
      </c>
      <c r="L56" s="82" t="s">
        <v>347</v>
      </c>
      <c r="M56" s="82" t="e">
        <f>VLOOKUP(L56,'[1]ANSWER KEY'!$A$2:$B$6,2,FALSE)</f>
        <v>#N/A</v>
      </c>
      <c r="N56" s="82" t="s">
        <v>347</v>
      </c>
      <c r="O56" s="82" t="e">
        <f>VLOOKUP(N56,'[1]ANSWER KEY'!$A$2:$B$6,2,FALSE)</f>
        <v>#N/A</v>
      </c>
      <c r="P56" s="82" t="s">
        <v>347</v>
      </c>
      <c r="Q56" s="82" t="e">
        <f>VLOOKUP(P56,'[1]ANSWER KEY'!$A$2:$B$6,2,FALSE)</f>
        <v>#N/A</v>
      </c>
      <c r="R56" s="82" t="s">
        <v>347</v>
      </c>
      <c r="S56" s="82" t="e">
        <f>VLOOKUP(R56,'[1]ANSWER KEY'!$A$2:$B$6,2,FALSE)</f>
        <v>#N/A</v>
      </c>
      <c r="T56" s="83" t="str">
        <f t="shared" si="0"/>
        <v>-</v>
      </c>
      <c r="U56" s="83" t="e">
        <f t="shared" si="1"/>
        <v>#N/A</v>
      </c>
      <c r="V56" s="83" t="e">
        <f t="shared" si="2"/>
        <v>#N/A</v>
      </c>
      <c r="W56" s="83" t="e">
        <f t="shared" si="3"/>
        <v>#N/A</v>
      </c>
      <c r="X56" s="83" t="e">
        <f t="shared" si="4"/>
        <v>#N/A</v>
      </c>
      <c r="Y56" s="82" t="s">
        <v>347</v>
      </c>
      <c r="Z56" s="82"/>
      <c r="AA56" s="84" t="s">
        <v>347</v>
      </c>
      <c r="AB56" s="86" t="s">
        <v>347</v>
      </c>
      <c r="AC56" s="79"/>
      <c r="AD56" s="70"/>
      <c r="AE56" s="70"/>
      <c r="AF56" s="70"/>
      <c r="AG56" s="70"/>
      <c r="AH56" s="70"/>
      <c r="AI56" s="70"/>
      <c r="AJ56" s="71" t="s">
        <v>347</v>
      </c>
      <c r="AK56" s="78" t="s">
        <v>485</v>
      </c>
      <c r="AL56" s="78"/>
      <c r="AM56" s="70"/>
      <c r="AN56" s="70"/>
      <c r="AO56" s="70"/>
      <c r="AP56" s="70"/>
      <c r="AQ56" s="71" t="s">
        <v>347</v>
      </c>
      <c r="AR56" s="70"/>
      <c r="AS56" s="71" t="s">
        <v>347</v>
      </c>
      <c r="AT56" s="70"/>
    </row>
    <row r="57" spans="1:46" ht="272" x14ac:dyDescent="0.2">
      <c r="A57" s="39" t="s">
        <v>405</v>
      </c>
      <c r="B57" s="34" t="s">
        <v>167</v>
      </c>
      <c r="C57" s="69" t="s">
        <v>168</v>
      </c>
      <c r="D57" s="40" t="s">
        <v>174</v>
      </c>
      <c r="E57" s="41" t="s">
        <v>175</v>
      </c>
      <c r="F57" s="41"/>
      <c r="G57" s="41"/>
      <c r="H57" s="41"/>
      <c r="I57" s="41" t="s">
        <v>176</v>
      </c>
      <c r="J57" s="82" t="s">
        <v>347</v>
      </c>
      <c r="K57" s="82" t="str">
        <f>IFERROR(VLOOKUP(J57,'[1]ANSWER KEY'!$A$2:$B$6,2,FALSE),"-")</f>
        <v>-</v>
      </c>
      <c r="L57" s="82" t="s">
        <v>347</v>
      </c>
      <c r="M57" s="82" t="e">
        <f>VLOOKUP(L57,'[1]ANSWER KEY'!$A$2:$B$6,2,FALSE)</f>
        <v>#N/A</v>
      </c>
      <c r="N57" s="82" t="s">
        <v>347</v>
      </c>
      <c r="O57" s="82" t="e">
        <f>VLOOKUP(N57,'[1]ANSWER KEY'!$A$2:$B$6,2,FALSE)</f>
        <v>#N/A</v>
      </c>
      <c r="P57" s="82" t="s">
        <v>347</v>
      </c>
      <c r="Q57" s="82" t="e">
        <f>VLOOKUP(P57,'[1]ANSWER KEY'!$A$2:$B$6,2,FALSE)</f>
        <v>#N/A</v>
      </c>
      <c r="R57" s="82" t="s">
        <v>347</v>
      </c>
      <c r="S57" s="82" t="e">
        <f>VLOOKUP(R57,'[1]ANSWER KEY'!$A$2:$B$6,2,FALSE)</f>
        <v>#N/A</v>
      </c>
      <c r="T57" s="83" t="str">
        <f t="shared" si="0"/>
        <v>-</v>
      </c>
      <c r="U57" s="83" t="e">
        <f t="shared" si="1"/>
        <v>#N/A</v>
      </c>
      <c r="V57" s="83" t="e">
        <f t="shared" si="2"/>
        <v>#N/A</v>
      </c>
      <c r="W57" s="83" t="e">
        <f t="shared" si="3"/>
        <v>#N/A</v>
      </c>
      <c r="X57" s="83" t="e">
        <f t="shared" si="4"/>
        <v>#N/A</v>
      </c>
      <c r="Y57" s="82" t="s">
        <v>347</v>
      </c>
      <c r="Z57" s="82"/>
      <c r="AA57" s="84" t="s">
        <v>347</v>
      </c>
      <c r="AB57" s="86" t="s">
        <v>347</v>
      </c>
      <c r="AC57" s="79"/>
      <c r="AD57" s="86"/>
      <c r="AE57" s="86"/>
      <c r="AF57" s="86"/>
      <c r="AG57" s="86"/>
      <c r="AH57" s="86"/>
      <c r="AI57" s="86"/>
      <c r="AJ57" s="71" t="s">
        <v>347</v>
      </c>
      <c r="AK57" s="78" t="s">
        <v>486</v>
      </c>
      <c r="AL57" s="78"/>
      <c r="AM57" s="70"/>
      <c r="AN57" s="70"/>
      <c r="AO57" s="70"/>
      <c r="AP57" s="70"/>
      <c r="AQ57" s="71" t="s">
        <v>347</v>
      </c>
      <c r="AR57" s="70"/>
      <c r="AS57" s="71" t="s">
        <v>347</v>
      </c>
      <c r="AT57" s="70"/>
    </row>
    <row r="58" spans="1:46" ht="208" x14ac:dyDescent="0.2">
      <c r="A58" s="39" t="s">
        <v>405</v>
      </c>
      <c r="B58" s="34" t="s">
        <v>167</v>
      </c>
      <c r="C58" s="69" t="s">
        <v>168</v>
      </c>
      <c r="D58" s="40" t="s">
        <v>177</v>
      </c>
      <c r="E58" s="41" t="s">
        <v>178</v>
      </c>
      <c r="F58" s="41"/>
      <c r="G58" s="41"/>
      <c r="H58" s="41"/>
      <c r="I58" s="41" t="s">
        <v>179</v>
      </c>
      <c r="J58" s="82" t="s">
        <v>347</v>
      </c>
      <c r="K58" s="82" t="str">
        <f>IFERROR(VLOOKUP(J58,'[1]ANSWER KEY'!$A$2:$B$6,2,FALSE),"-")</f>
        <v>-</v>
      </c>
      <c r="L58" s="82" t="s">
        <v>347</v>
      </c>
      <c r="M58" s="82" t="e">
        <f>VLOOKUP(L58,'[1]ANSWER KEY'!$A$2:$B$6,2,FALSE)</f>
        <v>#N/A</v>
      </c>
      <c r="N58" s="82" t="s">
        <v>347</v>
      </c>
      <c r="O58" s="82" t="e">
        <f>VLOOKUP(N58,'[1]ANSWER KEY'!$A$2:$B$6,2,FALSE)</f>
        <v>#N/A</v>
      </c>
      <c r="P58" s="82" t="s">
        <v>347</v>
      </c>
      <c r="Q58" s="82" t="e">
        <f>VLOOKUP(P58,'[1]ANSWER KEY'!$A$2:$B$6,2,FALSE)</f>
        <v>#N/A</v>
      </c>
      <c r="R58" s="82" t="s">
        <v>347</v>
      </c>
      <c r="S58" s="82" t="e">
        <f>VLOOKUP(R58,'[1]ANSWER KEY'!$A$2:$B$6,2,FALSE)</f>
        <v>#N/A</v>
      </c>
      <c r="T58" s="83" t="str">
        <f t="shared" si="0"/>
        <v>-</v>
      </c>
      <c r="U58" s="83" t="e">
        <f t="shared" si="1"/>
        <v>#N/A</v>
      </c>
      <c r="V58" s="83" t="e">
        <f t="shared" si="2"/>
        <v>#N/A</v>
      </c>
      <c r="W58" s="83" t="e">
        <f t="shared" si="3"/>
        <v>#N/A</v>
      </c>
      <c r="X58" s="83" t="e">
        <f t="shared" si="4"/>
        <v>#N/A</v>
      </c>
      <c r="Y58" s="82" t="s">
        <v>347</v>
      </c>
      <c r="Z58" s="82"/>
      <c r="AA58" s="84" t="s">
        <v>347</v>
      </c>
      <c r="AB58" s="86" t="s">
        <v>347</v>
      </c>
      <c r="AC58" s="79"/>
      <c r="AD58" s="70"/>
      <c r="AE58" s="70"/>
      <c r="AF58" s="70"/>
      <c r="AG58" s="70"/>
      <c r="AH58" s="70"/>
      <c r="AI58" s="70"/>
      <c r="AJ58" s="71" t="s">
        <v>347</v>
      </c>
      <c r="AK58" s="78" t="s">
        <v>487</v>
      </c>
      <c r="AL58" s="78"/>
      <c r="AM58" s="70"/>
      <c r="AN58" s="70"/>
      <c r="AO58" s="70"/>
      <c r="AP58" s="70"/>
      <c r="AQ58" s="71" t="s">
        <v>347</v>
      </c>
      <c r="AR58" s="70"/>
      <c r="AS58" s="71" t="s">
        <v>347</v>
      </c>
      <c r="AT58" s="70"/>
    </row>
    <row r="59" spans="1:46" ht="380" x14ac:dyDescent="0.2">
      <c r="A59" s="39" t="s">
        <v>405</v>
      </c>
      <c r="B59" s="34" t="s">
        <v>167</v>
      </c>
      <c r="C59" s="69" t="s">
        <v>168</v>
      </c>
      <c r="D59" s="40" t="s">
        <v>180</v>
      </c>
      <c r="E59" s="41" t="s">
        <v>181</v>
      </c>
      <c r="F59" s="41"/>
      <c r="G59" s="41"/>
      <c r="H59" s="41"/>
      <c r="I59" s="41" t="s">
        <v>182</v>
      </c>
      <c r="J59" s="82" t="s">
        <v>347</v>
      </c>
      <c r="K59" s="82" t="str">
        <f>IFERROR(VLOOKUP(J59,'[1]ANSWER KEY'!$A$2:$B$6,2,FALSE),"-")</f>
        <v>-</v>
      </c>
      <c r="L59" s="82" t="s">
        <v>347</v>
      </c>
      <c r="M59" s="82" t="e">
        <f>VLOOKUP(L59,'[1]ANSWER KEY'!$A$2:$B$6,2,FALSE)</f>
        <v>#N/A</v>
      </c>
      <c r="N59" s="82" t="s">
        <v>347</v>
      </c>
      <c r="O59" s="82" t="e">
        <f>VLOOKUP(N59,'[1]ANSWER KEY'!$A$2:$B$6,2,FALSE)</f>
        <v>#N/A</v>
      </c>
      <c r="P59" s="82" t="s">
        <v>347</v>
      </c>
      <c r="Q59" s="82" t="e">
        <f>VLOOKUP(P59,'[1]ANSWER KEY'!$A$2:$B$6,2,FALSE)</f>
        <v>#N/A</v>
      </c>
      <c r="R59" s="82" t="s">
        <v>347</v>
      </c>
      <c r="S59" s="82" t="e">
        <f>VLOOKUP(R59,'[1]ANSWER KEY'!$A$2:$B$6,2,FALSE)</f>
        <v>#N/A</v>
      </c>
      <c r="T59" s="83" t="str">
        <f t="shared" si="0"/>
        <v>-</v>
      </c>
      <c r="U59" s="83" t="e">
        <f t="shared" si="1"/>
        <v>#N/A</v>
      </c>
      <c r="V59" s="83" t="e">
        <f t="shared" si="2"/>
        <v>#N/A</v>
      </c>
      <c r="W59" s="83" t="e">
        <f t="shared" si="3"/>
        <v>#N/A</v>
      </c>
      <c r="X59" s="83" t="e">
        <f t="shared" si="4"/>
        <v>#N/A</v>
      </c>
      <c r="Y59" s="82" t="s">
        <v>347</v>
      </c>
      <c r="Z59" s="82"/>
      <c r="AA59" s="84" t="s">
        <v>347</v>
      </c>
      <c r="AB59" s="86" t="s">
        <v>347</v>
      </c>
      <c r="AC59" s="79"/>
      <c r="AD59" s="86"/>
      <c r="AE59" s="86"/>
      <c r="AF59" s="86"/>
      <c r="AG59" s="86"/>
      <c r="AH59" s="86"/>
      <c r="AI59" s="86"/>
      <c r="AJ59" s="71" t="s">
        <v>347</v>
      </c>
      <c r="AK59" s="78" t="s">
        <v>488</v>
      </c>
      <c r="AL59" s="78"/>
      <c r="AM59" s="70"/>
      <c r="AN59" s="70"/>
      <c r="AO59" s="70"/>
      <c r="AP59" s="70"/>
      <c r="AQ59" s="71" t="s">
        <v>347</v>
      </c>
      <c r="AR59" s="70"/>
      <c r="AS59" s="71" t="s">
        <v>347</v>
      </c>
      <c r="AT59" s="70"/>
    </row>
    <row r="60" spans="1:46" ht="240" x14ac:dyDescent="0.2">
      <c r="A60" s="39" t="s">
        <v>405</v>
      </c>
      <c r="B60" s="34" t="s">
        <v>167</v>
      </c>
      <c r="C60" s="69" t="s">
        <v>168</v>
      </c>
      <c r="D60" s="40" t="s">
        <v>183</v>
      </c>
      <c r="E60" s="41" t="s">
        <v>184</v>
      </c>
      <c r="F60" s="41"/>
      <c r="G60" s="41"/>
      <c r="H60" s="41"/>
      <c r="I60" s="41" t="s">
        <v>185</v>
      </c>
      <c r="J60" s="82" t="s">
        <v>347</v>
      </c>
      <c r="K60" s="82" t="str">
        <f>IFERROR(VLOOKUP(J60,'[1]ANSWER KEY'!$A$2:$B$6,2,FALSE),"-")</f>
        <v>-</v>
      </c>
      <c r="L60" s="82" t="s">
        <v>347</v>
      </c>
      <c r="M60" s="82" t="e">
        <f>VLOOKUP(L60,'[1]ANSWER KEY'!$A$2:$B$6,2,FALSE)</f>
        <v>#N/A</v>
      </c>
      <c r="N60" s="82" t="s">
        <v>347</v>
      </c>
      <c r="O60" s="82" t="e">
        <f>VLOOKUP(N60,'[1]ANSWER KEY'!$A$2:$B$6,2,FALSE)</f>
        <v>#N/A</v>
      </c>
      <c r="P60" s="82" t="s">
        <v>347</v>
      </c>
      <c r="Q60" s="82" t="e">
        <f>VLOOKUP(P60,'[1]ANSWER KEY'!$A$2:$B$6,2,FALSE)</f>
        <v>#N/A</v>
      </c>
      <c r="R60" s="82" t="s">
        <v>347</v>
      </c>
      <c r="S60" s="82" t="e">
        <f>VLOOKUP(R60,'[1]ANSWER KEY'!$A$2:$B$6,2,FALSE)</f>
        <v>#N/A</v>
      </c>
      <c r="T60" s="83" t="str">
        <f t="shared" si="0"/>
        <v>-</v>
      </c>
      <c r="U60" s="83" t="e">
        <f t="shared" si="1"/>
        <v>#N/A</v>
      </c>
      <c r="V60" s="83" t="e">
        <f t="shared" si="2"/>
        <v>#N/A</v>
      </c>
      <c r="W60" s="83" t="e">
        <f t="shared" si="3"/>
        <v>#N/A</v>
      </c>
      <c r="X60" s="83" t="e">
        <f t="shared" si="4"/>
        <v>#N/A</v>
      </c>
      <c r="Y60" s="82" t="s">
        <v>347</v>
      </c>
      <c r="Z60" s="82"/>
      <c r="AA60" s="84" t="s">
        <v>347</v>
      </c>
      <c r="AB60" s="86" t="s">
        <v>347</v>
      </c>
      <c r="AC60" s="79"/>
      <c r="AD60" s="70"/>
      <c r="AE60" s="70"/>
      <c r="AF60" s="70"/>
      <c r="AG60" s="70"/>
      <c r="AH60" s="70"/>
      <c r="AI60" s="70"/>
      <c r="AJ60" s="71" t="s">
        <v>347</v>
      </c>
      <c r="AK60" s="78" t="s">
        <v>489</v>
      </c>
      <c r="AL60" s="78"/>
      <c r="AM60" s="70"/>
      <c r="AN60" s="70"/>
      <c r="AO60" s="70"/>
      <c r="AP60" s="70"/>
      <c r="AQ60" s="71" t="s">
        <v>347</v>
      </c>
      <c r="AR60" s="70"/>
      <c r="AS60" s="71" t="s">
        <v>347</v>
      </c>
      <c r="AT60" s="70"/>
    </row>
    <row r="61" spans="1:46" ht="304" x14ac:dyDescent="0.2">
      <c r="A61" s="39" t="s">
        <v>373</v>
      </c>
      <c r="B61" s="34" t="s">
        <v>167</v>
      </c>
      <c r="C61" s="69" t="s">
        <v>186</v>
      </c>
      <c r="D61" s="40" t="s">
        <v>187</v>
      </c>
      <c r="E61" s="41" t="s">
        <v>188</v>
      </c>
      <c r="F61" s="41"/>
      <c r="G61" s="41"/>
      <c r="H61" s="41"/>
      <c r="I61" s="41" t="s">
        <v>354</v>
      </c>
      <c r="J61" s="82" t="s">
        <v>347</v>
      </c>
      <c r="K61" s="82" t="str">
        <f>IFERROR(VLOOKUP(J61,'[1]ANSWER KEY'!$A$2:$B$6,2,FALSE),"-")</f>
        <v>-</v>
      </c>
      <c r="L61" s="82" t="s">
        <v>347</v>
      </c>
      <c r="M61" s="82" t="e">
        <f>VLOOKUP(L61,'[1]ANSWER KEY'!$A$2:$B$6,2,FALSE)</f>
        <v>#N/A</v>
      </c>
      <c r="N61" s="82" t="s">
        <v>347</v>
      </c>
      <c r="O61" s="82" t="e">
        <f>VLOOKUP(N61,'[1]ANSWER KEY'!$A$2:$B$6,2,FALSE)</f>
        <v>#N/A</v>
      </c>
      <c r="P61" s="82" t="s">
        <v>347</v>
      </c>
      <c r="Q61" s="82" t="e">
        <f>VLOOKUP(P61,'[1]ANSWER KEY'!$A$2:$B$6,2,FALSE)</f>
        <v>#N/A</v>
      </c>
      <c r="R61" s="82" t="s">
        <v>347</v>
      </c>
      <c r="S61" s="82" t="e">
        <f>VLOOKUP(R61,'[1]ANSWER KEY'!$A$2:$B$6,2,FALSE)</f>
        <v>#N/A</v>
      </c>
      <c r="T61" s="83" t="str">
        <f t="shared" si="0"/>
        <v>-</v>
      </c>
      <c r="U61" s="83" t="e">
        <f t="shared" si="1"/>
        <v>#N/A</v>
      </c>
      <c r="V61" s="83" t="e">
        <f t="shared" si="2"/>
        <v>#N/A</v>
      </c>
      <c r="W61" s="83" t="e">
        <f t="shared" si="3"/>
        <v>#N/A</v>
      </c>
      <c r="X61" s="83" t="e">
        <f t="shared" si="4"/>
        <v>#N/A</v>
      </c>
      <c r="Y61" s="82" t="s">
        <v>347</v>
      </c>
      <c r="Z61" s="82"/>
      <c r="AA61" s="84" t="s">
        <v>347</v>
      </c>
      <c r="AB61" s="86" t="s">
        <v>347</v>
      </c>
      <c r="AC61" s="79"/>
      <c r="AD61" s="86"/>
      <c r="AE61" s="86"/>
      <c r="AF61" s="86"/>
      <c r="AG61" s="86"/>
      <c r="AH61" s="86"/>
      <c r="AI61" s="86"/>
      <c r="AJ61" s="71" t="s">
        <v>347</v>
      </c>
      <c r="AK61" s="78" t="s">
        <v>490</v>
      </c>
      <c r="AL61" s="78"/>
      <c r="AM61" s="70"/>
      <c r="AN61" s="70"/>
      <c r="AO61" s="70"/>
      <c r="AP61" s="70"/>
      <c r="AQ61" s="71" t="s">
        <v>347</v>
      </c>
      <c r="AR61" s="70"/>
      <c r="AS61" s="71" t="s">
        <v>347</v>
      </c>
      <c r="AT61" s="70"/>
    </row>
    <row r="62" spans="1:46" ht="304" x14ac:dyDescent="0.2">
      <c r="A62" s="39" t="s">
        <v>373</v>
      </c>
      <c r="B62" s="34" t="s">
        <v>167</v>
      </c>
      <c r="C62" s="69" t="s">
        <v>186</v>
      </c>
      <c r="D62" s="40" t="s">
        <v>189</v>
      </c>
      <c r="E62" s="41" t="s">
        <v>190</v>
      </c>
      <c r="F62" s="41"/>
      <c r="G62" s="41"/>
      <c r="H62" s="41"/>
      <c r="I62" s="41" t="s">
        <v>191</v>
      </c>
      <c r="J62" s="82" t="s">
        <v>347</v>
      </c>
      <c r="K62" s="82" t="str">
        <f>IFERROR(VLOOKUP(J62,'[1]ANSWER KEY'!$A$2:$B$6,2,FALSE),"-")</f>
        <v>-</v>
      </c>
      <c r="L62" s="82" t="s">
        <v>347</v>
      </c>
      <c r="M62" s="82" t="e">
        <f>VLOOKUP(L62,'[1]ANSWER KEY'!$A$2:$B$6,2,FALSE)</f>
        <v>#N/A</v>
      </c>
      <c r="N62" s="82" t="s">
        <v>347</v>
      </c>
      <c r="O62" s="82" t="e">
        <f>VLOOKUP(N62,'[1]ANSWER KEY'!$A$2:$B$6,2,FALSE)</f>
        <v>#N/A</v>
      </c>
      <c r="P62" s="82" t="s">
        <v>347</v>
      </c>
      <c r="Q62" s="82" t="e">
        <f>VLOOKUP(P62,'[1]ANSWER KEY'!$A$2:$B$6,2,FALSE)</f>
        <v>#N/A</v>
      </c>
      <c r="R62" s="82" t="s">
        <v>347</v>
      </c>
      <c r="S62" s="82" t="e">
        <f>VLOOKUP(R62,'[1]ANSWER KEY'!$A$2:$B$6,2,FALSE)</f>
        <v>#N/A</v>
      </c>
      <c r="T62" s="83" t="str">
        <f t="shared" si="0"/>
        <v>-</v>
      </c>
      <c r="U62" s="83" t="e">
        <f t="shared" si="1"/>
        <v>#N/A</v>
      </c>
      <c r="V62" s="83" t="e">
        <f t="shared" si="2"/>
        <v>#N/A</v>
      </c>
      <c r="W62" s="83" t="e">
        <f t="shared" si="3"/>
        <v>#N/A</v>
      </c>
      <c r="X62" s="83" t="e">
        <f t="shared" si="4"/>
        <v>#N/A</v>
      </c>
      <c r="Y62" s="82" t="s">
        <v>347</v>
      </c>
      <c r="Z62" s="82"/>
      <c r="AA62" s="84" t="s">
        <v>347</v>
      </c>
      <c r="AB62" s="86" t="s">
        <v>347</v>
      </c>
      <c r="AC62" s="79"/>
      <c r="AD62" s="70"/>
      <c r="AE62" s="70"/>
      <c r="AF62" s="70"/>
      <c r="AG62" s="70"/>
      <c r="AH62" s="70"/>
      <c r="AI62" s="70"/>
      <c r="AJ62" s="71" t="s">
        <v>347</v>
      </c>
      <c r="AK62" s="78" t="s">
        <v>491</v>
      </c>
      <c r="AL62" s="78"/>
      <c r="AM62" s="70"/>
      <c r="AN62" s="70"/>
      <c r="AO62" s="70"/>
      <c r="AP62" s="70"/>
      <c r="AQ62" s="71" t="s">
        <v>347</v>
      </c>
      <c r="AR62" s="70"/>
      <c r="AS62" s="71" t="s">
        <v>347</v>
      </c>
      <c r="AT62" s="70"/>
    </row>
    <row r="63" spans="1:46" ht="409.6" x14ac:dyDescent="0.2">
      <c r="A63" s="39" t="s">
        <v>375</v>
      </c>
      <c r="B63" s="34" t="s">
        <v>167</v>
      </c>
      <c r="C63" s="69" t="s">
        <v>192</v>
      </c>
      <c r="D63" s="40" t="s">
        <v>193</v>
      </c>
      <c r="E63" s="41" t="s">
        <v>194</v>
      </c>
      <c r="F63" s="41"/>
      <c r="G63" s="41"/>
      <c r="H63" s="41"/>
      <c r="I63" s="41" t="s">
        <v>353</v>
      </c>
      <c r="J63" s="82" t="s">
        <v>347</v>
      </c>
      <c r="K63" s="82" t="str">
        <f>IFERROR(VLOOKUP(J63,'[1]ANSWER KEY'!$A$2:$B$6,2,FALSE),"-")</f>
        <v>-</v>
      </c>
      <c r="L63" s="82" t="s">
        <v>347</v>
      </c>
      <c r="M63" s="82" t="e">
        <f>VLOOKUP(L63,'[1]ANSWER KEY'!$A$2:$B$6,2,FALSE)</f>
        <v>#N/A</v>
      </c>
      <c r="N63" s="82" t="s">
        <v>347</v>
      </c>
      <c r="O63" s="82" t="e">
        <f>VLOOKUP(N63,'[1]ANSWER KEY'!$A$2:$B$6,2,FALSE)</f>
        <v>#N/A</v>
      </c>
      <c r="P63" s="82" t="s">
        <v>347</v>
      </c>
      <c r="Q63" s="82" t="e">
        <f>VLOOKUP(P63,'[1]ANSWER KEY'!$A$2:$B$6,2,FALSE)</f>
        <v>#N/A</v>
      </c>
      <c r="R63" s="82" t="s">
        <v>347</v>
      </c>
      <c r="S63" s="82" t="e">
        <f>VLOOKUP(R63,'[1]ANSWER KEY'!$A$2:$B$6,2,FALSE)</f>
        <v>#N/A</v>
      </c>
      <c r="T63" s="83" t="str">
        <f t="shared" si="0"/>
        <v>-</v>
      </c>
      <c r="U63" s="83" t="e">
        <f t="shared" si="1"/>
        <v>#N/A</v>
      </c>
      <c r="V63" s="83" t="e">
        <f t="shared" si="2"/>
        <v>#N/A</v>
      </c>
      <c r="W63" s="83" t="e">
        <f t="shared" si="3"/>
        <v>#N/A</v>
      </c>
      <c r="X63" s="83" t="e">
        <f t="shared" si="4"/>
        <v>#N/A</v>
      </c>
      <c r="Y63" s="82" t="s">
        <v>347</v>
      </c>
      <c r="Z63" s="82"/>
      <c r="AA63" s="84" t="s">
        <v>347</v>
      </c>
      <c r="AB63" s="86" t="s">
        <v>347</v>
      </c>
      <c r="AC63" s="79"/>
      <c r="AD63" s="86"/>
      <c r="AE63" s="86"/>
      <c r="AF63" s="86"/>
      <c r="AG63" s="86"/>
      <c r="AH63" s="86"/>
      <c r="AI63" s="86"/>
      <c r="AJ63" s="71" t="s">
        <v>347</v>
      </c>
      <c r="AK63" s="78" t="s">
        <v>492</v>
      </c>
      <c r="AL63" s="78"/>
      <c r="AM63" s="70"/>
      <c r="AN63" s="70"/>
      <c r="AO63" s="70"/>
      <c r="AP63" s="70"/>
      <c r="AQ63" s="71" t="s">
        <v>347</v>
      </c>
      <c r="AR63" s="70"/>
      <c r="AS63" s="71" t="s">
        <v>347</v>
      </c>
      <c r="AT63" s="70"/>
    </row>
    <row r="64" spans="1:46" ht="304" x14ac:dyDescent="0.2">
      <c r="A64" s="39" t="s">
        <v>375</v>
      </c>
      <c r="B64" s="34" t="s">
        <v>167</v>
      </c>
      <c r="C64" s="69" t="s">
        <v>192</v>
      </c>
      <c r="D64" s="40" t="s">
        <v>195</v>
      </c>
      <c r="E64" s="41" t="s">
        <v>196</v>
      </c>
      <c r="F64" s="41"/>
      <c r="G64" s="41"/>
      <c r="H64" s="41"/>
      <c r="I64" s="41" t="s">
        <v>197</v>
      </c>
      <c r="J64" s="82" t="s">
        <v>347</v>
      </c>
      <c r="K64" s="82" t="str">
        <f>IFERROR(VLOOKUP(J64,'[1]ANSWER KEY'!$A$2:$B$6,2,FALSE),"-")</f>
        <v>-</v>
      </c>
      <c r="L64" s="82" t="s">
        <v>347</v>
      </c>
      <c r="M64" s="82" t="e">
        <f>VLOOKUP(L64,'[1]ANSWER KEY'!$A$2:$B$6,2,FALSE)</f>
        <v>#N/A</v>
      </c>
      <c r="N64" s="82" t="s">
        <v>347</v>
      </c>
      <c r="O64" s="82" t="e">
        <f>VLOOKUP(N64,'[1]ANSWER KEY'!$A$2:$B$6,2,FALSE)</f>
        <v>#N/A</v>
      </c>
      <c r="P64" s="82" t="s">
        <v>347</v>
      </c>
      <c r="Q64" s="82" t="e">
        <f>VLOOKUP(P64,'[1]ANSWER KEY'!$A$2:$B$6,2,FALSE)</f>
        <v>#N/A</v>
      </c>
      <c r="R64" s="82" t="s">
        <v>347</v>
      </c>
      <c r="S64" s="82" t="e">
        <f>VLOOKUP(R64,'[1]ANSWER KEY'!$A$2:$B$6,2,FALSE)</f>
        <v>#N/A</v>
      </c>
      <c r="T64" s="83" t="str">
        <f t="shared" si="0"/>
        <v>-</v>
      </c>
      <c r="U64" s="83" t="e">
        <f t="shared" si="1"/>
        <v>#N/A</v>
      </c>
      <c r="V64" s="83" t="e">
        <f t="shared" si="2"/>
        <v>#N/A</v>
      </c>
      <c r="W64" s="83" t="e">
        <f t="shared" si="3"/>
        <v>#N/A</v>
      </c>
      <c r="X64" s="83" t="e">
        <f t="shared" si="4"/>
        <v>#N/A</v>
      </c>
      <c r="Y64" s="82" t="s">
        <v>347</v>
      </c>
      <c r="Z64" s="82"/>
      <c r="AA64" s="84" t="s">
        <v>347</v>
      </c>
      <c r="AB64" s="86" t="s">
        <v>347</v>
      </c>
      <c r="AC64" s="79"/>
      <c r="AD64" s="70"/>
      <c r="AE64" s="70"/>
      <c r="AF64" s="70"/>
      <c r="AG64" s="70"/>
      <c r="AH64" s="70"/>
      <c r="AI64" s="70"/>
      <c r="AJ64" s="71" t="s">
        <v>347</v>
      </c>
      <c r="AK64" s="78" t="s">
        <v>493</v>
      </c>
      <c r="AL64" s="78"/>
      <c r="AM64" s="70"/>
      <c r="AN64" s="70"/>
      <c r="AO64" s="70"/>
      <c r="AP64" s="70"/>
      <c r="AQ64" s="71" t="s">
        <v>347</v>
      </c>
      <c r="AR64" s="70"/>
      <c r="AS64" s="71" t="s">
        <v>347</v>
      </c>
      <c r="AT64" s="70"/>
    </row>
    <row r="65" spans="1:46" ht="395" x14ac:dyDescent="0.2">
      <c r="A65" s="39" t="s">
        <v>375</v>
      </c>
      <c r="B65" s="34" t="s">
        <v>167</v>
      </c>
      <c r="C65" s="69" t="s">
        <v>192</v>
      </c>
      <c r="D65" s="40" t="s">
        <v>198</v>
      </c>
      <c r="E65" s="41" t="s">
        <v>199</v>
      </c>
      <c r="F65" s="41"/>
      <c r="G65" s="41"/>
      <c r="H65" s="41"/>
      <c r="I65" s="41" t="s">
        <v>200</v>
      </c>
      <c r="J65" s="82" t="s">
        <v>347</v>
      </c>
      <c r="K65" s="82" t="str">
        <f>IFERROR(VLOOKUP(J65,'[1]ANSWER KEY'!$A$2:$B$6,2,FALSE),"-")</f>
        <v>-</v>
      </c>
      <c r="L65" s="82" t="s">
        <v>347</v>
      </c>
      <c r="M65" s="82" t="e">
        <f>VLOOKUP(L65,'[1]ANSWER KEY'!$A$2:$B$6,2,FALSE)</f>
        <v>#N/A</v>
      </c>
      <c r="N65" s="82" t="s">
        <v>347</v>
      </c>
      <c r="O65" s="82" t="e">
        <f>VLOOKUP(N65,'[1]ANSWER KEY'!$A$2:$B$6,2,FALSE)</f>
        <v>#N/A</v>
      </c>
      <c r="P65" s="82" t="s">
        <v>347</v>
      </c>
      <c r="Q65" s="82" t="e">
        <f>VLOOKUP(P65,'[1]ANSWER KEY'!$A$2:$B$6,2,FALSE)</f>
        <v>#N/A</v>
      </c>
      <c r="R65" s="82" t="s">
        <v>347</v>
      </c>
      <c r="S65" s="82" t="e">
        <f>VLOOKUP(R65,'[1]ANSWER KEY'!$A$2:$B$6,2,FALSE)</f>
        <v>#N/A</v>
      </c>
      <c r="T65" s="83" t="str">
        <f t="shared" si="0"/>
        <v>-</v>
      </c>
      <c r="U65" s="83" t="e">
        <f t="shared" si="1"/>
        <v>#N/A</v>
      </c>
      <c r="V65" s="83" t="e">
        <f t="shared" si="2"/>
        <v>#N/A</v>
      </c>
      <c r="W65" s="83" t="e">
        <f t="shared" si="3"/>
        <v>#N/A</v>
      </c>
      <c r="X65" s="83" t="e">
        <f t="shared" si="4"/>
        <v>#N/A</v>
      </c>
      <c r="Y65" s="82" t="s">
        <v>347</v>
      </c>
      <c r="Z65" s="82"/>
      <c r="AA65" s="84" t="s">
        <v>347</v>
      </c>
      <c r="AB65" s="86" t="s">
        <v>347</v>
      </c>
      <c r="AC65" s="79"/>
      <c r="AD65" s="86"/>
      <c r="AE65" s="86"/>
      <c r="AF65" s="86"/>
      <c r="AG65" s="86"/>
      <c r="AH65" s="86"/>
      <c r="AI65" s="86"/>
      <c r="AJ65" s="71" t="s">
        <v>347</v>
      </c>
      <c r="AK65" s="78" t="s">
        <v>494</v>
      </c>
      <c r="AL65" s="78"/>
      <c r="AM65" s="70"/>
      <c r="AN65" s="70"/>
      <c r="AO65" s="70"/>
      <c r="AP65" s="70"/>
      <c r="AQ65" s="71" t="s">
        <v>347</v>
      </c>
      <c r="AR65" s="70"/>
      <c r="AS65" s="71" t="s">
        <v>347</v>
      </c>
      <c r="AT65" s="70"/>
    </row>
    <row r="66" spans="1:46" ht="176" x14ac:dyDescent="0.2">
      <c r="A66" s="39" t="s">
        <v>375</v>
      </c>
      <c r="B66" s="34" t="s">
        <v>167</v>
      </c>
      <c r="C66" s="69" t="s">
        <v>192</v>
      </c>
      <c r="D66" s="40" t="s">
        <v>201</v>
      </c>
      <c r="E66" s="41" t="s">
        <v>202</v>
      </c>
      <c r="F66" s="41"/>
      <c r="G66" s="41"/>
      <c r="H66" s="41"/>
      <c r="I66" s="41" t="s">
        <v>203</v>
      </c>
      <c r="J66" s="82" t="s">
        <v>347</v>
      </c>
      <c r="K66" s="82" t="str">
        <f>IFERROR(VLOOKUP(J66,'[1]ANSWER KEY'!$A$2:$B$6,2,FALSE),"-")</f>
        <v>-</v>
      </c>
      <c r="L66" s="82" t="s">
        <v>347</v>
      </c>
      <c r="M66" s="82" t="e">
        <f>VLOOKUP(L66,'[1]ANSWER KEY'!$A$2:$B$6,2,FALSE)</f>
        <v>#N/A</v>
      </c>
      <c r="N66" s="82" t="s">
        <v>347</v>
      </c>
      <c r="O66" s="82" t="e">
        <f>VLOOKUP(N66,'[1]ANSWER KEY'!$A$2:$B$6,2,FALSE)</f>
        <v>#N/A</v>
      </c>
      <c r="P66" s="82" t="s">
        <v>347</v>
      </c>
      <c r="Q66" s="82" t="e">
        <f>VLOOKUP(P66,'[1]ANSWER KEY'!$A$2:$B$6,2,FALSE)</f>
        <v>#N/A</v>
      </c>
      <c r="R66" s="82" t="s">
        <v>347</v>
      </c>
      <c r="S66" s="82" t="e">
        <f>VLOOKUP(R66,'[1]ANSWER KEY'!$A$2:$B$6,2,FALSE)</f>
        <v>#N/A</v>
      </c>
      <c r="T66" s="83" t="str">
        <f t="shared" si="0"/>
        <v>-</v>
      </c>
      <c r="U66" s="83" t="e">
        <f t="shared" si="1"/>
        <v>#N/A</v>
      </c>
      <c r="V66" s="83" t="e">
        <f t="shared" si="2"/>
        <v>#N/A</v>
      </c>
      <c r="W66" s="83" t="e">
        <f t="shared" si="3"/>
        <v>#N/A</v>
      </c>
      <c r="X66" s="83" t="e">
        <f t="shared" si="4"/>
        <v>#N/A</v>
      </c>
      <c r="Y66" s="82" t="s">
        <v>347</v>
      </c>
      <c r="Z66" s="82"/>
      <c r="AA66" s="84" t="s">
        <v>347</v>
      </c>
      <c r="AB66" s="86" t="s">
        <v>347</v>
      </c>
      <c r="AC66" s="79"/>
      <c r="AD66" s="70"/>
      <c r="AE66" s="70"/>
      <c r="AF66" s="70"/>
      <c r="AG66" s="70"/>
      <c r="AH66" s="70"/>
      <c r="AI66" s="70"/>
      <c r="AJ66" s="71" t="s">
        <v>347</v>
      </c>
      <c r="AK66" s="78" t="s">
        <v>495</v>
      </c>
      <c r="AL66" s="78"/>
      <c r="AM66" s="70"/>
      <c r="AN66" s="70"/>
      <c r="AO66" s="70"/>
      <c r="AP66" s="70"/>
      <c r="AQ66" s="71" t="s">
        <v>347</v>
      </c>
      <c r="AR66" s="70"/>
      <c r="AS66" s="71" t="s">
        <v>347</v>
      </c>
      <c r="AT66" s="70"/>
    </row>
    <row r="67" spans="1:46" ht="409.6" x14ac:dyDescent="0.2">
      <c r="A67" s="39" t="s">
        <v>406</v>
      </c>
      <c r="B67" s="34" t="s">
        <v>167</v>
      </c>
      <c r="C67" s="69" t="s">
        <v>204</v>
      </c>
      <c r="D67" s="40" t="s">
        <v>205</v>
      </c>
      <c r="E67" s="41" t="s">
        <v>206</v>
      </c>
      <c r="F67" s="41"/>
      <c r="G67" s="41"/>
      <c r="H67" s="41"/>
      <c r="I67" s="41" t="s">
        <v>352</v>
      </c>
      <c r="J67" s="82" t="s">
        <v>347</v>
      </c>
      <c r="K67" s="82" t="str">
        <f>IFERROR(VLOOKUP(J67,'[1]ANSWER KEY'!$A$2:$B$6,2,FALSE),"-")</f>
        <v>-</v>
      </c>
      <c r="L67" s="82" t="s">
        <v>347</v>
      </c>
      <c r="M67" s="82" t="e">
        <f>VLOOKUP(L67,'[1]ANSWER KEY'!$A$2:$B$6,2,FALSE)</f>
        <v>#N/A</v>
      </c>
      <c r="N67" s="82" t="s">
        <v>347</v>
      </c>
      <c r="O67" s="82" t="e">
        <f>VLOOKUP(N67,'[1]ANSWER KEY'!$A$2:$B$6,2,FALSE)</f>
        <v>#N/A</v>
      </c>
      <c r="P67" s="82" t="s">
        <v>347</v>
      </c>
      <c r="Q67" s="82" t="e">
        <f>VLOOKUP(P67,'[1]ANSWER KEY'!$A$2:$B$6,2,FALSE)</f>
        <v>#N/A</v>
      </c>
      <c r="R67" s="82" t="s">
        <v>347</v>
      </c>
      <c r="S67" s="82" t="e">
        <f>VLOOKUP(R67,'[1]ANSWER KEY'!$A$2:$B$6,2,FALSE)</f>
        <v>#N/A</v>
      </c>
      <c r="T67" s="83" t="str">
        <f t="shared" ref="T67:T108" si="5">K67</f>
        <v>-</v>
      </c>
      <c r="U67" s="83" t="e">
        <f t="shared" ref="U67:U108" si="6">M67</f>
        <v>#N/A</v>
      </c>
      <c r="V67" s="83" t="e">
        <f t="shared" ref="V67:V108" si="7">O67</f>
        <v>#N/A</v>
      </c>
      <c r="W67" s="83" t="e">
        <f t="shared" ref="W67:W108" si="8">Q67</f>
        <v>#N/A</v>
      </c>
      <c r="X67" s="83" t="e">
        <f t="shared" ref="X67:X108" si="9">S67</f>
        <v>#N/A</v>
      </c>
      <c r="Y67" s="82" t="s">
        <v>347</v>
      </c>
      <c r="Z67" s="82"/>
      <c r="AA67" s="84" t="s">
        <v>347</v>
      </c>
      <c r="AB67" s="86" t="s">
        <v>347</v>
      </c>
      <c r="AC67" s="79"/>
      <c r="AD67" s="86"/>
      <c r="AE67" s="86"/>
      <c r="AF67" s="86"/>
      <c r="AG67" s="86"/>
      <c r="AH67" s="86"/>
      <c r="AI67" s="86"/>
      <c r="AJ67" s="71" t="s">
        <v>347</v>
      </c>
      <c r="AK67" s="78" t="s">
        <v>496</v>
      </c>
      <c r="AL67" s="78"/>
      <c r="AM67" s="70"/>
      <c r="AN67" s="70"/>
      <c r="AO67" s="70"/>
      <c r="AP67" s="70"/>
      <c r="AQ67" s="71" t="s">
        <v>347</v>
      </c>
      <c r="AR67" s="70"/>
      <c r="AS67" s="71" t="s">
        <v>347</v>
      </c>
      <c r="AT67" s="70"/>
    </row>
    <row r="68" spans="1:46" ht="256" x14ac:dyDescent="0.2">
      <c r="A68" s="39" t="s">
        <v>406</v>
      </c>
      <c r="B68" s="34" t="s">
        <v>167</v>
      </c>
      <c r="C68" s="69" t="s">
        <v>204</v>
      </c>
      <c r="D68" s="40" t="s">
        <v>207</v>
      </c>
      <c r="E68" s="41" t="s">
        <v>208</v>
      </c>
      <c r="F68" s="41"/>
      <c r="G68" s="41"/>
      <c r="H68" s="41"/>
      <c r="I68" s="41" t="s">
        <v>209</v>
      </c>
      <c r="J68" s="82" t="s">
        <v>347</v>
      </c>
      <c r="K68" s="82" t="str">
        <f>IFERROR(VLOOKUP(J68,'[1]ANSWER KEY'!$A$2:$B$6,2,FALSE),"-")</f>
        <v>-</v>
      </c>
      <c r="L68" s="82" t="s">
        <v>347</v>
      </c>
      <c r="M68" s="82" t="e">
        <f>VLOOKUP(L68,'[1]ANSWER KEY'!$A$2:$B$6,2,FALSE)</f>
        <v>#N/A</v>
      </c>
      <c r="N68" s="82" t="s">
        <v>347</v>
      </c>
      <c r="O68" s="82" t="e">
        <f>VLOOKUP(N68,'[1]ANSWER KEY'!$A$2:$B$6,2,FALSE)</f>
        <v>#N/A</v>
      </c>
      <c r="P68" s="82" t="s">
        <v>347</v>
      </c>
      <c r="Q68" s="82" t="e">
        <f>VLOOKUP(P68,'[1]ANSWER KEY'!$A$2:$B$6,2,FALSE)</f>
        <v>#N/A</v>
      </c>
      <c r="R68" s="82" t="s">
        <v>347</v>
      </c>
      <c r="S68" s="82" t="e">
        <f>VLOOKUP(R68,'[1]ANSWER KEY'!$A$2:$B$6,2,FALSE)</f>
        <v>#N/A</v>
      </c>
      <c r="T68" s="83" t="str">
        <f t="shared" si="5"/>
        <v>-</v>
      </c>
      <c r="U68" s="83" t="e">
        <f t="shared" si="6"/>
        <v>#N/A</v>
      </c>
      <c r="V68" s="83" t="e">
        <f t="shared" si="7"/>
        <v>#N/A</v>
      </c>
      <c r="W68" s="83" t="e">
        <f t="shared" si="8"/>
        <v>#N/A</v>
      </c>
      <c r="X68" s="83" t="e">
        <f t="shared" si="9"/>
        <v>#N/A</v>
      </c>
      <c r="Y68" s="82" t="s">
        <v>347</v>
      </c>
      <c r="Z68" s="82"/>
      <c r="AA68" s="84" t="s">
        <v>347</v>
      </c>
      <c r="AB68" s="86" t="s">
        <v>347</v>
      </c>
      <c r="AC68" s="79"/>
      <c r="AD68" s="70"/>
      <c r="AE68" s="70"/>
      <c r="AF68" s="70"/>
      <c r="AG68" s="70"/>
      <c r="AH68" s="70"/>
      <c r="AI68" s="70"/>
      <c r="AJ68" s="71" t="s">
        <v>347</v>
      </c>
      <c r="AK68" s="78" t="s">
        <v>497</v>
      </c>
      <c r="AL68" s="78"/>
      <c r="AM68" s="70"/>
      <c r="AN68" s="70"/>
      <c r="AO68" s="70"/>
      <c r="AP68" s="70"/>
      <c r="AQ68" s="71" t="s">
        <v>347</v>
      </c>
      <c r="AR68" s="70"/>
      <c r="AS68" s="71" t="s">
        <v>347</v>
      </c>
      <c r="AT68" s="70"/>
    </row>
    <row r="69" spans="1:46" ht="192" x14ac:dyDescent="0.2">
      <c r="A69" s="39" t="s">
        <v>406</v>
      </c>
      <c r="B69" s="34" t="s">
        <v>167</v>
      </c>
      <c r="C69" s="69" t="s">
        <v>204</v>
      </c>
      <c r="D69" s="40" t="s">
        <v>210</v>
      </c>
      <c r="E69" s="41" t="s">
        <v>211</v>
      </c>
      <c r="F69" s="41"/>
      <c r="G69" s="41"/>
      <c r="H69" s="41"/>
      <c r="I69" s="41" t="s">
        <v>212</v>
      </c>
      <c r="J69" s="82" t="s">
        <v>347</v>
      </c>
      <c r="K69" s="82" t="str">
        <f>IFERROR(VLOOKUP(J69,'[1]ANSWER KEY'!$A$2:$B$6,2,FALSE),"-")</f>
        <v>-</v>
      </c>
      <c r="L69" s="82" t="s">
        <v>347</v>
      </c>
      <c r="M69" s="82" t="e">
        <f>VLOOKUP(L69,'[1]ANSWER KEY'!$A$2:$B$6,2,FALSE)</f>
        <v>#N/A</v>
      </c>
      <c r="N69" s="82" t="s">
        <v>347</v>
      </c>
      <c r="O69" s="82" t="e">
        <f>VLOOKUP(N69,'[1]ANSWER KEY'!$A$2:$B$6,2,FALSE)</f>
        <v>#N/A</v>
      </c>
      <c r="P69" s="82" t="s">
        <v>347</v>
      </c>
      <c r="Q69" s="82" t="e">
        <f>VLOOKUP(P69,'[1]ANSWER KEY'!$A$2:$B$6,2,FALSE)</f>
        <v>#N/A</v>
      </c>
      <c r="R69" s="82" t="s">
        <v>347</v>
      </c>
      <c r="S69" s="82" t="e">
        <f>VLOOKUP(R69,'[1]ANSWER KEY'!$A$2:$B$6,2,FALSE)</f>
        <v>#N/A</v>
      </c>
      <c r="T69" s="83" t="str">
        <f t="shared" si="5"/>
        <v>-</v>
      </c>
      <c r="U69" s="83" t="e">
        <f t="shared" si="6"/>
        <v>#N/A</v>
      </c>
      <c r="V69" s="83" t="e">
        <f t="shared" si="7"/>
        <v>#N/A</v>
      </c>
      <c r="W69" s="83" t="e">
        <f t="shared" si="8"/>
        <v>#N/A</v>
      </c>
      <c r="X69" s="83" t="e">
        <f t="shared" si="9"/>
        <v>#N/A</v>
      </c>
      <c r="Y69" s="82" t="s">
        <v>347</v>
      </c>
      <c r="Z69" s="82"/>
      <c r="AA69" s="84" t="s">
        <v>347</v>
      </c>
      <c r="AB69" s="86" t="s">
        <v>347</v>
      </c>
      <c r="AC69" s="79"/>
      <c r="AD69" s="86"/>
      <c r="AE69" s="86"/>
      <c r="AF69" s="86"/>
      <c r="AG69" s="86"/>
      <c r="AH69" s="86"/>
      <c r="AI69" s="86"/>
      <c r="AJ69" s="71" t="s">
        <v>347</v>
      </c>
      <c r="AK69" s="78" t="s">
        <v>498</v>
      </c>
      <c r="AL69" s="78"/>
      <c r="AM69" s="70"/>
      <c r="AN69" s="70"/>
      <c r="AO69" s="70"/>
      <c r="AP69" s="70"/>
      <c r="AQ69" s="71" t="s">
        <v>347</v>
      </c>
      <c r="AR69" s="70"/>
      <c r="AS69" s="71" t="s">
        <v>347</v>
      </c>
      <c r="AT69" s="70"/>
    </row>
    <row r="70" spans="1:46" ht="208" x14ac:dyDescent="0.2">
      <c r="A70" s="39" t="s">
        <v>406</v>
      </c>
      <c r="B70" s="34" t="s">
        <v>167</v>
      </c>
      <c r="C70" s="69" t="s">
        <v>204</v>
      </c>
      <c r="D70" s="40" t="s">
        <v>213</v>
      </c>
      <c r="E70" s="41" t="s">
        <v>214</v>
      </c>
      <c r="F70" s="41"/>
      <c r="G70" s="41"/>
      <c r="H70" s="41"/>
      <c r="I70" s="41" t="s">
        <v>215</v>
      </c>
      <c r="J70" s="82" t="s">
        <v>347</v>
      </c>
      <c r="K70" s="82" t="str">
        <f>IFERROR(VLOOKUP(J70,'[1]ANSWER KEY'!$A$2:$B$6,2,FALSE),"-")</f>
        <v>-</v>
      </c>
      <c r="L70" s="82" t="s">
        <v>347</v>
      </c>
      <c r="M70" s="82" t="e">
        <f>VLOOKUP(L70,'[1]ANSWER KEY'!$A$2:$B$6,2,FALSE)</f>
        <v>#N/A</v>
      </c>
      <c r="N70" s="82" t="s">
        <v>347</v>
      </c>
      <c r="O70" s="82" t="e">
        <f>VLOOKUP(N70,'[1]ANSWER KEY'!$A$2:$B$6,2,FALSE)</f>
        <v>#N/A</v>
      </c>
      <c r="P70" s="82" t="s">
        <v>347</v>
      </c>
      <c r="Q70" s="82" t="e">
        <f>VLOOKUP(P70,'[1]ANSWER KEY'!$A$2:$B$6,2,FALSE)</f>
        <v>#N/A</v>
      </c>
      <c r="R70" s="82" t="s">
        <v>347</v>
      </c>
      <c r="S70" s="82" t="e">
        <f>VLOOKUP(R70,'[1]ANSWER KEY'!$A$2:$B$6,2,FALSE)</f>
        <v>#N/A</v>
      </c>
      <c r="T70" s="83" t="str">
        <f t="shared" si="5"/>
        <v>-</v>
      </c>
      <c r="U70" s="83" t="e">
        <f t="shared" si="6"/>
        <v>#N/A</v>
      </c>
      <c r="V70" s="83" t="e">
        <f t="shared" si="7"/>
        <v>#N/A</v>
      </c>
      <c r="W70" s="83" t="e">
        <f t="shared" si="8"/>
        <v>#N/A</v>
      </c>
      <c r="X70" s="83" t="e">
        <f t="shared" si="9"/>
        <v>#N/A</v>
      </c>
      <c r="Y70" s="82" t="s">
        <v>347</v>
      </c>
      <c r="Z70" s="82"/>
      <c r="AA70" s="84" t="s">
        <v>347</v>
      </c>
      <c r="AB70" s="86" t="s">
        <v>347</v>
      </c>
      <c r="AC70" s="79"/>
      <c r="AD70" s="70"/>
      <c r="AE70" s="70"/>
      <c r="AF70" s="70"/>
      <c r="AG70" s="70"/>
      <c r="AH70" s="70"/>
      <c r="AI70" s="70"/>
      <c r="AJ70" s="71" t="s">
        <v>347</v>
      </c>
      <c r="AK70" s="78" t="s">
        <v>499</v>
      </c>
      <c r="AL70" s="78"/>
      <c r="AM70" s="70"/>
      <c r="AN70" s="70"/>
      <c r="AO70" s="70"/>
      <c r="AP70" s="70"/>
      <c r="AQ70" s="71" t="s">
        <v>347</v>
      </c>
      <c r="AR70" s="70"/>
      <c r="AS70" s="71" t="s">
        <v>347</v>
      </c>
      <c r="AT70" s="70"/>
    </row>
    <row r="71" spans="1:46" ht="192" x14ac:dyDescent="0.2">
      <c r="A71" s="39" t="s">
        <v>406</v>
      </c>
      <c r="B71" s="34" t="s">
        <v>167</v>
      </c>
      <c r="C71" s="69" t="s">
        <v>204</v>
      </c>
      <c r="D71" s="40" t="s">
        <v>216</v>
      </c>
      <c r="E71" s="41" t="s">
        <v>217</v>
      </c>
      <c r="F71" s="41"/>
      <c r="G71" s="41"/>
      <c r="H71" s="41"/>
      <c r="I71" s="41" t="s">
        <v>218</v>
      </c>
      <c r="J71" s="82" t="s">
        <v>347</v>
      </c>
      <c r="K71" s="82" t="str">
        <f>IFERROR(VLOOKUP(J71,'[1]ANSWER KEY'!$A$2:$B$6,2,FALSE),"-")</f>
        <v>-</v>
      </c>
      <c r="L71" s="82" t="s">
        <v>347</v>
      </c>
      <c r="M71" s="82" t="e">
        <f>VLOOKUP(L71,'[1]ANSWER KEY'!$A$2:$B$6,2,FALSE)</f>
        <v>#N/A</v>
      </c>
      <c r="N71" s="82" t="s">
        <v>347</v>
      </c>
      <c r="O71" s="82" t="e">
        <f>VLOOKUP(N71,'[1]ANSWER KEY'!$A$2:$B$6,2,FALSE)</f>
        <v>#N/A</v>
      </c>
      <c r="P71" s="82" t="s">
        <v>347</v>
      </c>
      <c r="Q71" s="82" t="e">
        <f>VLOOKUP(P71,'[1]ANSWER KEY'!$A$2:$B$6,2,FALSE)</f>
        <v>#N/A</v>
      </c>
      <c r="R71" s="82" t="s">
        <v>347</v>
      </c>
      <c r="S71" s="82" t="e">
        <f>VLOOKUP(R71,'[1]ANSWER KEY'!$A$2:$B$6,2,FALSE)</f>
        <v>#N/A</v>
      </c>
      <c r="T71" s="83" t="str">
        <f t="shared" si="5"/>
        <v>-</v>
      </c>
      <c r="U71" s="83" t="e">
        <f t="shared" si="6"/>
        <v>#N/A</v>
      </c>
      <c r="V71" s="83" t="e">
        <f t="shared" si="7"/>
        <v>#N/A</v>
      </c>
      <c r="W71" s="83" t="e">
        <f t="shared" si="8"/>
        <v>#N/A</v>
      </c>
      <c r="X71" s="83" t="e">
        <f t="shared" si="9"/>
        <v>#N/A</v>
      </c>
      <c r="Y71" s="82" t="s">
        <v>347</v>
      </c>
      <c r="Z71" s="82"/>
      <c r="AA71" s="84" t="s">
        <v>347</v>
      </c>
      <c r="AB71" s="86" t="s">
        <v>347</v>
      </c>
      <c r="AC71" s="79"/>
      <c r="AD71" s="86"/>
      <c r="AE71" s="86"/>
      <c r="AF71" s="86"/>
      <c r="AG71" s="86"/>
      <c r="AH71" s="86"/>
      <c r="AI71" s="86"/>
      <c r="AJ71" s="71" t="s">
        <v>347</v>
      </c>
      <c r="AK71" s="78" t="s">
        <v>500</v>
      </c>
      <c r="AL71" s="78"/>
      <c r="AM71" s="70"/>
      <c r="AN71" s="70"/>
      <c r="AO71" s="70"/>
      <c r="AP71" s="70"/>
      <c r="AQ71" s="71" t="s">
        <v>347</v>
      </c>
      <c r="AR71" s="70"/>
      <c r="AS71" s="71" t="s">
        <v>347</v>
      </c>
      <c r="AT71" s="70"/>
    </row>
    <row r="72" spans="1:46" ht="304" x14ac:dyDescent="0.2">
      <c r="A72" s="39" t="s">
        <v>406</v>
      </c>
      <c r="B72" s="34" t="s">
        <v>167</v>
      </c>
      <c r="C72" s="69" t="s">
        <v>204</v>
      </c>
      <c r="D72" s="40" t="s">
        <v>219</v>
      </c>
      <c r="E72" s="41" t="s">
        <v>220</v>
      </c>
      <c r="F72" s="41"/>
      <c r="G72" s="41"/>
      <c r="H72" s="41"/>
      <c r="I72" s="41" t="s">
        <v>221</v>
      </c>
      <c r="J72" s="82" t="s">
        <v>347</v>
      </c>
      <c r="K72" s="82" t="str">
        <f>IFERROR(VLOOKUP(J72,'[1]ANSWER KEY'!$A$2:$B$6,2,FALSE),"-")</f>
        <v>-</v>
      </c>
      <c r="L72" s="82" t="s">
        <v>347</v>
      </c>
      <c r="M72" s="82" t="e">
        <f>VLOOKUP(L72,'[1]ANSWER KEY'!$A$2:$B$6,2,FALSE)</f>
        <v>#N/A</v>
      </c>
      <c r="N72" s="82" t="s">
        <v>347</v>
      </c>
      <c r="O72" s="82" t="e">
        <f>VLOOKUP(N72,'[1]ANSWER KEY'!$A$2:$B$6,2,FALSE)</f>
        <v>#N/A</v>
      </c>
      <c r="P72" s="82" t="s">
        <v>347</v>
      </c>
      <c r="Q72" s="82" t="e">
        <f>VLOOKUP(P72,'[1]ANSWER KEY'!$A$2:$B$6,2,FALSE)</f>
        <v>#N/A</v>
      </c>
      <c r="R72" s="82" t="s">
        <v>347</v>
      </c>
      <c r="S72" s="82" t="e">
        <f>VLOOKUP(R72,'[1]ANSWER KEY'!$A$2:$B$6,2,FALSE)</f>
        <v>#N/A</v>
      </c>
      <c r="T72" s="83" t="str">
        <f t="shared" si="5"/>
        <v>-</v>
      </c>
      <c r="U72" s="83" t="e">
        <f t="shared" si="6"/>
        <v>#N/A</v>
      </c>
      <c r="V72" s="83" t="e">
        <f t="shared" si="7"/>
        <v>#N/A</v>
      </c>
      <c r="W72" s="83" t="e">
        <f t="shared" si="8"/>
        <v>#N/A</v>
      </c>
      <c r="X72" s="83" t="e">
        <f t="shared" si="9"/>
        <v>#N/A</v>
      </c>
      <c r="Y72" s="82" t="s">
        <v>347</v>
      </c>
      <c r="Z72" s="82"/>
      <c r="AA72" s="84" t="s">
        <v>347</v>
      </c>
      <c r="AB72" s="86" t="s">
        <v>347</v>
      </c>
      <c r="AC72" s="79"/>
      <c r="AD72" s="70"/>
      <c r="AE72" s="70"/>
      <c r="AF72" s="70"/>
      <c r="AG72" s="70"/>
      <c r="AH72" s="70"/>
      <c r="AI72" s="70"/>
      <c r="AJ72" s="71" t="s">
        <v>347</v>
      </c>
      <c r="AK72" s="78" t="s">
        <v>501</v>
      </c>
      <c r="AL72" s="78"/>
      <c r="AM72" s="70"/>
      <c r="AN72" s="70"/>
      <c r="AO72" s="70"/>
      <c r="AP72" s="70"/>
      <c r="AQ72" s="71" t="s">
        <v>347</v>
      </c>
      <c r="AR72" s="70"/>
      <c r="AS72" s="71" t="s">
        <v>347</v>
      </c>
      <c r="AT72" s="70"/>
    </row>
    <row r="73" spans="1:46" ht="350" x14ac:dyDescent="0.2">
      <c r="A73" s="39" t="s">
        <v>407</v>
      </c>
      <c r="B73" s="34" t="s">
        <v>167</v>
      </c>
      <c r="C73" s="69" t="s">
        <v>222</v>
      </c>
      <c r="D73" s="40" t="s">
        <v>223</v>
      </c>
      <c r="E73" s="41" t="s">
        <v>224</v>
      </c>
      <c r="F73" s="41"/>
      <c r="G73" s="41"/>
      <c r="H73" s="41"/>
      <c r="I73" s="41" t="s">
        <v>351</v>
      </c>
      <c r="J73" s="82" t="s">
        <v>347</v>
      </c>
      <c r="K73" s="82" t="str">
        <f>IFERROR(VLOOKUP(J73,'[1]ANSWER KEY'!$A$2:$B$6,2,FALSE),"-")</f>
        <v>-</v>
      </c>
      <c r="L73" s="82" t="s">
        <v>347</v>
      </c>
      <c r="M73" s="82" t="e">
        <f>VLOOKUP(L73,'[1]ANSWER KEY'!$A$2:$B$6,2,FALSE)</f>
        <v>#N/A</v>
      </c>
      <c r="N73" s="82" t="s">
        <v>347</v>
      </c>
      <c r="O73" s="82" t="e">
        <f>VLOOKUP(N73,'[1]ANSWER KEY'!$A$2:$B$6,2,FALSE)</f>
        <v>#N/A</v>
      </c>
      <c r="P73" s="82" t="s">
        <v>347</v>
      </c>
      <c r="Q73" s="82" t="e">
        <f>VLOOKUP(P73,'[1]ANSWER KEY'!$A$2:$B$6,2,FALSE)</f>
        <v>#N/A</v>
      </c>
      <c r="R73" s="82" t="s">
        <v>347</v>
      </c>
      <c r="S73" s="82" t="e">
        <f>VLOOKUP(R73,'[1]ANSWER KEY'!$A$2:$B$6,2,FALSE)</f>
        <v>#N/A</v>
      </c>
      <c r="T73" s="83" t="str">
        <f t="shared" si="5"/>
        <v>-</v>
      </c>
      <c r="U73" s="83" t="e">
        <f t="shared" si="6"/>
        <v>#N/A</v>
      </c>
      <c r="V73" s="83" t="e">
        <f t="shared" si="7"/>
        <v>#N/A</v>
      </c>
      <c r="W73" s="83" t="e">
        <f t="shared" si="8"/>
        <v>#N/A</v>
      </c>
      <c r="X73" s="83" t="e">
        <f t="shared" si="9"/>
        <v>#N/A</v>
      </c>
      <c r="Y73" s="82" t="s">
        <v>347</v>
      </c>
      <c r="Z73" s="82"/>
      <c r="AA73" s="84" t="s">
        <v>347</v>
      </c>
      <c r="AB73" s="86" t="s">
        <v>347</v>
      </c>
      <c r="AC73" s="79"/>
      <c r="AD73" s="86"/>
      <c r="AE73" s="86"/>
      <c r="AF73" s="86"/>
      <c r="AG73" s="86"/>
      <c r="AH73" s="86"/>
      <c r="AI73" s="86"/>
      <c r="AJ73" s="71" t="s">
        <v>347</v>
      </c>
      <c r="AK73" s="78" t="s">
        <v>502</v>
      </c>
      <c r="AL73" s="78"/>
      <c r="AM73" s="70"/>
      <c r="AN73" s="70"/>
      <c r="AO73" s="70"/>
      <c r="AP73" s="70"/>
      <c r="AQ73" s="71" t="s">
        <v>347</v>
      </c>
      <c r="AR73" s="70"/>
      <c r="AS73" s="71" t="s">
        <v>347</v>
      </c>
      <c r="AT73" s="70"/>
    </row>
    <row r="74" spans="1:46" ht="208" x14ac:dyDescent="0.2">
      <c r="A74" s="39" t="s">
        <v>407</v>
      </c>
      <c r="B74" s="34" t="s">
        <v>167</v>
      </c>
      <c r="C74" s="69" t="s">
        <v>222</v>
      </c>
      <c r="D74" s="40" t="s">
        <v>225</v>
      </c>
      <c r="E74" s="41" t="s">
        <v>226</v>
      </c>
      <c r="F74" s="41"/>
      <c r="G74" s="41"/>
      <c r="H74" s="41"/>
      <c r="I74" s="41" t="s">
        <v>227</v>
      </c>
      <c r="J74" s="82" t="s">
        <v>347</v>
      </c>
      <c r="K74" s="82" t="str">
        <f>IFERROR(VLOOKUP(J74,'[1]ANSWER KEY'!$A$2:$B$6,2,FALSE),"-")</f>
        <v>-</v>
      </c>
      <c r="L74" s="82" t="s">
        <v>347</v>
      </c>
      <c r="M74" s="82" t="e">
        <f>VLOOKUP(L74,'[1]ANSWER KEY'!$A$2:$B$6,2,FALSE)</f>
        <v>#N/A</v>
      </c>
      <c r="N74" s="82" t="s">
        <v>347</v>
      </c>
      <c r="O74" s="82" t="e">
        <f>VLOOKUP(N74,'[1]ANSWER KEY'!$A$2:$B$6,2,FALSE)</f>
        <v>#N/A</v>
      </c>
      <c r="P74" s="82" t="s">
        <v>347</v>
      </c>
      <c r="Q74" s="82" t="e">
        <f>VLOOKUP(P74,'[1]ANSWER KEY'!$A$2:$B$6,2,FALSE)</f>
        <v>#N/A</v>
      </c>
      <c r="R74" s="82" t="s">
        <v>347</v>
      </c>
      <c r="S74" s="82" t="e">
        <f>VLOOKUP(R74,'[1]ANSWER KEY'!$A$2:$B$6,2,FALSE)</f>
        <v>#N/A</v>
      </c>
      <c r="T74" s="83" t="str">
        <f t="shared" si="5"/>
        <v>-</v>
      </c>
      <c r="U74" s="83" t="e">
        <f t="shared" si="6"/>
        <v>#N/A</v>
      </c>
      <c r="V74" s="83" t="e">
        <f t="shared" si="7"/>
        <v>#N/A</v>
      </c>
      <c r="W74" s="83" t="e">
        <f t="shared" si="8"/>
        <v>#N/A</v>
      </c>
      <c r="X74" s="83" t="e">
        <f t="shared" si="9"/>
        <v>#N/A</v>
      </c>
      <c r="Y74" s="82" t="s">
        <v>347</v>
      </c>
      <c r="Z74" s="82"/>
      <c r="AA74" s="84" t="s">
        <v>347</v>
      </c>
      <c r="AB74" s="86" t="s">
        <v>347</v>
      </c>
      <c r="AC74" s="79"/>
      <c r="AD74" s="70"/>
      <c r="AE74" s="70"/>
      <c r="AF74" s="70"/>
      <c r="AG74" s="70"/>
      <c r="AH74" s="70"/>
      <c r="AI74" s="70"/>
      <c r="AJ74" s="71" t="s">
        <v>347</v>
      </c>
      <c r="AK74" s="78" t="s">
        <v>503</v>
      </c>
      <c r="AL74" s="78"/>
      <c r="AM74" s="70"/>
      <c r="AN74" s="70"/>
      <c r="AO74" s="70"/>
      <c r="AP74" s="70"/>
      <c r="AQ74" s="71" t="s">
        <v>347</v>
      </c>
      <c r="AR74" s="70"/>
      <c r="AS74" s="71" t="s">
        <v>347</v>
      </c>
      <c r="AT74" s="70"/>
    </row>
    <row r="75" spans="1:46" ht="176" x14ac:dyDescent="0.2">
      <c r="A75" s="39" t="s">
        <v>407</v>
      </c>
      <c r="B75" s="34" t="s">
        <v>167</v>
      </c>
      <c r="C75" s="69" t="s">
        <v>222</v>
      </c>
      <c r="D75" s="40" t="s">
        <v>228</v>
      </c>
      <c r="E75" s="41" t="s">
        <v>229</v>
      </c>
      <c r="F75" s="41"/>
      <c r="G75" s="41"/>
      <c r="H75" s="41"/>
      <c r="I75" s="41" t="s">
        <v>230</v>
      </c>
      <c r="J75" s="82" t="s">
        <v>347</v>
      </c>
      <c r="K75" s="82" t="str">
        <f>IFERROR(VLOOKUP(J75,'[1]ANSWER KEY'!$A$2:$B$6,2,FALSE),"-")</f>
        <v>-</v>
      </c>
      <c r="L75" s="82" t="s">
        <v>347</v>
      </c>
      <c r="M75" s="82" t="e">
        <f>VLOOKUP(L75,'[1]ANSWER KEY'!$A$2:$B$6,2,FALSE)</f>
        <v>#N/A</v>
      </c>
      <c r="N75" s="82" t="s">
        <v>347</v>
      </c>
      <c r="O75" s="82" t="e">
        <f>VLOOKUP(N75,'[1]ANSWER KEY'!$A$2:$B$6,2,FALSE)</f>
        <v>#N/A</v>
      </c>
      <c r="P75" s="82" t="s">
        <v>347</v>
      </c>
      <c r="Q75" s="82" t="e">
        <f>VLOOKUP(P75,'[1]ANSWER KEY'!$A$2:$B$6,2,FALSE)</f>
        <v>#N/A</v>
      </c>
      <c r="R75" s="82" t="s">
        <v>347</v>
      </c>
      <c r="S75" s="82" t="e">
        <f>VLOOKUP(R75,'[1]ANSWER KEY'!$A$2:$B$6,2,FALSE)</f>
        <v>#N/A</v>
      </c>
      <c r="T75" s="83" t="str">
        <f t="shared" si="5"/>
        <v>-</v>
      </c>
      <c r="U75" s="83" t="e">
        <f t="shared" si="6"/>
        <v>#N/A</v>
      </c>
      <c r="V75" s="83" t="e">
        <f t="shared" si="7"/>
        <v>#N/A</v>
      </c>
      <c r="W75" s="83" t="e">
        <f t="shared" si="8"/>
        <v>#N/A</v>
      </c>
      <c r="X75" s="83" t="e">
        <f t="shared" si="9"/>
        <v>#N/A</v>
      </c>
      <c r="Y75" s="82" t="s">
        <v>347</v>
      </c>
      <c r="Z75" s="82"/>
      <c r="AA75" s="84" t="s">
        <v>347</v>
      </c>
      <c r="AB75" s="86" t="s">
        <v>347</v>
      </c>
      <c r="AC75" s="79"/>
      <c r="AD75" s="86"/>
      <c r="AE75" s="86"/>
      <c r="AF75" s="86"/>
      <c r="AG75" s="86"/>
      <c r="AH75" s="86"/>
      <c r="AI75" s="86"/>
      <c r="AJ75" s="71" t="s">
        <v>347</v>
      </c>
      <c r="AK75" s="78" t="s">
        <v>504</v>
      </c>
      <c r="AL75" s="78"/>
      <c r="AM75" s="70"/>
      <c r="AN75" s="70"/>
      <c r="AO75" s="70"/>
      <c r="AP75" s="70"/>
      <c r="AQ75" s="71" t="s">
        <v>347</v>
      </c>
      <c r="AR75" s="70"/>
      <c r="AS75" s="71" t="s">
        <v>347</v>
      </c>
      <c r="AT75" s="70"/>
    </row>
    <row r="76" spans="1:46" ht="144" x14ac:dyDescent="0.2">
      <c r="A76" s="39" t="s">
        <v>407</v>
      </c>
      <c r="B76" s="34" t="s">
        <v>167</v>
      </c>
      <c r="C76" s="69" t="s">
        <v>222</v>
      </c>
      <c r="D76" s="40" t="s">
        <v>231</v>
      </c>
      <c r="E76" s="41" t="s">
        <v>232</v>
      </c>
      <c r="F76" s="41"/>
      <c r="G76" s="41"/>
      <c r="H76" s="41"/>
      <c r="I76" s="41" t="s">
        <v>233</v>
      </c>
      <c r="J76" s="82" t="s">
        <v>347</v>
      </c>
      <c r="K76" s="82" t="str">
        <f>IFERROR(VLOOKUP(J76,'[1]ANSWER KEY'!$A$2:$B$6,2,FALSE),"-")</f>
        <v>-</v>
      </c>
      <c r="L76" s="82" t="s">
        <v>347</v>
      </c>
      <c r="M76" s="82" t="e">
        <f>VLOOKUP(L76,'[1]ANSWER KEY'!$A$2:$B$6,2,FALSE)</f>
        <v>#N/A</v>
      </c>
      <c r="N76" s="82" t="s">
        <v>347</v>
      </c>
      <c r="O76" s="82" t="e">
        <f>VLOOKUP(N76,'[1]ANSWER KEY'!$A$2:$B$6,2,FALSE)</f>
        <v>#N/A</v>
      </c>
      <c r="P76" s="82" t="s">
        <v>347</v>
      </c>
      <c r="Q76" s="82" t="e">
        <f>VLOOKUP(P76,'[1]ANSWER KEY'!$A$2:$B$6,2,FALSE)</f>
        <v>#N/A</v>
      </c>
      <c r="R76" s="82" t="s">
        <v>347</v>
      </c>
      <c r="S76" s="82" t="e">
        <f>VLOOKUP(R76,'[1]ANSWER KEY'!$A$2:$B$6,2,FALSE)</f>
        <v>#N/A</v>
      </c>
      <c r="T76" s="83" t="str">
        <f t="shared" si="5"/>
        <v>-</v>
      </c>
      <c r="U76" s="83" t="e">
        <f t="shared" si="6"/>
        <v>#N/A</v>
      </c>
      <c r="V76" s="83" t="e">
        <f t="shared" si="7"/>
        <v>#N/A</v>
      </c>
      <c r="W76" s="83" t="e">
        <f t="shared" si="8"/>
        <v>#N/A</v>
      </c>
      <c r="X76" s="83" t="e">
        <f t="shared" si="9"/>
        <v>#N/A</v>
      </c>
      <c r="Y76" s="82" t="s">
        <v>347</v>
      </c>
      <c r="Z76" s="82"/>
      <c r="AA76" s="84" t="s">
        <v>347</v>
      </c>
      <c r="AB76" s="86" t="s">
        <v>347</v>
      </c>
      <c r="AC76" s="79"/>
      <c r="AD76" s="70"/>
      <c r="AE76" s="70"/>
      <c r="AF76" s="70"/>
      <c r="AG76" s="70"/>
      <c r="AH76" s="70"/>
      <c r="AI76" s="70"/>
      <c r="AJ76" s="71" t="s">
        <v>347</v>
      </c>
      <c r="AK76" s="78" t="s">
        <v>505</v>
      </c>
      <c r="AL76" s="78"/>
      <c r="AM76" s="70"/>
      <c r="AN76" s="70"/>
      <c r="AO76" s="70"/>
      <c r="AP76" s="70"/>
      <c r="AQ76" s="71" t="s">
        <v>347</v>
      </c>
      <c r="AR76" s="70"/>
      <c r="AS76" s="71" t="s">
        <v>347</v>
      </c>
      <c r="AT76" s="70"/>
    </row>
    <row r="77" spans="1:46" ht="365" x14ac:dyDescent="0.2">
      <c r="A77" s="42" t="s">
        <v>379</v>
      </c>
      <c r="B77" s="35" t="s">
        <v>234</v>
      </c>
      <c r="C77" s="69" t="s">
        <v>235</v>
      </c>
      <c r="D77" s="40" t="s">
        <v>236</v>
      </c>
      <c r="E77" s="41" t="s">
        <v>237</v>
      </c>
      <c r="F77" s="41"/>
      <c r="G77" s="41"/>
      <c r="H77" s="41"/>
      <c r="I77" s="41" t="s">
        <v>356</v>
      </c>
      <c r="J77" s="82" t="s">
        <v>347</v>
      </c>
      <c r="K77" s="82" t="str">
        <f>IFERROR(VLOOKUP(J77,'[1]ANSWER KEY'!$A$2:$B$6,2,FALSE),"-")</f>
        <v>-</v>
      </c>
      <c r="L77" s="82" t="s">
        <v>347</v>
      </c>
      <c r="M77" s="82" t="e">
        <f>VLOOKUP(L77,'[1]ANSWER KEY'!$A$2:$B$6,2,FALSE)</f>
        <v>#N/A</v>
      </c>
      <c r="N77" s="82" t="s">
        <v>347</v>
      </c>
      <c r="O77" s="82" t="e">
        <f>VLOOKUP(N77,'[1]ANSWER KEY'!$A$2:$B$6,2,FALSE)</f>
        <v>#N/A</v>
      </c>
      <c r="P77" s="82" t="s">
        <v>347</v>
      </c>
      <c r="Q77" s="82" t="e">
        <f>VLOOKUP(P77,'[1]ANSWER KEY'!$A$2:$B$6,2,FALSE)</f>
        <v>#N/A</v>
      </c>
      <c r="R77" s="82" t="s">
        <v>347</v>
      </c>
      <c r="S77" s="82" t="e">
        <f>VLOOKUP(R77,'[1]ANSWER KEY'!$A$2:$B$6,2,FALSE)</f>
        <v>#N/A</v>
      </c>
      <c r="T77" s="83" t="str">
        <f t="shared" si="5"/>
        <v>-</v>
      </c>
      <c r="U77" s="83" t="e">
        <f t="shared" si="6"/>
        <v>#N/A</v>
      </c>
      <c r="V77" s="83" t="e">
        <f t="shared" si="7"/>
        <v>#N/A</v>
      </c>
      <c r="W77" s="83" t="e">
        <f t="shared" si="8"/>
        <v>#N/A</v>
      </c>
      <c r="X77" s="83" t="e">
        <f t="shared" si="9"/>
        <v>#N/A</v>
      </c>
      <c r="Y77" s="82" t="s">
        <v>347</v>
      </c>
      <c r="Z77" s="82"/>
      <c r="AA77" s="84" t="s">
        <v>347</v>
      </c>
      <c r="AB77" s="86" t="s">
        <v>347</v>
      </c>
      <c r="AC77" s="79"/>
      <c r="AD77" s="86"/>
      <c r="AE77" s="86"/>
      <c r="AF77" s="86"/>
      <c r="AG77" s="86"/>
      <c r="AH77" s="86"/>
      <c r="AI77" s="86"/>
      <c r="AJ77" s="71" t="s">
        <v>347</v>
      </c>
      <c r="AK77" s="78" t="s">
        <v>506</v>
      </c>
      <c r="AL77" s="78"/>
      <c r="AM77" s="70"/>
      <c r="AN77" s="70"/>
      <c r="AO77" s="70"/>
      <c r="AP77" s="70"/>
      <c r="AQ77" s="71" t="s">
        <v>347</v>
      </c>
      <c r="AR77" s="70"/>
      <c r="AS77" s="71" t="s">
        <v>347</v>
      </c>
      <c r="AT77" s="70"/>
    </row>
    <row r="78" spans="1:46" ht="192" x14ac:dyDescent="0.2">
      <c r="A78" s="42" t="s">
        <v>379</v>
      </c>
      <c r="B78" s="35" t="s">
        <v>234</v>
      </c>
      <c r="C78" s="69" t="s">
        <v>235</v>
      </c>
      <c r="D78" s="40" t="s">
        <v>238</v>
      </c>
      <c r="E78" s="41" t="s">
        <v>239</v>
      </c>
      <c r="F78" s="41"/>
      <c r="G78" s="41"/>
      <c r="H78" s="41"/>
      <c r="I78" s="41" t="s">
        <v>240</v>
      </c>
      <c r="J78" s="82" t="s">
        <v>347</v>
      </c>
      <c r="K78" s="82" t="str">
        <f>IFERROR(VLOOKUP(J78,'[1]ANSWER KEY'!$A$2:$B$6,2,FALSE),"-")</f>
        <v>-</v>
      </c>
      <c r="L78" s="82" t="s">
        <v>347</v>
      </c>
      <c r="M78" s="82" t="e">
        <f>VLOOKUP(L78,'[1]ANSWER KEY'!$A$2:$B$6,2,FALSE)</f>
        <v>#N/A</v>
      </c>
      <c r="N78" s="82" t="s">
        <v>347</v>
      </c>
      <c r="O78" s="82" t="e">
        <f>VLOOKUP(N78,'[1]ANSWER KEY'!$A$2:$B$6,2,FALSE)</f>
        <v>#N/A</v>
      </c>
      <c r="P78" s="82" t="s">
        <v>347</v>
      </c>
      <c r="Q78" s="82" t="e">
        <f>VLOOKUP(P78,'[1]ANSWER KEY'!$A$2:$B$6,2,FALSE)</f>
        <v>#N/A</v>
      </c>
      <c r="R78" s="82" t="s">
        <v>347</v>
      </c>
      <c r="S78" s="82" t="e">
        <f>VLOOKUP(R78,'[1]ANSWER KEY'!$A$2:$B$6,2,FALSE)</f>
        <v>#N/A</v>
      </c>
      <c r="T78" s="83" t="str">
        <f t="shared" si="5"/>
        <v>-</v>
      </c>
      <c r="U78" s="83" t="e">
        <f t="shared" si="6"/>
        <v>#N/A</v>
      </c>
      <c r="V78" s="83" t="e">
        <f t="shared" si="7"/>
        <v>#N/A</v>
      </c>
      <c r="W78" s="83" t="e">
        <f t="shared" si="8"/>
        <v>#N/A</v>
      </c>
      <c r="X78" s="83" t="e">
        <f t="shared" si="9"/>
        <v>#N/A</v>
      </c>
      <c r="Y78" s="82" t="s">
        <v>347</v>
      </c>
      <c r="Z78" s="82"/>
      <c r="AA78" s="84" t="s">
        <v>347</v>
      </c>
      <c r="AB78" s="86" t="s">
        <v>347</v>
      </c>
      <c r="AC78" s="79"/>
      <c r="AD78" s="70"/>
      <c r="AE78" s="70"/>
      <c r="AF78" s="70"/>
      <c r="AG78" s="70"/>
      <c r="AH78" s="70"/>
      <c r="AI78" s="70"/>
      <c r="AJ78" s="71" t="s">
        <v>347</v>
      </c>
      <c r="AK78" s="78" t="s">
        <v>507</v>
      </c>
      <c r="AL78" s="78"/>
      <c r="AM78" s="70"/>
      <c r="AN78" s="70"/>
      <c r="AO78" s="70"/>
      <c r="AP78" s="70"/>
      <c r="AQ78" s="71" t="s">
        <v>347</v>
      </c>
      <c r="AR78" s="70"/>
      <c r="AS78" s="71" t="s">
        <v>347</v>
      </c>
      <c r="AT78" s="70"/>
    </row>
    <row r="79" spans="1:46" ht="208" x14ac:dyDescent="0.2">
      <c r="A79" s="42" t="s">
        <v>379</v>
      </c>
      <c r="B79" s="35" t="s">
        <v>234</v>
      </c>
      <c r="C79" s="69" t="s">
        <v>235</v>
      </c>
      <c r="D79" s="40" t="s">
        <v>241</v>
      </c>
      <c r="E79" s="41" t="s">
        <v>242</v>
      </c>
      <c r="F79" s="41"/>
      <c r="G79" s="41"/>
      <c r="H79" s="41"/>
      <c r="I79" s="41" t="s">
        <v>243</v>
      </c>
      <c r="J79" s="82" t="s">
        <v>347</v>
      </c>
      <c r="K79" s="82" t="str">
        <f>IFERROR(VLOOKUP(J79,'[1]ANSWER KEY'!$A$2:$B$6,2,FALSE),"-")</f>
        <v>-</v>
      </c>
      <c r="L79" s="82" t="s">
        <v>347</v>
      </c>
      <c r="M79" s="82" t="e">
        <f>VLOOKUP(L79,'[1]ANSWER KEY'!$A$2:$B$6,2,FALSE)</f>
        <v>#N/A</v>
      </c>
      <c r="N79" s="82" t="s">
        <v>347</v>
      </c>
      <c r="O79" s="82" t="e">
        <f>VLOOKUP(N79,'[1]ANSWER KEY'!$A$2:$B$6,2,FALSE)</f>
        <v>#N/A</v>
      </c>
      <c r="P79" s="82" t="s">
        <v>347</v>
      </c>
      <c r="Q79" s="82" t="e">
        <f>VLOOKUP(P79,'[1]ANSWER KEY'!$A$2:$B$6,2,FALSE)</f>
        <v>#N/A</v>
      </c>
      <c r="R79" s="82" t="s">
        <v>347</v>
      </c>
      <c r="S79" s="82" t="e">
        <f>VLOOKUP(R79,'[1]ANSWER KEY'!$A$2:$B$6,2,FALSE)</f>
        <v>#N/A</v>
      </c>
      <c r="T79" s="83" t="str">
        <f t="shared" si="5"/>
        <v>-</v>
      </c>
      <c r="U79" s="83" t="e">
        <f t="shared" si="6"/>
        <v>#N/A</v>
      </c>
      <c r="V79" s="83" t="e">
        <f t="shared" si="7"/>
        <v>#N/A</v>
      </c>
      <c r="W79" s="83" t="e">
        <f t="shared" si="8"/>
        <v>#N/A</v>
      </c>
      <c r="X79" s="83" t="e">
        <f t="shared" si="9"/>
        <v>#N/A</v>
      </c>
      <c r="Y79" s="82" t="s">
        <v>347</v>
      </c>
      <c r="Z79" s="82"/>
      <c r="AA79" s="84" t="s">
        <v>347</v>
      </c>
      <c r="AB79" s="86" t="s">
        <v>347</v>
      </c>
      <c r="AC79" s="79"/>
      <c r="AD79" s="86"/>
      <c r="AE79" s="86"/>
      <c r="AF79" s="86"/>
      <c r="AG79" s="86"/>
      <c r="AH79" s="86"/>
      <c r="AI79" s="86"/>
      <c r="AJ79" s="71" t="s">
        <v>347</v>
      </c>
      <c r="AK79" s="78" t="s">
        <v>508</v>
      </c>
      <c r="AL79" s="78"/>
      <c r="AM79" s="70"/>
      <c r="AN79" s="70"/>
      <c r="AO79" s="70"/>
      <c r="AP79" s="70"/>
      <c r="AQ79" s="71" t="s">
        <v>347</v>
      </c>
      <c r="AR79" s="70"/>
      <c r="AS79" s="71" t="s">
        <v>347</v>
      </c>
      <c r="AT79" s="70"/>
    </row>
    <row r="80" spans="1:46" ht="192" x14ac:dyDescent="0.2">
      <c r="A80" s="42" t="s">
        <v>379</v>
      </c>
      <c r="B80" s="35" t="s">
        <v>234</v>
      </c>
      <c r="C80" s="69" t="s">
        <v>235</v>
      </c>
      <c r="D80" s="40" t="s">
        <v>244</v>
      </c>
      <c r="E80" s="41" t="s">
        <v>245</v>
      </c>
      <c r="F80" s="41"/>
      <c r="G80" s="41"/>
      <c r="H80" s="41"/>
      <c r="I80" s="41" t="s">
        <v>246</v>
      </c>
      <c r="J80" s="82" t="s">
        <v>347</v>
      </c>
      <c r="K80" s="82" t="str">
        <f>IFERROR(VLOOKUP(J80,'[1]ANSWER KEY'!$A$2:$B$6,2,FALSE),"-")</f>
        <v>-</v>
      </c>
      <c r="L80" s="82" t="s">
        <v>347</v>
      </c>
      <c r="M80" s="82" t="e">
        <f>VLOOKUP(L80,'[1]ANSWER KEY'!$A$2:$B$6,2,FALSE)</f>
        <v>#N/A</v>
      </c>
      <c r="N80" s="82" t="s">
        <v>347</v>
      </c>
      <c r="O80" s="82" t="e">
        <f>VLOOKUP(N80,'[1]ANSWER KEY'!$A$2:$B$6,2,FALSE)</f>
        <v>#N/A</v>
      </c>
      <c r="P80" s="82" t="s">
        <v>347</v>
      </c>
      <c r="Q80" s="82" t="e">
        <f>VLOOKUP(P80,'[1]ANSWER KEY'!$A$2:$B$6,2,FALSE)</f>
        <v>#N/A</v>
      </c>
      <c r="R80" s="82" t="s">
        <v>347</v>
      </c>
      <c r="S80" s="82" t="e">
        <f>VLOOKUP(R80,'[1]ANSWER KEY'!$A$2:$B$6,2,FALSE)</f>
        <v>#N/A</v>
      </c>
      <c r="T80" s="83" t="str">
        <f t="shared" si="5"/>
        <v>-</v>
      </c>
      <c r="U80" s="83" t="e">
        <f t="shared" si="6"/>
        <v>#N/A</v>
      </c>
      <c r="V80" s="83" t="e">
        <f t="shared" si="7"/>
        <v>#N/A</v>
      </c>
      <c r="W80" s="83" t="e">
        <f t="shared" si="8"/>
        <v>#N/A</v>
      </c>
      <c r="X80" s="83" t="e">
        <f t="shared" si="9"/>
        <v>#N/A</v>
      </c>
      <c r="Y80" s="82" t="s">
        <v>347</v>
      </c>
      <c r="Z80" s="82"/>
      <c r="AA80" s="84" t="s">
        <v>347</v>
      </c>
      <c r="AB80" s="86" t="s">
        <v>347</v>
      </c>
      <c r="AC80" s="79"/>
      <c r="AD80" s="70"/>
      <c r="AE80" s="70"/>
      <c r="AF80" s="70"/>
      <c r="AG80" s="70"/>
      <c r="AH80" s="70"/>
      <c r="AI80" s="70"/>
      <c r="AJ80" s="71" t="s">
        <v>347</v>
      </c>
      <c r="AK80" s="78" t="s">
        <v>509</v>
      </c>
      <c r="AL80" s="78"/>
      <c r="AM80" s="70"/>
      <c r="AN80" s="70"/>
      <c r="AO80" s="70"/>
      <c r="AP80" s="70"/>
      <c r="AQ80" s="71" t="s">
        <v>347</v>
      </c>
      <c r="AR80" s="70"/>
      <c r="AS80" s="71" t="s">
        <v>347</v>
      </c>
      <c r="AT80" s="70"/>
    </row>
    <row r="81" spans="1:46" ht="350" x14ac:dyDescent="0.2">
      <c r="A81" s="42" t="s">
        <v>379</v>
      </c>
      <c r="B81" s="35" t="s">
        <v>234</v>
      </c>
      <c r="C81" s="69" t="s">
        <v>235</v>
      </c>
      <c r="D81" s="40" t="s">
        <v>247</v>
      </c>
      <c r="E81" s="41" t="s">
        <v>248</v>
      </c>
      <c r="F81" s="41"/>
      <c r="G81" s="41"/>
      <c r="H81" s="41"/>
      <c r="I81" s="41" t="s">
        <v>249</v>
      </c>
      <c r="J81" s="82" t="s">
        <v>347</v>
      </c>
      <c r="K81" s="82" t="str">
        <f>IFERROR(VLOOKUP(J81,'[1]ANSWER KEY'!$A$2:$B$6,2,FALSE),"-")</f>
        <v>-</v>
      </c>
      <c r="L81" s="82" t="s">
        <v>347</v>
      </c>
      <c r="M81" s="82" t="e">
        <f>VLOOKUP(L81,'[1]ANSWER KEY'!$A$2:$B$6,2,FALSE)</f>
        <v>#N/A</v>
      </c>
      <c r="N81" s="82" t="s">
        <v>347</v>
      </c>
      <c r="O81" s="82" t="e">
        <f>VLOOKUP(N81,'[1]ANSWER KEY'!$A$2:$B$6,2,FALSE)</f>
        <v>#N/A</v>
      </c>
      <c r="P81" s="82" t="s">
        <v>347</v>
      </c>
      <c r="Q81" s="82" t="e">
        <f>VLOOKUP(P81,'[1]ANSWER KEY'!$A$2:$B$6,2,FALSE)</f>
        <v>#N/A</v>
      </c>
      <c r="R81" s="82" t="s">
        <v>347</v>
      </c>
      <c r="S81" s="82" t="e">
        <f>VLOOKUP(R81,'[1]ANSWER KEY'!$A$2:$B$6,2,FALSE)</f>
        <v>#N/A</v>
      </c>
      <c r="T81" s="83" t="str">
        <f t="shared" si="5"/>
        <v>-</v>
      </c>
      <c r="U81" s="83" t="e">
        <f t="shared" si="6"/>
        <v>#N/A</v>
      </c>
      <c r="V81" s="83" t="e">
        <f t="shared" si="7"/>
        <v>#N/A</v>
      </c>
      <c r="W81" s="83" t="e">
        <f t="shared" si="8"/>
        <v>#N/A</v>
      </c>
      <c r="X81" s="83" t="e">
        <f t="shared" si="9"/>
        <v>#N/A</v>
      </c>
      <c r="Y81" s="82" t="s">
        <v>347</v>
      </c>
      <c r="Z81" s="82"/>
      <c r="AA81" s="84" t="s">
        <v>347</v>
      </c>
      <c r="AB81" s="86" t="s">
        <v>347</v>
      </c>
      <c r="AC81" s="79"/>
      <c r="AD81" s="86"/>
      <c r="AE81" s="86"/>
      <c r="AF81" s="86"/>
      <c r="AG81" s="86"/>
      <c r="AH81" s="86"/>
      <c r="AI81" s="86"/>
      <c r="AJ81" s="71" t="s">
        <v>347</v>
      </c>
      <c r="AK81" s="78" t="s">
        <v>510</v>
      </c>
      <c r="AL81" s="78"/>
      <c r="AM81" s="70"/>
      <c r="AN81" s="70"/>
      <c r="AO81" s="70"/>
      <c r="AP81" s="70"/>
      <c r="AQ81" s="71" t="s">
        <v>347</v>
      </c>
      <c r="AR81" s="70"/>
      <c r="AS81" s="71" t="s">
        <v>347</v>
      </c>
      <c r="AT81" s="70"/>
    </row>
    <row r="82" spans="1:46" ht="224" x14ac:dyDescent="0.2">
      <c r="A82" s="42" t="s">
        <v>378</v>
      </c>
      <c r="B82" s="35" t="s">
        <v>234</v>
      </c>
      <c r="C82" s="69" t="s">
        <v>250</v>
      </c>
      <c r="D82" s="40" t="s">
        <v>251</v>
      </c>
      <c r="E82" s="41" t="s">
        <v>252</v>
      </c>
      <c r="F82" s="41"/>
      <c r="G82" s="41"/>
      <c r="H82" s="41"/>
      <c r="I82" s="41" t="s">
        <v>357</v>
      </c>
      <c r="J82" s="82" t="s">
        <v>347</v>
      </c>
      <c r="K82" s="82" t="str">
        <f>IFERROR(VLOOKUP(J82,'[1]ANSWER KEY'!$A$2:$B$6,2,FALSE),"-")</f>
        <v>-</v>
      </c>
      <c r="L82" s="82" t="s">
        <v>347</v>
      </c>
      <c r="M82" s="82" t="e">
        <f>VLOOKUP(L82,'[1]ANSWER KEY'!$A$2:$B$6,2,FALSE)</f>
        <v>#N/A</v>
      </c>
      <c r="N82" s="82" t="s">
        <v>347</v>
      </c>
      <c r="O82" s="82" t="e">
        <f>VLOOKUP(N82,'[1]ANSWER KEY'!$A$2:$B$6,2,FALSE)</f>
        <v>#N/A</v>
      </c>
      <c r="P82" s="82" t="s">
        <v>347</v>
      </c>
      <c r="Q82" s="82" t="e">
        <f>VLOOKUP(P82,'[1]ANSWER KEY'!$A$2:$B$6,2,FALSE)</f>
        <v>#N/A</v>
      </c>
      <c r="R82" s="82" t="s">
        <v>347</v>
      </c>
      <c r="S82" s="82" t="e">
        <f>VLOOKUP(R82,'[1]ANSWER KEY'!$A$2:$B$6,2,FALSE)</f>
        <v>#N/A</v>
      </c>
      <c r="T82" s="83" t="str">
        <f t="shared" si="5"/>
        <v>-</v>
      </c>
      <c r="U82" s="83" t="e">
        <f t="shared" si="6"/>
        <v>#N/A</v>
      </c>
      <c r="V82" s="83" t="e">
        <f t="shared" si="7"/>
        <v>#N/A</v>
      </c>
      <c r="W82" s="83" t="e">
        <f t="shared" si="8"/>
        <v>#N/A</v>
      </c>
      <c r="X82" s="83" t="e">
        <f t="shared" si="9"/>
        <v>#N/A</v>
      </c>
      <c r="Y82" s="82" t="s">
        <v>347</v>
      </c>
      <c r="Z82" s="82"/>
      <c r="AA82" s="84" t="s">
        <v>347</v>
      </c>
      <c r="AB82" s="86" t="s">
        <v>347</v>
      </c>
      <c r="AC82" s="79"/>
      <c r="AD82" s="70"/>
      <c r="AE82" s="70"/>
      <c r="AF82" s="70"/>
      <c r="AG82" s="70"/>
      <c r="AH82" s="70"/>
      <c r="AI82" s="70"/>
      <c r="AJ82" s="71" t="s">
        <v>347</v>
      </c>
      <c r="AK82" s="78" t="s">
        <v>511</v>
      </c>
      <c r="AL82" s="78"/>
      <c r="AM82" s="70"/>
      <c r="AN82" s="70"/>
      <c r="AO82" s="70"/>
      <c r="AP82" s="70"/>
      <c r="AQ82" s="71" t="s">
        <v>347</v>
      </c>
      <c r="AR82" s="70"/>
      <c r="AS82" s="71" t="s">
        <v>347</v>
      </c>
      <c r="AT82" s="70"/>
    </row>
    <row r="83" spans="1:46" ht="176" x14ac:dyDescent="0.2">
      <c r="A83" s="42" t="s">
        <v>378</v>
      </c>
      <c r="B83" s="35" t="s">
        <v>234</v>
      </c>
      <c r="C83" s="69" t="s">
        <v>250</v>
      </c>
      <c r="D83" s="40" t="s">
        <v>253</v>
      </c>
      <c r="E83" s="41" t="s">
        <v>254</v>
      </c>
      <c r="F83" s="41"/>
      <c r="G83" s="41"/>
      <c r="H83" s="41"/>
      <c r="I83" s="41" t="s">
        <v>255</v>
      </c>
      <c r="J83" s="82" t="s">
        <v>347</v>
      </c>
      <c r="K83" s="82" t="str">
        <f>IFERROR(VLOOKUP(J83,'[1]ANSWER KEY'!$A$2:$B$6,2,FALSE),"-")</f>
        <v>-</v>
      </c>
      <c r="L83" s="82" t="s">
        <v>347</v>
      </c>
      <c r="M83" s="82" t="e">
        <f>VLOOKUP(L83,'[1]ANSWER KEY'!$A$2:$B$6,2,FALSE)</f>
        <v>#N/A</v>
      </c>
      <c r="N83" s="82" t="s">
        <v>347</v>
      </c>
      <c r="O83" s="82" t="e">
        <f>VLOOKUP(N83,'[1]ANSWER KEY'!$A$2:$B$6,2,FALSE)</f>
        <v>#N/A</v>
      </c>
      <c r="P83" s="82" t="s">
        <v>347</v>
      </c>
      <c r="Q83" s="82" t="e">
        <f>VLOOKUP(P83,'[1]ANSWER KEY'!$A$2:$B$6,2,FALSE)</f>
        <v>#N/A</v>
      </c>
      <c r="R83" s="82" t="s">
        <v>347</v>
      </c>
      <c r="S83" s="82" t="e">
        <f>VLOOKUP(R83,'[1]ANSWER KEY'!$A$2:$B$6,2,FALSE)</f>
        <v>#N/A</v>
      </c>
      <c r="T83" s="83" t="str">
        <f t="shared" si="5"/>
        <v>-</v>
      </c>
      <c r="U83" s="83" t="e">
        <f t="shared" si="6"/>
        <v>#N/A</v>
      </c>
      <c r="V83" s="83" t="e">
        <f t="shared" si="7"/>
        <v>#N/A</v>
      </c>
      <c r="W83" s="83" t="e">
        <f t="shared" si="8"/>
        <v>#N/A</v>
      </c>
      <c r="X83" s="83" t="e">
        <f t="shared" si="9"/>
        <v>#N/A</v>
      </c>
      <c r="Y83" s="82" t="s">
        <v>347</v>
      </c>
      <c r="Z83" s="82"/>
      <c r="AA83" s="84" t="s">
        <v>347</v>
      </c>
      <c r="AB83" s="86" t="s">
        <v>347</v>
      </c>
      <c r="AC83" s="79"/>
      <c r="AD83" s="86"/>
      <c r="AE83" s="86"/>
      <c r="AF83" s="86"/>
      <c r="AG83" s="86"/>
      <c r="AH83" s="86"/>
      <c r="AI83" s="86"/>
      <c r="AJ83" s="71" t="s">
        <v>347</v>
      </c>
      <c r="AK83" s="78" t="s">
        <v>512</v>
      </c>
      <c r="AL83" s="78"/>
      <c r="AM83" s="70"/>
      <c r="AN83" s="70"/>
      <c r="AO83" s="70"/>
      <c r="AP83" s="70"/>
      <c r="AQ83" s="71" t="s">
        <v>347</v>
      </c>
      <c r="AR83" s="70"/>
      <c r="AS83" s="71" t="s">
        <v>347</v>
      </c>
      <c r="AT83" s="70"/>
    </row>
    <row r="84" spans="1:46" ht="128" x14ac:dyDescent="0.2">
      <c r="A84" s="42" t="s">
        <v>378</v>
      </c>
      <c r="B84" s="35" t="s">
        <v>234</v>
      </c>
      <c r="C84" s="69" t="s">
        <v>250</v>
      </c>
      <c r="D84" s="40" t="s">
        <v>256</v>
      </c>
      <c r="E84" s="41" t="s">
        <v>257</v>
      </c>
      <c r="F84" s="41"/>
      <c r="G84" s="41"/>
      <c r="H84" s="41"/>
      <c r="I84" s="41" t="s">
        <v>258</v>
      </c>
      <c r="J84" s="82" t="s">
        <v>347</v>
      </c>
      <c r="K84" s="82" t="str">
        <f>IFERROR(VLOOKUP(J84,'[1]ANSWER KEY'!$A$2:$B$6,2,FALSE),"-")</f>
        <v>-</v>
      </c>
      <c r="L84" s="82" t="s">
        <v>347</v>
      </c>
      <c r="M84" s="82" t="e">
        <f>VLOOKUP(L84,'[1]ANSWER KEY'!$A$2:$B$6,2,FALSE)</f>
        <v>#N/A</v>
      </c>
      <c r="N84" s="82" t="s">
        <v>347</v>
      </c>
      <c r="O84" s="82" t="e">
        <f>VLOOKUP(N84,'[1]ANSWER KEY'!$A$2:$B$6,2,FALSE)</f>
        <v>#N/A</v>
      </c>
      <c r="P84" s="82" t="s">
        <v>347</v>
      </c>
      <c r="Q84" s="82" t="e">
        <f>VLOOKUP(P84,'[1]ANSWER KEY'!$A$2:$B$6,2,FALSE)</f>
        <v>#N/A</v>
      </c>
      <c r="R84" s="82" t="s">
        <v>347</v>
      </c>
      <c r="S84" s="82" t="e">
        <f>VLOOKUP(R84,'[1]ANSWER KEY'!$A$2:$B$6,2,FALSE)</f>
        <v>#N/A</v>
      </c>
      <c r="T84" s="83" t="str">
        <f t="shared" si="5"/>
        <v>-</v>
      </c>
      <c r="U84" s="83" t="e">
        <f t="shared" si="6"/>
        <v>#N/A</v>
      </c>
      <c r="V84" s="83" t="e">
        <f t="shared" si="7"/>
        <v>#N/A</v>
      </c>
      <c r="W84" s="83" t="e">
        <f t="shared" si="8"/>
        <v>#N/A</v>
      </c>
      <c r="X84" s="83" t="e">
        <f t="shared" si="9"/>
        <v>#N/A</v>
      </c>
      <c r="Y84" s="82" t="s">
        <v>347</v>
      </c>
      <c r="Z84" s="82"/>
      <c r="AA84" s="84" t="s">
        <v>347</v>
      </c>
      <c r="AB84" s="86" t="s">
        <v>347</v>
      </c>
      <c r="AC84" s="79"/>
      <c r="AD84" s="70"/>
      <c r="AE84" s="70"/>
      <c r="AF84" s="70"/>
      <c r="AG84" s="70"/>
      <c r="AH84" s="70"/>
      <c r="AI84" s="70"/>
      <c r="AJ84" s="71" t="s">
        <v>347</v>
      </c>
      <c r="AK84" s="78" t="s">
        <v>513</v>
      </c>
      <c r="AL84" s="78"/>
      <c r="AM84" s="70"/>
      <c r="AN84" s="70"/>
      <c r="AO84" s="70"/>
      <c r="AP84" s="70"/>
      <c r="AQ84" s="71" t="s">
        <v>347</v>
      </c>
      <c r="AR84" s="70"/>
      <c r="AS84" s="71" t="s">
        <v>347</v>
      </c>
      <c r="AT84" s="70"/>
    </row>
    <row r="85" spans="1:46" ht="224" x14ac:dyDescent="0.2">
      <c r="A85" s="42" t="s">
        <v>378</v>
      </c>
      <c r="B85" s="35" t="s">
        <v>234</v>
      </c>
      <c r="C85" s="69" t="s">
        <v>250</v>
      </c>
      <c r="D85" s="40" t="s">
        <v>259</v>
      </c>
      <c r="E85" s="41" t="s">
        <v>260</v>
      </c>
      <c r="F85" s="41"/>
      <c r="G85" s="41"/>
      <c r="H85" s="41"/>
      <c r="I85" s="41" t="s">
        <v>261</v>
      </c>
      <c r="J85" s="82" t="s">
        <v>347</v>
      </c>
      <c r="K85" s="82" t="str">
        <f>IFERROR(VLOOKUP(J85,'[1]ANSWER KEY'!$A$2:$B$6,2,FALSE),"-")</f>
        <v>-</v>
      </c>
      <c r="L85" s="82" t="s">
        <v>347</v>
      </c>
      <c r="M85" s="82" t="e">
        <f>VLOOKUP(L85,'[1]ANSWER KEY'!$A$2:$B$6,2,FALSE)</f>
        <v>#N/A</v>
      </c>
      <c r="N85" s="82" t="s">
        <v>347</v>
      </c>
      <c r="O85" s="82" t="e">
        <f>VLOOKUP(N85,'[1]ANSWER KEY'!$A$2:$B$6,2,FALSE)</f>
        <v>#N/A</v>
      </c>
      <c r="P85" s="82" t="s">
        <v>347</v>
      </c>
      <c r="Q85" s="82" t="e">
        <f>VLOOKUP(P85,'[1]ANSWER KEY'!$A$2:$B$6,2,FALSE)</f>
        <v>#N/A</v>
      </c>
      <c r="R85" s="82" t="s">
        <v>347</v>
      </c>
      <c r="S85" s="82" t="e">
        <f>VLOOKUP(R85,'[1]ANSWER KEY'!$A$2:$B$6,2,FALSE)</f>
        <v>#N/A</v>
      </c>
      <c r="T85" s="83" t="str">
        <f t="shared" si="5"/>
        <v>-</v>
      </c>
      <c r="U85" s="83" t="e">
        <f t="shared" si="6"/>
        <v>#N/A</v>
      </c>
      <c r="V85" s="83" t="e">
        <f t="shared" si="7"/>
        <v>#N/A</v>
      </c>
      <c r="W85" s="83" t="e">
        <f t="shared" si="8"/>
        <v>#N/A</v>
      </c>
      <c r="X85" s="83" t="e">
        <f t="shared" si="9"/>
        <v>#N/A</v>
      </c>
      <c r="Y85" s="82" t="s">
        <v>347</v>
      </c>
      <c r="Z85" s="82"/>
      <c r="AA85" s="84" t="s">
        <v>347</v>
      </c>
      <c r="AB85" s="86" t="s">
        <v>347</v>
      </c>
      <c r="AC85" s="79"/>
      <c r="AD85" s="86"/>
      <c r="AE85" s="86"/>
      <c r="AF85" s="86"/>
      <c r="AG85" s="86"/>
      <c r="AH85" s="86"/>
      <c r="AI85" s="86"/>
      <c r="AJ85" s="71" t="s">
        <v>347</v>
      </c>
      <c r="AK85" s="78" t="s">
        <v>514</v>
      </c>
      <c r="AL85" s="78"/>
      <c r="AM85" s="70"/>
      <c r="AN85" s="70"/>
      <c r="AO85" s="70"/>
      <c r="AP85" s="70"/>
      <c r="AQ85" s="71" t="s">
        <v>347</v>
      </c>
      <c r="AR85" s="70"/>
      <c r="AS85" s="71" t="s">
        <v>347</v>
      </c>
      <c r="AT85" s="70"/>
    </row>
    <row r="86" spans="1:46" ht="160" x14ac:dyDescent="0.2">
      <c r="A86" s="42" t="s">
        <v>378</v>
      </c>
      <c r="B86" s="35" t="s">
        <v>234</v>
      </c>
      <c r="C86" s="69" t="s">
        <v>250</v>
      </c>
      <c r="D86" s="40" t="s">
        <v>262</v>
      </c>
      <c r="E86" s="41" t="s">
        <v>263</v>
      </c>
      <c r="F86" s="41"/>
      <c r="G86" s="41"/>
      <c r="H86" s="41"/>
      <c r="I86" s="41" t="s">
        <v>264</v>
      </c>
      <c r="J86" s="82" t="s">
        <v>347</v>
      </c>
      <c r="K86" s="82" t="str">
        <f>IFERROR(VLOOKUP(J86,'[1]ANSWER KEY'!$A$2:$B$6,2,FALSE),"-")</f>
        <v>-</v>
      </c>
      <c r="L86" s="82" t="s">
        <v>347</v>
      </c>
      <c r="M86" s="82" t="e">
        <f>VLOOKUP(L86,'[1]ANSWER KEY'!$A$2:$B$6,2,FALSE)</f>
        <v>#N/A</v>
      </c>
      <c r="N86" s="82" t="s">
        <v>347</v>
      </c>
      <c r="O86" s="82" t="e">
        <f>VLOOKUP(N86,'[1]ANSWER KEY'!$A$2:$B$6,2,FALSE)</f>
        <v>#N/A</v>
      </c>
      <c r="P86" s="82" t="s">
        <v>347</v>
      </c>
      <c r="Q86" s="82" t="e">
        <f>VLOOKUP(P86,'[1]ANSWER KEY'!$A$2:$B$6,2,FALSE)</f>
        <v>#N/A</v>
      </c>
      <c r="R86" s="82" t="s">
        <v>347</v>
      </c>
      <c r="S86" s="82" t="e">
        <f>VLOOKUP(R86,'[1]ANSWER KEY'!$A$2:$B$6,2,FALSE)</f>
        <v>#N/A</v>
      </c>
      <c r="T86" s="83" t="str">
        <f t="shared" si="5"/>
        <v>-</v>
      </c>
      <c r="U86" s="83" t="e">
        <f t="shared" si="6"/>
        <v>#N/A</v>
      </c>
      <c r="V86" s="83" t="e">
        <f t="shared" si="7"/>
        <v>#N/A</v>
      </c>
      <c r="W86" s="83" t="e">
        <f t="shared" si="8"/>
        <v>#N/A</v>
      </c>
      <c r="X86" s="83" t="e">
        <f t="shared" si="9"/>
        <v>#N/A</v>
      </c>
      <c r="Y86" s="82" t="s">
        <v>347</v>
      </c>
      <c r="Z86" s="82"/>
      <c r="AA86" s="84" t="s">
        <v>347</v>
      </c>
      <c r="AB86" s="86" t="s">
        <v>347</v>
      </c>
      <c r="AC86" s="79"/>
      <c r="AD86" s="70"/>
      <c r="AE86" s="70"/>
      <c r="AF86" s="70"/>
      <c r="AG86" s="70"/>
      <c r="AH86" s="70"/>
      <c r="AI86" s="70"/>
      <c r="AJ86" s="71" t="s">
        <v>347</v>
      </c>
      <c r="AK86" s="78" t="s">
        <v>515</v>
      </c>
      <c r="AL86" s="78"/>
      <c r="AM86" s="70"/>
      <c r="AN86" s="70"/>
      <c r="AO86" s="70"/>
      <c r="AP86" s="70"/>
      <c r="AQ86" s="71" t="s">
        <v>347</v>
      </c>
      <c r="AR86" s="70"/>
      <c r="AS86" s="71" t="s">
        <v>347</v>
      </c>
      <c r="AT86" s="70"/>
    </row>
    <row r="87" spans="1:46" ht="96" x14ac:dyDescent="0.2">
      <c r="A87" s="42" t="s">
        <v>378</v>
      </c>
      <c r="B87" s="35" t="s">
        <v>234</v>
      </c>
      <c r="C87" s="69" t="s">
        <v>250</v>
      </c>
      <c r="D87" s="40" t="s">
        <v>265</v>
      </c>
      <c r="E87" s="41" t="s">
        <v>266</v>
      </c>
      <c r="F87" s="41"/>
      <c r="G87" s="41"/>
      <c r="H87" s="41"/>
      <c r="I87" s="41" t="s">
        <v>267</v>
      </c>
      <c r="J87" s="82" t="s">
        <v>347</v>
      </c>
      <c r="K87" s="82" t="str">
        <f>IFERROR(VLOOKUP(J87,'[1]ANSWER KEY'!$A$2:$B$6,2,FALSE),"-")</f>
        <v>-</v>
      </c>
      <c r="L87" s="82" t="s">
        <v>347</v>
      </c>
      <c r="M87" s="82" t="e">
        <f>VLOOKUP(L87,'[1]ANSWER KEY'!$A$2:$B$6,2,FALSE)</f>
        <v>#N/A</v>
      </c>
      <c r="N87" s="82" t="s">
        <v>347</v>
      </c>
      <c r="O87" s="82" t="e">
        <f>VLOOKUP(N87,'[1]ANSWER KEY'!$A$2:$B$6,2,FALSE)</f>
        <v>#N/A</v>
      </c>
      <c r="P87" s="82" t="s">
        <v>347</v>
      </c>
      <c r="Q87" s="82" t="e">
        <f>VLOOKUP(P87,'[1]ANSWER KEY'!$A$2:$B$6,2,FALSE)</f>
        <v>#N/A</v>
      </c>
      <c r="R87" s="82" t="s">
        <v>347</v>
      </c>
      <c r="S87" s="82" t="e">
        <f>VLOOKUP(R87,'[1]ANSWER KEY'!$A$2:$B$6,2,FALSE)</f>
        <v>#N/A</v>
      </c>
      <c r="T87" s="83" t="str">
        <f t="shared" si="5"/>
        <v>-</v>
      </c>
      <c r="U87" s="83" t="e">
        <f t="shared" si="6"/>
        <v>#N/A</v>
      </c>
      <c r="V87" s="83" t="e">
        <f t="shared" si="7"/>
        <v>#N/A</v>
      </c>
      <c r="W87" s="83" t="e">
        <f t="shared" si="8"/>
        <v>#N/A</v>
      </c>
      <c r="X87" s="83" t="e">
        <f t="shared" si="9"/>
        <v>#N/A</v>
      </c>
      <c r="Y87" s="82" t="s">
        <v>347</v>
      </c>
      <c r="Z87" s="82"/>
      <c r="AA87" s="84" t="s">
        <v>347</v>
      </c>
      <c r="AB87" s="86" t="s">
        <v>347</v>
      </c>
      <c r="AC87" s="79"/>
      <c r="AD87" s="86"/>
      <c r="AE87" s="86"/>
      <c r="AF87" s="86"/>
      <c r="AG87" s="86"/>
      <c r="AH87" s="86"/>
      <c r="AI87" s="86"/>
      <c r="AJ87" s="71" t="s">
        <v>347</v>
      </c>
      <c r="AK87" s="78" t="s">
        <v>516</v>
      </c>
      <c r="AL87" s="78"/>
      <c r="AM87" s="70"/>
      <c r="AN87" s="70"/>
      <c r="AO87" s="70"/>
      <c r="AP87" s="70"/>
      <c r="AQ87" s="71" t="s">
        <v>347</v>
      </c>
      <c r="AR87" s="70"/>
      <c r="AS87" s="71" t="s">
        <v>347</v>
      </c>
      <c r="AT87" s="70"/>
    </row>
    <row r="88" spans="1:46" ht="288" x14ac:dyDescent="0.2">
      <c r="A88" s="43" t="s">
        <v>408</v>
      </c>
      <c r="B88" s="36" t="s">
        <v>268</v>
      </c>
      <c r="C88" s="69" t="s">
        <v>269</v>
      </c>
      <c r="D88" s="40" t="s">
        <v>270</v>
      </c>
      <c r="E88" s="41" t="s">
        <v>271</v>
      </c>
      <c r="F88" s="41"/>
      <c r="G88" s="41"/>
      <c r="H88" s="41"/>
      <c r="I88" s="41" t="s">
        <v>358</v>
      </c>
      <c r="J88" s="82" t="s">
        <v>347</v>
      </c>
      <c r="K88" s="82" t="str">
        <f>IFERROR(VLOOKUP(J88,'[1]ANSWER KEY'!$A$2:$B$6,2,FALSE),"-")</f>
        <v>-</v>
      </c>
      <c r="L88" s="82" t="s">
        <v>347</v>
      </c>
      <c r="M88" s="82" t="e">
        <f>VLOOKUP(L88,'[1]ANSWER KEY'!$A$2:$B$6,2,FALSE)</f>
        <v>#N/A</v>
      </c>
      <c r="N88" s="82" t="s">
        <v>347</v>
      </c>
      <c r="O88" s="82" t="e">
        <f>VLOOKUP(N88,'[1]ANSWER KEY'!$A$2:$B$6,2,FALSE)</f>
        <v>#N/A</v>
      </c>
      <c r="P88" s="82" t="s">
        <v>347</v>
      </c>
      <c r="Q88" s="82" t="e">
        <f>VLOOKUP(P88,'[1]ANSWER KEY'!$A$2:$B$6,2,FALSE)</f>
        <v>#N/A</v>
      </c>
      <c r="R88" s="82" t="s">
        <v>347</v>
      </c>
      <c r="S88" s="82" t="e">
        <f>VLOOKUP(R88,'[1]ANSWER KEY'!$A$2:$B$6,2,FALSE)</f>
        <v>#N/A</v>
      </c>
      <c r="T88" s="83" t="str">
        <f t="shared" si="5"/>
        <v>-</v>
      </c>
      <c r="U88" s="83" t="e">
        <f t="shared" si="6"/>
        <v>#N/A</v>
      </c>
      <c r="V88" s="83" t="e">
        <f t="shared" si="7"/>
        <v>#N/A</v>
      </c>
      <c r="W88" s="83" t="e">
        <f t="shared" si="8"/>
        <v>#N/A</v>
      </c>
      <c r="X88" s="83" t="e">
        <f t="shared" si="9"/>
        <v>#N/A</v>
      </c>
      <c r="Y88" s="82" t="s">
        <v>347</v>
      </c>
      <c r="Z88" s="82"/>
      <c r="AA88" s="84" t="s">
        <v>347</v>
      </c>
      <c r="AB88" s="86" t="s">
        <v>347</v>
      </c>
      <c r="AC88" s="79"/>
      <c r="AD88" s="70"/>
      <c r="AE88" s="70"/>
      <c r="AF88" s="70"/>
      <c r="AG88" s="70"/>
      <c r="AH88" s="70"/>
      <c r="AI88" s="70"/>
      <c r="AJ88" s="71" t="s">
        <v>347</v>
      </c>
      <c r="AK88" s="78" t="s">
        <v>517</v>
      </c>
      <c r="AL88" s="78"/>
      <c r="AM88" s="70"/>
      <c r="AN88" s="70"/>
      <c r="AO88" s="70"/>
      <c r="AP88" s="70"/>
      <c r="AQ88" s="71" t="s">
        <v>347</v>
      </c>
      <c r="AR88" s="70"/>
      <c r="AS88" s="71" t="s">
        <v>347</v>
      </c>
      <c r="AT88" s="70"/>
    </row>
    <row r="89" spans="1:46" ht="112" x14ac:dyDescent="0.2">
      <c r="A89" s="43" t="s">
        <v>408</v>
      </c>
      <c r="B89" s="36" t="s">
        <v>268</v>
      </c>
      <c r="C89" s="69" t="s">
        <v>269</v>
      </c>
      <c r="D89" s="40" t="s">
        <v>272</v>
      </c>
      <c r="E89" s="41" t="s">
        <v>273</v>
      </c>
      <c r="F89" s="41"/>
      <c r="G89" s="41"/>
      <c r="H89" s="41"/>
      <c r="I89" s="41" t="s">
        <v>274</v>
      </c>
      <c r="J89" s="82" t="s">
        <v>347</v>
      </c>
      <c r="K89" s="82" t="str">
        <f>IFERROR(VLOOKUP(J89,'[1]ANSWER KEY'!$A$2:$B$6,2,FALSE),"-")</f>
        <v>-</v>
      </c>
      <c r="L89" s="82" t="s">
        <v>347</v>
      </c>
      <c r="M89" s="82" t="e">
        <f>VLOOKUP(L89,'[1]ANSWER KEY'!$A$2:$B$6,2,FALSE)</f>
        <v>#N/A</v>
      </c>
      <c r="N89" s="82" t="s">
        <v>347</v>
      </c>
      <c r="O89" s="82" t="e">
        <f>VLOOKUP(N89,'[1]ANSWER KEY'!$A$2:$B$6,2,FALSE)</f>
        <v>#N/A</v>
      </c>
      <c r="P89" s="82" t="s">
        <v>347</v>
      </c>
      <c r="Q89" s="82" t="e">
        <f>VLOOKUP(P89,'[1]ANSWER KEY'!$A$2:$B$6,2,FALSE)</f>
        <v>#N/A</v>
      </c>
      <c r="R89" s="82" t="s">
        <v>347</v>
      </c>
      <c r="S89" s="82" t="e">
        <f>VLOOKUP(R89,'[1]ANSWER KEY'!$A$2:$B$6,2,FALSE)</f>
        <v>#N/A</v>
      </c>
      <c r="T89" s="83" t="str">
        <f t="shared" si="5"/>
        <v>-</v>
      </c>
      <c r="U89" s="83" t="e">
        <f t="shared" si="6"/>
        <v>#N/A</v>
      </c>
      <c r="V89" s="83" t="e">
        <f t="shared" si="7"/>
        <v>#N/A</v>
      </c>
      <c r="W89" s="83" t="e">
        <f t="shared" si="8"/>
        <v>#N/A</v>
      </c>
      <c r="X89" s="83" t="e">
        <f t="shared" si="9"/>
        <v>#N/A</v>
      </c>
      <c r="Y89" s="82" t="s">
        <v>347</v>
      </c>
      <c r="Z89" s="82"/>
      <c r="AA89" s="84" t="s">
        <v>347</v>
      </c>
      <c r="AB89" s="86" t="s">
        <v>347</v>
      </c>
      <c r="AC89" s="79"/>
      <c r="AD89" s="86"/>
      <c r="AE89" s="86"/>
      <c r="AF89" s="86"/>
      <c r="AG89" s="86"/>
      <c r="AH89" s="86"/>
      <c r="AI89" s="86"/>
      <c r="AJ89" s="71" t="s">
        <v>347</v>
      </c>
      <c r="AK89" s="78" t="s">
        <v>518</v>
      </c>
      <c r="AL89" s="78"/>
      <c r="AM89" s="70"/>
      <c r="AN89" s="70"/>
      <c r="AO89" s="70"/>
      <c r="AP89" s="70"/>
      <c r="AQ89" s="71" t="s">
        <v>347</v>
      </c>
      <c r="AR89" s="70"/>
      <c r="AS89" s="71" t="s">
        <v>347</v>
      </c>
      <c r="AT89" s="70"/>
    </row>
    <row r="90" spans="1:46" ht="176" x14ac:dyDescent="0.2">
      <c r="A90" s="43" t="s">
        <v>408</v>
      </c>
      <c r="B90" s="36" t="s">
        <v>268</v>
      </c>
      <c r="C90" s="69" t="s">
        <v>269</v>
      </c>
      <c r="D90" s="40" t="s">
        <v>275</v>
      </c>
      <c r="E90" s="41" t="s">
        <v>276</v>
      </c>
      <c r="F90" s="41"/>
      <c r="G90" s="41"/>
      <c r="H90" s="41"/>
      <c r="I90" s="41" t="s">
        <v>277</v>
      </c>
      <c r="J90" s="82" t="s">
        <v>347</v>
      </c>
      <c r="K90" s="82" t="str">
        <f>IFERROR(VLOOKUP(J90,'[1]ANSWER KEY'!$A$2:$B$6,2,FALSE),"-")</f>
        <v>-</v>
      </c>
      <c r="L90" s="82" t="s">
        <v>347</v>
      </c>
      <c r="M90" s="82" t="e">
        <f>VLOOKUP(L90,'[1]ANSWER KEY'!$A$2:$B$6,2,FALSE)</f>
        <v>#N/A</v>
      </c>
      <c r="N90" s="82" t="s">
        <v>347</v>
      </c>
      <c r="O90" s="82" t="e">
        <f>VLOOKUP(N90,'[1]ANSWER KEY'!$A$2:$B$6,2,FALSE)</f>
        <v>#N/A</v>
      </c>
      <c r="P90" s="82" t="s">
        <v>347</v>
      </c>
      <c r="Q90" s="82" t="e">
        <f>VLOOKUP(P90,'[1]ANSWER KEY'!$A$2:$B$6,2,FALSE)</f>
        <v>#N/A</v>
      </c>
      <c r="R90" s="82" t="s">
        <v>347</v>
      </c>
      <c r="S90" s="82" t="e">
        <f>VLOOKUP(R90,'[1]ANSWER KEY'!$A$2:$B$6,2,FALSE)</f>
        <v>#N/A</v>
      </c>
      <c r="T90" s="83" t="str">
        <f t="shared" si="5"/>
        <v>-</v>
      </c>
      <c r="U90" s="83" t="e">
        <f t="shared" si="6"/>
        <v>#N/A</v>
      </c>
      <c r="V90" s="83" t="e">
        <f t="shared" si="7"/>
        <v>#N/A</v>
      </c>
      <c r="W90" s="83" t="e">
        <f t="shared" si="8"/>
        <v>#N/A</v>
      </c>
      <c r="X90" s="83" t="e">
        <f t="shared" si="9"/>
        <v>#N/A</v>
      </c>
      <c r="Y90" s="82" t="s">
        <v>347</v>
      </c>
      <c r="Z90" s="82"/>
      <c r="AA90" s="84" t="s">
        <v>347</v>
      </c>
      <c r="AB90" s="86" t="s">
        <v>347</v>
      </c>
      <c r="AC90" s="79"/>
      <c r="AD90" s="70"/>
      <c r="AE90" s="70"/>
      <c r="AF90" s="70"/>
      <c r="AG90" s="70"/>
      <c r="AH90" s="70"/>
      <c r="AI90" s="70"/>
      <c r="AJ90" s="71" t="s">
        <v>347</v>
      </c>
      <c r="AK90" s="78" t="s">
        <v>519</v>
      </c>
      <c r="AL90" s="78"/>
      <c r="AM90" s="70"/>
      <c r="AN90" s="70"/>
      <c r="AO90" s="70"/>
      <c r="AP90" s="70"/>
      <c r="AQ90" s="71" t="s">
        <v>347</v>
      </c>
      <c r="AR90" s="70"/>
      <c r="AS90" s="71" t="s">
        <v>347</v>
      </c>
      <c r="AT90" s="70"/>
    </row>
    <row r="91" spans="1:46" ht="128" x14ac:dyDescent="0.2">
      <c r="A91" s="43" t="s">
        <v>408</v>
      </c>
      <c r="B91" s="36" t="s">
        <v>268</v>
      </c>
      <c r="C91" s="69" t="s">
        <v>269</v>
      </c>
      <c r="D91" s="40" t="s">
        <v>278</v>
      </c>
      <c r="E91" s="41" t="s">
        <v>279</v>
      </c>
      <c r="F91" s="41"/>
      <c r="G91" s="41"/>
      <c r="H91" s="41"/>
      <c r="I91" s="41" t="s">
        <v>280</v>
      </c>
      <c r="J91" s="82" t="s">
        <v>347</v>
      </c>
      <c r="K91" s="82" t="str">
        <f>IFERROR(VLOOKUP(J91,'[1]ANSWER KEY'!$A$2:$B$6,2,FALSE),"-")</f>
        <v>-</v>
      </c>
      <c r="L91" s="82" t="s">
        <v>347</v>
      </c>
      <c r="M91" s="82" t="e">
        <f>VLOOKUP(L91,'[1]ANSWER KEY'!$A$2:$B$6,2,FALSE)</f>
        <v>#N/A</v>
      </c>
      <c r="N91" s="82" t="s">
        <v>347</v>
      </c>
      <c r="O91" s="82" t="e">
        <f>VLOOKUP(N91,'[1]ANSWER KEY'!$A$2:$B$6,2,FALSE)</f>
        <v>#N/A</v>
      </c>
      <c r="P91" s="82" t="s">
        <v>347</v>
      </c>
      <c r="Q91" s="82" t="e">
        <f>VLOOKUP(P91,'[1]ANSWER KEY'!$A$2:$B$6,2,FALSE)</f>
        <v>#N/A</v>
      </c>
      <c r="R91" s="82" t="s">
        <v>347</v>
      </c>
      <c r="S91" s="82" t="e">
        <f>VLOOKUP(R91,'[1]ANSWER KEY'!$A$2:$B$6,2,FALSE)</f>
        <v>#N/A</v>
      </c>
      <c r="T91" s="83" t="str">
        <f t="shared" si="5"/>
        <v>-</v>
      </c>
      <c r="U91" s="83" t="e">
        <f t="shared" si="6"/>
        <v>#N/A</v>
      </c>
      <c r="V91" s="83" t="e">
        <f t="shared" si="7"/>
        <v>#N/A</v>
      </c>
      <c r="W91" s="83" t="e">
        <f t="shared" si="8"/>
        <v>#N/A</v>
      </c>
      <c r="X91" s="83" t="e">
        <f t="shared" si="9"/>
        <v>#N/A</v>
      </c>
      <c r="Y91" s="82" t="s">
        <v>347</v>
      </c>
      <c r="Z91" s="82"/>
      <c r="AA91" s="84" t="s">
        <v>347</v>
      </c>
      <c r="AB91" s="86" t="s">
        <v>347</v>
      </c>
      <c r="AC91" s="79"/>
      <c r="AD91" s="86"/>
      <c r="AE91" s="86"/>
      <c r="AF91" s="86"/>
      <c r="AG91" s="86"/>
      <c r="AH91" s="86"/>
      <c r="AI91" s="86"/>
      <c r="AJ91" s="71" t="s">
        <v>347</v>
      </c>
      <c r="AK91" s="78" t="s">
        <v>520</v>
      </c>
      <c r="AL91" s="78"/>
      <c r="AM91" s="70"/>
      <c r="AN91" s="70"/>
      <c r="AO91" s="70"/>
      <c r="AP91" s="70"/>
      <c r="AQ91" s="71" t="s">
        <v>347</v>
      </c>
      <c r="AR91" s="70"/>
      <c r="AS91" s="71" t="s">
        <v>347</v>
      </c>
      <c r="AT91" s="70"/>
    </row>
    <row r="92" spans="1:46" ht="96" x14ac:dyDescent="0.2">
      <c r="A92" s="43" t="s">
        <v>408</v>
      </c>
      <c r="B92" s="36" t="s">
        <v>268</v>
      </c>
      <c r="C92" s="69" t="s">
        <v>269</v>
      </c>
      <c r="D92" s="40" t="s">
        <v>281</v>
      </c>
      <c r="E92" s="41" t="s">
        <v>282</v>
      </c>
      <c r="F92" s="41"/>
      <c r="G92" s="41"/>
      <c r="H92" s="41"/>
      <c r="I92" s="41" t="s">
        <v>283</v>
      </c>
      <c r="J92" s="82" t="s">
        <v>347</v>
      </c>
      <c r="K92" s="82" t="str">
        <f>IFERROR(VLOOKUP(J92,'[1]ANSWER KEY'!$A$2:$B$6,2,FALSE),"-")</f>
        <v>-</v>
      </c>
      <c r="L92" s="82" t="s">
        <v>347</v>
      </c>
      <c r="M92" s="82" t="e">
        <f>VLOOKUP(L92,'[1]ANSWER KEY'!$A$2:$B$6,2,FALSE)</f>
        <v>#N/A</v>
      </c>
      <c r="N92" s="82" t="s">
        <v>347</v>
      </c>
      <c r="O92" s="82" t="e">
        <f>VLOOKUP(N92,'[1]ANSWER KEY'!$A$2:$B$6,2,FALSE)</f>
        <v>#N/A</v>
      </c>
      <c r="P92" s="82" t="s">
        <v>347</v>
      </c>
      <c r="Q92" s="82" t="e">
        <f>VLOOKUP(P92,'[1]ANSWER KEY'!$A$2:$B$6,2,FALSE)</f>
        <v>#N/A</v>
      </c>
      <c r="R92" s="82" t="s">
        <v>347</v>
      </c>
      <c r="S92" s="82" t="e">
        <f>VLOOKUP(R92,'[1]ANSWER KEY'!$A$2:$B$6,2,FALSE)</f>
        <v>#N/A</v>
      </c>
      <c r="T92" s="83" t="str">
        <f t="shared" si="5"/>
        <v>-</v>
      </c>
      <c r="U92" s="83" t="e">
        <f t="shared" si="6"/>
        <v>#N/A</v>
      </c>
      <c r="V92" s="83" t="e">
        <f t="shared" si="7"/>
        <v>#N/A</v>
      </c>
      <c r="W92" s="83" t="e">
        <f t="shared" si="8"/>
        <v>#N/A</v>
      </c>
      <c r="X92" s="83" t="e">
        <f t="shared" si="9"/>
        <v>#N/A</v>
      </c>
      <c r="Y92" s="82" t="s">
        <v>347</v>
      </c>
      <c r="Z92" s="82"/>
      <c r="AA92" s="84" t="s">
        <v>347</v>
      </c>
      <c r="AB92" s="86" t="s">
        <v>347</v>
      </c>
      <c r="AC92" s="79"/>
      <c r="AD92" s="70"/>
      <c r="AE92" s="70"/>
      <c r="AF92" s="70"/>
      <c r="AG92" s="70"/>
      <c r="AH92" s="70"/>
      <c r="AI92" s="70"/>
      <c r="AJ92" s="71" t="s">
        <v>347</v>
      </c>
      <c r="AK92" s="78" t="s">
        <v>521</v>
      </c>
      <c r="AL92" s="78"/>
      <c r="AM92" s="70"/>
      <c r="AN92" s="70"/>
      <c r="AO92" s="70"/>
      <c r="AP92" s="70"/>
      <c r="AQ92" s="71" t="s">
        <v>347</v>
      </c>
      <c r="AR92" s="70"/>
      <c r="AS92" s="71" t="s">
        <v>347</v>
      </c>
      <c r="AT92" s="70"/>
    </row>
    <row r="93" spans="1:46" ht="176" x14ac:dyDescent="0.2">
      <c r="A93" s="43" t="s">
        <v>384</v>
      </c>
      <c r="B93" s="36" t="s">
        <v>268</v>
      </c>
      <c r="C93" s="69" t="s">
        <v>284</v>
      </c>
      <c r="D93" s="40" t="s">
        <v>285</v>
      </c>
      <c r="E93" s="41" t="s">
        <v>286</v>
      </c>
      <c r="F93" s="41"/>
      <c r="G93" s="41"/>
      <c r="H93" s="41"/>
      <c r="I93" s="41" t="s">
        <v>359</v>
      </c>
      <c r="J93" s="82" t="s">
        <v>347</v>
      </c>
      <c r="K93" s="82" t="str">
        <f>IFERROR(VLOOKUP(J93,'[1]ANSWER KEY'!$A$2:$B$6,2,FALSE),"-")</f>
        <v>-</v>
      </c>
      <c r="L93" s="82" t="s">
        <v>347</v>
      </c>
      <c r="M93" s="82" t="e">
        <f>VLOOKUP(L93,'[1]ANSWER KEY'!$A$2:$B$6,2,FALSE)</f>
        <v>#N/A</v>
      </c>
      <c r="N93" s="82" t="s">
        <v>347</v>
      </c>
      <c r="O93" s="82" t="e">
        <f>VLOOKUP(N93,'[1]ANSWER KEY'!$A$2:$B$6,2,FALSE)</f>
        <v>#N/A</v>
      </c>
      <c r="P93" s="82" t="s">
        <v>347</v>
      </c>
      <c r="Q93" s="82" t="e">
        <f>VLOOKUP(P93,'[1]ANSWER KEY'!$A$2:$B$6,2,FALSE)</f>
        <v>#N/A</v>
      </c>
      <c r="R93" s="82" t="s">
        <v>347</v>
      </c>
      <c r="S93" s="82" t="e">
        <f>VLOOKUP(R93,'[1]ANSWER KEY'!$A$2:$B$6,2,FALSE)</f>
        <v>#N/A</v>
      </c>
      <c r="T93" s="83" t="str">
        <f t="shared" si="5"/>
        <v>-</v>
      </c>
      <c r="U93" s="83" t="e">
        <f t="shared" si="6"/>
        <v>#N/A</v>
      </c>
      <c r="V93" s="83" t="e">
        <f t="shared" si="7"/>
        <v>#N/A</v>
      </c>
      <c r="W93" s="83" t="e">
        <f t="shared" si="8"/>
        <v>#N/A</v>
      </c>
      <c r="X93" s="83" t="e">
        <f t="shared" si="9"/>
        <v>#N/A</v>
      </c>
      <c r="Y93" s="82" t="s">
        <v>347</v>
      </c>
      <c r="Z93" s="82"/>
      <c r="AA93" s="84" t="s">
        <v>347</v>
      </c>
      <c r="AB93" s="86" t="s">
        <v>347</v>
      </c>
      <c r="AC93" s="79"/>
      <c r="AD93" s="86"/>
      <c r="AE93" s="86"/>
      <c r="AF93" s="86"/>
      <c r="AG93" s="86"/>
      <c r="AH93" s="86"/>
      <c r="AI93" s="86"/>
      <c r="AJ93" s="71" t="s">
        <v>347</v>
      </c>
      <c r="AK93" s="78" t="s">
        <v>522</v>
      </c>
      <c r="AL93" s="78"/>
      <c r="AM93" s="70"/>
      <c r="AN93" s="70"/>
      <c r="AO93" s="70"/>
      <c r="AP93" s="70"/>
      <c r="AQ93" s="71" t="s">
        <v>347</v>
      </c>
      <c r="AR93" s="70"/>
      <c r="AS93" s="71" t="s">
        <v>347</v>
      </c>
      <c r="AT93" s="70"/>
    </row>
    <row r="94" spans="1:46" ht="160" x14ac:dyDescent="0.2">
      <c r="A94" s="43" t="s">
        <v>384</v>
      </c>
      <c r="B94" s="36" t="s">
        <v>268</v>
      </c>
      <c r="C94" s="69" t="s">
        <v>284</v>
      </c>
      <c r="D94" s="40" t="s">
        <v>287</v>
      </c>
      <c r="E94" s="41" t="s">
        <v>288</v>
      </c>
      <c r="F94" s="41"/>
      <c r="G94" s="41"/>
      <c r="H94" s="41"/>
      <c r="I94" s="41" t="s">
        <v>289</v>
      </c>
      <c r="J94" s="82" t="s">
        <v>347</v>
      </c>
      <c r="K94" s="82" t="str">
        <f>IFERROR(VLOOKUP(J94,'[1]ANSWER KEY'!$A$2:$B$6,2,FALSE),"-")</f>
        <v>-</v>
      </c>
      <c r="L94" s="82" t="s">
        <v>347</v>
      </c>
      <c r="M94" s="82" t="e">
        <f>VLOOKUP(L94,'[1]ANSWER KEY'!$A$2:$B$6,2,FALSE)</f>
        <v>#N/A</v>
      </c>
      <c r="N94" s="82" t="s">
        <v>347</v>
      </c>
      <c r="O94" s="82" t="e">
        <f>VLOOKUP(N94,'[1]ANSWER KEY'!$A$2:$B$6,2,FALSE)</f>
        <v>#N/A</v>
      </c>
      <c r="P94" s="82" t="s">
        <v>347</v>
      </c>
      <c r="Q94" s="82" t="e">
        <f>VLOOKUP(P94,'[1]ANSWER KEY'!$A$2:$B$6,2,FALSE)</f>
        <v>#N/A</v>
      </c>
      <c r="R94" s="82" t="s">
        <v>347</v>
      </c>
      <c r="S94" s="82" t="e">
        <f>VLOOKUP(R94,'[1]ANSWER KEY'!$A$2:$B$6,2,FALSE)</f>
        <v>#N/A</v>
      </c>
      <c r="T94" s="83" t="str">
        <f t="shared" si="5"/>
        <v>-</v>
      </c>
      <c r="U94" s="83" t="e">
        <f t="shared" si="6"/>
        <v>#N/A</v>
      </c>
      <c r="V94" s="83" t="e">
        <f t="shared" si="7"/>
        <v>#N/A</v>
      </c>
      <c r="W94" s="83" t="e">
        <f t="shared" si="8"/>
        <v>#N/A</v>
      </c>
      <c r="X94" s="83" t="e">
        <f t="shared" si="9"/>
        <v>#N/A</v>
      </c>
      <c r="Y94" s="82" t="s">
        <v>347</v>
      </c>
      <c r="Z94" s="82"/>
      <c r="AA94" s="84" t="s">
        <v>347</v>
      </c>
      <c r="AB94" s="86" t="s">
        <v>347</v>
      </c>
      <c r="AC94" s="79"/>
      <c r="AD94" s="70"/>
      <c r="AE94" s="70"/>
      <c r="AF94" s="70"/>
      <c r="AG94" s="70"/>
      <c r="AH94" s="70"/>
      <c r="AI94" s="70"/>
      <c r="AJ94" s="71" t="s">
        <v>347</v>
      </c>
      <c r="AK94" s="78" t="s">
        <v>523</v>
      </c>
      <c r="AL94" s="78"/>
      <c r="AM94" s="70"/>
      <c r="AN94" s="70"/>
      <c r="AO94" s="70"/>
      <c r="AP94" s="70"/>
      <c r="AQ94" s="71" t="s">
        <v>347</v>
      </c>
      <c r="AR94" s="70"/>
      <c r="AS94" s="71" t="s">
        <v>347</v>
      </c>
      <c r="AT94" s="70"/>
    </row>
    <row r="95" spans="1:46" ht="80" x14ac:dyDescent="0.2">
      <c r="A95" s="43" t="s">
        <v>384</v>
      </c>
      <c r="B95" s="36" t="s">
        <v>268</v>
      </c>
      <c r="C95" s="69" t="s">
        <v>284</v>
      </c>
      <c r="D95" s="40" t="s">
        <v>290</v>
      </c>
      <c r="E95" s="41" t="s">
        <v>291</v>
      </c>
      <c r="F95" s="41"/>
      <c r="G95" s="41"/>
      <c r="H95" s="41"/>
      <c r="I95" s="41" t="s">
        <v>292</v>
      </c>
      <c r="J95" s="82" t="s">
        <v>347</v>
      </c>
      <c r="K95" s="82" t="str">
        <f>IFERROR(VLOOKUP(J95,'[1]ANSWER KEY'!$A$2:$B$6,2,FALSE),"-")</f>
        <v>-</v>
      </c>
      <c r="L95" s="82" t="s">
        <v>347</v>
      </c>
      <c r="M95" s="82" t="e">
        <f>VLOOKUP(L95,'[1]ANSWER KEY'!$A$2:$B$6,2,FALSE)</f>
        <v>#N/A</v>
      </c>
      <c r="N95" s="82" t="s">
        <v>347</v>
      </c>
      <c r="O95" s="82" t="e">
        <f>VLOOKUP(N95,'[1]ANSWER KEY'!$A$2:$B$6,2,FALSE)</f>
        <v>#N/A</v>
      </c>
      <c r="P95" s="82" t="s">
        <v>347</v>
      </c>
      <c r="Q95" s="82" t="e">
        <f>VLOOKUP(P95,'[1]ANSWER KEY'!$A$2:$B$6,2,FALSE)</f>
        <v>#N/A</v>
      </c>
      <c r="R95" s="82" t="s">
        <v>347</v>
      </c>
      <c r="S95" s="82" t="e">
        <f>VLOOKUP(R95,'[1]ANSWER KEY'!$A$2:$B$6,2,FALSE)</f>
        <v>#N/A</v>
      </c>
      <c r="T95" s="83" t="str">
        <f t="shared" si="5"/>
        <v>-</v>
      </c>
      <c r="U95" s="83" t="e">
        <f t="shared" si="6"/>
        <v>#N/A</v>
      </c>
      <c r="V95" s="83" t="e">
        <f t="shared" si="7"/>
        <v>#N/A</v>
      </c>
      <c r="W95" s="83" t="e">
        <f t="shared" si="8"/>
        <v>#N/A</v>
      </c>
      <c r="X95" s="83" t="e">
        <f t="shared" si="9"/>
        <v>#N/A</v>
      </c>
      <c r="Y95" s="82" t="s">
        <v>347</v>
      </c>
      <c r="Z95" s="82"/>
      <c r="AA95" s="84" t="s">
        <v>347</v>
      </c>
      <c r="AB95" s="86" t="s">
        <v>347</v>
      </c>
      <c r="AC95" s="79"/>
      <c r="AD95" s="86"/>
      <c r="AE95" s="86"/>
      <c r="AF95" s="86"/>
      <c r="AG95" s="86"/>
      <c r="AH95" s="86"/>
      <c r="AI95" s="86"/>
      <c r="AJ95" s="71" t="s">
        <v>347</v>
      </c>
      <c r="AK95" s="78" t="s">
        <v>524</v>
      </c>
      <c r="AL95" s="78"/>
      <c r="AM95" s="70"/>
      <c r="AN95" s="70"/>
      <c r="AO95" s="70"/>
      <c r="AP95" s="70"/>
      <c r="AQ95" s="71" t="s">
        <v>347</v>
      </c>
      <c r="AR95" s="70"/>
      <c r="AS95" s="71" t="s">
        <v>347</v>
      </c>
      <c r="AT95" s="70"/>
    </row>
    <row r="96" spans="1:46" ht="96" x14ac:dyDescent="0.2">
      <c r="A96" s="43" t="s">
        <v>384</v>
      </c>
      <c r="B96" s="36" t="s">
        <v>268</v>
      </c>
      <c r="C96" s="69" t="s">
        <v>284</v>
      </c>
      <c r="D96" s="40" t="s">
        <v>293</v>
      </c>
      <c r="E96" s="41" t="s">
        <v>294</v>
      </c>
      <c r="F96" s="41"/>
      <c r="G96" s="41"/>
      <c r="H96" s="41"/>
      <c r="I96" s="41" t="s">
        <v>295</v>
      </c>
      <c r="J96" s="82" t="s">
        <v>347</v>
      </c>
      <c r="K96" s="82" t="str">
        <f>IFERROR(VLOOKUP(J96,'[1]ANSWER KEY'!$A$2:$B$6,2,FALSE),"-")</f>
        <v>-</v>
      </c>
      <c r="L96" s="82" t="s">
        <v>347</v>
      </c>
      <c r="M96" s="82" t="e">
        <f>VLOOKUP(L96,'[1]ANSWER KEY'!$A$2:$B$6,2,FALSE)</f>
        <v>#N/A</v>
      </c>
      <c r="N96" s="82" t="s">
        <v>347</v>
      </c>
      <c r="O96" s="82" t="e">
        <f>VLOOKUP(N96,'[1]ANSWER KEY'!$A$2:$B$6,2,FALSE)</f>
        <v>#N/A</v>
      </c>
      <c r="P96" s="82" t="s">
        <v>347</v>
      </c>
      <c r="Q96" s="82" t="e">
        <f>VLOOKUP(P96,'[1]ANSWER KEY'!$A$2:$B$6,2,FALSE)</f>
        <v>#N/A</v>
      </c>
      <c r="R96" s="82" t="s">
        <v>347</v>
      </c>
      <c r="S96" s="82" t="e">
        <f>VLOOKUP(R96,'[1]ANSWER KEY'!$A$2:$B$6,2,FALSE)</f>
        <v>#N/A</v>
      </c>
      <c r="T96" s="83" t="str">
        <f t="shared" si="5"/>
        <v>-</v>
      </c>
      <c r="U96" s="83" t="e">
        <f t="shared" si="6"/>
        <v>#N/A</v>
      </c>
      <c r="V96" s="83" t="e">
        <f t="shared" si="7"/>
        <v>#N/A</v>
      </c>
      <c r="W96" s="83" t="e">
        <f t="shared" si="8"/>
        <v>#N/A</v>
      </c>
      <c r="X96" s="83" t="e">
        <f t="shared" si="9"/>
        <v>#N/A</v>
      </c>
      <c r="Y96" s="82" t="s">
        <v>347</v>
      </c>
      <c r="Z96" s="82"/>
      <c r="AA96" s="84" t="s">
        <v>347</v>
      </c>
      <c r="AB96" s="86" t="s">
        <v>347</v>
      </c>
      <c r="AC96" s="79"/>
      <c r="AD96" s="70"/>
      <c r="AE96" s="70"/>
      <c r="AF96" s="70"/>
      <c r="AG96" s="70"/>
      <c r="AH96" s="70"/>
      <c r="AI96" s="70"/>
      <c r="AJ96" s="71" t="s">
        <v>347</v>
      </c>
      <c r="AK96" s="78" t="s">
        <v>525</v>
      </c>
      <c r="AL96" s="78"/>
      <c r="AM96" s="70"/>
      <c r="AN96" s="70"/>
      <c r="AO96" s="70"/>
      <c r="AP96" s="70"/>
      <c r="AQ96" s="71" t="s">
        <v>347</v>
      </c>
      <c r="AR96" s="70"/>
      <c r="AS96" s="71" t="s">
        <v>347</v>
      </c>
      <c r="AT96" s="70"/>
    </row>
    <row r="97" spans="1:46" ht="224" x14ac:dyDescent="0.2">
      <c r="A97" s="43" t="s">
        <v>381</v>
      </c>
      <c r="B97" s="36" t="s">
        <v>268</v>
      </c>
      <c r="C97" s="69" t="s">
        <v>296</v>
      </c>
      <c r="D97" s="40" t="s">
        <v>297</v>
      </c>
      <c r="E97" s="41" t="s">
        <v>298</v>
      </c>
      <c r="F97" s="41"/>
      <c r="G97" s="41"/>
      <c r="H97" s="41"/>
      <c r="I97" s="41" t="s">
        <v>360</v>
      </c>
      <c r="J97" s="82" t="s">
        <v>347</v>
      </c>
      <c r="K97" s="82" t="str">
        <f>IFERROR(VLOOKUP(J97,'[1]ANSWER KEY'!$A$2:$B$6,2,FALSE),"-")</f>
        <v>-</v>
      </c>
      <c r="L97" s="82" t="s">
        <v>347</v>
      </c>
      <c r="M97" s="82" t="e">
        <f>VLOOKUP(L97,'[1]ANSWER KEY'!$A$2:$B$6,2,FALSE)</f>
        <v>#N/A</v>
      </c>
      <c r="N97" s="82" t="s">
        <v>347</v>
      </c>
      <c r="O97" s="82" t="e">
        <f>VLOOKUP(N97,'[1]ANSWER KEY'!$A$2:$B$6,2,FALSE)</f>
        <v>#N/A</v>
      </c>
      <c r="P97" s="82" t="s">
        <v>347</v>
      </c>
      <c r="Q97" s="82" t="e">
        <f>VLOOKUP(P97,'[1]ANSWER KEY'!$A$2:$B$6,2,FALSE)</f>
        <v>#N/A</v>
      </c>
      <c r="R97" s="82" t="s">
        <v>347</v>
      </c>
      <c r="S97" s="82" t="e">
        <f>VLOOKUP(R97,'[1]ANSWER KEY'!$A$2:$B$6,2,FALSE)</f>
        <v>#N/A</v>
      </c>
      <c r="T97" s="83" t="str">
        <f t="shared" si="5"/>
        <v>-</v>
      </c>
      <c r="U97" s="83" t="e">
        <f t="shared" si="6"/>
        <v>#N/A</v>
      </c>
      <c r="V97" s="83" t="e">
        <f t="shared" si="7"/>
        <v>#N/A</v>
      </c>
      <c r="W97" s="83" t="e">
        <f t="shared" si="8"/>
        <v>#N/A</v>
      </c>
      <c r="X97" s="83" t="e">
        <f t="shared" si="9"/>
        <v>#N/A</v>
      </c>
      <c r="Y97" s="82" t="s">
        <v>347</v>
      </c>
      <c r="Z97" s="82"/>
      <c r="AA97" s="84" t="s">
        <v>347</v>
      </c>
      <c r="AB97" s="86" t="s">
        <v>347</v>
      </c>
      <c r="AC97" s="79"/>
      <c r="AD97" s="86"/>
      <c r="AE97" s="86"/>
      <c r="AF97" s="86"/>
      <c r="AG97" s="86"/>
      <c r="AH97" s="86"/>
      <c r="AI97" s="86"/>
      <c r="AJ97" s="71" t="s">
        <v>347</v>
      </c>
      <c r="AK97" s="78" t="s">
        <v>526</v>
      </c>
      <c r="AL97" s="78"/>
      <c r="AM97" s="70"/>
      <c r="AN97" s="70"/>
      <c r="AO97" s="70"/>
      <c r="AP97" s="70"/>
      <c r="AQ97" s="71" t="s">
        <v>347</v>
      </c>
      <c r="AR97" s="70"/>
      <c r="AS97" s="71" t="s">
        <v>347</v>
      </c>
      <c r="AT97" s="70"/>
    </row>
    <row r="98" spans="1:46" ht="272" x14ac:dyDescent="0.2">
      <c r="A98" s="43" t="s">
        <v>381</v>
      </c>
      <c r="B98" s="36" t="s">
        <v>268</v>
      </c>
      <c r="C98" s="69" t="s">
        <v>296</v>
      </c>
      <c r="D98" s="40" t="s">
        <v>299</v>
      </c>
      <c r="E98" s="41" t="s">
        <v>300</v>
      </c>
      <c r="F98" s="41"/>
      <c r="G98" s="41"/>
      <c r="H98" s="41"/>
      <c r="I98" s="41" t="s">
        <v>301</v>
      </c>
      <c r="J98" s="82" t="s">
        <v>347</v>
      </c>
      <c r="K98" s="82" t="str">
        <f>IFERROR(VLOOKUP(J98,'[1]ANSWER KEY'!$A$2:$B$6,2,FALSE),"-")</f>
        <v>-</v>
      </c>
      <c r="L98" s="82" t="s">
        <v>347</v>
      </c>
      <c r="M98" s="82" t="e">
        <f>VLOOKUP(L98,'[1]ANSWER KEY'!$A$2:$B$6,2,FALSE)</f>
        <v>#N/A</v>
      </c>
      <c r="N98" s="82" t="s">
        <v>347</v>
      </c>
      <c r="O98" s="82" t="e">
        <f>VLOOKUP(N98,'[1]ANSWER KEY'!$A$2:$B$6,2,FALSE)</f>
        <v>#N/A</v>
      </c>
      <c r="P98" s="82" t="s">
        <v>347</v>
      </c>
      <c r="Q98" s="82" t="e">
        <f>VLOOKUP(P98,'[1]ANSWER KEY'!$A$2:$B$6,2,FALSE)</f>
        <v>#N/A</v>
      </c>
      <c r="R98" s="82" t="s">
        <v>347</v>
      </c>
      <c r="S98" s="82" t="e">
        <f>VLOOKUP(R98,'[1]ANSWER KEY'!$A$2:$B$6,2,FALSE)</f>
        <v>#N/A</v>
      </c>
      <c r="T98" s="83" t="str">
        <f t="shared" si="5"/>
        <v>-</v>
      </c>
      <c r="U98" s="83" t="e">
        <f t="shared" si="6"/>
        <v>#N/A</v>
      </c>
      <c r="V98" s="83" t="e">
        <f t="shared" si="7"/>
        <v>#N/A</v>
      </c>
      <c r="W98" s="83" t="e">
        <f t="shared" si="8"/>
        <v>#N/A</v>
      </c>
      <c r="X98" s="83" t="e">
        <f t="shared" si="9"/>
        <v>#N/A</v>
      </c>
      <c r="Y98" s="82" t="s">
        <v>347</v>
      </c>
      <c r="Z98" s="82"/>
      <c r="AA98" s="84" t="s">
        <v>347</v>
      </c>
      <c r="AB98" s="86" t="s">
        <v>347</v>
      </c>
      <c r="AC98" s="79"/>
      <c r="AD98" s="70"/>
      <c r="AE98" s="70"/>
      <c r="AF98" s="70"/>
      <c r="AG98" s="70"/>
      <c r="AH98" s="70"/>
      <c r="AI98" s="70"/>
      <c r="AJ98" s="71" t="s">
        <v>347</v>
      </c>
      <c r="AK98" s="78" t="s">
        <v>527</v>
      </c>
      <c r="AL98" s="78"/>
      <c r="AM98" s="70"/>
      <c r="AN98" s="70"/>
      <c r="AO98" s="70"/>
      <c r="AP98" s="70"/>
      <c r="AQ98" s="71" t="s">
        <v>347</v>
      </c>
      <c r="AR98" s="70"/>
      <c r="AS98" s="71" t="s">
        <v>347</v>
      </c>
      <c r="AT98" s="70"/>
    </row>
    <row r="99" spans="1:46" ht="224" x14ac:dyDescent="0.2">
      <c r="A99" s="43" t="s">
        <v>385</v>
      </c>
      <c r="B99" s="36" t="s">
        <v>268</v>
      </c>
      <c r="C99" s="69" t="s">
        <v>302</v>
      </c>
      <c r="D99" s="40" t="s">
        <v>303</v>
      </c>
      <c r="E99" s="41" t="s">
        <v>304</v>
      </c>
      <c r="F99" s="41"/>
      <c r="G99" s="41"/>
      <c r="H99" s="41"/>
      <c r="I99" s="41" t="s">
        <v>361</v>
      </c>
      <c r="J99" s="82" t="s">
        <v>347</v>
      </c>
      <c r="K99" s="82" t="str">
        <f>IFERROR(VLOOKUP(J99,'[1]ANSWER KEY'!$A$2:$B$6,2,FALSE),"-")</f>
        <v>-</v>
      </c>
      <c r="L99" s="82" t="s">
        <v>347</v>
      </c>
      <c r="M99" s="82" t="e">
        <f>VLOOKUP(L99,'[1]ANSWER KEY'!$A$2:$B$6,2,FALSE)</f>
        <v>#N/A</v>
      </c>
      <c r="N99" s="82" t="s">
        <v>347</v>
      </c>
      <c r="O99" s="82" t="e">
        <f>VLOOKUP(N99,'[1]ANSWER KEY'!$A$2:$B$6,2,FALSE)</f>
        <v>#N/A</v>
      </c>
      <c r="P99" s="82" t="s">
        <v>347</v>
      </c>
      <c r="Q99" s="82" t="e">
        <f>VLOOKUP(P99,'[1]ANSWER KEY'!$A$2:$B$6,2,FALSE)</f>
        <v>#N/A</v>
      </c>
      <c r="R99" s="82" t="s">
        <v>347</v>
      </c>
      <c r="S99" s="82" t="e">
        <f>VLOOKUP(R99,'[1]ANSWER KEY'!$A$2:$B$6,2,FALSE)</f>
        <v>#N/A</v>
      </c>
      <c r="T99" s="83" t="str">
        <f t="shared" si="5"/>
        <v>-</v>
      </c>
      <c r="U99" s="83" t="e">
        <f t="shared" si="6"/>
        <v>#N/A</v>
      </c>
      <c r="V99" s="83" t="e">
        <f t="shared" si="7"/>
        <v>#N/A</v>
      </c>
      <c r="W99" s="83" t="e">
        <f t="shared" si="8"/>
        <v>#N/A</v>
      </c>
      <c r="X99" s="83" t="e">
        <f t="shared" si="9"/>
        <v>#N/A</v>
      </c>
      <c r="Y99" s="82" t="s">
        <v>347</v>
      </c>
      <c r="Z99" s="82"/>
      <c r="AA99" s="84" t="s">
        <v>347</v>
      </c>
      <c r="AB99" s="86" t="s">
        <v>347</v>
      </c>
      <c r="AC99" s="79"/>
      <c r="AD99" s="86"/>
      <c r="AE99" s="86"/>
      <c r="AF99" s="86"/>
      <c r="AG99" s="86"/>
      <c r="AH99" s="86"/>
      <c r="AI99" s="86"/>
      <c r="AJ99" s="71" t="s">
        <v>347</v>
      </c>
      <c r="AK99" s="78" t="s">
        <v>528</v>
      </c>
      <c r="AL99" s="78"/>
      <c r="AM99" s="70"/>
      <c r="AN99" s="70"/>
      <c r="AO99" s="70"/>
      <c r="AP99" s="70"/>
      <c r="AQ99" s="71" t="s">
        <v>347</v>
      </c>
      <c r="AR99" s="70"/>
      <c r="AS99" s="71" t="s">
        <v>347</v>
      </c>
      <c r="AT99" s="70"/>
    </row>
    <row r="100" spans="1:46" ht="176" x14ac:dyDescent="0.2">
      <c r="A100" s="43" t="s">
        <v>385</v>
      </c>
      <c r="B100" s="36" t="s">
        <v>268</v>
      </c>
      <c r="C100" s="69" t="s">
        <v>302</v>
      </c>
      <c r="D100" s="40" t="s">
        <v>305</v>
      </c>
      <c r="E100" s="41" t="s">
        <v>306</v>
      </c>
      <c r="F100" s="41"/>
      <c r="G100" s="41"/>
      <c r="H100" s="41"/>
      <c r="I100" s="41" t="s">
        <v>307</v>
      </c>
      <c r="J100" s="82" t="s">
        <v>347</v>
      </c>
      <c r="K100" s="82" t="str">
        <f>IFERROR(VLOOKUP(J100,'[1]ANSWER KEY'!$A$2:$B$6,2,FALSE),"-")</f>
        <v>-</v>
      </c>
      <c r="L100" s="82" t="s">
        <v>347</v>
      </c>
      <c r="M100" s="82" t="e">
        <f>VLOOKUP(L100,'[1]ANSWER KEY'!$A$2:$B$6,2,FALSE)</f>
        <v>#N/A</v>
      </c>
      <c r="N100" s="82" t="s">
        <v>347</v>
      </c>
      <c r="O100" s="82" t="e">
        <f>VLOOKUP(N100,'[1]ANSWER KEY'!$A$2:$B$6,2,FALSE)</f>
        <v>#N/A</v>
      </c>
      <c r="P100" s="82" t="s">
        <v>347</v>
      </c>
      <c r="Q100" s="82" t="e">
        <f>VLOOKUP(P100,'[1]ANSWER KEY'!$A$2:$B$6,2,FALSE)</f>
        <v>#N/A</v>
      </c>
      <c r="R100" s="82" t="s">
        <v>347</v>
      </c>
      <c r="S100" s="82" t="e">
        <f>VLOOKUP(R100,'[1]ANSWER KEY'!$A$2:$B$6,2,FALSE)</f>
        <v>#N/A</v>
      </c>
      <c r="T100" s="83" t="str">
        <f t="shared" si="5"/>
        <v>-</v>
      </c>
      <c r="U100" s="83" t="e">
        <f t="shared" si="6"/>
        <v>#N/A</v>
      </c>
      <c r="V100" s="83" t="e">
        <f t="shared" si="7"/>
        <v>#N/A</v>
      </c>
      <c r="W100" s="83" t="e">
        <f t="shared" si="8"/>
        <v>#N/A</v>
      </c>
      <c r="X100" s="83" t="e">
        <f t="shared" si="9"/>
        <v>#N/A</v>
      </c>
      <c r="Y100" s="82" t="s">
        <v>347</v>
      </c>
      <c r="Z100" s="82"/>
      <c r="AA100" s="84" t="s">
        <v>347</v>
      </c>
      <c r="AB100" s="86" t="s">
        <v>347</v>
      </c>
      <c r="AC100" s="79"/>
      <c r="AD100" s="70"/>
      <c r="AE100" s="70"/>
      <c r="AF100" s="70"/>
      <c r="AG100" s="70"/>
      <c r="AH100" s="70"/>
      <c r="AI100" s="70"/>
      <c r="AJ100" s="71" t="s">
        <v>347</v>
      </c>
      <c r="AK100" s="78" t="s">
        <v>529</v>
      </c>
      <c r="AL100" s="78"/>
      <c r="AM100" s="70"/>
      <c r="AN100" s="70"/>
      <c r="AO100" s="70"/>
      <c r="AP100" s="70"/>
      <c r="AQ100" s="71" t="s">
        <v>347</v>
      </c>
      <c r="AR100" s="70"/>
      <c r="AS100" s="71" t="s">
        <v>347</v>
      </c>
      <c r="AT100" s="70"/>
    </row>
    <row r="101" spans="1:46" ht="192" x14ac:dyDescent="0.2">
      <c r="A101" s="44" t="s">
        <v>387</v>
      </c>
      <c r="B101" s="37" t="s">
        <v>308</v>
      </c>
      <c r="C101" s="69" t="s">
        <v>309</v>
      </c>
      <c r="D101" s="40" t="s">
        <v>310</v>
      </c>
      <c r="E101" s="41" t="s">
        <v>311</v>
      </c>
      <c r="F101" s="41"/>
      <c r="G101" s="41"/>
      <c r="H101" s="41"/>
      <c r="I101" s="41" t="s">
        <v>362</v>
      </c>
      <c r="J101" s="82" t="s">
        <v>347</v>
      </c>
      <c r="K101" s="82" t="str">
        <f>IFERROR(VLOOKUP(J101,'[1]ANSWER KEY'!$A$2:$B$6,2,FALSE),"-")</f>
        <v>-</v>
      </c>
      <c r="L101" s="82" t="s">
        <v>347</v>
      </c>
      <c r="M101" s="82" t="e">
        <f>VLOOKUP(L101,'[1]ANSWER KEY'!$A$2:$B$6,2,FALSE)</f>
        <v>#N/A</v>
      </c>
      <c r="N101" s="82" t="s">
        <v>347</v>
      </c>
      <c r="O101" s="82" t="e">
        <f>VLOOKUP(N101,'[1]ANSWER KEY'!$A$2:$B$6,2,FALSE)</f>
        <v>#N/A</v>
      </c>
      <c r="P101" s="82" t="s">
        <v>347</v>
      </c>
      <c r="Q101" s="82" t="e">
        <f>VLOOKUP(P101,'[1]ANSWER KEY'!$A$2:$B$6,2,FALSE)</f>
        <v>#N/A</v>
      </c>
      <c r="R101" s="82" t="s">
        <v>347</v>
      </c>
      <c r="S101" s="82" t="e">
        <f>VLOOKUP(R101,'[1]ANSWER KEY'!$A$2:$B$6,2,FALSE)</f>
        <v>#N/A</v>
      </c>
      <c r="T101" s="83" t="str">
        <f t="shared" si="5"/>
        <v>-</v>
      </c>
      <c r="U101" s="83" t="e">
        <f t="shared" si="6"/>
        <v>#N/A</v>
      </c>
      <c r="V101" s="83" t="e">
        <f t="shared" si="7"/>
        <v>#N/A</v>
      </c>
      <c r="W101" s="83" t="e">
        <f t="shared" si="8"/>
        <v>#N/A</v>
      </c>
      <c r="X101" s="83" t="e">
        <f t="shared" si="9"/>
        <v>#N/A</v>
      </c>
      <c r="Y101" s="82" t="s">
        <v>347</v>
      </c>
      <c r="Z101" s="82"/>
      <c r="AA101" s="84" t="s">
        <v>347</v>
      </c>
      <c r="AB101" s="86" t="s">
        <v>347</v>
      </c>
      <c r="AC101" s="79"/>
      <c r="AD101" s="86"/>
      <c r="AE101" s="86"/>
      <c r="AF101" s="86"/>
      <c r="AG101" s="86"/>
      <c r="AH101" s="86"/>
      <c r="AI101" s="86"/>
      <c r="AJ101" s="71" t="s">
        <v>347</v>
      </c>
      <c r="AK101" s="78" t="s">
        <v>530</v>
      </c>
      <c r="AL101" s="78"/>
      <c r="AM101" s="70"/>
      <c r="AN101" s="70"/>
      <c r="AO101" s="70"/>
      <c r="AP101" s="70"/>
      <c r="AQ101" s="71" t="s">
        <v>347</v>
      </c>
      <c r="AR101" s="70"/>
      <c r="AS101" s="71" t="s">
        <v>347</v>
      </c>
      <c r="AT101" s="70"/>
    </row>
    <row r="102" spans="1:46" ht="112" x14ac:dyDescent="0.2">
      <c r="A102" s="44" t="s">
        <v>387</v>
      </c>
      <c r="B102" s="37" t="s">
        <v>308</v>
      </c>
      <c r="C102" s="69" t="s">
        <v>309</v>
      </c>
      <c r="D102" s="40" t="s">
        <v>312</v>
      </c>
      <c r="E102" s="41" t="s">
        <v>313</v>
      </c>
      <c r="F102" s="41"/>
      <c r="G102" s="41"/>
      <c r="H102" s="41"/>
      <c r="I102" s="41" t="s">
        <v>314</v>
      </c>
      <c r="J102" s="82" t="s">
        <v>347</v>
      </c>
      <c r="K102" s="82" t="str">
        <f>IFERROR(VLOOKUP(J102,'[1]ANSWER KEY'!$A$2:$B$6,2,FALSE),"-")</f>
        <v>-</v>
      </c>
      <c r="L102" s="82" t="s">
        <v>347</v>
      </c>
      <c r="M102" s="82" t="e">
        <f>VLOOKUP(L102,'[1]ANSWER KEY'!$A$2:$B$6,2,FALSE)</f>
        <v>#N/A</v>
      </c>
      <c r="N102" s="82" t="s">
        <v>347</v>
      </c>
      <c r="O102" s="82" t="e">
        <f>VLOOKUP(N102,'[1]ANSWER KEY'!$A$2:$B$6,2,FALSE)</f>
        <v>#N/A</v>
      </c>
      <c r="P102" s="82" t="s">
        <v>347</v>
      </c>
      <c r="Q102" s="82" t="e">
        <f>VLOOKUP(P102,'[1]ANSWER KEY'!$A$2:$B$6,2,FALSE)</f>
        <v>#N/A</v>
      </c>
      <c r="R102" s="82" t="s">
        <v>347</v>
      </c>
      <c r="S102" s="82" t="e">
        <f>VLOOKUP(R102,'[1]ANSWER KEY'!$A$2:$B$6,2,FALSE)</f>
        <v>#N/A</v>
      </c>
      <c r="T102" s="83" t="str">
        <f t="shared" si="5"/>
        <v>-</v>
      </c>
      <c r="U102" s="83" t="e">
        <f t="shared" si="6"/>
        <v>#N/A</v>
      </c>
      <c r="V102" s="83" t="e">
        <f t="shared" si="7"/>
        <v>#N/A</v>
      </c>
      <c r="W102" s="83" t="e">
        <f t="shared" si="8"/>
        <v>#N/A</v>
      </c>
      <c r="X102" s="83" t="e">
        <f t="shared" si="9"/>
        <v>#N/A</v>
      </c>
      <c r="Y102" s="82" t="s">
        <v>347</v>
      </c>
      <c r="Z102" s="82"/>
      <c r="AA102" s="84" t="s">
        <v>347</v>
      </c>
      <c r="AB102" s="86" t="s">
        <v>347</v>
      </c>
      <c r="AC102" s="79"/>
      <c r="AD102" s="70"/>
      <c r="AE102" s="70"/>
      <c r="AF102" s="70"/>
      <c r="AG102" s="70"/>
      <c r="AH102" s="70"/>
      <c r="AI102" s="70"/>
      <c r="AJ102" s="71" t="s">
        <v>347</v>
      </c>
      <c r="AK102" s="78" t="s">
        <v>531</v>
      </c>
      <c r="AL102" s="78"/>
      <c r="AM102" s="70"/>
      <c r="AN102" s="70"/>
      <c r="AO102" s="70"/>
      <c r="AP102" s="70"/>
      <c r="AQ102" s="71" t="s">
        <v>347</v>
      </c>
      <c r="AR102" s="70"/>
      <c r="AS102" s="71" t="s">
        <v>347</v>
      </c>
      <c r="AT102" s="70"/>
    </row>
    <row r="103" spans="1:46" ht="96" x14ac:dyDescent="0.2">
      <c r="A103" s="44" t="s">
        <v>387</v>
      </c>
      <c r="B103" s="37" t="s">
        <v>308</v>
      </c>
      <c r="C103" s="69" t="s">
        <v>309</v>
      </c>
      <c r="D103" s="40" t="s">
        <v>315</v>
      </c>
      <c r="E103" s="41" t="s">
        <v>316</v>
      </c>
      <c r="F103" s="41"/>
      <c r="G103" s="41"/>
      <c r="H103" s="41"/>
      <c r="I103" s="41" t="s">
        <v>317</v>
      </c>
      <c r="J103" s="82" t="s">
        <v>347</v>
      </c>
      <c r="K103" s="82" t="str">
        <f>IFERROR(VLOOKUP(J103,'[1]ANSWER KEY'!$A$2:$B$6,2,FALSE),"-")</f>
        <v>-</v>
      </c>
      <c r="L103" s="82" t="s">
        <v>347</v>
      </c>
      <c r="M103" s="82" t="e">
        <f>VLOOKUP(L103,'[1]ANSWER KEY'!$A$2:$B$6,2,FALSE)</f>
        <v>#N/A</v>
      </c>
      <c r="N103" s="82" t="s">
        <v>347</v>
      </c>
      <c r="O103" s="82" t="e">
        <f>VLOOKUP(N103,'[1]ANSWER KEY'!$A$2:$B$6,2,FALSE)</f>
        <v>#N/A</v>
      </c>
      <c r="P103" s="82" t="s">
        <v>347</v>
      </c>
      <c r="Q103" s="82" t="e">
        <f>VLOOKUP(P103,'[1]ANSWER KEY'!$A$2:$B$6,2,FALSE)</f>
        <v>#N/A</v>
      </c>
      <c r="R103" s="82" t="s">
        <v>347</v>
      </c>
      <c r="S103" s="82" t="e">
        <f>VLOOKUP(R103,'[1]ANSWER KEY'!$A$2:$B$6,2,FALSE)</f>
        <v>#N/A</v>
      </c>
      <c r="T103" s="83" t="str">
        <f t="shared" si="5"/>
        <v>-</v>
      </c>
      <c r="U103" s="83" t="e">
        <f t="shared" si="6"/>
        <v>#N/A</v>
      </c>
      <c r="V103" s="83" t="e">
        <f t="shared" si="7"/>
        <v>#N/A</v>
      </c>
      <c r="W103" s="83" t="e">
        <f t="shared" si="8"/>
        <v>#N/A</v>
      </c>
      <c r="X103" s="83" t="e">
        <f t="shared" si="9"/>
        <v>#N/A</v>
      </c>
      <c r="Y103" s="82" t="s">
        <v>347</v>
      </c>
      <c r="Z103" s="82"/>
      <c r="AA103" s="84" t="s">
        <v>347</v>
      </c>
      <c r="AB103" s="86" t="s">
        <v>347</v>
      </c>
      <c r="AC103" s="79"/>
      <c r="AD103" s="86"/>
      <c r="AE103" s="86"/>
      <c r="AF103" s="86"/>
      <c r="AG103" s="86"/>
      <c r="AH103" s="86"/>
      <c r="AI103" s="86"/>
      <c r="AJ103" s="71" t="s">
        <v>347</v>
      </c>
      <c r="AK103" s="78" t="s">
        <v>532</v>
      </c>
      <c r="AL103" s="78"/>
      <c r="AM103" s="70"/>
      <c r="AN103" s="70"/>
      <c r="AO103" s="70"/>
      <c r="AP103" s="70"/>
      <c r="AQ103" s="71" t="s">
        <v>347</v>
      </c>
      <c r="AR103" s="70"/>
      <c r="AS103" s="71" t="s">
        <v>347</v>
      </c>
      <c r="AT103" s="70"/>
    </row>
    <row r="104" spans="1:46" ht="160" x14ac:dyDescent="0.2">
      <c r="A104" s="44" t="s">
        <v>387</v>
      </c>
      <c r="B104" s="37" t="s">
        <v>308</v>
      </c>
      <c r="C104" s="69" t="s">
        <v>309</v>
      </c>
      <c r="D104" s="40" t="s">
        <v>318</v>
      </c>
      <c r="E104" s="41" t="s">
        <v>319</v>
      </c>
      <c r="F104" s="41"/>
      <c r="G104" s="41"/>
      <c r="H104" s="41"/>
      <c r="I104" s="41" t="s">
        <v>320</v>
      </c>
      <c r="J104" s="82" t="s">
        <v>347</v>
      </c>
      <c r="K104" s="82" t="str">
        <f>IFERROR(VLOOKUP(J104,'[1]ANSWER KEY'!$A$2:$B$6,2,FALSE),"-")</f>
        <v>-</v>
      </c>
      <c r="L104" s="82" t="s">
        <v>347</v>
      </c>
      <c r="M104" s="82" t="e">
        <f>VLOOKUP(L104,'[1]ANSWER KEY'!$A$2:$B$6,2,FALSE)</f>
        <v>#N/A</v>
      </c>
      <c r="N104" s="82" t="s">
        <v>347</v>
      </c>
      <c r="O104" s="82" t="e">
        <f>VLOOKUP(N104,'[1]ANSWER KEY'!$A$2:$B$6,2,FALSE)</f>
        <v>#N/A</v>
      </c>
      <c r="P104" s="82" t="s">
        <v>347</v>
      </c>
      <c r="Q104" s="82" t="e">
        <f>VLOOKUP(P104,'[1]ANSWER KEY'!$A$2:$B$6,2,FALSE)</f>
        <v>#N/A</v>
      </c>
      <c r="R104" s="82" t="s">
        <v>347</v>
      </c>
      <c r="S104" s="82" t="e">
        <f>VLOOKUP(R104,'[1]ANSWER KEY'!$A$2:$B$6,2,FALSE)</f>
        <v>#N/A</v>
      </c>
      <c r="T104" s="83" t="str">
        <f t="shared" si="5"/>
        <v>-</v>
      </c>
      <c r="U104" s="83" t="e">
        <f t="shared" si="6"/>
        <v>#N/A</v>
      </c>
      <c r="V104" s="83" t="e">
        <f t="shared" si="7"/>
        <v>#N/A</v>
      </c>
      <c r="W104" s="83" t="e">
        <f t="shared" si="8"/>
        <v>#N/A</v>
      </c>
      <c r="X104" s="83" t="e">
        <f t="shared" si="9"/>
        <v>#N/A</v>
      </c>
      <c r="Y104" s="82" t="s">
        <v>347</v>
      </c>
      <c r="Z104" s="82"/>
      <c r="AA104" s="84" t="s">
        <v>347</v>
      </c>
      <c r="AB104" s="86" t="s">
        <v>347</v>
      </c>
      <c r="AC104" s="79"/>
      <c r="AD104" s="70"/>
      <c r="AE104" s="70"/>
      <c r="AF104" s="70"/>
      <c r="AG104" s="70"/>
      <c r="AH104" s="70"/>
      <c r="AI104" s="70"/>
      <c r="AJ104" s="71" t="s">
        <v>347</v>
      </c>
      <c r="AK104" s="78" t="s">
        <v>533</v>
      </c>
      <c r="AL104" s="78"/>
      <c r="AM104" s="70"/>
      <c r="AN104" s="70"/>
      <c r="AO104" s="70"/>
      <c r="AP104" s="70"/>
      <c r="AQ104" s="71" t="s">
        <v>347</v>
      </c>
      <c r="AR104" s="70"/>
      <c r="AS104" s="71" t="s">
        <v>347</v>
      </c>
      <c r="AT104" s="70"/>
    </row>
    <row r="105" spans="1:46" ht="96" x14ac:dyDescent="0.2">
      <c r="A105" s="44" t="s">
        <v>387</v>
      </c>
      <c r="B105" s="37" t="s">
        <v>308</v>
      </c>
      <c r="C105" s="69" t="s">
        <v>309</v>
      </c>
      <c r="D105" s="40" t="s">
        <v>321</v>
      </c>
      <c r="E105" s="41" t="s">
        <v>322</v>
      </c>
      <c r="F105" s="41"/>
      <c r="G105" s="41"/>
      <c r="H105" s="41"/>
      <c r="I105" s="41" t="s">
        <v>323</v>
      </c>
      <c r="J105" s="82" t="s">
        <v>347</v>
      </c>
      <c r="K105" s="82" t="str">
        <f>IFERROR(VLOOKUP(J105,'[1]ANSWER KEY'!$A$2:$B$6,2,FALSE),"-")</f>
        <v>-</v>
      </c>
      <c r="L105" s="82" t="s">
        <v>347</v>
      </c>
      <c r="M105" s="82" t="e">
        <f>VLOOKUP(L105,'[1]ANSWER KEY'!$A$2:$B$6,2,FALSE)</f>
        <v>#N/A</v>
      </c>
      <c r="N105" s="82" t="s">
        <v>347</v>
      </c>
      <c r="O105" s="82" t="e">
        <f>VLOOKUP(N105,'[1]ANSWER KEY'!$A$2:$B$6,2,FALSE)</f>
        <v>#N/A</v>
      </c>
      <c r="P105" s="82" t="s">
        <v>347</v>
      </c>
      <c r="Q105" s="82" t="e">
        <f>VLOOKUP(P105,'[1]ANSWER KEY'!$A$2:$B$6,2,FALSE)</f>
        <v>#N/A</v>
      </c>
      <c r="R105" s="82" t="s">
        <v>347</v>
      </c>
      <c r="S105" s="82" t="e">
        <f>VLOOKUP(R105,'[1]ANSWER KEY'!$A$2:$B$6,2,FALSE)</f>
        <v>#N/A</v>
      </c>
      <c r="T105" s="83" t="str">
        <f t="shared" si="5"/>
        <v>-</v>
      </c>
      <c r="U105" s="83" t="e">
        <f t="shared" si="6"/>
        <v>#N/A</v>
      </c>
      <c r="V105" s="83" t="e">
        <f t="shared" si="7"/>
        <v>#N/A</v>
      </c>
      <c r="W105" s="83" t="e">
        <f t="shared" si="8"/>
        <v>#N/A</v>
      </c>
      <c r="X105" s="83" t="e">
        <f t="shared" si="9"/>
        <v>#N/A</v>
      </c>
      <c r="Y105" s="82" t="s">
        <v>347</v>
      </c>
      <c r="Z105" s="82"/>
      <c r="AA105" s="84" t="s">
        <v>347</v>
      </c>
      <c r="AB105" s="86" t="s">
        <v>347</v>
      </c>
      <c r="AC105" s="79"/>
      <c r="AD105" s="86"/>
      <c r="AE105" s="86"/>
      <c r="AF105" s="86"/>
      <c r="AG105" s="86"/>
      <c r="AH105" s="86"/>
      <c r="AI105" s="86"/>
      <c r="AJ105" s="71" t="s">
        <v>347</v>
      </c>
      <c r="AK105" s="78" t="s">
        <v>534</v>
      </c>
      <c r="AL105" s="78"/>
      <c r="AM105" s="70"/>
      <c r="AN105" s="70"/>
      <c r="AO105" s="70"/>
      <c r="AP105" s="70"/>
      <c r="AQ105" s="71" t="s">
        <v>347</v>
      </c>
      <c r="AR105" s="70"/>
      <c r="AS105" s="71" t="s">
        <v>347</v>
      </c>
      <c r="AT105" s="70"/>
    </row>
    <row r="106" spans="1:46" ht="96" x14ac:dyDescent="0.2">
      <c r="A106" s="44" t="s">
        <v>387</v>
      </c>
      <c r="B106" s="37" t="s">
        <v>308</v>
      </c>
      <c r="C106" s="69" t="s">
        <v>309</v>
      </c>
      <c r="D106" s="40" t="s">
        <v>324</v>
      </c>
      <c r="E106" s="41" t="s">
        <v>325</v>
      </c>
      <c r="F106" s="41"/>
      <c r="G106" s="41"/>
      <c r="H106" s="41"/>
      <c r="I106" s="41" t="s">
        <v>326</v>
      </c>
      <c r="J106" s="82" t="s">
        <v>347</v>
      </c>
      <c r="K106" s="82" t="str">
        <f>IFERROR(VLOOKUP(J106,'[1]ANSWER KEY'!$A$2:$B$6,2,FALSE),"-")</f>
        <v>-</v>
      </c>
      <c r="L106" s="82" t="s">
        <v>347</v>
      </c>
      <c r="M106" s="82" t="e">
        <f>VLOOKUP(L106,'[1]ANSWER KEY'!$A$2:$B$6,2,FALSE)</f>
        <v>#N/A</v>
      </c>
      <c r="N106" s="82" t="s">
        <v>347</v>
      </c>
      <c r="O106" s="82" t="e">
        <f>VLOOKUP(N106,'[1]ANSWER KEY'!$A$2:$B$6,2,FALSE)</f>
        <v>#N/A</v>
      </c>
      <c r="P106" s="82" t="s">
        <v>347</v>
      </c>
      <c r="Q106" s="82" t="e">
        <f>VLOOKUP(P106,'[1]ANSWER KEY'!$A$2:$B$6,2,FALSE)</f>
        <v>#N/A</v>
      </c>
      <c r="R106" s="82" t="s">
        <v>347</v>
      </c>
      <c r="S106" s="82" t="e">
        <f>VLOOKUP(R106,'[1]ANSWER KEY'!$A$2:$B$6,2,FALSE)</f>
        <v>#N/A</v>
      </c>
      <c r="T106" s="83" t="str">
        <f t="shared" si="5"/>
        <v>-</v>
      </c>
      <c r="U106" s="83" t="e">
        <f t="shared" si="6"/>
        <v>#N/A</v>
      </c>
      <c r="V106" s="83" t="e">
        <f t="shared" si="7"/>
        <v>#N/A</v>
      </c>
      <c r="W106" s="83" t="e">
        <f t="shared" si="8"/>
        <v>#N/A</v>
      </c>
      <c r="X106" s="83" t="e">
        <f t="shared" si="9"/>
        <v>#N/A</v>
      </c>
      <c r="Y106" s="82" t="s">
        <v>347</v>
      </c>
      <c r="Z106" s="82"/>
      <c r="AA106" s="84" t="s">
        <v>347</v>
      </c>
      <c r="AB106" s="86" t="s">
        <v>347</v>
      </c>
      <c r="AC106" s="79"/>
      <c r="AD106" s="70"/>
      <c r="AE106" s="70"/>
      <c r="AF106" s="70"/>
      <c r="AG106" s="70"/>
      <c r="AH106" s="70"/>
      <c r="AI106" s="70"/>
      <c r="AJ106" s="71" t="s">
        <v>347</v>
      </c>
      <c r="AK106" s="78" t="s">
        <v>535</v>
      </c>
      <c r="AL106" s="78"/>
      <c r="AM106" s="70"/>
      <c r="AN106" s="70"/>
      <c r="AO106" s="70"/>
      <c r="AP106" s="70"/>
      <c r="AQ106" s="71" t="s">
        <v>347</v>
      </c>
      <c r="AR106" s="70"/>
      <c r="AS106" s="71" t="s">
        <v>347</v>
      </c>
      <c r="AT106" s="70"/>
    </row>
    <row r="107" spans="1:46" ht="208" x14ac:dyDescent="0.2">
      <c r="A107" s="44" t="s">
        <v>390</v>
      </c>
      <c r="B107" s="37" t="s">
        <v>308</v>
      </c>
      <c r="C107" s="69" t="s">
        <v>327</v>
      </c>
      <c r="D107" s="40" t="s">
        <v>328</v>
      </c>
      <c r="E107" s="41" t="s">
        <v>329</v>
      </c>
      <c r="F107" s="41"/>
      <c r="G107" s="41"/>
      <c r="H107" s="41"/>
      <c r="I107" s="41" t="s">
        <v>363</v>
      </c>
      <c r="J107" s="82" t="s">
        <v>347</v>
      </c>
      <c r="K107" s="82" t="str">
        <f>IFERROR(VLOOKUP(J107,'[1]ANSWER KEY'!$A$2:$B$6,2,FALSE),"-")</f>
        <v>-</v>
      </c>
      <c r="L107" s="82" t="s">
        <v>347</v>
      </c>
      <c r="M107" s="82" t="e">
        <f>VLOOKUP(L107,'[1]ANSWER KEY'!$A$2:$B$6,2,FALSE)</f>
        <v>#N/A</v>
      </c>
      <c r="N107" s="82" t="s">
        <v>347</v>
      </c>
      <c r="O107" s="82" t="e">
        <f>VLOOKUP(N107,'[1]ANSWER KEY'!$A$2:$B$6,2,FALSE)</f>
        <v>#N/A</v>
      </c>
      <c r="P107" s="82" t="s">
        <v>347</v>
      </c>
      <c r="Q107" s="82" t="e">
        <f>VLOOKUP(P107,'[1]ANSWER KEY'!$A$2:$B$6,2,FALSE)</f>
        <v>#N/A</v>
      </c>
      <c r="R107" s="82" t="s">
        <v>347</v>
      </c>
      <c r="S107" s="82" t="e">
        <f>VLOOKUP(R107,'[1]ANSWER KEY'!$A$2:$B$6,2,FALSE)</f>
        <v>#N/A</v>
      </c>
      <c r="T107" s="83" t="str">
        <f t="shared" si="5"/>
        <v>-</v>
      </c>
      <c r="U107" s="83" t="e">
        <f t="shared" si="6"/>
        <v>#N/A</v>
      </c>
      <c r="V107" s="83" t="e">
        <f t="shared" si="7"/>
        <v>#N/A</v>
      </c>
      <c r="W107" s="83" t="e">
        <f t="shared" si="8"/>
        <v>#N/A</v>
      </c>
      <c r="X107" s="83" t="e">
        <f t="shared" si="9"/>
        <v>#N/A</v>
      </c>
      <c r="Y107" s="82" t="s">
        <v>347</v>
      </c>
      <c r="Z107" s="82"/>
      <c r="AA107" s="84" t="s">
        <v>347</v>
      </c>
      <c r="AB107" s="86" t="s">
        <v>347</v>
      </c>
      <c r="AC107" s="79"/>
      <c r="AD107" s="86"/>
      <c r="AE107" s="86"/>
      <c r="AF107" s="86"/>
      <c r="AG107" s="86"/>
      <c r="AH107" s="86"/>
      <c r="AI107" s="86"/>
      <c r="AJ107" s="71" t="s">
        <v>347</v>
      </c>
      <c r="AK107" s="78" t="s">
        <v>536</v>
      </c>
      <c r="AL107" s="78"/>
      <c r="AM107" s="70"/>
      <c r="AN107" s="70"/>
      <c r="AO107" s="70"/>
      <c r="AP107" s="70"/>
      <c r="AQ107" s="71" t="s">
        <v>347</v>
      </c>
      <c r="AR107" s="70"/>
      <c r="AS107" s="71" t="s">
        <v>347</v>
      </c>
      <c r="AT107" s="70"/>
    </row>
    <row r="108" spans="1:46" ht="144" x14ac:dyDescent="0.2">
      <c r="A108" s="44" t="s">
        <v>390</v>
      </c>
      <c r="B108" s="37" t="s">
        <v>308</v>
      </c>
      <c r="C108" s="69" t="s">
        <v>327</v>
      </c>
      <c r="D108" s="40" t="s">
        <v>330</v>
      </c>
      <c r="E108" s="41" t="s">
        <v>331</v>
      </c>
      <c r="F108" s="41"/>
      <c r="G108" s="41"/>
      <c r="H108" s="41"/>
      <c r="I108" s="41" t="s">
        <v>332</v>
      </c>
      <c r="J108" s="82" t="s">
        <v>347</v>
      </c>
      <c r="K108" s="82" t="str">
        <f>IFERROR(VLOOKUP(J108,'[1]ANSWER KEY'!$A$2:$B$6,2,FALSE),"-")</f>
        <v>-</v>
      </c>
      <c r="L108" s="82" t="s">
        <v>347</v>
      </c>
      <c r="M108" s="82" t="e">
        <f>VLOOKUP(L108,'[1]ANSWER KEY'!$A$2:$B$6,2,FALSE)</f>
        <v>#N/A</v>
      </c>
      <c r="N108" s="82" t="s">
        <v>347</v>
      </c>
      <c r="O108" s="82" t="e">
        <f>VLOOKUP(N108,'[1]ANSWER KEY'!$A$2:$B$6,2,FALSE)</f>
        <v>#N/A</v>
      </c>
      <c r="P108" s="82" t="s">
        <v>347</v>
      </c>
      <c r="Q108" s="82" t="e">
        <f>VLOOKUP(P108,'[1]ANSWER KEY'!$A$2:$B$6,2,FALSE)</f>
        <v>#N/A</v>
      </c>
      <c r="R108" s="82" t="s">
        <v>347</v>
      </c>
      <c r="S108" s="82" t="e">
        <f>VLOOKUP(R108,'[1]ANSWER KEY'!$A$2:$B$6,2,FALSE)</f>
        <v>#N/A</v>
      </c>
      <c r="T108" s="83" t="str">
        <f t="shared" si="5"/>
        <v>-</v>
      </c>
      <c r="U108" s="83" t="e">
        <f t="shared" si="6"/>
        <v>#N/A</v>
      </c>
      <c r="V108" s="83" t="e">
        <f t="shared" si="7"/>
        <v>#N/A</v>
      </c>
      <c r="W108" s="83" t="e">
        <f t="shared" si="8"/>
        <v>#N/A</v>
      </c>
      <c r="X108" s="83" t="e">
        <f t="shared" si="9"/>
        <v>#N/A</v>
      </c>
      <c r="Y108" s="82" t="s">
        <v>347</v>
      </c>
      <c r="Z108" s="82"/>
      <c r="AA108" s="84" t="s">
        <v>347</v>
      </c>
      <c r="AB108" s="86" t="s">
        <v>347</v>
      </c>
      <c r="AC108" s="85"/>
      <c r="AD108" s="70"/>
      <c r="AE108" s="70"/>
      <c r="AF108" s="70"/>
      <c r="AG108" s="70"/>
      <c r="AH108" s="70"/>
      <c r="AI108" s="70"/>
      <c r="AJ108" s="71" t="s">
        <v>347</v>
      </c>
      <c r="AK108" s="78" t="s">
        <v>537</v>
      </c>
      <c r="AL108" s="78"/>
      <c r="AM108" s="70"/>
      <c r="AN108" s="70"/>
      <c r="AO108" s="70"/>
      <c r="AP108" s="70"/>
      <c r="AQ108" s="71" t="s">
        <v>347</v>
      </c>
      <c r="AR108" s="70"/>
      <c r="AS108" s="71" t="s">
        <v>347</v>
      </c>
      <c r="AT108" s="70"/>
    </row>
  </sheetData>
  <autoFilter ref="A2:AT108" xr:uid="{00000000-0001-0000-0100-000000000000}"/>
  <mergeCells count="4">
    <mergeCell ref="AD1:AI1"/>
    <mergeCell ref="AJ1:AT1"/>
    <mergeCell ref="A1:J1"/>
    <mergeCell ref="Y1:AC1"/>
  </mergeCells>
  <phoneticPr fontId="18" type="noConversion"/>
  <conditionalFormatting sqref="J3:J108 L3:L108 N3:N108 P3:P108 R3:R108">
    <cfRule type="cellIs" dxfId="21" priority="45" operator="equal">
      <formula>"5 - Optimizing"</formula>
    </cfRule>
    <cfRule type="cellIs" dxfId="20" priority="44" operator="equal">
      <formula>"4 - Managed"</formula>
    </cfRule>
    <cfRule type="cellIs" dxfId="19" priority="43" operator="equal">
      <formula>"3 - Defined"</formula>
    </cfRule>
    <cfRule type="cellIs" dxfId="18" priority="42" operator="equal">
      <formula>"2 - Repeatable"</formula>
    </cfRule>
    <cfRule type="cellIs" dxfId="17" priority="41" operator="equal">
      <formula>"1 - Initial"</formula>
    </cfRule>
  </conditionalFormatting>
  <conditionalFormatting sqref="J3:J108">
    <cfRule type="containsText" dxfId="16" priority="6" operator="containsText" text="Select Answer">
      <formula>NOT(ISERROR(SEARCH("Select Answer",J3)))</formula>
    </cfRule>
  </conditionalFormatting>
  <conditionalFormatting sqref="AJ3:AJ108">
    <cfRule type="containsText" dxfId="15" priority="1" stopIfTrue="1" operator="containsText" text="Select Answer">
      <formula>NOT(ISERROR(SEARCH("Select Answer",AJ3)))</formula>
    </cfRule>
    <cfRule type="containsText" dxfId="14" priority="5" operator="containsText" text="Yes">
      <formula>NOT(ISERROR(SEARCH("Yes",AJ3)))</formula>
    </cfRule>
    <cfRule type="containsText" dxfId="13" priority="2" operator="containsText" text="N/A">
      <formula>NOT(ISERROR(SEARCH("N/A",AJ3)))</formula>
    </cfRule>
    <cfRule type="containsText" dxfId="12" priority="4" operator="containsText" text="No">
      <formula>NOT(ISERROR(SEARCH("No",AJ3)))</formula>
    </cfRule>
  </conditionalFormatting>
  <conditionalFormatting sqref="AJ4">
    <cfRule type="containsText" dxfId="11" priority="3" operator="containsText" text="Under Investigation">
      <formula>NOT(ISERROR(SEARCH("Under Investigation",AJ4)))</formula>
    </cfRule>
  </conditionalFormatting>
  <conditionalFormatting sqref="AQ3:AQ108">
    <cfRule type="containsText" dxfId="10" priority="17" operator="containsText" text="On Hold">
      <formula>NOT(ISERROR(SEARCH("On Hold",AQ3)))</formula>
    </cfRule>
    <cfRule type="containsText" dxfId="9" priority="15" operator="containsText" text="Select Answer">
      <formula>NOT(ISERROR(SEARCH("Select Answer",AQ3)))</formula>
    </cfRule>
    <cfRule type="containsText" dxfId="8" priority="16" operator="containsText" text="Past Due">
      <formula>NOT(ISERROR(SEARCH("Past Due",AQ3)))</formula>
    </cfRule>
    <cfRule type="containsText" dxfId="7" priority="19" operator="containsText" text="In Progress">
      <formula>NOT(ISERROR(SEARCH("In Progress",AQ3)))</formula>
    </cfRule>
    <cfRule type="containsText" dxfId="6" priority="18" stopIfTrue="1" operator="containsText" text="Closed">
      <formula>NOT(ISERROR(SEARCH("Closed",AQ3)))</formula>
    </cfRule>
  </conditionalFormatting>
  <conditionalFormatting sqref="AS3:AS108">
    <cfRule type="containsText" dxfId="5" priority="9" operator="containsText" text="Insignificant">
      <formula>NOT(ISERROR(SEARCH("Insignificant",AS3)))</formula>
    </cfRule>
    <cfRule type="containsText" dxfId="4" priority="7" operator="containsText" text="Select Answer">
      <formula>NOT(ISERROR(SEARCH("Select Answer",AS3)))</formula>
    </cfRule>
    <cfRule type="containsText" dxfId="3" priority="13" operator="containsText" text="High">
      <formula>NOT(ISERROR(SEARCH("High",AS3)))</formula>
    </cfRule>
    <cfRule type="containsText" dxfId="2" priority="12" operator="containsText" text="Medium">
      <formula>NOT(ISERROR(SEARCH("Medium",AS3)))</formula>
    </cfRule>
    <cfRule type="containsText" dxfId="1" priority="10" operator="containsText" text="Low">
      <formula>NOT(ISERROR(SEARCH("Low",AS3)))</formula>
    </cfRule>
    <cfRule type="containsText" dxfId="0" priority="14" stopIfTrue="1" operator="containsText" text="Critical">
      <formula>NOT(ISERROR(SEARCH("Critical",AS3)))</formula>
    </cfRule>
  </conditionalFormatting>
  <printOptions gridLines="1"/>
  <pageMargins left="0.5" right="0.5" top="0.5" bottom="0.5" header="0.3" footer="0.3"/>
  <pageSetup paperSize="9" orientation="landscape"/>
  <headerFooter>
    <oddFooter>&amp;LCSF 2.0&amp;RPage &amp;P of &amp;N</oddFooter>
  </headerFooter>
  <extLst>
    <ext xmlns:x14="http://schemas.microsoft.com/office/spreadsheetml/2009/9/main" uri="{CCE6A557-97BC-4b89-ADB6-D9C93CAAB3DF}">
      <x14:dataValidations xmlns:xm="http://schemas.microsoft.com/office/excel/2006/main" count="7">
        <x14:dataValidation type="list" allowBlank="1" showInputMessage="1" showErrorMessage="1" xr:uid="{F7817987-999C-AD4A-86BB-1437F123ABC1}">
          <x14:formula1>
            <xm:f>'ANSWER KEY'!$A$2:$A$7</xm:f>
          </x14:formula1>
          <xm:sqref>R3:R108 N3:N108 L3:L108 P3:P108 J3:J108</xm:sqref>
        </x14:dataValidation>
        <x14:dataValidation type="list" allowBlank="1" showInputMessage="1" showErrorMessage="1" xr:uid="{530EBF6F-3215-9E43-B52F-5397664DC1EE}">
          <x14:formula1>
            <xm:f>'ANSWER KEY'!$E$2:$E$6</xm:f>
          </x14:formula1>
          <xm:sqref>AJ3:AJ108</xm:sqref>
        </x14:dataValidation>
        <x14:dataValidation type="list" allowBlank="1" showInputMessage="1" showErrorMessage="1" xr:uid="{AA22D6A3-AAD7-4544-A831-76F11D88506E}">
          <x14:formula1>
            <xm:f>'ANSWER KEY'!$I$2:$I$7</xm:f>
          </x14:formula1>
          <xm:sqref>AS3:AS108</xm:sqref>
        </x14:dataValidation>
        <x14:dataValidation type="list" allowBlank="1" showInputMessage="1" showErrorMessage="1" xr:uid="{277D5E4E-B9F9-3E48-944F-BAEBFE94DEC8}">
          <x14:formula1>
            <xm:f>'ANSWER KEY'!$K$2:$K$7</xm:f>
          </x14:formula1>
          <xm:sqref>Y3:Y108</xm:sqref>
        </x14:dataValidation>
        <x14:dataValidation type="list" allowBlank="1" showInputMessage="1" showErrorMessage="1" xr:uid="{CE6C0291-E460-BE4A-AB7B-A4A0AEF0B660}">
          <x14:formula1>
            <xm:f>'ANSWER KEY'!$N$2:$N$7</xm:f>
          </x14:formula1>
          <xm:sqref>AA3:AA108</xm:sqref>
        </x14:dataValidation>
        <x14:dataValidation type="list" allowBlank="1" showInputMessage="1" showErrorMessage="1" xr:uid="{F0061471-3DAF-8245-9E79-C8AFDE1B0D8F}">
          <x14:formula1>
            <xm:f>'ANSWER KEY'!$Q$2:$Q$7</xm:f>
          </x14:formula1>
          <xm:sqref>AB3:AB108</xm:sqref>
        </x14:dataValidation>
        <x14:dataValidation type="list" allowBlank="1" showInputMessage="1" showErrorMessage="1" xr:uid="{D9560627-8310-0440-84BA-D7F7574F0232}">
          <x14:formula1>
            <xm:f>'ANSWER KEY'!$G$2:$G$6</xm:f>
          </x14:formula1>
          <xm:sqref>AQ3:AQ108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8A16-2BE1-C543-857F-9AD9659211A7}">
  <dimension ref="A1:AQ81"/>
  <sheetViews>
    <sheetView workbookViewId="0">
      <pane xSplit="2" ySplit="2" topLeftCell="C3" activePane="bottomRight" state="frozen"/>
      <selection activeCell="F2" sqref="F2:H2"/>
      <selection pane="topRight" activeCell="F2" sqref="F2:H2"/>
      <selection pane="bottomLeft" activeCell="F2" sqref="F2:H2"/>
      <selection pane="bottomRight" sqref="A1:XFD1048576"/>
    </sheetView>
  </sheetViews>
  <sheetFormatPr baseColWidth="10" defaultRowHeight="19" x14ac:dyDescent="0.2"/>
  <cols>
    <col min="1" max="1" width="17.33203125" style="88" bestFit="1" customWidth="1"/>
    <col min="2" max="2" width="29.83203125" style="88" bestFit="1" customWidth="1"/>
    <col min="3" max="3" width="54.5" style="88" customWidth="1"/>
    <col min="4" max="4" width="85.33203125" style="88" customWidth="1"/>
    <col min="5" max="5" width="15.1640625" style="88" customWidth="1"/>
    <col min="6" max="6" width="14" style="88" bestFit="1" customWidth="1"/>
    <col min="7" max="7" width="20.1640625" style="88" bestFit="1" customWidth="1"/>
    <col min="8" max="8" width="25.6640625" style="88" customWidth="1"/>
    <col min="9" max="9" width="31" style="88" customWidth="1"/>
    <col min="10" max="10" width="31.1640625" style="88" customWidth="1"/>
    <col min="11" max="11" width="37.33203125" style="88" customWidth="1"/>
    <col min="12" max="12" width="36.33203125" style="88" customWidth="1"/>
    <col min="13" max="13" width="20.33203125" style="88" bestFit="1" customWidth="1"/>
    <col min="14" max="20" width="22.1640625" style="88" customWidth="1"/>
    <col min="21" max="21" width="15.83203125" style="88" customWidth="1"/>
    <col min="22" max="22" width="13.5" style="88" customWidth="1"/>
    <col min="23" max="23" width="15.5" style="88" customWidth="1"/>
    <col min="24" max="24" width="19" style="88" customWidth="1"/>
    <col min="25" max="26" width="16.5" style="88" customWidth="1"/>
    <col min="27" max="27" width="20.6640625" style="88" customWidth="1"/>
    <col min="28" max="35" width="16.83203125" style="88" customWidth="1"/>
    <col min="36" max="36" width="12.6640625" style="88" bestFit="1" customWidth="1"/>
    <col min="37" max="37" width="13" style="88" bestFit="1" customWidth="1"/>
    <col min="38" max="38" width="9.33203125" style="88" customWidth="1"/>
    <col min="39" max="39" width="8.1640625" style="88" bestFit="1" customWidth="1"/>
    <col min="40" max="40" width="10" style="88" bestFit="1" customWidth="1"/>
    <col min="41" max="41" width="11.6640625" style="88" bestFit="1" customWidth="1"/>
    <col min="42" max="42" width="12.83203125" style="88" customWidth="1"/>
    <col min="43" max="43" width="19.33203125" style="88" bestFit="1" customWidth="1"/>
    <col min="44" max="16384" width="10.83203125" style="88"/>
  </cols>
  <sheetData>
    <row r="1" spans="1:43" ht="24" x14ac:dyDescent="0.2">
      <c r="A1" s="265" t="s">
        <v>644</v>
      </c>
      <c r="B1" s="266"/>
      <c r="C1" s="266"/>
      <c r="D1" s="267"/>
      <c r="E1" s="265" t="s">
        <v>645</v>
      </c>
      <c r="F1" s="266"/>
      <c r="G1" s="267"/>
      <c r="H1" s="268" t="s">
        <v>646</v>
      </c>
      <c r="I1" s="268"/>
      <c r="J1" s="268"/>
      <c r="K1" s="269"/>
      <c r="L1" s="269"/>
      <c r="M1" s="269"/>
      <c r="N1" s="270" t="s">
        <v>647</v>
      </c>
      <c r="O1" s="270"/>
      <c r="P1" s="270"/>
      <c r="Q1" s="270"/>
      <c r="R1" s="270"/>
      <c r="S1" s="270"/>
      <c r="T1" s="270"/>
      <c r="U1" s="271" t="s">
        <v>648</v>
      </c>
      <c r="V1" s="271"/>
      <c r="W1" s="271"/>
      <c r="X1" s="271"/>
      <c r="Y1" s="271"/>
      <c r="Z1" s="271"/>
      <c r="AA1" s="271"/>
      <c r="AB1" s="263" t="s">
        <v>979</v>
      </c>
      <c r="AC1" s="263"/>
      <c r="AD1" s="263"/>
      <c r="AE1" s="263"/>
      <c r="AF1" s="263"/>
      <c r="AG1" s="263"/>
      <c r="AH1" s="263"/>
      <c r="AI1" s="263"/>
      <c r="AJ1" s="264" t="s">
        <v>649</v>
      </c>
      <c r="AK1" s="264"/>
      <c r="AL1" s="264"/>
      <c r="AM1" s="264"/>
      <c r="AN1" s="264"/>
      <c r="AO1" s="264"/>
      <c r="AP1" s="264"/>
      <c r="AQ1" s="264"/>
    </row>
    <row r="2" spans="1:43" ht="120" x14ac:dyDescent="0.2">
      <c r="A2" s="89" t="s">
        <v>650</v>
      </c>
      <c r="B2" s="89" t="s">
        <v>651</v>
      </c>
      <c r="C2" s="89" t="s">
        <v>652</v>
      </c>
      <c r="D2" s="89" t="s">
        <v>338</v>
      </c>
      <c r="E2" s="90" t="s">
        <v>653</v>
      </c>
      <c r="F2" s="90" t="s">
        <v>654</v>
      </c>
      <c r="G2" s="90" t="s">
        <v>655</v>
      </c>
      <c r="H2" s="91" t="s">
        <v>975</v>
      </c>
      <c r="I2" s="91" t="s">
        <v>656</v>
      </c>
      <c r="J2" s="91" t="s">
        <v>976</v>
      </c>
      <c r="K2" s="92" t="s">
        <v>977</v>
      </c>
      <c r="L2" s="92" t="s">
        <v>658</v>
      </c>
      <c r="M2" s="92" t="s">
        <v>657</v>
      </c>
      <c r="N2" s="93" t="s">
        <v>1008</v>
      </c>
      <c r="O2" s="93" t="s">
        <v>1009</v>
      </c>
      <c r="P2" s="93" t="s">
        <v>1010</v>
      </c>
      <c r="Q2" s="93" t="s">
        <v>1011</v>
      </c>
      <c r="R2" s="93" t="s">
        <v>1012</v>
      </c>
      <c r="S2" s="93" t="s">
        <v>1013</v>
      </c>
      <c r="T2" s="93" t="s">
        <v>1014</v>
      </c>
      <c r="U2" s="94" t="s">
        <v>659</v>
      </c>
      <c r="V2" s="94" t="s">
        <v>660</v>
      </c>
      <c r="W2" s="94" t="s">
        <v>661</v>
      </c>
      <c r="X2" s="94" t="s">
        <v>662</v>
      </c>
      <c r="Y2" s="94" t="s">
        <v>663</v>
      </c>
      <c r="Z2" s="94" t="s">
        <v>664</v>
      </c>
      <c r="AA2" s="94" t="s">
        <v>665</v>
      </c>
      <c r="AB2" s="95" t="s">
        <v>978</v>
      </c>
      <c r="AC2" s="95" t="s">
        <v>666</v>
      </c>
      <c r="AD2" s="95" t="s">
        <v>667</v>
      </c>
      <c r="AE2" s="95" t="s">
        <v>668</v>
      </c>
      <c r="AF2" s="95" t="s">
        <v>669</v>
      </c>
      <c r="AG2" s="95" t="s">
        <v>670</v>
      </c>
      <c r="AH2" s="95" t="s">
        <v>671</v>
      </c>
      <c r="AI2" s="95" t="s">
        <v>333</v>
      </c>
      <c r="AJ2" s="96" t="s">
        <v>672</v>
      </c>
      <c r="AK2" s="96" t="s">
        <v>673</v>
      </c>
      <c r="AL2" s="96" t="s">
        <v>674</v>
      </c>
      <c r="AM2" s="96" t="s">
        <v>675</v>
      </c>
      <c r="AN2" s="96" t="s">
        <v>676</v>
      </c>
      <c r="AO2" s="96" t="s">
        <v>677</v>
      </c>
      <c r="AP2" s="96" t="s">
        <v>678</v>
      </c>
      <c r="AQ2" s="96" t="s">
        <v>679</v>
      </c>
    </row>
    <row r="3" spans="1:43" ht="40" x14ac:dyDescent="0.2">
      <c r="A3" s="87"/>
      <c r="B3" s="87" t="s">
        <v>680</v>
      </c>
      <c r="C3" s="97" t="s">
        <v>681</v>
      </c>
      <c r="D3" s="97" t="s">
        <v>682</v>
      </c>
      <c r="E3" s="87"/>
      <c r="F3" s="87"/>
      <c r="G3" s="87" t="s">
        <v>347</v>
      </c>
      <c r="H3" s="87"/>
      <c r="I3" s="87"/>
      <c r="J3" s="87"/>
      <c r="K3" s="87"/>
      <c r="L3" s="87"/>
      <c r="M3" s="87"/>
      <c r="N3" s="87" t="s">
        <v>347</v>
      </c>
      <c r="O3" s="87" t="s">
        <v>347</v>
      </c>
      <c r="P3" s="87" t="s">
        <v>347</v>
      </c>
      <c r="Q3" s="87" t="s">
        <v>347</v>
      </c>
      <c r="R3" s="87" t="s">
        <v>347</v>
      </c>
      <c r="S3" s="87" t="s">
        <v>347</v>
      </c>
      <c r="T3" s="87" t="s">
        <v>347</v>
      </c>
      <c r="U3" s="87"/>
      <c r="V3" s="87"/>
      <c r="W3" s="87"/>
      <c r="X3" s="87"/>
      <c r="Y3" s="87"/>
      <c r="Z3" s="87"/>
      <c r="AA3" s="87"/>
      <c r="AB3" s="87"/>
      <c r="AC3" s="87"/>
      <c r="AD3" s="87"/>
      <c r="AE3" s="87"/>
      <c r="AF3" s="87"/>
      <c r="AG3" s="87"/>
      <c r="AH3" s="87"/>
      <c r="AI3" s="87"/>
      <c r="AJ3" s="87"/>
      <c r="AK3" s="87"/>
      <c r="AL3" s="87"/>
      <c r="AM3" s="87"/>
      <c r="AN3" s="87"/>
      <c r="AO3" s="87"/>
      <c r="AP3" s="87"/>
      <c r="AQ3" s="87"/>
    </row>
    <row r="4" spans="1:43" ht="40" x14ac:dyDescent="0.2">
      <c r="A4" s="87"/>
      <c r="B4" s="87" t="s">
        <v>680</v>
      </c>
      <c r="C4" s="97" t="s">
        <v>683</v>
      </c>
      <c r="D4" s="97" t="s">
        <v>684</v>
      </c>
      <c r="E4" s="87"/>
      <c r="F4" s="87"/>
      <c r="G4" s="87" t="s">
        <v>347</v>
      </c>
      <c r="H4" s="87"/>
      <c r="I4" s="87"/>
      <c r="J4" s="87"/>
      <c r="K4" s="87"/>
      <c r="L4" s="87"/>
      <c r="M4" s="87"/>
      <c r="N4" s="87" t="s">
        <v>347</v>
      </c>
      <c r="O4" s="87" t="s">
        <v>347</v>
      </c>
      <c r="P4" s="87" t="s">
        <v>347</v>
      </c>
      <c r="Q4" s="87" t="s">
        <v>347</v>
      </c>
      <c r="R4" s="87" t="s">
        <v>347</v>
      </c>
      <c r="S4" s="87" t="s">
        <v>347</v>
      </c>
      <c r="T4" s="87" t="s">
        <v>347</v>
      </c>
      <c r="U4" s="87"/>
      <c r="V4" s="87"/>
      <c r="W4" s="87"/>
      <c r="X4" s="87"/>
      <c r="Y4" s="87"/>
      <c r="Z4" s="87"/>
      <c r="AA4" s="87"/>
      <c r="AB4" s="87"/>
      <c r="AC4" s="87"/>
      <c r="AD4" s="87"/>
      <c r="AE4" s="87"/>
      <c r="AF4" s="87"/>
      <c r="AG4" s="87"/>
      <c r="AH4" s="87"/>
      <c r="AI4" s="87"/>
      <c r="AJ4" s="87"/>
      <c r="AK4" s="87"/>
      <c r="AL4" s="87"/>
      <c r="AM4" s="87"/>
      <c r="AN4" s="87"/>
      <c r="AO4" s="87"/>
      <c r="AP4" s="87"/>
      <c r="AQ4" s="87"/>
    </row>
    <row r="5" spans="1:43" ht="40" x14ac:dyDescent="0.2">
      <c r="A5" s="87"/>
      <c r="B5" s="87" t="s">
        <v>680</v>
      </c>
      <c r="C5" s="97" t="s">
        <v>685</v>
      </c>
      <c r="D5" s="97" t="s">
        <v>686</v>
      </c>
      <c r="E5" s="87"/>
      <c r="F5" s="87"/>
      <c r="G5" s="87" t="s">
        <v>347</v>
      </c>
      <c r="H5" s="87"/>
      <c r="I5" s="87"/>
      <c r="J5" s="87"/>
      <c r="K5" s="87"/>
      <c r="L5" s="87"/>
      <c r="M5" s="87"/>
      <c r="N5" s="87" t="s">
        <v>347</v>
      </c>
      <c r="O5" s="87" t="s">
        <v>347</v>
      </c>
      <c r="P5" s="87" t="s">
        <v>347</v>
      </c>
      <c r="Q5" s="87" t="s">
        <v>347</v>
      </c>
      <c r="R5" s="87" t="s">
        <v>347</v>
      </c>
      <c r="S5" s="87" t="s">
        <v>347</v>
      </c>
      <c r="T5" s="87" t="s">
        <v>347</v>
      </c>
      <c r="U5" s="87"/>
      <c r="V5" s="87"/>
      <c r="W5" s="87"/>
      <c r="X5" s="87"/>
      <c r="Y5" s="87"/>
      <c r="Z5" s="87"/>
      <c r="AA5" s="87"/>
      <c r="AB5" s="87"/>
      <c r="AC5" s="87"/>
      <c r="AD5" s="87"/>
      <c r="AE5" s="87"/>
      <c r="AF5" s="87"/>
      <c r="AG5" s="87"/>
      <c r="AH5" s="87"/>
      <c r="AI5" s="87"/>
      <c r="AJ5" s="87"/>
      <c r="AK5" s="87"/>
      <c r="AL5" s="87"/>
      <c r="AM5" s="87"/>
      <c r="AN5" s="87"/>
      <c r="AO5" s="87"/>
      <c r="AP5" s="87"/>
      <c r="AQ5" s="87"/>
    </row>
    <row r="6" spans="1:43" ht="40" x14ac:dyDescent="0.2">
      <c r="A6" s="87"/>
      <c r="B6" s="87" t="s">
        <v>680</v>
      </c>
      <c r="C6" s="97" t="s">
        <v>687</v>
      </c>
      <c r="D6" s="97" t="s">
        <v>688</v>
      </c>
      <c r="E6" s="87"/>
      <c r="F6" s="87"/>
      <c r="G6" s="87" t="s">
        <v>347</v>
      </c>
      <c r="H6" s="87"/>
      <c r="I6" s="87"/>
      <c r="J6" s="87"/>
      <c r="K6" s="87"/>
      <c r="L6" s="87"/>
      <c r="M6" s="87"/>
      <c r="N6" s="87" t="s">
        <v>347</v>
      </c>
      <c r="O6" s="87" t="s">
        <v>347</v>
      </c>
      <c r="P6" s="87" t="s">
        <v>347</v>
      </c>
      <c r="Q6" s="87" t="s">
        <v>347</v>
      </c>
      <c r="R6" s="87" t="s">
        <v>347</v>
      </c>
      <c r="S6" s="87" t="s">
        <v>347</v>
      </c>
      <c r="T6" s="87" t="s">
        <v>347</v>
      </c>
      <c r="U6" s="87"/>
      <c r="V6" s="87"/>
      <c r="W6" s="87"/>
      <c r="X6" s="87"/>
      <c r="Y6" s="87"/>
      <c r="Z6" s="87"/>
      <c r="AA6" s="87"/>
      <c r="AB6" s="87"/>
      <c r="AC6" s="87"/>
      <c r="AD6" s="87"/>
      <c r="AE6" s="87"/>
      <c r="AF6" s="87"/>
      <c r="AG6" s="87"/>
      <c r="AH6" s="87"/>
      <c r="AI6" s="87"/>
      <c r="AJ6" s="87"/>
      <c r="AK6" s="87"/>
      <c r="AL6" s="87"/>
      <c r="AM6" s="87"/>
      <c r="AN6" s="87"/>
      <c r="AO6" s="87"/>
      <c r="AP6" s="87"/>
      <c r="AQ6" s="87"/>
    </row>
    <row r="7" spans="1:43" ht="40" x14ac:dyDescent="0.2">
      <c r="A7" s="87"/>
      <c r="B7" s="87" t="s">
        <v>680</v>
      </c>
      <c r="C7" s="97" t="s">
        <v>689</v>
      </c>
      <c r="D7" s="97" t="s">
        <v>690</v>
      </c>
      <c r="E7" s="87"/>
      <c r="F7" s="87"/>
      <c r="G7" s="87" t="s">
        <v>347</v>
      </c>
      <c r="H7" s="87"/>
      <c r="I7" s="87"/>
      <c r="J7" s="87"/>
      <c r="K7" s="87"/>
      <c r="L7" s="87"/>
      <c r="M7" s="87"/>
      <c r="N7" s="87" t="s">
        <v>347</v>
      </c>
      <c r="O7" s="87" t="s">
        <v>347</v>
      </c>
      <c r="P7" s="87" t="s">
        <v>347</v>
      </c>
      <c r="Q7" s="87" t="s">
        <v>347</v>
      </c>
      <c r="R7" s="87" t="s">
        <v>347</v>
      </c>
      <c r="S7" s="87" t="s">
        <v>347</v>
      </c>
      <c r="T7" s="87" t="s">
        <v>347</v>
      </c>
      <c r="U7" s="87"/>
      <c r="V7" s="87"/>
      <c r="W7" s="87"/>
      <c r="X7" s="87"/>
      <c r="Y7" s="87"/>
      <c r="Z7" s="87"/>
      <c r="AA7" s="87"/>
      <c r="AB7" s="87"/>
      <c r="AC7" s="87"/>
      <c r="AD7" s="87"/>
      <c r="AE7" s="87"/>
      <c r="AF7" s="87"/>
      <c r="AG7" s="87"/>
      <c r="AH7" s="87"/>
      <c r="AI7" s="87"/>
      <c r="AJ7" s="87"/>
      <c r="AK7" s="87"/>
      <c r="AL7" s="87"/>
      <c r="AM7" s="87"/>
      <c r="AN7" s="87"/>
      <c r="AO7" s="87"/>
      <c r="AP7" s="87"/>
      <c r="AQ7" s="87"/>
    </row>
    <row r="8" spans="1:43" ht="40" x14ac:dyDescent="0.2">
      <c r="A8" s="87"/>
      <c r="B8" s="87" t="s">
        <v>680</v>
      </c>
      <c r="C8" s="97" t="s">
        <v>691</v>
      </c>
      <c r="D8" s="97" t="s">
        <v>692</v>
      </c>
      <c r="E8" s="87"/>
      <c r="F8" s="87"/>
      <c r="G8" s="87" t="s">
        <v>347</v>
      </c>
      <c r="H8" s="87"/>
      <c r="I8" s="87"/>
      <c r="J8" s="87"/>
      <c r="K8" s="87"/>
      <c r="L8" s="87"/>
      <c r="M8" s="87"/>
      <c r="N8" s="87" t="s">
        <v>347</v>
      </c>
      <c r="O8" s="87" t="s">
        <v>347</v>
      </c>
      <c r="P8" s="87" t="s">
        <v>347</v>
      </c>
      <c r="Q8" s="87" t="s">
        <v>347</v>
      </c>
      <c r="R8" s="87" t="s">
        <v>347</v>
      </c>
      <c r="S8" s="87" t="s">
        <v>347</v>
      </c>
      <c r="T8" s="87" t="s">
        <v>347</v>
      </c>
      <c r="U8" s="87"/>
      <c r="V8" s="87"/>
      <c r="W8" s="87"/>
      <c r="X8" s="87"/>
      <c r="Y8" s="87"/>
      <c r="Z8" s="87"/>
      <c r="AA8" s="87"/>
      <c r="AB8" s="87"/>
      <c r="AC8" s="87"/>
      <c r="AD8" s="87"/>
      <c r="AE8" s="87"/>
      <c r="AF8" s="87"/>
      <c r="AG8" s="87"/>
      <c r="AH8" s="87"/>
      <c r="AI8" s="87"/>
      <c r="AJ8" s="87"/>
      <c r="AK8" s="87"/>
      <c r="AL8" s="87"/>
      <c r="AM8" s="87"/>
      <c r="AN8" s="87"/>
      <c r="AO8" s="87"/>
      <c r="AP8" s="87"/>
      <c r="AQ8" s="87"/>
    </row>
    <row r="9" spans="1:43" ht="40" x14ac:dyDescent="0.2">
      <c r="A9" s="87"/>
      <c r="B9" s="87" t="s">
        <v>680</v>
      </c>
      <c r="C9" s="97" t="s">
        <v>693</v>
      </c>
      <c r="D9" s="97" t="s">
        <v>694</v>
      </c>
      <c r="E9" s="87"/>
      <c r="F9" s="87"/>
      <c r="G9" s="87" t="s">
        <v>347</v>
      </c>
      <c r="H9" s="87"/>
      <c r="I9" s="87"/>
      <c r="J9" s="87"/>
      <c r="K9" s="87"/>
      <c r="L9" s="87"/>
      <c r="M9" s="87"/>
      <c r="N9" s="87" t="s">
        <v>347</v>
      </c>
      <c r="O9" s="87" t="s">
        <v>347</v>
      </c>
      <c r="P9" s="87" t="s">
        <v>347</v>
      </c>
      <c r="Q9" s="87" t="s">
        <v>347</v>
      </c>
      <c r="R9" s="87" t="s">
        <v>347</v>
      </c>
      <c r="S9" s="87" t="s">
        <v>347</v>
      </c>
      <c r="T9" s="87" t="s">
        <v>347</v>
      </c>
      <c r="U9" s="87"/>
      <c r="V9" s="87"/>
      <c r="W9" s="87"/>
      <c r="X9" s="87"/>
      <c r="Y9" s="87"/>
      <c r="Z9" s="87"/>
      <c r="AA9" s="87"/>
      <c r="AB9" s="87"/>
      <c r="AC9" s="87"/>
      <c r="AD9" s="87"/>
      <c r="AE9" s="87"/>
      <c r="AF9" s="87"/>
      <c r="AG9" s="87"/>
      <c r="AH9" s="87"/>
      <c r="AI9" s="87"/>
      <c r="AJ9" s="87"/>
      <c r="AK9" s="87"/>
      <c r="AL9" s="87"/>
      <c r="AM9" s="87"/>
      <c r="AN9" s="87"/>
      <c r="AO9" s="87"/>
      <c r="AP9" s="87"/>
      <c r="AQ9" s="87"/>
    </row>
    <row r="10" spans="1:43" ht="40" x14ac:dyDescent="0.2">
      <c r="A10" s="87"/>
      <c r="B10" s="87" t="s">
        <v>680</v>
      </c>
      <c r="C10" s="97" t="s">
        <v>695</v>
      </c>
      <c r="D10" s="97" t="s">
        <v>696</v>
      </c>
      <c r="E10" s="87"/>
      <c r="F10" s="87"/>
      <c r="G10" s="87" t="s">
        <v>347</v>
      </c>
      <c r="H10" s="87"/>
      <c r="I10" s="87"/>
      <c r="J10" s="87"/>
      <c r="K10" s="87"/>
      <c r="L10" s="87"/>
      <c r="M10" s="87"/>
      <c r="N10" s="87" t="s">
        <v>347</v>
      </c>
      <c r="O10" s="87" t="s">
        <v>347</v>
      </c>
      <c r="P10" s="87" t="s">
        <v>347</v>
      </c>
      <c r="Q10" s="87" t="s">
        <v>347</v>
      </c>
      <c r="R10" s="87" t="s">
        <v>347</v>
      </c>
      <c r="S10" s="87" t="s">
        <v>347</v>
      </c>
      <c r="T10" s="87" t="s">
        <v>347</v>
      </c>
      <c r="U10" s="87"/>
      <c r="V10" s="87"/>
      <c r="W10" s="87"/>
      <c r="X10" s="87"/>
      <c r="Y10" s="87"/>
      <c r="Z10" s="87"/>
      <c r="AA10" s="87"/>
      <c r="AB10" s="87"/>
      <c r="AC10" s="87"/>
      <c r="AD10" s="87"/>
      <c r="AE10" s="87"/>
      <c r="AF10" s="87"/>
      <c r="AG10" s="87"/>
      <c r="AH10" s="87"/>
      <c r="AI10" s="87"/>
      <c r="AJ10" s="87"/>
      <c r="AK10" s="87"/>
      <c r="AL10" s="87"/>
      <c r="AM10" s="87"/>
      <c r="AN10" s="87"/>
      <c r="AO10" s="87"/>
      <c r="AP10" s="87"/>
      <c r="AQ10" s="87"/>
    </row>
    <row r="11" spans="1:43" ht="40" x14ac:dyDescent="0.2">
      <c r="A11" s="87"/>
      <c r="B11" s="87" t="s">
        <v>680</v>
      </c>
      <c r="C11" s="97" t="s">
        <v>697</v>
      </c>
      <c r="D11" s="97" t="s">
        <v>698</v>
      </c>
      <c r="E11" s="87"/>
      <c r="F11" s="87"/>
      <c r="G11" s="87" t="s">
        <v>347</v>
      </c>
      <c r="H11" s="87"/>
      <c r="I11" s="87"/>
      <c r="J11" s="87"/>
      <c r="K11" s="87"/>
      <c r="L11" s="87"/>
      <c r="M11" s="87"/>
      <c r="N11" s="87" t="s">
        <v>347</v>
      </c>
      <c r="O11" s="87" t="s">
        <v>347</v>
      </c>
      <c r="P11" s="87" t="s">
        <v>347</v>
      </c>
      <c r="Q11" s="87" t="s">
        <v>347</v>
      </c>
      <c r="R11" s="87" t="s">
        <v>347</v>
      </c>
      <c r="S11" s="87" t="s">
        <v>347</v>
      </c>
      <c r="T11" s="87" t="s">
        <v>347</v>
      </c>
      <c r="U11" s="87"/>
      <c r="V11" s="87"/>
      <c r="W11" s="87"/>
      <c r="X11" s="87"/>
      <c r="Y11" s="87"/>
      <c r="Z11" s="87"/>
      <c r="AA11" s="87"/>
      <c r="AB11" s="87"/>
      <c r="AC11" s="87"/>
      <c r="AD11" s="87"/>
      <c r="AE11" s="87"/>
      <c r="AF11" s="87"/>
      <c r="AG11" s="87"/>
      <c r="AH11" s="87"/>
      <c r="AI11" s="87"/>
      <c r="AJ11" s="87"/>
      <c r="AK11" s="87"/>
      <c r="AL11" s="87"/>
      <c r="AM11" s="87"/>
      <c r="AN11" s="87"/>
      <c r="AO11" s="87"/>
      <c r="AP11" s="87"/>
      <c r="AQ11" s="87"/>
    </row>
    <row r="12" spans="1:43" ht="40" x14ac:dyDescent="0.2">
      <c r="A12" s="87"/>
      <c r="B12" s="87" t="s">
        <v>699</v>
      </c>
      <c r="C12" s="97" t="s">
        <v>700</v>
      </c>
      <c r="D12" s="97" t="s">
        <v>701</v>
      </c>
      <c r="E12" s="87"/>
      <c r="F12" s="87"/>
      <c r="G12" s="87" t="s">
        <v>347</v>
      </c>
      <c r="H12" s="87"/>
      <c r="I12" s="87"/>
      <c r="J12" s="87"/>
      <c r="K12" s="87"/>
      <c r="L12" s="87"/>
      <c r="M12" s="87"/>
      <c r="N12" s="87" t="s">
        <v>347</v>
      </c>
      <c r="O12" s="87" t="s">
        <v>347</v>
      </c>
      <c r="P12" s="87" t="s">
        <v>347</v>
      </c>
      <c r="Q12" s="87" t="s">
        <v>347</v>
      </c>
      <c r="R12" s="87" t="s">
        <v>347</v>
      </c>
      <c r="S12" s="87" t="s">
        <v>347</v>
      </c>
      <c r="T12" s="87" t="s">
        <v>347</v>
      </c>
      <c r="U12" s="87"/>
      <c r="V12" s="87"/>
      <c r="W12" s="87"/>
      <c r="X12" s="87"/>
      <c r="Y12" s="87"/>
      <c r="Z12" s="87"/>
      <c r="AA12" s="87"/>
      <c r="AB12" s="87"/>
      <c r="AC12" s="87"/>
      <c r="AD12" s="87"/>
      <c r="AE12" s="87"/>
      <c r="AF12" s="87"/>
      <c r="AG12" s="87"/>
      <c r="AH12" s="87"/>
      <c r="AI12" s="87"/>
      <c r="AJ12" s="87"/>
      <c r="AK12" s="87"/>
      <c r="AL12" s="87"/>
      <c r="AM12" s="87"/>
      <c r="AN12" s="87"/>
      <c r="AO12" s="87"/>
      <c r="AP12" s="87"/>
      <c r="AQ12" s="87"/>
    </row>
    <row r="13" spans="1:43" ht="40" x14ac:dyDescent="0.2">
      <c r="A13" s="87"/>
      <c r="B13" s="87" t="s">
        <v>699</v>
      </c>
      <c r="C13" s="97" t="s">
        <v>702</v>
      </c>
      <c r="D13" s="97" t="s">
        <v>703</v>
      </c>
      <c r="E13" s="87"/>
      <c r="F13" s="87"/>
      <c r="G13" s="87" t="s">
        <v>347</v>
      </c>
      <c r="H13" s="87"/>
      <c r="I13" s="87"/>
      <c r="J13" s="87"/>
      <c r="K13" s="87"/>
      <c r="L13" s="87"/>
      <c r="M13" s="87"/>
      <c r="N13" s="87" t="s">
        <v>347</v>
      </c>
      <c r="O13" s="87" t="s">
        <v>347</v>
      </c>
      <c r="P13" s="87" t="s">
        <v>347</v>
      </c>
      <c r="Q13" s="87" t="s">
        <v>347</v>
      </c>
      <c r="R13" s="87" t="s">
        <v>347</v>
      </c>
      <c r="S13" s="87" t="s">
        <v>347</v>
      </c>
      <c r="T13" s="87" t="s">
        <v>347</v>
      </c>
      <c r="U13" s="87"/>
      <c r="V13" s="87"/>
      <c r="W13" s="87"/>
      <c r="X13" s="87"/>
      <c r="Y13" s="87"/>
      <c r="Z13" s="87"/>
      <c r="AA13" s="87"/>
      <c r="AB13" s="87"/>
      <c r="AC13" s="87"/>
      <c r="AD13" s="87"/>
      <c r="AE13" s="87"/>
      <c r="AF13" s="87"/>
      <c r="AG13" s="87"/>
      <c r="AH13" s="87"/>
      <c r="AI13" s="87"/>
      <c r="AJ13" s="87"/>
      <c r="AK13" s="87"/>
      <c r="AL13" s="87"/>
      <c r="AM13" s="87"/>
      <c r="AN13" s="87"/>
      <c r="AO13" s="87"/>
      <c r="AP13" s="87"/>
      <c r="AQ13" s="87"/>
    </row>
    <row r="14" spans="1:43" ht="40" x14ac:dyDescent="0.2">
      <c r="A14" s="87"/>
      <c r="B14" s="87" t="s">
        <v>699</v>
      </c>
      <c r="C14" s="97" t="s">
        <v>704</v>
      </c>
      <c r="D14" s="97" t="s">
        <v>705</v>
      </c>
      <c r="E14" s="87"/>
      <c r="F14" s="87"/>
      <c r="G14" s="87" t="s">
        <v>347</v>
      </c>
      <c r="H14" s="87"/>
      <c r="I14" s="87"/>
      <c r="J14" s="87"/>
      <c r="K14" s="87"/>
      <c r="L14" s="87"/>
      <c r="M14" s="87"/>
      <c r="N14" s="87" t="s">
        <v>347</v>
      </c>
      <c r="O14" s="87" t="s">
        <v>347</v>
      </c>
      <c r="P14" s="87" t="s">
        <v>347</v>
      </c>
      <c r="Q14" s="87" t="s">
        <v>347</v>
      </c>
      <c r="R14" s="87" t="s">
        <v>347</v>
      </c>
      <c r="S14" s="87" t="s">
        <v>347</v>
      </c>
      <c r="T14" s="87" t="s">
        <v>347</v>
      </c>
      <c r="U14" s="87"/>
      <c r="V14" s="87"/>
      <c r="W14" s="87"/>
      <c r="X14" s="87"/>
      <c r="Y14" s="87"/>
      <c r="Z14" s="87"/>
      <c r="AA14" s="87"/>
      <c r="AB14" s="87"/>
      <c r="AC14" s="87"/>
      <c r="AD14" s="87"/>
      <c r="AE14" s="87"/>
      <c r="AF14" s="87"/>
      <c r="AG14" s="87"/>
      <c r="AH14" s="87"/>
      <c r="AI14" s="87"/>
      <c r="AJ14" s="87"/>
      <c r="AK14" s="87"/>
      <c r="AL14" s="87"/>
      <c r="AM14" s="87"/>
      <c r="AN14" s="87"/>
      <c r="AO14" s="87"/>
      <c r="AP14" s="87"/>
      <c r="AQ14" s="87"/>
    </row>
    <row r="15" spans="1:43" ht="40" x14ac:dyDescent="0.2">
      <c r="A15" s="87"/>
      <c r="B15" s="87" t="s">
        <v>699</v>
      </c>
      <c r="C15" s="97" t="s">
        <v>706</v>
      </c>
      <c r="D15" s="97" t="s">
        <v>707</v>
      </c>
      <c r="E15" s="87"/>
      <c r="F15" s="87"/>
      <c r="G15" s="87" t="s">
        <v>347</v>
      </c>
      <c r="H15" s="87"/>
      <c r="I15" s="87"/>
      <c r="J15" s="87"/>
      <c r="K15" s="87"/>
      <c r="L15" s="87"/>
      <c r="M15" s="87"/>
      <c r="N15" s="87" t="s">
        <v>347</v>
      </c>
      <c r="O15" s="87" t="s">
        <v>347</v>
      </c>
      <c r="P15" s="87" t="s">
        <v>347</v>
      </c>
      <c r="Q15" s="87" t="s">
        <v>347</v>
      </c>
      <c r="R15" s="87" t="s">
        <v>347</v>
      </c>
      <c r="S15" s="87" t="s">
        <v>347</v>
      </c>
      <c r="T15" s="87" t="s">
        <v>347</v>
      </c>
      <c r="U15" s="87"/>
      <c r="V15" s="87"/>
      <c r="W15" s="87"/>
      <c r="X15" s="87"/>
      <c r="Y15" s="87"/>
      <c r="Z15" s="87"/>
      <c r="AA15" s="87"/>
      <c r="AB15" s="87"/>
      <c r="AC15" s="87"/>
      <c r="AD15" s="87"/>
      <c r="AE15" s="87"/>
      <c r="AF15" s="87"/>
      <c r="AG15" s="87"/>
      <c r="AH15" s="87"/>
      <c r="AI15" s="87"/>
      <c r="AJ15" s="87"/>
      <c r="AK15" s="87"/>
      <c r="AL15" s="87"/>
      <c r="AM15" s="87"/>
      <c r="AN15" s="87"/>
      <c r="AO15" s="87"/>
      <c r="AP15" s="87"/>
      <c r="AQ15" s="87"/>
    </row>
    <row r="16" spans="1:43" ht="40" x14ac:dyDescent="0.2">
      <c r="A16" s="87"/>
      <c r="B16" s="87" t="s">
        <v>699</v>
      </c>
      <c r="C16" s="97" t="s">
        <v>687</v>
      </c>
      <c r="D16" s="97" t="s">
        <v>708</v>
      </c>
      <c r="E16" s="87"/>
      <c r="F16" s="87"/>
      <c r="G16" s="87" t="s">
        <v>347</v>
      </c>
      <c r="H16" s="87"/>
      <c r="I16" s="87"/>
      <c r="J16" s="87"/>
      <c r="K16" s="87"/>
      <c r="L16" s="87"/>
      <c r="M16" s="87"/>
      <c r="N16" s="87" t="s">
        <v>347</v>
      </c>
      <c r="O16" s="87" t="s">
        <v>347</v>
      </c>
      <c r="P16" s="87" t="s">
        <v>347</v>
      </c>
      <c r="Q16" s="87" t="s">
        <v>347</v>
      </c>
      <c r="R16" s="87" t="s">
        <v>347</v>
      </c>
      <c r="S16" s="87" t="s">
        <v>347</v>
      </c>
      <c r="T16" s="87" t="s">
        <v>347</v>
      </c>
      <c r="U16" s="87"/>
      <c r="V16" s="87"/>
      <c r="W16" s="87"/>
      <c r="X16" s="87"/>
      <c r="Y16" s="87"/>
      <c r="Z16" s="87"/>
      <c r="AA16" s="87"/>
      <c r="AB16" s="87"/>
      <c r="AC16" s="87"/>
      <c r="AD16" s="87"/>
      <c r="AE16" s="87"/>
      <c r="AF16" s="87"/>
      <c r="AG16" s="87"/>
      <c r="AH16" s="87"/>
      <c r="AI16" s="87"/>
      <c r="AJ16" s="87"/>
      <c r="AK16" s="87"/>
      <c r="AL16" s="87"/>
      <c r="AM16" s="87"/>
      <c r="AN16" s="87"/>
      <c r="AO16" s="87"/>
      <c r="AP16" s="87"/>
      <c r="AQ16" s="87"/>
    </row>
    <row r="17" spans="1:43" ht="40" x14ac:dyDescent="0.2">
      <c r="A17" s="87"/>
      <c r="B17" s="87" t="s">
        <v>699</v>
      </c>
      <c r="C17" s="97" t="s">
        <v>709</v>
      </c>
      <c r="D17" s="97" t="s">
        <v>710</v>
      </c>
      <c r="E17" s="87"/>
      <c r="F17" s="87"/>
      <c r="G17" s="87" t="s">
        <v>347</v>
      </c>
      <c r="H17" s="87"/>
      <c r="I17" s="87"/>
      <c r="J17" s="87"/>
      <c r="K17" s="87"/>
      <c r="L17" s="87"/>
      <c r="M17" s="87"/>
      <c r="N17" s="87" t="s">
        <v>347</v>
      </c>
      <c r="O17" s="87" t="s">
        <v>347</v>
      </c>
      <c r="P17" s="87" t="s">
        <v>347</v>
      </c>
      <c r="Q17" s="87" t="s">
        <v>347</v>
      </c>
      <c r="R17" s="87" t="s">
        <v>347</v>
      </c>
      <c r="S17" s="87" t="s">
        <v>347</v>
      </c>
      <c r="T17" s="87" t="s">
        <v>347</v>
      </c>
      <c r="U17" s="87"/>
      <c r="V17" s="87"/>
      <c r="W17" s="87"/>
      <c r="X17" s="87"/>
      <c r="Y17" s="87"/>
      <c r="Z17" s="87"/>
      <c r="AA17" s="87"/>
      <c r="AB17" s="87"/>
      <c r="AC17" s="87"/>
      <c r="AD17" s="87"/>
      <c r="AE17" s="87"/>
      <c r="AF17" s="87"/>
      <c r="AG17" s="87"/>
      <c r="AH17" s="87"/>
      <c r="AI17" s="87"/>
      <c r="AJ17" s="87"/>
      <c r="AK17" s="87"/>
      <c r="AL17" s="87"/>
      <c r="AM17" s="87"/>
      <c r="AN17" s="87"/>
      <c r="AO17" s="87"/>
      <c r="AP17" s="87"/>
      <c r="AQ17" s="87"/>
    </row>
    <row r="18" spans="1:43" ht="40" x14ac:dyDescent="0.2">
      <c r="A18" s="87"/>
      <c r="B18" s="87" t="s">
        <v>699</v>
      </c>
      <c r="C18" s="97" t="s">
        <v>711</v>
      </c>
      <c r="D18" s="97" t="s">
        <v>712</v>
      </c>
      <c r="E18" s="87"/>
      <c r="F18" s="87"/>
      <c r="G18" s="87" t="s">
        <v>347</v>
      </c>
      <c r="H18" s="87"/>
      <c r="I18" s="87"/>
      <c r="J18" s="87"/>
      <c r="K18" s="87"/>
      <c r="L18" s="87"/>
      <c r="M18" s="87"/>
      <c r="N18" s="87" t="s">
        <v>347</v>
      </c>
      <c r="O18" s="87" t="s">
        <v>347</v>
      </c>
      <c r="P18" s="87" t="s">
        <v>347</v>
      </c>
      <c r="Q18" s="87" t="s">
        <v>347</v>
      </c>
      <c r="R18" s="87" t="s">
        <v>347</v>
      </c>
      <c r="S18" s="87" t="s">
        <v>347</v>
      </c>
      <c r="T18" s="87" t="s">
        <v>347</v>
      </c>
      <c r="U18" s="87"/>
      <c r="V18" s="87"/>
      <c r="W18" s="87"/>
      <c r="X18" s="87"/>
      <c r="Y18" s="87"/>
      <c r="Z18" s="87"/>
      <c r="AA18" s="87"/>
      <c r="AB18" s="87"/>
      <c r="AC18" s="87"/>
      <c r="AD18" s="87"/>
      <c r="AE18" s="87"/>
      <c r="AF18" s="87"/>
      <c r="AG18" s="87"/>
      <c r="AH18" s="87"/>
      <c r="AI18" s="87"/>
      <c r="AJ18" s="87"/>
      <c r="AK18" s="87"/>
      <c r="AL18" s="87"/>
      <c r="AM18" s="87"/>
      <c r="AN18" s="87"/>
      <c r="AO18" s="87"/>
      <c r="AP18" s="87"/>
      <c r="AQ18" s="87"/>
    </row>
    <row r="19" spans="1:43" ht="40" x14ac:dyDescent="0.2">
      <c r="A19" s="87"/>
      <c r="B19" s="87" t="s">
        <v>699</v>
      </c>
      <c r="C19" s="97" t="s">
        <v>713</v>
      </c>
      <c r="D19" s="97" t="s">
        <v>714</v>
      </c>
      <c r="E19" s="87"/>
      <c r="F19" s="87"/>
      <c r="G19" s="87" t="s">
        <v>347</v>
      </c>
      <c r="H19" s="87"/>
      <c r="I19" s="87"/>
      <c r="J19" s="87"/>
      <c r="K19" s="87"/>
      <c r="L19" s="87"/>
      <c r="M19" s="87"/>
      <c r="N19" s="87" t="s">
        <v>347</v>
      </c>
      <c r="O19" s="87" t="s">
        <v>347</v>
      </c>
      <c r="P19" s="87" t="s">
        <v>347</v>
      </c>
      <c r="Q19" s="87" t="s">
        <v>347</v>
      </c>
      <c r="R19" s="87" t="s">
        <v>347</v>
      </c>
      <c r="S19" s="87" t="s">
        <v>347</v>
      </c>
      <c r="T19" s="87" t="s">
        <v>347</v>
      </c>
      <c r="U19" s="87"/>
      <c r="V19" s="87"/>
      <c r="W19" s="87"/>
      <c r="X19" s="87"/>
      <c r="Y19" s="87"/>
      <c r="Z19" s="87"/>
      <c r="AA19" s="87"/>
      <c r="AB19" s="87"/>
      <c r="AC19" s="87"/>
      <c r="AD19" s="87"/>
      <c r="AE19" s="87"/>
      <c r="AF19" s="87"/>
      <c r="AG19" s="87"/>
      <c r="AH19" s="87"/>
      <c r="AI19" s="87"/>
      <c r="AJ19" s="87"/>
      <c r="AK19" s="87"/>
      <c r="AL19" s="87"/>
      <c r="AM19" s="87"/>
      <c r="AN19" s="87"/>
      <c r="AO19" s="87"/>
      <c r="AP19" s="87"/>
      <c r="AQ19" s="87"/>
    </row>
    <row r="20" spans="1:43" ht="40" x14ac:dyDescent="0.2">
      <c r="A20" s="87"/>
      <c r="B20" s="87" t="s">
        <v>699</v>
      </c>
      <c r="C20" s="97" t="s">
        <v>715</v>
      </c>
      <c r="D20" s="97" t="s">
        <v>716</v>
      </c>
      <c r="E20" s="87"/>
      <c r="F20" s="87"/>
      <c r="G20" s="87" t="s">
        <v>347</v>
      </c>
      <c r="H20" s="87"/>
      <c r="I20" s="87"/>
      <c r="J20" s="87"/>
      <c r="K20" s="87"/>
      <c r="L20" s="87"/>
      <c r="M20" s="87"/>
      <c r="N20" s="87" t="s">
        <v>347</v>
      </c>
      <c r="O20" s="87" t="s">
        <v>347</v>
      </c>
      <c r="P20" s="87" t="s">
        <v>347</v>
      </c>
      <c r="Q20" s="87" t="s">
        <v>347</v>
      </c>
      <c r="R20" s="87" t="s">
        <v>347</v>
      </c>
      <c r="S20" s="87" t="s">
        <v>347</v>
      </c>
      <c r="T20" s="87" t="s">
        <v>347</v>
      </c>
      <c r="U20" s="87"/>
      <c r="V20" s="87"/>
      <c r="W20" s="87"/>
      <c r="X20" s="87"/>
      <c r="Y20" s="87"/>
      <c r="Z20" s="87"/>
      <c r="AA20" s="87"/>
      <c r="AB20" s="87"/>
      <c r="AC20" s="87"/>
      <c r="AD20" s="87"/>
      <c r="AE20" s="87"/>
      <c r="AF20" s="87"/>
      <c r="AG20" s="87"/>
      <c r="AH20" s="87"/>
      <c r="AI20" s="87"/>
      <c r="AJ20" s="87"/>
      <c r="AK20" s="87"/>
      <c r="AL20" s="87"/>
      <c r="AM20" s="87"/>
      <c r="AN20" s="87"/>
      <c r="AO20" s="87"/>
      <c r="AP20" s="87"/>
      <c r="AQ20" s="87"/>
    </row>
    <row r="21" spans="1:43" ht="40" x14ac:dyDescent="0.2">
      <c r="A21" s="87"/>
      <c r="B21" s="87" t="s">
        <v>699</v>
      </c>
      <c r="C21" s="97" t="s">
        <v>717</v>
      </c>
      <c r="D21" s="97" t="s">
        <v>718</v>
      </c>
      <c r="E21" s="87"/>
      <c r="F21" s="87"/>
      <c r="G21" s="87" t="s">
        <v>347</v>
      </c>
      <c r="H21" s="87"/>
      <c r="I21" s="87"/>
      <c r="J21" s="87"/>
      <c r="K21" s="87"/>
      <c r="L21" s="87"/>
      <c r="M21" s="87"/>
      <c r="N21" s="87" t="s">
        <v>347</v>
      </c>
      <c r="O21" s="87" t="s">
        <v>347</v>
      </c>
      <c r="P21" s="87" t="s">
        <v>347</v>
      </c>
      <c r="Q21" s="87" t="s">
        <v>347</v>
      </c>
      <c r="R21" s="87" t="s">
        <v>347</v>
      </c>
      <c r="S21" s="87" t="s">
        <v>347</v>
      </c>
      <c r="T21" s="87" t="s">
        <v>347</v>
      </c>
      <c r="U21" s="87"/>
      <c r="V21" s="87"/>
      <c r="W21" s="87"/>
      <c r="X21" s="87"/>
      <c r="Y21" s="87"/>
      <c r="Z21" s="87"/>
      <c r="AA21" s="87"/>
      <c r="AB21" s="87"/>
      <c r="AC21" s="87"/>
      <c r="AD21" s="87"/>
      <c r="AE21" s="87"/>
      <c r="AF21" s="87"/>
      <c r="AG21" s="87"/>
      <c r="AH21" s="87"/>
      <c r="AI21" s="87"/>
      <c r="AJ21" s="87"/>
      <c r="AK21" s="87"/>
      <c r="AL21" s="87"/>
      <c r="AM21" s="87"/>
      <c r="AN21" s="87"/>
      <c r="AO21" s="87"/>
      <c r="AP21" s="87"/>
      <c r="AQ21" s="87"/>
    </row>
    <row r="22" spans="1:43" ht="40" x14ac:dyDescent="0.2">
      <c r="A22" s="87"/>
      <c r="B22" s="87" t="s">
        <v>719</v>
      </c>
      <c r="C22" s="97" t="s">
        <v>720</v>
      </c>
      <c r="D22" s="97" t="s">
        <v>721</v>
      </c>
      <c r="E22" s="87"/>
      <c r="F22" s="87"/>
      <c r="G22" s="87" t="s">
        <v>347</v>
      </c>
      <c r="H22" s="87"/>
      <c r="I22" s="87"/>
      <c r="J22" s="87"/>
      <c r="K22" s="87"/>
      <c r="L22" s="87"/>
      <c r="M22" s="87"/>
      <c r="N22" s="87" t="s">
        <v>347</v>
      </c>
      <c r="O22" s="87" t="s">
        <v>347</v>
      </c>
      <c r="P22" s="87" t="s">
        <v>347</v>
      </c>
      <c r="Q22" s="87" t="s">
        <v>347</v>
      </c>
      <c r="R22" s="87" t="s">
        <v>347</v>
      </c>
      <c r="S22" s="87" t="s">
        <v>347</v>
      </c>
      <c r="T22" s="87" t="s">
        <v>347</v>
      </c>
      <c r="U22" s="87"/>
      <c r="V22" s="87"/>
      <c r="W22" s="87"/>
      <c r="X22" s="87"/>
      <c r="Y22" s="87"/>
      <c r="Z22" s="87"/>
      <c r="AA22" s="87"/>
      <c r="AB22" s="87"/>
      <c r="AC22" s="87"/>
      <c r="AD22" s="87"/>
      <c r="AE22" s="87"/>
      <c r="AF22" s="87"/>
      <c r="AG22" s="87"/>
      <c r="AH22" s="87"/>
      <c r="AI22" s="87"/>
      <c r="AJ22" s="87"/>
      <c r="AK22" s="87"/>
      <c r="AL22" s="87"/>
      <c r="AM22" s="87"/>
      <c r="AN22" s="87"/>
      <c r="AO22" s="87"/>
      <c r="AP22" s="87"/>
      <c r="AQ22" s="87"/>
    </row>
    <row r="23" spans="1:43" ht="40" x14ac:dyDescent="0.2">
      <c r="A23" s="87"/>
      <c r="B23" s="87" t="s">
        <v>719</v>
      </c>
      <c r="C23" s="97" t="s">
        <v>722</v>
      </c>
      <c r="D23" s="97" t="s">
        <v>723</v>
      </c>
      <c r="E23" s="87"/>
      <c r="F23" s="87"/>
      <c r="G23" s="87" t="s">
        <v>347</v>
      </c>
      <c r="H23" s="87"/>
      <c r="I23" s="87"/>
      <c r="J23" s="87"/>
      <c r="K23" s="87"/>
      <c r="L23" s="87"/>
      <c r="M23" s="87"/>
      <c r="N23" s="87" t="s">
        <v>347</v>
      </c>
      <c r="O23" s="87" t="s">
        <v>347</v>
      </c>
      <c r="P23" s="87" t="s">
        <v>347</v>
      </c>
      <c r="Q23" s="87" t="s">
        <v>347</v>
      </c>
      <c r="R23" s="87" t="s">
        <v>347</v>
      </c>
      <c r="S23" s="87" t="s">
        <v>347</v>
      </c>
      <c r="T23" s="87" t="s">
        <v>347</v>
      </c>
      <c r="U23" s="87"/>
      <c r="V23" s="87"/>
      <c r="W23" s="87"/>
      <c r="X23" s="87"/>
      <c r="Y23" s="87"/>
      <c r="Z23" s="87"/>
      <c r="AA23" s="87"/>
      <c r="AB23" s="87"/>
      <c r="AC23" s="87"/>
      <c r="AD23" s="87"/>
      <c r="AE23" s="87"/>
      <c r="AF23" s="87"/>
      <c r="AG23" s="87"/>
      <c r="AH23" s="87"/>
      <c r="AI23" s="87"/>
      <c r="AJ23" s="87"/>
      <c r="AK23" s="87"/>
      <c r="AL23" s="87"/>
      <c r="AM23" s="87"/>
      <c r="AN23" s="87"/>
      <c r="AO23" s="87"/>
      <c r="AP23" s="87"/>
      <c r="AQ23" s="87"/>
    </row>
    <row r="24" spans="1:43" ht="40" x14ac:dyDescent="0.2">
      <c r="A24" s="87"/>
      <c r="B24" s="87" t="s">
        <v>719</v>
      </c>
      <c r="C24" s="97" t="s">
        <v>687</v>
      </c>
      <c r="D24" s="97" t="s">
        <v>724</v>
      </c>
      <c r="E24" s="87"/>
      <c r="F24" s="87"/>
      <c r="G24" s="87" t="s">
        <v>347</v>
      </c>
      <c r="H24" s="87"/>
      <c r="I24" s="87"/>
      <c r="J24" s="87"/>
      <c r="K24" s="87"/>
      <c r="L24" s="87"/>
      <c r="M24" s="87"/>
      <c r="N24" s="87" t="s">
        <v>347</v>
      </c>
      <c r="O24" s="87" t="s">
        <v>347</v>
      </c>
      <c r="P24" s="87" t="s">
        <v>347</v>
      </c>
      <c r="Q24" s="87" t="s">
        <v>347</v>
      </c>
      <c r="R24" s="87" t="s">
        <v>347</v>
      </c>
      <c r="S24" s="87" t="s">
        <v>347</v>
      </c>
      <c r="T24" s="87" t="s">
        <v>347</v>
      </c>
      <c r="U24" s="87"/>
      <c r="V24" s="87"/>
      <c r="W24" s="87"/>
      <c r="X24" s="87"/>
      <c r="Y24" s="87"/>
      <c r="Z24" s="87"/>
      <c r="AA24" s="87"/>
      <c r="AB24" s="87"/>
      <c r="AC24" s="87"/>
      <c r="AD24" s="87"/>
      <c r="AE24" s="87"/>
      <c r="AF24" s="87"/>
      <c r="AG24" s="87"/>
      <c r="AH24" s="87"/>
      <c r="AI24" s="87"/>
      <c r="AJ24" s="87"/>
      <c r="AK24" s="87"/>
      <c r="AL24" s="87"/>
      <c r="AM24" s="87"/>
      <c r="AN24" s="87"/>
      <c r="AO24" s="87"/>
      <c r="AP24" s="87"/>
      <c r="AQ24" s="87"/>
    </row>
    <row r="25" spans="1:43" ht="40" x14ac:dyDescent="0.2">
      <c r="A25" s="87"/>
      <c r="B25" s="87" t="s">
        <v>719</v>
      </c>
      <c r="C25" s="97" t="s">
        <v>725</v>
      </c>
      <c r="D25" s="97" t="s">
        <v>726</v>
      </c>
      <c r="E25" s="87"/>
      <c r="F25" s="87"/>
      <c r="G25" s="87" t="s">
        <v>347</v>
      </c>
      <c r="H25" s="87"/>
      <c r="I25" s="87"/>
      <c r="J25" s="87"/>
      <c r="K25" s="87"/>
      <c r="L25" s="87"/>
      <c r="M25" s="87"/>
      <c r="N25" s="87" t="s">
        <v>347</v>
      </c>
      <c r="O25" s="87" t="s">
        <v>347</v>
      </c>
      <c r="P25" s="87" t="s">
        <v>347</v>
      </c>
      <c r="Q25" s="87" t="s">
        <v>347</v>
      </c>
      <c r="R25" s="87" t="s">
        <v>347</v>
      </c>
      <c r="S25" s="87" t="s">
        <v>347</v>
      </c>
      <c r="T25" s="87" t="s">
        <v>347</v>
      </c>
      <c r="U25" s="87"/>
      <c r="V25" s="87"/>
      <c r="W25" s="87"/>
      <c r="X25" s="87"/>
      <c r="Y25" s="87"/>
      <c r="Z25" s="87"/>
      <c r="AA25" s="87"/>
      <c r="AB25" s="87"/>
      <c r="AC25" s="87"/>
      <c r="AD25" s="87"/>
      <c r="AE25" s="87"/>
      <c r="AF25" s="87"/>
      <c r="AG25" s="87"/>
      <c r="AH25" s="87"/>
      <c r="AI25" s="87"/>
      <c r="AJ25" s="87"/>
      <c r="AK25" s="87"/>
      <c r="AL25" s="87"/>
      <c r="AM25" s="87"/>
      <c r="AN25" s="87"/>
      <c r="AO25" s="87"/>
      <c r="AP25" s="87"/>
      <c r="AQ25" s="87"/>
    </row>
    <row r="26" spans="1:43" ht="40" x14ac:dyDescent="0.2">
      <c r="A26" s="87"/>
      <c r="B26" s="87" t="s">
        <v>719</v>
      </c>
      <c r="C26" s="97" t="s">
        <v>711</v>
      </c>
      <c r="D26" s="97" t="s">
        <v>727</v>
      </c>
      <c r="E26" s="87"/>
      <c r="F26" s="87"/>
      <c r="G26" s="87" t="s">
        <v>347</v>
      </c>
      <c r="H26" s="87"/>
      <c r="I26" s="87"/>
      <c r="J26" s="87"/>
      <c r="K26" s="87"/>
      <c r="L26" s="87"/>
      <c r="M26" s="87"/>
      <c r="N26" s="87" t="s">
        <v>347</v>
      </c>
      <c r="O26" s="87" t="s">
        <v>347</v>
      </c>
      <c r="P26" s="87" t="s">
        <v>347</v>
      </c>
      <c r="Q26" s="87" t="s">
        <v>347</v>
      </c>
      <c r="R26" s="87" t="s">
        <v>347</v>
      </c>
      <c r="S26" s="87" t="s">
        <v>347</v>
      </c>
      <c r="T26" s="87" t="s">
        <v>347</v>
      </c>
      <c r="U26" s="87"/>
      <c r="V26" s="87"/>
      <c r="W26" s="87"/>
      <c r="X26" s="87"/>
      <c r="Y26" s="87"/>
      <c r="Z26" s="87"/>
      <c r="AA26" s="87"/>
      <c r="AB26" s="87"/>
      <c r="AC26" s="87"/>
      <c r="AD26" s="87"/>
      <c r="AE26" s="87"/>
      <c r="AF26" s="87"/>
      <c r="AG26" s="87"/>
      <c r="AH26" s="87"/>
      <c r="AI26" s="87"/>
      <c r="AJ26" s="87"/>
      <c r="AK26" s="87"/>
      <c r="AL26" s="87"/>
      <c r="AM26" s="87"/>
      <c r="AN26" s="87"/>
      <c r="AO26" s="87"/>
      <c r="AP26" s="87"/>
      <c r="AQ26" s="87"/>
    </row>
    <row r="27" spans="1:43" ht="40" x14ac:dyDescent="0.2">
      <c r="A27" s="87"/>
      <c r="B27" s="87" t="s">
        <v>719</v>
      </c>
      <c r="C27" s="97" t="s">
        <v>691</v>
      </c>
      <c r="D27" s="97" t="s">
        <v>728</v>
      </c>
      <c r="E27" s="87"/>
      <c r="F27" s="87"/>
      <c r="G27" s="87" t="s">
        <v>347</v>
      </c>
      <c r="H27" s="87"/>
      <c r="I27" s="87"/>
      <c r="J27" s="87"/>
      <c r="K27" s="87"/>
      <c r="L27" s="87"/>
      <c r="M27" s="87"/>
      <c r="N27" s="87" t="s">
        <v>347</v>
      </c>
      <c r="O27" s="87" t="s">
        <v>347</v>
      </c>
      <c r="P27" s="87" t="s">
        <v>347</v>
      </c>
      <c r="Q27" s="87" t="s">
        <v>347</v>
      </c>
      <c r="R27" s="87" t="s">
        <v>347</v>
      </c>
      <c r="S27" s="87" t="s">
        <v>347</v>
      </c>
      <c r="T27" s="87" t="s">
        <v>347</v>
      </c>
      <c r="U27" s="87"/>
      <c r="V27" s="87"/>
      <c r="W27" s="87"/>
      <c r="X27" s="87"/>
      <c r="Y27" s="87"/>
      <c r="Z27" s="87"/>
      <c r="AA27" s="87"/>
      <c r="AB27" s="87"/>
      <c r="AC27" s="87"/>
      <c r="AD27" s="87"/>
      <c r="AE27" s="87"/>
      <c r="AF27" s="87"/>
      <c r="AG27" s="87"/>
      <c r="AH27" s="87"/>
      <c r="AI27" s="87"/>
      <c r="AJ27" s="87"/>
      <c r="AK27" s="87"/>
      <c r="AL27" s="87"/>
      <c r="AM27" s="87"/>
      <c r="AN27" s="87"/>
      <c r="AO27" s="87"/>
      <c r="AP27" s="87"/>
      <c r="AQ27" s="87"/>
    </row>
    <row r="28" spans="1:43" ht="40" x14ac:dyDescent="0.2">
      <c r="A28" s="87"/>
      <c r="B28" s="87" t="s">
        <v>719</v>
      </c>
      <c r="C28" s="97" t="s">
        <v>729</v>
      </c>
      <c r="D28" s="97" t="s">
        <v>730</v>
      </c>
      <c r="E28" s="87"/>
      <c r="F28" s="87"/>
      <c r="G28" s="87" t="s">
        <v>347</v>
      </c>
      <c r="H28" s="87"/>
      <c r="I28" s="87"/>
      <c r="J28" s="87"/>
      <c r="K28" s="87"/>
      <c r="L28" s="87"/>
      <c r="M28" s="87"/>
      <c r="N28" s="87" t="s">
        <v>347</v>
      </c>
      <c r="O28" s="87" t="s">
        <v>347</v>
      </c>
      <c r="P28" s="87" t="s">
        <v>347</v>
      </c>
      <c r="Q28" s="87" t="s">
        <v>347</v>
      </c>
      <c r="R28" s="87" t="s">
        <v>347</v>
      </c>
      <c r="S28" s="87" t="s">
        <v>347</v>
      </c>
      <c r="T28" s="87" t="s">
        <v>347</v>
      </c>
      <c r="U28" s="87"/>
      <c r="V28" s="87"/>
      <c r="W28" s="87"/>
      <c r="X28" s="87"/>
      <c r="Y28" s="87"/>
      <c r="Z28" s="87"/>
      <c r="AA28" s="87"/>
      <c r="AB28" s="87"/>
      <c r="AC28" s="87"/>
      <c r="AD28" s="87"/>
      <c r="AE28" s="87"/>
      <c r="AF28" s="87"/>
      <c r="AG28" s="87"/>
      <c r="AH28" s="87"/>
      <c r="AI28" s="87"/>
      <c r="AJ28" s="87"/>
      <c r="AK28" s="87"/>
      <c r="AL28" s="87"/>
      <c r="AM28" s="87"/>
      <c r="AN28" s="87"/>
      <c r="AO28" s="87"/>
      <c r="AP28" s="87"/>
      <c r="AQ28" s="87"/>
    </row>
    <row r="29" spans="1:43" ht="40" x14ac:dyDescent="0.2">
      <c r="A29" s="87"/>
      <c r="B29" s="87" t="s">
        <v>719</v>
      </c>
      <c r="C29" s="97" t="s">
        <v>731</v>
      </c>
      <c r="D29" s="97" t="s">
        <v>732</v>
      </c>
      <c r="E29" s="87"/>
      <c r="F29" s="87"/>
      <c r="G29" s="87" t="s">
        <v>347</v>
      </c>
      <c r="H29" s="87"/>
      <c r="I29" s="87"/>
      <c r="J29" s="87"/>
      <c r="K29" s="87"/>
      <c r="L29" s="87"/>
      <c r="M29" s="87"/>
      <c r="N29" s="87" t="s">
        <v>347</v>
      </c>
      <c r="O29" s="87" t="s">
        <v>347</v>
      </c>
      <c r="P29" s="87" t="s">
        <v>347</v>
      </c>
      <c r="Q29" s="87" t="s">
        <v>347</v>
      </c>
      <c r="R29" s="87" t="s">
        <v>347</v>
      </c>
      <c r="S29" s="87" t="s">
        <v>347</v>
      </c>
      <c r="T29" s="87" t="s">
        <v>347</v>
      </c>
      <c r="U29" s="87"/>
      <c r="V29" s="87"/>
      <c r="W29" s="87"/>
      <c r="X29" s="87"/>
      <c r="Y29" s="87"/>
      <c r="Z29" s="87"/>
      <c r="AA29" s="87"/>
      <c r="AB29" s="87"/>
      <c r="AC29" s="87"/>
      <c r="AD29" s="87"/>
      <c r="AE29" s="87"/>
      <c r="AF29" s="87"/>
      <c r="AG29" s="87"/>
      <c r="AH29" s="87"/>
      <c r="AI29" s="87"/>
      <c r="AJ29" s="87"/>
      <c r="AK29" s="87"/>
      <c r="AL29" s="87"/>
      <c r="AM29" s="87"/>
      <c r="AN29" s="87"/>
      <c r="AO29" s="87"/>
      <c r="AP29" s="87"/>
      <c r="AQ29" s="87"/>
    </row>
    <row r="30" spans="1:43" ht="40" x14ac:dyDescent="0.2">
      <c r="A30" s="87"/>
      <c r="B30" s="87" t="s">
        <v>719</v>
      </c>
      <c r="C30" s="97" t="s">
        <v>733</v>
      </c>
      <c r="D30" s="97" t="s">
        <v>734</v>
      </c>
      <c r="E30" s="87"/>
      <c r="F30" s="87"/>
      <c r="G30" s="87" t="s">
        <v>347</v>
      </c>
      <c r="H30" s="87"/>
      <c r="I30" s="87"/>
      <c r="J30" s="87"/>
      <c r="K30" s="87"/>
      <c r="L30" s="87"/>
      <c r="M30" s="87"/>
      <c r="N30" s="87" t="s">
        <v>347</v>
      </c>
      <c r="O30" s="87" t="s">
        <v>347</v>
      </c>
      <c r="P30" s="87" t="s">
        <v>347</v>
      </c>
      <c r="Q30" s="87" t="s">
        <v>347</v>
      </c>
      <c r="R30" s="87" t="s">
        <v>347</v>
      </c>
      <c r="S30" s="87" t="s">
        <v>347</v>
      </c>
      <c r="T30" s="87" t="s">
        <v>347</v>
      </c>
      <c r="U30" s="87"/>
      <c r="V30" s="87"/>
      <c r="W30" s="87"/>
      <c r="X30" s="87"/>
      <c r="Y30" s="87"/>
      <c r="Z30" s="87"/>
      <c r="AA30" s="87"/>
      <c r="AB30" s="87"/>
      <c r="AC30" s="87"/>
      <c r="AD30" s="87"/>
      <c r="AE30" s="87"/>
      <c r="AF30" s="87"/>
      <c r="AG30" s="87"/>
      <c r="AH30" s="87"/>
      <c r="AI30" s="87"/>
      <c r="AJ30" s="87"/>
      <c r="AK30" s="87"/>
      <c r="AL30" s="87"/>
      <c r="AM30" s="87"/>
      <c r="AN30" s="87"/>
      <c r="AO30" s="87"/>
      <c r="AP30" s="87"/>
      <c r="AQ30" s="87"/>
    </row>
    <row r="31" spans="1:43" ht="40" x14ac:dyDescent="0.2">
      <c r="A31" s="87"/>
      <c r="B31" s="87" t="s">
        <v>719</v>
      </c>
      <c r="C31" s="97" t="s">
        <v>735</v>
      </c>
      <c r="D31" s="97" t="s">
        <v>736</v>
      </c>
      <c r="E31" s="87"/>
      <c r="F31" s="87"/>
      <c r="G31" s="87" t="s">
        <v>347</v>
      </c>
      <c r="H31" s="87"/>
      <c r="I31" s="87"/>
      <c r="J31" s="87"/>
      <c r="K31" s="87"/>
      <c r="L31" s="87"/>
      <c r="M31" s="87"/>
      <c r="N31" s="87" t="s">
        <v>347</v>
      </c>
      <c r="O31" s="87" t="s">
        <v>347</v>
      </c>
      <c r="P31" s="87" t="s">
        <v>347</v>
      </c>
      <c r="Q31" s="87" t="s">
        <v>347</v>
      </c>
      <c r="R31" s="87" t="s">
        <v>347</v>
      </c>
      <c r="S31" s="87" t="s">
        <v>347</v>
      </c>
      <c r="T31" s="87" t="s">
        <v>347</v>
      </c>
      <c r="U31" s="87"/>
      <c r="V31" s="87"/>
      <c r="W31" s="87"/>
      <c r="X31" s="87"/>
      <c r="Y31" s="87"/>
      <c r="Z31" s="87"/>
      <c r="AA31" s="87"/>
      <c r="AB31" s="87"/>
      <c r="AC31" s="87"/>
      <c r="AD31" s="87"/>
      <c r="AE31" s="87"/>
      <c r="AF31" s="87"/>
      <c r="AG31" s="87"/>
      <c r="AH31" s="87"/>
      <c r="AI31" s="87"/>
      <c r="AJ31" s="87"/>
      <c r="AK31" s="87"/>
      <c r="AL31" s="87"/>
      <c r="AM31" s="87"/>
      <c r="AN31" s="87"/>
      <c r="AO31" s="87"/>
      <c r="AP31" s="87"/>
      <c r="AQ31" s="87"/>
    </row>
    <row r="32" spans="1:43" ht="40" x14ac:dyDescent="0.2">
      <c r="A32" s="87"/>
      <c r="B32" s="87" t="s">
        <v>737</v>
      </c>
      <c r="C32" s="97" t="s">
        <v>738</v>
      </c>
      <c r="D32" s="97" t="s">
        <v>739</v>
      </c>
      <c r="E32" s="87"/>
      <c r="F32" s="87"/>
      <c r="G32" s="87" t="s">
        <v>347</v>
      </c>
      <c r="H32" s="87"/>
      <c r="I32" s="87"/>
      <c r="J32" s="87"/>
      <c r="K32" s="87"/>
      <c r="L32" s="87"/>
      <c r="M32" s="87"/>
      <c r="N32" s="87" t="s">
        <v>347</v>
      </c>
      <c r="O32" s="87" t="s">
        <v>347</v>
      </c>
      <c r="P32" s="87" t="s">
        <v>347</v>
      </c>
      <c r="Q32" s="87" t="s">
        <v>347</v>
      </c>
      <c r="R32" s="87" t="s">
        <v>347</v>
      </c>
      <c r="S32" s="87" t="s">
        <v>347</v>
      </c>
      <c r="T32" s="87" t="s">
        <v>347</v>
      </c>
      <c r="U32" s="87"/>
      <c r="V32" s="87"/>
      <c r="W32" s="87"/>
      <c r="X32" s="87"/>
      <c r="Y32" s="87"/>
      <c r="Z32" s="87"/>
      <c r="AA32" s="87"/>
      <c r="AB32" s="87"/>
      <c r="AC32" s="87"/>
      <c r="AD32" s="87"/>
      <c r="AE32" s="87"/>
      <c r="AF32" s="87"/>
      <c r="AG32" s="87"/>
      <c r="AH32" s="87"/>
      <c r="AI32" s="87"/>
      <c r="AJ32" s="87"/>
      <c r="AK32" s="87"/>
      <c r="AL32" s="87"/>
      <c r="AM32" s="87"/>
      <c r="AN32" s="87"/>
      <c r="AO32" s="87"/>
      <c r="AP32" s="87"/>
      <c r="AQ32" s="87"/>
    </row>
    <row r="33" spans="1:43" ht="40" x14ac:dyDescent="0.2">
      <c r="A33" s="87"/>
      <c r="B33" s="87" t="s">
        <v>737</v>
      </c>
      <c r="C33" s="97" t="s">
        <v>740</v>
      </c>
      <c r="D33" s="97" t="s">
        <v>741</v>
      </c>
      <c r="E33" s="87"/>
      <c r="F33" s="87"/>
      <c r="G33" s="87" t="s">
        <v>347</v>
      </c>
      <c r="H33" s="87"/>
      <c r="I33" s="87"/>
      <c r="J33" s="87"/>
      <c r="K33" s="87"/>
      <c r="L33" s="87"/>
      <c r="M33" s="87"/>
      <c r="N33" s="87" t="s">
        <v>347</v>
      </c>
      <c r="O33" s="87" t="s">
        <v>347</v>
      </c>
      <c r="P33" s="87" t="s">
        <v>347</v>
      </c>
      <c r="Q33" s="87" t="s">
        <v>347</v>
      </c>
      <c r="R33" s="87" t="s">
        <v>347</v>
      </c>
      <c r="S33" s="87" t="s">
        <v>347</v>
      </c>
      <c r="T33" s="87" t="s">
        <v>347</v>
      </c>
      <c r="U33" s="87"/>
      <c r="V33" s="87"/>
      <c r="W33" s="87"/>
      <c r="X33" s="87"/>
      <c r="Y33" s="87"/>
      <c r="Z33" s="87"/>
      <c r="AA33" s="87"/>
      <c r="AB33" s="87"/>
      <c r="AC33" s="87"/>
      <c r="AD33" s="87"/>
      <c r="AE33" s="87"/>
      <c r="AF33" s="87"/>
      <c r="AG33" s="87"/>
      <c r="AH33" s="87"/>
      <c r="AI33" s="87"/>
      <c r="AJ33" s="87"/>
      <c r="AK33" s="87"/>
      <c r="AL33" s="87"/>
      <c r="AM33" s="87"/>
      <c r="AN33" s="87"/>
      <c r="AO33" s="87"/>
      <c r="AP33" s="87"/>
      <c r="AQ33" s="87"/>
    </row>
    <row r="34" spans="1:43" ht="40" x14ac:dyDescent="0.2">
      <c r="A34" s="87"/>
      <c r="B34" s="87" t="s">
        <v>737</v>
      </c>
      <c r="C34" s="97" t="s">
        <v>742</v>
      </c>
      <c r="D34" s="97" t="s">
        <v>743</v>
      </c>
      <c r="E34" s="87"/>
      <c r="F34" s="87"/>
      <c r="G34" s="87" t="s">
        <v>347</v>
      </c>
      <c r="H34" s="87"/>
      <c r="I34" s="87"/>
      <c r="J34" s="87"/>
      <c r="K34" s="87"/>
      <c r="L34" s="87"/>
      <c r="M34" s="87"/>
      <c r="N34" s="87" t="s">
        <v>347</v>
      </c>
      <c r="O34" s="87" t="s">
        <v>347</v>
      </c>
      <c r="P34" s="87" t="s">
        <v>347</v>
      </c>
      <c r="Q34" s="87" t="s">
        <v>347</v>
      </c>
      <c r="R34" s="87" t="s">
        <v>347</v>
      </c>
      <c r="S34" s="87" t="s">
        <v>347</v>
      </c>
      <c r="T34" s="87" t="s">
        <v>347</v>
      </c>
      <c r="U34" s="87"/>
      <c r="V34" s="87"/>
      <c r="W34" s="87"/>
      <c r="X34" s="87"/>
      <c r="Y34" s="87"/>
      <c r="Z34" s="87"/>
      <c r="AA34" s="87"/>
      <c r="AB34" s="87"/>
      <c r="AC34" s="87"/>
      <c r="AD34" s="87"/>
      <c r="AE34" s="87"/>
      <c r="AF34" s="87"/>
      <c r="AG34" s="87"/>
      <c r="AH34" s="87"/>
      <c r="AI34" s="87"/>
      <c r="AJ34" s="87"/>
      <c r="AK34" s="87"/>
      <c r="AL34" s="87"/>
      <c r="AM34" s="87"/>
      <c r="AN34" s="87"/>
      <c r="AO34" s="87"/>
      <c r="AP34" s="87"/>
      <c r="AQ34" s="87"/>
    </row>
    <row r="35" spans="1:43" ht="40" x14ac:dyDescent="0.2">
      <c r="A35" s="87"/>
      <c r="B35" s="87" t="s">
        <v>737</v>
      </c>
      <c r="C35" s="97" t="s">
        <v>744</v>
      </c>
      <c r="D35" s="97" t="s">
        <v>745</v>
      </c>
      <c r="E35" s="87"/>
      <c r="F35" s="87"/>
      <c r="G35" s="87" t="s">
        <v>347</v>
      </c>
      <c r="H35" s="87"/>
      <c r="I35" s="87"/>
      <c r="J35" s="87"/>
      <c r="K35" s="87"/>
      <c r="L35" s="87"/>
      <c r="M35" s="87"/>
      <c r="N35" s="87" t="s">
        <v>347</v>
      </c>
      <c r="O35" s="87" t="s">
        <v>347</v>
      </c>
      <c r="P35" s="87" t="s">
        <v>347</v>
      </c>
      <c r="Q35" s="87" t="s">
        <v>347</v>
      </c>
      <c r="R35" s="87" t="s">
        <v>347</v>
      </c>
      <c r="S35" s="87" t="s">
        <v>347</v>
      </c>
      <c r="T35" s="87" t="s">
        <v>347</v>
      </c>
      <c r="U35" s="87"/>
      <c r="V35" s="87"/>
      <c r="W35" s="87"/>
      <c r="X35" s="87"/>
      <c r="Y35" s="87"/>
      <c r="Z35" s="87"/>
      <c r="AA35" s="87"/>
      <c r="AB35" s="87"/>
      <c r="AC35" s="87"/>
      <c r="AD35" s="87"/>
      <c r="AE35" s="87"/>
      <c r="AF35" s="87"/>
      <c r="AG35" s="87"/>
      <c r="AH35" s="87"/>
      <c r="AI35" s="87"/>
      <c r="AJ35" s="87"/>
      <c r="AK35" s="87"/>
      <c r="AL35" s="87"/>
      <c r="AM35" s="87"/>
      <c r="AN35" s="87"/>
      <c r="AO35" s="87"/>
      <c r="AP35" s="87"/>
      <c r="AQ35" s="87"/>
    </row>
    <row r="36" spans="1:43" ht="40" x14ac:dyDescent="0.2">
      <c r="A36" s="87"/>
      <c r="B36" s="87" t="s">
        <v>737</v>
      </c>
      <c r="C36" s="97" t="s">
        <v>746</v>
      </c>
      <c r="D36" s="97" t="s">
        <v>747</v>
      </c>
      <c r="E36" s="87"/>
      <c r="F36" s="87"/>
      <c r="G36" s="87" t="s">
        <v>347</v>
      </c>
      <c r="H36" s="87"/>
      <c r="I36" s="87"/>
      <c r="J36" s="87"/>
      <c r="K36" s="87"/>
      <c r="L36" s="87"/>
      <c r="M36" s="87"/>
      <c r="N36" s="87" t="s">
        <v>347</v>
      </c>
      <c r="O36" s="87" t="s">
        <v>347</v>
      </c>
      <c r="P36" s="87" t="s">
        <v>347</v>
      </c>
      <c r="Q36" s="87" t="s">
        <v>347</v>
      </c>
      <c r="R36" s="87" t="s">
        <v>347</v>
      </c>
      <c r="S36" s="87" t="s">
        <v>347</v>
      </c>
      <c r="T36" s="87" t="s">
        <v>347</v>
      </c>
      <c r="U36" s="87"/>
      <c r="V36" s="87"/>
      <c r="W36" s="87"/>
      <c r="X36" s="87"/>
      <c r="Y36" s="87"/>
      <c r="Z36" s="87"/>
      <c r="AA36" s="87"/>
      <c r="AB36" s="87"/>
      <c r="AC36" s="87"/>
      <c r="AD36" s="87"/>
      <c r="AE36" s="87"/>
      <c r="AF36" s="87"/>
      <c r="AG36" s="87"/>
      <c r="AH36" s="87"/>
      <c r="AI36" s="87"/>
      <c r="AJ36" s="87"/>
      <c r="AK36" s="87"/>
      <c r="AL36" s="87"/>
      <c r="AM36" s="87"/>
      <c r="AN36" s="87"/>
      <c r="AO36" s="87"/>
      <c r="AP36" s="87"/>
      <c r="AQ36" s="87"/>
    </row>
    <row r="37" spans="1:43" ht="40" x14ac:dyDescent="0.2">
      <c r="A37" s="87"/>
      <c r="B37" s="87" t="s">
        <v>737</v>
      </c>
      <c r="C37" s="97" t="s">
        <v>691</v>
      </c>
      <c r="D37" s="97" t="s">
        <v>748</v>
      </c>
      <c r="E37" s="87"/>
      <c r="F37" s="87"/>
      <c r="G37" s="87" t="s">
        <v>347</v>
      </c>
      <c r="H37" s="87"/>
      <c r="I37" s="87"/>
      <c r="J37" s="87"/>
      <c r="K37" s="87"/>
      <c r="L37" s="87"/>
      <c r="M37" s="87"/>
      <c r="N37" s="87" t="s">
        <v>347</v>
      </c>
      <c r="O37" s="87" t="s">
        <v>347</v>
      </c>
      <c r="P37" s="87" t="s">
        <v>347</v>
      </c>
      <c r="Q37" s="87" t="s">
        <v>347</v>
      </c>
      <c r="R37" s="87" t="s">
        <v>347</v>
      </c>
      <c r="S37" s="87" t="s">
        <v>347</v>
      </c>
      <c r="T37" s="87" t="s">
        <v>347</v>
      </c>
      <c r="U37" s="87"/>
      <c r="V37" s="87"/>
      <c r="W37" s="87"/>
      <c r="X37" s="87"/>
      <c r="Y37" s="87"/>
      <c r="Z37" s="87"/>
      <c r="AA37" s="87"/>
      <c r="AB37" s="87"/>
      <c r="AC37" s="87"/>
      <c r="AD37" s="87"/>
      <c r="AE37" s="87"/>
      <c r="AF37" s="87"/>
      <c r="AG37" s="87"/>
      <c r="AH37" s="87"/>
      <c r="AI37" s="87"/>
      <c r="AJ37" s="87"/>
      <c r="AK37" s="87"/>
      <c r="AL37" s="87"/>
      <c r="AM37" s="87"/>
      <c r="AN37" s="87"/>
      <c r="AO37" s="87"/>
      <c r="AP37" s="87"/>
      <c r="AQ37" s="87"/>
    </row>
    <row r="38" spans="1:43" ht="40" x14ac:dyDescent="0.2">
      <c r="A38" s="87"/>
      <c r="B38" s="87" t="s">
        <v>737</v>
      </c>
      <c r="C38" s="97" t="s">
        <v>749</v>
      </c>
      <c r="D38" s="97" t="s">
        <v>750</v>
      </c>
      <c r="E38" s="87"/>
      <c r="F38" s="87"/>
      <c r="G38" s="87" t="s">
        <v>347</v>
      </c>
      <c r="H38" s="87"/>
      <c r="I38" s="87"/>
      <c r="J38" s="87"/>
      <c r="K38" s="87"/>
      <c r="L38" s="87"/>
      <c r="M38" s="87"/>
      <c r="N38" s="87" t="s">
        <v>347</v>
      </c>
      <c r="O38" s="87" t="s">
        <v>347</v>
      </c>
      <c r="P38" s="87" t="s">
        <v>347</v>
      </c>
      <c r="Q38" s="87" t="s">
        <v>347</v>
      </c>
      <c r="R38" s="87" t="s">
        <v>347</v>
      </c>
      <c r="S38" s="87" t="s">
        <v>347</v>
      </c>
      <c r="T38" s="87" t="s">
        <v>347</v>
      </c>
      <c r="U38" s="87"/>
      <c r="V38" s="87"/>
      <c r="W38" s="87"/>
      <c r="X38" s="87"/>
      <c r="Y38" s="87"/>
      <c r="Z38" s="87"/>
      <c r="AA38" s="87"/>
      <c r="AB38" s="87"/>
      <c r="AC38" s="87"/>
      <c r="AD38" s="87"/>
      <c r="AE38" s="87"/>
      <c r="AF38" s="87"/>
      <c r="AG38" s="87"/>
      <c r="AH38" s="87"/>
      <c r="AI38" s="87"/>
      <c r="AJ38" s="87"/>
      <c r="AK38" s="87"/>
      <c r="AL38" s="87"/>
      <c r="AM38" s="87"/>
      <c r="AN38" s="87"/>
      <c r="AO38" s="87"/>
      <c r="AP38" s="87"/>
      <c r="AQ38" s="87"/>
    </row>
    <row r="39" spans="1:43" ht="20" x14ac:dyDescent="0.2">
      <c r="A39" s="87"/>
      <c r="B39" s="87" t="s">
        <v>737</v>
      </c>
      <c r="C39" s="97" t="s">
        <v>751</v>
      </c>
      <c r="D39" s="97" t="s">
        <v>752</v>
      </c>
      <c r="E39" s="87"/>
      <c r="F39" s="87"/>
      <c r="G39" s="87" t="s">
        <v>347</v>
      </c>
      <c r="H39" s="87"/>
      <c r="I39" s="87"/>
      <c r="J39" s="87"/>
      <c r="K39" s="87"/>
      <c r="L39" s="87"/>
      <c r="M39" s="87"/>
      <c r="N39" s="87" t="s">
        <v>347</v>
      </c>
      <c r="O39" s="87" t="s">
        <v>347</v>
      </c>
      <c r="P39" s="87" t="s">
        <v>347</v>
      </c>
      <c r="Q39" s="87" t="s">
        <v>347</v>
      </c>
      <c r="R39" s="87" t="s">
        <v>347</v>
      </c>
      <c r="S39" s="87" t="s">
        <v>347</v>
      </c>
      <c r="T39" s="87" t="s">
        <v>347</v>
      </c>
      <c r="U39" s="87"/>
      <c r="V39" s="87"/>
      <c r="W39" s="87"/>
      <c r="X39" s="87"/>
      <c r="Y39" s="87"/>
      <c r="Z39" s="87"/>
      <c r="AA39" s="87"/>
      <c r="AB39" s="87"/>
      <c r="AC39" s="87"/>
      <c r="AD39" s="87"/>
      <c r="AE39" s="87"/>
      <c r="AF39" s="87"/>
      <c r="AG39" s="87"/>
      <c r="AH39" s="87"/>
      <c r="AI39" s="87"/>
      <c r="AJ39" s="87"/>
      <c r="AK39" s="87"/>
      <c r="AL39" s="87"/>
      <c r="AM39" s="87"/>
      <c r="AN39" s="87"/>
      <c r="AO39" s="87"/>
      <c r="AP39" s="87"/>
      <c r="AQ39" s="87"/>
    </row>
    <row r="40" spans="1:43" ht="40" x14ac:dyDescent="0.2">
      <c r="A40" s="87"/>
      <c r="B40" s="87" t="s">
        <v>737</v>
      </c>
      <c r="C40" s="97" t="s">
        <v>753</v>
      </c>
      <c r="D40" s="97" t="s">
        <v>754</v>
      </c>
      <c r="E40" s="87"/>
      <c r="F40" s="87"/>
      <c r="G40" s="87" t="s">
        <v>347</v>
      </c>
      <c r="H40" s="87"/>
      <c r="I40" s="87"/>
      <c r="J40" s="87"/>
      <c r="K40" s="87"/>
      <c r="L40" s="87"/>
      <c r="M40" s="87"/>
      <c r="N40" s="87" t="s">
        <v>347</v>
      </c>
      <c r="O40" s="87" t="s">
        <v>347</v>
      </c>
      <c r="P40" s="87" t="s">
        <v>347</v>
      </c>
      <c r="Q40" s="87" t="s">
        <v>347</v>
      </c>
      <c r="R40" s="87" t="s">
        <v>347</v>
      </c>
      <c r="S40" s="87" t="s">
        <v>347</v>
      </c>
      <c r="T40" s="87" t="s">
        <v>347</v>
      </c>
      <c r="U40" s="87"/>
      <c r="V40" s="87"/>
      <c r="W40" s="87"/>
      <c r="X40" s="87"/>
      <c r="Y40" s="87"/>
      <c r="Z40" s="87"/>
      <c r="AA40" s="87"/>
      <c r="AB40" s="87"/>
      <c r="AC40" s="87"/>
      <c r="AD40" s="87"/>
      <c r="AE40" s="87"/>
      <c r="AF40" s="87"/>
      <c r="AG40" s="87"/>
      <c r="AH40" s="87"/>
      <c r="AI40" s="87"/>
      <c r="AJ40" s="87"/>
      <c r="AK40" s="87"/>
      <c r="AL40" s="87"/>
      <c r="AM40" s="87"/>
      <c r="AN40" s="87"/>
      <c r="AO40" s="87"/>
      <c r="AP40" s="87"/>
      <c r="AQ40" s="87"/>
    </row>
    <row r="41" spans="1:43" ht="40" x14ac:dyDescent="0.2">
      <c r="A41" s="87"/>
      <c r="B41" s="87" t="s">
        <v>737</v>
      </c>
      <c r="C41" s="97" t="s">
        <v>755</v>
      </c>
      <c r="D41" s="97" t="s">
        <v>756</v>
      </c>
      <c r="E41" s="87"/>
      <c r="F41" s="87"/>
      <c r="G41" s="87" t="s">
        <v>347</v>
      </c>
      <c r="H41" s="87"/>
      <c r="I41" s="87"/>
      <c r="J41" s="87"/>
      <c r="K41" s="87"/>
      <c r="L41" s="87"/>
      <c r="M41" s="87"/>
      <c r="N41" s="87" t="s">
        <v>347</v>
      </c>
      <c r="O41" s="87" t="s">
        <v>347</v>
      </c>
      <c r="P41" s="87" t="s">
        <v>347</v>
      </c>
      <c r="Q41" s="87" t="s">
        <v>347</v>
      </c>
      <c r="R41" s="87" t="s">
        <v>347</v>
      </c>
      <c r="S41" s="87" t="s">
        <v>347</v>
      </c>
      <c r="T41" s="87" t="s">
        <v>347</v>
      </c>
      <c r="U41" s="87"/>
      <c r="V41" s="87"/>
      <c r="W41" s="87"/>
      <c r="X41" s="87"/>
      <c r="Y41" s="87"/>
      <c r="Z41" s="87"/>
      <c r="AA41" s="87"/>
      <c r="AB41" s="87"/>
      <c r="AC41" s="87"/>
      <c r="AD41" s="87"/>
      <c r="AE41" s="87"/>
      <c r="AF41" s="87"/>
      <c r="AG41" s="87"/>
      <c r="AH41" s="87"/>
      <c r="AI41" s="87"/>
      <c r="AJ41" s="87"/>
      <c r="AK41" s="87"/>
      <c r="AL41" s="87"/>
      <c r="AM41" s="87"/>
      <c r="AN41" s="87"/>
      <c r="AO41" s="87"/>
      <c r="AP41" s="87"/>
      <c r="AQ41" s="87"/>
    </row>
    <row r="42" spans="1:43" ht="40" x14ac:dyDescent="0.2">
      <c r="A42" s="87"/>
      <c r="B42" s="87" t="s">
        <v>757</v>
      </c>
      <c r="C42" s="97" t="s">
        <v>758</v>
      </c>
      <c r="D42" s="97" t="s">
        <v>759</v>
      </c>
      <c r="E42" s="87"/>
      <c r="F42" s="87"/>
      <c r="G42" s="87" t="s">
        <v>347</v>
      </c>
      <c r="H42" s="87"/>
      <c r="I42" s="87"/>
      <c r="J42" s="87"/>
      <c r="K42" s="87"/>
      <c r="L42" s="87"/>
      <c r="M42" s="87"/>
      <c r="N42" s="87" t="s">
        <v>347</v>
      </c>
      <c r="O42" s="87" t="s">
        <v>347</v>
      </c>
      <c r="P42" s="87" t="s">
        <v>347</v>
      </c>
      <c r="Q42" s="87" t="s">
        <v>347</v>
      </c>
      <c r="R42" s="87" t="s">
        <v>347</v>
      </c>
      <c r="S42" s="87" t="s">
        <v>347</v>
      </c>
      <c r="T42" s="87" t="s">
        <v>347</v>
      </c>
      <c r="U42" s="87"/>
      <c r="V42" s="87"/>
      <c r="W42" s="87"/>
      <c r="X42" s="87"/>
      <c r="Y42" s="87"/>
      <c r="Z42" s="87"/>
      <c r="AA42" s="87"/>
      <c r="AB42" s="87"/>
      <c r="AC42" s="87"/>
      <c r="AD42" s="87"/>
      <c r="AE42" s="87"/>
      <c r="AF42" s="87"/>
      <c r="AG42" s="87"/>
      <c r="AH42" s="87"/>
      <c r="AI42" s="87"/>
      <c r="AJ42" s="87"/>
      <c r="AK42" s="87"/>
      <c r="AL42" s="87"/>
      <c r="AM42" s="87"/>
      <c r="AN42" s="87"/>
      <c r="AO42" s="87"/>
      <c r="AP42" s="87"/>
      <c r="AQ42" s="87"/>
    </row>
    <row r="43" spans="1:43" ht="40" x14ac:dyDescent="0.2">
      <c r="A43" s="87"/>
      <c r="B43" s="87" t="s">
        <v>757</v>
      </c>
      <c r="C43" s="97" t="s">
        <v>760</v>
      </c>
      <c r="D43" s="97" t="s">
        <v>761</v>
      </c>
      <c r="E43" s="87"/>
      <c r="F43" s="87"/>
      <c r="G43" s="87" t="s">
        <v>347</v>
      </c>
      <c r="H43" s="87"/>
      <c r="I43" s="87"/>
      <c r="J43" s="87"/>
      <c r="K43" s="87"/>
      <c r="L43" s="87"/>
      <c r="M43" s="87"/>
      <c r="N43" s="87" t="s">
        <v>347</v>
      </c>
      <c r="O43" s="87" t="s">
        <v>347</v>
      </c>
      <c r="P43" s="87" t="s">
        <v>347</v>
      </c>
      <c r="Q43" s="87" t="s">
        <v>347</v>
      </c>
      <c r="R43" s="87" t="s">
        <v>347</v>
      </c>
      <c r="S43" s="87" t="s">
        <v>347</v>
      </c>
      <c r="T43" s="87" t="s">
        <v>347</v>
      </c>
      <c r="U43" s="87"/>
      <c r="V43" s="87"/>
      <c r="W43" s="87"/>
      <c r="X43" s="87"/>
      <c r="Y43" s="87"/>
      <c r="Z43" s="87"/>
      <c r="AA43" s="87"/>
      <c r="AB43" s="87"/>
      <c r="AC43" s="87"/>
      <c r="AD43" s="87"/>
      <c r="AE43" s="87"/>
      <c r="AF43" s="87"/>
      <c r="AG43" s="87"/>
      <c r="AH43" s="87"/>
      <c r="AI43" s="87"/>
      <c r="AJ43" s="87"/>
      <c r="AK43" s="87"/>
      <c r="AL43" s="87"/>
      <c r="AM43" s="87"/>
      <c r="AN43" s="87"/>
      <c r="AO43" s="87"/>
      <c r="AP43" s="87"/>
      <c r="AQ43" s="87"/>
    </row>
    <row r="44" spans="1:43" ht="40" x14ac:dyDescent="0.2">
      <c r="A44" s="87"/>
      <c r="B44" s="87" t="s">
        <v>757</v>
      </c>
      <c r="C44" s="97" t="s">
        <v>762</v>
      </c>
      <c r="D44" s="97" t="s">
        <v>763</v>
      </c>
      <c r="E44" s="87"/>
      <c r="F44" s="87"/>
      <c r="G44" s="87" t="s">
        <v>347</v>
      </c>
      <c r="H44" s="87"/>
      <c r="I44" s="87"/>
      <c r="J44" s="87"/>
      <c r="K44" s="87"/>
      <c r="L44" s="87"/>
      <c r="M44" s="87"/>
      <c r="N44" s="87" t="s">
        <v>347</v>
      </c>
      <c r="O44" s="87" t="s">
        <v>347</v>
      </c>
      <c r="P44" s="87" t="s">
        <v>347</v>
      </c>
      <c r="Q44" s="87" t="s">
        <v>347</v>
      </c>
      <c r="R44" s="87" t="s">
        <v>347</v>
      </c>
      <c r="S44" s="87" t="s">
        <v>347</v>
      </c>
      <c r="T44" s="87" t="s">
        <v>347</v>
      </c>
      <c r="U44" s="87"/>
      <c r="V44" s="87"/>
      <c r="W44" s="87"/>
      <c r="X44" s="87"/>
      <c r="Y44" s="87"/>
      <c r="Z44" s="87"/>
      <c r="AA44" s="87"/>
      <c r="AB44" s="87"/>
      <c r="AC44" s="87"/>
      <c r="AD44" s="87"/>
      <c r="AE44" s="87"/>
      <c r="AF44" s="87"/>
      <c r="AG44" s="87"/>
      <c r="AH44" s="87"/>
      <c r="AI44" s="87"/>
      <c r="AJ44" s="87"/>
      <c r="AK44" s="87"/>
      <c r="AL44" s="87"/>
      <c r="AM44" s="87"/>
      <c r="AN44" s="87"/>
      <c r="AO44" s="87"/>
      <c r="AP44" s="87"/>
      <c r="AQ44" s="87"/>
    </row>
    <row r="45" spans="1:43" ht="40" x14ac:dyDescent="0.2">
      <c r="A45" s="87"/>
      <c r="B45" s="87" t="s">
        <v>757</v>
      </c>
      <c r="C45" s="97" t="s">
        <v>764</v>
      </c>
      <c r="D45" s="97" t="s">
        <v>765</v>
      </c>
      <c r="E45" s="87"/>
      <c r="F45" s="87"/>
      <c r="G45" s="87" t="s">
        <v>347</v>
      </c>
      <c r="H45" s="87"/>
      <c r="I45" s="87"/>
      <c r="J45" s="87"/>
      <c r="K45" s="87"/>
      <c r="L45" s="87"/>
      <c r="M45" s="87"/>
      <c r="N45" s="87" t="s">
        <v>347</v>
      </c>
      <c r="O45" s="87" t="s">
        <v>347</v>
      </c>
      <c r="P45" s="87" t="s">
        <v>347</v>
      </c>
      <c r="Q45" s="87" t="s">
        <v>347</v>
      </c>
      <c r="R45" s="87" t="s">
        <v>347</v>
      </c>
      <c r="S45" s="87" t="s">
        <v>347</v>
      </c>
      <c r="T45" s="87" t="s">
        <v>347</v>
      </c>
      <c r="U45" s="87"/>
      <c r="V45" s="87"/>
      <c r="W45" s="87"/>
      <c r="X45" s="87"/>
      <c r="Y45" s="87"/>
      <c r="Z45" s="87"/>
      <c r="AA45" s="87"/>
      <c r="AB45" s="87"/>
      <c r="AC45" s="87"/>
      <c r="AD45" s="87"/>
      <c r="AE45" s="87"/>
      <c r="AF45" s="87"/>
      <c r="AG45" s="87"/>
      <c r="AH45" s="87"/>
      <c r="AI45" s="87"/>
      <c r="AJ45" s="87"/>
      <c r="AK45" s="87"/>
      <c r="AL45" s="87"/>
      <c r="AM45" s="87"/>
      <c r="AN45" s="87"/>
      <c r="AO45" s="87"/>
      <c r="AP45" s="87"/>
      <c r="AQ45" s="87"/>
    </row>
    <row r="46" spans="1:43" ht="40" x14ac:dyDescent="0.2">
      <c r="A46" s="87"/>
      <c r="B46" s="87" t="s">
        <v>757</v>
      </c>
      <c r="C46" s="97" t="s">
        <v>766</v>
      </c>
      <c r="D46" s="97" t="s">
        <v>767</v>
      </c>
      <c r="E46" s="87"/>
      <c r="F46" s="87"/>
      <c r="G46" s="87" t="s">
        <v>347</v>
      </c>
      <c r="H46" s="87"/>
      <c r="I46" s="87"/>
      <c r="J46" s="87"/>
      <c r="K46" s="87"/>
      <c r="L46" s="87"/>
      <c r="M46" s="87"/>
      <c r="N46" s="87" t="s">
        <v>347</v>
      </c>
      <c r="O46" s="87" t="s">
        <v>347</v>
      </c>
      <c r="P46" s="87" t="s">
        <v>347</v>
      </c>
      <c r="Q46" s="87" t="s">
        <v>347</v>
      </c>
      <c r="R46" s="87" t="s">
        <v>347</v>
      </c>
      <c r="S46" s="87" t="s">
        <v>347</v>
      </c>
      <c r="T46" s="87" t="s">
        <v>347</v>
      </c>
      <c r="U46" s="87"/>
      <c r="V46" s="87"/>
      <c r="W46" s="87"/>
      <c r="X46" s="87"/>
      <c r="Y46" s="87"/>
      <c r="Z46" s="87"/>
      <c r="AA46" s="87"/>
      <c r="AB46" s="87"/>
      <c r="AC46" s="87"/>
      <c r="AD46" s="87"/>
      <c r="AE46" s="87"/>
      <c r="AF46" s="87"/>
      <c r="AG46" s="87"/>
      <c r="AH46" s="87"/>
      <c r="AI46" s="87"/>
      <c r="AJ46" s="87"/>
      <c r="AK46" s="87"/>
      <c r="AL46" s="87"/>
      <c r="AM46" s="87"/>
      <c r="AN46" s="87"/>
      <c r="AO46" s="87"/>
      <c r="AP46" s="87"/>
      <c r="AQ46" s="87"/>
    </row>
    <row r="47" spans="1:43" ht="20" x14ac:dyDescent="0.2">
      <c r="A47" s="87"/>
      <c r="B47" s="87" t="s">
        <v>757</v>
      </c>
      <c r="C47" s="97" t="s">
        <v>768</v>
      </c>
      <c r="D47" s="97" t="s">
        <v>769</v>
      </c>
      <c r="E47" s="87"/>
      <c r="F47" s="87"/>
      <c r="G47" s="87" t="s">
        <v>347</v>
      </c>
      <c r="H47" s="87"/>
      <c r="I47" s="87"/>
      <c r="J47" s="87"/>
      <c r="K47" s="87"/>
      <c r="L47" s="87"/>
      <c r="M47" s="87"/>
      <c r="N47" s="87" t="s">
        <v>347</v>
      </c>
      <c r="O47" s="87" t="s">
        <v>347</v>
      </c>
      <c r="P47" s="87" t="s">
        <v>347</v>
      </c>
      <c r="Q47" s="87" t="s">
        <v>347</v>
      </c>
      <c r="R47" s="87" t="s">
        <v>347</v>
      </c>
      <c r="S47" s="87" t="s">
        <v>347</v>
      </c>
      <c r="T47" s="87" t="s">
        <v>347</v>
      </c>
      <c r="U47" s="87"/>
      <c r="V47" s="87"/>
      <c r="W47" s="87"/>
      <c r="X47" s="87"/>
      <c r="Y47" s="87"/>
      <c r="Z47" s="87"/>
      <c r="AA47" s="87"/>
      <c r="AB47" s="87"/>
      <c r="AC47" s="87"/>
      <c r="AD47" s="87"/>
      <c r="AE47" s="87"/>
      <c r="AF47" s="87"/>
      <c r="AG47" s="87"/>
      <c r="AH47" s="87"/>
      <c r="AI47" s="87"/>
      <c r="AJ47" s="87"/>
      <c r="AK47" s="87"/>
      <c r="AL47" s="87"/>
      <c r="AM47" s="87"/>
      <c r="AN47" s="87"/>
      <c r="AO47" s="87"/>
      <c r="AP47" s="87"/>
      <c r="AQ47" s="87"/>
    </row>
    <row r="48" spans="1:43" ht="40" x14ac:dyDescent="0.2">
      <c r="A48" s="87"/>
      <c r="B48" s="87" t="s">
        <v>757</v>
      </c>
      <c r="C48" s="97" t="s">
        <v>770</v>
      </c>
      <c r="D48" s="97" t="s">
        <v>771</v>
      </c>
      <c r="E48" s="87"/>
      <c r="F48" s="87"/>
      <c r="G48" s="87" t="s">
        <v>347</v>
      </c>
      <c r="H48" s="87"/>
      <c r="I48" s="87"/>
      <c r="J48" s="87"/>
      <c r="K48" s="87"/>
      <c r="L48" s="87"/>
      <c r="M48" s="87"/>
      <c r="N48" s="87" t="s">
        <v>347</v>
      </c>
      <c r="O48" s="87" t="s">
        <v>347</v>
      </c>
      <c r="P48" s="87" t="s">
        <v>347</v>
      </c>
      <c r="Q48" s="87" t="s">
        <v>347</v>
      </c>
      <c r="R48" s="87" t="s">
        <v>347</v>
      </c>
      <c r="S48" s="87" t="s">
        <v>347</v>
      </c>
      <c r="T48" s="87" t="s">
        <v>347</v>
      </c>
      <c r="U48" s="87"/>
      <c r="V48" s="87"/>
      <c r="W48" s="87"/>
      <c r="X48" s="87"/>
      <c r="Y48" s="87"/>
      <c r="Z48" s="87"/>
      <c r="AA48" s="87"/>
      <c r="AB48" s="87"/>
      <c r="AC48" s="87"/>
      <c r="AD48" s="87"/>
      <c r="AE48" s="87"/>
      <c r="AF48" s="87"/>
      <c r="AG48" s="87"/>
      <c r="AH48" s="87"/>
      <c r="AI48" s="87"/>
      <c r="AJ48" s="87"/>
      <c r="AK48" s="87"/>
      <c r="AL48" s="87"/>
      <c r="AM48" s="87"/>
      <c r="AN48" s="87"/>
      <c r="AO48" s="87"/>
      <c r="AP48" s="87"/>
      <c r="AQ48" s="87"/>
    </row>
    <row r="49" spans="1:43" ht="40" x14ac:dyDescent="0.2">
      <c r="A49" s="87"/>
      <c r="B49" s="87" t="s">
        <v>757</v>
      </c>
      <c r="C49" s="97" t="s">
        <v>772</v>
      </c>
      <c r="D49" s="97" t="s">
        <v>773</v>
      </c>
      <c r="E49" s="87"/>
      <c r="F49" s="87"/>
      <c r="G49" s="87" t="s">
        <v>347</v>
      </c>
      <c r="H49" s="87"/>
      <c r="I49" s="87"/>
      <c r="J49" s="87"/>
      <c r="K49" s="87"/>
      <c r="L49" s="87"/>
      <c r="M49" s="87"/>
      <c r="N49" s="87" t="s">
        <v>347</v>
      </c>
      <c r="O49" s="87" t="s">
        <v>347</v>
      </c>
      <c r="P49" s="87" t="s">
        <v>347</v>
      </c>
      <c r="Q49" s="87" t="s">
        <v>347</v>
      </c>
      <c r="R49" s="87" t="s">
        <v>347</v>
      </c>
      <c r="S49" s="87" t="s">
        <v>347</v>
      </c>
      <c r="T49" s="87" t="s">
        <v>347</v>
      </c>
      <c r="U49" s="87"/>
      <c r="V49" s="87"/>
      <c r="W49" s="87"/>
      <c r="X49" s="87"/>
      <c r="Y49" s="87"/>
      <c r="Z49" s="87"/>
      <c r="AA49" s="87"/>
      <c r="AB49" s="87"/>
      <c r="AC49" s="87"/>
      <c r="AD49" s="87"/>
      <c r="AE49" s="87"/>
      <c r="AF49" s="87"/>
      <c r="AG49" s="87"/>
      <c r="AH49" s="87"/>
      <c r="AI49" s="87"/>
      <c r="AJ49" s="87"/>
      <c r="AK49" s="87"/>
      <c r="AL49" s="87"/>
      <c r="AM49" s="87"/>
      <c r="AN49" s="87"/>
      <c r="AO49" s="87"/>
      <c r="AP49" s="87"/>
      <c r="AQ49" s="87"/>
    </row>
    <row r="50" spans="1:43" ht="20" x14ac:dyDescent="0.2">
      <c r="A50" s="87"/>
      <c r="B50" s="87" t="s">
        <v>757</v>
      </c>
      <c r="C50" s="97" t="s">
        <v>774</v>
      </c>
      <c r="D50" s="97" t="s">
        <v>775</v>
      </c>
      <c r="E50" s="87"/>
      <c r="F50" s="87"/>
      <c r="G50" s="87" t="s">
        <v>347</v>
      </c>
      <c r="H50" s="87"/>
      <c r="I50" s="87"/>
      <c r="J50" s="87"/>
      <c r="K50" s="87"/>
      <c r="L50" s="87"/>
      <c r="M50" s="87"/>
      <c r="N50" s="87" t="s">
        <v>347</v>
      </c>
      <c r="O50" s="87" t="s">
        <v>347</v>
      </c>
      <c r="P50" s="87" t="s">
        <v>347</v>
      </c>
      <c r="Q50" s="87" t="s">
        <v>347</v>
      </c>
      <c r="R50" s="87" t="s">
        <v>347</v>
      </c>
      <c r="S50" s="87" t="s">
        <v>347</v>
      </c>
      <c r="T50" s="87" t="s">
        <v>347</v>
      </c>
      <c r="U50" s="87"/>
      <c r="V50" s="87"/>
      <c r="W50" s="87"/>
      <c r="X50" s="87"/>
      <c r="Y50" s="87"/>
      <c r="Z50" s="87"/>
      <c r="AA50" s="87"/>
      <c r="AB50" s="87"/>
      <c r="AC50" s="87"/>
      <c r="AD50" s="87"/>
      <c r="AE50" s="87"/>
      <c r="AF50" s="87"/>
      <c r="AG50" s="87"/>
      <c r="AH50" s="87"/>
      <c r="AI50" s="87"/>
      <c r="AJ50" s="87"/>
      <c r="AK50" s="87"/>
      <c r="AL50" s="87"/>
      <c r="AM50" s="87"/>
      <c r="AN50" s="87"/>
      <c r="AO50" s="87"/>
      <c r="AP50" s="87"/>
      <c r="AQ50" s="87"/>
    </row>
    <row r="51" spans="1:43" ht="40" x14ac:dyDescent="0.2">
      <c r="A51" s="87"/>
      <c r="B51" s="87" t="s">
        <v>757</v>
      </c>
      <c r="C51" s="97" t="s">
        <v>776</v>
      </c>
      <c r="D51" s="97" t="s">
        <v>777</v>
      </c>
      <c r="E51" s="87"/>
      <c r="F51" s="87"/>
      <c r="G51" s="87" t="s">
        <v>347</v>
      </c>
      <c r="H51" s="87"/>
      <c r="I51" s="87"/>
      <c r="J51" s="87"/>
      <c r="K51" s="87"/>
      <c r="L51" s="87"/>
      <c r="M51" s="87"/>
      <c r="N51" s="87" t="s">
        <v>347</v>
      </c>
      <c r="O51" s="87" t="s">
        <v>347</v>
      </c>
      <c r="P51" s="87" t="s">
        <v>347</v>
      </c>
      <c r="Q51" s="87" t="s">
        <v>347</v>
      </c>
      <c r="R51" s="87" t="s">
        <v>347</v>
      </c>
      <c r="S51" s="87" t="s">
        <v>347</v>
      </c>
      <c r="T51" s="87" t="s">
        <v>347</v>
      </c>
      <c r="U51" s="87"/>
      <c r="V51" s="87"/>
      <c r="W51" s="87"/>
      <c r="X51" s="87"/>
      <c r="Y51" s="87"/>
      <c r="Z51" s="87"/>
      <c r="AA51" s="87"/>
      <c r="AB51" s="87"/>
      <c r="AC51" s="87"/>
      <c r="AD51" s="87"/>
      <c r="AE51" s="87"/>
      <c r="AF51" s="87"/>
      <c r="AG51" s="87"/>
      <c r="AH51" s="87"/>
      <c r="AI51" s="87"/>
      <c r="AJ51" s="87"/>
      <c r="AK51" s="87"/>
      <c r="AL51" s="87"/>
      <c r="AM51" s="87"/>
      <c r="AN51" s="87"/>
      <c r="AO51" s="87"/>
      <c r="AP51" s="87"/>
      <c r="AQ51" s="87"/>
    </row>
    <row r="52" spans="1:43" ht="40" x14ac:dyDescent="0.2">
      <c r="A52" s="87"/>
      <c r="B52" s="87" t="s">
        <v>778</v>
      </c>
      <c r="C52" s="97" t="s">
        <v>779</v>
      </c>
      <c r="D52" s="97" t="s">
        <v>780</v>
      </c>
      <c r="E52" s="87"/>
      <c r="F52" s="87"/>
      <c r="G52" s="87" t="s">
        <v>347</v>
      </c>
      <c r="H52" s="87"/>
      <c r="I52" s="87"/>
      <c r="J52" s="87"/>
      <c r="K52" s="87"/>
      <c r="L52" s="87"/>
      <c r="M52" s="87"/>
      <c r="N52" s="87" t="s">
        <v>347</v>
      </c>
      <c r="O52" s="87" t="s">
        <v>347</v>
      </c>
      <c r="P52" s="87" t="s">
        <v>347</v>
      </c>
      <c r="Q52" s="87" t="s">
        <v>347</v>
      </c>
      <c r="R52" s="87" t="s">
        <v>347</v>
      </c>
      <c r="S52" s="87" t="s">
        <v>347</v>
      </c>
      <c r="T52" s="87" t="s">
        <v>347</v>
      </c>
      <c r="U52" s="87"/>
      <c r="V52" s="87"/>
      <c r="W52" s="87"/>
      <c r="X52" s="87"/>
      <c r="Y52" s="87"/>
      <c r="Z52" s="87"/>
      <c r="AA52" s="87"/>
      <c r="AB52" s="87"/>
      <c r="AC52" s="87"/>
      <c r="AD52" s="87"/>
      <c r="AE52" s="87"/>
      <c r="AF52" s="87"/>
      <c r="AG52" s="87"/>
      <c r="AH52" s="87"/>
      <c r="AI52" s="87"/>
      <c r="AJ52" s="87"/>
      <c r="AK52" s="87"/>
      <c r="AL52" s="87"/>
      <c r="AM52" s="87"/>
      <c r="AN52" s="87"/>
      <c r="AO52" s="87"/>
      <c r="AP52" s="87"/>
      <c r="AQ52" s="87"/>
    </row>
    <row r="53" spans="1:43" ht="40" x14ac:dyDescent="0.2">
      <c r="A53" s="87"/>
      <c r="B53" s="87" t="s">
        <v>778</v>
      </c>
      <c r="C53" s="97" t="s">
        <v>781</v>
      </c>
      <c r="D53" s="97" t="s">
        <v>782</v>
      </c>
      <c r="E53" s="87"/>
      <c r="F53" s="87"/>
      <c r="G53" s="87" t="s">
        <v>347</v>
      </c>
      <c r="H53" s="87"/>
      <c r="I53" s="87"/>
      <c r="J53" s="87"/>
      <c r="K53" s="87"/>
      <c r="L53" s="87"/>
      <c r="M53" s="87"/>
      <c r="N53" s="87" t="s">
        <v>347</v>
      </c>
      <c r="O53" s="87" t="s">
        <v>347</v>
      </c>
      <c r="P53" s="87" t="s">
        <v>347</v>
      </c>
      <c r="Q53" s="87" t="s">
        <v>347</v>
      </c>
      <c r="R53" s="87" t="s">
        <v>347</v>
      </c>
      <c r="S53" s="87" t="s">
        <v>347</v>
      </c>
      <c r="T53" s="87" t="s">
        <v>347</v>
      </c>
      <c r="U53" s="87"/>
      <c r="V53" s="87"/>
      <c r="W53" s="87"/>
      <c r="X53" s="87"/>
      <c r="Y53" s="87"/>
      <c r="Z53" s="87"/>
      <c r="AA53" s="87"/>
      <c r="AB53" s="87"/>
      <c r="AC53" s="87"/>
      <c r="AD53" s="87"/>
      <c r="AE53" s="87"/>
      <c r="AF53" s="87"/>
      <c r="AG53" s="87"/>
      <c r="AH53" s="87"/>
      <c r="AI53" s="87"/>
      <c r="AJ53" s="87"/>
      <c r="AK53" s="87"/>
      <c r="AL53" s="87"/>
      <c r="AM53" s="87"/>
      <c r="AN53" s="87"/>
      <c r="AO53" s="87"/>
      <c r="AP53" s="87"/>
      <c r="AQ53" s="87"/>
    </row>
    <row r="54" spans="1:43" ht="40" x14ac:dyDescent="0.2">
      <c r="A54" s="87"/>
      <c r="B54" s="87" t="s">
        <v>778</v>
      </c>
      <c r="C54" s="97" t="s">
        <v>783</v>
      </c>
      <c r="D54" s="97" t="s">
        <v>784</v>
      </c>
      <c r="E54" s="87"/>
      <c r="F54" s="87"/>
      <c r="G54" s="87" t="s">
        <v>347</v>
      </c>
      <c r="H54" s="87"/>
      <c r="I54" s="87"/>
      <c r="J54" s="87"/>
      <c r="K54" s="87"/>
      <c r="L54" s="87"/>
      <c r="M54" s="87"/>
      <c r="N54" s="87" t="s">
        <v>347</v>
      </c>
      <c r="O54" s="87" t="s">
        <v>347</v>
      </c>
      <c r="P54" s="87" t="s">
        <v>347</v>
      </c>
      <c r="Q54" s="87" t="s">
        <v>347</v>
      </c>
      <c r="R54" s="87" t="s">
        <v>347</v>
      </c>
      <c r="S54" s="87" t="s">
        <v>347</v>
      </c>
      <c r="T54" s="87" t="s">
        <v>347</v>
      </c>
      <c r="U54" s="87"/>
      <c r="V54" s="87"/>
      <c r="W54" s="87"/>
      <c r="X54" s="87"/>
      <c r="Y54" s="87"/>
      <c r="Z54" s="87"/>
      <c r="AA54" s="87"/>
      <c r="AB54" s="87"/>
      <c r="AC54" s="87"/>
      <c r="AD54" s="87"/>
      <c r="AE54" s="87"/>
      <c r="AF54" s="87"/>
      <c r="AG54" s="87"/>
      <c r="AH54" s="87"/>
      <c r="AI54" s="87"/>
      <c r="AJ54" s="87"/>
      <c r="AK54" s="87"/>
      <c r="AL54" s="87"/>
      <c r="AM54" s="87"/>
      <c r="AN54" s="87"/>
      <c r="AO54" s="87"/>
      <c r="AP54" s="87"/>
      <c r="AQ54" s="87"/>
    </row>
    <row r="55" spans="1:43" ht="40" x14ac:dyDescent="0.2">
      <c r="A55" s="87"/>
      <c r="B55" s="87" t="s">
        <v>778</v>
      </c>
      <c r="C55" s="97" t="s">
        <v>785</v>
      </c>
      <c r="D55" s="97" t="s">
        <v>786</v>
      </c>
      <c r="E55" s="87"/>
      <c r="F55" s="87"/>
      <c r="G55" s="87" t="s">
        <v>347</v>
      </c>
      <c r="H55" s="87"/>
      <c r="I55" s="87"/>
      <c r="J55" s="87"/>
      <c r="K55" s="87"/>
      <c r="L55" s="87"/>
      <c r="M55" s="87"/>
      <c r="N55" s="87" t="s">
        <v>347</v>
      </c>
      <c r="O55" s="87" t="s">
        <v>347</v>
      </c>
      <c r="P55" s="87" t="s">
        <v>347</v>
      </c>
      <c r="Q55" s="87" t="s">
        <v>347</v>
      </c>
      <c r="R55" s="87" t="s">
        <v>347</v>
      </c>
      <c r="S55" s="87" t="s">
        <v>347</v>
      </c>
      <c r="T55" s="87" t="s">
        <v>347</v>
      </c>
      <c r="U55" s="87"/>
      <c r="V55" s="87"/>
      <c r="W55" s="87"/>
      <c r="X55" s="87"/>
      <c r="Y55" s="87"/>
      <c r="Z55" s="87"/>
      <c r="AA55" s="87"/>
      <c r="AB55" s="87"/>
      <c r="AC55" s="87"/>
      <c r="AD55" s="87"/>
      <c r="AE55" s="87"/>
      <c r="AF55" s="87"/>
      <c r="AG55" s="87"/>
      <c r="AH55" s="87"/>
      <c r="AI55" s="87"/>
      <c r="AJ55" s="87"/>
      <c r="AK55" s="87"/>
      <c r="AL55" s="87"/>
      <c r="AM55" s="87"/>
      <c r="AN55" s="87"/>
      <c r="AO55" s="87"/>
      <c r="AP55" s="87"/>
      <c r="AQ55" s="87"/>
    </row>
    <row r="56" spans="1:43" ht="40" x14ac:dyDescent="0.2">
      <c r="A56" s="87"/>
      <c r="B56" s="87" t="s">
        <v>778</v>
      </c>
      <c r="C56" s="97" t="s">
        <v>787</v>
      </c>
      <c r="D56" s="97" t="s">
        <v>788</v>
      </c>
      <c r="E56" s="87"/>
      <c r="F56" s="87"/>
      <c r="G56" s="87" t="s">
        <v>347</v>
      </c>
      <c r="H56" s="87"/>
      <c r="I56" s="87"/>
      <c r="J56" s="87"/>
      <c r="K56" s="87"/>
      <c r="L56" s="87"/>
      <c r="M56" s="87"/>
      <c r="N56" s="87" t="s">
        <v>347</v>
      </c>
      <c r="O56" s="87" t="s">
        <v>347</v>
      </c>
      <c r="P56" s="87" t="s">
        <v>347</v>
      </c>
      <c r="Q56" s="87" t="s">
        <v>347</v>
      </c>
      <c r="R56" s="87" t="s">
        <v>347</v>
      </c>
      <c r="S56" s="87" t="s">
        <v>347</v>
      </c>
      <c r="T56" s="87" t="s">
        <v>347</v>
      </c>
      <c r="U56" s="87"/>
      <c r="V56" s="87"/>
      <c r="W56" s="87"/>
      <c r="X56" s="87"/>
      <c r="Y56" s="87"/>
      <c r="Z56" s="87"/>
      <c r="AA56" s="87"/>
      <c r="AB56" s="87"/>
      <c r="AC56" s="87"/>
      <c r="AD56" s="87"/>
      <c r="AE56" s="87"/>
      <c r="AF56" s="87"/>
      <c r="AG56" s="87"/>
      <c r="AH56" s="87"/>
      <c r="AI56" s="87"/>
      <c r="AJ56" s="87"/>
      <c r="AK56" s="87"/>
      <c r="AL56" s="87"/>
      <c r="AM56" s="87"/>
      <c r="AN56" s="87"/>
      <c r="AO56" s="87"/>
      <c r="AP56" s="87"/>
      <c r="AQ56" s="87"/>
    </row>
    <row r="57" spans="1:43" ht="40" x14ac:dyDescent="0.2">
      <c r="A57" s="87"/>
      <c r="B57" s="87" t="s">
        <v>778</v>
      </c>
      <c r="C57" s="97" t="s">
        <v>789</v>
      </c>
      <c r="D57" s="97" t="s">
        <v>790</v>
      </c>
      <c r="E57" s="87"/>
      <c r="F57" s="87"/>
      <c r="G57" s="87" t="s">
        <v>347</v>
      </c>
      <c r="H57" s="87"/>
      <c r="I57" s="87"/>
      <c r="J57" s="87"/>
      <c r="K57" s="87"/>
      <c r="L57" s="87"/>
      <c r="M57" s="87"/>
      <c r="N57" s="87" t="s">
        <v>347</v>
      </c>
      <c r="O57" s="87" t="s">
        <v>347</v>
      </c>
      <c r="P57" s="87" t="s">
        <v>347</v>
      </c>
      <c r="Q57" s="87" t="s">
        <v>347</v>
      </c>
      <c r="R57" s="87" t="s">
        <v>347</v>
      </c>
      <c r="S57" s="87" t="s">
        <v>347</v>
      </c>
      <c r="T57" s="87" t="s">
        <v>347</v>
      </c>
      <c r="U57" s="87"/>
      <c r="V57" s="87"/>
      <c r="W57" s="87"/>
      <c r="X57" s="87"/>
      <c r="Y57" s="87"/>
      <c r="Z57" s="87"/>
      <c r="AA57" s="87"/>
      <c r="AB57" s="87"/>
      <c r="AC57" s="87"/>
      <c r="AD57" s="87"/>
      <c r="AE57" s="87"/>
      <c r="AF57" s="87"/>
      <c r="AG57" s="87"/>
      <c r="AH57" s="87"/>
      <c r="AI57" s="87"/>
      <c r="AJ57" s="87"/>
      <c r="AK57" s="87"/>
      <c r="AL57" s="87"/>
      <c r="AM57" s="87"/>
      <c r="AN57" s="87"/>
      <c r="AO57" s="87"/>
      <c r="AP57" s="87"/>
      <c r="AQ57" s="87"/>
    </row>
    <row r="58" spans="1:43" ht="40" x14ac:dyDescent="0.2">
      <c r="A58" s="87"/>
      <c r="B58" s="87" t="s">
        <v>778</v>
      </c>
      <c r="C58" s="97" t="s">
        <v>791</v>
      </c>
      <c r="D58" s="97" t="s">
        <v>792</v>
      </c>
      <c r="E58" s="87"/>
      <c r="F58" s="87"/>
      <c r="G58" s="87" t="s">
        <v>347</v>
      </c>
      <c r="H58" s="87"/>
      <c r="I58" s="87"/>
      <c r="J58" s="87"/>
      <c r="K58" s="87"/>
      <c r="L58" s="87"/>
      <c r="M58" s="87"/>
      <c r="N58" s="87" t="s">
        <v>347</v>
      </c>
      <c r="O58" s="87" t="s">
        <v>347</v>
      </c>
      <c r="P58" s="87" t="s">
        <v>347</v>
      </c>
      <c r="Q58" s="87" t="s">
        <v>347</v>
      </c>
      <c r="R58" s="87" t="s">
        <v>347</v>
      </c>
      <c r="S58" s="87" t="s">
        <v>347</v>
      </c>
      <c r="T58" s="87" t="s">
        <v>347</v>
      </c>
      <c r="U58" s="87"/>
      <c r="V58" s="87"/>
      <c r="W58" s="87"/>
      <c r="X58" s="87"/>
      <c r="Y58" s="87"/>
      <c r="Z58" s="87"/>
      <c r="AA58" s="87"/>
      <c r="AB58" s="87"/>
      <c r="AC58" s="87"/>
      <c r="AD58" s="87"/>
      <c r="AE58" s="87"/>
      <c r="AF58" s="87"/>
      <c r="AG58" s="87"/>
      <c r="AH58" s="87"/>
      <c r="AI58" s="87"/>
      <c r="AJ58" s="87"/>
      <c r="AK58" s="87"/>
      <c r="AL58" s="87"/>
      <c r="AM58" s="87"/>
      <c r="AN58" s="87"/>
      <c r="AO58" s="87"/>
      <c r="AP58" s="87"/>
      <c r="AQ58" s="87"/>
    </row>
    <row r="59" spans="1:43" ht="40" x14ac:dyDescent="0.2">
      <c r="A59" s="87"/>
      <c r="B59" s="87" t="s">
        <v>778</v>
      </c>
      <c r="C59" s="97" t="s">
        <v>793</v>
      </c>
      <c r="D59" s="97" t="s">
        <v>794</v>
      </c>
      <c r="E59" s="87"/>
      <c r="F59" s="87"/>
      <c r="G59" s="87" t="s">
        <v>347</v>
      </c>
      <c r="H59" s="87"/>
      <c r="I59" s="87"/>
      <c r="J59" s="87"/>
      <c r="K59" s="87"/>
      <c r="L59" s="87"/>
      <c r="M59" s="87"/>
      <c r="N59" s="87" t="s">
        <v>347</v>
      </c>
      <c r="O59" s="87" t="s">
        <v>347</v>
      </c>
      <c r="P59" s="87" t="s">
        <v>347</v>
      </c>
      <c r="Q59" s="87" t="s">
        <v>347</v>
      </c>
      <c r="R59" s="87" t="s">
        <v>347</v>
      </c>
      <c r="S59" s="87" t="s">
        <v>347</v>
      </c>
      <c r="T59" s="87" t="s">
        <v>347</v>
      </c>
      <c r="U59" s="87"/>
      <c r="V59" s="87"/>
      <c r="W59" s="87"/>
      <c r="X59" s="87"/>
      <c r="Y59" s="87"/>
      <c r="Z59" s="87"/>
      <c r="AA59" s="87"/>
      <c r="AB59" s="87"/>
      <c r="AC59" s="87"/>
      <c r="AD59" s="87"/>
      <c r="AE59" s="87"/>
      <c r="AF59" s="87"/>
      <c r="AG59" s="87"/>
      <c r="AH59" s="87"/>
      <c r="AI59" s="87"/>
      <c r="AJ59" s="87"/>
      <c r="AK59" s="87"/>
      <c r="AL59" s="87"/>
      <c r="AM59" s="87"/>
      <c r="AN59" s="87"/>
      <c r="AO59" s="87"/>
      <c r="AP59" s="87"/>
      <c r="AQ59" s="87"/>
    </row>
    <row r="60" spans="1:43" ht="40" x14ac:dyDescent="0.2">
      <c r="A60" s="87"/>
      <c r="B60" s="87" t="s">
        <v>778</v>
      </c>
      <c r="C60" s="97" t="s">
        <v>795</v>
      </c>
      <c r="D60" s="97" t="s">
        <v>796</v>
      </c>
      <c r="E60" s="87"/>
      <c r="F60" s="87"/>
      <c r="G60" s="87" t="s">
        <v>347</v>
      </c>
      <c r="H60" s="87"/>
      <c r="I60" s="87"/>
      <c r="J60" s="87"/>
      <c r="K60" s="87"/>
      <c r="L60" s="87"/>
      <c r="M60" s="87"/>
      <c r="N60" s="87" t="s">
        <v>347</v>
      </c>
      <c r="O60" s="87" t="s">
        <v>347</v>
      </c>
      <c r="P60" s="87" t="s">
        <v>347</v>
      </c>
      <c r="Q60" s="87" t="s">
        <v>347</v>
      </c>
      <c r="R60" s="87" t="s">
        <v>347</v>
      </c>
      <c r="S60" s="87" t="s">
        <v>347</v>
      </c>
      <c r="T60" s="87" t="s">
        <v>347</v>
      </c>
      <c r="U60" s="87"/>
      <c r="V60" s="87"/>
      <c r="W60" s="87"/>
      <c r="X60" s="87"/>
      <c r="Y60" s="87"/>
      <c r="Z60" s="87"/>
      <c r="AA60" s="87"/>
      <c r="AB60" s="87"/>
      <c r="AC60" s="87"/>
      <c r="AD60" s="87"/>
      <c r="AE60" s="87"/>
      <c r="AF60" s="87"/>
      <c r="AG60" s="87"/>
      <c r="AH60" s="87"/>
      <c r="AI60" s="87"/>
      <c r="AJ60" s="87"/>
      <c r="AK60" s="87"/>
      <c r="AL60" s="87"/>
      <c r="AM60" s="87"/>
      <c r="AN60" s="87"/>
      <c r="AO60" s="87"/>
      <c r="AP60" s="87"/>
      <c r="AQ60" s="87"/>
    </row>
    <row r="61" spans="1:43" ht="40" x14ac:dyDescent="0.2">
      <c r="A61" s="87"/>
      <c r="B61" s="87" t="s">
        <v>778</v>
      </c>
      <c r="C61" s="97" t="s">
        <v>774</v>
      </c>
      <c r="D61" s="97" t="s">
        <v>797</v>
      </c>
      <c r="E61" s="87"/>
      <c r="F61" s="87"/>
      <c r="G61" s="87" t="s">
        <v>347</v>
      </c>
      <c r="H61" s="87"/>
      <c r="I61" s="87"/>
      <c r="J61" s="87"/>
      <c r="K61" s="87"/>
      <c r="L61" s="87"/>
      <c r="M61" s="87"/>
      <c r="N61" s="87" t="s">
        <v>347</v>
      </c>
      <c r="O61" s="87" t="s">
        <v>347</v>
      </c>
      <c r="P61" s="87" t="s">
        <v>347</v>
      </c>
      <c r="Q61" s="87" t="s">
        <v>347</v>
      </c>
      <c r="R61" s="87" t="s">
        <v>347</v>
      </c>
      <c r="S61" s="87" t="s">
        <v>347</v>
      </c>
      <c r="T61" s="87" t="s">
        <v>347</v>
      </c>
      <c r="U61" s="87"/>
      <c r="V61" s="87"/>
      <c r="W61" s="87"/>
      <c r="X61" s="87"/>
      <c r="Y61" s="87"/>
      <c r="Z61" s="87"/>
      <c r="AA61" s="87"/>
      <c r="AB61" s="87"/>
      <c r="AC61" s="87"/>
      <c r="AD61" s="87"/>
      <c r="AE61" s="87"/>
      <c r="AF61" s="87"/>
      <c r="AG61" s="87"/>
      <c r="AH61" s="87"/>
      <c r="AI61" s="87"/>
      <c r="AJ61" s="87"/>
      <c r="AK61" s="87"/>
      <c r="AL61" s="87"/>
      <c r="AM61" s="87"/>
      <c r="AN61" s="87"/>
      <c r="AO61" s="87"/>
      <c r="AP61" s="87"/>
      <c r="AQ61" s="87"/>
    </row>
    <row r="62" spans="1:43" ht="40" x14ac:dyDescent="0.2">
      <c r="A62" s="87"/>
      <c r="B62" s="87" t="s">
        <v>798</v>
      </c>
      <c r="C62" s="97" t="s">
        <v>799</v>
      </c>
      <c r="D62" s="97" t="s">
        <v>800</v>
      </c>
      <c r="E62" s="87"/>
      <c r="F62" s="87"/>
      <c r="G62" s="87" t="s">
        <v>347</v>
      </c>
      <c r="H62" s="87"/>
      <c r="I62" s="87"/>
      <c r="J62" s="87"/>
      <c r="K62" s="87"/>
      <c r="L62" s="87"/>
      <c r="M62" s="87"/>
      <c r="N62" s="87" t="s">
        <v>347</v>
      </c>
      <c r="O62" s="87" t="s">
        <v>347</v>
      </c>
      <c r="P62" s="87" t="s">
        <v>347</v>
      </c>
      <c r="Q62" s="87" t="s">
        <v>347</v>
      </c>
      <c r="R62" s="87" t="s">
        <v>347</v>
      </c>
      <c r="S62" s="87" t="s">
        <v>347</v>
      </c>
      <c r="T62" s="87" t="s">
        <v>347</v>
      </c>
      <c r="U62" s="87"/>
      <c r="V62" s="87"/>
      <c r="W62" s="87"/>
      <c r="X62" s="87"/>
      <c r="Y62" s="87"/>
      <c r="Z62" s="87"/>
      <c r="AA62" s="87"/>
      <c r="AB62" s="87"/>
      <c r="AC62" s="87"/>
      <c r="AD62" s="87"/>
      <c r="AE62" s="87"/>
      <c r="AF62" s="87"/>
      <c r="AG62" s="87"/>
      <c r="AH62" s="87"/>
      <c r="AI62" s="87"/>
      <c r="AJ62" s="87"/>
      <c r="AK62" s="87"/>
      <c r="AL62" s="87"/>
      <c r="AM62" s="87"/>
      <c r="AN62" s="87"/>
      <c r="AO62" s="87"/>
      <c r="AP62" s="87"/>
      <c r="AQ62" s="87"/>
    </row>
    <row r="63" spans="1:43" ht="40" x14ac:dyDescent="0.2">
      <c r="A63" s="87"/>
      <c r="B63" s="87" t="s">
        <v>798</v>
      </c>
      <c r="C63" s="97" t="s">
        <v>801</v>
      </c>
      <c r="D63" s="97" t="s">
        <v>802</v>
      </c>
      <c r="E63" s="87"/>
      <c r="F63" s="87"/>
      <c r="G63" s="87" t="s">
        <v>347</v>
      </c>
      <c r="H63" s="87"/>
      <c r="I63" s="87"/>
      <c r="J63" s="87"/>
      <c r="K63" s="87"/>
      <c r="L63" s="87"/>
      <c r="M63" s="87"/>
      <c r="N63" s="87" t="s">
        <v>347</v>
      </c>
      <c r="O63" s="87" t="s">
        <v>347</v>
      </c>
      <c r="P63" s="87" t="s">
        <v>347</v>
      </c>
      <c r="Q63" s="87" t="s">
        <v>347</v>
      </c>
      <c r="R63" s="87" t="s">
        <v>347</v>
      </c>
      <c r="S63" s="87" t="s">
        <v>347</v>
      </c>
      <c r="T63" s="87" t="s">
        <v>347</v>
      </c>
      <c r="U63" s="87"/>
      <c r="V63" s="87"/>
      <c r="W63" s="87"/>
      <c r="X63" s="87"/>
      <c r="Y63" s="87"/>
      <c r="Z63" s="87"/>
      <c r="AA63" s="87"/>
      <c r="AB63" s="87"/>
      <c r="AC63" s="87"/>
      <c r="AD63" s="87"/>
      <c r="AE63" s="87"/>
      <c r="AF63" s="87"/>
      <c r="AG63" s="87"/>
      <c r="AH63" s="87"/>
      <c r="AI63" s="87"/>
      <c r="AJ63" s="87"/>
      <c r="AK63" s="87"/>
      <c r="AL63" s="87"/>
      <c r="AM63" s="87"/>
      <c r="AN63" s="87"/>
      <c r="AO63" s="87"/>
      <c r="AP63" s="87"/>
      <c r="AQ63" s="87"/>
    </row>
    <row r="64" spans="1:43" ht="40" x14ac:dyDescent="0.2">
      <c r="A64" s="87"/>
      <c r="B64" s="87" t="s">
        <v>798</v>
      </c>
      <c r="C64" s="97" t="s">
        <v>803</v>
      </c>
      <c r="D64" s="97" t="s">
        <v>804</v>
      </c>
      <c r="E64" s="87"/>
      <c r="F64" s="87"/>
      <c r="G64" s="87" t="s">
        <v>347</v>
      </c>
      <c r="H64" s="87"/>
      <c r="I64" s="87"/>
      <c r="J64" s="87"/>
      <c r="K64" s="87"/>
      <c r="L64" s="87"/>
      <c r="M64" s="87"/>
      <c r="N64" s="87" t="s">
        <v>347</v>
      </c>
      <c r="O64" s="87" t="s">
        <v>347</v>
      </c>
      <c r="P64" s="87" t="s">
        <v>347</v>
      </c>
      <c r="Q64" s="87" t="s">
        <v>347</v>
      </c>
      <c r="R64" s="87" t="s">
        <v>347</v>
      </c>
      <c r="S64" s="87" t="s">
        <v>347</v>
      </c>
      <c r="T64" s="87" t="s">
        <v>347</v>
      </c>
      <c r="U64" s="87"/>
      <c r="V64" s="87"/>
      <c r="W64" s="87"/>
      <c r="X64" s="87"/>
      <c r="Y64" s="87"/>
      <c r="Z64" s="87"/>
      <c r="AA64" s="87"/>
      <c r="AB64" s="87"/>
      <c r="AC64" s="87"/>
      <c r="AD64" s="87"/>
      <c r="AE64" s="87"/>
      <c r="AF64" s="87"/>
      <c r="AG64" s="87"/>
      <c r="AH64" s="87"/>
      <c r="AI64" s="87"/>
      <c r="AJ64" s="87"/>
      <c r="AK64" s="87"/>
      <c r="AL64" s="87"/>
      <c r="AM64" s="87"/>
      <c r="AN64" s="87"/>
      <c r="AO64" s="87"/>
      <c r="AP64" s="87"/>
      <c r="AQ64" s="87"/>
    </row>
    <row r="65" spans="1:43" ht="40" x14ac:dyDescent="0.2">
      <c r="A65" s="87"/>
      <c r="B65" s="87" t="s">
        <v>798</v>
      </c>
      <c r="C65" s="97" t="s">
        <v>805</v>
      </c>
      <c r="D65" s="97" t="s">
        <v>806</v>
      </c>
      <c r="E65" s="87"/>
      <c r="F65" s="87"/>
      <c r="G65" s="87" t="s">
        <v>347</v>
      </c>
      <c r="H65" s="87"/>
      <c r="I65" s="87"/>
      <c r="J65" s="87"/>
      <c r="K65" s="87"/>
      <c r="L65" s="87"/>
      <c r="M65" s="87"/>
      <c r="N65" s="87" t="s">
        <v>347</v>
      </c>
      <c r="O65" s="87" t="s">
        <v>347</v>
      </c>
      <c r="P65" s="87" t="s">
        <v>347</v>
      </c>
      <c r="Q65" s="87" t="s">
        <v>347</v>
      </c>
      <c r="R65" s="87" t="s">
        <v>347</v>
      </c>
      <c r="S65" s="87" t="s">
        <v>347</v>
      </c>
      <c r="T65" s="87" t="s">
        <v>347</v>
      </c>
      <c r="U65" s="87"/>
      <c r="V65" s="87"/>
      <c r="W65" s="87"/>
      <c r="X65" s="87"/>
      <c r="Y65" s="87"/>
      <c r="Z65" s="87"/>
      <c r="AA65" s="87"/>
      <c r="AB65" s="87"/>
      <c r="AC65" s="87"/>
      <c r="AD65" s="87"/>
      <c r="AE65" s="87"/>
      <c r="AF65" s="87"/>
      <c r="AG65" s="87"/>
      <c r="AH65" s="87"/>
      <c r="AI65" s="87"/>
      <c r="AJ65" s="87"/>
      <c r="AK65" s="87"/>
      <c r="AL65" s="87"/>
      <c r="AM65" s="87"/>
      <c r="AN65" s="87"/>
      <c r="AO65" s="87"/>
      <c r="AP65" s="87"/>
      <c r="AQ65" s="87"/>
    </row>
    <row r="66" spans="1:43" ht="40" x14ac:dyDescent="0.2">
      <c r="A66" s="87"/>
      <c r="B66" s="87" t="s">
        <v>798</v>
      </c>
      <c r="C66" s="97" t="s">
        <v>755</v>
      </c>
      <c r="D66" s="97" t="s">
        <v>807</v>
      </c>
      <c r="E66" s="87"/>
      <c r="F66" s="87"/>
      <c r="G66" s="87" t="s">
        <v>347</v>
      </c>
      <c r="H66" s="87"/>
      <c r="I66" s="87"/>
      <c r="J66" s="87"/>
      <c r="K66" s="87"/>
      <c r="L66" s="87"/>
      <c r="M66" s="87"/>
      <c r="N66" s="87" t="s">
        <v>347</v>
      </c>
      <c r="O66" s="87" t="s">
        <v>347</v>
      </c>
      <c r="P66" s="87" t="s">
        <v>347</v>
      </c>
      <c r="Q66" s="87" t="s">
        <v>347</v>
      </c>
      <c r="R66" s="87" t="s">
        <v>347</v>
      </c>
      <c r="S66" s="87" t="s">
        <v>347</v>
      </c>
      <c r="T66" s="87" t="s">
        <v>347</v>
      </c>
      <c r="U66" s="87"/>
      <c r="V66" s="87"/>
      <c r="W66" s="87"/>
      <c r="X66" s="87"/>
      <c r="Y66" s="87"/>
      <c r="Z66" s="87"/>
      <c r="AA66" s="87"/>
      <c r="AB66" s="87"/>
      <c r="AC66" s="87"/>
      <c r="AD66" s="87"/>
      <c r="AE66" s="87"/>
      <c r="AF66" s="87"/>
      <c r="AG66" s="87"/>
      <c r="AH66" s="87"/>
      <c r="AI66" s="87"/>
      <c r="AJ66" s="87"/>
      <c r="AK66" s="87"/>
      <c r="AL66" s="87"/>
      <c r="AM66" s="87"/>
      <c r="AN66" s="87"/>
      <c r="AO66" s="87"/>
      <c r="AP66" s="87"/>
      <c r="AQ66" s="87"/>
    </row>
    <row r="67" spans="1:43" ht="40" x14ac:dyDescent="0.2">
      <c r="A67" s="87"/>
      <c r="B67" s="87" t="s">
        <v>798</v>
      </c>
      <c r="C67" s="97" t="s">
        <v>808</v>
      </c>
      <c r="D67" s="97" t="s">
        <v>809</v>
      </c>
      <c r="E67" s="87"/>
      <c r="F67" s="87"/>
      <c r="G67" s="87" t="s">
        <v>347</v>
      </c>
      <c r="H67" s="87"/>
      <c r="I67" s="87"/>
      <c r="J67" s="87"/>
      <c r="K67" s="87"/>
      <c r="L67" s="87"/>
      <c r="M67" s="87"/>
      <c r="N67" s="87" t="s">
        <v>347</v>
      </c>
      <c r="O67" s="87" t="s">
        <v>347</v>
      </c>
      <c r="P67" s="87" t="s">
        <v>347</v>
      </c>
      <c r="Q67" s="87" t="s">
        <v>347</v>
      </c>
      <c r="R67" s="87" t="s">
        <v>347</v>
      </c>
      <c r="S67" s="87" t="s">
        <v>347</v>
      </c>
      <c r="T67" s="87" t="s">
        <v>347</v>
      </c>
      <c r="U67" s="87"/>
      <c r="V67" s="87"/>
      <c r="W67" s="87"/>
      <c r="X67" s="87"/>
      <c r="Y67" s="87"/>
      <c r="Z67" s="87"/>
      <c r="AA67" s="87"/>
      <c r="AB67" s="87"/>
      <c r="AC67" s="87"/>
      <c r="AD67" s="87"/>
      <c r="AE67" s="87"/>
      <c r="AF67" s="87"/>
      <c r="AG67" s="87"/>
      <c r="AH67" s="87"/>
      <c r="AI67" s="87"/>
      <c r="AJ67" s="87"/>
      <c r="AK67" s="87"/>
      <c r="AL67" s="87"/>
      <c r="AM67" s="87"/>
      <c r="AN67" s="87"/>
      <c r="AO67" s="87"/>
      <c r="AP67" s="87"/>
      <c r="AQ67" s="87"/>
    </row>
    <row r="68" spans="1:43" ht="40" x14ac:dyDescent="0.2">
      <c r="A68" s="87"/>
      <c r="B68" s="87" t="s">
        <v>798</v>
      </c>
      <c r="C68" s="97" t="s">
        <v>810</v>
      </c>
      <c r="D68" s="97" t="s">
        <v>811</v>
      </c>
      <c r="E68" s="87"/>
      <c r="F68" s="87"/>
      <c r="G68" s="87" t="s">
        <v>347</v>
      </c>
      <c r="H68" s="87"/>
      <c r="I68" s="87"/>
      <c r="J68" s="87"/>
      <c r="K68" s="87"/>
      <c r="L68" s="87"/>
      <c r="M68" s="87"/>
      <c r="N68" s="87" t="s">
        <v>347</v>
      </c>
      <c r="O68" s="87" t="s">
        <v>347</v>
      </c>
      <c r="P68" s="87" t="s">
        <v>347</v>
      </c>
      <c r="Q68" s="87" t="s">
        <v>347</v>
      </c>
      <c r="R68" s="87" t="s">
        <v>347</v>
      </c>
      <c r="S68" s="87" t="s">
        <v>347</v>
      </c>
      <c r="T68" s="87" t="s">
        <v>347</v>
      </c>
      <c r="U68" s="87"/>
      <c r="V68" s="87"/>
      <c r="W68" s="87"/>
      <c r="X68" s="87"/>
      <c r="Y68" s="87"/>
      <c r="Z68" s="87"/>
      <c r="AA68" s="87"/>
      <c r="AB68" s="87"/>
      <c r="AC68" s="87"/>
      <c r="AD68" s="87"/>
      <c r="AE68" s="87"/>
      <c r="AF68" s="87"/>
      <c r="AG68" s="87"/>
      <c r="AH68" s="87"/>
      <c r="AI68" s="87"/>
      <c r="AJ68" s="87"/>
      <c r="AK68" s="87"/>
      <c r="AL68" s="87"/>
      <c r="AM68" s="87"/>
      <c r="AN68" s="87"/>
      <c r="AO68" s="87"/>
      <c r="AP68" s="87"/>
      <c r="AQ68" s="87"/>
    </row>
    <row r="69" spans="1:43" ht="40" x14ac:dyDescent="0.2">
      <c r="A69" s="87"/>
      <c r="B69" s="87" t="s">
        <v>798</v>
      </c>
      <c r="C69" s="97" t="s">
        <v>812</v>
      </c>
      <c r="D69" s="97" t="s">
        <v>813</v>
      </c>
      <c r="E69" s="87"/>
      <c r="F69" s="87"/>
      <c r="G69" s="87" t="s">
        <v>347</v>
      </c>
      <c r="H69" s="87"/>
      <c r="I69" s="87"/>
      <c r="J69" s="87"/>
      <c r="K69" s="87"/>
      <c r="L69" s="87"/>
      <c r="M69" s="87"/>
      <c r="N69" s="87" t="s">
        <v>347</v>
      </c>
      <c r="O69" s="87" t="s">
        <v>347</v>
      </c>
      <c r="P69" s="87" t="s">
        <v>347</v>
      </c>
      <c r="Q69" s="87" t="s">
        <v>347</v>
      </c>
      <c r="R69" s="87" t="s">
        <v>347</v>
      </c>
      <c r="S69" s="87" t="s">
        <v>347</v>
      </c>
      <c r="T69" s="87" t="s">
        <v>347</v>
      </c>
      <c r="U69" s="87"/>
      <c r="V69" s="87"/>
      <c r="W69" s="87"/>
      <c r="X69" s="87"/>
      <c r="Y69" s="87"/>
      <c r="Z69" s="87"/>
      <c r="AA69" s="87"/>
      <c r="AB69" s="87"/>
      <c r="AC69" s="87"/>
      <c r="AD69" s="87"/>
      <c r="AE69" s="87"/>
      <c r="AF69" s="87"/>
      <c r="AG69" s="87"/>
      <c r="AH69" s="87"/>
      <c r="AI69" s="87"/>
      <c r="AJ69" s="87"/>
      <c r="AK69" s="87"/>
      <c r="AL69" s="87"/>
      <c r="AM69" s="87"/>
      <c r="AN69" s="87"/>
      <c r="AO69" s="87"/>
      <c r="AP69" s="87"/>
      <c r="AQ69" s="87"/>
    </row>
    <row r="70" spans="1:43" ht="40" x14ac:dyDescent="0.2">
      <c r="A70" s="87"/>
      <c r="B70" s="87" t="s">
        <v>798</v>
      </c>
      <c r="C70" s="97" t="s">
        <v>814</v>
      </c>
      <c r="D70" s="97" t="s">
        <v>815</v>
      </c>
      <c r="E70" s="87"/>
      <c r="F70" s="87"/>
      <c r="G70" s="87" t="s">
        <v>347</v>
      </c>
      <c r="H70" s="87"/>
      <c r="I70" s="87"/>
      <c r="J70" s="87"/>
      <c r="K70" s="87"/>
      <c r="L70" s="87"/>
      <c r="M70" s="87"/>
      <c r="N70" s="87" t="s">
        <v>347</v>
      </c>
      <c r="O70" s="87" t="s">
        <v>347</v>
      </c>
      <c r="P70" s="87" t="s">
        <v>347</v>
      </c>
      <c r="Q70" s="87" t="s">
        <v>347</v>
      </c>
      <c r="R70" s="87" t="s">
        <v>347</v>
      </c>
      <c r="S70" s="87" t="s">
        <v>347</v>
      </c>
      <c r="T70" s="87" t="s">
        <v>347</v>
      </c>
      <c r="U70" s="87"/>
      <c r="V70" s="87"/>
      <c r="W70" s="87"/>
      <c r="X70" s="87"/>
      <c r="Y70" s="87"/>
      <c r="Z70" s="87"/>
      <c r="AA70" s="87"/>
      <c r="AB70" s="87"/>
      <c r="AC70" s="87"/>
      <c r="AD70" s="87"/>
      <c r="AE70" s="87"/>
      <c r="AF70" s="87"/>
      <c r="AG70" s="87"/>
      <c r="AH70" s="87"/>
      <c r="AI70" s="87"/>
      <c r="AJ70" s="87"/>
      <c r="AK70" s="87"/>
      <c r="AL70" s="87"/>
      <c r="AM70" s="87"/>
      <c r="AN70" s="87"/>
      <c r="AO70" s="87"/>
      <c r="AP70" s="87"/>
      <c r="AQ70" s="87"/>
    </row>
    <row r="71" spans="1:43" ht="40" x14ac:dyDescent="0.2">
      <c r="A71" s="87"/>
      <c r="B71" s="87" t="s">
        <v>798</v>
      </c>
      <c r="C71" s="97" t="s">
        <v>816</v>
      </c>
      <c r="D71" s="97" t="s">
        <v>817</v>
      </c>
      <c r="E71" s="87"/>
      <c r="F71" s="87"/>
      <c r="G71" s="87" t="s">
        <v>347</v>
      </c>
      <c r="H71" s="87"/>
      <c r="I71" s="87"/>
      <c r="J71" s="87"/>
      <c r="K71" s="87"/>
      <c r="L71" s="87"/>
      <c r="M71" s="87"/>
      <c r="N71" s="87" t="s">
        <v>347</v>
      </c>
      <c r="O71" s="87" t="s">
        <v>347</v>
      </c>
      <c r="P71" s="87" t="s">
        <v>347</v>
      </c>
      <c r="Q71" s="87" t="s">
        <v>347</v>
      </c>
      <c r="R71" s="87" t="s">
        <v>347</v>
      </c>
      <c r="S71" s="87" t="s">
        <v>347</v>
      </c>
      <c r="T71" s="87" t="s">
        <v>347</v>
      </c>
      <c r="U71" s="87"/>
      <c r="V71" s="87"/>
      <c r="W71" s="87"/>
      <c r="X71" s="87"/>
      <c r="Y71" s="87"/>
      <c r="Z71" s="87"/>
      <c r="AA71" s="87"/>
      <c r="AB71" s="87"/>
      <c r="AC71" s="87"/>
      <c r="AD71" s="87"/>
      <c r="AE71" s="87"/>
      <c r="AF71" s="87"/>
      <c r="AG71" s="87"/>
      <c r="AH71" s="87"/>
      <c r="AI71" s="87"/>
      <c r="AJ71" s="87"/>
      <c r="AK71" s="87"/>
      <c r="AL71" s="87"/>
      <c r="AM71" s="87"/>
      <c r="AN71" s="87"/>
      <c r="AO71" s="87"/>
      <c r="AP71" s="87"/>
      <c r="AQ71" s="87"/>
    </row>
    <row r="72" spans="1:43" ht="40" x14ac:dyDescent="0.2">
      <c r="A72" s="87"/>
      <c r="B72" s="87" t="s">
        <v>818</v>
      </c>
      <c r="C72" s="97" t="s">
        <v>819</v>
      </c>
      <c r="D72" s="97" t="s">
        <v>820</v>
      </c>
      <c r="E72" s="87"/>
      <c r="F72" s="87"/>
      <c r="G72" s="87" t="s">
        <v>347</v>
      </c>
      <c r="H72" s="87"/>
      <c r="I72" s="87"/>
      <c r="J72" s="87"/>
      <c r="K72" s="87"/>
      <c r="L72" s="87"/>
      <c r="M72" s="87"/>
      <c r="N72" s="87" t="s">
        <v>347</v>
      </c>
      <c r="O72" s="87" t="s">
        <v>347</v>
      </c>
      <c r="P72" s="87" t="s">
        <v>347</v>
      </c>
      <c r="Q72" s="87" t="s">
        <v>347</v>
      </c>
      <c r="R72" s="87" t="s">
        <v>347</v>
      </c>
      <c r="S72" s="87" t="s">
        <v>347</v>
      </c>
      <c r="T72" s="87" t="s">
        <v>347</v>
      </c>
      <c r="U72" s="87"/>
      <c r="V72" s="87"/>
      <c r="W72" s="87"/>
      <c r="X72" s="87"/>
      <c r="Y72" s="87"/>
      <c r="Z72" s="87"/>
      <c r="AA72" s="87"/>
      <c r="AB72" s="87"/>
      <c r="AC72" s="87"/>
      <c r="AD72" s="87"/>
      <c r="AE72" s="87"/>
      <c r="AF72" s="87"/>
      <c r="AG72" s="87"/>
      <c r="AH72" s="87"/>
      <c r="AI72" s="87"/>
      <c r="AJ72" s="87"/>
      <c r="AK72" s="87"/>
      <c r="AL72" s="87"/>
      <c r="AM72" s="87"/>
      <c r="AN72" s="87"/>
      <c r="AO72" s="87"/>
      <c r="AP72" s="87"/>
      <c r="AQ72" s="87"/>
    </row>
    <row r="73" spans="1:43" ht="40" x14ac:dyDescent="0.2">
      <c r="A73" s="87"/>
      <c r="B73" s="87" t="s">
        <v>818</v>
      </c>
      <c r="C73" s="97" t="s">
        <v>702</v>
      </c>
      <c r="D73" s="97" t="s">
        <v>821</v>
      </c>
      <c r="E73" s="87"/>
      <c r="F73" s="87"/>
      <c r="G73" s="87" t="s">
        <v>347</v>
      </c>
      <c r="H73" s="87"/>
      <c r="I73" s="87"/>
      <c r="J73" s="87"/>
      <c r="K73" s="87"/>
      <c r="L73" s="87"/>
      <c r="M73" s="87"/>
      <c r="N73" s="87" t="s">
        <v>347</v>
      </c>
      <c r="O73" s="87" t="s">
        <v>347</v>
      </c>
      <c r="P73" s="87" t="s">
        <v>347</v>
      </c>
      <c r="Q73" s="87" t="s">
        <v>347</v>
      </c>
      <c r="R73" s="87" t="s">
        <v>347</v>
      </c>
      <c r="S73" s="87" t="s">
        <v>347</v>
      </c>
      <c r="T73" s="87" t="s">
        <v>347</v>
      </c>
      <c r="U73" s="87"/>
      <c r="V73" s="87"/>
      <c r="W73" s="87"/>
      <c r="X73" s="87"/>
      <c r="Y73" s="87"/>
      <c r="Z73" s="87"/>
      <c r="AA73" s="87"/>
      <c r="AB73" s="87"/>
      <c r="AC73" s="87"/>
      <c r="AD73" s="87"/>
      <c r="AE73" s="87"/>
      <c r="AF73" s="87"/>
      <c r="AG73" s="87"/>
      <c r="AH73" s="87"/>
      <c r="AI73" s="87"/>
      <c r="AJ73" s="87"/>
      <c r="AK73" s="87"/>
      <c r="AL73" s="87"/>
      <c r="AM73" s="87"/>
      <c r="AN73" s="87"/>
      <c r="AO73" s="87"/>
      <c r="AP73" s="87"/>
      <c r="AQ73" s="87"/>
    </row>
    <row r="74" spans="1:43" ht="40" x14ac:dyDescent="0.2">
      <c r="A74" s="87"/>
      <c r="B74" s="87" t="s">
        <v>818</v>
      </c>
      <c r="C74" s="97" t="s">
        <v>822</v>
      </c>
      <c r="D74" s="97" t="s">
        <v>823</v>
      </c>
      <c r="E74" s="87"/>
      <c r="F74" s="87"/>
      <c r="G74" s="87" t="s">
        <v>347</v>
      </c>
      <c r="H74" s="87"/>
      <c r="I74" s="87"/>
      <c r="J74" s="87"/>
      <c r="K74" s="87"/>
      <c r="L74" s="87"/>
      <c r="M74" s="87"/>
      <c r="N74" s="87" t="s">
        <v>347</v>
      </c>
      <c r="O74" s="87" t="s">
        <v>347</v>
      </c>
      <c r="P74" s="87" t="s">
        <v>347</v>
      </c>
      <c r="Q74" s="87" t="s">
        <v>347</v>
      </c>
      <c r="R74" s="87" t="s">
        <v>347</v>
      </c>
      <c r="S74" s="87" t="s">
        <v>347</v>
      </c>
      <c r="T74" s="87" t="s">
        <v>347</v>
      </c>
      <c r="U74" s="87"/>
      <c r="V74" s="87"/>
      <c r="W74" s="87"/>
      <c r="X74" s="87"/>
      <c r="Y74" s="87"/>
      <c r="Z74" s="87"/>
      <c r="AA74" s="87"/>
      <c r="AB74" s="87"/>
      <c r="AC74" s="87"/>
      <c r="AD74" s="87"/>
      <c r="AE74" s="87"/>
      <c r="AF74" s="87"/>
      <c r="AG74" s="87"/>
      <c r="AH74" s="87"/>
      <c r="AI74" s="87"/>
      <c r="AJ74" s="87"/>
      <c r="AK74" s="87"/>
      <c r="AL74" s="87"/>
      <c r="AM74" s="87"/>
      <c r="AN74" s="87"/>
      <c r="AO74" s="87"/>
      <c r="AP74" s="87"/>
      <c r="AQ74" s="87"/>
    </row>
    <row r="75" spans="1:43" ht="40" x14ac:dyDescent="0.2">
      <c r="A75" s="87"/>
      <c r="B75" s="87" t="s">
        <v>818</v>
      </c>
      <c r="C75" s="97" t="s">
        <v>805</v>
      </c>
      <c r="D75" s="97" t="s">
        <v>824</v>
      </c>
      <c r="E75" s="87"/>
      <c r="F75" s="87"/>
      <c r="G75" s="87" t="s">
        <v>347</v>
      </c>
      <c r="H75" s="87"/>
      <c r="I75" s="87"/>
      <c r="J75" s="87"/>
      <c r="K75" s="87"/>
      <c r="L75" s="87"/>
      <c r="M75" s="87"/>
      <c r="N75" s="87" t="s">
        <v>347</v>
      </c>
      <c r="O75" s="87" t="s">
        <v>347</v>
      </c>
      <c r="P75" s="87" t="s">
        <v>347</v>
      </c>
      <c r="Q75" s="87" t="s">
        <v>347</v>
      </c>
      <c r="R75" s="87" t="s">
        <v>347</v>
      </c>
      <c r="S75" s="87" t="s">
        <v>347</v>
      </c>
      <c r="T75" s="87" t="s">
        <v>347</v>
      </c>
      <c r="U75" s="87"/>
      <c r="V75" s="87"/>
      <c r="W75" s="87"/>
      <c r="X75" s="87"/>
      <c r="Y75" s="87"/>
      <c r="Z75" s="87"/>
      <c r="AA75" s="87"/>
      <c r="AB75" s="87"/>
      <c r="AC75" s="87"/>
      <c r="AD75" s="87"/>
      <c r="AE75" s="87"/>
      <c r="AF75" s="87"/>
      <c r="AG75" s="87"/>
      <c r="AH75" s="87"/>
      <c r="AI75" s="87"/>
      <c r="AJ75" s="87"/>
      <c r="AK75" s="87"/>
      <c r="AL75" s="87"/>
      <c r="AM75" s="87"/>
      <c r="AN75" s="87"/>
      <c r="AO75" s="87"/>
      <c r="AP75" s="87"/>
      <c r="AQ75" s="87"/>
    </row>
    <row r="76" spans="1:43" ht="40" x14ac:dyDescent="0.2">
      <c r="A76" s="87"/>
      <c r="B76" s="87" t="s">
        <v>818</v>
      </c>
      <c r="C76" s="97" t="s">
        <v>825</v>
      </c>
      <c r="D76" s="97" t="s">
        <v>826</v>
      </c>
      <c r="E76" s="87"/>
      <c r="F76" s="87"/>
      <c r="G76" s="87" t="s">
        <v>347</v>
      </c>
      <c r="H76" s="87"/>
      <c r="I76" s="87"/>
      <c r="J76" s="87"/>
      <c r="K76" s="87"/>
      <c r="L76" s="87"/>
      <c r="M76" s="87"/>
      <c r="N76" s="87" t="s">
        <v>347</v>
      </c>
      <c r="O76" s="87" t="s">
        <v>347</v>
      </c>
      <c r="P76" s="87" t="s">
        <v>347</v>
      </c>
      <c r="Q76" s="87" t="s">
        <v>347</v>
      </c>
      <c r="R76" s="87" t="s">
        <v>347</v>
      </c>
      <c r="S76" s="87" t="s">
        <v>347</v>
      </c>
      <c r="T76" s="87" t="s">
        <v>347</v>
      </c>
      <c r="U76" s="87"/>
      <c r="V76" s="87"/>
      <c r="W76" s="87"/>
      <c r="X76" s="87"/>
      <c r="Y76" s="87"/>
      <c r="Z76" s="87"/>
      <c r="AA76" s="87"/>
      <c r="AB76" s="87"/>
      <c r="AC76" s="87"/>
      <c r="AD76" s="87"/>
      <c r="AE76" s="87"/>
      <c r="AF76" s="87"/>
      <c r="AG76" s="87"/>
      <c r="AH76" s="87"/>
      <c r="AI76" s="87"/>
      <c r="AJ76" s="87"/>
      <c r="AK76" s="87"/>
      <c r="AL76" s="87"/>
      <c r="AM76" s="87"/>
      <c r="AN76" s="87"/>
      <c r="AO76" s="87"/>
      <c r="AP76" s="87"/>
      <c r="AQ76" s="87"/>
    </row>
    <row r="77" spans="1:43" ht="20" x14ac:dyDescent="0.2">
      <c r="A77" s="87"/>
      <c r="B77" s="87" t="s">
        <v>818</v>
      </c>
      <c r="C77" s="97" t="s">
        <v>827</v>
      </c>
      <c r="D77" s="97" t="s">
        <v>828</v>
      </c>
      <c r="E77" s="87"/>
      <c r="F77" s="87"/>
      <c r="G77" s="87" t="s">
        <v>347</v>
      </c>
      <c r="H77" s="87"/>
      <c r="I77" s="87"/>
      <c r="J77" s="87"/>
      <c r="K77" s="87"/>
      <c r="L77" s="87"/>
      <c r="M77" s="87"/>
      <c r="N77" s="87" t="s">
        <v>347</v>
      </c>
      <c r="O77" s="87" t="s">
        <v>347</v>
      </c>
      <c r="P77" s="87" t="s">
        <v>347</v>
      </c>
      <c r="Q77" s="87" t="s">
        <v>347</v>
      </c>
      <c r="R77" s="87" t="s">
        <v>347</v>
      </c>
      <c r="S77" s="87" t="s">
        <v>347</v>
      </c>
      <c r="T77" s="87" t="s">
        <v>347</v>
      </c>
      <c r="U77" s="87"/>
      <c r="V77" s="87"/>
      <c r="W77" s="87"/>
      <c r="X77" s="87"/>
      <c r="Y77" s="87"/>
      <c r="Z77" s="87"/>
      <c r="AA77" s="87"/>
      <c r="AB77" s="87"/>
      <c r="AC77" s="87"/>
      <c r="AD77" s="87"/>
      <c r="AE77" s="87"/>
      <c r="AF77" s="87"/>
      <c r="AG77" s="87"/>
      <c r="AH77" s="87"/>
      <c r="AI77" s="87"/>
      <c r="AJ77" s="87"/>
      <c r="AK77" s="87"/>
      <c r="AL77" s="87"/>
      <c r="AM77" s="87"/>
      <c r="AN77" s="87"/>
      <c r="AO77" s="87"/>
      <c r="AP77" s="87"/>
      <c r="AQ77" s="87"/>
    </row>
    <row r="78" spans="1:43" ht="40" x14ac:dyDescent="0.2">
      <c r="A78" s="87"/>
      <c r="B78" s="87" t="s">
        <v>818</v>
      </c>
      <c r="C78" s="97" t="s">
        <v>829</v>
      </c>
      <c r="D78" s="97" t="s">
        <v>830</v>
      </c>
      <c r="E78" s="87"/>
      <c r="F78" s="87"/>
      <c r="G78" s="87" t="s">
        <v>347</v>
      </c>
      <c r="H78" s="87"/>
      <c r="I78" s="87"/>
      <c r="J78" s="87"/>
      <c r="K78" s="87"/>
      <c r="L78" s="87"/>
      <c r="M78" s="87"/>
      <c r="N78" s="87" t="s">
        <v>347</v>
      </c>
      <c r="O78" s="87" t="s">
        <v>347</v>
      </c>
      <c r="P78" s="87" t="s">
        <v>347</v>
      </c>
      <c r="Q78" s="87" t="s">
        <v>347</v>
      </c>
      <c r="R78" s="87" t="s">
        <v>347</v>
      </c>
      <c r="S78" s="87" t="s">
        <v>347</v>
      </c>
      <c r="T78" s="87" t="s">
        <v>347</v>
      </c>
      <c r="U78" s="87"/>
      <c r="V78" s="87"/>
      <c r="W78" s="87"/>
      <c r="X78" s="87"/>
      <c r="Y78" s="87"/>
      <c r="Z78" s="87"/>
      <c r="AA78" s="87"/>
      <c r="AB78" s="87"/>
      <c r="AC78" s="87"/>
      <c r="AD78" s="87"/>
      <c r="AE78" s="87"/>
      <c r="AF78" s="87"/>
      <c r="AG78" s="87"/>
      <c r="AH78" s="87"/>
      <c r="AI78" s="87"/>
      <c r="AJ78" s="87"/>
      <c r="AK78" s="87"/>
      <c r="AL78" s="87"/>
      <c r="AM78" s="87"/>
      <c r="AN78" s="87"/>
      <c r="AO78" s="87"/>
      <c r="AP78" s="87"/>
      <c r="AQ78" s="87"/>
    </row>
    <row r="79" spans="1:43" ht="40" x14ac:dyDescent="0.2">
      <c r="A79" s="87"/>
      <c r="B79" s="87" t="s">
        <v>818</v>
      </c>
      <c r="C79" s="97" t="s">
        <v>831</v>
      </c>
      <c r="D79" s="97" t="s">
        <v>832</v>
      </c>
      <c r="E79" s="87"/>
      <c r="F79" s="87"/>
      <c r="G79" s="87" t="s">
        <v>347</v>
      </c>
      <c r="H79" s="87"/>
      <c r="I79" s="87"/>
      <c r="J79" s="87"/>
      <c r="K79" s="87"/>
      <c r="L79" s="87"/>
      <c r="M79" s="87"/>
      <c r="N79" s="87" t="s">
        <v>347</v>
      </c>
      <c r="O79" s="87" t="s">
        <v>347</v>
      </c>
      <c r="P79" s="87" t="s">
        <v>347</v>
      </c>
      <c r="Q79" s="87" t="s">
        <v>347</v>
      </c>
      <c r="R79" s="87" t="s">
        <v>347</v>
      </c>
      <c r="S79" s="87" t="s">
        <v>347</v>
      </c>
      <c r="T79" s="87" t="s">
        <v>347</v>
      </c>
      <c r="U79" s="87"/>
      <c r="V79" s="87"/>
      <c r="W79" s="87"/>
      <c r="X79" s="87"/>
      <c r="Y79" s="87"/>
      <c r="Z79" s="87"/>
      <c r="AA79" s="87"/>
      <c r="AB79" s="87"/>
      <c r="AC79" s="87"/>
      <c r="AD79" s="87"/>
      <c r="AE79" s="87"/>
      <c r="AF79" s="87"/>
      <c r="AG79" s="87"/>
      <c r="AH79" s="87"/>
      <c r="AI79" s="87"/>
      <c r="AJ79" s="87"/>
      <c r="AK79" s="87"/>
      <c r="AL79" s="87"/>
      <c r="AM79" s="87"/>
      <c r="AN79" s="87"/>
      <c r="AO79" s="87"/>
      <c r="AP79" s="87"/>
      <c r="AQ79" s="87"/>
    </row>
    <row r="80" spans="1:43" ht="40" x14ac:dyDescent="0.2">
      <c r="A80" s="87"/>
      <c r="B80" s="87" t="s">
        <v>818</v>
      </c>
      <c r="C80" s="97" t="s">
        <v>833</v>
      </c>
      <c r="D80" s="97" t="s">
        <v>834</v>
      </c>
      <c r="E80" s="87"/>
      <c r="F80" s="87"/>
      <c r="G80" s="87" t="s">
        <v>347</v>
      </c>
      <c r="H80" s="87"/>
      <c r="I80" s="87"/>
      <c r="J80" s="87"/>
      <c r="K80" s="87"/>
      <c r="L80" s="87"/>
      <c r="M80" s="87"/>
      <c r="N80" s="87" t="s">
        <v>347</v>
      </c>
      <c r="O80" s="87" t="s">
        <v>347</v>
      </c>
      <c r="P80" s="87" t="s">
        <v>347</v>
      </c>
      <c r="Q80" s="87" t="s">
        <v>347</v>
      </c>
      <c r="R80" s="87" t="s">
        <v>347</v>
      </c>
      <c r="S80" s="87" t="s">
        <v>347</v>
      </c>
      <c r="T80" s="87" t="s">
        <v>347</v>
      </c>
      <c r="U80" s="87"/>
      <c r="V80" s="87"/>
      <c r="W80" s="87"/>
      <c r="X80" s="87"/>
      <c r="Y80" s="87"/>
      <c r="Z80" s="87"/>
      <c r="AA80" s="87"/>
      <c r="AB80" s="87"/>
      <c r="AC80" s="87"/>
      <c r="AD80" s="87"/>
      <c r="AE80" s="87"/>
      <c r="AF80" s="87"/>
      <c r="AG80" s="87"/>
      <c r="AH80" s="87"/>
      <c r="AI80" s="87"/>
      <c r="AJ80" s="87"/>
      <c r="AK80" s="87"/>
      <c r="AL80" s="87"/>
      <c r="AM80" s="87"/>
      <c r="AN80" s="87"/>
      <c r="AO80" s="87"/>
      <c r="AP80" s="87"/>
      <c r="AQ80" s="87"/>
    </row>
    <row r="81" spans="1:43" ht="40" x14ac:dyDescent="0.2">
      <c r="A81" s="87"/>
      <c r="B81" s="87" t="s">
        <v>818</v>
      </c>
      <c r="C81" s="97" t="s">
        <v>835</v>
      </c>
      <c r="D81" s="97" t="s">
        <v>836</v>
      </c>
      <c r="E81" s="87"/>
      <c r="F81" s="87"/>
      <c r="G81" s="87" t="s">
        <v>347</v>
      </c>
      <c r="H81" s="87"/>
      <c r="I81" s="87"/>
      <c r="J81" s="87"/>
      <c r="K81" s="87"/>
      <c r="L81" s="87"/>
      <c r="M81" s="87"/>
      <c r="N81" s="87" t="s">
        <v>347</v>
      </c>
      <c r="O81" s="87" t="s">
        <v>347</v>
      </c>
      <c r="P81" s="87" t="s">
        <v>347</v>
      </c>
      <c r="Q81" s="87" t="s">
        <v>347</v>
      </c>
      <c r="R81" s="87" t="s">
        <v>347</v>
      </c>
      <c r="S81" s="87" t="s">
        <v>347</v>
      </c>
      <c r="T81" s="87" t="s">
        <v>347</v>
      </c>
      <c r="U81" s="87"/>
      <c r="V81" s="87"/>
      <c r="W81" s="87"/>
      <c r="X81" s="87"/>
      <c r="Y81" s="87"/>
      <c r="Z81" s="87"/>
      <c r="AA81" s="87"/>
      <c r="AB81" s="87"/>
      <c r="AC81" s="87"/>
      <c r="AD81" s="87"/>
      <c r="AE81" s="87"/>
      <c r="AF81" s="87"/>
      <c r="AG81" s="87"/>
      <c r="AH81" s="87"/>
      <c r="AI81" s="87"/>
      <c r="AJ81" s="87"/>
      <c r="AK81" s="87"/>
      <c r="AL81" s="87"/>
      <c r="AM81" s="87"/>
      <c r="AN81" s="87"/>
      <c r="AO81" s="87"/>
      <c r="AP81" s="87"/>
      <c r="AQ81" s="87"/>
    </row>
  </sheetData>
  <autoFilter ref="B2:D81" xr:uid="{757C7D74-D80D-CB44-B3BA-830433E583E2}"/>
  <mergeCells count="8">
    <mergeCell ref="AB1:AI1"/>
    <mergeCell ref="AJ1:AQ1"/>
    <mergeCell ref="A1:D1"/>
    <mergeCell ref="E1:G1"/>
    <mergeCell ref="H1:J1"/>
    <mergeCell ref="K1:M1"/>
    <mergeCell ref="N1:T1"/>
    <mergeCell ref="U1:AA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F7803D0-D9AA-2743-A16C-D6E0224E7B59}">
          <x14:formula1>
            <xm:f>'ANSWER KEY'!$I$2:$I$7</xm:f>
          </x14:formula1>
          <xm:sqref>N3:T81</xm:sqref>
        </x14:dataValidation>
        <x14:dataValidation type="list" allowBlank="1" showInputMessage="1" showErrorMessage="1" xr:uid="{C915D302-BF19-FD4F-B162-44B1BCC7C481}">
          <x14:formula1>
            <xm:f>'ANSWER KEY'!$T$2:$T$8</xm:f>
          </x14:formula1>
          <xm:sqref>G3:G81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6137F-C615-D047-BEE4-3873C2AE9DF0}">
  <dimension ref="A1:C75"/>
  <sheetViews>
    <sheetView workbookViewId="0">
      <pane ySplit="2" topLeftCell="A3" activePane="bottomLeft" state="frozen"/>
      <selection activeCell="F2" sqref="F2:H2"/>
      <selection pane="bottomLeft" sqref="A1:XFD1048576"/>
    </sheetView>
  </sheetViews>
  <sheetFormatPr baseColWidth="10" defaultColWidth="56.5" defaultRowHeight="22" x14ac:dyDescent="0.2"/>
  <cols>
    <col min="1" max="1" width="56.5" style="101"/>
    <col min="2" max="2" width="78.33203125" style="101" customWidth="1"/>
    <col min="3" max="3" width="72.1640625" style="101" customWidth="1"/>
    <col min="4" max="16384" width="56.5" style="101"/>
  </cols>
  <sheetData>
    <row r="1" spans="1:3" ht="23" x14ac:dyDescent="0.2">
      <c r="A1" s="98" t="s">
        <v>1015</v>
      </c>
      <c r="B1" s="99" t="s">
        <v>1016</v>
      </c>
      <c r="C1" s="100" t="s">
        <v>1017</v>
      </c>
    </row>
    <row r="2" spans="1:3" ht="20" customHeight="1" x14ac:dyDescent="0.2">
      <c r="A2" s="281" t="s">
        <v>1018</v>
      </c>
      <c r="B2" s="282"/>
      <c r="C2" s="282"/>
    </row>
    <row r="3" spans="1:3" ht="335" customHeight="1" x14ac:dyDescent="0.2">
      <c r="A3" s="102" t="s">
        <v>1019</v>
      </c>
      <c r="B3" s="103" t="s">
        <v>1020</v>
      </c>
      <c r="C3" s="104" t="s">
        <v>837</v>
      </c>
    </row>
    <row r="4" spans="1:3" ht="138" x14ac:dyDescent="0.2">
      <c r="A4" s="102" t="s">
        <v>1019</v>
      </c>
      <c r="B4" s="105" t="s">
        <v>1021</v>
      </c>
      <c r="C4" s="106" t="s">
        <v>838</v>
      </c>
    </row>
    <row r="5" spans="1:3" ht="138" x14ac:dyDescent="0.2">
      <c r="A5" s="102" t="s">
        <v>1019</v>
      </c>
      <c r="B5" s="105" t="s">
        <v>1022</v>
      </c>
      <c r="C5" s="106" t="s">
        <v>839</v>
      </c>
    </row>
    <row r="6" spans="1:3" ht="138" x14ac:dyDescent="0.2">
      <c r="A6" s="102" t="s">
        <v>1019</v>
      </c>
      <c r="B6" s="105" t="s">
        <v>1023</v>
      </c>
      <c r="C6" s="106" t="s">
        <v>840</v>
      </c>
    </row>
    <row r="7" spans="1:3" ht="207" x14ac:dyDescent="0.2">
      <c r="A7" s="102" t="s">
        <v>1019</v>
      </c>
      <c r="B7" s="107" t="s">
        <v>1024</v>
      </c>
      <c r="C7" s="108" t="s">
        <v>841</v>
      </c>
    </row>
    <row r="8" spans="1:3" ht="161" x14ac:dyDescent="0.2">
      <c r="A8" s="102" t="s">
        <v>1019</v>
      </c>
      <c r="B8" s="109" t="s">
        <v>1025</v>
      </c>
      <c r="C8" s="110" t="s">
        <v>842</v>
      </c>
    </row>
    <row r="9" spans="1:3" ht="138" x14ac:dyDescent="0.2">
      <c r="A9" s="111" t="s">
        <v>1026</v>
      </c>
      <c r="B9" s="109" t="s">
        <v>1027</v>
      </c>
      <c r="C9" s="110" t="s">
        <v>843</v>
      </c>
    </row>
    <row r="10" spans="1:3" ht="115" x14ac:dyDescent="0.2">
      <c r="A10" s="111" t="s">
        <v>1026</v>
      </c>
      <c r="B10" s="109" t="s">
        <v>1028</v>
      </c>
      <c r="C10" s="110" t="s">
        <v>844</v>
      </c>
    </row>
    <row r="11" spans="1:3" ht="138" x14ac:dyDescent="0.2">
      <c r="A11" s="111" t="s">
        <v>1026</v>
      </c>
      <c r="B11" s="107" t="s">
        <v>1029</v>
      </c>
      <c r="C11" s="108" t="s">
        <v>845</v>
      </c>
    </row>
    <row r="12" spans="1:3" ht="161" x14ac:dyDescent="0.2">
      <c r="A12" s="112" t="s">
        <v>1030</v>
      </c>
      <c r="B12" s="109" t="s">
        <v>1031</v>
      </c>
      <c r="C12" s="110" t="s">
        <v>846</v>
      </c>
    </row>
    <row r="13" spans="1:3" ht="138" x14ac:dyDescent="0.2">
      <c r="A13" s="112" t="s">
        <v>1030</v>
      </c>
      <c r="B13" s="109" t="s">
        <v>1032</v>
      </c>
      <c r="C13" s="110" t="s">
        <v>847</v>
      </c>
    </row>
    <row r="14" spans="1:3" ht="138" x14ac:dyDescent="0.2">
      <c r="A14" s="112" t="s">
        <v>1030</v>
      </c>
      <c r="B14" s="109" t="s">
        <v>1033</v>
      </c>
      <c r="C14" s="110" t="s">
        <v>848</v>
      </c>
    </row>
    <row r="15" spans="1:3" ht="138" x14ac:dyDescent="0.2">
      <c r="A15" s="113" t="s">
        <v>1034</v>
      </c>
      <c r="B15" s="109" t="s">
        <v>1035</v>
      </c>
      <c r="C15" s="110" t="s">
        <v>849</v>
      </c>
    </row>
    <row r="16" spans="1:3" ht="115" x14ac:dyDescent="0.2">
      <c r="A16" s="113" t="s">
        <v>1034</v>
      </c>
      <c r="B16" s="114" t="s">
        <v>1036</v>
      </c>
      <c r="C16" s="108" t="s">
        <v>850</v>
      </c>
    </row>
    <row r="17" spans="1:3" ht="138" x14ac:dyDescent="0.2">
      <c r="A17" s="113" t="s">
        <v>1034</v>
      </c>
      <c r="B17" s="109" t="s">
        <v>1037</v>
      </c>
      <c r="C17" s="110" t="s">
        <v>851</v>
      </c>
    </row>
    <row r="18" spans="1:3" ht="115" x14ac:dyDescent="0.2">
      <c r="A18" s="113" t="s">
        <v>1034</v>
      </c>
      <c r="B18" s="109" t="s">
        <v>1038</v>
      </c>
      <c r="C18" s="110" t="s">
        <v>852</v>
      </c>
    </row>
    <row r="19" spans="1:3" ht="161" x14ac:dyDescent="0.2">
      <c r="A19" s="113" t="s">
        <v>1039</v>
      </c>
      <c r="B19" s="109" t="s">
        <v>1040</v>
      </c>
      <c r="C19" s="110" t="s">
        <v>853</v>
      </c>
    </row>
    <row r="20" spans="1:3" ht="161" x14ac:dyDescent="0.2">
      <c r="A20" s="115" t="s">
        <v>1041</v>
      </c>
      <c r="B20" s="116" t="s">
        <v>1042</v>
      </c>
      <c r="C20" s="117" t="s">
        <v>854</v>
      </c>
    </row>
    <row r="21" spans="1:3" x14ac:dyDescent="0.2">
      <c r="A21" s="283" t="s">
        <v>1043</v>
      </c>
      <c r="B21" s="284"/>
      <c r="C21" s="285"/>
    </row>
    <row r="22" spans="1:3" ht="161" x14ac:dyDescent="0.2">
      <c r="A22" s="118" t="s">
        <v>1044</v>
      </c>
      <c r="B22" s="107" t="s">
        <v>1045</v>
      </c>
      <c r="C22" s="119" t="s">
        <v>1046</v>
      </c>
    </row>
    <row r="23" spans="1:3" ht="161" x14ac:dyDescent="0.2">
      <c r="A23" s="118" t="s">
        <v>1044</v>
      </c>
      <c r="B23" s="109" t="s">
        <v>1047</v>
      </c>
      <c r="C23" s="120" t="s">
        <v>855</v>
      </c>
    </row>
    <row r="24" spans="1:3" ht="161" x14ac:dyDescent="0.2">
      <c r="A24" s="118" t="s">
        <v>1044</v>
      </c>
      <c r="B24" s="109" t="s">
        <v>1048</v>
      </c>
      <c r="C24" s="120" t="s">
        <v>856</v>
      </c>
    </row>
    <row r="25" spans="1:3" ht="230" x14ac:dyDescent="0.2">
      <c r="A25" s="118" t="s">
        <v>1044</v>
      </c>
      <c r="B25" s="109" t="s">
        <v>1049</v>
      </c>
      <c r="C25" s="120" t="s">
        <v>857</v>
      </c>
    </row>
    <row r="26" spans="1:3" ht="161" x14ac:dyDescent="0.2">
      <c r="A26" s="118" t="s">
        <v>1044</v>
      </c>
      <c r="B26" s="109" t="s">
        <v>1050</v>
      </c>
      <c r="C26" s="120" t="s">
        <v>858</v>
      </c>
    </row>
    <row r="27" spans="1:3" ht="138" x14ac:dyDescent="0.2">
      <c r="A27" s="121" t="s">
        <v>1051</v>
      </c>
      <c r="B27" s="109" t="s">
        <v>1052</v>
      </c>
      <c r="C27" s="120" t="s">
        <v>859</v>
      </c>
    </row>
    <row r="28" spans="1:3" ht="115" x14ac:dyDescent="0.2">
      <c r="A28" s="121" t="s">
        <v>1053</v>
      </c>
      <c r="B28" s="109" t="s">
        <v>1054</v>
      </c>
      <c r="C28" s="120" t="s">
        <v>860</v>
      </c>
    </row>
    <row r="29" spans="1:3" ht="115" x14ac:dyDescent="0.2">
      <c r="A29" s="121" t="s">
        <v>1053</v>
      </c>
      <c r="B29" s="122" t="s">
        <v>1055</v>
      </c>
      <c r="C29" s="123" t="s">
        <v>1056</v>
      </c>
    </row>
    <row r="30" spans="1:3" ht="115" x14ac:dyDescent="0.2">
      <c r="A30" s="121" t="s">
        <v>1053</v>
      </c>
      <c r="B30" s="109" t="s">
        <v>1057</v>
      </c>
      <c r="C30" s="120" t="s">
        <v>861</v>
      </c>
    </row>
    <row r="31" spans="1:3" ht="115" x14ac:dyDescent="0.2">
      <c r="A31" s="121" t="s">
        <v>1053</v>
      </c>
      <c r="B31" s="109" t="s">
        <v>1058</v>
      </c>
      <c r="C31" s="120" t="s">
        <v>862</v>
      </c>
    </row>
    <row r="32" spans="1:3" ht="184" x14ac:dyDescent="0.2">
      <c r="A32" s="124" t="s">
        <v>1059</v>
      </c>
      <c r="B32" s="109" t="s">
        <v>1060</v>
      </c>
      <c r="C32" s="120" t="s">
        <v>863</v>
      </c>
    </row>
    <row r="33" spans="1:3" ht="161" x14ac:dyDescent="0.2">
      <c r="A33" s="124" t="s">
        <v>1059</v>
      </c>
      <c r="B33" s="109" t="s">
        <v>1061</v>
      </c>
      <c r="C33" s="120" t="s">
        <v>864</v>
      </c>
    </row>
    <row r="34" spans="1:3" ht="161" x14ac:dyDescent="0.2">
      <c r="A34" s="124" t="s">
        <v>1059</v>
      </c>
      <c r="B34" s="109" t="s">
        <v>1062</v>
      </c>
      <c r="C34" s="120" t="s">
        <v>865</v>
      </c>
    </row>
    <row r="35" spans="1:3" ht="161" x14ac:dyDescent="0.2">
      <c r="A35" s="124" t="s">
        <v>1059</v>
      </c>
      <c r="B35" s="109" t="s">
        <v>1063</v>
      </c>
      <c r="C35" s="120" t="s">
        <v>866</v>
      </c>
    </row>
    <row r="36" spans="1:3" ht="184" x14ac:dyDescent="0.2">
      <c r="A36" s="124" t="s">
        <v>1059</v>
      </c>
      <c r="B36" s="109" t="s">
        <v>1064</v>
      </c>
      <c r="C36" s="120" t="s">
        <v>867</v>
      </c>
    </row>
    <row r="37" spans="1:3" ht="138" x14ac:dyDescent="0.2">
      <c r="A37" s="121" t="s">
        <v>1065</v>
      </c>
      <c r="B37" s="109" t="s">
        <v>1066</v>
      </c>
      <c r="C37" s="120" t="s">
        <v>868</v>
      </c>
    </row>
    <row r="38" spans="1:3" ht="138" x14ac:dyDescent="0.2">
      <c r="A38" s="124" t="s">
        <v>1067</v>
      </c>
      <c r="B38" s="109" t="s">
        <v>1068</v>
      </c>
      <c r="C38" s="120" t="s">
        <v>869</v>
      </c>
    </row>
    <row r="39" spans="1:3" ht="115" x14ac:dyDescent="0.2">
      <c r="A39" s="124" t="s">
        <v>1067</v>
      </c>
      <c r="B39" s="125" t="s">
        <v>1069</v>
      </c>
      <c r="C39" s="126" t="s">
        <v>870</v>
      </c>
    </row>
    <row r="40" spans="1:3" x14ac:dyDescent="0.2">
      <c r="A40" s="275" t="s">
        <v>871</v>
      </c>
      <c r="B40" s="276"/>
      <c r="C40" s="277"/>
    </row>
    <row r="41" spans="1:3" ht="115" x14ac:dyDescent="0.2">
      <c r="A41" s="127" t="s">
        <v>1070</v>
      </c>
      <c r="B41" s="114" t="s">
        <v>1071</v>
      </c>
      <c r="C41" s="128" t="s">
        <v>872</v>
      </c>
    </row>
    <row r="42" spans="1:3" ht="92" x14ac:dyDescent="0.2">
      <c r="A42" s="127" t="s">
        <v>1070</v>
      </c>
      <c r="B42" s="109" t="s">
        <v>1072</v>
      </c>
      <c r="C42" s="129" t="s">
        <v>873</v>
      </c>
    </row>
    <row r="43" spans="1:3" ht="92" x14ac:dyDescent="0.2">
      <c r="A43" s="130" t="s">
        <v>1073</v>
      </c>
      <c r="B43" s="109" t="s">
        <v>1074</v>
      </c>
      <c r="C43" s="129" t="s">
        <v>874</v>
      </c>
    </row>
    <row r="44" spans="1:3" ht="115" x14ac:dyDescent="0.2">
      <c r="A44" s="130" t="s">
        <v>1073</v>
      </c>
      <c r="B44" s="109" t="s">
        <v>1075</v>
      </c>
      <c r="C44" s="129" t="s">
        <v>875</v>
      </c>
    </row>
    <row r="45" spans="1:3" ht="115" x14ac:dyDescent="0.2">
      <c r="A45" s="130" t="s">
        <v>1073</v>
      </c>
      <c r="B45" s="109" t="s">
        <v>1076</v>
      </c>
      <c r="C45" s="129" t="s">
        <v>876</v>
      </c>
    </row>
    <row r="46" spans="1:3" ht="138" x14ac:dyDescent="0.2">
      <c r="A46" s="130" t="s">
        <v>1073</v>
      </c>
      <c r="B46" s="109" t="s">
        <v>1077</v>
      </c>
      <c r="C46" s="129" t="s">
        <v>877</v>
      </c>
    </row>
    <row r="47" spans="1:3" ht="92" x14ac:dyDescent="0.2">
      <c r="A47" s="130" t="s">
        <v>1073</v>
      </c>
      <c r="B47" s="109" t="s">
        <v>1078</v>
      </c>
      <c r="C47" s="129" t="s">
        <v>878</v>
      </c>
    </row>
    <row r="48" spans="1:3" ht="115" x14ac:dyDescent="0.2">
      <c r="A48" s="131" t="s">
        <v>1079</v>
      </c>
      <c r="B48" s="109" t="s">
        <v>1080</v>
      </c>
      <c r="C48" s="129" t="s">
        <v>879</v>
      </c>
    </row>
    <row r="49" spans="1:3" ht="92" x14ac:dyDescent="0.2">
      <c r="A49" s="131" t="s">
        <v>1079</v>
      </c>
      <c r="B49" s="109" t="s">
        <v>1081</v>
      </c>
      <c r="C49" s="129" t="s">
        <v>880</v>
      </c>
    </row>
    <row r="50" spans="1:3" ht="92" x14ac:dyDescent="0.2">
      <c r="A50" s="131" t="s">
        <v>1079</v>
      </c>
      <c r="B50" s="109" t="s">
        <v>1082</v>
      </c>
      <c r="C50" s="132" t="s">
        <v>1083</v>
      </c>
    </row>
    <row r="51" spans="1:3" ht="92" x14ac:dyDescent="0.2">
      <c r="A51" s="131" t="s">
        <v>1079</v>
      </c>
      <c r="B51" s="109" t="s">
        <v>1084</v>
      </c>
      <c r="C51" s="129" t="s">
        <v>881</v>
      </c>
    </row>
    <row r="52" spans="1:3" ht="92" x14ac:dyDescent="0.2">
      <c r="A52" s="131" t="s">
        <v>1079</v>
      </c>
      <c r="B52" s="133" t="s">
        <v>1085</v>
      </c>
      <c r="C52" s="134" t="s">
        <v>882</v>
      </c>
    </row>
    <row r="53" spans="1:3" x14ac:dyDescent="0.2">
      <c r="A53" s="278" t="s">
        <v>1086</v>
      </c>
      <c r="B53" s="279"/>
      <c r="C53" s="280"/>
    </row>
    <row r="54" spans="1:3" ht="138" x14ac:dyDescent="0.2">
      <c r="A54" s="135" t="s">
        <v>1087</v>
      </c>
      <c r="B54" s="107" t="s">
        <v>1088</v>
      </c>
      <c r="C54" s="136" t="s">
        <v>883</v>
      </c>
    </row>
    <row r="55" spans="1:3" ht="138" x14ac:dyDescent="0.2">
      <c r="A55" s="137" t="s">
        <v>1089</v>
      </c>
      <c r="B55" s="109" t="s">
        <v>1090</v>
      </c>
      <c r="C55" s="138" t="s">
        <v>884</v>
      </c>
    </row>
    <row r="56" spans="1:3" ht="92" x14ac:dyDescent="0.2">
      <c r="A56" s="137" t="s">
        <v>1089</v>
      </c>
      <c r="B56" s="109" t="s">
        <v>1091</v>
      </c>
      <c r="C56" s="138" t="s">
        <v>885</v>
      </c>
    </row>
    <row r="57" spans="1:3" ht="92" x14ac:dyDescent="0.2">
      <c r="A57" s="137" t="s">
        <v>1089</v>
      </c>
      <c r="B57" s="109" t="s">
        <v>1092</v>
      </c>
      <c r="C57" s="138" t="s">
        <v>886</v>
      </c>
    </row>
    <row r="58" spans="1:3" ht="115" x14ac:dyDescent="0.2">
      <c r="A58" s="137" t="s">
        <v>1089</v>
      </c>
      <c r="B58" s="109" t="s">
        <v>1093</v>
      </c>
      <c r="C58" s="138" t="s">
        <v>887</v>
      </c>
    </row>
    <row r="59" spans="1:3" ht="115" x14ac:dyDescent="0.2">
      <c r="A59" s="137" t="s">
        <v>1089</v>
      </c>
      <c r="B59" s="109" t="s">
        <v>1094</v>
      </c>
      <c r="C59" s="138" t="s">
        <v>888</v>
      </c>
    </row>
    <row r="60" spans="1:3" ht="92" x14ac:dyDescent="0.2">
      <c r="A60" s="139" t="s">
        <v>1095</v>
      </c>
      <c r="B60" s="109" t="s">
        <v>1096</v>
      </c>
      <c r="C60" s="138" t="s">
        <v>889</v>
      </c>
    </row>
    <row r="61" spans="1:3" ht="184" x14ac:dyDescent="0.2">
      <c r="A61" s="139" t="s">
        <v>1095</v>
      </c>
      <c r="B61" s="109" t="s">
        <v>1097</v>
      </c>
      <c r="C61" s="138" t="s">
        <v>890</v>
      </c>
    </row>
    <row r="62" spans="1:3" ht="161" x14ac:dyDescent="0.2">
      <c r="A62" s="139" t="s">
        <v>1095</v>
      </c>
      <c r="B62" s="109" t="s">
        <v>1098</v>
      </c>
      <c r="C62" s="140" t="s">
        <v>1099</v>
      </c>
    </row>
    <row r="63" spans="1:3" ht="138" x14ac:dyDescent="0.2">
      <c r="A63" s="139" t="s">
        <v>1095</v>
      </c>
      <c r="B63" s="109" t="s">
        <v>1100</v>
      </c>
      <c r="C63" s="138" t="s">
        <v>891</v>
      </c>
    </row>
    <row r="64" spans="1:3" ht="92" x14ac:dyDescent="0.2">
      <c r="A64" s="137" t="s">
        <v>1101</v>
      </c>
      <c r="B64" s="109" t="s">
        <v>1102</v>
      </c>
      <c r="C64" s="138" t="s">
        <v>892</v>
      </c>
    </row>
    <row r="65" spans="1:3" ht="92" x14ac:dyDescent="0.2">
      <c r="A65" s="137" t="s">
        <v>1101</v>
      </c>
      <c r="B65" s="109" t="s">
        <v>1103</v>
      </c>
      <c r="C65" s="138" t="s">
        <v>893</v>
      </c>
    </row>
    <row r="66" spans="1:3" ht="115" x14ac:dyDescent="0.2">
      <c r="A66" s="137" t="s">
        <v>1101</v>
      </c>
      <c r="B66" s="109" t="s">
        <v>1104</v>
      </c>
      <c r="C66" s="138" t="s">
        <v>894</v>
      </c>
    </row>
    <row r="67" spans="1:3" ht="92" x14ac:dyDescent="0.2">
      <c r="A67" s="137" t="s">
        <v>1105</v>
      </c>
      <c r="B67" s="109" t="s">
        <v>1106</v>
      </c>
      <c r="C67" s="138" t="s">
        <v>895</v>
      </c>
    </row>
    <row r="68" spans="1:3" ht="92" x14ac:dyDescent="0.2">
      <c r="A68" s="137" t="s">
        <v>1105</v>
      </c>
      <c r="B68" s="141" t="s">
        <v>1107</v>
      </c>
      <c r="C68" s="142" t="s">
        <v>895</v>
      </c>
    </row>
    <row r="69" spans="1:3" x14ac:dyDescent="0.2">
      <c r="A69" s="272" t="s">
        <v>1108</v>
      </c>
      <c r="B69" s="273"/>
      <c r="C69" s="274"/>
    </row>
    <row r="70" spans="1:3" ht="115" x14ac:dyDescent="0.2">
      <c r="A70" s="143" t="s">
        <v>1109</v>
      </c>
      <c r="B70" s="107" t="s">
        <v>1110</v>
      </c>
      <c r="C70" s="144" t="s">
        <v>896</v>
      </c>
    </row>
    <row r="71" spans="1:3" ht="92" x14ac:dyDescent="0.2">
      <c r="A71" s="145" t="s">
        <v>1111</v>
      </c>
      <c r="B71" s="109" t="s">
        <v>1112</v>
      </c>
      <c r="C71" s="146" t="s">
        <v>895</v>
      </c>
    </row>
    <row r="72" spans="1:3" ht="92" x14ac:dyDescent="0.2">
      <c r="A72" s="145" t="s">
        <v>1111</v>
      </c>
      <c r="B72" s="109" t="s">
        <v>1113</v>
      </c>
      <c r="C72" s="146" t="s">
        <v>897</v>
      </c>
    </row>
    <row r="73" spans="1:3" ht="63" customHeight="1" x14ac:dyDescent="0.2">
      <c r="A73" s="145" t="s">
        <v>1114</v>
      </c>
      <c r="B73" s="109" t="s">
        <v>1115</v>
      </c>
      <c r="C73" s="146" t="s">
        <v>898</v>
      </c>
    </row>
    <row r="74" spans="1:3" ht="115" x14ac:dyDescent="0.2">
      <c r="A74" s="145" t="s">
        <v>1114</v>
      </c>
      <c r="B74" s="109" t="s">
        <v>1116</v>
      </c>
      <c r="C74" s="146" t="s">
        <v>899</v>
      </c>
    </row>
    <row r="75" spans="1:3" ht="115" x14ac:dyDescent="0.2">
      <c r="A75" s="145" t="s">
        <v>1114</v>
      </c>
      <c r="B75" s="147" t="s">
        <v>1117</v>
      </c>
      <c r="C75" s="148" t="s">
        <v>900</v>
      </c>
    </row>
  </sheetData>
  <mergeCells count="5">
    <mergeCell ref="A69:C69"/>
    <mergeCell ref="A40:C40"/>
    <mergeCell ref="A53:C53"/>
    <mergeCell ref="A2:C2"/>
    <mergeCell ref="A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7EDA9-7CCA-F846-98AC-B75EC9748423}">
  <dimension ref="A1:K109"/>
  <sheetViews>
    <sheetView topLeftCell="A49" workbookViewId="0">
      <selection activeCell="A16" sqref="A16:XFD32"/>
    </sheetView>
  </sheetViews>
  <sheetFormatPr baseColWidth="10" defaultRowHeight="41" customHeight="1" x14ac:dyDescent="0.25"/>
  <cols>
    <col min="1" max="16384" width="10.83203125" style="149"/>
  </cols>
  <sheetData>
    <row r="1" spans="1:11" ht="41" customHeight="1" thickTop="1" thickBot="1" x14ac:dyDescent="0.3">
      <c r="A1" s="388" t="s">
        <v>1118</v>
      </c>
      <c r="B1" s="389"/>
      <c r="C1" s="389"/>
      <c r="D1" s="389"/>
      <c r="E1" s="389"/>
      <c r="F1" s="389"/>
      <c r="G1" s="389"/>
      <c r="H1" s="389"/>
      <c r="I1" s="389"/>
      <c r="J1" s="389"/>
      <c r="K1" s="390"/>
    </row>
    <row r="2" spans="1:11" ht="41" customHeight="1" thickTop="1" x14ac:dyDescent="0.25">
      <c r="A2" s="329" t="s">
        <v>901</v>
      </c>
      <c r="B2" s="330"/>
      <c r="C2" s="331"/>
      <c r="D2" s="329" t="s">
        <v>902</v>
      </c>
      <c r="E2" s="331"/>
      <c r="F2" s="329" t="s">
        <v>903</v>
      </c>
      <c r="G2" s="330"/>
      <c r="H2" s="331"/>
      <c r="I2" s="329" t="s">
        <v>904</v>
      </c>
      <c r="J2" s="330"/>
      <c r="K2" s="331"/>
    </row>
    <row r="3" spans="1:11" ht="41" customHeight="1" thickBot="1" x14ac:dyDescent="0.3">
      <c r="A3" s="369" t="s">
        <v>905</v>
      </c>
      <c r="B3" s="370"/>
      <c r="C3" s="371"/>
      <c r="D3" s="369" t="s">
        <v>905</v>
      </c>
      <c r="E3" s="371"/>
      <c r="F3" s="369" t="s">
        <v>905</v>
      </c>
      <c r="G3" s="370"/>
      <c r="H3" s="371"/>
      <c r="I3" s="369" t="s">
        <v>905</v>
      </c>
      <c r="J3" s="370"/>
      <c r="K3" s="371"/>
    </row>
    <row r="4" spans="1:11" ht="41" customHeight="1" thickTop="1" thickBot="1" x14ac:dyDescent="0.3">
      <c r="A4" s="324" t="s">
        <v>906</v>
      </c>
      <c r="B4" s="325"/>
      <c r="C4" s="325"/>
      <c r="D4" s="325"/>
      <c r="E4" s="325"/>
      <c r="F4" s="325"/>
      <c r="G4" s="325"/>
      <c r="H4" s="325"/>
      <c r="I4" s="325"/>
      <c r="J4" s="325"/>
      <c r="K4" s="326"/>
    </row>
    <row r="5" spans="1:11" ht="41" customHeight="1" thickTop="1" x14ac:dyDescent="0.25">
      <c r="A5" s="329" t="s">
        <v>907</v>
      </c>
      <c r="B5" s="331"/>
      <c r="C5" s="329" t="s">
        <v>908</v>
      </c>
      <c r="D5" s="331"/>
      <c r="E5" s="151" t="s">
        <v>909</v>
      </c>
      <c r="F5" s="329" t="s">
        <v>910</v>
      </c>
      <c r="G5" s="330"/>
      <c r="H5" s="330"/>
      <c r="I5" s="330"/>
      <c r="J5" s="330"/>
      <c r="K5" s="331"/>
    </row>
    <row r="6" spans="1:11" ht="41" customHeight="1" thickBot="1" x14ac:dyDescent="0.3">
      <c r="A6" s="384" t="s">
        <v>911</v>
      </c>
      <c r="B6" s="385"/>
      <c r="C6" s="369" t="s">
        <v>905</v>
      </c>
      <c r="D6" s="371"/>
      <c r="E6" s="150" t="s">
        <v>905</v>
      </c>
      <c r="F6" s="369" t="s">
        <v>905</v>
      </c>
      <c r="G6" s="370"/>
      <c r="H6" s="370"/>
      <c r="I6" s="370"/>
      <c r="J6" s="370"/>
      <c r="K6" s="371"/>
    </row>
    <row r="7" spans="1:11" ht="41" customHeight="1" thickTop="1" x14ac:dyDescent="0.25">
      <c r="A7" s="384" t="s">
        <v>912</v>
      </c>
      <c r="B7" s="385"/>
      <c r="C7" s="329" t="s">
        <v>913</v>
      </c>
      <c r="D7" s="331"/>
      <c r="E7" s="151" t="s">
        <v>914</v>
      </c>
      <c r="F7" s="329" t="s">
        <v>915</v>
      </c>
      <c r="G7" s="330"/>
      <c r="H7" s="330"/>
      <c r="I7" s="330"/>
      <c r="J7" s="330"/>
      <c r="K7" s="331"/>
    </row>
    <row r="8" spans="1:11" ht="41" customHeight="1" thickBot="1" x14ac:dyDescent="0.3">
      <c r="A8" s="386"/>
      <c r="B8" s="387"/>
      <c r="C8" s="369"/>
      <c r="D8" s="371"/>
      <c r="E8" s="150" t="s">
        <v>905</v>
      </c>
      <c r="F8" s="369" t="s">
        <v>905</v>
      </c>
      <c r="G8" s="370"/>
      <c r="H8" s="370"/>
      <c r="I8" s="370"/>
      <c r="J8" s="370"/>
      <c r="K8" s="371"/>
    </row>
    <row r="9" spans="1:11" ht="41" customHeight="1" thickTop="1" thickBot="1" x14ac:dyDescent="0.3">
      <c r="A9" s="152">
        <v>1</v>
      </c>
      <c r="B9" s="291" t="s">
        <v>916</v>
      </c>
      <c r="C9" s="292"/>
      <c r="D9" s="292"/>
      <c r="E9" s="292"/>
      <c r="F9" s="293"/>
      <c r="G9" s="153" t="s">
        <v>917</v>
      </c>
      <c r="H9" s="291" t="s">
        <v>918</v>
      </c>
      <c r="I9" s="293"/>
      <c r="J9" s="153" t="s">
        <v>919</v>
      </c>
      <c r="K9" s="154" t="s">
        <v>920</v>
      </c>
    </row>
    <row r="10" spans="1:11" ht="41" customHeight="1" thickTop="1" thickBot="1" x14ac:dyDescent="0.3">
      <c r="A10" s="294">
        <v>1.1000000000000001</v>
      </c>
      <c r="B10" s="286" t="s">
        <v>921</v>
      </c>
      <c r="C10" s="287"/>
      <c r="D10" s="287"/>
      <c r="E10" s="287"/>
      <c r="F10" s="288"/>
      <c r="G10" s="155" t="s">
        <v>905</v>
      </c>
      <c r="H10" s="289" t="s">
        <v>905</v>
      </c>
      <c r="I10" s="290"/>
      <c r="J10" s="155" t="s">
        <v>905</v>
      </c>
      <c r="K10" s="155" t="s">
        <v>905</v>
      </c>
    </row>
    <row r="11" spans="1:11" ht="41" customHeight="1" thickTop="1" x14ac:dyDescent="0.25">
      <c r="A11" s="295"/>
      <c r="B11" s="347" t="s">
        <v>1119</v>
      </c>
      <c r="C11" s="348"/>
      <c r="D11" s="348"/>
      <c r="E11" s="348"/>
      <c r="F11" s="349"/>
      <c r="G11" s="309" t="s">
        <v>905</v>
      </c>
      <c r="H11" s="380" t="s">
        <v>905</v>
      </c>
      <c r="I11" s="381"/>
      <c r="J11" s="309" t="s">
        <v>905</v>
      </c>
      <c r="K11" s="312" t="s">
        <v>905</v>
      </c>
    </row>
    <row r="12" spans="1:11" ht="41" customHeight="1" thickBot="1" x14ac:dyDescent="0.3">
      <c r="A12" s="296"/>
      <c r="B12" s="321" t="s">
        <v>1120</v>
      </c>
      <c r="C12" s="322"/>
      <c r="D12" s="322"/>
      <c r="E12" s="322"/>
      <c r="F12" s="323"/>
      <c r="G12" s="311"/>
      <c r="H12" s="382"/>
      <c r="I12" s="383"/>
      <c r="J12" s="311"/>
      <c r="K12" s="314"/>
    </row>
    <row r="13" spans="1:11" ht="41" customHeight="1" thickTop="1" thickBot="1" x14ac:dyDescent="0.3">
      <c r="A13" s="294">
        <v>1.2</v>
      </c>
      <c r="B13" s="286" t="s">
        <v>922</v>
      </c>
      <c r="C13" s="287"/>
      <c r="D13" s="287"/>
      <c r="E13" s="287"/>
      <c r="F13" s="288"/>
      <c r="G13" s="155" t="s">
        <v>905</v>
      </c>
      <c r="H13" s="289" t="s">
        <v>905</v>
      </c>
      <c r="I13" s="290"/>
      <c r="J13" s="155" t="s">
        <v>905</v>
      </c>
      <c r="K13" s="155" t="s">
        <v>905</v>
      </c>
    </row>
    <row r="14" spans="1:11" ht="41" customHeight="1" thickTop="1" thickBot="1" x14ac:dyDescent="0.3">
      <c r="A14" s="296"/>
      <c r="B14" s="338" t="s">
        <v>1121</v>
      </c>
      <c r="C14" s="339"/>
      <c r="D14" s="339"/>
      <c r="E14" s="339"/>
      <c r="F14" s="340"/>
      <c r="G14" s="157" t="s">
        <v>905</v>
      </c>
      <c r="H14" s="378" t="s">
        <v>905</v>
      </c>
      <c r="I14" s="379"/>
      <c r="J14" s="157" t="s">
        <v>905</v>
      </c>
      <c r="K14" s="155" t="s">
        <v>905</v>
      </c>
    </row>
    <row r="15" spans="1:11" ht="41" customHeight="1" thickTop="1" thickBot="1" x14ac:dyDescent="0.3">
      <c r="A15" s="375" t="s">
        <v>923</v>
      </c>
      <c r="B15" s="376"/>
      <c r="C15" s="376"/>
      <c r="D15" s="376"/>
      <c r="E15" s="376"/>
      <c r="F15" s="376"/>
      <c r="G15" s="376"/>
      <c r="H15" s="376"/>
      <c r="I15" s="376"/>
      <c r="J15" s="376"/>
      <c r="K15" s="377"/>
    </row>
    <row r="16" spans="1:11" ht="87" customHeight="1" thickTop="1" thickBot="1" x14ac:dyDescent="0.3">
      <c r="A16" s="156">
        <v>1.3</v>
      </c>
      <c r="B16" s="286" t="s">
        <v>924</v>
      </c>
      <c r="C16" s="287"/>
      <c r="D16" s="287"/>
      <c r="E16" s="287"/>
      <c r="F16" s="288"/>
      <c r="G16" s="155" t="s">
        <v>905</v>
      </c>
      <c r="H16" s="289" t="s">
        <v>905</v>
      </c>
      <c r="I16" s="290"/>
      <c r="J16" s="155" t="s">
        <v>905</v>
      </c>
      <c r="K16" s="155" t="s">
        <v>905</v>
      </c>
    </row>
    <row r="17" spans="1:11" ht="87" customHeight="1" thickTop="1" thickBot="1" x14ac:dyDescent="0.3">
      <c r="A17" s="156">
        <v>1.4</v>
      </c>
      <c r="B17" s="286" t="s">
        <v>925</v>
      </c>
      <c r="C17" s="287"/>
      <c r="D17" s="287"/>
      <c r="E17" s="287"/>
      <c r="F17" s="288"/>
      <c r="G17" s="155" t="s">
        <v>905</v>
      </c>
      <c r="H17" s="289" t="s">
        <v>905</v>
      </c>
      <c r="I17" s="290"/>
      <c r="J17" s="155" t="s">
        <v>905</v>
      </c>
      <c r="K17" s="155" t="s">
        <v>905</v>
      </c>
    </row>
    <row r="18" spans="1:11" ht="87" customHeight="1" thickTop="1" thickBot="1" x14ac:dyDescent="0.3">
      <c r="A18" s="156">
        <v>1.5</v>
      </c>
      <c r="B18" s="286" t="s">
        <v>926</v>
      </c>
      <c r="C18" s="287"/>
      <c r="D18" s="287"/>
      <c r="E18" s="287"/>
      <c r="F18" s="288"/>
      <c r="G18" s="155" t="s">
        <v>905</v>
      </c>
      <c r="H18" s="289" t="s">
        <v>905</v>
      </c>
      <c r="I18" s="290"/>
      <c r="J18" s="155" t="s">
        <v>905</v>
      </c>
      <c r="K18" s="155" t="s">
        <v>905</v>
      </c>
    </row>
    <row r="19" spans="1:11" ht="87" customHeight="1" thickTop="1" thickBot="1" x14ac:dyDescent="0.3">
      <c r="A19" s="156">
        <v>1.6</v>
      </c>
      <c r="B19" s="286" t="s">
        <v>927</v>
      </c>
      <c r="C19" s="287"/>
      <c r="D19" s="287"/>
      <c r="E19" s="287"/>
      <c r="F19" s="288"/>
      <c r="G19" s="155" t="s">
        <v>905</v>
      </c>
      <c r="H19" s="289" t="s">
        <v>905</v>
      </c>
      <c r="I19" s="290"/>
      <c r="J19" s="155" t="s">
        <v>905</v>
      </c>
      <c r="K19" s="155" t="s">
        <v>905</v>
      </c>
    </row>
    <row r="20" spans="1:11" ht="87" customHeight="1" thickTop="1" thickBot="1" x14ac:dyDescent="0.3">
      <c r="A20" s="156">
        <v>1.7</v>
      </c>
      <c r="B20" s="286" t="s">
        <v>928</v>
      </c>
      <c r="C20" s="287"/>
      <c r="D20" s="287"/>
      <c r="E20" s="287"/>
      <c r="F20" s="288"/>
      <c r="G20" s="155" t="s">
        <v>905</v>
      </c>
      <c r="H20" s="289" t="s">
        <v>905</v>
      </c>
      <c r="I20" s="290"/>
      <c r="J20" s="155" t="s">
        <v>905</v>
      </c>
      <c r="K20" s="155" t="s">
        <v>905</v>
      </c>
    </row>
    <row r="21" spans="1:11" ht="87" customHeight="1" thickTop="1" thickBot="1" x14ac:dyDescent="0.3">
      <c r="A21" s="156">
        <v>1.8</v>
      </c>
      <c r="B21" s="286" t="s">
        <v>929</v>
      </c>
      <c r="C21" s="287"/>
      <c r="D21" s="287"/>
      <c r="E21" s="287"/>
      <c r="F21" s="288"/>
      <c r="G21" s="155" t="s">
        <v>905</v>
      </c>
      <c r="H21" s="289" t="s">
        <v>905</v>
      </c>
      <c r="I21" s="290"/>
      <c r="J21" s="155" t="s">
        <v>905</v>
      </c>
      <c r="K21" s="155" t="s">
        <v>905</v>
      </c>
    </row>
    <row r="22" spans="1:11" ht="87" customHeight="1" thickTop="1" thickBot="1" x14ac:dyDescent="0.3">
      <c r="A22" s="156">
        <v>1.9</v>
      </c>
      <c r="B22" s="286" t="s">
        <v>930</v>
      </c>
      <c r="C22" s="287"/>
      <c r="D22" s="287"/>
      <c r="E22" s="287"/>
      <c r="F22" s="288"/>
      <c r="G22" s="155" t="s">
        <v>905</v>
      </c>
      <c r="H22" s="289" t="s">
        <v>905</v>
      </c>
      <c r="I22" s="290"/>
      <c r="J22" s="155" t="s">
        <v>905</v>
      </c>
      <c r="K22" s="155" t="s">
        <v>905</v>
      </c>
    </row>
    <row r="23" spans="1:11" ht="87" customHeight="1" thickTop="1" thickBot="1" x14ac:dyDescent="0.3">
      <c r="A23" s="158">
        <v>1.1000000000000001</v>
      </c>
      <c r="B23" s="286" t="s">
        <v>931</v>
      </c>
      <c r="C23" s="287"/>
      <c r="D23" s="287"/>
      <c r="E23" s="287"/>
      <c r="F23" s="288"/>
      <c r="G23" s="155" t="s">
        <v>905</v>
      </c>
      <c r="H23" s="289" t="s">
        <v>905</v>
      </c>
      <c r="I23" s="290"/>
      <c r="J23" s="155" t="s">
        <v>905</v>
      </c>
      <c r="K23" s="155" t="s">
        <v>905</v>
      </c>
    </row>
    <row r="24" spans="1:11" ht="87" customHeight="1" thickTop="1" thickBot="1" x14ac:dyDescent="0.3">
      <c r="A24" s="158">
        <v>1.1100000000000001</v>
      </c>
      <c r="B24" s="286" t="s">
        <v>932</v>
      </c>
      <c r="C24" s="287"/>
      <c r="D24" s="287"/>
      <c r="E24" s="287"/>
      <c r="F24" s="288"/>
      <c r="G24" s="155"/>
      <c r="H24" s="289"/>
      <c r="I24" s="290"/>
      <c r="J24" s="155"/>
      <c r="K24" s="155"/>
    </row>
    <row r="25" spans="1:11" ht="87" customHeight="1" thickTop="1" thickBot="1" x14ac:dyDescent="0.3">
      <c r="A25" s="158">
        <v>1.1200000000000001</v>
      </c>
      <c r="B25" s="286" t="s">
        <v>933</v>
      </c>
      <c r="C25" s="287"/>
      <c r="D25" s="287"/>
      <c r="E25" s="287"/>
      <c r="F25" s="288"/>
      <c r="G25" s="155"/>
      <c r="H25" s="289"/>
      <c r="I25" s="290"/>
      <c r="J25" s="155"/>
      <c r="K25" s="155"/>
    </row>
    <row r="26" spans="1:11" ht="87" customHeight="1" thickTop="1" thickBot="1" x14ac:dyDescent="0.3">
      <c r="A26" s="158">
        <v>1.1299999999999999</v>
      </c>
      <c r="B26" s="286" t="s">
        <v>934</v>
      </c>
      <c r="C26" s="287"/>
      <c r="D26" s="287"/>
      <c r="E26" s="287"/>
      <c r="F26" s="288"/>
      <c r="G26" s="159"/>
      <c r="H26" s="286"/>
      <c r="I26" s="288"/>
      <c r="J26" s="159"/>
      <c r="K26" s="159"/>
    </row>
    <row r="27" spans="1:11" ht="87" customHeight="1" thickTop="1" thickBot="1" x14ac:dyDescent="0.3">
      <c r="A27" s="372">
        <v>1.1399999999999999</v>
      </c>
      <c r="B27" s="286" t="s">
        <v>935</v>
      </c>
      <c r="C27" s="287"/>
      <c r="D27" s="287"/>
      <c r="E27" s="287"/>
      <c r="F27" s="288"/>
      <c r="G27" s="159" t="s">
        <v>905</v>
      </c>
      <c r="H27" s="286" t="s">
        <v>905</v>
      </c>
      <c r="I27" s="288"/>
      <c r="J27" s="159" t="s">
        <v>905</v>
      </c>
      <c r="K27" s="159" t="s">
        <v>905</v>
      </c>
    </row>
    <row r="28" spans="1:11" ht="87" customHeight="1" thickTop="1" thickBot="1" x14ac:dyDescent="0.3">
      <c r="A28" s="374"/>
      <c r="B28" s="350" t="s">
        <v>1122</v>
      </c>
      <c r="C28" s="351"/>
      <c r="D28" s="351"/>
      <c r="E28" s="351"/>
      <c r="F28" s="352"/>
      <c r="G28" s="155" t="s">
        <v>905</v>
      </c>
      <c r="H28" s="289" t="s">
        <v>905</v>
      </c>
      <c r="I28" s="290"/>
      <c r="J28" s="155" t="s">
        <v>905</v>
      </c>
      <c r="K28" s="155" t="s">
        <v>905</v>
      </c>
    </row>
    <row r="29" spans="1:11" ht="87" customHeight="1" thickTop="1" thickBot="1" x14ac:dyDescent="0.3">
      <c r="A29" s="158">
        <v>1.1499999999999999</v>
      </c>
      <c r="B29" s="286" t="s">
        <v>936</v>
      </c>
      <c r="C29" s="287"/>
      <c r="D29" s="287"/>
      <c r="E29" s="287"/>
      <c r="F29" s="288"/>
      <c r="G29" s="155" t="s">
        <v>905</v>
      </c>
      <c r="H29" s="289" t="s">
        <v>905</v>
      </c>
      <c r="I29" s="290"/>
      <c r="J29" s="155" t="s">
        <v>905</v>
      </c>
      <c r="K29" s="155" t="s">
        <v>905</v>
      </c>
    </row>
    <row r="30" spans="1:11" ht="87" customHeight="1" thickTop="1" thickBot="1" x14ac:dyDescent="0.3">
      <c r="A30" s="372">
        <v>1.1599999999999999</v>
      </c>
      <c r="B30" s="286" t="s">
        <v>937</v>
      </c>
      <c r="C30" s="287"/>
      <c r="D30" s="287"/>
      <c r="E30" s="287"/>
      <c r="F30" s="288"/>
      <c r="G30" s="155" t="s">
        <v>905</v>
      </c>
      <c r="H30" s="289" t="s">
        <v>905</v>
      </c>
      <c r="I30" s="290"/>
      <c r="J30" s="155" t="s">
        <v>905</v>
      </c>
      <c r="K30" s="155" t="s">
        <v>905</v>
      </c>
    </row>
    <row r="31" spans="1:11" ht="87" customHeight="1" thickTop="1" thickBot="1" x14ac:dyDescent="0.3">
      <c r="A31" s="373"/>
      <c r="B31" s="338" t="s">
        <v>1123</v>
      </c>
      <c r="C31" s="339"/>
      <c r="D31" s="339"/>
      <c r="E31" s="339"/>
      <c r="F31" s="340"/>
      <c r="G31" s="155" t="s">
        <v>905</v>
      </c>
      <c r="H31" s="289" t="s">
        <v>905</v>
      </c>
      <c r="I31" s="290"/>
      <c r="J31" s="155" t="s">
        <v>905</v>
      </c>
      <c r="K31" s="155" t="s">
        <v>905</v>
      </c>
    </row>
    <row r="32" spans="1:11" ht="87" customHeight="1" thickTop="1" thickBot="1" x14ac:dyDescent="0.3">
      <c r="A32" s="374"/>
      <c r="B32" s="338" t="s">
        <v>1124</v>
      </c>
      <c r="C32" s="339"/>
      <c r="D32" s="339"/>
      <c r="E32" s="339"/>
      <c r="F32" s="340"/>
      <c r="G32" s="155" t="s">
        <v>905</v>
      </c>
      <c r="H32" s="289" t="s">
        <v>905</v>
      </c>
      <c r="I32" s="290"/>
      <c r="J32" s="155" t="s">
        <v>905</v>
      </c>
      <c r="K32" s="155" t="s">
        <v>905</v>
      </c>
    </row>
    <row r="33" spans="1:11" ht="41" customHeight="1" thickTop="1" thickBot="1" x14ac:dyDescent="0.3">
      <c r="A33" s="152">
        <v>2</v>
      </c>
      <c r="B33" s="291" t="s">
        <v>938</v>
      </c>
      <c r="C33" s="292"/>
      <c r="D33" s="292"/>
      <c r="E33" s="292"/>
      <c r="F33" s="293"/>
      <c r="G33" s="153" t="s">
        <v>917</v>
      </c>
      <c r="H33" s="291" t="s">
        <v>918</v>
      </c>
      <c r="I33" s="293"/>
      <c r="J33" s="153" t="s">
        <v>919</v>
      </c>
      <c r="K33" s="154" t="s">
        <v>920</v>
      </c>
    </row>
    <row r="34" spans="1:11" ht="41" customHeight="1" thickTop="1" thickBot="1" x14ac:dyDescent="0.3">
      <c r="A34" s="156">
        <v>2.1</v>
      </c>
      <c r="B34" s="286" t="s">
        <v>1125</v>
      </c>
      <c r="C34" s="287"/>
      <c r="D34" s="287"/>
      <c r="E34" s="287"/>
      <c r="F34" s="288"/>
      <c r="G34" s="155" t="s">
        <v>905</v>
      </c>
      <c r="H34" s="289" t="s">
        <v>905</v>
      </c>
      <c r="I34" s="290"/>
      <c r="J34" s="155" t="s">
        <v>905</v>
      </c>
      <c r="K34" s="155" t="s">
        <v>905</v>
      </c>
    </row>
    <row r="35" spans="1:11" ht="41" customHeight="1" thickTop="1" thickBot="1" x14ac:dyDescent="0.3">
      <c r="A35" s="294">
        <v>2.2000000000000002</v>
      </c>
      <c r="B35" s="286" t="s">
        <v>939</v>
      </c>
      <c r="C35" s="287"/>
      <c r="D35" s="287"/>
      <c r="E35" s="287"/>
      <c r="F35" s="288"/>
      <c r="G35" s="155" t="s">
        <v>905</v>
      </c>
      <c r="H35" s="289" t="s">
        <v>905</v>
      </c>
      <c r="I35" s="290"/>
      <c r="J35" s="155" t="s">
        <v>905</v>
      </c>
      <c r="K35" s="155" t="s">
        <v>905</v>
      </c>
    </row>
    <row r="36" spans="1:11" ht="41" customHeight="1" thickTop="1" x14ac:dyDescent="0.25">
      <c r="A36" s="295"/>
      <c r="B36" s="366" t="s">
        <v>1126</v>
      </c>
      <c r="C36" s="367"/>
      <c r="D36" s="367"/>
      <c r="E36" s="367"/>
      <c r="F36" s="368"/>
      <c r="G36" s="300" t="s">
        <v>905</v>
      </c>
      <c r="H36" s="303" t="s">
        <v>905</v>
      </c>
      <c r="I36" s="304"/>
      <c r="J36" s="309" t="s">
        <v>905</v>
      </c>
      <c r="K36" s="312" t="s">
        <v>905</v>
      </c>
    </row>
    <row r="37" spans="1:11" ht="41" customHeight="1" x14ac:dyDescent="0.25">
      <c r="A37" s="295"/>
      <c r="B37" s="363"/>
      <c r="C37" s="364"/>
      <c r="D37" s="364"/>
      <c r="E37" s="364"/>
      <c r="F37" s="365"/>
      <c r="G37" s="301"/>
      <c r="H37" s="305"/>
      <c r="I37" s="306"/>
      <c r="J37" s="310"/>
      <c r="K37" s="313"/>
    </row>
    <row r="38" spans="1:11" ht="41" customHeight="1" thickBot="1" x14ac:dyDescent="0.3">
      <c r="A38" s="296"/>
      <c r="B38" s="335" t="s">
        <v>940</v>
      </c>
      <c r="C38" s="336"/>
      <c r="D38" s="336"/>
      <c r="E38" s="336"/>
      <c r="F38" s="337"/>
      <c r="G38" s="302"/>
      <c r="H38" s="307"/>
      <c r="I38" s="308"/>
      <c r="J38" s="311"/>
      <c r="K38" s="314"/>
    </row>
    <row r="39" spans="1:11" ht="41" customHeight="1" thickTop="1" thickBot="1" x14ac:dyDescent="0.3">
      <c r="A39" s="294">
        <v>2.2999999999999998</v>
      </c>
      <c r="B39" s="286" t="s">
        <v>941</v>
      </c>
      <c r="C39" s="287"/>
      <c r="D39" s="287"/>
      <c r="E39" s="287"/>
      <c r="F39" s="288"/>
      <c r="G39" s="155" t="s">
        <v>905</v>
      </c>
      <c r="H39" s="289" t="s">
        <v>905</v>
      </c>
      <c r="I39" s="290"/>
      <c r="J39" s="155" t="s">
        <v>905</v>
      </c>
      <c r="K39" s="155" t="s">
        <v>905</v>
      </c>
    </row>
    <row r="40" spans="1:11" ht="41" customHeight="1" thickTop="1" x14ac:dyDescent="0.25">
      <c r="A40" s="295"/>
      <c r="B40" s="366" t="s">
        <v>1126</v>
      </c>
      <c r="C40" s="367"/>
      <c r="D40" s="367"/>
      <c r="E40" s="367"/>
      <c r="F40" s="368"/>
      <c r="G40" s="300" t="s">
        <v>905</v>
      </c>
      <c r="H40" s="303" t="s">
        <v>905</v>
      </c>
      <c r="I40" s="304"/>
      <c r="J40" s="309" t="s">
        <v>905</v>
      </c>
      <c r="K40" s="312" t="s">
        <v>905</v>
      </c>
    </row>
    <row r="41" spans="1:11" ht="41" customHeight="1" x14ac:dyDescent="0.25">
      <c r="A41" s="295"/>
      <c r="B41" s="363"/>
      <c r="C41" s="364"/>
      <c r="D41" s="364"/>
      <c r="E41" s="364"/>
      <c r="F41" s="365"/>
      <c r="G41" s="301"/>
      <c r="H41" s="305"/>
      <c r="I41" s="306"/>
      <c r="J41" s="310"/>
      <c r="K41" s="313"/>
    </row>
    <row r="42" spans="1:11" ht="41" customHeight="1" thickBot="1" x14ac:dyDescent="0.3">
      <c r="A42" s="296"/>
      <c r="B42" s="335" t="s">
        <v>940</v>
      </c>
      <c r="C42" s="336"/>
      <c r="D42" s="336"/>
      <c r="E42" s="336"/>
      <c r="F42" s="337"/>
      <c r="G42" s="302"/>
      <c r="H42" s="307"/>
      <c r="I42" s="308"/>
      <c r="J42" s="311"/>
      <c r="K42" s="314"/>
    </row>
    <row r="43" spans="1:11" ht="41" customHeight="1" thickTop="1" thickBot="1" x14ac:dyDescent="0.3">
      <c r="A43" s="294">
        <v>2.4</v>
      </c>
      <c r="B43" s="286" t="s">
        <v>942</v>
      </c>
      <c r="C43" s="287"/>
      <c r="D43" s="287"/>
      <c r="E43" s="287"/>
      <c r="F43" s="288"/>
      <c r="G43" s="155" t="s">
        <v>905</v>
      </c>
      <c r="H43" s="289" t="s">
        <v>905</v>
      </c>
      <c r="I43" s="290"/>
      <c r="J43" s="155" t="s">
        <v>905</v>
      </c>
      <c r="K43" s="155" t="s">
        <v>905</v>
      </c>
    </row>
    <row r="44" spans="1:11" ht="41" customHeight="1" thickTop="1" x14ac:dyDescent="0.25">
      <c r="A44" s="295"/>
      <c r="B44" s="366" t="s">
        <v>1126</v>
      </c>
      <c r="C44" s="367"/>
      <c r="D44" s="367"/>
      <c r="E44" s="367"/>
      <c r="F44" s="368"/>
      <c r="G44" s="300" t="s">
        <v>905</v>
      </c>
      <c r="H44" s="303" t="s">
        <v>905</v>
      </c>
      <c r="I44" s="304"/>
      <c r="J44" s="309" t="s">
        <v>905</v>
      </c>
      <c r="K44" s="312" t="s">
        <v>905</v>
      </c>
    </row>
    <row r="45" spans="1:11" ht="41" customHeight="1" x14ac:dyDescent="0.25">
      <c r="A45" s="295"/>
      <c r="B45" s="363"/>
      <c r="C45" s="364"/>
      <c r="D45" s="364"/>
      <c r="E45" s="364"/>
      <c r="F45" s="365"/>
      <c r="G45" s="301"/>
      <c r="H45" s="305"/>
      <c r="I45" s="306"/>
      <c r="J45" s="310"/>
      <c r="K45" s="313"/>
    </row>
    <row r="46" spans="1:11" ht="41" customHeight="1" thickBot="1" x14ac:dyDescent="0.3">
      <c r="A46" s="296"/>
      <c r="B46" s="335" t="s">
        <v>940</v>
      </c>
      <c r="C46" s="336"/>
      <c r="D46" s="336"/>
      <c r="E46" s="336"/>
      <c r="F46" s="337"/>
      <c r="G46" s="302"/>
      <c r="H46" s="307"/>
      <c r="I46" s="308"/>
      <c r="J46" s="311"/>
      <c r="K46" s="314"/>
    </row>
    <row r="47" spans="1:11" ht="41" customHeight="1" thickTop="1" thickBot="1" x14ac:dyDescent="0.3">
      <c r="A47" s="156">
        <v>2.5</v>
      </c>
      <c r="B47" s="286" t="s">
        <v>943</v>
      </c>
      <c r="C47" s="287"/>
      <c r="D47" s="287"/>
      <c r="E47" s="287"/>
      <c r="F47" s="288"/>
      <c r="G47" s="155" t="s">
        <v>905</v>
      </c>
      <c r="H47" s="289" t="s">
        <v>905</v>
      </c>
      <c r="I47" s="290"/>
      <c r="J47" s="155" t="s">
        <v>905</v>
      </c>
      <c r="K47" s="155" t="s">
        <v>905</v>
      </c>
    </row>
    <row r="48" spans="1:11" ht="41" customHeight="1" thickTop="1" thickBot="1" x14ac:dyDescent="0.3">
      <c r="A48" s="294">
        <v>2.6</v>
      </c>
      <c r="B48" s="286" t="s">
        <v>944</v>
      </c>
      <c r="C48" s="287"/>
      <c r="D48" s="287"/>
      <c r="E48" s="287"/>
      <c r="F48" s="288"/>
      <c r="G48" s="155" t="s">
        <v>905</v>
      </c>
      <c r="H48" s="289" t="s">
        <v>905</v>
      </c>
      <c r="I48" s="290"/>
      <c r="J48" s="155" t="s">
        <v>905</v>
      </c>
      <c r="K48" s="155" t="s">
        <v>905</v>
      </c>
    </row>
    <row r="49" spans="1:11" ht="41" customHeight="1" thickTop="1" x14ac:dyDescent="0.25">
      <c r="A49" s="295"/>
      <c r="B49" s="329" t="s">
        <v>1127</v>
      </c>
      <c r="C49" s="330"/>
      <c r="D49" s="330"/>
      <c r="E49" s="330"/>
      <c r="F49" s="331"/>
      <c r="G49" s="300" t="s">
        <v>905</v>
      </c>
      <c r="H49" s="303" t="s">
        <v>905</v>
      </c>
      <c r="I49" s="304"/>
      <c r="J49" s="309" t="s">
        <v>905</v>
      </c>
      <c r="K49" s="312" t="s">
        <v>905</v>
      </c>
    </row>
    <row r="50" spans="1:11" ht="41" customHeight="1" thickBot="1" x14ac:dyDescent="0.3">
      <c r="A50" s="295"/>
      <c r="B50" s="369"/>
      <c r="C50" s="370"/>
      <c r="D50" s="370"/>
      <c r="E50" s="370"/>
      <c r="F50" s="371"/>
      <c r="G50" s="302"/>
      <c r="H50" s="307"/>
      <c r="I50" s="308"/>
      <c r="J50" s="311"/>
      <c r="K50" s="314"/>
    </row>
    <row r="51" spans="1:11" ht="41" customHeight="1" thickTop="1" x14ac:dyDescent="0.25">
      <c r="A51" s="295"/>
      <c r="B51" s="347" t="s">
        <v>1128</v>
      </c>
      <c r="C51" s="348"/>
      <c r="D51" s="348"/>
      <c r="E51" s="348"/>
      <c r="F51" s="349"/>
      <c r="G51" s="300" t="s">
        <v>905</v>
      </c>
      <c r="H51" s="303" t="s">
        <v>905</v>
      </c>
      <c r="I51" s="304"/>
      <c r="J51" s="309" t="s">
        <v>905</v>
      </c>
      <c r="K51" s="312" t="s">
        <v>905</v>
      </c>
    </row>
    <row r="52" spans="1:11" ht="41" customHeight="1" x14ac:dyDescent="0.25">
      <c r="A52" s="295"/>
      <c r="B52" s="357"/>
      <c r="C52" s="358"/>
      <c r="D52" s="358"/>
      <c r="E52" s="358"/>
      <c r="F52" s="359"/>
      <c r="G52" s="301"/>
      <c r="H52" s="305"/>
      <c r="I52" s="306"/>
      <c r="J52" s="310"/>
      <c r="K52" s="313"/>
    </row>
    <row r="53" spans="1:11" ht="41" customHeight="1" thickBot="1" x14ac:dyDescent="0.3">
      <c r="A53" s="296"/>
      <c r="B53" s="360"/>
      <c r="C53" s="361"/>
      <c r="D53" s="361"/>
      <c r="E53" s="361"/>
      <c r="F53" s="362"/>
      <c r="G53" s="302"/>
      <c r="H53" s="307"/>
      <c r="I53" s="308"/>
      <c r="J53" s="311"/>
      <c r="K53" s="314"/>
    </row>
    <row r="54" spans="1:11" ht="41" customHeight="1" thickTop="1" thickBot="1" x14ac:dyDescent="0.3">
      <c r="A54" s="156">
        <v>2.7</v>
      </c>
      <c r="B54" s="286" t="s">
        <v>945</v>
      </c>
      <c r="C54" s="287"/>
      <c r="D54" s="287"/>
      <c r="E54" s="287"/>
      <c r="F54" s="288"/>
      <c r="G54" s="155" t="s">
        <v>905</v>
      </c>
      <c r="H54" s="289" t="s">
        <v>905</v>
      </c>
      <c r="I54" s="290"/>
      <c r="J54" s="155" t="s">
        <v>905</v>
      </c>
      <c r="K54" s="155" t="s">
        <v>905</v>
      </c>
    </row>
    <row r="55" spans="1:11" ht="41" customHeight="1" thickTop="1" thickBot="1" x14ac:dyDescent="0.3">
      <c r="A55" s="156">
        <v>2.8</v>
      </c>
      <c r="B55" s="286" t="s">
        <v>946</v>
      </c>
      <c r="C55" s="287"/>
      <c r="D55" s="287"/>
      <c r="E55" s="287"/>
      <c r="F55" s="288"/>
      <c r="G55" s="160" t="s">
        <v>905</v>
      </c>
      <c r="H55" s="327" t="s">
        <v>905</v>
      </c>
      <c r="I55" s="328"/>
      <c r="J55" s="157" t="s">
        <v>905</v>
      </c>
      <c r="K55" s="155" t="s">
        <v>905</v>
      </c>
    </row>
    <row r="56" spans="1:11" ht="41" customHeight="1" thickTop="1" thickBot="1" x14ac:dyDescent="0.3">
      <c r="A56" s="156">
        <v>2.9</v>
      </c>
      <c r="B56" s="286" t="s">
        <v>947</v>
      </c>
      <c r="C56" s="287"/>
      <c r="D56" s="287"/>
      <c r="E56" s="287"/>
      <c r="F56" s="288"/>
      <c r="G56" s="155" t="s">
        <v>905</v>
      </c>
      <c r="H56" s="289" t="s">
        <v>905</v>
      </c>
      <c r="I56" s="290"/>
      <c r="J56" s="155" t="s">
        <v>905</v>
      </c>
      <c r="K56" s="155" t="s">
        <v>905</v>
      </c>
    </row>
    <row r="57" spans="1:11" ht="41" customHeight="1" thickTop="1" thickBot="1" x14ac:dyDescent="0.3">
      <c r="A57" s="158">
        <v>2.1</v>
      </c>
      <c r="B57" s="286" t="s">
        <v>948</v>
      </c>
      <c r="C57" s="287"/>
      <c r="D57" s="287"/>
      <c r="E57" s="287"/>
      <c r="F57" s="288"/>
      <c r="G57" s="155" t="s">
        <v>905</v>
      </c>
      <c r="H57" s="289" t="s">
        <v>905</v>
      </c>
      <c r="I57" s="290"/>
      <c r="J57" s="155" t="s">
        <v>905</v>
      </c>
      <c r="K57" s="155" t="s">
        <v>905</v>
      </c>
    </row>
    <row r="58" spans="1:11" ht="41" customHeight="1" thickTop="1" thickBot="1" x14ac:dyDescent="0.3">
      <c r="A58" s="152">
        <v>3</v>
      </c>
      <c r="B58" s="291" t="s">
        <v>949</v>
      </c>
      <c r="C58" s="292"/>
      <c r="D58" s="292"/>
      <c r="E58" s="292"/>
      <c r="F58" s="293"/>
      <c r="G58" s="153" t="s">
        <v>917</v>
      </c>
      <c r="H58" s="291" t="s">
        <v>918</v>
      </c>
      <c r="I58" s="293"/>
      <c r="J58" s="153" t="s">
        <v>919</v>
      </c>
      <c r="K58" s="154" t="s">
        <v>920</v>
      </c>
    </row>
    <row r="59" spans="1:11" ht="41" customHeight="1" thickTop="1" thickBot="1" x14ac:dyDescent="0.3">
      <c r="A59" s="294">
        <v>3.1</v>
      </c>
      <c r="B59" s="286" t="s">
        <v>950</v>
      </c>
      <c r="C59" s="287"/>
      <c r="D59" s="287"/>
      <c r="E59" s="287"/>
      <c r="F59" s="288"/>
      <c r="G59" s="160" t="s">
        <v>905</v>
      </c>
      <c r="H59" s="327" t="s">
        <v>905</v>
      </c>
      <c r="I59" s="328"/>
      <c r="J59" s="157" t="s">
        <v>905</v>
      </c>
      <c r="K59" s="155" t="s">
        <v>905</v>
      </c>
    </row>
    <row r="60" spans="1:11" ht="41" customHeight="1" thickTop="1" thickBot="1" x14ac:dyDescent="0.3">
      <c r="A60" s="295"/>
      <c r="B60" s="350" t="s">
        <v>1129</v>
      </c>
      <c r="C60" s="351"/>
      <c r="D60" s="351"/>
      <c r="E60" s="351"/>
      <c r="F60" s="352"/>
      <c r="G60" s="155" t="s">
        <v>905</v>
      </c>
      <c r="H60" s="289" t="s">
        <v>905</v>
      </c>
      <c r="I60" s="290"/>
      <c r="J60" s="155" t="s">
        <v>905</v>
      </c>
      <c r="K60" s="155" t="s">
        <v>905</v>
      </c>
    </row>
    <row r="61" spans="1:11" ht="41" customHeight="1" thickTop="1" thickBot="1" x14ac:dyDescent="0.3">
      <c r="A61" s="295"/>
      <c r="B61" s="350" t="s">
        <v>1130</v>
      </c>
      <c r="C61" s="351"/>
      <c r="D61" s="351"/>
      <c r="E61" s="351"/>
      <c r="F61" s="352"/>
      <c r="G61" s="155" t="s">
        <v>905</v>
      </c>
      <c r="H61" s="289" t="s">
        <v>905</v>
      </c>
      <c r="I61" s="290"/>
      <c r="J61" s="155" t="s">
        <v>905</v>
      </c>
      <c r="K61" s="155" t="s">
        <v>905</v>
      </c>
    </row>
    <row r="62" spans="1:11" ht="41" customHeight="1" thickTop="1" thickBot="1" x14ac:dyDescent="0.3">
      <c r="A62" s="295"/>
      <c r="B62" s="324" t="s">
        <v>1131</v>
      </c>
      <c r="C62" s="325"/>
      <c r="D62" s="325"/>
      <c r="E62" s="325"/>
      <c r="F62" s="326"/>
      <c r="G62" s="155" t="s">
        <v>905</v>
      </c>
      <c r="H62" s="289" t="s">
        <v>905</v>
      </c>
      <c r="I62" s="290"/>
      <c r="J62" s="155" t="s">
        <v>905</v>
      </c>
      <c r="K62" s="155" t="s">
        <v>905</v>
      </c>
    </row>
    <row r="63" spans="1:11" ht="41" customHeight="1" thickTop="1" thickBot="1" x14ac:dyDescent="0.3">
      <c r="A63" s="295"/>
      <c r="B63" s="350" t="s">
        <v>1132</v>
      </c>
      <c r="C63" s="351"/>
      <c r="D63" s="351"/>
      <c r="E63" s="351"/>
      <c r="F63" s="352"/>
      <c r="G63" s="155" t="s">
        <v>905</v>
      </c>
      <c r="H63" s="289" t="s">
        <v>905</v>
      </c>
      <c r="I63" s="290"/>
      <c r="J63" s="155" t="s">
        <v>905</v>
      </c>
      <c r="K63" s="155" t="s">
        <v>905</v>
      </c>
    </row>
    <row r="64" spans="1:11" ht="41" customHeight="1" thickTop="1" x14ac:dyDescent="0.25">
      <c r="A64" s="295"/>
      <c r="B64" s="329" t="s">
        <v>1133</v>
      </c>
      <c r="C64" s="330"/>
      <c r="D64" s="330"/>
      <c r="E64" s="330"/>
      <c r="F64" s="331"/>
      <c r="G64" s="312" t="s">
        <v>905</v>
      </c>
      <c r="H64" s="353" t="s">
        <v>905</v>
      </c>
      <c r="I64" s="354"/>
      <c r="J64" s="312" t="s">
        <v>905</v>
      </c>
      <c r="K64" s="312" t="s">
        <v>905</v>
      </c>
    </row>
    <row r="65" spans="1:11" ht="41" customHeight="1" thickBot="1" x14ac:dyDescent="0.3">
      <c r="A65" s="296"/>
      <c r="B65" s="332" t="s">
        <v>905</v>
      </c>
      <c r="C65" s="333"/>
      <c r="D65" s="333"/>
      <c r="E65" s="333"/>
      <c r="F65" s="334"/>
      <c r="G65" s="314"/>
      <c r="H65" s="355"/>
      <c r="I65" s="356"/>
      <c r="J65" s="314"/>
      <c r="K65" s="314"/>
    </row>
    <row r="66" spans="1:11" ht="41" customHeight="1" thickTop="1" x14ac:dyDescent="0.25">
      <c r="A66" s="294">
        <v>3.2</v>
      </c>
      <c r="B66" s="297" t="s">
        <v>1134</v>
      </c>
      <c r="C66" s="298"/>
      <c r="D66" s="298"/>
      <c r="E66" s="298"/>
      <c r="F66" s="299"/>
      <c r="G66" s="300" t="s">
        <v>905</v>
      </c>
      <c r="H66" s="303" t="s">
        <v>905</v>
      </c>
      <c r="I66" s="304"/>
      <c r="J66" s="309" t="s">
        <v>905</v>
      </c>
      <c r="K66" s="312" t="s">
        <v>905</v>
      </c>
    </row>
    <row r="67" spans="1:11" ht="41" customHeight="1" thickBot="1" x14ac:dyDescent="0.3">
      <c r="A67" s="296"/>
      <c r="B67" s="332"/>
      <c r="C67" s="333"/>
      <c r="D67" s="333"/>
      <c r="E67" s="333"/>
      <c r="F67" s="334"/>
      <c r="G67" s="302"/>
      <c r="H67" s="307"/>
      <c r="I67" s="308"/>
      <c r="J67" s="311"/>
      <c r="K67" s="314"/>
    </row>
    <row r="68" spans="1:11" ht="41" customHeight="1" thickTop="1" thickBot="1" x14ac:dyDescent="0.3">
      <c r="A68" s="156">
        <v>3.3</v>
      </c>
      <c r="B68" s="286" t="s">
        <v>951</v>
      </c>
      <c r="C68" s="287"/>
      <c r="D68" s="287"/>
      <c r="E68" s="287"/>
      <c r="F68" s="288"/>
      <c r="G68" s="155" t="s">
        <v>905</v>
      </c>
      <c r="H68" s="289" t="s">
        <v>905</v>
      </c>
      <c r="I68" s="290"/>
      <c r="J68" s="155" t="s">
        <v>905</v>
      </c>
      <c r="K68" s="155" t="s">
        <v>905</v>
      </c>
    </row>
    <row r="69" spans="1:11" ht="41" customHeight="1" thickTop="1" thickBot="1" x14ac:dyDescent="0.3">
      <c r="A69" s="156">
        <v>3.4</v>
      </c>
      <c r="B69" s="286" t="s">
        <v>952</v>
      </c>
      <c r="C69" s="287"/>
      <c r="D69" s="287"/>
      <c r="E69" s="287"/>
      <c r="F69" s="288"/>
      <c r="G69" s="155" t="s">
        <v>905</v>
      </c>
      <c r="H69" s="289" t="s">
        <v>905</v>
      </c>
      <c r="I69" s="290"/>
      <c r="J69" s="155" t="s">
        <v>905</v>
      </c>
      <c r="K69" s="155" t="s">
        <v>905</v>
      </c>
    </row>
    <row r="70" spans="1:11" ht="41" customHeight="1" thickTop="1" thickBot="1" x14ac:dyDescent="0.3">
      <c r="A70" s="156">
        <v>3.5</v>
      </c>
      <c r="B70" s="286" t="s">
        <v>953</v>
      </c>
      <c r="C70" s="287"/>
      <c r="D70" s="287"/>
      <c r="E70" s="287"/>
      <c r="F70" s="288"/>
      <c r="G70" s="155" t="s">
        <v>905</v>
      </c>
      <c r="H70" s="289" t="s">
        <v>905</v>
      </c>
      <c r="I70" s="290"/>
      <c r="J70" s="155" t="s">
        <v>905</v>
      </c>
      <c r="K70" s="155" t="s">
        <v>905</v>
      </c>
    </row>
    <row r="71" spans="1:11" ht="41" customHeight="1" thickTop="1" thickBot="1" x14ac:dyDescent="0.3">
      <c r="A71" s="156">
        <v>3.6</v>
      </c>
      <c r="B71" s="286" t="s">
        <v>954</v>
      </c>
      <c r="C71" s="287"/>
      <c r="D71" s="287"/>
      <c r="E71" s="287"/>
      <c r="F71" s="288"/>
      <c r="G71" s="155" t="s">
        <v>905</v>
      </c>
      <c r="H71" s="289" t="s">
        <v>905</v>
      </c>
      <c r="I71" s="290"/>
      <c r="J71" s="155" t="s">
        <v>905</v>
      </c>
      <c r="K71" s="155" t="s">
        <v>905</v>
      </c>
    </row>
    <row r="72" spans="1:11" ht="41" customHeight="1" thickTop="1" thickBot="1" x14ac:dyDescent="0.3">
      <c r="A72" s="152">
        <v>4</v>
      </c>
      <c r="B72" s="291" t="s">
        <v>955</v>
      </c>
      <c r="C72" s="292"/>
      <c r="D72" s="292"/>
      <c r="E72" s="292"/>
      <c r="F72" s="293"/>
      <c r="G72" s="153" t="s">
        <v>917</v>
      </c>
      <c r="H72" s="291" t="s">
        <v>918</v>
      </c>
      <c r="I72" s="293"/>
      <c r="J72" s="153" t="s">
        <v>919</v>
      </c>
      <c r="K72" s="154" t="s">
        <v>920</v>
      </c>
    </row>
    <row r="73" spans="1:11" ht="41" customHeight="1" thickTop="1" thickBot="1" x14ac:dyDescent="0.3">
      <c r="A73" s="294">
        <v>4.0999999999999996</v>
      </c>
      <c r="B73" s="286" t="s">
        <v>956</v>
      </c>
      <c r="C73" s="287"/>
      <c r="D73" s="287"/>
      <c r="E73" s="287"/>
      <c r="F73" s="288"/>
      <c r="G73" s="155" t="s">
        <v>905</v>
      </c>
      <c r="H73" s="289" t="s">
        <v>905</v>
      </c>
      <c r="I73" s="290"/>
      <c r="J73" s="155" t="s">
        <v>905</v>
      </c>
      <c r="K73" s="155" t="s">
        <v>905</v>
      </c>
    </row>
    <row r="74" spans="1:11" ht="41" customHeight="1" thickTop="1" x14ac:dyDescent="0.25">
      <c r="A74" s="295"/>
      <c r="B74" s="347" t="s">
        <v>1135</v>
      </c>
      <c r="C74" s="348"/>
      <c r="D74" s="348"/>
      <c r="E74" s="348"/>
      <c r="F74" s="349"/>
      <c r="G74" s="300" t="s">
        <v>905</v>
      </c>
      <c r="H74" s="303" t="s">
        <v>905</v>
      </c>
      <c r="I74" s="304"/>
      <c r="J74" s="309" t="s">
        <v>905</v>
      </c>
      <c r="K74" s="312" t="s">
        <v>905</v>
      </c>
    </row>
    <row r="75" spans="1:11" ht="41" customHeight="1" thickBot="1" x14ac:dyDescent="0.3">
      <c r="A75" s="296"/>
      <c r="B75" s="341" t="s">
        <v>905</v>
      </c>
      <c r="C75" s="342"/>
      <c r="D75" s="342"/>
      <c r="E75" s="342"/>
      <c r="F75" s="343"/>
      <c r="G75" s="302"/>
      <c r="H75" s="307"/>
      <c r="I75" s="308"/>
      <c r="J75" s="311"/>
      <c r="K75" s="314"/>
    </row>
    <row r="76" spans="1:11" ht="41" customHeight="1" thickTop="1" thickBot="1" x14ac:dyDescent="0.3">
      <c r="A76" s="156">
        <v>4.2</v>
      </c>
      <c r="B76" s="286" t="s">
        <v>957</v>
      </c>
      <c r="C76" s="287"/>
      <c r="D76" s="287"/>
      <c r="E76" s="287"/>
      <c r="F76" s="288"/>
      <c r="G76" s="155" t="s">
        <v>905</v>
      </c>
      <c r="H76" s="289" t="s">
        <v>905</v>
      </c>
      <c r="I76" s="290"/>
      <c r="J76" s="155" t="s">
        <v>905</v>
      </c>
      <c r="K76" s="155" t="s">
        <v>905</v>
      </c>
    </row>
    <row r="77" spans="1:11" ht="41" customHeight="1" thickTop="1" thickBot="1" x14ac:dyDescent="0.3">
      <c r="A77" s="152">
        <v>5</v>
      </c>
      <c r="B77" s="344" t="s">
        <v>958</v>
      </c>
      <c r="C77" s="345"/>
      <c r="D77" s="345"/>
      <c r="E77" s="345"/>
      <c r="F77" s="346"/>
      <c r="G77" s="153" t="s">
        <v>917</v>
      </c>
      <c r="H77" s="291" t="s">
        <v>918</v>
      </c>
      <c r="I77" s="293"/>
      <c r="J77" s="153" t="s">
        <v>919</v>
      </c>
      <c r="K77" s="154" t="s">
        <v>920</v>
      </c>
    </row>
    <row r="78" spans="1:11" ht="41" customHeight="1" thickTop="1" thickBot="1" x14ac:dyDescent="0.3">
      <c r="A78" s="156">
        <v>5.0999999999999996</v>
      </c>
      <c r="B78" s="286" t="s">
        <v>1136</v>
      </c>
      <c r="C78" s="287"/>
      <c r="D78" s="287"/>
      <c r="E78" s="287"/>
      <c r="F78" s="288"/>
      <c r="G78" s="155" t="s">
        <v>905</v>
      </c>
      <c r="H78" s="289" t="s">
        <v>905</v>
      </c>
      <c r="I78" s="290"/>
      <c r="J78" s="155" t="s">
        <v>905</v>
      </c>
      <c r="K78" s="155" t="s">
        <v>905</v>
      </c>
    </row>
    <row r="79" spans="1:11" ht="41" customHeight="1" thickTop="1" thickBot="1" x14ac:dyDescent="0.3">
      <c r="A79" s="294">
        <v>5.2</v>
      </c>
      <c r="B79" s="286" t="s">
        <v>959</v>
      </c>
      <c r="C79" s="287"/>
      <c r="D79" s="287"/>
      <c r="E79" s="287"/>
      <c r="F79" s="288"/>
      <c r="G79" s="155" t="s">
        <v>905</v>
      </c>
      <c r="H79" s="289" t="s">
        <v>905</v>
      </c>
      <c r="I79" s="290"/>
      <c r="J79" s="155" t="s">
        <v>905</v>
      </c>
      <c r="K79" s="155" t="s">
        <v>905</v>
      </c>
    </row>
    <row r="80" spans="1:11" ht="41" customHeight="1" thickTop="1" x14ac:dyDescent="0.25">
      <c r="A80" s="295"/>
      <c r="B80" s="329" t="s">
        <v>1137</v>
      </c>
      <c r="C80" s="330"/>
      <c r="D80" s="330"/>
      <c r="E80" s="330"/>
      <c r="F80" s="331"/>
      <c r="G80" s="300" t="s">
        <v>905</v>
      </c>
      <c r="H80" s="303" t="s">
        <v>905</v>
      </c>
      <c r="I80" s="304"/>
      <c r="J80" s="309" t="s">
        <v>905</v>
      </c>
      <c r="K80" s="312" t="s">
        <v>905</v>
      </c>
    </row>
    <row r="81" spans="1:11" ht="41" customHeight="1" thickBot="1" x14ac:dyDescent="0.3">
      <c r="A81" s="296"/>
      <c r="B81" s="335" t="s">
        <v>905</v>
      </c>
      <c r="C81" s="336"/>
      <c r="D81" s="336"/>
      <c r="E81" s="336"/>
      <c r="F81" s="337"/>
      <c r="G81" s="302"/>
      <c r="H81" s="307"/>
      <c r="I81" s="308"/>
      <c r="J81" s="311"/>
      <c r="K81" s="314"/>
    </row>
    <row r="82" spans="1:11" ht="41" customHeight="1" thickTop="1" thickBot="1" x14ac:dyDescent="0.3">
      <c r="A82" s="294">
        <v>5.3</v>
      </c>
      <c r="B82" s="286" t="s">
        <v>960</v>
      </c>
      <c r="C82" s="287"/>
      <c r="D82" s="287"/>
      <c r="E82" s="287"/>
      <c r="F82" s="288"/>
      <c r="G82" s="155" t="s">
        <v>905</v>
      </c>
      <c r="H82" s="289" t="s">
        <v>905</v>
      </c>
      <c r="I82" s="290"/>
      <c r="J82" s="155" t="s">
        <v>905</v>
      </c>
      <c r="K82" s="155" t="s">
        <v>905</v>
      </c>
    </row>
    <row r="83" spans="1:11" ht="41" customHeight="1" thickTop="1" thickBot="1" x14ac:dyDescent="0.3">
      <c r="A83" s="296"/>
      <c r="B83" s="338" t="s">
        <v>1138</v>
      </c>
      <c r="C83" s="339"/>
      <c r="D83" s="339"/>
      <c r="E83" s="339"/>
      <c r="F83" s="340"/>
      <c r="G83" s="155" t="s">
        <v>905</v>
      </c>
      <c r="H83" s="289" t="s">
        <v>905</v>
      </c>
      <c r="I83" s="290"/>
      <c r="J83" s="155" t="s">
        <v>905</v>
      </c>
      <c r="K83" s="155" t="s">
        <v>905</v>
      </c>
    </row>
    <row r="84" spans="1:11" ht="41" customHeight="1" thickTop="1" x14ac:dyDescent="0.25">
      <c r="A84" s="294">
        <v>5.4</v>
      </c>
      <c r="B84" s="297" t="s">
        <v>1139</v>
      </c>
      <c r="C84" s="298"/>
      <c r="D84" s="298"/>
      <c r="E84" s="298"/>
      <c r="F84" s="299"/>
      <c r="G84" s="300" t="s">
        <v>905</v>
      </c>
      <c r="H84" s="303" t="s">
        <v>905</v>
      </c>
      <c r="I84" s="304"/>
      <c r="J84" s="309" t="s">
        <v>905</v>
      </c>
      <c r="K84" s="312" t="s">
        <v>905</v>
      </c>
    </row>
    <row r="85" spans="1:11" ht="41" customHeight="1" thickBot="1" x14ac:dyDescent="0.3">
      <c r="A85" s="296"/>
      <c r="B85" s="332" t="s">
        <v>905</v>
      </c>
      <c r="C85" s="333"/>
      <c r="D85" s="333"/>
      <c r="E85" s="333"/>
      <c r="F85" s="334"/>
      <c r="G85" s="302"/>
      <c r="H85" s="307"/>
      <c r="I85" s="308"/>
      <c r="J85" s="311"/>
      <c r="K85" s="314"/>
    </row>
    <row r="86" spans="1:11" ht="41" customHeight="1" thickTop="1" x14ac:dyDescent="0.25">
      <c r="A86" s="294">
        <v>5.5</v>
      </c>
      <c r="B86" s="297" t="s">
        <v>961</v>
      </c>
      <c r="C86" s="298"/>
      <c r="D86" s="298"/>
      <c r="E86" s="298"/>
      <c r="F86" s="299"/>
      <c r="G86" s="300" t="s">
        <v>905</v>
      </c>
      <c r="H86" s="303" t="s">
        <v>905</v>
      </c>
      <c r="I86" s="304"/>
      <c r="J86" s="309" t="s">
        <v>905</v>
      </c>
      <c r="K86" s="312" t="s">
        <v>905</v>
      </c>
    </row>
    <row r="87" spans="1:11" ht="41" customHeight="1" thickBot="1" x14ac:dyDescent="0.3">
      <c r="A87" s="296"/>
      <c r="B87" s="332" t="s">
        <v>905</v>
      </c>
      <c r="C87" s="333"/>
      <c r="D87" s="333"/>
      <c r="E87" s="333"/>
      <c r="F87" s="334"/>
      <c r="G87" s="302"/>
      <c r="H87" s="307"/>
      <c r="I87" s="308"/>
      <c r="J87" s="311"/>
      <c r="K87" s="314"/>
    </row>
    <row r="88" spans="1:11" ht="41" customHeight="1" thickTop="1" thickBot="1" x14ac:dyDescent="0.3">
      <c r="A88" s="156">
        <v>5.6</v>
      </c>
      <c r="B88" s="286" t="s">
        <v>962</v>
      </c>
      <c r="C88" s="287"/>
      <c r="D88" s="287"/>
      <c r="E88" s="287"/>
      <c r="F88" s="288"/>
      <c r="G88" s="155" t="s">
        <v>905</v>
      </c>
      <c r="H88" s="289" t="s">
        <v>905</v>
      </c>
      <c r="I88" s="290"/>
      <c r="J88" s="155" t="s">
        <v>905</v>
      </c>
      <c r="K88" s="155" t="s">
        <v>905</v>
      </c>
    </row>
    <row r="89" spans="1:11" ht="41" customHeight="1" thickTop="1" thickBot="1" x14ac:dyDescent="0.3">
      <c r="A89" s="152">
        <v>6</v>
      </c>
      <c r="B89" s="291" t="s">
        <v>963</v>
      </c>
      <c r="C89" s="292"/>
      <c r="D89" s="292"/>
      <c r="E89" s="292"/>
      <c r="F89" s="293"/>
      <c r="G89" s="153" t="s">
        <v>917</v>
      </c>
      <c r="H89" s="291" t="s">
        <v>918</v>
      </c>
      <c r="I89" s="293"/>
      <c r="J89" s="153" t="s">
        <v>919</v>
      </c>
      <c r="K89" s="154" t="s">
        <v>920</v>
      </c>
    </row>
    <row r="90" spans="1:11" ht="41" customHeight="1" thickTop="1" thickBot="1" x14ac:dyDescent="0.3">
      <c r="A90" s="294">
        <v>6.1</v>
      </c>
      <c r="B90" s="286" t="s">
        <v>964</v>
      </c>
      <c r="C90" s="287"/>
      <c r="D90" s="287"/>
      <c r="E90" s="287"/>
      <c r="F90" s="288"/>
      <c r="G90" s="155" t="s">
        <v>905</v>
      </c>
      <c r="H90" s="289" t="s">
        <v>905</v>
      </c>
      <c r="I90" s="290"/>
      <c r="J90" s="155" t="s">
        <v>905</v>
      </c>
      <c r="K90" s="155" t="s">
        <v>905</v>
      </c>
    </row>
    <row r="91" spans="1:11" ht="41" customHeight="1" thickTop="1" x14ac:dyDescent="0.25">
      <c r="A91" s="295"/>
      <c r="B91" s="329" t="s">
        <v>1140</v>
      </c>
      <c r="C91" s="330"/>
      <c r="D91" s="330"/>
      <c r="E91" s="330"/>
      <c r="F91" s="331"/>
      <c r="G91" s="300" t="s">
        <v>905</v>
      </c>
      <c r="H91" s="303" t="s">
        <v>905</v>
      </c>
      <c r="I91" s="304"/>
      <c r="J91" s="309" t="s">
        <v>905</v>
      </c>
      <c r="K91" s="312" t="s">
        <v>905</v>
      </c>
    </row>
    <row r="92" spans="1:11" ht="41" customHeight="1" thickBot="1" x14ac:dyDescent="0.3">
      <c r="A92" s="296"/>
      <c r="B92" s="321" t="s">
        <v>905</v>
      </c>
      <c r="C92" s="322"/>
      <c r="D92" s="322"/>
      <c r="E92" s="322"/>
      <c r="F92" s="323"/>
      <c r="G92" s="302"/>
      <c r="H92" s="307"/>
      <c r="I92" s="308"/>
      <c r="J92" s="311"/>
      <c r="K92" s="314"/>
    </row>
    <row r="93" spans="1:11" ht="41" customHeight="1" thickTop="1" thickBot="1" x14ac:dyDescent="0.3">
      <c r="A93" s="294">
        <v>6.2</v>
      </c>
      <c r="B93" s="286" t="s">
        <v>965</v>
      </c>
      <c r="C93" s="287"/>
      <c r="D93" s="287"/>
      <c r="E93" s="287"/>
      <c r="F93" s="288"/>
      <c r="G93" s="155" t="s">
        <v>905</v>
      </c>
      <c r="H93" s="289" t="s">
        <v>905</v>
      </c>
      <c r="I93" s="290"/>
      <c r="J93" s="155" t="s">
        <v>905</v>
      </c>
      <c r="K93" s="155" t="s">
        <v>905</v>
      </c>
    </row>
    <row r="94" spans="1:11" ht="41" customHeight="1" thickTop="1" thickBot="1" x14ac:dyDescent="0.3">
      <c r="A94" s="296"/>
      <c r="B94" s="324" t="s">
        <v>1141</v>
      </c>
      <c r="C94" s="325"/>
      <c r="D94" s="325"/>
      <c r="E94" s="325"/>
      <c r="F94" s="326"/>
      <c r="G94" s="160" t="s">
        <v>905</v>
      </c>
      <c r="H94" s="327" t="s">
        <v>905</v>
      </c>
      <c r="I94" s="328"/>
      <c r="J94" s="157" t="s">
        <v>905</v>
      </c>
      <c r="K94" s="155" t="s">
        <v>905</v>
      </c>
    </row>
    <row r="95" spans="1:11" ht="41" customHeight="1" thickTop="1" x14ac:dyDescent="0.25">
      <c r="A95" s="294">
        <v>6.3</v>
      </c>
      <c r="B95" s="297" t="s">
        <v>966</v>
      </c>
      <c r="C95" s="298"/>
      <c r="D95" s="298"/>
      <c r="E95" s="298"/>
      <c r="F95" s="299"/>
      <c r="G95" s="300" t="s">
        <v>905</v>
      </c>
      <c r="H95" s="303" t="s">
        <v>905</v>
      </c>
      <c r="I95" s="304"/>
      <c r="J95" s="309" t="s">
        <v>905</v>
      </c>
      <c r="K95" s="312" t="s">
        <v>905</v>
      </c>
    </row>
    <row r="96" spans="1:11" ht="41" customHeight="1" x14ac:dyDescent="0.25">
      <c r="A96" s="295"/>
      <c r="B96" s="315" t="s">
        <v>967</v>
      </c>
      <c r="C96" s="316"/>
      <c r="D96" s="316"/>
      <c r="E96" s="316"/>
      <c r="F96" s="317"/>
      <c r="G96" s="301"/>
      <c r="H96" s="305"/>
      <c r="I96" s="306"/>
      <c r="J96" s="310"/>
      <c r="K96" s="313"/>
    </row>
    <row r="97" spans="1:11" ht="41" customHeight="1" x14ac:dyDescent="0.25">
      <c r="A97" s="295"/>
      <c r="B97" s="315" t="s">
        <v>905</v>
      </c>
      <c r="C97" s="316"/>
      <c r="D97" s="316"/>
      <c r="E97" s="316"/>
      <c r="F97" s="317"/>
      <c r="G97" s="301"/>
      <c r="H97" s="305"/>
      <c r="I97" s="306"/>
      <c r="J97" s="310"/>
      <c r="K97" s="313"/>
    </row>
    <row r="98" spans="1:11" ht="41" customHeight="1" thickBot="1" x14ac:dyDescent="0.3">
      <c r="A98" s="296"/>
      <c r="B98" s="318" t="s">
        <v>905</v>
      </c>
      <c r="C98" s="319"/>
      <c r="D98" s="319"/>
      <c r="E98" s="319"/>
      <c r="F98" s="320"/>
      <c r="G98" s="302"/>
      <c r="H98" s="307"/>
      <c r="I98" s="308"/>
      <c r="J98" s="311"/>
      <c r="K98" s="314"/>
    </row>
    <row r="99" spans="1:11" ht="41" customHeight="1" thickTop="1" x14ac:dyDescent="0.25">
      <c r="A99" s="294">
        <v>6.4</v>
      </c>
      <c r="B99" s="297" t="s">
        <v>968</v>
      </c>
      <c r="C99" s="298"/>
      <c r="D99" s="298"/>
      <c r="E99" s="298"/>
      <c r="F99" s="299"/>
      <c r="G99" s="300" t="s">
        <v>905</v>
      </c>
      <c r="H99" s="303" t="s">
        <v>905</v>
      </c>
      <c r="I99" s="304"/>
      <c r="J99" s="309" t="s">
        <v>905</v>
      </c>
      <c r="K99" s="312" t="s">
        <v>905</v>
      </c>
    </row>
    <row r="100" spans="1:11" ht="41" customHeight="1" x14ac:dyDescent="0.25">
      <c r="A100" s="295"/>
      <c r="B100" s="315" t="s">
        <v>905</v>
      </c>
      <c r="C100" s="316"/>
      <c r="D100" s="316"/>
      <c r="E100" s="316"/>
      <c r="F100" s="317"/>
      <c r="G100" s="301"/>
      <c r="H100" s="305"/>
      <c r="I100" s="306"/>
      <c r="J100" s="310"/>
      <c r="K100" s="313"/>
    </row>
    <row r="101" spans="1:11" ht="41" customHeight="1" thickBot="1" x14ac:dyDescent="0.3">
      <c r="A101" s="296"/>
      <c r="B101" s="318" t="s">
        <v>905</v>
      </c>
      <c r="C101" s="319"/>
      <c r="D101" s="319"/>
      <c r="E101" s="319"/>
      <c r="F101" s="320"/>
      <c r="G101" s="302"/>
      <c r="H101" s="307"/>
      <c r="I101" s="308"/>
      <c r="J101" s="311"/>
      <c r="K101" s="314"/>
    </row>
    <row r="102" spans="1:11" ht="41" customHeight="1" thickTop="1" thickBot="1" x14ac:dyDescent="0.3">
      <c r="A102" s="152">
        <v>7</v>
      </c>
      <c r="B102" s="291" t="s">
        <v>1142</v>
      </c>
      <c r="C102" s="292"/>
      <c r="D102" s="292"/>
      <c r="E102" s="292"/>
      <c r="F102" s="293"/>
      <c r="G102" s="154" t="s">
        <v>917</v>
      </c>
      <c r="H102" s="291" t="s">
        <v>918</v>
      </c>
      <c r="I102" s="293"/>
      <c r="J102" s="153" t="s">
        <v>919</v>
      </c>
      <c r="K102" s="154" t="s">
        <v>920</v>
      </c>
    </row>
    <row r="103" spans="1:11" ht="41" customHeight="1" thickTop="1" thickBot="1" x14ac:dyDescent="0.3">
      <c r="A103" s="156">
        <v>7.1</v>
      </c>
      <c r="B103" s="286" t="s">
        <v>969</v>
      </c>
      <c r="C103" s="287"/>
      <c r="D103" s="287"/>
      <c r="E103" s="287"/>
      <c r="F103" s="288"/>
      <c r="G103" s="155" t="s">
        <v>905</v>
      </c>
      <c r="H103" s="289" t="s">
        <v>905</v>
      </c>
      <c r="I103" s="290"/>
      <c r="J103" s="155" t="s">
        <v>905</v>
      </c>
      <c r="K103" s="155" t="s">
        <v>905</v>
      </c>
    </row>
    <row r="104" spans="1:11" ht="41" customHeight="1" thickTop="1" thickBot="1" x14ac:dyDescent="0.3">
      <c r="A104" s="156">
        <v>7.2</v>
      </c>
      <c r="B104" s="286" t="s">
        <v>970</v>
      </c>
      <c r="C104" s="287"/>
      <c r="D104" s="287"/>
      <c r="E104" s="287"/>
      <c r="F104" s="288"/>
      <c r="G104" s="155" t="s">
        <v>905</v>
      </c>
      <c r="H104" s="289" t="s">
        <v>905</v>
      </c>
      <c r="I104" s="290"/>
      <c r="J104" s="155" t="s">
        <v>905</v>
      </c>
      <c r="K104" s="155" t="s">
        <v>905</v>
      </c>
    </row>
    <row r="105" spans="1:11" ht="41" customHeight="1" thickTop="1" thickBot="1" x14ac:dyDescent="0.3">
      <c r="A105" s="156">
        <v>7.3</v>
      </c>
      <c r="B105" s="286" t="s">
        <v>971</v>
      </c>
      <c r="C105" s="287"/>
      <c r="D105" s="287"/>
      <c r="E105" s="287"/>
      <c r="F105" s="288"/>
      <c r="G105" s="155" t="s">
        <v>905</v>
      </c>
      <c r="H105" s="289" t="s">
        <v>905</v>
      </c>
      <c r="I105" s="290"/>
      <c r="J105" s="155" t="s">
        <v>905</v>
      </c>
      <c r="K105" s="155" t="s">
        <v>905</v>
      </c>
    </row>
    <row r="106" spans="1:11" ht="41" customHeight="1" thickTop="1" thickBot="1" x14ac:dyDescent="0.3">
      <c r="A106" s="156">
        <v>7.4</v>
      </c>
      <c r="B106" s="286" t="s">
        <v>972</v>
      </c>
      <c r="C106" s="287"/>
      <c r="D106" s="287"/>
      <c r="E106" s="287"/>
      <c r="F106" s="288"/>
      <c r="G106" s="155" t="s">
        <v>905</v>
      </c>
      <c r="H106" s="289" t="s">
        <v>905</v>
      </c>
      <c r="I106" s="290"/>
      <c r="J106" s="155" t="s">
        <v>905</v>
      </c>
      <c r="K106" s="155" t="s">
        <v>905</v>
      </c>
    </row>
    <row r="107" spans="1:11" ht="41" customHeight="1" thickTop="1" thickBot="1" x14ac:dyDescent="0.3">
      <c r="A107" s="156">
        <v>7.5</v>
      </c>
      <c r="B107" s="286" t="s">
        <v>973</v>
      </c>
      <c r="C107" s="287"/>
      <c r="D107" s="287"/>
      <c r="E107" s="287"/>
      <c r="F107" s="288"/>
      <c r="G107" s="155" t="s">
        <v>905</v>
      </c>
      <c r="H107" s="289" t="s">
        <v>905</v>
      </c>
      <c r="I107" s="290"/>
      <c r="J107" s="155" t="s">
        <v>905</v>
      </c>
      <c r="K107" s="155" t="s">
        <v>905</v>
      </c>
    </row>
    <row r="108" spans="1:11" ht="41" customHeight="1" thickTop="1" thickBot="1" x14ac:dyDescent="0.3">
      <c r="A108" s="156">
        <v>7.6</v>
      </c>
      <c r="B108" s="286" t="s">
        <v>974</v>
      </c>
      <c r="C108" s="287"/>
      <c r="D108" s="287"/>
      <c r="E108" s="287"/>
      <c r="F108" s="288"/>
      <c r="G108" s="155" t="s">
        <v>905</v>
      </c>
      <c r="H108" s="289" t="s">
        <v>905</v>
      </c>
      <c r="I108" s="290"/>
      <c r="J108" s="155" t="s">
        <v>905</v>
      </c>
      <c r="K108" s="155" t="s">
        <v>905</v>
      </c>
    </row>
    <row r="109" spans="1:11" ht="41" customHeight="1" thickTop="1" x14ac:dyDescent="0.25"/>
  </sheetData>
  <mergeCells count="258">
    <mergeCell ref="A1:K1"/>
    <mergeCell ref="A2:C2"/>
    <mergeCell ref="D2:E2"/>
    <mergeCell ref="F2:H2"/>
    <mergeCell ref="I2:K2"/>
    <mergeCell ref="A3:C3"/>
    <mergeCell ref="D3:E3"/>
    <mergeCell ref="F3:H3"/>
    <mergeCell ref="I3:K3"/>
    <mergeCell ref="A7:B7"/>
    <mergeCell ref="C7:D8"/>
    <mergeCell ref="F7:K7"/>
    <mergeCell ref="A8:B8"/>
    <mergeCell ref="F8:K8"/>
    <mergeCell ref="B9:F9"/>
    <mergeCell ref="H9:I9"/>
    <mergeCell ref="A4:K4"/>
    <mergeCell ref="A5:B5"/>
    <mergeCell ref="C5:D5"/>
    <mergeCell ref="F5:K5"/>
    <mergeCell ref="A6:B6"/>
    <mergeCell ref="C6:D6"/>
    <mergeCell ref="F6:K6"/>
    <mergeCell ref="A15:K15"/>
    <mergeCell ref="B16:F16"/>
    <mergeCell ref="H16:I16"/>
    <mergeCell ref="B17:F17"/>
    <mergeCell ref="H17:I17"/>
    <mergeCell ref="B18:F18"/>
    <mergeCell ref="H18:I18"/>
    <mergeCell ref="J11:J12"/>
    <mergeCell ref="K11:K12"/>
    <mergeCell ref="B12:F12"/>
    <mergeCell ref="A13:A14"/>
    <mergeCell ref="B13:F13"/>
    <mergeCell ref="H13:I13"/>
    <mergeCell ref="B14:F14"/>
    <mergeCell ref="H14:I14"/>
    <mergeCell ref="A10:A12"/>
    <mergeCell ref="B10:F10"/>
    <mergeCell ref="H10:I10"/>
    <mergeCell ref="B11:F11"/>
    <mergeCell ref="G11:G12"/>
    <mergeCell ref="H11:I12"/>
    <mergeCell ref="B22:F22"/>
    <mergeCell ref="H22:I22"/>
    <mergeCell ref="B23:F23"/>
    <mergeCell ref="H23:I23"/>
    <mergeCell ref="B24:F24"/>
    <mergeCell ref="H24:I24"/>
    <mergeCell ref="B19:F19"/>
    <mergeCell ref="H19:I19"/>
    <mergeCell ref="B20:F20"/>
    <mergeCell ref="H20:I20"/>
    <mergeCell ref="B21:F21"/>
    <mergeCell ref="H21:I21"/>
    <mergeCell ref="B25:F25"/>
    <mergeCell ref="H25:I25"/>
    <mergeCell ref="B26:F26"/>
    <mergeCell ref="H26:I26"/>
    <mergeCell ref="A27:A28"/>
    <mergeCell ref="B27:F27"/>
    <mergeCell ref="H27:I27"/>
    <mergeCell ref="B28:F28"/>
    <mergeCell ref="H28:I28"/>
    <mergeCell ref="B29:F29"/>
    <mergeCell ref="H29:I29"/>
    <mergeCell ref="A30:A32"/>
    <mergeCell ref="B30:F30"/>
    <mergeCell ref="H30:I30"/>
    <mergeCell ref="B31:F31"/>
    <mergeCell ref="H31:I31"/>
    <mergeCell ref="B32:F32"/>
    <mergeCell ref="H32:I32"/>
    <mergeCell ref="B33:F33"/>
    <mergeCell ref="H33:I33"/>
    <mergeCell ref="B34:F34"/>
    <mergeCell ref="H34:I34"/>
    <mergeCell ref="A35:A38"/>
    <mergeCell ref="B35:F35"/>
    <mergeCell ref="H35:I35"/>
    <mergeCell ref="B36:F36"/>
    <mergeCell ref="G36:G38"/>
    <mergeCell ref="H36:I38"/>
    <mergeCell ref="J36:J38"/>
    <mergeCell ref="K36:K38"/>
    <mergeCell ref="B37:F37"/>
    <mergeCell ref="B38:F38"/>
    <mergeCell ref="A39:A42"/>
    <mergeCell ref="B39:F39"/>
    <mergeCell ref="H39:I39"/>
    <mergeCell ref="B40:F40"/>
    <mergeCell ref="G40:G42"/>
    <mergeCell ref="H40:I42"/>
    <mergeCell ref="J40:J42"/>
    <mergeCell ref="K40:K42"/>
    <mergeCell ref="B41:F41"/>
    <mergeCell ref="B42:F42"/>
    <mergeCell ref="A43:A46"/>
    <mergeCell ref="B43:F43"/>
    <mergeCell ref="H43:I43"/>
    <mergeCell ref="B44:F44"/>
    <mergeCell ref="G44:G46"/>
    <mergeCell ref="H44:I46"/>
    <mergeCell ref="A48:A53"/>
    <mergeCell ref="B48:F48"/>
    <mergeCell ref="H48:I48"/>
    <mergeCell ref="B49:F50"/>
    <mergeCell ref="G49:G50"/>
    <mergeCell ref="H49:I50"/>
    <mergeCell ref="J44:J46"/>
    <mergeCell ref="K44:K46"/>
    <mergeCell ref="B45:F45"/>
    <mergeCell ref="B46:F46"/>
    <mergeCell ref="B47:F47"/>
    <mergeCell ref="H47:I47"/>
    <mergeCell ref="B54:F54"/>
    <mergeCell ref="H54:I54"/>
    <mergeCell ref="B55:F55"/>
    <mergeCell ref="H55:I55"/>
    <mergeCell ref="B56:F56"/>
    <mergeCell ref="H56:I56"/>
    <mergeCell ref="J49:J50"/>
    <mergeCell ref="K49:K50"/>
    <mergeCell ref="B51:F53"/>
    <mergeCell ref="G51:G53"/>
    <mergeCell ref="H51:I53"/>
    <mergeCell ref="J51:J53"/>
    <mergeCell ref="K51:K53"/>
    <mergeCell ref="B57:F57"/>
    <mergeCell ref="H57:I57"/>
    <mergeCell ref="B58:F58"/>
    <mergeCell ref="H58:I58"/>
    <mergeCell ref="B59:F59"/>
    <mergeCell ref="H59:I59"/>
    <mergeCell ref="B60:F60"/>
    <mergeCell ref="H60:I60"/>
    <mergeCell ref="B61:F61"/>
    <mergeCell ref="J64:J65"/>
    <mergeCell ref="K64:K65"/>
    <mergeCell ref="B65:F65"/>
    <mergeCell ref="A66:A67"/>
    <mergeCell ref="B66:F67"/>
    <mergeCell ref="G66:G67"/>
    <mergeCell ref="H66:I67"/>
    <mergeCell ref="J66:J67"/>
    <mergeCell ref="K66:K67"/>
    <mergeCell ref="A59:A65"/>
    <mergeCell ref="H61:I61"/>
    <mergeCell ref="B62:F62"/>
    <mergeCell ref="H62:I62"/>
    <mergeCell ref="B63:F63"/>
    <mergeCell ref="H63:I63"/>
    <mergeCell ref="B64:F64"/>
    <mergeCell ref="G64:G65"/>
    <mergeCell ref="H64:I65"/>
    <mergeCell ref="A73:A75"/>
    <mergeCell ref="B73:F73"/>
    <mergeCell ref="H73:I73"/>
    <mergeCell ref="B74:F74"/>
    <mergeCell ref="G74:G75"/>
    <mergeCell ref="H74:I75"/>
    <mergeCell ref="B68:F68"/>
    <mergeCell ref="H68:I68"/>
    <mergeCell ref="B69:F69"/>
    <mergeCell ref="H69:I69"/>
    <mergeCell ref="B70:F70"/>
    <mergeCell ref="H70:I70"/>
    <mergeCell ref="J74:J75"/>
    <mergeCell ref="K74:K75"/>
    <mergeCell ref="B75:F75"/>
    <mergeCell ref="B76:F76"/>
    <mergeCell ref="H76:I76"/>
    <mergeCell ref="B77:F77"/>
    <mergeCell ref="H77:I77"/>
    <mergeCell ref="B71:F71"/>
    <mergeCell ref="H71:I71"/>
    <mergeCell ref="B72:F72"/>
    <mergeCell ref="H72:I72"/>
    <mergeCell ref="J80:J81"/>
    <mergeCell ref="K80:K81"/>
    <mergeCell ref="B81:F81"/>
    <mergeCell ref="A82:A83"/>
    <mergeCell ref="B82:F82"/>
    <mergeCell ref="H82:I82"/>
    <mergeCell ref="B83:F83"/>
    <mergeCell ref="H83:I83"/>
    <mergeCell ref="B78:F78"/>
    <mergeCell ref="H78:I78"/>
    <mergeCell ref="A79:A81"/>
    <mergeCell ref="B79:F79"/>
    <mergeCell ref="H79:I79"/>
    <mergeCell ref="B80:F80"/>
    <mergeCell ref="G80:G81"/>
    <mergeCell ref="H80:I81"/>
    <mergeCell ref="A86:A87"/>
    <mergeCell ref="B86:F86"/>
    <mergeCell ref="G86:G87"/>
    <mergeCell ref="H86:I87"/>
    <mergeCell ref="J86:J87"/>
    <mergeCell ref="K86:K87"/>
    <mergeCell ref="B87:F87"/>
    <mergeCell ref="A84:A85"/>
    <mergeCell ref="B84:F84"/>
    <mergeCell ref="G84:G85"/>
    <mergeCell ref="H84:I85"/>
    <mergeCell ref="J84:J85"/>
    <mergeCell ref="K84:K85"/>
    <mergeCell ref="B85:F85"/>
    <mergeCell ref="J91:J92"/>
    <mergeCell ref="K91:K92"/>
    <mergeCell ref="B92:F92"/>
    <mergeCell ref="A93:A94"/>
    <mergeCell ref="B93:F93"/>
    <mergeCell ref="H93:I93"/>
    <mergeCell ref="B94:F94"/>
    <mergeCell ref="H94:I94"/>
    <mergeCell ref="B88:F88"/>
    <mergeCell ref="H88:I88"/>
    <mergeCell ref="B89:F89"/>
    <mergeCell ref="H89:I89"/>
    <mergeCell ref="A90:A92"/>
    <mergeCell ref="B90:F90"/>
    <mergeCell ref="H90:I90"/>
    <mergeCell ref="B91:F91"/>
    <mergeCell ref="G91:G92"/>
    <mergeCell ref="H91:I92"/>
    <mergeCell ref="A99:A101"/>
    <mergeCell ref="B99:F99"/>
    <mergeCell ref="G99:G101"/>
    <mergeCell ref="H99:I101"/>
    <mergeCell ref="J99:J101"/>
    <mergeCell ref="K99:K101"/>
    <mergeCell ref="B100:F100"/>
    <mergeCell ref="B101:F101"/>
    <mergeCell ref="A95:A98"/>
    <mergeCell ref="B95:F95"/>
    <mergeCell ref="G95:G98"/>
    <mergeCell ref="H95:I98"/>
    <mergeCell ref="J95:J98"/>
    <mergeCell ref="K95:K98"/>
    <mergeCell ref="B96:F96"/>
    <mergeCell ref="B97:F97"/>
    <mergeCell ref="B98:F98"/>
    <mergeCell ref="B108:F108"/>
    <mergeCell ref="H108:I108"/>
    <mergeCell ref="B105:F105"/>
    <mergeCell ref="H105:I105"/>
    <mergeCell ref="B106:F106"/>
    <mergeCell ref="H106:I106"/>
    <mergeCell ref="B107:F107"/>
    <mergeCell ref="H107:I107"/>
    <mergeCell ref="B102:F102"/>
    <mergeCell ref="H102:I102"/>
    <mergeCell ref="B103:F103"/>
    <mergeCell ref="H103:I103"/>
    <mergeCell ref="B104:F104"/>
    <mergeCell ref="H104:I10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10585-5A47-7B4D-89F4-3ADCEDAE3E11}">
  <dimension ref="A1:B20"/>
  <sheetViews>
    <sheetView workbookViewId="0">
      <selection sqref="A1:XFD1048576"/>
    </sheetView>
  </sheetViews>
  <sheetFormatPr baseColWidth="10" defaultRowHeight="19" x14ac:dyDescent="0.25"/>
  <cols>
    <col min="1" max="1" width="70.6640625" style="162" bestFit="1" customWidth="1"/>
    <col min="2" max="2" width="94" style="162" customWidth="1"/>
    <col min="3" max="16384" width="10.83203125" style="162"/>
  </cols>
  <sheetData>
    <row r="1" spans="1:2" x14ac:dyDescent="0.25">
      <c r="A1" s="161" t="s">
        <v>556</v>
      </c>
      <c r="B1" s="161" t="s">
        <v>557</v>
      </c>
    </row>
    <row r="2" spans="1:2" x14ac:dyDescent="0.25">
      <c r="A2" s="161" t="s">
        <v>560</v>
      </c>
      <c r="B2" s="161" t="s">
        <v>561</v>
      </c>
    </row>
    <row r="3" spans="1:2" x14ac:dyDescent="0.25">
      <c r="A3" s="161" t="s">
        <v>562</v>
      </c>
      <c r="B3" s="161" t="s">
        <v>563</v>
      </c>
    </row>
    <row r="4" spans="1:2" x14ac:dyDescent="0.25">
      <c r="A4" s="161" t="s">
        <v>564</v>
      </c>
      <c r="B4" s="161" t="s">
        <v>565</v>
      </c>
    </row>
    <row r="5" spans="1:2" x14ac:dyDescent="0.25">
      <c r="A5" s="161" t="s">
        <v>566</v>
      </c>
      <c r="B5" s="161" t="s">
        <v>567</v>
      </c>
    </row>
    <row r="6" spans="1:2" x14ac:dyDescent="0.25">
      <c r="A6" s="161" t="s">
        <v>568</v>
      </c>
      <c r="B6" s="161" t="s">
        <v>569</v>
      </c>
    </row>
    <row r="7" spans="1:2" x14ac:dyDescent="0.25">
      <c r="A7" s="161" t="s">
        <v>570</v>
      </c>
      <c r="B7" s="161" t="s">
        <v>571</v>
      </c>
    </row>
    <row r="8" spans="1:2" x14ac:dyDescent="0.25">
      <c r="A8" s="161" t="s">
        <v>572</v>
      </c>
      <c r="B8" s="161" t="s">
        <v>573</v>
      </c>
    </row>
    <row r="11" spans="1:2" x14ac:dyDescent="0.25">
      <c r="A11" s="161" t="s">
        <v>625</v>
      </c>
      <c r="B11" s="161" t="s">
        <v>559</v>
      </c>
    </row>
    <row r="12" spans="1:2" x14ac:dyDescent="0.25">
      <c r="A12" s="161" t="s">
        <v>626</v>
      </c>
      <c r="B12" s="161" t="s">
        <v>627</v>
      </c>
    </row>
    <row r="13" spans="1:2" x14ac:dyDescent="0.25">
      <c r="A13" s="161" t="s">
        <v>628</v>
      </c>
      <c r="B13" s="161" t="s">
        <v>629</v>
      </c>
    </row>
    <row r="14" spans="1:2" x14ac:dyDescent="0.25">
      <c r="A14" s="161" t="s">
        <v>630</v>
      </c>
      <c r="B14" s="161" t="s">
        <v>631</v>
      </c>
    </row>
    <row r="15" spans="1:2" x14ac:dyDescent="0.25">
      <c r="A15" s="161" t="s">
        <v>632</v>
      </c>
      <c r="B15" s="161" t="s">
        <v>633</v>
      </c>
    </row>
    <row r="16" spans="1:2" x14ac:dyDescent="0.25">
      <c r="A16" s="161" t="s">
        <v>634</v>
      </c>
      <c r="B16" s="161" t="s">
        <v>635</v>
      </c>
    </row>
    <row r="17" spans="1:2" x14ac:dyDescent="0.25">
      <c r="A17" s="161" t="s">
        <v>636</v>
      </c>
      <c r="B17" s="161" t="s">
        <v>637</v>
      </c>
    </row>
    <row r="18" spans="1:2" x14ac:dyDescent="0.25">
      <c r="A18" s="161" t="s">
        <v>638</v>
      </c>
      <c r="B18" s="161" t="s">
        <v>639</v>
      </c>
    </row>
    <row r="19" spans="1:2" x14ac:dyDescent="0.25">
      <c r="A19" s="161" t="s">
        <v>640</v>
      </c>
      <c r="B19" s="161" t="s">
        <v>641</v>
      </c>
    </row>
    <row r="20" spans="1:2" x14ac:dyDescent="0.25">
      <c r="A20" s="161" t="s">
        <v>642</v>
      </c>
      <c r="B20" s="161" t="s">
        <v>643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07483-52DA-6546-9CE7-3397480428E5}">
  <dimension ref="A1:T11"/>
  <sheetViews>
    <sheetView workbookViewId="0">
      <pane xSplit="1" ySplit="1" topLeftCell="B6" activePane="bottomRight" state="frozen"/>
      <selection pane="topRight" activeCell="B1" sqref="B1"/>
      <selection pane="bottomLeft" activeCell="A2" sqref="A2"/>
      <selection pane="bottomRight" activeCell="E2" sqref="E2:E6"/>
    </sheetView>
  </sheetViews>
  <sheetFormatPr baseColWidth="10" defaultColWidth="10.5" defaultRowHeight="212" customHeight="1" x14ac:dyDescent="0.3"/>
  <cols>
    <col min="1" max="1" width="21" style="165" bestFit="1" customWidth="1"/>
    <col min="2" max="2" width="9.5" style="165" bestFit="1" customWidth="1"/>
    <col min="3" max="3" width="59.1640625" style="173" customWidth="1"/>
    <col min="4" max="4" width="10.5" style="165"/>
    <col min="5" max="5" width="27.5" style="165" bestFit="1" customWidth="1"/>
    <col min="6" max="6" width="10.5" style="165"/>
    <col min="7" max="7" width="20.6640625" style="165" bestFit="1" customWidth="1"/>
    <col min="8" max="8" width="10.5" style="165"/>
    <col min="9" max="9" width="20.6640625" style="165" bestFit="1" customWidth="1"/>
    <col min="10" max="10" width="10.5" style="165"/>
    <col min="11" max="11" width="22.5" style="165" bestFit="1" customWidth="1"/>
    <col min="12" max="12" width="31.5" style="167" customWidth="1"/>
    <col min="13" max="13" width="10.5" style="165"/>
    <col min="14" max="14" width="38.1640625" style="165" customWidth="1"/>
    <col min="15" max="15" width="42.6640625" style="172" customWidth="1"/>
    <col min="16" max="16" width="10.5" style="165"/>
    <col min="17" max="17" width="29.5" style="165" customWidth="1"/>
    <col min="18" max="18" width="47.33203125" style="165" customWidth="1"/>
    <col min="19" max="19" width="10.5" style="165"/>
    <col min="20" max="20" width="18.5" style="165" bestFit="1" customWidth="1"/>
    <col min="21" max="16384" width="10.5" style="165"/>
  </cols>
  <sheetData>
    <row r="1" spans="1:20" ht="46" x14ac:dyDescent="0.3">
      <c r="A1" s="163" t="s">
        <v>336</v>
      </c>
      <c r="B1" s="163" t="s">
        <v>337</v>
      </c>
      <c r="C1" s="164" t="s">
        <v>338</v>
      </c>
      <c r="E1" s="163" t="s">
        <v>428</v>
      </c>
      <c r="G1" s="163" t="s">
        <v>538</v>
      </c>
      <c r="I1" s="163" t="s">
        <v>607</v>
      </c>
      <c r="K1" s="163" t="s">
        <v>608</v>
      </c>
      <c r="L1" s="164" t="s">
        <v>609</v>
      </c>
      <c r="N1" s="164" t="s">
        <v>575</v>
      </c>
      <c r="O1" s="166" t="s">
        <v>600</v>
      </c>
      <c r="P1" s="163"/>
      <c r="Q1" s="164" t="s">
        <v>614</v>
      </c>
      <c r="T1" s="165" t="s">
        <v>655</v>
      </c>
    </row>
    <row r="2" spans="1:20" ht="212" customHeight="1" x14ac:dyDescent="0.3">
      <c r="A2" s="165" t="s">
        <v>339</v>
      </c>
      <c r="B2" s="165">
        <v>4</v>
      </c>
      <c r="C2" s="167" t="s">
        <v>340</v>
      </c>
      <c r="E2" s="165" t="s">
        <v>429</v>
      </c>
      <c r="G2" s="165" t="s">
        <v>539</v>
      </c>
      <c r="I2" s="165" t="s">
        <v>541</v>
      </c>
      <c r="K2" s="165" t="s">
        <v>587</v>
      </c>
      <c r="L2" s="168" t="s">
        <v>595</v>
      </c>
      <c r="N2" s="165" t="s">
        <v>591</v>
      </c>
      <c r="O2" s="169" t="s">
        <v>601</v>
      </c>
      <c r="Q2" s="165" t="s">
        <v>615</v>
      </c>
      <c r="R2" s="169" t="s">
        <v>616</v>
      </c>
      <c r="S2" s="170"/>
      <c r="T2" s="165" t="s">
        <v>980</v>
      </c>
    </row>
    <row r="3" spans="1:20" ht="212" customHeight="1" x14ac:dyDescent="0.3">
      <c r="A3" s="165" t="s">
        <v>335</v>
      </c>
      <c r="B3" s="165">
        <v>3</v>
      </c>
      <c r="C3" s="167" t="s">
        <v>341</v>
      </c>
      <c r="E3" s="165" t="s">
        <v>430</v>
      </c>
      <c r="G3" s="165" t="s">
        <v>540</v>
      </c>
      <c r="I3" s="165" t="s">
        <v>542</v>
      </c>
      <c r="K3" s="165" t="s">
        <v>584</v>
      </c>
      <c r="L3" s="168" t="s">
        <v>599</v>
      </c>
      <c r="N3" s="165" t="s">
        <v>592</v>
      </c>
      <c r="O3" s="171" t="s">
        <v>602</v>
      </c>
      <c r="Q3" s="165" t="s">
        <v>617</v>
      </c>
      <c r="R3" s="169" t="s">
        <v>618</v>
      </c>
      <c r="S3" s="170"/>
      <c r="T3" s="165" t="s">
        <v>981</v>
      </c>
    </row>
    <row r="4" spans="1:20" ht="212" customHeight="1" x14ac:dyDescent="0.3">
      <c r="A4" s="165" t="s">
        <v>334</v>
      </c>
      <c r="B4" s="165">
        <v>2</v>
      </c>
      <c r="C4" s="167" t="s">
        <v>342</v>
      </c>
      <c r="E4" s="165" t="s">
        <v>432</v>
      </c>
      <c r="G4" s="165" t="s">
        <v>1254</v>
      </c>
      <c r="I4" s="165" t="s">
        <v>543</v>
      </c>
      <c r="K4" s="165" t="s">
        <v>585</v>
      </c>
      <c r="L4" s="168" t="s">
        <v>598</v>
      </c>
      <c r="N4" s="165" t="s">
        <v>594</v>
      </c>
      <c r="O4" s="170" t="s">
        <v>604</v>
      </c>
      <c r="Q4" s="165" t="s">
        <v>619</v>
      </c>
      <c r="R4" s="169" t="s">
        <v>620</v>
      </c>
      <c r="S4" s="170"/>
      <c r="T4" s="165" t="s">
        <v>982</v>
      </c>
    </row>
    <row r="5" spans="1:20" ht="212" customHeight="1" x14ac:dyDescent="0.3">
      <c r="A5" s="165" t="s">
        <v>343</v>
      </c>
      <c r="B5" s="165">
        <v>1</v>
      </c>
      <c r="C5" s="167" t="s">
        <v>344</v>
      </c>
      <c r="E5" s="165" t="s">
        <v>431</v>
      </c>
      <c r="G5" s="165" t="s">
        <v>1253</v>
      </c>
      <c r="I5" s="165" t="s">
        <v>544</v>
      </c>
      <c r="K5" s="165" t="s">
        <v>539</v>
      </c>
      <c r="L5" s="168" t="s">
        <v>597</v>
      </c>
      <c r="N5" s="165" t="s">
        <v>593</v>
      </c>
      <c r="O5" s="170" t="s">
        <v>603</v>
      </c>
      <c r="Q5" s="165" t="s">
        <v>621</v>
      </c>
      <c r="R5" s="169" t="s">
        <v>622</v>
      </c>
      <c r="S5" s="170"/>
      <c r="T5" s="165" t="s">
        <v>983</v>
      </c>
    </row>
    <row r="6" spans="1:20" ht="212" customHeight="1" x14ac:dyDescent="0.3">
      <c r="A6" s="165" t="s">
        <v>345</v>
      </c>
      <c r="B6" s="165">
        <v>0</v>
      </c>
      <c r="C6" s="167" t="s">
        <v>346</v>
      </c>
      <c r="E6" s="165" t="s">
        <v>347</v>
      </c>
      <c r="G6" s="165" t="s">
        <v>347</v>
      </c>
      <c r="I6" s="165" t="s">
        <v>545</v>
      </c>
      <c r="K6" s="165" t="s">
        <v>586</v>
      </c>
      <c r="L6" s="168" t="s">
        <v>596</v>
      </c>
      <c r="N6" s="165" t="s">
        <v>605</v>
      </c>
      <c r="O6" s="170" t="s">
        <v>606</v>
      </c>
      <c r="Q6" s="165" t="s">
        <v>623</v>
      </c>
      <c r="R6" s="169" t="s">
        <v>624</v>
      </c>
      <c r="S6" s="170"/>
      <c r="T6" s="165" t="s">
        <v>984</v>
      </c>
    </row>
    <row r="7" spans="1:20" ht="212" customHeight="1" x14ac:dyDescent="0.3">
      <c r="A7" s="165" t="s">
        <v>347</v>
      </c>
      <c r="B7" s="165">
        <v>0</v>
      </c>
      <c r="C7" s="167" t="s">
        <v>417</v>
      </c>
      <c r="I7" s="165" t="s">
        <v>347</v>
      </c>
      <c r="K7" s="165" t="s">
        <v>347</v>
      </c>
      <c r="N7" s="165" t="s">
        <v>347</v>
      </c>
      <c r="Q7" s="165" t="s">
        <v>347</v>
      </c>
      <c r="T7" s="165" t="s">
        <v>985</v>
      </c>
    </row>
    <row r="8" spans="1:20" ht="212" customHeight="1" x14ac:dyDescent="0.3">
      <c r="C8" s="226" t="s">
        <v>388</v>
      </c>
      <c r="T8" s="165" t="s">
        <v>347</v>
      </c>
    </row>
    <row r="9" spans="1:20" ht="212" customHeight="1" x14ac:dyDescent="0.2">
      <c r="C9" s="226" t="s">
        <v>389</v>
      </c>
      <c r="O9" s="165"/>
    </row>
    <row r="10" spans="1:20" ht="212" customHeight="1" x14ac:dyDescent="0.3">
      <c r="C10" s="226" t="s">
        <v>391</v>
      </c>
    </row>
    <row r="11" spans="1:20" ht="212" customHeight="1" x14ac:dyDescent="0.3">
      <c r="C11" s="226" t="s">
        <v>411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DB289-B383-7042-A8DE-07AF6523EE51}">
  <dimension ref="A1:E57"/>
  <sheetViews>
    <sheetView workbookViewId="0">
      <pane xSplit="1" ySplit="1" topLeftCell="B2" activePane="bottomRight" state="frozen"/>
      <selection pane="topRight" activeCell="B1" sqref="B1"/>
      <selection pane="bottomLeft" activeCell="A2" sqref="A2"/>
      <selection pane="bottomRight" sqref="A1:XFD1048576"/>
    </sheetView>
  </sheetViews>
  <sheetFormatPr baseColWidth="10" defaultColWidth="7.5" defaultRowHeight="19" x14ac:dyDescent="0.2"/>
  <cols>
    <col min="1" max="1" width="18.33203125" style="178" customWidth="1"/>
    <col min="2" max="2" width="27.1640625" style="178" customWidth="1"/>
    <col min="3" max="3" width="36.83203125" style="178" customWidth="1"/>
    <col min="4" max="4" width="43.6640625" style="178" customWidth="1"/>
    <col min="5" max="5" width="13.5" style="178" customWidth="1"/>
    <col min="6" max="16384" width="7.5" style="178"/>
  </cols>
  <sheetData>
    <row r="1" spans="1:5" ht="20" x14ac:dyDescent="0.25">
      <c r="A1" s="174" t="s">
        <v>0</v>
      </c>
      <c r="B1" s="175" t="s">
        <v>1</v>
      </c>
      <c r="C1" s="175" t="s">
        <v>2</v>
      </c>
      <c r="D1" s="176" t="s">
        <v>987</v>
      </c>
      <c r="E1" s="177"/>
    </row>
    <row r="2" spans="1:5" ht="60" x14ac:dyDescent="0.2">
      <c r="A2" s="394" t="s">
        <v>1143</v>
      </c>
      <c r="B2" s="397" t="s">
        <v>1144</v>
      </c>
      <c r="C2" s="179" t="s">
        <v>1145</v>
      </c>
      <c r="D2" s="180" t="s">
        <v>988</v>
      </c>
      <c r="E2" s="181"/>
    </row>
    <row r="3" spans="1:5" ht="80" x14ac:dyDescent="0.2">
      <c r="A3" s="395"/>
      <c r="B3" s="398"/>
      <c r="C3" s="179" t="s">
        <v>1146</v>
      </c>
      <c r="D3" s="179" t="s">
        <v>1147</v>
      </c>
      <c r="E3" s="181"/>
    </row>
    <row r="4" spans="1:5" ht="180" x14ac:dyDescent="0.2">
      <c r="A4" s="395"/>
      <c r="B4" s="398"/>
      <c r="C4" s="182" t="s">
        <v>1148</v>
      </c>
      <c r="D4" s="179" t="s">
        <v>1149</v>
      </c>
      <c r="E4" s="183"/>
    </row>
    <row r="5" spans="1:5" ht="180" x14ac:dyDescent="0.2">
      <c r="A5" s="395"/>
      <c r="B5" s="398"/>
      <c r="C5" s="179" t="s">
        <v>1150</v>
      </c>
      <c r="D5" s="179" t="s">
        <v>1151</v>
      </c>
      <c r="E5" s="183"/>
    </row>
    <row r="6" spans="1:5" ht="100" x14ac:dyDescent="0.2">
      <c r="A6" s="395"/>
      <c r="B6" s="399"/>
      <c r="C6" s="179" t="s">
        <v>1152</v>
      </c>
      <c r="D6" s="179" t="s">
        <v>1153</v>
      </c>
      <c r="E6" s="183"/>
    </row>
    <row r="7" spans="1:5" ht="80" x14ac:dyDescent="0.2">
      <c r="A7" s="395"/>
      <c r="B7" s="394" t="s">
        <v>1154</v>
      </c>
      <c r="C7" s="179" t="s">
        <v>1155</v>
      </c>
      <c r="D7" s="179" t="s">
        <v>1156</v>
      </c>
      <c r="E7" s="181"/>
    </row>
    <row r="8" spans="1:5" ht="100" x14ac:dyDescent="0.2">
      <c r="A8" s="395"/>
      <c r="B8" s="395"/>
      <c r="C8" s="179" t="s">
        <v>1157</v>
      </c>
      <c r="D8" s="180" t="s">
        <v>989</v>
      </c>
      <c r="E8" s="183"/>
    </row>
    <row r="9" spans="1:5" ht="200" x14ac:dyDescent="0.2">
      <c r="A9" s="396"/>
      <c r="B9" s="184" t="s">
        <v>1158</v>
      </c>
      <c r="C9" s="185" t="s">
        <v>1159</v>
      </c>
      <c r="D9" s="179" t="s">
        <v>1160</v>
      </c>
      <c r="E9" s="183"/>
    </row>
    <row r="10" spans="1:5" ht="160" x14ac:dyDescent="0.2">
      <c r="A10" s="395"/>
      <c r="B10" s="186"/>
      <c r="C10" s="179" t="s">
        <v>1161</v>
      </c>
      <c r="D10" s="179" t="s">
        <v>1162</v>
      </c>
    </row>
    <row r="11" spans="1:5" ht="80" x14ac:dyDescent="0.2">
      <c r="A11" s="395"/>
      <c r="B11" s="394" t="s">
        <v>1163</v>
      </c>
      <c r="C11" s="179" t="s">
        <v>1164</v>
      </c>
      <c r="D11" s="179" t="s">
        <v>1165</v>
      </c>
    </row>
    <row r="12" spans="1:5" ht="100" x14ac:dyDescent="0.2">
      <c r="A12" s="395"/>
      <c r="B12" s="395"/>
      <c r="C12" s="179" t="s">
        <v>1166</v>
      </c>
      <c r="D12" s="179" t="s">
        <v>1167</v>
      </c>
    </row>
    <row r="13" spans="1:5" ht="140" x14ac:dyDescent="0.2">
      <c r="A13" s="395"/>
      <c r="B13" s="395"/>
      <c r="C13" s="179" t="s">
        <v>1168</v>
      </c>
      <c r="D13" s="179" t="s">
        <v>1169</v>
      </c>
    </row>
    <row r="14" spans="1:5" ht="80" x14ac:dyDescent="0.2">
      <c r="A14" s="395"/>
      <c r="B14" s="400"/>
      <c r="C14" s="179" t="s">
        <v>1170</v>
      </c>
      <c r="D14" s="180" t="s">
        <v>990</v>
      </c>
    </row>
    <row r="15" spans="1:5" ht="180" x14ac:dyDescent="0.2">
      <c r="A15" s="395"/>
      <c r="B15" s="394" t="s">
        <v>1171</v>
      </c>
      <c r="C15" s="179" t="s">
        <v>1172</v>
      </c>
      <c r="D15" s="179" t="s">
        <v>1173</v>
      </c>
    </row>
    <row r="16" spans="1:5" ht="120" x14ac:dyDescent="0.2">
      <c r="A16" s="400"/>
      <c r="B16" s="395"/>
      <c r="C16" s="179" t="s">
        <v>1174</v>
      </c>
      <c r="D16" s="180" t="s">
        <v>991</v>
      </c>
    </row>
    <row r="17" spans="1:4" ht="160" x14ac:dyDescent="0.2">
      <c r="A17" s="394"/>
      <c r="B17" s="179"/>
      <c r="C17" s="179" t="s">
        <v>1175</v>
      </c>
      <c r="D17" s="179" t="s">
        <v>1176</v>
      </c>
    </row>
    <row r="18" spans="1:4" ht="80" x14ac:dyDescent="0.2">
      <c r="A18" s="395"/>
      <c r="B18" s="394" t="s">
        <v>1177</v>
      </c>
      <c r="C18" s="179" t="s">
        <v>1178</v>
      </c>
      <c r="D18" s="180" t="s">
        <v>992</v>
      </c>
    </row>
    <row r="19" spans="1:4" ht="100" x14ac:dyDescent="0.2">
      <c r="A19" s="395"/>
      <c r="B19" s="395"/>
      <c r="C19" s="179" t="s">
        <v>1179</v>
      </c>
      <c r="D19" s="179" t="s">
        <v>1180</v>
      </c>
    </row>
    <row r="20" spans="1:4" ht="140" x14ac:dyDescent="0.2">
      <c r="A20" s="395"/>
      <c r="B20" s="400"/>
      <c r="C20" s="179" t="s">
        <v>1181</v>
      </c>
      <c r="D20" s="179" t="s">
        <v>1182</v>
      </c>
    </row>
    <row r="21" spans="1:4" ht="100" x14ac:dyDescent="0.2">
      <c r="A21" s="395"/>
      <c r="B21" s="394" t="s">
        <v>1183</v>
      </c>
      <c r="C21" s="179" t="s">
        <v>1184</v>
      </c>
      <c r="D21" s="179" t="s">
        <v>1185</v>
      </c>
    </row>
    <row r="22" spans="1:4" ht="120" x14ac:dyDescent="0.2">
      <c r="A22" s="395"/>
      <c r="B22" s="395"/>
      <c r="C22" s="179" t="s">
        <v>1186</v>
      </c>
      <c r="D22" s="179" t="s">
        <v>1187</v>
      </c>
    </row>
    <row r="23" spans="1:4" ht="100" x14ac:dyDescent="0.2">
      <c r="A23" s="395"/>
      <c r="B23" s="395"/>
      <c r="C23" s="179" t="s">
        <v>1188</v>
      </c>
      <c r="D23" s="180" t="s">
        <v>993</v>
      </c>
    </row>
    <row r="24" spans="1:4" ht="100" x14ac:dyDescent="0.2">
      <c r="A24" s="400"/>
      <c r="B24" s="395"/>
      <c r="C24" s="179" t="s">
        <v>1189</v>
      </c>
      <c r="D24" s="179" t="s">
        <v>1190</v>
      </c>
    </row>
    <row r="25" spans="1:4" ht="80" x14ac:dyDescent="0.2">
      <c r="A25" s="394"/>
      <c r="B25" s="394"/>
      <c r="C25" s="179" t="s">
        <v>1191</v>
      </c>
      <c r="D25" s="180" t="s">
        <v>994</v>
      </c>
    </row>
    <row r="26" spans="1:4" ht="120" x14ac:dyDescent="0.2">
      <c r="A26" s="395"/>
      <c r="B26" s="395"/>
      <c r="C26" s="179" t="s">
        <v>1192</v>
      </c>
      <c r="D26" s="179" t="s">
        <v>1193</v>
      </c>
    </row>
    <row r="27" spans="1:4" ht="80" x14ac:dyDescent="0.2">
      <c r="A27" s="400"/>
      <c r="B27" s="400"/>
      <c r="C27" s="179" t="s">
        <v>1194</v>
      </c>
      <c r="D27" s="180" t="s">
        <v>995</v>
      </c>
    </row>
    <row r="28" spans="1:4" ht="160" x14ac:dyDescent="0.2">
      <c r="A28" s="391" t="s">
        <v>1195</v>
      </c>
      <c r="B28" s="391" t="s">
        <v>1196</v>
      </c>
      <c r="C28" s="188" t="s">
        <v>1197</v>
      </c>
      <c r="D28" s="188" t="s">
        <v>1198</v>
      </c>
    </row>
    <row r="29" spans="1:4" ht="180" x14ac:dyDescent="0.2">
      <c r="A29" s="392"/>
      <c r="B29" s="392"/>
      <c r="C29" s="188" t="s">
        <v>1199</v>
      </c>
      <c r="D29" s="188" t="s">
        <v>1200</v>
      </c>
    </row>
    <row r="30" spans="1:4" ht="100" x14ac:dyDescent="0.2">
      <c r="A30" s="392"/>
      <c r="B30" s="392"/>
      <c r="C30" s="188" t="s">
        <v>1201</v>
      </c>
      <c r="D30" s="188" t="s">
        <v>1202</v>
      </c>
    </row>
    <row r="31" spans="1:4" ht="80" x14ac:dyDescent="0.2">
      <c r="A31" s="392"/>
      <c r="B31" s="392"/>
      <c r="C31" s="188" t="s">
        <v>1203</v>
      </c>
      <c r="D31" s="188" t="s">
        <v>1204</v>
      </c>
    </row>
    <row r="32" spans="1:4" ht="80" x14ac:dyDescent="0.2">
      <c r="A32" s="392"/>
      <c r="B32" s="393"/>
      <c r="C32" s="188" t="s">
        <v>1205</v>
      </c>
      <c r="D32" s="188" t="s">
        <v>1206</v>
      </c>
    </row>
    <row r="33" spans="1:4" ht="120" x14ac:dyDescent="0.2">
      <c r="A33" s="393"/>
      <c r="B33" s="187" t="s">
        <v>1207</v>
      </c>
      <c r="C33" s="188" t="s">
        <v>1208</v>
      </c>
      <c r="D33" s="188" t="s">
        <v>1209</v>
      </c>
    </row>
    <row r="34" spans="1:4" ht="140" x14ac:dyDescent="0.2">
      <c r="A34" s="391"/>
      <c r="B34" s="188"/>
      <c r="C34" s="188" t="s">
        <v>1210</v>
      </c>
      <c r="D34" s="189" t="s">
        <v>996</v>
      </c>
    </row>
    <row r="35" spans="1:4" ht="100" x14ac:dyDescent="0.2">
      <c r="A35" s="392"/>
      <c r="B35" s="391" t="s">
        <v>1211</v>
      </c>
      <c r="C35" s="188" t="s">
        <v>1212</v>
      </c>
      <c r="D35" s="188" t="s">
        <v>1213</v>
      </c>
    </row>
    <row r="36" spans="1:4" ht="100" x14ac:dyDescent="0.2">
      <c r="A36" s="392"/>
      <c r="B36" s="393"/>
      <c r="C36" s="188" t="s">
        <v>1214</v>
      </c>
      <c r="D36" s="189" t="s">
        <v>997</v>
      </c>
    </row>
    <row r="37" spans="1:4" ht="140" x14ac:dyDescent="0.2">
      <c r="A37" s="392"/>
      <c r="B37" s="391" t="s">
        <v>1215</v>
      </c>
      <c r="C37" s="188" t="s">
        <v>1216</v>
      </c>
      <c r="D37" s="189" t="s">
        <v>998</v>
      </c>
    </row>
    <row r="38" spans="1:4" ht="140" x14ac:dyDescent="0.2">
      <c r="A38" s="392"/>
      <c r="B38" s="392"/>
      <c r="C38" s="188" t="s">
        <v>1217</v>
      </c>
      <c r="D38" s="189" t="s">
        <v>999</v>
      </c>
    </row>
    <row r="39" spans="1:4" ht="100" x14ac:dyDescent="0.2">
      <c r="A39" s="392"/>
      <c r="B39" s="392"/>
      <c r="C39" s="188" t="s">
        <v>1218</v>
      </c>
      <c r="D39" s="188" t="s">
        <v>1219</v>
      </c>
    </row>
    <row r="40" spans="1:4" ht="80" x14ac:dyDescent="0.2">
      <c r="A40" s="393"/>
      <c r="B40" s="392"/>
      <c r="C40" s="188" t="s">
        <v>1220</v>
      </c>
      <c r="D40" s="188" t="s">
        <v>1221</v>
      </c>
    </row>
    <row r="41" spans="1:4" ht="180" x14ac:dyDescent="0.2">
      <c r="A41" s="391"/>
      <c r="B41" s="391"/>
      <c r="C41" s="188" t="s">
        <v>1222</v>
      </c>
      <c r="D41" s="188" t="s">
        <v>1223</v>
      </c>
    </row>
    <row r="42" spans="1:4" ht="100" x14ac:dyDescent="0.2">
      <c r="A42" s="392"/>
      <c r="B42" s="392"/>
      <c r="C42" s="190" t="s">
        <v>1224</v>
      </c>
      <c r="D42" s="188" t="s">
        <v>1225</v>
      </c>
    </row>
    <row r="43" spans="1:4" ht="80" x14ac:dyDescent="0.2">
      <c r="A43" s="392"/>
      <c r="B43" s="392"/>
      <c r="C43" s="190" t="s">
        <v>1226</v>
      </c>
      <c r="D43" s="189" t="s">
        <v>1000</v>
      </c>
    </row>
    <row r="44" spans="1:4" ht="60" x14ac:dyDescent="0.2">
      <c r="A44" s="392"/>
      <c r="B44" s="393"/>
      <c r="C44" s="188" t="s">
        <v>1227</v>
      </c>
      <c r="D44" s="189" t="s">
        <v>1001</v>
      </c>
    </row>
    <row r="45" spans="1:4" ht="80" x14ac:dyDescent="0.2">
      <c r="A45" s="392"/>
      <c r="B45" s="391" t="s">
        <v>1228</v>
      </c>
      <c r="C45" s="188" t="s">
        <v>1229</v>
      </c>
      <c r="D45" s="189" t="s">
        <v>1002</v>
      </c>
    </row>
    <row r="46" spans="1:4" ht="100" x14ac:dyDescent="0.2">
      <c r="A46" s="392"/>
      <c r="B46" s="392"/>
      <c r="C46" s="188" t="s">
        <v>1230</v>
      </c>
      <c r="D46" s="188" t="s">
        <v>1231</v>
      </c>
    </row>
    <row r="47" spans="1:4" ht="100" x14ac:dyDescent="0.2">
      <c r="A47" s="392"/>
      <c r="B47" s="392"/>
      <c r="C47" s="188" t="s">
        <v>1232</v>
      </c>
      <c r="D47" s="189" t="s">
        <v>1003</v>
      </c>
    </row>
    <row r="48" spans="1:4" ht="120" x14ac:dyDescent="0.2">
      <c r="A48" s="392"/>
      <c r="B48" s="392"/>
      <c r="C48" s="188" t="s">
        <v>1233</v>
      </c>
      <c r="D48" s="188" t="s">
        <v>1234</v>
      </c>
    </row>
    <row r="49" spans="1:4" ht="100" x14ac:dyDescent="0.2">
      <c r="A49" s="392"/>
      <c r="B49" s="392"/>
      <c r="C49" s="188" t="s">
        <v>1235</v>
      </c>
      <c r="D49" s="188" t="s">
        <v>1236</v>
      </c>
    </row>
    <row r="50" spans="1:4" ht="100" x14ac:dyDescent="0.2">
      <c r="A50" s="393"/>
      <c r="B50" s="392"/>
      <c r="C50" s="188" t="s">
        <v>1237</v>
      </c>
      <c r="D50" s="188" t="s">
        <v>1238</v>
      </c>
    </row>
    <row r="51" spans="1:4" ht="40" x14ac:dyDescent="0.2">
      <c r="A51" s="391"/>
      <c r="B51" s="391"/>
      <c r="C51" s="189" t="s">
        <v>1004</v>
      </c>
      <c r="D51" s="191"/>
    </row>
    <row r="52" spans="1:4" ht="100" x14ac:dyDescent="0.2">
      <c r="A52" s="392"/>
      <c r="B52" s="392"/>
      <c r="C52" s="188" t="s">
        <v>1239</v>
      </c>
      <c r="D52" s="188" t="s">
        <v>1240</v>
      </c>
    </row>
    <row r="53" spans="1:4" ht="60" x14ac:dyDescent="0.2">
      <c r="A53" s="392"/>
      <c r="B53" s="393"/>
      <c r="C53" s="188" t="s">
        <v>1241</v>
      </c>
      <c r="D53" s="188" t="s">
        <v>1242</v>
      </c>
    </row>
    <row r="54" spans="1:4" ht="80" x14ac:dyDescent="0.2">
      <c r="A54" s="392"/>
      <c r="B54" s="391" t="s">
        <v>1243</v>
      </c>
      <c r="C54" s="188" t="s">
        <v>1244</v>
      </c>
      <c r="D54" s="189" t="s">
        <v>1005</v>
      </c>
    </row>
    <row r="55" spans="1:4" ht="160" x14ac:dyDescent="0.2">
      <c r="A55" s="392"/>
      <c r="B55" s="393"/>
      <c r="C55" s="188" t="s">
        <v>1245</v>
      </c>
      <c r="D55" s="188" t="s">
        <v>1246</v>
      </c>
    </row>
    <row r="56" spans="1:4" ht="80" x14ac:dyDescent="0.2">
      <c r="A56" s="392"/>
      <c r="B56" s="391" t="s">
        <v>1247</v>
      </c>
      <c r="C56" s="188" t="s">
        <v>1248</v>
      </c>
      <c r="D56" s="188" t="s">
        <v>1249</v>
      </c>
    </row>
    <row r="57" spans="1:4" ht="80" x14ac:dyDescent="0.2">
      <c r="A57" s="393"/>
      <c r="B57" s="393"/>
      <c r="C57" s="188" t="s">
        <v>1250</v>
      </c>
      <c r="D57" s="189" t="s">
        <v>1006</v>
      </c>
    </row>
  </sheetData>
  <mergeCells count="23">
    <mergeCell ref="A28:A33"/>
    <mergeCell ref="B28:B32"/>
    <mergeCell ref="A2:A9"/>
    <mergeCell ref="B2:B6"/>
    <mergeCell ref="B7:B8"/>
    <mergeCell ref="A10:A16"/>
    <mergeCell ref="B11:B14"/>
    <mergeCell ref="B15:B16"/>
    <mergeCell ref="A17:A24"/>
    <mergeCell ref="B18:B20"/>
    <mergeCell ref="B21:B24"/>
    <mergeCell ref="A25:A27"/>
    <mergeCell ref="B25:B27"/>
    <mergeCell ref="A51:A57"/>
    <mergeCell ref="B51:B53"/>
    <mergeCell ref="B54:B55"/>
    <mergeCell ref="B56:B57"/>
    <mergeCell ref="A34:A40"/>
    <mergeCell ref="B35:B36"/>
    <mergeCell ref="B37:B40"/>
    <mergeCell ref="A41:A50"/>
    <mergeCell ref="B41:B44"/>
    <mergeCell ref="B45:B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DASHBOARD</vt:lpstr>
      <vt:lpstr>SCORING METRICS</vt:lpstr>
      <vt:lpstr>NIST CSF 2.0 ASSESSMENT</vt:lpstr>
      <vt:lpstr>All Business Processes</vt:lpstr>
      <vt:lpstr>Anti-Ransomware Controls</vt:lpstr>
      <vt:lpstr>Application Assessment Template</vt:lpstr>
      <vt:lpstr>NOTES</vt:lpstr>
      <vt:lpstr>ANSWER KEY</vt:lpstr>
      <vt:lpstr>NIST SP 800-221A</vt:lpstr>
      <vt:lpstr>'NIST CSF 2.0 ASSESSMENT'!Print_Area</vt:lpstr>
      <vt:lpstr>'NIST CSF 2.0 ASSESSMENT'!Print_Titles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 Moker</cp:lastModifiedBy>
  <dcterms:created xsi:type="dcterms:W3CDTF">2024-04-11T19:15:06Z</dcterms:created>
  <dcterms:modified xsi:type="dcterms:W3CDTF">2024-05-04T15:59:02Z</dcterms:modified>
</cp:coreProperties>
</file>