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0" i="1" l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173" i="1"/>
  <c r="I175" i="1"/>
  <c r="I177" i="1"/>
  <c r="I179" i="1"/>
  <c r="I181" i="1"/>
  <c r="I183" i="1"/>
  <c r="I185" i="1"/>
  <c r="I187" i="1"/>
  <c r="I189" i="1"/>
  <c r="I191" i="1"/>
  <c r="I193" i="1"/>
  <c r="I195" i="1"/>
  <c r="I197" i="1"/>
  <c r="I199" i="1"/>
  <c r="I201" i="1"/>
  <c r="I203" i="1"/>
  <c r="I5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97" i="1"/>
  <c r="AC99" i="1"/>
  <c r="AC101" i="1"/>
  <c r="AC103" i="1"/>
  <c r="AC105" i="1"/>
  <c r="AC107" i="1"/>
  <c r="AC109" i="1"/>
  <c r="AC111" i="1"/>
  <c r="AC113" i="1"/>
  <c r="AC115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AC173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3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5" i="1"/>
  <c r="AA216" i="1"/>
  <c r="AA215" i="1"/>
  <c r="AB204" i="1"/>
  <c r="G216" i="1"/>
  <c r="G215" i="1"/>
  <c r="H204" i="1"/>
  <c r="H203" i="1" l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205" i="1" l="1"/>
  <c r="H206" i="1" s="1"/>
  <c r="AB203" i="1"/>
  <c r="AB201" i="1"/>
  <c r="AB199" i="1"/>
  <c r="AB197" i="1"/>
  <c r="AB195" i="1"/>
  <c r="AB193" i="1"/>
  <c r="AB191" i="1"/>
  <c r="AB189" i="1"/>
  <c r="AB187" i="1"/>
  <c r="AB185" i="1"/>
  <c r="AB183" i="1"/>
  <c r="AB181" i="1"/>
  <c r="AB179" i="1"/>
  <c r="AB177" i="1"/>
  <c r="AB175" i="1"/>
  <c r="AB173" i="1"/>
  <c r="AB17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7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5" i="1"/>
  <c r="AB205" i="1" l="1"/>
  <c r="AB206" i="1" s="1"/>
  <c r="Y204" i="1"/>
  <c r="E204" i="1"/>
  <c r="R205" i="1" l="1"/>
  <c r="AL34" i="1"/>
  <c r="AL194" i="1"/>
  <c r="AL184" i="1"/>
  <c r="AL174" i="1"/>
  <c r="AL164" i="1"/>
  <c r="AL154" i="1"/>
  <c r="AL144" i="1"/>
  <c r="AL134" i="1"/>
  <c r="AL124" i="1"/>
  <c r="AL114" i="1"/>
  <c r="AL104" i="1"/>
  <c r="AL94" i="1"/>
  <c r="AL84" i="1"/>
  <c r="AL74" i="1"/>
  <c r="AL64" i="1"/>
  <c r="AL54" i="1"/>
  <c r="AL44" i="1"/>
  <c r="AL24" i="1"/>
  <c r="AL14" i="1"/>
  <c r="AL4" i="1"/>
  <c r="R194" i="1"/>
  <c r="R184" i="1"/>
  <c r="R174" i="1"/>
  <c r="R164" i="1"/>
  <c r="R154" i="1"/>
  <c r="R144" i="1"/>
  <c r="R134" i="1"/>
  <c r="R124" i="1"/>
  <c r="R114" i="1"/>
  <c r="R104" i="1"/>
  <c r="R94" i="1"/>
  <c r="R84" i="1"/>
  <c r="R74" i="1"/>
  <c r="R64" i="1"/>
  <c r="R54" i="1"/>
  <c r="R44" i="1"/>
  <c r="R34" i="1"/>
  <c r="R24" i="1"/>
  <c r="R14" i="1"/>
  <c r="R4" i="1"/>
  <c r="AD194" i="1" l="1"/>
  <c r="AD184" i="1"/>
  <c r="AD174" i="1"/>
  <c r="AD164" i="1"/>
  <c r="AD154" i="1"/>
  <c r="AD144" i="1"/>
  <c r="AD134" i="1"/>
  <c r="AD124" i="1"/>
  <c r="AD114" i="1"/>
  <c r="AD104" i="1"/>
  <c r="AD94" i="1"/>
  <c r="AD84" i="1"/>
  <c r="AD74" i="1"/>
  <c r="AD64" i="1"/>
  <c r="AD54" i="1"/>
  <c r="AD44" i="1"/>
  <c r="AD24" i="1"/>
  <c r="AD14" i="1"/>
  <c r="AD4" i="1"/>
  <c r="J194" i="1"/>
  <c r="J184" i="1"/>
  <c r="J174" i="1"/>
  <c r="J164" i="1"/>
  <c r="J154" i="1"/>
  <c r="J144" i="1"/>
  <c r="J134" i="1"/>
  <c r="J124" i="1"/>
  <c r="J114" i="1"/>
  <c r="J104" i="1"/>
  <c r="J94" i="1"/>
  <c r="J84" i="1"/>
  <c r="J74" i="1"/>
  <c r="J64" i="1"/>
  <c r="J54" i="1"/>
  <c r="J44" i="1"/>
  <c r="J34" i="1"/>
  <c r="J24" i="1"/>
  <c r="J14" i="1"/>
  <c r="J4" i="1"/>
  <c r="AE4" i="1" l="1"/>
  <c r="AI4" i="1" s="1"/>
  <c r="V204" i="1"/>
  <c r="W64" i="1" s="1"/>
  <c r="B204" i="1"/>
  <c r="C64" i="1" s="1"/>
  <c r="AE194" i="1"/>
  <c r="AI194" i="1" s="1"/>
  <c r="AE184" i="1"/>
  <c r="AE174" i="1"/>
  <c r="AE164" i="1"/>
  <c r="AI164" i="1" s="1"/>
  <c r="AE154" i="1"/>
  <c r="AI154" i="1" s="1"/>
  <c r="AE144" i="1"/>
  <c r="AE134" i="1"/>
  <c r="AI134" i="1" s="1"/>
  <c r="AE124" i="1"/>
  <c r="AE114" i="1"/>
  <c r="AI114" i="1" s="1"/>
  <c r="AE104" i="1"/>
  <c r="AE94" i="1"/>
  <c r="AI94" i="1" s="1"/>
  <c r="AE84" i="1"/>
  <c r="AE74" i="1"/>
  <c r="AI74" i="1" s="1"/>
  <c r="AE64" i="1"/>
  <c r="AE54" i="1"/>
  <c r="AI54" i="1" s="1"/>
  <c r="AE44" i="1"/>
  <c r="AE34" i="1"/>
  <c r="AE24" i="1"/>
  <c r="AI24" i="1" s="1"/>
  <c r="AE14" i="1"/>
  <c r="AI14" i="1" s="1"/>
  <c r="K14" i="1"/>
  <c r="K24" i="1"/>
  <c r="K34" i="1"/>
  <c r="K44" i="1"/>
  <c r="K54" i="1"/>
  <c r="K64" i="1"/>
  <c r="K74" i="1"/>
  <c r="K84" i="1"/>
  <c r="K94" i="1"/>
  <c r="K104" i="1"/>
  <c r="K114" i="1"/>
  <c r="K124" i="1"/>
  <c r="K134" i="1"/>
  <c r="K144" i="1"/>
  <c r="K154" i="1"/>
  <c r="K164" i="1"/>
  <c r="K174" i="1"/>
  <c r="K184" i="1"/>
  <c r="K194" i="1"/>
  <c r="K4" i="1"/>
  <c r="AH104" i="1" l="1"/>
  <c r="AH184" i="1"/>
  <c r="P104" i="1"/>
  <c r="AH64" i="1"/>
  <c r="AH44" i="1"/>
  <c r="AH124" i="1"/>
  <c r="AH84" i="1"/>
  <c r="AI124" i="1"/>
  <c r="AJ124" i="1" s="1"/>
  <c r="AJ4" i="1"/>
  <c r="P64" i="1"/>
  <c r="L74" i="1"/>
  <c r="P4" i="1"/>
  <c r="P124" i="1"/>
  <c r="P44" i="1"/>
  <c r="P144" i="1"/>
  <c r="P184" i="1"/>
  <c r="P24" i="1"/>
  <c r="AF74" i="1"/>
  <c r="AH24" i="1"/>
  <c r="P164" i="1"/>
  <c r="AI44" i="1"/>
  <c r="AJ44" i="1" s="1"/>
  <c r="W4" i="1"/>
  <c r="AF14" i="1" s="1"/>
  <c r="P84" i="1"/>
  <c r="AI84" i="1"/>
  <c r="AJ84" i="1" s="1"/>
  <c r="AH4" i="1"/>
  <c r="AH144" i="1"/>
  <c r="C184" i="1"/>
  <c r="L184" i="1" s="1"/>
  <c r="C24" i="1"/>
  <c r="L24" i="1" s="1"/>
  <c r="B207" i="1"/>
  <c r="C164" i="1"/>
  <c r="L164" i="1" s="1"/>
  <c r="C4" i="1"/>
  <c r="L14" i="1" s="1"/>
  <c r="AF64" i="1"/>
  <c r="AI174" i="1"/>
  <c r="AJ164" i="1" s="1"/>
  <c r="C44" i="1"/>
  <c r="L44" i="1" s="1"/>
  <c r="AI184" i="1"/>
  <c r="AJ184" i="1" s="1"/>
  <c r="AH164" i="1"/>
  <c r="C144" i="1"/>
  <c r="L144" i="1" s="1"/>
  <c r="AI144" i="1"/>
  <c r="AJ144" i="1" s="1"/>
  <c r="AI34" i="1"/>
  <c r="AJ24" i="1" s="1"/>
  <c r="C124" i="1"/>
  <c r="L134" i="1" s="1"/>
  <c r="C104" i="1"/>
  <c r="L114" i="1" s="1"/>
  <c r="W24" i="1"/>
  <c r="AF24" i="1" s="1"/>
  <c r="AI104" i="1"/>
  <c r="AJ104" i="1" s="1"/>
  <c r="C84" i="1"/>
  <c r="L94" i="1" s="1"/>
  <c r="W44" i="1"/>
  <c r="AF44" i="1" s="1"/>
  <c r="W184" i="1"/>
  <c r="AI64" i="1"/>
  <c r="AJ64" i="1" s="1"/>
  <c r="W84" i="1"/>
  <c r="W104" i="1"/>
  <c r="AF104" i="1" s="1"/>
  <c r="W124" i="1"/>
  <c r="AF124" i="1" s="1"/>
  <c r="W144" i="1"/>
  <c r="AF154" i="1" s="1"/>
  <c r="W164" i="1"/>
  <c r="AF164" i="1" s="1"/>
  <c r="L64" i="1"/>
  <c r="J212" i="1"/>
  <c r="AM14" i="1"/>
  <c r="AM24" i="1"/>
  <c r="AM34" i="1"/>
  <c r="AM44" i="1"/>
  <c r="AM54" i="1"/>
  <c r="AM64" i="1"/>
  <c r="AM74" i="1"/>
  <c r="AM84" i="1"/>
  <c r="AM94" i="1"/>
  <c r="AM104" i="1"/>
  <c r="AM114" i="1"/>
  <c r="AM124" i="1"/>
  <c r="AM134" i="1"/>
  <c r="AM144" i="1"/>
  <c r="AM154" i="1"/>
  <c r="AM164" i="1"/>
  <c r="AM174" i="1"/>
  <c r="AM184" i="1"/>
  <c r="AM194" i="1"/>
  <c r="AM4" i="1"/>
  <c r="S14" i="1"/>
  <c r="S24" i="1"/>
  <c r="S34" i="1"/>
  <c r="S44" i="1"/>
  <c r="S54" i="1"/>
  <c r="S64" i="1"/>
  <c r="S74" i="1"/>
  <c r="S84" i="1"/>
  <c r="S94" i="1"/>
  <c r="S104" i="1"/>
  <c r="S114" i="1"/>
  <c r="S124" i="1"/>
  <c r="S134" i="1"/>
  <c r="S144" i="1"/>
  <c r="S154" i="1"/>
  <c r="S164" i="1"/>
  <c r="S174" i="1"/>
  <c r="S184" i="1"/>
  <c r="S194" i="1"/>
  <c r="S4" i="1"/>
  <c r="R212" i="1"/>
  <c r="AD204" i="1"/>
  <c r="AL204" i="1"/>
  <c r="AF134" i="1" l="1"/>
  <c r="AG124" i="1" s="1"/>
  <c r="L34" i="1"/>
  <c r="M24" i="1" s="1"/>
  <c r="M64" i="1"/>
  <c r="L154" i="1"/>
  <c r="M144" i="1" s="1"/>
  <c r="AF174" i="1"/>
  <c r="AG164" i="1" s="1"/>
  <c r="AG64" i="1"/>
  <c r="AF144" i="1"/>
  <c r="AG144" i="1" s="1"/>
  <c r="L104" i="1"/>
  <c r="M104" i="1" s="1"/>
  <c r="AF4" i="1"/>
  <c r="AG4" i="1" s="1"/>
  <c r="AF54" i="1"/>
  <c r="AG44" i="1" s="1"/>
  <c r="L124" i="1"/>
  <c r="M124" i="1" s="1"/>
  <c r="S204" i="1"/>
  <c r="AM204" i="1"/>
  <c r="L54" i="1"/>
  <c r="M44" i="1" s="1"/>
  <c r="AM212" i="1"/>
  <c r="L84" i="1"/>
  <c r="M84" i="1" s="1"/>
  <c r="AF194" i="1"/>
  <c r="AF184" i="1"/>
  <c r="AF114" i="1"/>
  <c r="AG104" i="1" s="1"/>
  <c r="AF94" i="1"/>
  <c r="AF84" i="1"/>
  <c r="L174" i="1"/>
  <c r="M164" i="1" s="1"/>
  <c r="D104" i="1"/>
  <c r="D124" i="1"/>
  <c r="D144" i="1"/>
  <c r="N144" i="1" s="1"/>
  <c r="D164" i="1"/>
  <c r="D84" i="1"/>
  <c r="D24" i="1"/>
  <c r="N24" i="1" s="1"/>
  <c r="D184" i="1"/>
  <c r="N184" i="1" s="1"/>
  <c r="D64" i="1"/>
  <c r="D44" i="1"/>
  <c r="N44" i="1" s="1"/>
  <c r="D4" i="1"/>
  <c r="N4" i="1" s="1"/>
  <c r="L194" i="1"/>
  <c r="AF34" i="1"/>
  <c r="AG24" i="1" s="1"/>
  <c r="L4" i="1"/>
  <c r="M4" i="1" s="1"/>
  <c r="R204" i="1"/>
  <c r="AG184" i="1" l="1"/>
  <c r="N154" i="1"/>
  <c r="O144" i="1" s="1"/>
  <c r="AG84" i="1"/>
  <c r="N174" i="1"/>
  <c r="N164" i="1"/>
  <c r="N94" i="1"/>
  <c r="N84" i="1"/>
  <c r="M184" i="1"/>
  <c r="N194" i="1"/>
  <c r="O184" i="1" s="1"/>
  <c r="N74" i="1"/>
  <c r="N64" i="1"/>
  <c r="N54" i="1"/>
  <c r="O44" i="1" s="1"/>
  <c r="N134" i="1"/>
  <c r="N124" i="1"/>
  <c r="N104" i="1"/>
  <c r="N114" i="1"/>
  <c r="N34" i="1"/>
  <c r="O24" i="1" s="1"/>
  <c r="N14" i="1"/>
  <c r="O4" i="1" s="1"/>
  <c r="J204" i="1"/>
  <c r="O64" i="1" l="1"/>
  <c r="O104" i="1"/>
  <c r="O124" i="1"/>
  <c r="O84" i="1"/>
  <c r="O164" i="1"/>
</calcChain>
</file>

<file path=xl/sharedStrings.xml><?xml version="1.0" encoding="utf-8"?>
<sst xmlns="http://schemas.openxmlformats.org/spreadsheetml/2006/main" count="53" uniqueCount="29">
  <si>
    <t>Schwimmer</t>
  </si>
  <si>
    <t>Kontrollgruppe</t>
  </si>
  <si>
    <t>Nr</t>
  </si>
  <si>
    <t>Länge Fisch</t>
  </si>
  <si>
    <t>Fish 1</t>
  </si>
  <si>
    <t>Fish 2</t>
  </si>
  <si>
    <t>Fish 3</t>
  </si>
  <si>
    <t>Fish 4</t>
  </si>
  <si>
    <t>Fish 5</t>
  </si>
  <si>
    <t>Fish 6</t>
  </si>
  <si>
    <t>Fish 7</t>
  </si>
  <si>
    <t>Fish 8</t>
  </si>
  <si>
    <t>Fish 9</t>
  </si>
  <si>
    <t>Fish 10</t>
  </si>
  <si>
    <t>Sek Filamente der 5 prim Filamente</t>
  </si>
  <si>
    <t>Länge der 5 prim Filamente</t>
  </si>
  <si>
    <t>Keine Daten</t>
  </si>
  <si>
    <t>Gesamt aller 5 prim Fil</t>
  </si>
  <si>
    <t>Gesamtlänge 5 prim Fil</t>
  </si>
  <si>
    <t>Konzentration sek Fil pro mm</t>
  </si>
  <si>
    <t>p Werte</t>
  </si>
  <si>
    <t>Kiemen.Filament</t>
  </si>
  <si>
    <t>Max speed assessment</t>
  </si>
  <si>
    <t>Fli1:eGFP, 28.6.2016 (Fli 13.10.15 and AB cherry 8.6.15)</t>
  </si>
  <si>
    <t>Upper part/lower part</t>
  </si>
  <si>
    <t>Sum upper part</t>
  </si>
  <si>
    <t>Sum lower part</t>
  </si>
  <si>
    <t>Difference</t>
  </si>
  <si>
    <t>p wert upper vs. lower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</si>
</sst>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633565</xdr:colOff>
      <xdr:row>209</xdr:row>
      <xdr:rowOff>93816</xdr:rowOff>
    </xdr:from>
    <xdr:to>
      <xdr:col>34</xdr:col>
      <xdr:colOff>788628</xdr:colOff>
      <xdr:row>225</xdr:row>
      <xdr:rowOff>23026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0259" y="5880510"/>
          <a:ext cx="4241595" cy="3042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1597740</xdr:colOff>
      <xdr:row>213</xdr:row>
      <xdr:rowOff>10241</xdr:rowOff>
    </xdr:from>
    <xdr:to>
      <xdr:col>24</xdr:col>
      <xdr:colOff>1428720</xdr:colOff>
      <xdr:row>238</xdr:row>
      <xdr:rowOff>122903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83305" y="6575322"/>
          <a:ext cx="6734045" cy="4977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0"/>
  <sheetViews>
    <sheetView tabSelected="1" topLeftCell="U190" zoomScale="85" zoomScaleNormal="85" workbookViewId="0">
      <selection activeCell="AD220" sqref="AD220"/>
    </sheetView>
  </sheetViews>
  <sheetFormatPr baseColWidth="10" defaultColWidth="9.140625" defaultRowHeight="15" x14ac:dyDescent="0.25"/>
  <cols>
    <col min="1" max="1" width="11.5703125" style="8" customWidth="1"/>
    <col min="2" max="4" width="11.140625" customWidth="1"/>
    <col min="5" max="5" width="23.5703125" customWidth="1"/>
    <col min="6" max="6" width="16.28515625" customWidth="1"/>
    <col min="7" max="7" width="32.28515625" customWidth="1"/>
    <col min="8" max="9" width="19.28515625" customWidth="1"/>
    <col min="10" max="16" width="20.85546875" customWidth="1"/>
    <col min="17" max="17" width="33.42578125" customWidth="1"/>
    <col min="18" max="18" width="21.140625" customWidth="1"/>
    <col min="19" max="20" width="28" customWidth="1"/>
    <col min="21" max="21" width="14" style="8" customWidth="1"/>
    <col min="22" max="22" width="11.28515625" customWidth="1"/>
    <col min="23" max="24" width="11.140625" customWidth="1"/>
    <col min="25" max="25" width="22.140625" customWidth="1"/>
    <col min="26" max="26" width="16.28515625" customWidth="1"/>
    <col min="27" max="27" width="32.140625" customWidth="1"/>
    <col min="28" max="29" width="19.85546875" customWidth="1"/>
    <col min="30" max="36" width="20.42578125" customWidth="1"/>
    <col min="37" max="37" width="33.7109375" customWidth="1"/>
    <col min="38" max="38" width="21.28515625" customWidth="1"/>
    <col min="39" max="39" width="26.85546875" customWidth="1"/>
    <col min="40" max="40" width="21" customWidth="1"/>
    <col min="41" max="41" width="24.85546875" customWidth="1"/>
    <col min="42" max="42" width="17.42578125" customWidth="1"/>
  </cols>
  <sheetData>
    <row r="1" spans="1:39" ht="21.75" customHeight="1" x14ac:dyDescent="0.25">
      <c r="A1" s="8" t="s">
        <v>23</v>
      </c>
    </row>
    <row r="2" spans="1:39" ht="26.25" x14ac:dyDescent="0.4">
      <c r="A2" s="9" t="s">
        <v>0</v>
      </c>
      <c r="U2" s="9" t="s">
        <v>1</v>
      </c>
    </row>
    <row r="3" spans="1:39" s="8" customFormat="1" x14ac:dyDescent="0.25">
      <c r="A3" s="8" t="s">
        <v>2</v>
      </c>
      <c r="B3" s="8" t="s">
        <v>3</v>
      </c>
      <c r="E3" s="8" t="s">
        <v>22</v>
      </c>
      <c r="F3" s="8" t="s">
        <v>21</v>
      </c>
      <c r="G3" s="8" t="s">
        <v>14</v>
      </c>
      <c r="H3" s="8" t="s">
        <v>24</v>
      </c>
      <c r="I3" s="8" t="s">
        <v>27</v>
      </c>
      <c r="J3" s="8" t="s">
        <v>17</v>
      </c>
      <c r="Q3" s="8" t="s">
        <v>15</v>
      </c>
      <c r="R3" s="8" t="s">
        <v>18</v>
      </c>
      <c r="S3" s="8" t="s">
        <v>19</v>
      </c>
      <c r="U3" s="8" t="s">
        <v>2</v>
      </c>
      <c r="V3" s="8" t="s">
        <v>3</v>
      </c>
      <c r="Y3" s="8" t="s">
        <v>22</v>
      </c>
      <c r="Z3" s="8" t="s">
        <v>21</v>
      </c>
      <c r="AA3" s="8" t="s">
        <v>14</v>
      </c>
      <c r="AB3" s="8" t="s">
        <v>24</v>
      </c>
      <c r="AC3" s="8" t="s">
        <v>27</v>
      </c>
      <c r="AD3" s="8" t="s">
        <v>17</v>
      </c>
      <c r="AK3" s="8" t="s">
        <v>15</v>
      </c>
      <c r="AL3" s="8" t="s">
        <v>18</v>
      </c>
      <c r="AM3" s="8" t="s">
        <v>19</v>
      </c>
    </row>
    <row r="4" spans="1:39" x14ac:dyDescent="0.25">
      <c r="A4" s="8" t="s">
        <v>4</v>
      </c>
      <c r="B4" s="1">
        <v>30</v>
      </c>
      <c r="C4" s="1">
        <f>B4/B$204</f>
        <v>0.95389507154213038</v>
      </c>
      <c r="D4" s="1">
        <f>B4/B$207</f>
        <v>0.96696212731668019</v>
      </c>
      <c r="E4" s="11">
        <v>0.69097222222222221</v>
      </c>
      <c r="F4">
        <v>2.1</v>
      </c>
      <c r="G4">
        <v>42</v>
      </c>
      <c r="H4">
        <v>25</v>
      </c>
      <c r="J4">
        <f>SUM(G4:G12)</f>
        <v>224</v>
      </c>
      <c r="K4">
        <f>J4/5</f>
        <v>44.8</v>
      </c>
      <c r="L4">
        <f>K4/C4</f>
        <v>46.965333333333326</v>
      </c>
      <c r="M4">
        <f>(L4+L14)/2</f>
        <v>46.545999999999992</v>
      </c>
      <c r="N4">
        <f>K4/D4</f>
        <v>46.330666666666659</v>
      </c>
      <c r="O4">
        <f>(N4+N14)/2</f>
        <v>47.016663888888885</v>
      </c>
      <c r="P4">
        <f>(K4+K14)/2</f>
        <v>44.4</v>
      </c>
      <c r="Q4">
        <v>8.1890000000000001</v>
      </c>
      <c r="R4">
        <f>SUM(Q4:Q12)</f>
        <v>41.695999999999998</v>
      </c>
      <c r="S4">
        <f>J4/(R4/10)</f>
        <v>53.722179585571759</v>
      </c>
      <c r="U4" s="8" t="s">
        <v>4</v>
      </c>
      <c r="V4" s="1">
        <v>30.5</v>
      </c>
      <c r="W4" s="1">
        <f>V4/V$204</f>
        <v>0.99673202614379075</v>
      </c>
      <c r="X4" s="1">
        <v>0.96696212731668019</v>
      </c>
      <c r="Y4" s="12">
        <v>0.48055555555555557</v>
      </c>
      <c r="Z4">
        <v>2.1</v>
      </c>
      <c r="AA4">
        <v>50</v>
      </c>
      <c r="AB4">
        <v>27</v>
      </c>
      <c r="AD4">
        <f>SUM(AA4:AA12)</f>
        <v>239</v>
      </c>
      <c r="AE4">
        <f>AD4/5</f>
        <v>47.8</v>
      </c>
      <c r="AF4">
        <f>AE4/W4</f>
        <v>47.956721311475413</v>
      </c>
      <c r="AG4">
        <f>(AF4+AF14)/2</f>
        <v>48.057049180327873</v>
      </c>
      <c r="AH4">
        <f>(AE4+AE14)/2</f>
        <v>47.9</v>
      </c>
      <c r="AI4">
        <f>AE4/X4</f>
        <v>49.433166666666658</v>
      </c>
      <c r="AJ4">
        <f>(AI4+AI14)/2</f>
        <v>49.536583333333326</v>
      </c>
      <c r="AK4">
        <v>10.664</v>
      </c>
      <c r="AL4">
        <f>SUM(AK4:AK12)</f>
        <v>52.058000000000007</v>
      </c>
      <c r="AM4">
        <f>AD4/(AL4/10)</f>
        <v>45.910330784893766</v>
      </c>
    </row>
    <row r="5" spans="1:39" x14ac:dyDescent="0.25">
      <c r="B5" s="1"/>
      <c r="C5" s="1"/>
      <c r="D5" s="1"/>
      <c r="E5" s="11"/>
      <c r="H5">
        <f>G4-H4</f>
        <v>17</v>
      </c>
      <c r="I5">
        <f>H4-H5</f>
        <v>8</v>
      </c>
      <c r="V5" s="1"/>
      <c r="W5" s="1"/>
      <c r="X5" s="1"/>
      <c r="Y5" s="12"/>
      <c r="AB5">
        <f>AA4-AB4</f>
        <v>23</v>
      </c>
      <c r="AC5">
        <f>AB4-AB5</f>
        <v>4</v>
      </c>
    </row>
    <row r="6" spans="1:39" x14ac:dyDescent="0.25">
      <c r="B6" s="1"/>
      <c r="C6" s="1"/>
      <c r="D6" s="1"/>
      <c r="F6">
        <v>2.2000000000000002</v>
      </c>
      <c r="G6">
        <v>48</v>
      </c>
      <c r="H6">
        <v>26</v>
      </c>
      <c r="Q6">
        <v>8.7840000000000007</v>
      </c>
      <c r="V6" s="1"/>
      <c r="W6" s="1"/>
      <c r="X6" s="1"/>
      <c r="Z6">
        <v>2.2000000000000002</v>
      </c>
      <c r="AA6">
        <v>48</v>
      </c>
      <c r="AB6" s="13">
        <v>25</v>
      </c>
      <c r="AK6">
        <v>10.433999999999999</v>
      </c>
    </row>
    <row r="7" spans="1:39" x14ac:dyDescent="0.25">
      <c r="B7" s="1"/>
      <c r="C7" s="1"/>
      <c r="D7" s="1"/>
      <c r="H7">
        <f>G6-H6</f>
        <v>22</v>
      </c>
      <c r="I7">
        <f t="shared" ref="I6:I69" si="0">H6-H7</f>
        <v>4</v>
      </c>
      <c r="V7" s="1"/>
      <c r="W7" s="1"/>
      <c r="X7" s="1"/>
      <c r="AB7">
        <f>AA6-AB6</f>
        <v>23</v>
      </c>
      <c r="AC7">
        <f t="shared" ref="AC7:AC69" si="1">AB6-AB7</f>
        <v>2</v>
      </c>
    </row>
    <row r="8" spans="1:39" x14ac:dyDescent="0.25">
      <c r="B8" s="1"/>
      <c r="C8" s="1"/>
      <c r="D8" s="1"/>
      <c r="F8">
        <v>2.2999999999999998</v>
      </c>
      <c r="G8">
        <v>44</v>
      </c>
      <c r="H8">
        <v>25</v>
      </c>
      <c r="Q8">
        <v>8.4489999999999998</v>
      </c>
      <c r="V8" s="1"/>
      <c r="W8" s="1"/>
      <c r="X8" s="1"/>
      <c r="Z8">
        <v>2.2999999999999998</v>
      </c>
      <c r="AA8">
        <v>48</v>
      </c>
      <c r="AB8">
        <v>25</v>
      </c>
      <c r="AK8">
        <v>10.304</v>
      </c>
    </row>
    <row r="9" spans="1:39" x14ac:dyDescent="0.25">
      <c r="B9" s="1"/>
      <c r="C9" s="1"/>
      <c r="D9" s="1"/>
      <c r="H9">
        <f>G8-H8</f>
        <v>19</v>
      </c>
      <c r="I9">
        <f t="shared" si="0"/>
        <v>6</v>
      </c>
      <c r="V9" s="1"/>
      <c r="W9" s="1"/>
      <c r="X9" s="1"/>
      <c r="AB9">
        <f>AA8-AB8</f>
        <v>23</v>
      </c>
      <c r="AC9">
        <f t="shared" si="1"/>
        <v>2</v>
      </c>
    </row>
    <row r="10" spans="1:39" x14ac:dyDescent="0.25">
      <c r="B10" s="1"/>
      <c r="C10" s="1"/>
      <c r="D10" s="1"/>
      <c r="F10">
        <v>2.4</v>
      </c>
      <c r="G10">
        <v>46</v>
      </c>
      <c r="H10">
        <v>25</v>
      </c>
      <c r="Q10">
        <v>8.5039999999999996</v>
      </c>
      <c r="V10" s="1"/>
      <c r="W10" s="1"/>
      <c r="X10" s="1"/>
      <c r="Z10">
        <v>2.4</v>
      </c>
      <c r="AA10">
        <v>46</v>
      </c>
      <c r="AB10">
        <v>24</v>
      </c>
      <c r="AK10">
        <v>10.371</v>
      </c>
    </row>
    <row r="11" spans="1:39" x14ac:dyDescent="0.25">
      <c r="B11" s="1"/>
      <c r="C11" s="1"/>
      <c r="D11" s="1"/>
      <c r="H11">
        <f>G10-H10</f>
        <v>21</v>
      </c>
      <c r="I11">
        <f t="shared" si="0"/>
        <v>4</v>
      </c>
      <c r="V11" s="1"/>
      <c r="W11" s="1"/>
      <c r="X11" s="1"/>
      <c r="AB11">
        <f>AA10-AB10</f>
        <v>22</v>
      </c>
      <c r="AC11">
        <f t="shared" si="1"/>
        <v>2</v>
      </c>
    </row>
    <row r="12" spans="1:39" x14ac:dyDescent="0.25">
      <c r="B12" s="1"/>
      <c r="C12" s="1"/>
      <c r="D12" s="1"/>
      <c r="F12">
        <v>2.5</v>
      </c>
      <c r="G12">
        <v>44</v>
      </c>
      <c r="H12">
        <v>27</v>
      </c>
      <c r="Q12">
        <v>7.77</v>
      </c>
      <c r="V12" s="1"/>
      <c r="W12" s="1"/>
      <c r="X12" s="1"/>
      <c r="Z12">
        <v>2.5</v>
      </c>
      <c r="AA12">
        <v>47</v>
      </c>
      <c r="AB12">
        <v>24</v>
      </c>
      <c r="AK12">
        <v>10.285</v>
      </c>
    </row>
    <row r="13" spans="1:39" x14ac:dyDescent="0.25">
      <c r="B13" s="1"/>
      <c r="C13" s="1"/>
      <c r="D13" s="1"/>
      <c r="H13">
        <f>G12-H12</f>
        <v>17</v>
      </c>
      <c r="I13">
        <f t="shared" si="0"/>
        <v>10</v>
      </c>
      <c r="V13" s="1"/>
      <c r="W13" s="1"/>
      <c r="X13" s="1"/>
      <c r="AB13">
        <f>AA12-AB12</f>
        <v>23</v>
      </c>
      <c r="AC13">
        <f t="shared" si="1"/>
        <v>1</v>
      </c>
    </row>
    <row r="14" spans="1:39" x14ac:dyDescent="0.25">
      <c r="C14" s="1"/>
      <c r="D14" s="1"/>
      <c r="F14">
        <v>3.1</v>
      </c>
      <c r="G14">
        <v>42</v>
      </c>
      <c r="H14">
        <v>23</v>
      </c>
      <c r="J14">
        <f>SUM(G14:G22)</f>
        <v>220</v>
      </c>
      <c r="K14">
        <f t="shared" ref="K14:K194" si="2">J14/5</f>
        <v>44</v>
      </c>
      <c r="L14">
        <f>K14/C4</f>
        <v>46.126666666666665</v>
      </c>
      <c r="N14">
        <f>L14/D4</f>
        <v>47.702661111111105</v>
      </c>
      <c r="Q14">
        <v>8.6080000000000005</v>
      </c>
      <c r="R14">
        <f>SUM(Q14:Q22)</f>
        <v>45.170999999999999</v>
      </c>
      <c r="S14">
        <f>J14/(R14/10)</f>
        <v>48.703814394190964</v>
      </c>
      <c r="W14" s="1"/>
      <c r="X14" s="1"/>
      <c r="Z14">
        <v>3.1</v>
      </c>
      <c r="AA14">
        <v>49</v>
      </c>
      <c r="AB14">
        <v>26</v>
      </c>
      <c r="AD14">
        <f>SUM(AA14:AA22)</f>
        <v>240</v>
      </c>
      <c r="AE14">
        <f t="shared" ref="AE14:AE194" si="3">AD14/5</f>
        <v>48</v>
      </c>
      <c r="AF14">
        <f>AE14/W4</f>
        <v>48.157377049180333</v>
      </c>
      <c r="AI14">
        <f>AE14/X4</f>
        <v>49.639999999999993</v>
      </c>
      <c r="AK14">
        <v>10.253</v>
      </c>
      <c r="AL14">
        <f>SUM(AK14:AK22)</f>
        <v>50.503</v>
      </c>
      <c r="AM14">
        <f t="shared" ref="AM14:AM194" si="4">AD14/(AL14/10)</f>
        <v>47.521929390333248</v>
      </c>
    </row>
    <row r="15" spans="1:39" x14ac:dyDescent="0.25">
      <c r="C15" s="1"/>
      <c r="D15" s="1"/>
      <c r="H15">
        <f>G14-H14</f>
        <v>19</v>
      </c>
      <c r="I15">
        <f t="shared" si="0"/>
        <v>4</v>
      </c>
      <c r="W15" s="1"/>
      <c r="X15" s="1"/>
      <c r="AB15">
        <f>AA14-AB14</f>
        <v>23</v>
      </c>
      <c r="AC15">
        <f t="shared" si="1"/>
        <v>3</v>
      </c>
    </row>
    <row r="16" spans="1:39" x14ac:dyDescent="0.25">
      <c r="C16" s="1"/>
      <c r="D16" s="1"/>
      <c r="F16">
        <v>3.2</v>
      </c>
      <c r="G16">
        <v>43</v>
      </c>
      <c r="H16">
        <v>23</v>
      </c>
      <c r="Q16">
        <v>9.0960000000000001</v>
      </c>
      <c r="W16" s="1"/>
      <c r="X16" s="1"/>
      <c r="Z16">
        <v>3.2</v>
      </c>
      <c r="AA16">
        <v>48</v>
      </c>
      <c r="AB16">
        <v>26</v>
      </c>
      <c r="AK16">
        <v>10.275</v>
      </c>
    </row>
    <row r="17" spans="1:39" x14ac:dyDescent="0.25">
      <c r="C17" s="1"/>
      <c r="D17" s="1"/>
      <c r="H17">
        <f>G16-H16</f>
        <v>20</v>
      </c>
      <c r="I17">
        <f t="shared" si="0"/>
        <v>3</v>
      </c>
      <c r="W17" s="1"/>
      <c r="X17" s="1"/>
      <c r="AB17">
        <f>AA16-AB16</f>
        <v>22</v>
      </c>
      <c r="AC17">
        <f t="shared" si="1"/>
        <v>4</v>
      </c>
    </row>
    <row r="18" spans="1:39" x14ac:dyDescent="0.25">
      <c r="C18" s="1"/>
      <c r="D18" s="1"/>
      <c r="F18">
        <v>3.3</v>
      </c>
      <c r="G18">
        <v>45</v>
      </c>
      <c r="H18">
        <v>24</v>
      </c>
      <c r="Q18">
        <v>9.3719999999999999</v>
      </c>
      <c r="W18" s="1"/>
      <c r="X18" s="1"/>
      <c r="Z18">
        <v>3.3</v>
      </c>
      <c r="AA18">
        <v>48</v>
      </c>
      <c r="AB18">
        <v>26</v>
      </c>
      <c r="AK18">
        <v>10.053000000000001</v>
      </c>
    </row>
    <row r="19" spans="1:39" x14ac:dyDescent="0.25">
      <c r="C19" s="1"/>
      <c r="D19" s="1"/>
      <c r="H19">
        <f>G18-H18</f>
        <v>21</v>
      </c>
      <c r="I19">
        <f t="shared" si="0"/>
        <v>3</v>
      </c>
      <c r="W19" s="1"/>
      <c r="X19" s="1"/>
      <c r="AB19">
        <f>AA18-AB18</f>
        <v>22</v>
      </c>
      <c r="AC19">
        <f t="shared" si="1"/>
        <v>4</v>
      </c>
    </row>
    <row r="20" spans="1:39" x14ac:dyDescent="0.25">
      <c r="C20" s="1"/>
      <c r="D20" s="1"/>
      <c r="F20">
        <v>3.4</v>
      </c>
      <c r="G20">
        <v>45</v>
      </c>
      <c r="H20">
        <v>26</v>
      </c>
      <c r="Q20">
        <v>9.2829999999999995</v>
      </c>
      <c r="W20" s="1"/>
      <c r="X20" s="1"/>
      <c r="Z20">
        <v>3.4</v>
      </c>
      <c r="AA20">
        <v>48</v>
      </c>
      <c r="AB20">
        <v>25</v>
      </c>
      <c r="AK20">
        <v>10.003</v>
      </c>
    </row>
    <row r="21" spans="1:39" x14ac:dyDescent="0.25">
      <c r="C21" s="1"/>
      <c r="D21" s="1"/>
      <c r="H21">
        <f>G20-H20</f>
        <v>19</v>
      </c>
      <c r="I21">
        <f t="shared" si="0"/>
        <v>7</v>
      </c>
      <c r="W21" s="1"/>
      <c r="X21" s="1"/>
      <c r="AB21">
        <f>AA20-AB20</f>
        <v>23</v>
      </c>
      <c r="AC21">
        <f t="shared" si="1"/>
        <v>2</v>
      </c>
    </row>
    <row r="22" spans="1:39" x14ac:dyDescent="0.25">
      <c r="C22" s="1"/>
      <c r="D22" s="1"/>
      <c r="F22">
        <v>3.5</v>
      </c>
      <c r="G22">
        <v>45</v>
      </c>
      <c r="H22">
        <v>25</v>
      </c>
      <c r="Q22">
        <v>8.8119999999999994</v>
      </c>
      <c r="W22" s="1"/>
      <c r="X22" s="1"/>
      <c r="Z22">
        <v>3.5</v>
      </c>
      <c r="AA22">
        <v>47</v>
      </c>
      <c r="AB22">
        <v>25</v>
      </c>
      <c r="AK22">
        <v>9.9190000000000005</v>
      </c>
    </row>
    <row r="23" spans="1:39" x14ac:dyDescent="0.25">
      <c r="C23" s="1"/>
      <c r="D23" s="1"/>
      <c r="H23">
        <f>G22-H22</f>
        <v>20</v>
      </c>
      <c r="I23">
        <f t="shared" si="0"/>
        <v>5</v>
      </c>
      <c r="W23" s="1"/>
      <c r="X23" s="1"/>
      <c r="AB23">
        <f>AA22-AB22</f>
        <v>22</v>
      </c>
      <c r="AC23">
        <f t="shared" si="1"/>
        <v>3</v>
      </c>
    </row>
    <row r="24" spans="1:39" x14ac:dyDescent="0.25">
      <c r="A24" s="8" t="s">
        <v>5</v>
      </c>
      <c r="B24" s="1">
        <v>32</v>
      </c>
      <c r="C24" s="1">
        <f>B24/B$204</f>
        <v>1.0174880763116056</v>
      </c>
      <c r="D24" s="1">
        <f>B24/B$207</f>
        <v>1.0314262691377922</v>
      </c>
      <c r="E24" s="11">
        <v>0.61527777777777781</v>
      </c>
      <c r="F24">
        <v>2.1</v>
      </c>
      <c r="G24">
        <v>49</v>
      </c>
      <c r="H24">
        <v>27</v>
      </c>
      <c r="J24">
        <f>SUM(G24:G32)</f>
        <v>253</v>
      </c>
      <c r="K24">
        <f t="shared" si="2"/>
        <v>50.6</v>
      </c>
      <c r="L24">
        <f>K24/C24</f>
        <v>49.730312500000004</v>
      </c>
      <c r="M24">
        <f>(L24+L34)/2</f>
        <v>49.435468750000005</v>
      </c>
      <c r="N24">
        <f>K24/D24</f>
        <v>49.058281249999993</v>
      </c>
      <c r="O24">
        <f>(N24+N34)/2</f>
        <v>48.350826416015622</v>
      </c>
      <c r="P24">
        <f>(K24+K34)/2</f>
        <v>50.3</v>
      </c>
      <c r="Q24">
        <v>9.718</v>
      </c>
      <c r="R24">
        <f>SUM(Q24:Q32)</f>
        <v>49.509</v>
      </c>
      <c r="S24">
        <f>J24/(R24/10)</f>
        <v>51.101819871134545</v>
      </c>
      <c r="U24" s="8" t="s">
        <v>5</v>
      </c>
      <c r="V24" s="1">
        <v>29</v>
      </c>
      <c r="W24" s="1">
        <f>V24/V$204</f>
        <v>0.94771241830065356</v>
      </c>
      <c r="X24" s="1">
        <v>1.0314262691377922</v>
      </c>
      <c r="Y24" s="12">
        <v>0.43333333333333335</v>
      </c>
      <c r="Z24">
        <v>2.1</v>
      </c>
      <c r="AA24">
        <v>48</v>
      </c>
      <c r="AB24">
        <v>27</v>
      </c>
      <c r="AD24" s="2">
        <f>SUM(AA24:AA32)</f>
        <v>229</v>
      </c>
      <c r="AE24">
        <f t="shared" si="3"/>
        <v>45.8</v>
      </c>
      <c r="AF24">
        <f>AE24/W24</f>
        <v>48.32689655172414</v>
      </c>
      <c r="AG24">
        <f>(AF24+AF34)/2</f>
        <v>48.32689655172414</v>
      </c>
      <c r="AH24">
        <f>(AE24+AE34)/2</f>
        <v>45.8</v>
      </c>
      <c r="AI24">
        <f>AE24/X24</f>
        <v>44.404531249999991</v>
      </c>
      <c r="AJ24">
        <f>(AI24+AI34)/2</f>
        <v>44.404531249999991</v>
      </c>
      <c r="AK24">
        <v>9.5129999999999999</v>
      </c>
      <c r="AL24">
        <f>SUM(AK24:AK32)</f>
        <v>43.469000000000008</v>
      </c>
      <c r="AM24">
        <f t="shared" si="4"/>
        <v>52.681221100094312</v>
      </c>
    </row>
    <row r="25" spans="1:39" x14ac:dyDescent="0.25">
      <c r="B25" s="1"/>
      <c r="C25" s="1"/>
      <c r="D25" s="1"/>
      <c r="E25" s="11"/>
      <c r="H25">
        <f>G24-H24</f>
        <v>22</v>
      </c>
      <c r="I25">
        <f t="shared" si="0"/>
        <v>5</v>
      </c>
      <c r="V25" s="1"/>
      <c r="W25" s="1"/>
      <c r="X25" s="1"/>
      <c r="Y25" s="12"/>
      <c r="AB25">
        <f>AA24-AB24</f>
        <v>21</v>
      </c>
      <c r="AC25">
        <f t="shared" si="1"/>
        <v>6</v>
      </c>
      <c r="AD25" s="2"/>
    </row>
    <row r="26" spans="1:39" x14ac:dyDescent="0.25">
      <c r="B26" s="1"/>
      <c r="C26" s="1"/>
      <c r="D26" s="1"/>
      <c r="F26">
        <v>2.2000000000000002</v>
      </c>
      <c r="G26">
        <v>54</v>
      </c>
      <c r="H26">
        <v>29</v>
      </c>
      <c r="Q26">
        <v>10.250999999999999</v>
      </c>
      <c r="V26" s="1"/>
      <c r="W26" s="1"/>
      <c r="X26" s="1"/>
      <c r="Z26">
        <v>2.2000000000000002</v>
      </c>
      <c r="AA26">
        <v>51</v>
      </c>
      <c r="AB26">
        <v>29</v>
      </c>
      <c r="AD26" s="2"/>
      <c r="AK26">
        <v>9.6140000000000008</v>
      </c>
    </row>
    <row r="27" spans="1:39" x14ac:dyDescent="0.25">
      <c r="B27" s="1"/>
      <c r="C27" s="1"/>
      <c r="D27" s="1"/>
      <c r="H27">
        <f>G26-H26</f>
        <v>25</v>
      </c>
      <c r="I27">
        <f t="shared" si="0"/>
        <v>4</v>
      </c>
      <c r="V27" s="1"/>
      <c r="W27" s="1"/>
      <c r="X27" s="1"/>
      <c r="AB27">
        <f>AA26-AB26</f>
        <v>22</v>
      </c>
      <c r="AC27">
        <f t="shared" si="1"/>
        <v>7</v>
      </c>
      <c r="AD27" s="2"/>
    </row>
    <row r="28" spans="1:39" x14ac:dyDescent="0.25">
      <c r="B28" s="1"/>
      <c r="C28" s="1"/>
      <c r="D28" s="1"/>
      <c r="F28">
        <v>2.2999999999999998</v>
      </c>
      <c r="G28">
        <v>51</v>
      </c>
      <c r="H28">
        <v>28</v>
      </c>
      <c r="Q28">
        <v>10.031000000000001</v>
      </c>
      <c r="V28" s="1"/>
      <c r="W28" s="1"/>
      <c r="X28" s="1"/>
      <c r="Z28">
        <v>2.2999999999999998</v>
      </c>
      <c r="AA28">
        <v>46</v>
      </c>
      <c r="AB28">
        <v>29</v>
      </c>
      <c r="AD28" s="2"/>
      <c r="AK28">
        <v>8.6980000000000004</v>
      </c>
    </row>
    <row r="29" spans="1:39" x14ac:dyDescent="0.25">
      <c r="B29" s="1"/>
      <c r="C29" s="1"/>
      <c r="D29" s="1"/>
      <c r="H29">
        <f>G28-H28</f>
        <v>23</v>
      </c>
      <c r="I29">
        <f t="shared" si="0"/>
        <v>5</v>
      </c>
      <c r="V29" s="1"/>
      <c r="W29" s="1"/>
      <c r="X29" s="1"/>
      <c r="AB29">
        <f>AA28-AB28</f>
        <v>17</v>
      </c>
      <c r="AC29">
        <f t="shared" si="1"/>
        <v>12</v>
      </c>
      <c r="AD29" s="2"/>
    </row>
    <row r="30" spans="1:39" x14ac:dyDescent="0.25">
      <c r="B30" s="1"/>
      <c r="C30" s="1"/>
      <c r="D30" s="1"/>
      <c r="F30">
        <v>2.4</v>
      </c>
      <c r="G30">
        <v>50</v>
      </c>
      <c r="H30">
        <v>27</v>
      </c>
      <c r="Q30">
        <v>9.9339999999999993</v>
      </c>
      <c r="V30" s="1"/>
      <c r="W30" s="1"/>
      <c r="X30" s="1"/>
      <c r="Z30">
        <v>2.4</v>
      </c>
      <c r="AA30">
        <v>47</v>
      </c>
      <c r="AB30">
        <v>27</v>
      </c>
      <c r="AD30" s="2"/>
      <c r="AK30">
        <v>8.3740000000000006</v>
      </c>
    </row>
    <row r="31" spans="1:39" x14ac:dyDescent="0.25">
      <c r="B31" s="1"/>
      <c r="C31" s="1"/>
      <c r="D31" s="1"/>
      <c r="H31">
        <f>G30-H30</f>
        <v>23</v>
      </c>
      <c r="I31">
        <f t="shared" si="0"/>
        <v>4</v>
      </c>
      <c r="V31" s="1"/>
      <c r="W31" s="1"/>
      <c r="X31" s="1"/>
      <c r="AB31">
        <f>AA30-AB30</f>
        <v>20</v>
      </c>
      <c r="AC31">
        <f t="shared" si="1"/>
        <v>7</v>
      </c>
      <c r="AD31" s="2"/>
    </row>
    <row r="32" spans="1:39" x14ac:dyDescent="0.25">
      <c r="B32" s="1"/>
      <c r="C32" s="1"/>
      <c r="D32" s="1"/>
      <c r="F32">
        <v>2.5</v>
      </c>
      <c r="G32">
        <v>49</v>
      </c>
      <c r="H32">
        <v>27</v>
      </c>
      <c r="Q32">
        <v>9.5749999999999993</v>
      </c>
      <c r="V32" s="1"/>
      <c r="W32" s="1"/>
      <c r="X32" s="1"/>
      <c r="Z32">
        <v>2.5</v>
      </c>
      <c r="AA32">
        <v>37</v>
      </c>
      <c r="AB32">
        <v>22</v>
      </c>
      <c r="AD32" s="2"/>
      <c r="AK32">
        <v>7.27</v>
      </c>
    </row>
    <row r="33" spans="1:39" x14ac:dyDescent="0.25">
      <c r="B33" s="1"/>
      <c r="C33" s="1"/>
      <c r="D33" s="1"/>
      <c r="H33">
        <f>G32-H32</f>
        <v>22</v>
      </c>
      <c r="I33">
        <f t="shared" si="0"/>
        <v>5</v>
      </c>
      <c r="V33" s="1"/>
      <c r="W33" s="1"/>
      <c r="X33" s="1"/>
      <c r="AB33">
        <f>AA32-AB32</f>
        <v>15</v>
      </c>
      <c r="AC33">
        <f t="shared" si="1"/>
        <v>7</v>
      </c>
      <c r="AD33" s="2"/>
    </row>
    <row r="34" spans="1:39" x14ac:dyDescent="0.25">
      <c r="C34" s="1"/>
      <c r="D34" s="1"/>
      <c r="F34">
        <v>3.1</v>
      </c>
      <c r="G34">
        <v>48</v>
      </c>
      <c r="H34">
        <v>26</v>
      </c>
      <c r="J34">
        <f>SUM(G34:G42)</f>
        <v>250</v>
      </c>
      <c r="K34">
        <f t="shared" si="2"/>
        <v>50</v>
      </c>
      <c r="L34">
        <f>K34/C24</f>
        <v>49.140625000000007</v>
      </c>
      <c r="N34">
        <f>L34/D24</f>
        <v>47.64337158203125</v>
      </c>
      <c r="Q34">
        <v>9.8680000000000003</v>
      </c>
      <c r="R34">
        <f>SUM(Q34:Q42)</f>
        <v>49.998999999999995</v>
      </c>
      <c r="S34">
        <f>J34/(R34/10)</f>
        <v>50.001000020000404</v>
      </c>
      <c r="W34" s="1"/>
      <c r="X34" s="1"/>
      <c r="Z34">
        <v>3.1</v>
      </c>
      <c r="AA34" t="s">
        <v>16</v>
      </c>
      <c r="AD34">
        <v>229</v>
      </c>
      <c r="AE34">
        <f t="shared" si="3"/>
        <v>45.8</v>
      </c>
      <c r="AF34">
        <f>AE34/W24</f>
        <v>48.32689655172414</v>
      </c>
      <c r="AI34">
        <f>AE34/X24</f>
        <v>44.404531249999991</v>
      </c>
      <c r="AK34" t="s">
        <v>16</v>
      </c>
      <c r="AL34">
        <f>SUM(AK24:AK32)</f>
        <v>43.469000000000008</v>
      </c>
      <c r="AM34">
        <f t="shared" si="4"/>
        <v>52.681221100094312</v>
      </c>
    </row>
    <row r="35" spans="1:39" x14ac:dyDescent="0.25">
      <c r="C35" s="1"/>
      <c r="D35" s="1"/>
      <c r="H35">
        <f>G34-H34</f>
        <v>22</v>
      </c>
      <c r="I35">
        <f t="shared" si="0"/>
        <v>4</v>
      </c>
      <c r="W35" s="1"/>
      <c r="X35" s="1"/>
    </row>
    <row r="36" spans="1:39" x14ac:dyDescent="0.25">
      <c r="C36" s="1"/>
      <c r="D36" s="1"/>
      <c r="F36">
        <v>3.2</v>
      </c>
      <c r="G36">
        <v>49</v>
      </c>
      <c r="H36">
        <v>25</v>
      </c>
      <c r="Q36">
        <v>9.6509999999999998</v>
      </c>
      <c r="W36" s="1"/>
      <c r="X36" s="1"/>
      <c r="Z36">
        <v>3.2</v>
      </c>
    </row>
    <row r="37" spans="1:39" x14ac:dyDescent="0.25">
      <c r="C37" s="1"/>
      <c r="D37" s="1"/>
      <c r="H37">
        <f>G36-H36</f>
        <v>24</v>
      </c>
      <c r="I37">
        <f t="shared" si="0"/>
        <v>1</v>
      </c>
      <c r="W37" s="1"/>
      <c r="X37" s="1"/>
    </row>
    <row r="38" spans="1:39" x14ac:dyDescent="0.25">
      <c r="C38" s="1"/>
      <c r="D38" s="1"/>
      <c r="F38">
        <v>3.3</v>
      </c>
      <c r="G38">
        <v>51</v>
      </c>
      <c r="H38">
        <v>27</v>
      </c>
      <c r="Q38">
        <v>10.019</v>
      </c>
      <c r="W38" s="1"/>
      <c r="X38" s="1"/>
      <c r="Z38">
        <v>3.3</v>
      </c>
    </row>
    <row r="39" spans="1:39" x14ac:dyDescent="0.25">
      <c r="C39" s="1"/>
      <c r="D39" s="1"/>
      <c r="H39">
        <f>G38-H38</f>
        <v>24</v>
      </c>
      <c r="I39">
        <f t="shared" si="0"/>
        <v>3</v>
      </c>
      <c r="W39" s="1"/>
      <c r="X39" s="1"/>
    </row>
    <row r="40" spans="1:39" x14ac:dyDescent="0.25">
      <c r="C40" s="1"/>
      <c r="D40" s="1"/>
      <c r="F40">
        <v>3.4</v>
      </c>
      <c r="G40">
        <v>52</v>
      </c>
      <c r="H40">
        <v>27</v>
      </c>
      <c r="Q40">
        <v>10.347</v>
      </c>
      <c r="W40" s="1"/>
      <c r="X40" s="1"/>
      <c r="Z40">
        <v>3.4</v>
      </c>
    </row>
    <row r="41" spans="1:39" x14ac:dyDescent="0.25">
      <c r="C41" s="1"/>
      <c r="D41" s="1"/>
      <c r="H41">
        <f>G40-H40</f>
        <v>25</v>
      </c>
      <c r="I41">
        <f t="shared" si="0"/>
        <v>2</v>
      </c>
      <c r="W41" s="1"/>
      <c r="X41" s="1"/>
    </row>
    <row r="42" spans="1:39" x14ac:dyDescent="0.25">
      <c r="C42" s="1"/>
      <c r="D42" s="1"/>
      <c r="E42" s="1"/>
      <c r="F42">
        <v>3.5</v>
      </c>
      <c r="G42">
        <v>50</v>
      </c>
      <c r="H42">
        <v>26</v>
      </c>
      <c r="Q42">
        <v>10.114000000000001</v>
      </c>
      <c r="W42" s="1"/>
      <c r="X42" s="1"/>
      <c r="Y42" s="1"/>
      <c r="Z42">
        <v>3.5</v>
      </c>
    </row>
    <row r="43" spans="1:39" x14ac:dyDescent="0.25">
      <c r="C43" s="1"/>
      <c r="D43" s="1"/>
      <c r="E43" s="1"/>
      <c r="H43">
        <f>G42-H42</f>
        <v>24</v>
      </c>
      <c r="I43">
        <f t="shared" si="0"/>
        <v>2</v>
      </c>
      <c r="W43" s="1"/>
      <c r="X43" s="1"/>
      <c r="Y43" s="1"/>
    </row>
    <row r="44" spans="1:39" x14ac:dyDescent="0.25">
      <c r="A44" s="8" t="s">
        <v>6</v>
      </c>
      <c r="B44" s="1">
        <v>33</v>
      </c>
      <c r="C44" s="1">
        <f>B44/B$204</f>
        <v>1.0492845786963434</v>
      </c>
      <c r="D44" s="1">
        <f>B44/B$207</f>
        <v>1.0636583400483481</v>
      </c>
      <c r="E44" s="11">
        <v>0.50763888888888886</v>
      </c>
      <c r="F44">
        <v>2.1</v>
      </c>
      <c r="G44">
        <v>48</v>
      </c>
      <c r="H44">
        <v>27</v>
      </c>
      <c r="J44">
        <f>SUM(G44:G52)</f>
        <v>253</v>
      </c>
      <c r="K44">
        <f t="shared" si="2"/>
        <v>50.6</v>
      </c>
      <c r="L44">
        <f>K44/C44</f>
        <v>48.223333333333336</v>
      </c>
      <c r="M44">
        <f>(L44+L54)/2</f>
        <v>47.460909090909091</v>
      </c>
      <c r="N44">
        <f>K44/D44</f>
        <v>47.571666666666665</v>
      </c>
      <c r="O44">
        <f t="shared" ref="O44" si="5">(N44+N54)/2</f>
        <v>45.737658976124884</v>
      </c>
      <c r="P44">
        <f>(K44+K54)/2</f>
        <v>49.8</v>
      </c>
      <c r="Q44">
        <v>10.965999999999999</v>
      </c>
      <c r="R44">
        <f>SUM(Q44:Q52)</f>
        <v>57.576000000000001</v>
      </c>
      <c r="S44">
        <f>J44/(R44/10)</f>
        <v>43.941920244546338</v>
      </c>
      <c r="U44" s="8" t="s">
        <v>6</v>
      </c>
      <c r="V44" s="1">
        <v>31</v>
      </c>
      <c r="W44" s="1">
        <f>V44/V$204</f>
        <v>1.0130718954248366</v>
      </c>
      <c r="X44" s="1">
        <v>1.0636583400483481</v>
      </c>
      <c r="Y44" s="12">
        <v>0.48888888888888887</v>
      </c>
      <c r="Z44">
        <v>2.1</v>
      </c>
      <c r="AA44">
        <v>50</v>
      </c>
      <c r="AB44">
        <v>26</v>
      </c>
      <c r="AD44">
        <f>SUM(AA44:AA52)</f>
        <v>227</v>
      </c>
      <c r="AE44">
        <f t="shared" si="3"/>
        <v>45.4</v>
      </c>
      <c r="AF44">
        <f>AE44/W44</f>
        <v>44.814193548387095</v>
      </c>
      <c r="AG44">
        <f>(AF44+AF54)/2</f>
        <v>46.196129032258071</v>
      </c>
      <c r="AH44">
        <f>(AE44+AE54)/2</f>
        <v>46.8</v>
      </c>
      <c r="AI44">
        <f>AE44/X44</f>
        <v>42.682878787878785</v>
      </c>
      <c r="AJ44">
        <f t="shared" ref="AJ44" si="6">(AI44+AI54)/2</f>
        <v>43.99909090909091</v>
      </c>
      <c r="AK44">
        <v>10.358000000000001</v>
      </c>
      <c r="AL44">
        <f>SUM(AK44:AK52)</f>
        <v>46.298000000000002</v>
      </c>
      <c r="AM44">
        <f t="shared" si="4"/>
        <v>49.030195688798649</v>
      </c>
    </row>
    <row r="45" spans="1:39" x14ac:dyDescent="0.25">
      <c r="B45" s="1"/>
      <c r="C45" s="1"/>
      <c r="D45" s="1"/>
      <c r="E45" s="11"/>
      <c r="H45">
        <f>G44-H44</f>
        <v>21</v>
      </c>
      <c r="I45">
        <f t="shared" si="0"/>
        <v>6</v>
      </c>
      <c r="V45" s="1"/>
      <c r="W45" s="1"/>
      <c r="X45" s="1"/>
      <c r="Y45" s="12"/>
      <c r="AB45">
        <f>AA44-AB44</f>
        <v>24</v>
      </c>
      <c r="AC45">
        <f t="shared" si="1"/>
        <v>2</v>
      </c>
    </row>
    <row r="46" spans="1:39" x14ac:dyDescent="0.25">
      <c r="B46" s="1"/>
      <c r="C46" s="1"/>
      <c r="D46" s="1"/>
      <c r="F46">
        <v>2.2000000000000002</v>
      </c>
      <c r="G46">
        <v>48</v>
      </c>
      <c r="H46">
        <v>26</v>
      </c>
      <c r="Q46">
        <v>11.269</v>
      </c>
      <c r="V46" s="1"/>
      <c r="W46" s="1"/>
      <c r="X46" s="1"/>
      <c r="Z46">
        <v>2.2000000000000002</v>
      </c>
      <c r="AA46">
        <v>44</v>
      </c>
      <c r="AB46">
        <v>21</v>
      </c>
      <c r="AK46">
        <v>9.032</v>
      </c>
    </row>
    <row r="47" spans="1:39" x14ac:dyDescent="0.25">
      <c r="B47" s="1"/>
      <c r="C47" s="1"/>
      <c r="D47" s="1"/>
      <c r="H47">
        <f>G46-H46</f>
        <v>22</v>
      </c>
      <c r="I47">
        <f t="shared" si="0"/>
        <v>4</v>
      </c>
      <c r="V47" s="1"/>
      <c r="W47" s="1"/>
      <c r="X47" s="1"/>
      <c r="AB47">
        <f>AA46-AB46</f>
        <v>23</v>
      </c>
      <c r="AC47">
        <f t="shared" si="1"/>
        <v>-2</v>
      </c>
    </row>
    <row r="48" spans="1:39" x14ac:dyDescent="0.25">
      <c r="B48" s="1"/>
      <c r="C48" s="1"/>
      <c r="D48" s="1"/>
      <c r="F48">
        <v>2.2999999999999998</v>
      </c>
      <c r="G48">
        <v>54</v>
      </c>
      <c r="H48">
        <v>29</v>
      </c>
      <c r="Q48">
        <v>12.082000000000001</v>
      </c>
      <c r="V48" s="1"/>
      <c r="W48" s="1"/>
      <c r="X48" s="1"/>
      <c r="Z48">
        <v>2.2999999999999998</v>
      </c>
      <c r="AA48">
        <v>46</v>
      </c>
      <c r="AB48">
        <v>23</v>
      </c>
      <c r="AK48">
        <v>9.7609999999999992</v>
      </c>
    </row>
    <row r="49" spans="1:39" x14ac:dyDescent="0.25">
      <c r="B49" s="1"/>
      <c r="C49" s="1"/>
      <c r="D49" s="1"/>
      <c r="H49">
        <f>G48-H48</f>
        <v>25</v>
      </c>
      <c r="I49">
        <f t="shared" si="0"/>
        <v>4</v>
      </c>
      <c r="V49" s="1"/>
      <c r="W49" s="1"/>
      <c r="X49" s="1"/>
      <c r="AB49">
        <f>AA48-AB48</f>
        <v>23</v>
      </c>
      <c r="AC49">
        <f t="shared" si="1"/>
        <v>0</v>
      </c>
    </row>
    <row r="50" spans="1:39" x14ac:dyDescent="0.25">
      <c r="B50" s="1"/>
      <c r="C50" s="1"/>
      <c r="D50" s="1"/>
      <c r="F50">
        <v>2.4</v>
      </c>
      <c r="G50">
        <v>53</v>
      </c>
      <c r="H50">
        <v>29</v>
      </c>
      <c r="Q50">
        <v>11.769</v>
      </c>
      <c r="V50" s="1"/>
      <c r="W50" s="1"/>
      <c r="X50" s="1"/>
      <c r="Z50">
        <v>2.4</v>
      </c>
      <c r="AA50">
        <v>45</v>
      </c>
      <c r="AB50">
        <v>24</v>
      </c>
      <c r="AK50">
        <v>8.8970000000000002</v>
      </c>
    </row>
    <row r="51" spans="1:39" x14ac:dyDescent="0.25">
      <c r="B51" s="1"/>
      <c r="C51" s="1"/>
      <c r="D51" s="1"/>
      <c r="H51">
        <f>G50-H50</f>
        <v>24</v>
      </c>
      <c r="I51">
        <f t="shared" si="0"/>
        <v>5</v>
      </c>
      <c r="V51" s="1"/>
      <c r="W51" s="1"/>
      <c r="X51" s="1"/>
      <c r="AB51">
        <f>AA50-AB50</f>
        <v>21</v>
      </c>
      <c r="AC51">
        <f t="shared" si="1"/>
        <v>3</v>
      </c>
    </row>
    <row r="52" spans="1:39" x14ac:dyDescent="0.25">
      <c r="B52" s="1"/>
      <c r="C52" s="1"/>
      <c r="D52" s="1"/>
      <c r="F52">
        <v>2.5</v>
      </c>
      <c r="G52">
        <v>50</v>
      </c>
      <c r="H52">
        <v>27</v>
      </c>
      <c r="Q52">
        <v>11.49</v>
      </c>
      <c r="V52" s="1"/>
      <c r="W52" s="1"/>
      <c r="X52" s="1"/>
      <c r="Z52">
        <v>2.5</v>
      </c>
      <c r="AA52">
        <v>42</v>
      </c>
      <c r="AB52">
        <v>23</v>
      </c>
      <c r="AK52">
        <v>8.25</v>
      </c>
    </row>
    <row r="53" spans="1:39" x14ac:dyDescent="0.25">
      <c r="B53" s="1"/>
      <c r="C53" s="1"/>
      <c r="D53" s="1"/>
      <c r="H53">
        <f>G52-H52</f>
        <v>23</v>
      </c>
      <c r="I53">
        <f t="shared" si="0"/>
        <v>4</v>
      </c>
      <c r="V53" s="1"/>
      <c r="W53" s="1"/>
      <c r="X53" s="1"/>
      <c r="AB53">
        <f>AA52-AB52</f>
        <v>19</v>
      </c>
      <c r="AC53">
        <f t="shared" si="1"/>
        <v>4</v>
      </c>
    </row>
    <row r="54" spans="1:39" x14ac:dyDescent="0.25">
      <c r="C54" s="1"/>
      <c r="D54" s="1"/>
      <c r="F54">
        <v>3.1</v>
      </c>
      <c r="G54">
        <v>50</v>
      </c>
      <c r="H54">
        <v>25</v>
      </c>
      <c r="J54">
        <f>SUM(G54:G62)</f>
        <v>245</v>
      </c>
      <c r="K54">
        <f t="shared" si="2"/>
        <v>49</v>
      </c>
      <c r="L54">
        <f>K54/C44</f>
        <v>46.698484848484846</v>
      </c>
      <c r="N54">
        <f>L54/D44</f>
        <v>43.903651285583102</v>
      </c>
      <c r="Q54">
        <v>11.112</v>
      </c>
      <c r="R54">
        <f>SUM(Q54:Q62)</f>
        <v>54.786999999999992</v>
      </c>
      <c r="S54">
        <f>J54/(R54/10)</f>
        <v>44.718637633015142</v>
      </c>
      <c r="W54" s="1"/>
      <c r="X54" s="1"/>
      <c r="Z54">
        <v>3.1</v>
      </c>
      <c r="AA54">
        <v>47</v>
      </c>
      <c r="AB54">
        <v>24</v>
      </c>
      <c r="AD54">
        <f>SUM(AA54:AA62)</f>
        <v>241</v>
      </c>
      <c r="AE54">
        <f t="shared" si="3"/>
        <v>48.2</v>
      </c>
      <c r="AF54">
        <f>AE54/W44</f>
        <v>47.578064516129039</v>
      </c>
      <c r="AI54">
        <f>AE54/X44</f>
        <v>45.315303030303035</v>
      </c>
      <c r="AK54">
        <v>10.364000000000001</v>
      </c>
      <c r="AL54">
        <f>SUM(AK54:AK62)</f>
        <v>52.237000000000002</v>
      </c>
      <c r="AM54">
        <f t="shared" si="4"/>
        <v>46.135880697589833</v>
      </c>
    </row>
    <row r="55" spans="1:39" x14ac:dyDescent="0.25">
      <c r="C55" s="1"/>
      <c r="D55" s="1"/>
      <c r="H55">
        <f>G54-H54</f>
        <v>25</v>
      </c>
      <c r="I55">
        <f t="shared" si="0"/>
        <v>0</v>
      </c>
      <c r="W55" s="1"/>
      <c r="X55" s="1"/>
      <c r="AB55">
        <f>AA54-AB54</f>
        <v>23</v>
      </c>
      <c r="AC55">
        <f t="shared" si="1"/>
        <v>1</v>
      </c>
    </row>
    <row r="56" spans="1:39" x14ac:dyDescent="0.25">
      <c r="C56" s="1"/>
      <c r="D56" s="1"/>
      <c r="F56">
        <v>3.2</v>
      </c>
      <c r="G56">
        <v>49</v>
      </c>
      <c r="H56">
        <v>25</v>
      </c>
      <c r="Q56">
        <v>11.247999999999999</v>
      </c>
      <c r="W56" s="1"/>
      <c r="X56" s="1"/>
      <c r="Z56">
        <v>3.2</v>
      </c>
      <c r="AA56">
        <v>47</v>
      </c>
      <c r="AB56">
        <v>25</v>
      </c>
      <c r="AK56">
        <v>10.61</v>
      </c>
    </row>
    <row r="57" spans="1:39" x14ac:dyDescent="0.25">
      <c r="C57" s="1"/>
      <c r="D57" s="1"/>
      <c r="H57">
        <f>G56-H56</f>
        <v>24</v>
      </c>
      <c r="I57">
        <f t="shared" si="0"/>
        <v>1</v>
      </c>
      <c r="W57" s="1"/>
      <c r="X57" s="1"/>
      <c r="AB57">
        <f>AA56-AB56</f>
        <v>22</v>
      </c>
      <c r="AC57">
        <f t="shared" si="1"/>
        <v>3</v>
      </c>
    </row>
    <row r="58" spans="1:39" x14ac:dyDescent="0.25">
      <c r="C58" s="1"/>
      <c r="D58" s="1"/>
      <c r="F58">
        <v>3.3</v>
      </c>
      <c r="G58">
        <v>45</v>
      </c>
      <c r="H58">
        <v>23</v>
      </c>
      <c r="Q58">
        <v>10.089</v>
      </c>
      <c r="W58" s="1"/>
      <c r="X58" s="1"/>
      <c r="Z58">
        <v>3.3</v>
      </c>
      <c r="AA58">
        <v>49</v>
      </c>
      <c r="AB58">
        <v>25</v>
      </c>
      <c r="AK58">
        <v>10.331</v>
      </c>
    </row>
    <row r="59" spans="1:39" x14ac:dyDescent="0.25">
      <c r="C59" s="1"/>
      <c r="D59" s="1"/>
      <c r="H59">
        <f>G58-H58</f>
        <v>22</v>
      </c>
      <c r="I59">
        <f t="shared" si="0"/>
        <v>1</v>
      </c>
      <c r="W59" s="1"/>
      <c r="X59" s="1"/>
      <c r="AB59">
        <f>AA58-AB58</f>
        <v>24</v>
      </c>
      <c r="AC59">
        <f t="shared" si="1"/>
        <v>1</v>
      </c>
    </row>
    <row r="60" spans="1:39" x14ac:dyDescent="0.25">
      <c r="C60" s="1"/>
      <c r="D60" s="1"/>
      <c r="E60" s="1"/>
      <c r="F60">
        <v>3.4</v>
      </c>
      <c r="G60">
        <v>56</v>
      </c>
      <c r="H60">
        <v>29</v>
      </c>
      <c r="Q60">
        <v>12.247999999999999</v>
      </c>
      <c r="W60" s="1"/>
      <c r="X60" s="1"/>
      <c r="Y60" s="1"/>
      <c r="Z60">
        <v>3.4</v>
      </c>
      <c r="AA60">
        <v>49</v>
      </c>
      <c r="AB60">
        <v>26</v>
      </c>
      <c r="AK60">
        <v>10.616</v>
      </c>
    </row>
    <row r="61" spans="1:39" x14ac:dyDescent="0.25">
      <c r="C61" s="1"/>
      <c r="D61" s="1"/>
      <c r="E61" s="1"/>
      <c r="H61">
        <f>G60-H60</f>
        <v>27</v>
      </c>
      <c r="I61">
        <f t="shared" si="0"/>
        <v>2</v>
      </c>
      <c r="W61" s="1"/>
      <c r="X61" s="1"/>
      <c r="Y61" s="1"/>
      <c r="AB61">
        <f>AA60-AB60</f>
        <v>23</v>
      </c>
      <c r="AC61">
        <f t="shared" si="1"/>
        <v>3</v>
      </c>
    </row>
    <row r="62" spans="1:39" x14ac:dyDescent="0.25">
      <c r="C62" s="1"/>
      <c r="D62" s="1"/>
      <c r="E62" s="1"/>
      <c r="F62">
        <v>3.5</v>
      </c>
      <c r="G62">
        <v>45</v>
      </c>
      <c r="H62">
        <v>24</v>
      </c>
      <c r="Q62">
        <v>10.09</v>
      </c>
      <c r="W62" s="1"/>
      <c r="X62" s="1"/>
      <c r="Y62" s="1"/>
      <c r="Z62">
        <v>3.5</v>
      </c>
      <c r="AA62">
        <v>49</v>
      </c>
      <c r="AB62">
        <v>26</v>
      </c>
      <c r="AK62">
        <v>10.316000000000001</v>
      </c>
    </row>
    <row r="63" spans="1:39" x14ac:dyDescent="0.25">
      <c r="C63" s="1"/>
      <c r="D63" s="1"/>
      <c r="E63" s="1"/>
      <c r="H63">
        <f>G62-H62</f>
        <v>21</v>
      </c>
      <c r="I63">
        <f t="shared" si="0"/>
        <v>3</v>
      </c>
      <c r="W63" s="1"/>
      <c r="X63" s="1"/>
      <c r="Y63" s="1"/>
      <c r="AB63">
        <f>AA62-AB62</f>
        <v>23</v>
      </c>
      <c r="AC63">
        <f t="shared" si="1"/>
        <v>3</v>
      </c>
    </row>
    <row r="64" spans="1:39" x14ac:dyDescent="0.25">
      <c r="A64" s="8" t="s">
        <v>7</v>
      </c>
      <c r="B64" s="1">
        <v>29</v>
      </c>
      <c r="C64" s="1">
        <f>B64/B$204</f>
        <v>0.92209856915739274</v>
      </c>
      <c r="D64" s="1">
        <f>B64/B$207</f>
        <v>0.93473005640612417</v>
      </c>
      <c r="E64" s="11">
        <v>0.62638888888888888</v>
      </c>
      <c r="F64">
        <v>2.1</v>
      </c>
      <c r="G64">
        <v>51</v>
      </c>
      <c r="H64">
        <v>26</v>
      </c>
      <c r="J64">
        <f>SUM(G64:G72)</f>
        <v>237</v>
      </c>
      <c r="K64">
        <f t="shared" si="2"/>
        <v>47.4</v>
      </c>
      <c r="L64">
        <f>K64/C64</f>
        <v>51.404482758620688</v>
      </c>
      <c r="M64">
        <f>(L64+L74)/2</f>
        <v>50.10310344827586</v>
      </c>
      <c r="N64">
        <f>K64/D64</f>
        <v>50.709827586206892</v>
      </c>
      <c r="O64">
        <f>(N64+N74)/2</f>
        <v>51.459629161712243</v>
      </c>
      <c r="P64">
        <f>(K64+K74)/2</f>
        <v>46.2</v>
      </c>
      <c r="Q64">
        <v>9.7089999999999996</v>
      </c>
      <c r="R64">
        <f>SUM(Q64:Q72)</f>
        <v>42.006999999999991</v>
      </c>
      <c r="S64">
        <f>J64/(R64/10)</f>
        <v>56.41916823386579</v>
      </c>
      <c r="U64" s="8" t="s">
        <v>7</v>
      </c>
      <c r="V64" s="1">
        <v>31</v>
      </c>
      <c r="W64" s="1">
        <f>V64/V$204</f>
        <v>1.0130718954248366</v>
      </c>
      <c r="X64" s="1">
        <v>0.93473005640612417</v>
      </c>
      <c r="Y64" s="12">
        <v>0.4777777777777778</v>
      </c>
      <c r="Z64">
        <v>2.1</v>
      </c>
      <c r="AA64">
        <v>41</v>
      </c>
      <c r="AB64">
        <v>20</v>
      </c>
      <c r="AD64">
        <f>SUM(AA64:AA72)</f>
        <v>218</v>
      </c>
      <c r="AE64">
        <f t="shared" si="3"/>
        <v>43.6</v>
      </c>
      <c r="AF64">
        <f>AE64/W64</f>
        <v>43.037419354838711</v>
      </c>
      <c r="AG64">
        <f>(AF64+AF74)/2</f>
        <v>44.41935483870968</v>
      </c>
      <c r="AH64">
        <f>(AE64+AE74)/2</f>
        <v>45</v>
      </c>
      <c r="AI64">
        <f>AE64/X64</f>
        <v>46.64448275862069</v>
      </c>
      <c r="AJ64">
        <f>(AI64+AI74)/2</f>
        <v>48.142241379310342</v>
      </c>
      <c r="AK64">
        <v>8.7680000000000007</v>
      </c>
      <c r="AL64">
        <f>SUM(AK64:AK72)</f>
        <v>46.054000000000002</v>
      </c>
      <c r="AM64">
        <f t="shared" si="4"/>
        <v>47.335736309549652</v>
      </c>
    </row>
    <row r="65" spans="2:39" x14ac:dyDescent="0.25">
      <c r="B65" s="1"/>
      <c r="C65" s="1"/>
      <c r="D65" s="1"/>
      <c r="E65" s="11"/>
      <c r="H65">
        <f>G64-H64</f>
        <v>25</v>
      </c>
      <c r="I65">
        <f t="shared" si="0"/>
        <v>1</v>
      </c>
      <c r="V65" s="1"/>
      <c r="W65" s="1"/>
      <c r="X65" s="1"/>
      <c r="Y65" s="12"/>
      <c r="AB65">
        <f>AA64-AB64</f>
        <v>21</v>
      </c>
      <c r="AC65">
        <f t="shared" si="1"/>
        <v>-1</v>
      </c>
    </row>
    <row r="66" spans="2:39" x14ac:dyDescent="0.25">
      <c r="B66" s="1"/>
      <c r="C66" s="1"/>
      <c r="D66" s="1"/>
      <c r="F66">
        <v>2.2000000000000002</v>
      </c>
      <c r="G66">
        <v>46</v>
      </c>
      <c r="H66">
        <v>24</v>
      </c>
      <c r="Q66">
        <v>8.6750000000000007</v>
      </c>
      <c r="V66" s="1"/>
      <c r="W66" s="1"/>
      <c r="X66" s="1"/>
      <c r="Z66">
        <v>2.2000000000000002</v>
      </c>
      <c r="AA66">
        <v>45</v>
      </c>
      <c r="AB66">
        <v>22</v>
      </c>
      <c r="AK66">
        <v>9.5579999999999998</v>
      </c>
    </row>
    <row r="67" spans="2:39" x14ac:dyDescent="0.25">
      <c r="B67" s="1"/>
      <c r="C67" s="1"/>
      <c r="D67" s="1"/>
      <c r="H67">
        <f>G66-H66</f>
        <v>22</v>
      </c>
      <c r="I67">
        <f t="shared" si="0"/>
        <v>2</v>
      </c>
      <c r="V67" s="1"/>
      <c r="W67" s="1"/>
      <c r="X67" s="1"/>
      <c r="AB67">
        <f>AA66-AB66</f>
        <v>23</v>
      </c>
      <c r="AC67">
        <f t="shared" si="1"/>
        <v>-1</v>
      </c>
    </row>
    <row r="68" spans="2:39" x14ac:dyDescent="0.25">
      <c r="B68" s="1"/>
      <c r="C68" s="1"/>
      <c r="D68" s="1"/>
      <c r="F68">
        <v>2.2999999999999998</v>
      </c>
      <c r="G68">
        <v>47</v>
      </c>
      <c r="H68">
        <v>25</v>
      </c>
      <c r="Q68">
        <v>8.3879999999999999</v>
      </c>
      <c r="V68" s="1"/>
      <c r="W68" s="1"/>
      <c r="X68" s="1"/>
      <c r="Z68">
        <v>2.2999999999999998</v>
      </c>
      <c r="AA68">
        <v>43</v>
      </c>
      <c r="AB68">
        <v>20</v>
      </c>
      <c r="AK68">
        <v>9.0579999999999998</v>
      </c>
    </row>
    <row r="69" spans="2:39" x14ac:dyDescent="0.25">
      <c r="B69" s="1"/>
      <c r="C69" s="1"/>
      <c r="D69" s="1"/>
      <c r="H69">
        <f>G68-H68</f>
        <v>22</v>
      </c>
      <c r="I69">
        <f t="shared" si="0"/>
        <v>3</v>
      </c>
      <c r="V69" s="1"/>
      <c r="W69" s="1"/>
      <c r="X69" s="1"/>
      <c r="AB69">
        <f>AA68-AB68</f>
        <v>23</v>
      </c>
      <c r="AC69">
        <f t="shared" si="1"/>
        <v>-3</v>
      </c>
    </row>
    <row r="70" spans="2:39" x14ac:dyDescent="0.25">
      <c r="B70" s="1"/>
      <c r="C70" s="1"/>
      <c r="D70" s="1"/>
      <c r="F70">
        <v>2.4</v>
      </c>
      <c r="G70">
        <v>47</v>
      </c>
      <c r="H70">
        <v>29</v>
      </c>
      <c r="Q70">
        <v>7.2119999999999997</v>
      </c>
      <c r="V70" s="1"/>
      <c r="W70" s="1"/>
      <c r="X70" s="1"/>
      <c r="Z70">
        <v>2.4</v>
      </c>
      <c r="AA70">
        <v>46</v>
      </c>
      <c r="AB70">
        <v>25</v>
      </c>
      <c r="AK70">
        <v>9.57</v>
      </c>
    </row>
    <row r="71" spans="2:39" x14ac:dyDescent="0.25">
      <c r="B71" s="1"/>
      <c r="C71" s="1"/>
      <c r="D71" s="1"/>
      <c r="H71">
        <f>G70-H70</f>
        <v>18</v>
      </c>
      <c r="I71">
        <f t="shared" ref="I70:I133" si="7">H70-H71</f>
        <v>11</v>
      </c>
      <c r="V71" s="1"/>
      <c r="W71" s="1"/>
      <c r="X71" s="1"/>
      <c r="AB71">
        <f>AA70-AB70</f>
        <v>21</v>
      </c>
      <c r="AC71">
        <f t="shared" ref="AC71:AC133" si="8">AB70-AB71</f>
        <v>4</v>
      </c>
    </row>
    <row r="72" spans="2:39" x14ac:dyDescent="0.25">
      <c r="B72" s="1"/>
      <c r="C72" s="1"/>
      <c r="D72" s="1"/>
      <c r="F72">
        <v>2.5</v>
      </c>
      <c r="G72">
        <v>46</v>
      </c>
      <c r="H72">
        <v>27</v>
      </c>
      <c r="Q72">
        <v>8.0229999999999997</v>
      </c>
      <c r="V72" s="1"/>
      <c r="W72" s="1"/>
      <c r="X72" s="1"/>
      <c r="Z72">
        <v>2.5</v>
      </c>
      <c r="AA72">
        <v>43</v>
      </c>
      <c r="AB72">
        <v>19</v>
      </c>
      <c r="AK72">
        <v>9.1</v>
      </c>
    </row>
    <row r="73" spans="2:39" x14ac:dyDescent="0.25">
      <c r="B73" s="1"/>
      <c r="C73" s="1"/>
      <c r="D73" s="1"/>
      <c r="H73">
        <f>G72-H72</f>
        <v>19</v>
      </c>
      <c r="I73">
        <f t="shared" si="7"/>
        <v>8</v>
      </c>
      <c r="V73" s="1"/>
      <c r="W73" s="1"/>
      <c r="X73" s="1"/>
      <c r="AB73">
        <f>AA72-AB72</f>
        <v>24</v>
      </c>
      <c r="AC73">
        <f t="shared" si="8"/>
        <v>-5</v>
      </c>
    </row>
    <row r="74" spans="2:39" x14ac:dyDescent="0.25">
      <c r="C74" s="1"/>
      <c r="D74" s="1"/>
      <c r="F74">
        <v>3.1</v>
      </c>
      <c r="G74">
        <v>46</v>
      </c>
      <c r="H74">
        <v>22</v>
      </c>
      <c r="J74">
        <f>SUM(G74:G82)</f>
        <v>225</v>
      </c>
      <c r="K74">
        <f t="shared" si="2"/>
        <v>45</v>
      </c>
      <c r="L74">
        <f>K74/C64</f>
        <v>48.801724137931032</v>
      </c>
      <c r="N74">
        <f>L74/D64</f>
        <v>52.209430737217595</v>
      </c>
      <c r="Q74">
        <v>8.3670000000000009</v>
      </c>
      <c r="R74">
        <f>SUM(Q74:Q82)</f>
        <v>39.942000000000007</v>
      </c>
      <c r="S74">
        <f>J74/(R74/10)</f>
        <v>56.33168093735916</v>
      </c>
      <c r="W74" s="1"/>
      <c r="X74" s="1"/>
      <c r="Z74">
        <v>3.1</v>
      </c>
      <c r="AA74">
        <v>48</v>
      </c>
      <c r="AB74">
        <v>25</v>
      </c>
      <c r="AD74">
        <f>SUM(AA74:AA82)</f>
        <v>232</v>
      </c>
      <c r="AE74">
        <f t="shared" si="3"/>
        <v>46.4</v>
      </c>
      <c r="AF74">
        <f>AE74/W64</f>
        <v>45.801290322580648</v>
      </c>
      <c r="AI74">
        <f>AE74/X64</f>
        <v>49.639999999999993</v>
      </c>
      <c r="AK74">
        <v>10.166</v>
      </c>
      <c r="AL74">
        <f>SUM(AK74:AK82)</f>
        <v>46.687000000000005</v>
      </c>
      <c r="AM74">
        <f t="shared" si="4"/>
        <v>49.692633923790346</v>
      </c>
    </row>
    <row r="75" spans="2:39" x14ac:dyDescent="0.25">
      <c r="C75" s="1"/>
      <c r="D75" s="1"/>
      <c r="H75">
        <f>G74-H74</f>
        <v>24</v>
      </c>
      <c r="I75">
        <f t="shared" si="7"/>
        <v>-2</v>
      </c>
      <c r="W75" s="1"/>
      <c r="X75" s="1"/>
      <c r="AB75">
        <f>AA74-AB74</f>
        <v>23</v>
      </c>
      <c r="AC75">
        <f t="shared" si="8"/>
        <v>2</v>
      </c>
    </row>
    <row r="76" spans="2:39" x14ac:dyDescent="0.25">
      <c r="C76" s="1"/>
      <c r="D76" s="1"/>
      <c r="F76">
        <v>3.2</v>
      </c>
      <c r="G76">
        <v>45</v>
      </c>
      <c r="H76">
        <v>23</v>
      </c>
      <c r="Q76">
        <v>7.8730000000000002</v>
      </c>
      <c r="W76" s="1"/>
      <c r="X76" s="1"/>
      <c r="Z76">
        <v>3.2</v>
      </c>
      <c r="AA76">
        <v>49</v>
      </c>
      <c r="AB76">
        <v>26</v>
      </c>
      <c r="AK76">
        <v>10.074999999999999</v>
      </c>
    </row>
    <row r="77" spans="2:39" x14ac:dyDescent="0.25">
      <c r="C77" s="1"/>
      <c r="D77" s="1"/>
      <c r="H77">
        <f>G76-H76</f>
        <v>22</v>
      </c>
      <c r="I77">
        <f t="shared" si="7"/>
        <v>1</v>
      </c>
      <c r="W77" s="1"/>
      <c r="X77" s="1"/>
      <c r="AB77">
        <f>AA76-AB76</f>
        <v>23</v>
      </c>
      <c r="AC77">
        <f t="shared" si="8"/>
        <v>3</v>
      </c>
    </row>
    <row r="78" spans="2:39" x14ac:dyDescent="0.25">
      <c r="C78" s="1"/>
      <c r="D78" s="1"/>
      <c r="E78" s="1"/>
      <c r="F78">
        <v>3.3</v>
      </c>
      <c r="G78">
        <v>44</v>
      </c>
      <c r="H78">
        <v>23</v>
      </c>
      <c r="Q78">
        <v>7.9320000000000004</v>
      </c>
      <c r="W78" s="1"/>
      <c r="X78" s="1"/>
      <c r="Y78" s="1"/>
      <c r="Z78">
        <v>3.3</v>
      </c>
      <c r="AA78">
        <v>44</v>
      </c>
      <c r="AB78">
        <v>23</v>
      </c>
      <c r="AK78">
        <v>8.9700000000000006</v>
      </c>
    </row>
    <row r="79" spans="2:39" x14ac:dyDescent="0.25">
      <c r="C79" s="1"/>
      <c r="D79" s="1"/>
      <c r="E79" s="1"/>
      <c r="H79">
        <f>G78-H78</f>
        <v>21</v>
      </c>
      <c r="I79">
        <f t="shared" si="7"/>
        <v>2</v>
      </c>
      <c r="W79" s="1"/>
      <c r="X79" s="1"/>
      <c r="Y79" s="1"/>
      <c r="AB79">
        <f>AA78-AB78</f>
        <v>21</v>
      </c>
      <c r="AC79">
        <f t="shared" si="8"/>
        <v>2</v>
      </c>
    </row>
    <row r="80" spans="2:39" x14ac:dyDescent="0.25">
      <c r="C80" s="1"/>
      <c r="D80" s="1"/>
      <c r="E80" s="1"/>
      <c r="F80">
        <v>3.4</v>
      </c>
      <c r="G80">
        <v>45</v>
      </c>
      <c r="H80">
        <v>22</v>
      </c>
      <c r="Q80">
        <v>7.9240000000000004</v>
      </c>
      <c r="W80" s="1"/>
      <c r="X80" s="1"/>
      <c r="Y80" s="1"/>
      <c r="Z80">
        <v>3.4</v>
      </c>
      <c r="AA80">
        <v>46</v>
      </c>
      <c r="AB80">
        <v>25</v>
      </c>
      <c r="AK80">
        <v>8.6020000000000003</v>
      </c>
    </row>
    <row r="81" spans="1:39" x14ac:dyDescent="0.25">
      <c r="C81" s="1"/>
      <c r="D81" s="1"/>
      <c r="E81" s="1"/>
      <c r="H81">
        <f>G80-H80</f>
        <v>23</v>
      </c>
      <c r="I81">
        <f t="shared" si="7"/>
        <v>-1</v>
      </c>
      <c r="W81" s="1"/>
      <c r="X81" s="1"/>
      <c r="Y81" s="1"/>
      <c r="AB81">
        <f>AA80-AB80</f>
        <v>21</v>
      </c>
      <c r="AC81">
        <f t="shared" si="8"/>
        <v>4</v>
      </c>
    </row>
    <row r="82" spans="1:39" x14ac:dyDescent="0.25">
      <c r="C82" s="1"/>
      <c r="D82" s="1"/>
      <c r="E82" s="1"/>
      <c r="F82">
        <v>3.5</v>
      </c>
      <c r="G82">
        <v>45</v>
      </c>
      <c r="H82">
        <v>22</v>
      </c>
      <c r="Q82">
        <v>7.8460000000000001</v>
      </c>
      <c r="W82" s="1"/>
      <c r="X82" s="1"/>
      <c r="Y82" s="1"/>
      <c r="Z82">
        <v>3.5</v>
      </c>
      <c r="AA82">
        <v>45</v>
      </c>
      <c r="AB82">
        <v>25</v>
      </c>
      <c r="AK82">
        <v>8.8740000000000006</v>
      </c>
    </row>
    <row r="83" spans="1:39" x14ac:dyDescent="0.25">
      <c r="C83" s="1"/>
      <c r="D83" s="1"/>
      <c r="E83" s="1"/>
      <c r="H83">
        <f>G82-H82</f>
        <v>23</v>
      </c>
      <c r="I83">
        <f t="shared" si="7"/>
        <v>-1</v>
      </c>
      <c r="W83" s="1"/>
      <c r="X83" s="1"/>
      <c r="Y83" s="1"/>
      <c r="AB83">
        <f>AA82-AB82</f>
        <v>20</v>
      </c>
      <c r="AC83">
        <f t="shared" si="8"/>
        <v>5</v>
      </c>
    </row>
    <row r="84" spans="1:39" x14ac:dyDescent="0.25">
      <c r="A84" s="8" t="s">
        <v>8</v>
      </c>
      <c r="B84" s="1">
        <v>34</v>
      </c>
      <c r="C84" s="1">
        <f>B84/B$204</f>
        <v>1.0810810810810811</v>
      </c>
      <c r="D84" s="1">
        <f>B84/B$207</f>
        <v>1.0958904109589043</v>
      </c>
      <c r="E84" s="11">
        <v>0.64583333333333337</v>
      </c>
      <c r="F84">
        <v>2.1</v>
      </c>
      <c r="G84">
        <v>55</v>
      </c>
      <c r="H84">
        <v>29</v>
      </c>
      <c r="J84">
        <f>SUM(G84:G92)</f>
        <v>276</v>
      </c>
      <c r="K84">
        <f t="shared" si="2"/>
        <v>55.2</v>
      </c>
      <c r="L84">
        <f>K84/C84</f>
        <v>51.06</v>
      </c>
      <c r="M84">
        <f>(L84+L94)/2</f>
        <v>51.892499999999998</v>
      </c>
      <c r="N84">
        <f>K84/D84</f>
        <v>50.37</v>
      </c>
      <c r="O84">
        <f>(N84+N94)/2</f>
        <v>49.240781249999998</v>
      </c>
      <c r="P84">
        <f>(K84+K94)/2</f>
        <v>56.1</v>
      </c>
      <c r="Q84">
        <v>11.657</v>
      </c>
      <c r="R84">
        <f>SUM(Q84:Q92)</f>
        <v>58.073</v>
      </c>
      <c r="S84">
        <f>J84/(R84/10)</f>
        <v>47.526389199800256</v>
      </c>
      <c r="U84" s="8" t="s">
        <v>8</v>
      </c>
      <c r="V84" s="1">
        <v>31</v>
      </c>
      <c r="W84" s="1">
        <f>V84/V$204</f>
        <v>1.0130718954248366</v>
      </c>
      <c r="X84" s="1">
        <v>1.0958904109589043</v>
      </c>
      <c r="Y84" s="12">
        <v>0.50555555555555554</v>
      </c>
      <c r="Z84">
        <v>2.1</v>
      </c>
      <c r="AA84">
        <v>45</v>
      </c>
      <c r="AB84">
        <v>24</v>
      </c>
      <c r="AD84">
        <f>SUM(AA84:AA92)</f>
        <v>227</v>
      </c>
      <c r="AE84">
        <f t="shared" si="3"/>
        <v>45.4</v>
      </c>
      <c r="AF84">
        <f>AE84/W84</f>
        <v>44.814193548387095</v>
      </c>
      <c r="AG84">
        <f>(AF84+AF94)/2</f>
        <v>44.814193548387095</v>
      </c>
      <c r="AH84">
        <f>(AE84+AE94)/2</f>
        <v>45.4</v>
      </c>
      <c r="AI84">
        <f>AE84/X84</f>
        <v>41.427499999999995</v>
      </c>
      <c r="AJ84">
        <f>(AI84+AI94)/2</f>
        <v>41.427499999999995</v>
      </c>
      <c r="AK84">
        <v>9.3179999999999996</v>
      </c>
      <c r="AL84">
        <f>SUM(AK84:AK92)</f>
        <v>46.548999999999999</v>
      </c>
      <c r="AM84">
        <f t="shared" si="4"/>
        <v>48.765816666308623</v>
      </c>
    </row>
    <row r="85" spans="1:39" x14ac:dyDescent="0.25">
      <c r="B85" s="1"/>
      <c r="C85" s="1"/>
      <c r="D85" s="1"/>
      <c r="E85" s="11"/>
      <c r="H85">
        <f>G84-H84</f>
        <v>26</v>
      </c>
      <c r="I85">
        <f t="shared" si="7"/>
        <v>3</v>
      </c>
      <c r="V85" s="1"/>
      <c r="W85" s="1"/>
      <c r="X85" s="1"/>
      <c r="Y85" s="12"/>
      <c r="AB85">
        <f>AA84-AB84</f>
        <v>21</v>
      </c>
      <c r="AC85">
        <f t="shared" si="8"/>
        <v>3</v>
      </c>
    </row>
    <row r="86" spans="1:39" x14ac:dyDescent="0.25">
      <c r="B86" s="1"/>
      <c r="C86" s="1"/>
      <c r="D86" s="1"/>
      <c r="F86">
        <v>2.2000000000000002</v>
      </c>
      <c r="G86">
        <v>54</v>
      </c>
      <c r="H86">
        <v>29</v>
      </c>
      <c r="Q86">
        <v>11.625999999999999</v>
      </c>
      <c r="V86" s="1"/>
      <c r="W86" s="1"/>
      <c r="X86" s="1"/>
      <c r="Z86">
        <v>2.2000000000000002</v>
      </c>
      <c r="AA86">
        <v>47</v>
      </c>
      <c r="AB86">
        <v>24</v>
      </c>
      <c r="AK86">
        <v>9.6920000000000002</v>
      </c>
    </row>
    <row r="87" spans="1:39" x14ac:dyDescent="0.25">
      <c r="B87" s="1"/>
      <c r="C87" s="1"/>
      <c r="D87" s="1"/>
      <c r="H87">
        <f>G86-H86</f>
        <v>25</v>
      </c>
      <c r="I87">
        <f t="shared" si="7"/>
        <v>4</v>
      </c>
      <c r="V87" s="1"/>
      <c r="W87" s="1"/>
      <c r="X87" s="1"/>
      <c r="AB87">
        <f>AA86-AB86</f>
        <v>23</v>
      </c>
      <c r="AC87">
        <f t="shared" si="8"/>
        <v>1</v>
      </c>
    </row>
    <row r="88" spans="1:39" x14ac:dyDescent="0.25">
      <c r="B88" s="1"/>
      <c r="C88" s="1"/>
      <c r="D88" s="1"/>
      <c r="F88">
        <v>2.2999999999999998</v>
      </c>
      <c r="G88">
        <v>55</v>
      </c>
      <c r="H88">
        <v>29</v>
      </c>
      <c r="Q88">
        <v>11.564</v>
      </c>
      <c r="V88" s="1"/>
      <c r="W88" s="1"/>
      <c r="X88" s="1"/>
      <c r="Z88">
        <v>2.2999999999999998</v>
      </c>
      <c r="AA88">
        <v>46</v>
      </c>
      <c r="AB88">
        <v>25</v>
      </c>
      <c r="AK88">
        <v>9.75</v>
      </c>
    </row>
    <row r="89" spans="1:39" x14ac:dyDescent="0.25">
      <c r="B89" s="1"/>
      <c r="C89" s="1"/>
      <c r="D89" s="1"/>
      <c r="H89">
        <f>G88-H88</f>
        <v>26</v>
      </c>
      <c r="I89">
        <f t="shared" si="7"/>
        <v>3</v>
      </c>
      <c r="V89" s="1"/>
      <c r="W89" s="1"/>
      <c r="X89" s="1"/>
      <c r="AB89">
        <f>AA88-AB88</f>
        <v>21</v>
      </c>
      <c r="AC89">
        <f t="shared" si="8"/>
        <v>4</v>
      </c>
    </row>
    <row r="90" spans="1:39" x14ac:dyDescent="0.25">
      <c r="B90" s="1"/>
      <c r="C90" s="1"/>
      <c r="D90" s="1"/>
      <c r="F90">
        <v>2.4</v>
      </c>
      <c r="G90">
        <v>56</v>
      </c>
      <c r="H90">
        <v>30</v>
      </c>
      <c r="Q90">
        <v>11.619</v>
      </c>
      <c r="V90" s="1"/>
      <c r="W90" s="1"/>
      <c r="X90" s="1"/>
      <c r="Z90">
        <v>2.4</v>
      </c>
      <c r="AA90">
        <v>48</v>
      </c>
      <c r="AB90">
        <v>24</v>
      </c>
      <c r="AK90">
        <v>9.5609999999999999</v>
      </c>
    </row>
    <row r="91" spans="1:39" x14ac:dyDescent="0.25">
      <c r="B91" s="1"/>
      <c r="C91" s="1"/>
      <c r="D91" s="1"/>
      <c r="H91">
        <f>G90-H90</f>
        <v>26</v>
      </c>
      <c r="I91">
        <f t="shared" si="7"/>
        <v>4</v>
      </c>
      <c r="V91" s="1"/>
      <c r="W91" s="1"/>
      <c r="X91" s="1"/>
      <c r="AB91">
        <f>AA90-AB90</f>
        <v>24</v>
      </c>
      <c r="AC91">
        <f t="shared" si="8"/>
        <v>0</v>
      </c>
    </row>
    <row r="92" spans="1:39" x14ac:dyDescent="0.25">
      <c r="B92" s="1"/>
      <c r="C92" s="1"/>
      <c r="D92" s="1"/>
      <c r="F92">
        <v>2.5</v>
      </c>
      <c r="G92">
        <v>56</v>
      </c>
      <c r="H92">
        <v>29</v>
      </c>
      <c r="Q92">
        <v>11.606999999999999</v>
      </c>
      <c r="V92" s="1"/>
      <c r="W92" s="1"/>
      <c r="X92" s="1"/>
      <c r="Z92">
        <v>2.5</v>
      </c>
      <c r="AA92">
        <v>41</v>
      </c>
      <c r="AB92">
        <v>22</v>
      </c>
      <c r="AK92">
        <v>8.2279999999999998</v>
      </c>
    </row>
    <row r="93" spans="1:39" x14ac:dyDescent="0.25">
      <c r="B93" s="1"/>
      <c r="C93" s="1"/>
      <c r="D93" s="1"/>
      <c r="H93">
        <f>G92-H92</f>
        <v>27</v>
      </c>
      <c r="I93">
        <f t="shared" si="7"/>
        <v>2</v>
      </c>
      <c r="V93" s="1"/>
      <c r="W93" s="1"/>
      <c r="X93" s="1"/>
      <c r="AB93">
        <f>AA92-AB92</f>
        <v>19</v>
      </c>
      <c r="AC93">
        <f t="shared" si="8"/>
        <v>3</v>
      </c>
    </row>
    <row r="94" spans="1:39" x14ac:dyDescent="0.25">
      <c r="C94" s="1"/>
      <c r="D94" s="1"/>
      <c r="F94">
        <v>3.1</v>
      </c>
      <c r="G94">
        <v>53</v>
      </c>
      <c r="H94">
        <v>27</v>
      </c>
      <c r="J94">
        <f>SUM(G94:G102)</f>
        <v>285</v>
      </c>
      <c r="K94">
        <f t="shared" si="2"/>
        <v>57</v>
      </c>
      <c r="L94">
        <f>K94/C84</f>
        <v>52.724999999999994</v>
      </c>
      <c r="N94">
        <f>L94/D84</f>
        <v>48.111562499999991</v>
      </c>
      <c r="Q94">
        <v>11.055</v>
      </c>
      <c r="R94">
        <f>SUM(Q94:Q102)</f>
        <v>58.25</v>
      </c>
      <c r="S94">
        <f>J94/(R94/10)</f>
        <v>48.927038626609438</v>
      </c>
      <c r="W94" s="1"/>
      <c r="X94" s="1"/>
      <c r="Z94">
        <v>3.1</v>
      </c>
      <c r="AA94">
        <v>45</v>
      </c>
      <c r="AB94">
        <v>23</v>
      </c>
      <c r="AD94">
        <f>SUM(AA94:AA102)</f>
        <v>227</v>
      </c>
      <c r="AE94">
        <f t="shared" si="3"/>
        <v>45.4</v>
      </c>
      <c r="AF94">
        <f>AE94/W84</f>
        <v>44.814193548387095</v>
      </c>
      <c r="AI94">
        <f>AE94/X84</f>
        <v>41.427499999999995</v>
      </c>
      <c r="AK94">
        <v>9.7509999999999994</v>
      </c>
      <c r="AL94">
        <f>SUM(AK94:AK102)</f>
        <v>48.122999999999998</v>
      </c>
      <c r="AM94">
        <f t="shared" si="4"/>
        <v>47.170791513413548</v>
      </c>
    </row>
    <row r="95" spans="1:39" x14ac:dyDescent="0.25">
      <c r="C95" s="1"/>
      <c r="D95" s="1"/>
      <c r="H95">
        <f>G94-H94</f>
        <v>26</v>
      </c>
      <c r="I95">
        <f t="shared" si="7"/>
        <v>1</v>
      </c>
      <c r="W95" s="1"/>
      <c r="X95" s="1"/>
      <c r="AB95">
        <f>AA94-AB94</f>
        <v>22</v>
      </c>
      <c r="AC95">
        <f t="shared" si="8"/>
        <v>1</v>
      </c>
    </row>
    <row r="96" spans="1:39" x14ac:dyDescent="0.25">
      <c r="C96" s="1"/>
      <c r="D96" s="1"/>
      <c r="E96" s="1"/>
      <c r="F96">
        <v>3.2</v>
      </c>
      <c r="G96">
        <v>58</v>
      </c>
      <c r="H96">
        <v>30</v>
      </c>
      <c r="Q96">
        <v>12.114000000000001</v>
      </c>
      <c r="W96" s="1"/>
      <c r="X96" s="1"/>
      <c r="Y96" s="1"/>
      <c r="Z96">
        <v>3.2</v>
      </c>
      <c r="AA96">
        <v>46</v>
      </c>
      <c r="AB96">
        <v>25</v>
      </c>
      <c r="AK96">
        <v>10.35</v>
      </c>
    </row>
    <row r="97" spans="1:39" x14ac:dyDescent="0.25">
      <c r="C97" s="1"/>
      <c r="D97" s="1"/>
      <c r="E97" s="1"/>
      <c r="H97">
        <f>G96-H96</f>
        <v>28</v>
      </c>
      <c r="I97">
        <f t="shared" si="7"/>
        <v>2</v>
      </c>
      <c r="W97" s="1"/>
      <c r="X97" s="1"/>
      <c r="Y97" s="1"/>
      <c r="AB97">
        <f>AA96-AB96</f>
        <v>21</v>
      </c>
      <c r="AC97">
        <f t="shared" si="8"/>
        <v>4</v>
      </c>
    </row>
    <row r="98" spans="1:39" x14ac:dyDescent="0.25">
      <c r="C98" s="1"/>
      <c r="D98" s="1"/>
      <c r="E98" s="1"/>
      <c r="F98">
        <v>3.3</v>
      </c>
      <c r="G98">
        <v>58</v>
      </c>
      <c r="H98">
        <v>30</v>
      </c>
      <c r="Q98">
        <v>12.207000000000001</v>
      </c>
      <c r="W98" s="1"/>
      <c r="X98" s="1"/>
      <c r="Y98" s="1"/>
      <c r="Z98">
        <v>3.3</v>
      </c>
      <c r="AA98">
        <v>46</v>
      </c>
      <c r="AB98">
        <v>24</v>
      </c>
      <c r="AK98">
        <v>9.9079999999999995</v>
      </c>
    </row>
    <row r="99" spans="1:39" x14ac:dyDescent="0.25">
      <c r="C99" s="1"/>
      <c r="D99" s="1"/>
      <c r="E99" s="1"/>
      <c r="H99">
        <f>G98-H98</f>
        <v>28</v>
      </c>
      <c r="I99">
        <f t="shared" si="7"/>
        <v>2</v>
      </c>
      <c r="W99" s="1"/>
      <c r="X99" s="1"/>
      <c r="Y99" s="1"/>
      <c r="AB99">
        <f>AA98-AB98</f>
        <v>22</v>
      </c>
      <c r="AC99">
        <f t="shared" si="8"/>
        <v>2</v>
      </c>
    </row>
    <row r="100" spans="1:39" x14ac:dyDescent="0.25">
      <c r="C100" s="1"/>
      <c r="D100" s="1"/>
      <c r="E100" s="1"/>
      <c r="F100">
        <v>3.4</v>
      </c>
      <c r="G100">
        <v>58</v>
      </c>
      <c r="H100">
        <v>30</v>
      </c>
      <c r="Q100">
        <v>12.052</v>
      </c>
      <c r="W100" s="1"/>
      <c r="X100" s="1"/>
      <c r="Y100" s="1"/>
      <c r="Z100">
        <v>3.4</v>
      </c>
      <c r="AA100">
        <v>46</v>
      </c>
      <c r="AB100">
        <v>24</v>
      </c>
      <c r="AK100">
        <v>9.5310000000000006</v>
      </c>
    </row>
    <row r="101" spans="1:39" x14ac:dyDescent="0.25">
      <c r="C101" s="1"/>
      <c r="D101" s="1"/>
      <c r="E101" s="1"/>
      <c r="H101">
        <f>G100-H100</f>
        <v>28</v>
      </c>
      <c r="I101">
        <f t="shared" si="7"/>
        <v>2</v>
      </c>
      <c r="W101" s="1"/>
      <c r="X101" s="1"/>
      <c r="Y101" s="1"/>
      <c r="AB101">
        <f>AA100-AB100</f>
        <v>22</v>
      </c>
      <c r="AC101">
        <f t="shared" si="8"/>
        <v>2</v>
      </c>
    </row>
    <row r="102" spans="1:39" x14ac:dyDescent="0.25">
      <c r="C102" s="1"/>
      <c r="D102" s="1"/>
      <c r="E102" s="1"/>
      <c r="F102">
        <v>3.5</v>
      </c>
      <c r="G102">
        <v>58</v>
      </c>
      <c r="H102">
        <v>30</v>
      </c>
      <c r="Q102">
        <v>10.821999999999999</v>
      </c>
      <c r="W102" s="1"/>
      <c r="X102" s="1"/>
      <c r="Y102" s="1"/>
      <c r="Z102">
        <v>3.5</v>
      </c>
      <c r="AA102">
        <v>44</v>
      </c>
      <c r="AB102">
        <v>24</v>
      </c>
      <c r="AK102">
        <v>8.5830000000000002</v>
      </c>
    </row>
    <row r="103" spans="1:39" x14ac:dyDescent="0.25">
      <c r="C103" s="1"/>
      <c r="D103" s="1"/>
      <c r="E103" s="1"/>
      <c r="H103">
        <f>G102-H102</f>
        <v>28</v>
      </c>
      <c r="I103">
        <f t="shared" si="7"/>
        <v>2</v>
      </c>
      <c r="W103" s="1"/>
      <c r="X103" s="1"/>
      <c r="Y103" s="1"/>
      <c r="AB103">
        <f>AA102-AB102</f>
        <v>20</v>
      </c>
      <c r="AC103">
        <f t="shared" si="8"/>
        <v>4</v>
      </c>
    </row>
    <row r="104" spans="1:39" x14ac:dyDescent="0.25">
      <c r="A104" s="8" t="s">
        <v>9</v>
      </c>
      <c r="B104" s="1">
        <v>30.5</v>
      </c>
      <c r="C104" s="1">
        <f>B104/B$204</f>
        <v>0.96979332273449925</v>
      </c>
      <c r="D104" s="1">
        <f>B104/B$207</f>
        <v>0.98307816277195814</v>
      </c>
      <c r="E104" s="11">
        <v>0.61458333333333337</v>
      </c>
      <c r="F104">
        <v>2.1</v>
      </c>
      <c r="G104">
        <v>49</v>
      </c>
      <c r="H104">
        <v>25</v>
      </c>
      <c r="J104">
        <f>SUM(G104:G112)</f>
        <v>246</v>
      </c>
      <c r="K104">
        <f t="shared" si="2"/>
        <v>49.2</v>
      </c>
      <c r="L104">
        <f>K104/C104</f>
        <v>50.732459016393442</v>
      </c>
      <c r="M104">
        <f>(L104+L114)/2</f>
        <v>50.423114754098364</v>
      </c>
      <c r="N104">
        <f>K104/D104</f>
        <v>50.046885245901642</v>
      </c>
      <c r="O104">
        <f t="shared" ref="O104" si="9">(N104+N114)/2</f>
        <v>50.511634909970439</v>
      </c>
      <c r="P104">
        <f>(K104+K114)/2</f>
        <v>48.900000000000006</v>
      </c>
      <c r="Q104">
        <v>9.7010000000000005</v>
      </c>
      <c r="R104">
        <f>SUM(Q104:Q112)</f>
        <v>47.027000000000001</v>
      </c>
      <c r="S104">
        <f>J104/(R104/10)</f>
        <v>52.310374891020054</v>
      </c>
      <c r="U104" s="8" t="s">
        <v>9</v>
      </c>
      <c r="V104" s="1">
        <v>30</v>
      </c>
      <c r="W104" s="1">
        <f>V104/V$204</f>
        <v>0.98039215686274506</v>
      </c>
      <c r="X104" s="1">
        <v>0.98307816277195814</v>
      </c>
      <c r="Y104" s="12">
        <v>0.52569444444444446</v>
      </c>
      <c r="Z104">
        <v>2.1</v>
      </c>
      <c r="AA104">
        <v>42</v>
      </c>
      <c r="AB104">
        <v>21</v>
      </c>
      <c r="AD104">
        <f>SUM(AA104:AA112)</f>
        <v>213</v>
      </c>
      <c r="AE104">
        <f t="shared" si="3"/>
        <v>42.6</v>
      </c>
      <c r="AF104">
        <f>AE104/W104</f>
        <v>43.452000000000005</v>
      </c>
      <c r="AG104">
        <f>(AF104+AF114)/2</f>
        <v>43.248000000000005</v>
      </c>
      <c r="AH104">
        <f>(AE104+AE114)/2</f>
        <v>42.400000000000006</v>
      </c>
      <c r="AI104">
        <f>AE104/X104</f>
        <v>43.333278688524587</v>
      </c>
      <c r="AJ104">
        <f t="shared" ref="AJ104" si="10">(AI104+AI114)/2</f>
        <v>43.12983606557377</v>
      </c>
      <c r="AK104">
        <v>8.4320000000000004</v>
      </c>
      <c r="AL104">
        <f>SUM(AK104:AK112)</f>
        <v>43.347999999999999</v>
      </c>
      <c r="AM104">
        <f t="shared" si="4"/>
        <v>49.137215096428903</v>
      </c>
    </row>
    <row r="105" spans="1:39" x14ac:dyDescent="0.25">
      <c r="B105" s="1"/>
      <c r="C105" s="1"/>
      <c r="D105" s="1"/>
      <c r="E105" s="11"/>
      <c r="H105">
        <f>G104-H104</f>
        <v>24</v>
      </c>
      <c r="I105">
        <f t="shared" si="7"/>
        <v>1</v>
      </c>
      <c r="V105" s="1"/>
      <c r="W105" s="1"/>
      <c r="X105" s="1"/>
      <c r="Y105" s="12"/>
      <c r="AB105">
        <f>AA104-AB104</f>
        <v>21</v>
      </c>
      <c r="AC105">
        <f t="shared" si="8"/>
        <v>0</v>
      </c>
    </row>
    <row r="106" spans="1:39" x14ac:dyDescent="0.25">
      <c r="B106" s="1"/>
      <c r="C106" s="1"/>
      <c r="D106" s="1"/>
      <c r="F106">
        <v>2.2000000000000002</v>
      </c>
      <c r="G106">
        <v>47</v>
      </c>
      <c r="H106">
        <v>24</v>
      </c>
      <c r="Q106">
        <v>9.6660000000000004</v>
      </c>
      <c r="V106" s="1"/>
      <c r="W106" s="1"/>
      <c r="X106" s="1"/>
      <c r="Z106">
        <v>2.2000000000000002</v>
      </c>
      <c r="AA106">
        <v>43</v>
      </c>
      <c r="AB106">
        <v>21</v>
      </c>
      <c r="AK106">
        <v>8.5340000000000007</v>
      </c>
    </row>
    <row r="107" spans="1:39" x14ac:dyDescent="0.25">
      <c r="B107" s="1"/>
      <c r="C107" s="1"/>
      <c r="D107" s="1"/>
      <c r="H107">
        <f>G106-H106</f>
        <v>23</v>
      </c>
      <c r="I107">
        <f t="shared" si="7"/>
        <v>1</v>
      </c>
      <c r="V107" s="1"/>
      <c r="W107" s="1"/>
      <c r="X107" s="1"/>
      <c r="AB107">
        <f>AA106-AB106</f>
        <v>22</v>
      </c>
      <c r="AC107">
        <f t="shared" si="8"/>
        <v>-1</v>
      </c>
    </row>
    <row r="108" spans="1:39" x14ac:dyDescent="0.25">
      <c r="B108" s="1"/>
      <c r="C108" s="1"/>
      <c r="D108" s="1"/>
      <c r="F108">
        <v>2.2999999999999998</v>
      </c>
      <c r="G108">
        <v>50</v>
      </c>
      <c r="H108">
        <v>25</v>
      </c>
      <c r="Q108">
        <v>9.3219999999999992</v>
      </c>
      <c r="V108" s="1"/>
      <c r="W108" s="1"/>
      <c r="X108" s="1"/>
      <c r="Z108">
        <v>2.2999999999999998</v>
      </c>
      <c r="AA108">
        <v>42</v>
      </c>
      <c r="AB108">
        <v>20</v>
      </c>
      <c r="AK108">
        <v>8.4909999999999997</v>
      </c>
    </row>
    <row r="109" spans="1:39" x14ac:dyDescent="0.25">
      <c r="B109" s="1"/>
      <c r="C109" s="1"/>
      <c r="D109" s="1"/>
      <c r="H109">
        <f>G108-H108</f>
        <v>25</v>
      </c>
      <c r="I109">
        <f t="shared" si="7"/>
        <v>0</v>
      </c>
      <c r="V109" s="1"/>
      <c r="W109" s="1"/>
      <c r="X109" s="1"/>
      <c r="AB109">
        <f>AA108-AB108</f>
        <v>22</v>
      </c>
      <c r="AC109">
        <f t="shared" si="8"/>
        <v>-2</v>
      </c>
    </row>
    <row r="110" spans="1:39" x14ac:dyDescent="0.25">
      <c r="B110" s="1"/>
      <c r="C110" s="1"/>
      <c r="D110" s="1"/>
      <c r="F110">
        <v>2.4</v>
      </c>
      <c r="G110">
        <v>50</v>
      </c>
      <c r="H110">
        <v>25</v>
      </c>
      <c r="Q110">
        <v>9.1430000000000007</v>
      </c>
      <c r="V110" s="1"/>
      <c r="W110" s="1"/>
      <c r="X110" s="1"/>
      <c r="Z110">
        <v>2.4</v>
      </c>
      <c r="AA110">
        <v>44</v>
      </c>
      <c r="AB110">
        <v>23</v>
      </c>
      <c r="AK110">
        <v>9.0210000000000008</v>
      </c>
    </row>
    <row r="111" spans="1:39" x14ac:dyDescent="0.25">
      <c r="B111" s="1"/>
      <c r="C111" s="1"/>
      <c r="D111" s="1"/>
      <c r="H111">
        <f>G110-H110</f>
        <v>25</v>
      </c>
      <c r="I111">
        <f t="shared" si="7"/>
        <v>0</v>
      </c>
      <c r="V111" s="1"/>
      <c r="W111" s="1"/>
      <c r="X111" s="1"/>
      <c r="AB111">
        <f>AA110-AB110</f>
        <v>21</v>
      </c>
      <c r="AC111">
        <f t="shared" si="8"/>
        <v>2</v>
      </c>
    </row>
    <row r="112" spans="1:39" x14ac:dyDescent="0.25">
      <c r="B112" s="1"/>
      <c r="C112" s="1"/>
      <c r="D112" s="1"/>
      <c r="F112">
        <v>2.5</v>
      </c>
      <c r="G112">
        <v>50</v>
      </c>
      <c r="H112">
        <v>26</v>
      </c>
      <c r="Q112">
        <v>9.1950000000000003</v>
      </c>
      <c r="V112" s="1"/>
      <c r="W112" s="1"/>
      <c r="X112" s="1"/>
      <c r="Z112">
        <v>2.5</v>
      </c>
      <c r="AA112">
        <v>42</v>
      </c>
      <c r="AB112">
        <v>21</v>
      </c>
      <c r="AK112">
        <v>8.8699999999999992</v>
      </c>
    </row>
    <row r="113" spans="1:39" x14ac:dyDescent="0.25">
      <c r="B113" s="1"/>
      <c r="C113" s="1"/>
      <c r="D113" s="1"/>
      <c r="H113">
        <f>G112-H112</f>
        <v>24</v>
      </c>
      <c r="I113">
        <f t="shared" si="7"/>
        <v>2</v>
      </c>
      <c r="V113" s="1"/>
      <c r="W113" s="1"/>
      <c r="X113" s="1"/>
      <c r="AB113">
        <f>AA112-AB112</f>
        <v>21</v>
      </c>
      <c r="AC113">
        <f t="shared" si="8"/>
        <v>0</v>
      </c>
    </row>
    <row r="114" spans="1:39" x14ac:dyDescent="0.25">
      <c r="C114" s="1"/>
      <c r="D114" s="1"/>
      <c r="E114" s="1"/>
      <c r="F114">
        <v>3.1</v>
      </c>
      <c r="G114">
        <v>49</v>
      </c>
      <c r="H114">
        <v>26</v>
      </c>
      <c r="J114">
        <f>SUM(G114:G122)</f>
        <v>243</v>
      </c>
      <c r="K114">
        <f t="shared" si="2"/>
        <v>48.6</v>
      </c>
      <c r="L114">
        <f>K114/C104</f>
        <v>50.11377049180328</v>
      </c>
      <c r="N114">
        <f>L114/D104</f>
        <v>50.976384574039237</v>
      </c>
      <c r="Q114">
        <v>9.3960000000000008</v>
      </c>
      <c r="R114">
        <f>SUM(Q114:Q122)</f>
        <v>44.436999999999998</v>
      </c>
      <c r="S114">
        <f>J114/(R114/10)</f>
        <v>54.684159596732457</v>
      </c>
      <c r="W114" s="1"/>
      <c r="X114" s="1"/>
      <c r="Y114" s="1"/>
      <c r="Z114">
        <v>3.1</v>
      </c>
      <c r="AA114">
        <v>40</v>
      </c>
      <c r="AB114">
        <v>19</v>
      </c>
      <c r="AD114">
        <f>SUM(AA114:AA122)</f>
        <v>211</v>
      </c>
      <c r="AE114">
        <f t="shared" si="3"/>
        <v>42.2</v>
      </c>
      <c r="AF114">
        <f>AE114/W104</f>
        <v>43.044000000000004</v>
      </c>
      <c r="AI114">
        <f>AE114/X104</f>
        <v>42.926393442622953</v>
      </c>
      <c r="AK114">
        <v>8.17</v>
      </c>
      <c r="AL114">
        <f>SUM(AK114:AK122)</f>
        <v>42.394999999999996</v>
      </c>
      <c r="AM114">
        <f t="shared" si="4"/>
        <v>49.770020049534146</v>
      </c>
    </row>
    <row r="115" spans="1:39" x14ac:dyDescent="0.25">
      <c r="C115" s="1"/>
      <c r="D115" s="1"/>
      <c r="E115" s="1"/>
      <c r="H115">
        <f>G114-H114</f>
        <v>23</v>
      </c>
      <c r="I115">
        <f t="shared" si="7"/>
        <v>3</v>
      </c>
      <c r="W115" s="1"/>
      <c r="X115" s="1"/>
      <c r="Y115" s="1"/>
      <c r="AB115">
        <f>AA114-AB114</f>
        <v>21</v>
      </c>
      <c r="AC115">
        <f t="shared" si="8"/>
        <v>-2</v>
      </c>
    </row>
    <row r="116" spans="1:39" x14ac:dyDescent="0.25">
      <c r="C116" s="1"/>
      <c r="D116" s="1"/>
      <c r="E116" s="1"/>
      <c r="F116">
        <v>3.2</v>
      </c>
      <c r="G116">
        <v>47</v>
      </c>
      <c r="H116">
        <v>25</v>
      </c>
      <c r="Q116">
        <v>8.5790000000000006</v>
      </c>
      <c r="W116" s="1"/>
      <c r="X116" s="1"/>
      <c r="Y116" s="1"/>
      <c r="Z116">
        <v>3.2</v>
      </c>
      <c r="AA116">
        <v>44</v>
      </c>
      <c r="AB116">
        <v>21</v>
      </c>
      <c r="AK116">
        <v>9.077</v>
      </c>
    </row>
    <row r="117" spans="1:39" x14ac:dyDescent="0.25">
      <c r="C117" s="1"/>
      <c r="D117" s="1"/>
      <c r="E117" s="1"/>
      <c r="H117">
        <f>G116-H116</f>
        <v>22</v>
      </c>
      <c r="I117">
        <f t="shared" si="7"/>
        <v>3</v>
      </c>
      <c r="W117" s="1"/>
      <c r="X117" s="1"/>
      <c r="Y117" s="1"/>
      <c r="AB117">
        <f>AA116-AB116</f>
        <v>23</v>
      </c>
      <c r="AC117">
        <f t="shared" si="8"/>
        <v>-2</v>
      </c>
    </row>
    <row r="118" spans="1:39" x14ac:dyDescent="0.25">
      <c r="C118" s="1"/>
      <c r="D118" s="1"/>
      <c r="E118" s="1"/>
      <c r="F118">
        <v>3.3</v>
      </c>
      <c r="G118">
        <v>49</v>
      </c>
      <c r="H118">
        <v>27</v>
      </c>
      <c r="Q118">
        <v>8.6959999999999997</v>
      </c>
      <c r="W118" s="1"/>
      <c r="X118" s="1"/>
      <c r="Y118" s="1"/>
      <c r="Z118">
        <v>3.3</v>
      </c>
      <c r="AA118">
        <v>43</v>
      </c>
      <c r="AB118">
        <v>23</v>
      </c>
      <c r="AK118">
        <v>8.3729999999999993</v>
      </c>
    </row>
    <row r="119" spans="1:39" x14ac:dyDescent="0.25">
      <c r="C119" s="1"/>
      <c r="D119" s="1"/>
      <c r="E119" s="1"/>
      <c r="H119">
        <f>G118-H118</f>
        <v>22</v>
      </c>
      <c r="I119">
        <f t="shared" si="7"/>
        <v>5</v>
      </c>
      <c r="W119" s="1"/>
      <c r="X119" s="1"/>
      <c r="Y119" s="1"/>
      <c r="AB119">
        <f>AA118-AB118</f>
        <v>20</v>
      </c>
      <c r="AC119">
        <f t="shared" si="8"/>
        <v>3</v>
      </c>
    </row>
    <row r="120" spans="1:39" x14ac:dyDescent="0.25">
      <c r="C120" s="1"/>
      <c r="D120" s="1"/>
      <c r="E120" s="1"/>
      <c r="F120">
        <v>3.4</v>
      </c>
      <c r="G120">
        <v>50</v>
      </c>
      <c r="H120">
        <v>25</v>
      </c>
      <c r="Q120">
        <v>9.0739999999999998</v>
      </c>
      <c r="W120" s="1"/>
      <c r="X120" s="1"/>
      <c r="Y120" s="1"/>
      <c r="Z120">
        <v>3.4</v>
      </c>
      <c r="AA120">
        <v>42</v>
      </c>
      <c r="AB120">
        <v>23</v>
      </c>
      <c r="AK120">
        <v>8.4610000000000003</v>
      </c>
    </row>
    <row r="121" spans="1:39" x14ac:dyDescent="0.25">
      <c r="C121" s="1"/>
      <c r="D121" s="1"/>
      <c r="E121" s="1"/>
      <c r="H121">
        <f>G120-H120</f>
        <v>25</v>
      </c>
      <c r="I121">
        <f t="shared" si="7"/>
        <v>0</v>
      </c>
      <c r="W121" s="1"/>
      <c r="X121" s="1"/>
      <c r="Y121" s="1"/>
      <c r="AB121">
        <f>AA120-AB120</f>
        <v>19</v>
      </c>
      <c r="AC121">
        <f t="shared" si="8"/>
        <v>4</v>
      </c>
    </row>
    <row r="122" spans="1:39" x14ac:dyDescent="0.25">
      <c r="C122" s="1"/>
      <c r="D122" s="1"/>
      <c r="E122" s="1"/>
      <c r="F122">
        <v>3.5</v>
      </c>
      <c r="G122">
        <v>48</v>
      </c>
      <c r="H122">
        <v>24</v>
      </c>
      <c r="Q122">
        <v>8.6920000000000002</v>
      </c>
      <c r="W122" s="1"/>
      <c r="X122" s="1"/>
      <c r="Y122" s="1"/>
      <c r="Z122">
        <v>3.5</v>
      </c>
      <c r="AA122">
        <v>42</v>
      </c>
      <c r="AB122">
        <v>22</v>
      </c>
      <c r="AK122">
        <v>8.3140000000000001</v>
      </c>
    </row>
    <row r="123" spans="1:39" x14ac:dyDescent="0.25">
      <c r="C123" s="1"/>
      <c r="D123" s="1"/>
      <c r="E123" s="1"/>
      <c r="H123">
        <f>G122-H122</f>
        <v>24</v>
      </c>
      <c r="I123">
        <f t="shared" si="7"/>
        <v>0</v>
      </c>
      <c r="W123" s="1"/>
      <c r="X123" s="1"/>
      <c r="Y123" s="1"/>
      <c r="AB123">
        <f>AA122-AB122</f>
        <v>20</v>
      </c>
      <c r="AC123">
        <f t="shared" si="8"/>
        <v>2</v>
      </c>
    </row>
    <row r="124" spans="1:39" x14ac:dyDescent="0.25">
      <c r="A124" s="8" t="s">
        <v>10</v>
      </c>
      <c r="B124" s="1">
        <v>30</v>
      </c>
      <c r="C124" s="1">
        <f>B124/B$204</f>
        <v>0.95389507154213038</v>
      </c>
      <c r="D124" s="1">
        <f>B124/B$207</f>
        <v>0.96696212731668019</v>
      </c>
      <c r="E124" s="11">
        <v>0.60625000000000007</v>
      </c>
      <c r="F124">
        <v>2.1</v>
      </c>
      <c r="G124">
        <v>46</v>
      </c>
      <c r="H124">
        <v>25</v>
      </c>
      <c r="J124">
        <f>SUM(G124:G132)</f>
        <v>244</v>
      </c>
      <c r="K124">
        <f t="shared" si="2"/>
        <v>48.8</v>
      </c>
      <c r="L124">
        <f>K124/C124</f>
        <v>51.158666666666662</v>
      </c>
      <c r="M124">
        <f>(L124+L134)/2</f>
        <v>51.892499999999998</v>
      </c>
      <c r="N124">
        <f>K124/D124</f>
        <v>50.467333333333329</v>
      </c>
      <c r="O124">
        <f t="shared" ref="O124" si="11">(N124+N134)/2</f>
        <v>52.445866527777774</v>
      </c>
      <c r="P124">
        <f>(K124+K134)/2</f>
        <v>49.5</v>
      </c>
      <c r="Q124">
        <v>10.414</v>
      </c>
      <c r="R124">
        <f>SUM(Q124:Q132)</f>
        <v>52.939000000000007</v>
      </c>
      <c r="S124">
        <f>J124/(R124/10)</f>
        <v>46.090783732220096</v>
      </c>
      <c r="U124" s="8" t="s">
        <v>10</v>
      </c>
      <c r="V124" s="1">
        <v>29</v>
      </c>
      <c r="W124" s="1">
        <f>V124/V$204</f>
        <v>0.94771241830065356</v>
      </c>
      <c r="X124" s="1">
        <v>0.96696212731668019</v>
      </c>
      <c r="Y124" s="12">
        <v>0.56180555555555556</v>
      </c>
      <c r="Z124">
        <v>2.1</v>
      </c>
      <c r="AA124">
        <v>41</v>
      </c>
      <c r="AB124">
        <v>22</v>
      </c>
      <c r="AD124">
        <f>SUM(AA124:AA132)</f>
        <v>213</v>
      </c>
      <c r="AE124">
        <f t="shared" si="3"/>
        <v>42.6</v>
      </c>
      <c r="AF124">
        <f>AE124/W124</f>
        <v>44.950344827586207</v>
      </c>
      <c r="AG124">
        <f>(AF124+AF134)/2</f>
        <v>44.844827586206897</v>
      </c>
      <c r="AH124">
        <f>(AE124+AE134)/2</f>
        <v>42.5</v>
      </c>
      <c r="AI124">
        <f>AE124/X124</f>
        <v>44.055499999999995</v>
      </c>
      <c r="AJ124">
        <f t="shared" ref="AJ124" si="12">(AI124+AI134)/2</f>
        <v>43.952083333333327</v>
      </c>
      <c r="AK124">
        <v>8.0030000000000001</v>
      </c>
      <c r="AL124">
        <f>SUM(AK124:AK132)</f>
        <v>40.838000000000001</v>
      </c>
      <c r="AM124">
        <f t="shared" si="4"/>
        <v>52.157304471325723</v>
      </c>
    </row>
    <row r="125" spans="1:39" x14ac:dyDescent="0.25">
      <c r="B125" s="1"/>
      <c r="C125" s="1"/>
      <c r="D125" s="1"/>
      <c r="E125" s="11"/>
      <c r="H125">
        <f>G124-H124</f>
        <v>21</v>
      </c>
      <c r="I125">
        <f t="shared" si="7"/>
        <v>4</v>
      </c>
      <c r="V125" s="1"/>
      <c r="W125" s="1"/>
      <c r="X125" s="1"/>
      <c r="Y125" s="12"/>
      <c r="AB125">
        <f>AA124-AB124</f>
        <v>19</v>
      </c>
      <c r="AC125">
        <f t="shared" si="8"/>
        <v>3</v>
      </c>
    </row>
    <row r="126" spans="1:39" x14ac:dyDescent="0.25">
      <c r="B126" s="1"/>
      <c r="C126" s="1"/>
      <c r="D126" s="1"/>
      <c r="F126">
        <v>2.2000000000000002</v>
      </c>
      <c r="G126">
        <v>49</v>
      </c>
      <c r="H126">
        <v>25</v>
      </c>
      <c r="Q126">
        <v>11.093999999999999</v>
      </c>
      <c r="V126" s="1"/>
      <c r="W126" s="1"/>
      <c r="X126" s="1"/>
      <c r="Z126">
        <v>2.2000000000000002</v>
      </c>
      <c r="AA126">
        <v>43</v>
      </c>
      <c r="AB126">
        <v>21</v>
      </c>
      <c r="AK126">
        <v>8.5079999999999991</v>
      </c>
    </row>
    <row r="127" spans="1:39" x14ac:dyDescent="0.25">
      <c r="B127" s="1"/>
      <c r="C127" s="1"/>
      <c r="D127" s="1"/>
      <c r="H127">
        <f>G126-H126</f>
        <v>24</v>
      </c>
      <c r="I127">
        <f t="shared" si="7"/>
        <v>1</v>
      </c>
      <c r="V127" s="1"/>
      <c r="W127" s="1"/>
      <c r="X127" s="1"/>
      <c r="AB127">
        <f>AA126-AB126</f>
        <v>22</v>
      </c>
      <c r="AC127">
        <f t="shared" si="8"/>
        <v>-1</v>
      </c>
    </row>
    <row r="128" spans="1:39" x14ac:dyDescent="0.25">
      <c r="B128" s="1"/>
      <c r="C128" s="1"/>
      <c r="D128" s="1"/>
      <c r="F128">
        <v>2.2999999999999998</v>
      </c>
      <c r="G128">
        <v>49</v>
      </c>
      <c r="H128">
        <v>25</v>
      </c>
      <c r="Q128">
        <v>11.162000000000001</v>
      </c>
      <c r="V128" s="1"/>
      <c r="W128" s="1"/>
      <c r="X128" s="1"/>
      <c r="Z128">
        <v>2.2999999999999998</v>
      </c>
      <c r="AA128">
        <v>43</v>
      </c>
      <c r="AB128">
        <v>22</v>
      </c>
      <c r="AK128">
        <v>8.8780000000000001</v>
      </c>
    </row>
    <row r="129" spans="1:39" x14ac:dyDescent="0.25">
      <c r="B129" s="1"/>
      <c r="C129" s="1"/>
      <c r="D129" s="1"/>
      <c r="H129">
        <f>G128-H128</f>
        <v>24</v>
      </c>
      <c r="I129">
        <f t="shared" si="7"/>
        <v>1</v>
      </c>
      <c r="V129" s="1"/>
      <c r="W129" s="1"/>
      <c r="X129" s="1"/>
      <c r="AB129">
        <f>AA128-AB128</f>
        <v>21</v>
      </c>
      <c r="AC129">
        <f t="shared" si="8"/>
        <v>1</v>
      </c>
    </row>
    <row r="130" spans="1:39" x14ac:dyDescent="0.25">
      <c r="B130" s="1"/>
      <c r="C130" s="1"/>
      <c r="D130" s="1"/>
      <c r="F130">
        <v>2.4</v>
      </c>
      <c r="G130">
        <v>50</v>
      </c>
      <c r="H130">
        <v>27</v>
      </c>
      <c r="Q130">
        <v>10.347</v>
      </c>
      <c r="V130" s="1"/>
      <c r="W130" s="1"/>
      <c r="X130" s="1"/>
      <c r="Z130">
        <v>2.4</v>
      </c>
      <c r="AA130">
        <v>45</v>
      </c>
      <c r="AB130">
        <v>21</v>
      </c>
      <c r="AK130">
        <v>7.6740000000000004</v>
      </c>
    </row>
    <row r="131" spans="1:39" x14ac:dyDescent="0.25">
      <c r="B131" s="1"/>
      <c r="C131" s="1"/>
      <c r="D131" s="1"/>
      <c r="H131">
        <f>G130-H130</f>
        <v>23</v>
      </c>
      <c r="I131">
        <f t="shared" si="7"/>
        <v>4</v>
      </c>
      <c r="V131" s="1"/>
      <c r="W131" s="1"/>
      <c r="X131" s="1"/>
      <c r="AB131">
        <f>AA130-AB130</f>
        <v>24</v>
      </c>
      <c r="AC131">
        <f t="shared" si="8"/>
        <v>-3</v>
      </c>
    </row>
    <row r="132" spans="1:39" x14ac:dyDescent="0.25">
      <c r="B132" s="1"/>
      <c r="C132" s="1"/>
      <c r="D132" s="1"/>
      <c r="E132" s="1"/>
      <c r="F132">
        <v>2.5</v>
      </c>
      <c r="G132">
        <v>50</v>
      </c>
      <c r="H132">
        <v>26</v>
      </c>
      <c r="Q132">
        <v>9.9220000000000006</v>
      </c>
      <c r="V132" s="1"/>
      <c r="W132" s="1"/>
      <c r="X132" s="1"/>
      <c r="Y132" s="1"/>
      <c r="Z132">
        <v>2.5</v>
      </c>
      <c r="AA132">
        <v>41</v>
      </c>
      <c r="AB132">
        <v>21</v>
      </c>
      <c r="AK132">
        <v>7.7750000000000004</v>
      </c>
    </row>
    <row r="133" spans="1:39" x14ac:dyDescent="0.25">
      <c r="B133" s="1"/>
      <c r="C133" s="1"/>
      <c r="D133" s="1"/>
      <c r="E133" s="1"/>
      <c r="H133">
        <f>G132-H132</f>
        <v>24</v>
      </c>
      <c r="I133">
        <f t="shared" si="7"/>
        <v>2</v>
      </c>
      <c r="V133" s="1"/>
      <c r="W133" s="1"/>
      <c r="X133" s="1"/>
      <c r="Y133" s="1"/>
      <c r="AB133">
        <f>AA132-AB132</f>
        <v>20</v>
      </c>
      <c r="AC133">
        <f t="shared" si="8"/>
        <v>1</v>
      </c>
    </row>
    <row r="134" spans="1:39" x14ac:dyDescent="0.25">
      <c r="C134" s="1"/>
      <c r="D134" s="1"/>
      <c r="E134" s="1"/>
      <c r="F134">
        <v>3.1</v>
      </c>
      <c r="G134">
        <v>47</v>
      </c>
      <c r="H134">
        <v>26</v>
      </c>
      <c r="J134">
        <f>SUM(G134:G142)</f>
        <v>251</v>
      </c>
      <c r="K134">
        <f t="shared" si="2"/>
        <v>50.2</v>
      </c>
      <c r="L134">
        <f>K134/C124</f>
        <v>52.626333333333335</v>
      </c>
      <c r="N134">
        <f>L134/D124</f>
        <v>54.424399722222219</v>
      </c>
      <c r="Q134">
        <v>10.462999999999999</v>
      </c>
      <c r="R134">
        <f>SUM(Q134:Q142)</f>
        <v>53.468999999999994</v>
      </c>
      <c r="S134">
        <f>J134/(R134/10)</f>
        <v>46.943088518580865</v>
      </c>
      <c r="W134" s="1"/>
      <c r="X134" s="1"/>
      <c r="Y134" s="1"/>
      <c r="Z134">
        <v>3.1</v>
      </c>
      <c r="AA134">
        <v>40</v>
      </c>
      <c r="AB134">
        <v>20</v>
      </c>
      <c r="AD134">
        <f>SUM(AA134:AA142)</f>
        <v>212</v>
      </c>
      <c r="AE134">
        <f t="shared" si="3"/>
        <v>42.4</v>
      </c>
      <c r="AF134">
        <f>AE134/W124</f>
        <v>44.739310344827587</v>
      </c>
      <c r="AI134">
        <f>AE134/X124</f>
        <v>43.848666666666659</v>
      </c>
      <c r="AK134">
        <v>7.484</v>
      </c>
      <c r="AL134">
        <f>SUM(AK134:AK142)</f>
        <v>41.427000000000007</v>
      </c>
      <c r="AM134">
        <f t="shared" si="4"/>
        <v>51.174354889323382</v>
      </c>
    </row>
    <row r="135" spans="1:39" x14ac:dyDescent="0.25">
      <c r="C135" s="1"/>
      <c r="D135" s="1"/>
      <c r="E135" s="1"/>
      <c r="H135">
        <f>G134-H134</f>
        <v>21</v>
      </c>
      <c r="I135">
        <f t="shared" ref="I134:I197" si="13">H134-H135</f>
        <v>5</v>
      </c>
      <c r="W135" s="1"/>
      <c r="X135" s="1"/>
      <c r="Y135" s="1"/>
      <c r="AB135">
        <f>AA134-AB134</f>
        <v>20</v>
      </c>
      <c r="AC135">
        <f t="shared" ref="AC135:AC197" si="14">AB134-AB135</f>
        <v>0</v>
      </c>
    </row>
    <row r="136" spans="1:39" x14ac:dyDescent="0.25">
      <c r="C136" s="1"/>
      <c r="D136" s="1"/>
      <c r="E136" s="1"/>
      <c r="F136">
        <v>3.2</v>
      </c>
      <c r="G136">
        <v>50</v>
      </c>
      <c r="H136">
        <v>26</v>
      </c>
      <c r="Q136">
        <v>10.855</v>
      </c>
      <c r="W136" s="1"/>
      <c r="X136" s="1"/>
      <c r="Y136" s="1"/>
      <c r="Z136">
        <v>3.2</v>
      </c>
      <c r="AA136">
        <v>42</v>
      </c>
      <c r="AB136">
        <v>22</v>
      </c>
      <c r="AK136">
        <v>8.2970000000000006</v>
      </c>
    </row>
    <row r="137" spans="1:39" x14ac:dyDescent="0.25">
      <c r="C137" s="1"/>
      <c r="D137" s="1"/>
      <c r="E137" s="1"/>
      <c r="H137">
        <f>G136-H136</f>
        <v>24</v>
      </c>
      <c r="I137">
        <f t="shared" si="13"/>
        <v>2</v>
      </c>
      <c r="W137" s="1"/>
      <c r="X137" s="1"/>
      <c r="Y137" s="1"/>
      <c r="AB137">
        <f>AA136-AB136</f>
        <v>20</v>
      </c>
      <c r="AC137">
        <f t="shared" si="14"/>
        <v>2</v>
      </c>
    </row>
    <row r="138" spans="1:39" x14ac:dyDescent="0.25">
      <c r="C138" s="1"/>
      <c r="D138" s="1"/>
      <c r="E138" s="1"/>
      <c r="F138">
        <v>3.3</v>
      </c>
      <c r="G138">
        <v>49</v>
      </c>
      <c r="H138">
        <v>25</v>
      </c>
      <c r="Q138">
        <v>10.34</v>
      </c>
      <c r="W138" s="1"/>
      <c r="X138" s="1"/>
      <c r="Y138" s="1"/>
      <c r="Z138">
        <v>3.3</v>
      </c>
      <c r="AA138">
        <v>42</v>
      </c>
      <c r="AB138">
        <v>23</v>
      </c>
      <c r="AK138">
        <v>8.5470000000000006</v>
      </c>
    </row>
    <row r="139" spans="1:39" x14ac:dyDescent="0.25">
      <c r="C139" s="1"/>
      <c r="D139" s="1"/>
      <c r="E139" s="1"/>
      <c r="H139">
        <f>G138-H138</f>
        <v>24</v>
      </c>
      <c r="I139">
        <f t="shared" si="13"/>
        <v>1</v>
      </c>
      <c r="W139" s="1"/>
      <c r="X139" s="1"/>
      <c r="Y139" s="1"/>
      <c r="AB139">
        <f>AA138-AB138</f>
        <v>19</v>
      </c>
      <c r="AC139">
        <f t="shared" si="14"/>
        <v>4</v>
      </c>
    </row>
    <row r="140" spans="1:39" x14ac:dyDescent="0.25">
      <c r="C140" s="1"/>
      <c r="D140" s="1"/>
      <c r="E140" s="1"/>
      <c r="F140">
        <v>3.4</v>
      </c>
      <c r="G140">
        <v>53</v>
      </c>
      <c r="H140">
        <v>26</v>
      </c>
      <c r="Q140">
        <v>10.871</v>
      </c>
      <c r="W140" s="1"/>
      <c r="X140" s="1"/>
      <c r="Y140" s="1"/>
      <c r="Z140">
        <v>3.4</v>
      </c>
      <c r="AA140">
        <v>44</v>
      </c>
      <c r="AB140">
        <v>23</v>
      </c>
      <c r="AK140">
        <v>8.2560000000000002</v>
      </c>
    </row>
    <row r="141" spans="1:39" x14ac:dyDescent="0.25">
      <c r="C141" s="1"/>
      <c r="D141" s="1"/>
      <c r="E141" s="1"/>
      <c r="H141">
        <f>G140-H140</f>
        <v>27</v>
      </c>
      <c r="I141">
        <f t="shared" si="13"/>
        <v>-1</v>
      </c>
      <c r="W141" s="1"/>
      <c r="X141" s="1"/>
      <c r="Y141" s="1"/>
      <c r="AB141">
        <f>AA140-AB140</f>
        <v>21</v>
      </c>
      <c r="AC141">
        <f t="shared" si="14"/>
        <v>2</v>
      </c>
    </row>
    <row r="142" spans="1:39" x14ac:dyDescent="0.25">
      <c r="C142" s="1"/>
      <c r="D142" s="1"/>
      <c r="E142" s="1"/>
      <c r="F142">
        <v>3.5</v>
      </c>
      <c r="G142">
        <v>52</v>
      </c>
      <c r="H142">
        <v>26</v>
      </c>
      <c r="Q142">
        <v>10.94</v>
      </c>
      <c r="W142" s="1"/>
      <c r="X142" s="1"/>
      <c r="Y142" s="1"/>
      <c r="Z142">
        <v>3.5</v>
      </c>
      <c r="AA142">
        <v>44</v>
      </c>
      <c r="AB142">
        <v>23</v>
      </c>
      <c r="AK142">
        <v>8.843</v>
      </c>
    </row>
    <row r="143" spans="1:39" x14ac:dyDescent="0.25">
      <c r="C143" s="1"/>
      <c r="D143" s="1"/>
      <c r="E143" s="1"/>
      <c r="H143">
        <f>G142-H142</f>
        <v>26</v>
      </c>
      <c r="I143">
        <f t="shared" si="13"/>
        <v>0</v>
      </c>
      <c r="W143" s="1"/>
      <c r="X143" s="1"/>
      <c r="Y143" s="1"/>
      <c r="AB143">
        <f>AA142-AB142</f>
        <v>21</v>
      </c>
      <c r="AC143">
        <f t="shared" si="14"/>
        <v>2</v>
      </c>
    </row>
    <row r="144" spans="1:39" x14ac:dyDescent="0.25">
      <c r="A144" s="8" t="s">
        <v>11</v>
      </c>
      <c r="B144" s="1">
        <v>31</v>
      </c>
      <c r="C144" s="1">
        <f>B144/B$204</f>
        <v>0.98569157392686801</v>
      </c>
      <c r="D144" s="1">
        <f>B144/B$207</f>
        <v>0.9991941982272361</v>
      </c>
      <c r="E144" s="11">
        <v>0.6777777777777777</v>
      </c>
      <c r="F144">
        <v>2.1</v>
      </c>
      <c r="G144">
        <v>46</v>
      </c>
      <c r="H144">
        <v>24</v>
      </c>
      <c r="J144">
        <f>SUM(G144:G152)</f>
        <v>233</v>
      </c>
      <c r="K144">
        <f t="shared" si="2"/>
        <v>46.6</v>
      </c>
      <c r="L144">
        <f>K144/C144</f>
        <v>47.27645161290323</v>
      </c>
      <c r="M144">
        <f>(L144+L154)/2</f>
        <v>46.870645161290327</v>
      </c>
      <c r="N144">
        <f>K144/D144</f>
        <v>46.637580645161293</v>
      </c>
      <c r="O144">
        <f t="shared" ref="O144" si="15">(N144+N154)/2</f>
        <v>46.569945499479708</v>
      </c>
      <c r="P144">
        <f>(K144+K154)/2</f>
        <v>46.2</v>
      </c>
      <c r="Q144">
        <v>8.66</v>
      </c>
      <c r="R144">
        <f>SUM(Q144:Q152)</f>
        <v>43.255000000000003</v>
      </c>
      <c r="S144">
        <f>J144/(R144/10)</f>
        <v>53.866605016761071</v>
      </c>
      <c r="U144" s="8" t="s">
        <v>11</v>
      </c>
      <c r="V144" s="1">
        <v>31</v>
      </c>
      <c r="W144" s="1">
        <f>V144/V$204</f>
        <v>1.0130718954248366</v>
      </c>
      <c r="X144" s="1">
        <v>0.9991941982272361</v>
      </c>
      <c r="Y144" s="12">
        <v>0.52361111111111114</v>
      </c>
      <c r="Z144">
        <v>2.1</v>
      </c>
      <c r="AA144">
        <v>45</v>
      </c>
      <c r="AB144">
        <v>25</v>
      </c>
      <c r="AD144">
        <f>SUM(AA144:AA152)</f>
        <v>244</v>
      </c>
      <c r="AE144">
        <f t="shared" si="3"/>
        <v>48.8</v>
      </c>
      <c r="AF144">
        <f>AE144/W144</f>
        <v>48.170322580645163</v>
      </c>
      <c r="AG144">
        <f>(AF144+AF154)/2</f>
        <v>47.084516129032259</v>
      </c>
      <c r="AH144">
        <f>(AE144+AE154)/2</f>
        <v>47.7</v>
      </c>
      <c r="AI144">
        <f>AE144/X144</f>
        <v>48.839354838709674</v>
      </c>
      <c r="AJ144">
        <f t="shared" ref="AJ144" si="16">(AI144+AI154)/2</f>
        <v>47.73846774193548</v>
      </c>
      <c r="AK144">
        <v>9.8829999999999991</v>
      </c>
      <c r="AL144">
        <f>SUM(AK144:AK152)</f>
        <v>51.658999999999999</v>
      </c>
      <c r="AM144">
        <f t="shared" si="4"/>
        <v>47.232815191931707</v>
      </c>
    </row>
    <row r="145" spans="2:39" x14ac:dyDescent="0.25">
      <c r="B145" s="1"/>
      <c r="C145" s="1"/>
      <c r="D145" s="1"/>
      <c r="E145" s="11"/>
      <c r="H145">
        <f>G144-H144</f>
        <v>22</v>
      </c>
      <c r="I145">
        <f t="shared" si="13"/>
        <v>2</v>
      </c>
      <c r="V145" s="1"/>
      <c r="W145" s="1"/>
      <c r="X145" s="1"/>
      <c r="Y145" s="12"/>
      <c r="AB145">
        <f>AA144-AB144</f>
        <v>20</v>
      </c>
      <c r="AC145">
        <f t="shared" si="14"/>
        <v>5</v>
      </c>
    </row>
    <row r="146" spans="2:39" x14ac:dyDescent="0.25">
      <c r="B146" s="1"/>
      <c r="C146" s="1"/>
      <c r="D146" s="1"/>
      <c r="F146">
        <v>2.2000000000000002</v>
      </c>
      <c r="G146">
        <v>46</v>
      </c>
      <c r="H146">
        <v>25</v>
      </c>
      <c r="Q146">
        <v>8.7680000000000007</v>
      </c>
      <c r="V146" s="1"/>
      <c r="W146" s="1"/>
      <c r="X146" s="1"/>
      <c r="Z146">
        <v>2.2000000000000002</v>
      </c>
      <c r="AA146">
        <v>46</v>
      </c>
      <c r="AB146">
        <v>25</v>
      </c>
      <c r="AK146">
        <v>10.384</v>
      </c>
    </row>
    <row r="147" spans="2:39" x14ac:dyDescent="0.25">
      <c r="B147" s="1"/>
      <c r="C147" s="1"/>
      <c r="D147" s="1"/>
      <c r="H147">
        <f>G146-H146</f>
        <v>21</v>
      </c>
      <c r="I147">
        <f t="shared" si="13"/>
        <v>4</v>
      </c>
      <c r="V147" s="1"/>
      <c r="W147" s="1"/>
      <c r="X147" s="1"/>
      <c r="AB147">
        <f>AA146-AB146</f>
        <v>21</v>
      </c>
      <c r="AC147">
        <f t="shared" si="14"/>
        <v>4</v>
      </c>
    </row>
    <row r="148" spans="2:39" x14ac:dyDescent="0.25">
      <c r="B148" s="1"/>
      <c r="C148" s="1"/>
      <c r="D148" s="1"/>
      <c r="F148">
        <v>2.2999999999999998</v>
      </c>
      <c r="G148">
        <v>48</v>
      </c>
      <c r="H148">
        <v>24</v>
      </c>
      <c r="Q148">
        <v>8.82</v>
      </c>
      <c r="V148" s="1"/>
      <c r="W148" s="1"/>
      <c r="X148" s="1"/>
      <c r="Z148">
        <v>2.2999999999999998</v>
      </c>
      <c r="AA148">
        <v>50</v>
      </c>
      <c r="AB148">
        <v>27</v>
      </c>
      <c r="AK148">
        <v>10.566000000000001</v>
      </c>
    </row>
    <row r="149" spans="2:39" x14ac:dyDescent="0.25">
      <c r="B149" s="1"/>
      <c r="C149" s="1"/>
      <c r="D149" s="1"/>
      <c r="H149">
        <f>G148-H148</f>
        <v>24</v>
      </c>
      <c r="I149">
        <f t="shared" si="13"/>
        <v>0</v>
      </c>
      <c r="V149" s="1"/>
      <c r="W149" s="1"/>
      <c r="X149" s="1"/>
      <c r="AB149">
        <f>AA148-AB148</f>
        <v>23</v>
      </c>
      <c r="AC149">
        <f t="shared" si="14"/>
        <v>4</v>
      </c>
    </row>
    <row r="150" spans="2:39" x14ac:dyDescent="0.25">
      <c r="B150" s="1"/>
      <c r="C150" s="1"/>
      <c r="D150" s="1"/>
      <c r="E150" s="1"/>
      <c r="F150">
        <v>2.4</v>
      </c>
      <c r="G150">
        <v>46</v>
      </c>
      <c r="H150">
        <v>24</v>
      </c>
      <c r="Q150">
        <v>8.5090000000000003</v>
      </c>
      <c r="V150" s="1"/>
      <c r="W150" s="1"/>
      <c r="X150" s="1"/>
      <c r="Y150" s="1"/>
      <c r="Z150">
        <v>2.4</v>
      </c>
      <c r="AA150">
        <v>52</v>
      </c>
      <c r="AB150">
        <v>27</v>
      </c>
      <c r="AK150">
        <v>10.667999999999999</v>
      </c>
    </row>
    <row r="151" spans="2:39" x14ac:dyDescent="0.25">
      <c r="B151" s="1"/>
      <c r="C151" s="1"/>
      <c r="D151" s="1"/>
      <c r="E151" s="1"/>
      <c r="H151">
        <f>G150-H150</f>
        <v>22</v>
      </c>
      <c r="I151">
        <f t="shared" si="13"/>
        <v>2</v>
      </c>
      <c r="V151" s="1"/>
      <c r="W151" s="1"/>
      <c r="X151" s="1"/>
      <c r="Y151" s="1"/>
      <c r="AB151">
        <f>AA150-AB150</f>
        <v>25</v>
      </c>
      <c r="AC151">
        <f t="shared" si="14"/>
        <v>2</v>
      </c>
    </row>
    <row r="152" spans="2:39" x14ac:dyDescent="0.25">
      <c r="B152" s="1"/>
      <c r="C152" s="1"/>
      <c r="D152" s="1"/>
      <c r="E152" s="1"/>
      <c r="F152">
        <v>2.5</v>
      </c>
      <c r="G152">
        <v>47</v>
      </c>
      <c r="H152">
        <v>24</v>
      </c>
      <c r="Q152">
        <v>8.4979999999999993</v>
      </c>
      <c r="V152" s="1"/>
      <c r="W152" s="1"/>
      <c r="X152" s="1"/>
      <c r="Y152" s="1"/>
      <c r="Z152">
        <v>2.5</v>
      </c>
      <c r="AA152">
        <v>51</v>
      </c>
      <c r="AB152">
        <v>25</v>
      </c>
      <c r="AK152">
        <v>10.157999999999999</v>
      </c>
    </row>
    <row r="153" spans="2:39" x14ac:dyDescent="0.25">
      <c r="B153" s="1"/>
      <c r="C153" s="1"/>
      <c r="D153" s="1"/>
      <c r="E153" s="1"/>
      <c r="H153">
        <f>G152-H152</f>
        <v>23</v>
      </c>
      <c r="I153">
        <f t="shared" si="13"/>
        <v>1</v>
      </c>
      <c r="V153" s="1"/>
      <c r="W153" s="1"/>
      <c r="X153" s="1"/>
      <c r="Y153" s="1"/>
      <c r="AB153">
        <f>AA152-AB152</f>
        <v>26</v>
      </c>
      <c r="AC153">
        <f t="shared" si="14"/>
        <v>-1</v>
      </c>
    </row>
    <row r="154" spans="2:39" x14ac:dyDescent="0.25">
      <c r="C154" s="1"/>
      <c r="D154" s="1"/>
      <c r="E154" s="1"/>
      <c r="F154">
        <v>3.1</v>
      </c>
      <c r="G154">
        <v>43</v>
      </c>
      <c r="H154">
        <v>23</v>
      </c>
      <c r="J154">
        <f>SUM(G154:G162)</f>
        <v>229</v>
      </c>
      <c r="K154">
        <f t="shared" si="2"/>
        <v>45.8</v>
      </c>
      <c r="L154">
        <f>K154/C144</f>
        <v>46.464838709677416</v>
      </c>
      <c r="N154">
        <f>L154/D144</f>
        <v>46.502310353798123</v>
      </c>
      <c r="Q154">
        <v>8.1470000000000002</v>
      </c>
      <c r="R154">
        <f>SUM(Q154:Q162)</f>
        <v>42.881999999999998</v>
      </c>
      <c r="S154">
        <f>J154/(R154/10)</f>
        <v>53.402359964553895</v>
      </c>
      <c r="W154" s="1"/>
      <c r="X154" s="1"/>
      <c r="Y154" s="1"/>
      <c r="Z154">
        <v>3.1</v>
      </c>
      <c r="AA154">
        <v>48</v>
      </c>
      <c r="AB154">
        <v>25</v>
      </c>
      <c r="AD154">
        <f>SUM(AA154:AA162)</f>
        <v>233</v>
      </c>
      <c r="AE154">
        <f t="shared" si="3"/>
        <v>46.6</v>
      </c>
      <c r="AF154">
        <f>AE154/W144</f>
        <v>45.998709677419356</v>
      </c>
      <c r="AI154">
        <f>AE154/X144</f>
        <v>46.637580645161293</v>
      </c>
      <c r="AK154">
        <v>10.391</v>
      </c>
      <c r="AL154">
        <f>SUM(AK154:AK162)</f>
        <v>47.41</v>
      </c>
      <c r="AM154">
        <f t="shared" si="4"/>
        <v>49.145749841805532</v>
      </c>
    </row>
    <row r="155" spans="2:39" x14ac:dyDescent="0.25">
      <c r="C155" s="1"/>
      <c r="D155" s="1"/>
      <c r="E155" s="1"/>
      <c r="H155">
        <f>G154-H154</f>
        <v>20</v>
      </c>
      <c r="I155">
        <f t="shared" si="13"/>
        <v>3</v>
      </c>
      <c r="W155" s="1"/>
      <c r="X155" s="1"/>
      <c r="Y155" s="1"/>
      <c r="AB155">
        <f>AA154-AB154</f>
        <v>23</v>
      </c>
      <c r="AC155">
        <f t="shared" si="14"/>
        <v>2</v>
      </c>
    </row>
    <row r="156" spans="2:39" x14ac:dyDescent="0.25">
      <c r="C156" s="1"/>
      <c r="D156" s="1"/>
      <c r="E156" s="1"/>
      <c r="F156">
        <v>3.2</v>
      </c>
      <c r="G156">
        <v>46</v>
      </c>
      <c r="H156">
        <v>25</v>
      </c>
      <c r="Q156">
        <v>8.7100000000000009</v>
      </c>
      <c r="W156" s="1"/>
      <c r="X156" s="1"/>
      <c r="Y156" s="1"/>
      <c r="Z156">
        <v>3.2</v>
      </c>
      <c r="AA156">
        <v>47</v>
      </c>
      <c r="AB156">
        <v>24</v>
      </c>
      <c r="AK156">
        <v>9.5589999999999993</v>
      </c>
    </row>
    <row r="157" spans="2:39" x14ac:dyDescent="0.25">
      <c r="C157" s="1"/>
      <c r="D157" s="1"/>
      <c r="E157" s="1"/>
      <c r="H157">
        <f>G156-H156</f>
        <v>21</v>
      </c>
      <c r="I157">
        <f t="shared" si="13"/>
        <v>4</v>
      </c>
      <c r="W157" s="1"/>
      <c r="X157" s="1"/>
      <c r="Y157" s="1"/>
      <c r="AB157">
        <f>AA156-AB156</f>
        <v>23</v>
      </c>
      <c r="AC157">
        <f t="shared" si="14"/>
        <v>1</v>
      </c>
    </row>
    <row r="158" spans="2:39" x14ac:dyDescent="0.25">
      <c r="C158" s="1"/>
      <c r="D158" s="1"/>
      <c r="E158" s="1"/>
      <c r="F158">
        <v>3.3</v>
      </c>
      <c r="G158">
        <v>49</v>
      </c>
      <c r="H158">
        <v>26</v>
      </c>
      <c r="Q158">
        <v>9.2240000000000002</v>
      </c>
      <c r="W158" s="1"/>
      <c r="X158" s="1"/>
      <c r="Y158" s="1"/>
      <c r="Z158">
        <v>3.3</v>
      </c>
      <c r="AA158">
        <v>45</v>
      </c>
      <c r="AB158">
        <v>24</v>
      </c>
      <c r="AK158">
        <v>9.0429999999999993</v>
      </c>
    </row>
    <row r="159" spans="2:39" x14ac:dyDescent="0.25">
      <c r="C159" s="1"/>
      <c r="D159" s="1"/>
      <c r="E159" s="1"/>
      <c r="H159">
        <f>G158-H158</f>
        <v>23</v>
      </c>
      <c r="I159">
        <f t="shared" si="13"/>
        <v>3</v>
      </c>
      <c r="W159" s="1"/>
      <c r="X159" s="1"/>
      <c r="Y159" s="1"/>
      <c r="AB159">
        <f>AA158-AB158</f>
        <v>21</v>
      </c>
      <c r="AC159">
        <f t="shared" si="14"/>
        <v>3</v>
      </c>
    </row>
    <row r="160" spans="2:39" x14ac:dyDescent="0.25">
      <c r="C160" s="1"/>
      <c r="D160" s="1"/>
      <c r="E160" s="1"/>
      <c r="F160">
        <v>3.4</v>
      </c>
      <c r="G160">
        <v>46</v>
      </c>
      <c r="H160">
        <v>25</v>
      </c>
      <c r="Q160">
        <v>8.5939999999999994</v>
      </c>
      <c r="W160" s="1"/>
      <c r="X160" s="1"/>
      <c r="Y160" s="1"/>
      <c r="Z160">
        <v>3.4</v>
      </c>
      <c r="AA160">
        <v>46</v>
      </c>
      <c r="AB160">
        <v>25</v>
      </c>
      <c r="AK160">
        <v>9.1959999999999997</v>
      </c>
    </row>
    <row r="161" spans="1:39" x14ac:dyDescent="0.25">
      <c r="C161" s="1"/>
      <c r="D161" s="1"/>
      <c r="E161" s="1"/>
      <c r="H161">
        <f>G160-H160</f>
        <v>21</v>
      </c>
      <c r="I161">
        <f t="shared" si="13"/>
        <v>4</v>
      </c>
      <c r="W161" s="1"/>
      <c r="X161" s="1"/>
      <c r="Y161" s="1"/>
      <c r="AB161">
        <f>AA160-AB160</f>
        <v>21</v>
      </c>
      <c r="AC161">
        <f t="shared" si="14"/>
        <v>4</v>
      </c>
    </row>
    <row r="162" spans="1:39" x14ac:dyDescent="0.25">
      <c r="C162" s="1"/>
      <c r="D162" s="1"/>
      <c r="E162" s="1"/>
      <c r="F162">
        <v>3.5</v>
      </c>
      <c r="G162">
        <v>45</v>
      </c>
      <c r="H162">
        <v>24</v>
      </c>
      <c r="Q162">
        <v>8.2070000000000007</v>
      </c>
      <c r="W162" s="1"/>
      <c r="X162" s="1"/>
      <c r="Y162" s="1"/>
      <c r="Z162">
        <v>3.5</v>
      </c>
      <c r="AA162">
        <v>47</v>
      </c>
      <c r="AB162">
        <v>25</v>
      </c>
      <c r="AK162">
        <v>9.2210000000000001</v>
      </c>
    </row>
    <row r="163" spans="1:39" x14ac:dyDescent="0.25">
      <c r="C163" s="1"/>
      <c r="D163" s="1"/>
      <c r="E163" s="1"/>
      <c r="H163">
        <f>G162-H162</f>
        <v>21</v>
      </c>
      <c r="I163">
        <f t="shared" si="13"/>
        <v>3</v>
      </c>
      <c r="W163" s="1"/>
      <c r="X163" s="1"/>
      <c r="Y163" s="1"/>
      <c r="AB163">
        <f>AA162-AB162</f>
        <v>22</v>
      </c>
      <c r="AC163">
        <f t="shared" si="14"/>
        <v>3</v>
      </c>
    </row>
    <row r="164" spans="1:39" x14ac:dyDescent="0.25">
      <c r="A164" s="8" t="s">
        <v>12</v>
      </c>
      <c r="B164" s="1">
        <v>34</v>
      </c>
      <c r="C164" s="1">
        <f>B164/B$204</f>
        <v>1.0810810810810811</v>
      </c>
      <c r="D164" s="1">
        <f>B164/B$207</f>
        <v>1.0958904109589043</v>
      </c>
      <c r="E164" s="11">
        <v>0.65763888888888888</v>
      </c>
      <c r="F164">
        <v>2.1</v>
      </c>
      <c r="G164">
        <v>61</v>
      </c>
      <c r="H164">
        <v>32</v>
      </c>
      <c r="J164">
        <f>SUM(G164:G172)</f>
        <v>304</v>
      </c>
      <c r="K164">
        <f t="shared" si="2"/>
        <v>60.8</v>
      </c>
      <c r="L164">
        <f>K164/C164</f>
        <v>56.239999999999995</v>
      </c>
      <c r="M164">
        <f>(L164+L174)/2</f>
        <v>53.65</v>
      </c>
      <c r="N164">
        <f>K164/D164</f>
        <v>55.47999999999999</v>
      </c>
      <c r="O164">
        <f t="shared" ref="O164" si="17">(N164+N174)/2</f>
        <v>51.036124999999991</v>
      </c>
      <c r="P164">
        <f>(K164+K174)/2</f>
        <v>58</v>
      </c>
      <c r="Q164">
        <v>12.741</v>
      </c>
      <c r="R164">
        <f>SUM(Q164:Q172)</f>
        <v>61.173999999999992</v>
      </c>
      <c r="S164">
        <f>J164/(R164/10)</f>
        <v>49.694314578088736</v>
      </c>
      <c r="U164" s="8" t="s">
        <v>12</v>
      </c>
      <c r="V164" s="1">
        <v>31</v>
      </c>
      <c r="W164" s="1">
        <f>V164/V$204</f>
        <v>1.0130718954248366</v>
      </c>
      <c r="X164" s="1">
        <v>1.0958904109589043</v>
      </c>
      <c r="Y164" s="12">
        <v>0.5</v>
      </c>
      <c r="Z164">
        <v>2.1</v>
      </c>
      <c r="AA164">
        <v>46</v>
      </c>
      <c r="AB164">
        <v>22</v>
      </c>
      <c r="AD164">
        <f>SUM(AA164:AA172)</f>
        <v>231</v>
      </c>
      <c r="AE164">
        <f t="shared" si="3"/>
        <v>46.2</v>
      </c>
      <c r="AF164">
        <f>AE164/W164</f>
        <v>45.60387096774194</v>
      </c>
      <c r="AG164">
        <f>(AF164+AF174)/2</f>
        <v>44.024516129032264</v>
      </c>
      <c r="AH164">
        <f>(AE164+AE174)/2</f>
        <v>44.6</v>
      </c>
      <c r="AI164">
        <f>AE164/X164</f>
        <v>42.157499999999999</v>
      </c>
      <c r="AJ164">
        <f t="shared" ref="AJ164" si="18">(AI164+AI174)/2</f>
        <v>40.697499999999998</v>
      </c>
      <c r="AK164">
        <v>8.8330000000000002</v>
      </c>
      <c r="AL164">
        <f>SUM(AK164:AK172)</f>
        <v>44.085999999999999</v>
      </c>
      <c r="AM164">
        <f t="shared" si="4"/>
        <v>52.397586535408067</v>
      </c>
    </row>
    <row r="165" spans="1:39" x14ac:dyDescent="0.25">
      <c r="B165" s="1"/>
      <c r="C165" s="1"/>
      <c r="D165" s="1"/>
      <c r="E165" s="11"/>
      <c r="H165">
        <f>G164-H164</f>
        <v>29</v>
      </c>
      <c r="I165">
        <f t="shared" si="13"/>
        <v>3</v>
      </c>
      <c r="V165" s="1"/>
      <c r="W165" s="1"/>
      <c r="X165" s="1"/>
      <c r="Y165" s="12"/>
      <c r="AB165">
        <f>AA164-AB164</f>
        <v>24</v>
      </c>
      <c r="AC165">
        <f t="shared" si="14"/>
        <v>-2</v>
      </c>
    </row>
    <row r="166" spans="1:39" x14ac:dyDescent="0.25">
      <c r="B166" s="1"/>
      <c r="C166" s="1"/>
      <c r="D166" s="1"/>
      <c r="F166">
        <v>2.2000000000000002</v>
      </c>
      <c r="G166">
        <v>61</v>
      </c>
      <c r="H166">
        <v>33</v>
      </c>
      <c r="Q166">
        <v>12.736000000000001</v>
      </c>
      <c r="V166" s="1"/>
      <c r="W166" s="1"/>
      <c r="X166" s="1"/>
      <c r="Z166">
        <v>2.2000000000000002</v>
      </c>
      <c r="AA166">
        <v>47</v>
      </c>
      <c r="AB166">
        <v>23</v>
      </c>
      <c r="AK166">
        <v>8.7910000000000004</v>
      </c>
    </row>
    <row r="167" spans="1:39" x14ac:dyDescent="0.25">
      <c r="B167" s="1"/>
      <c r="C167" s="1"/>
      <c r="D167" s="1"/>
      <c r="H167">
        <f>G166-H166</f>
        <v>28</v>
      </c>
      <c r="I167">
        <f t="shared" si="13"/>
        <v>5</v>
      </c>
      <c r="V167" s="1"/>
      <c r="W167" s="1"/>
      <c r="X167" s="1"/>
      <c r="AB167">
        <f>AA166-AB166</f>
        <v>24</v>
      </c>
      <c r="AC167">
        <f t="shared" si="14"/>
        <v>-1</v>
      </c>
    </row>
    <row r="168" spans="1:39" x14ac:dyDescent="0.25">
      <c r="B168" s="1"/>
      <c r="C168" s="1"/>
      <c r="D168" s="1"/>
      <c r="E168" s="1"/>
      <c r="F168">
        <v>2.2999999999999998</v>
      </c>
      <c r="G168">
        <v>62</v>
      </c>
      <c r="H168">
        <v>34</v>
      </c>
      <c r="Q168">
        <v>12.085000000000001</v>
      </c>
      <c r="V168" s="1"/>
      <c r="W168" s="1"/>
      <c r="X168" s="1"/>
      <c r="Y168" s="1"/>
      <c r="Z168">
        <v>2.2999999999999998</v>
      </c>
      <c r="AA168">
        <v>46</v>
      </c>
      <c r="AB168">
        <v>23</v>
      </c>
      <c r="AK168">
        <v>8.7590000000000003</v>
      </c>
    </row>
    <row r="169" spans="1:39" x14ac:dyDescent="0.25">
      <c r="B169" s="1"/>
      <c r="C169" s="1"/>
      <c r="D169" s="1"/>
      <c r="E169" s="1"/>
      <c r="H169">
        <f>G168-H168</f>
        <v>28</v>
      </c>
      <c r="I169">
        <f t="shared" si="13"/>
        <v>6</v>
      </c>
      <c r="V169" s="1"/>
      <c r="W169" s="1"/>
      <c r="X169" s="1"/>
      <c r="Y169" s="1"/>
      <c r="AB169">
        <f>AA168-AB168</f>
        <v>23</v>
      </c>
      <c r="AC169">
        <f t="shared" si="14"/>
        <v>0</v>
      </c>
    </row>
    <row r="170" spans="1:39" x14ac:dyDescent="0.25">
      <c r="B170" s="1"/>
      <c r="C170" s="1"/>
      <c r="D170" s="1"/>
      <c r="E170" s="1"/>
      <c r="F170">
        <v>2.4</v>
      </c>
      <c r="G170">
        <v>62</v>
      </c>
      <c r="H170">
        <v>34</v>
      </c>
      <c r="Q170">
        <v>11.958</v>
      </c>
      <c r="V170" s="1"/>
      <c r="W170" s="1"/>
      <c r="X170" s="1"/>
      <c r="Y170" s="1"/>
      <c r="Z170">
        <v>2.4</v>
      </c>
      <c r="AA170">
        <v>47</v>
      </c>
      <c r="AB170">
        <v>21</v>
      </c>
      <c r="AK170">
        <v>8.9819999999999993</v>
      </c>
    </row>
    <row r="171" spans="1:39" x14ac:dyDescent="0.25">
      <c r="B171" s="1"/>
      <c r="C171" s="1"/>
      <c r="D171" s="1"/>
      <c r="E171" s="1"/>
      <c r="H171">
        <f>G170-H170</f>
        <v>28</v>
      </c>
      <c r="I171">
        <f t="shared" si="13"/>
        <v>6</v>
      </c>
      <c r="V171" s="1"/>
      <c r="W171" s="1"/>
      <c r="X171" s="1"/>
      <c r="Y171" s="1"/>
      <c r="AB171">
        <f>AA170-AB170</f>
        <v>26</v>
      </c>
      <c r="AC171">
        <f t="shared" si="14"/>
        <v>-5</v>
      </c>
    </row>
    <row r="172" spans="1:39" x14ac:dyDescent="0.25">
      <c r="B172" s="1"/>
      <c r="C172" s="1"/>
      <c r="D172" s="1"/>
      <c r="E172" s="1"/>
      <c r="F172">
        <v>2.5</v>
      </c>
      <c r="G172">
        <v>58</v>
      </c>
      <c r="H172">
        <v>30</v>
      </c>
      <c r="Q172">
        <v>11.654</v>
      </c>
      <c r="V172" s="1"/>
      <c r="W172" s="1"/>
      <c r="X172" s="1"/>
      <c r="Y172" s="1"/>
      <c r="Z172">
        <v>2.5</v>
      </c>
      <c r="AA172">
        <v>45</v>
      </c>
      <c r="AB172">
        <v>21</v>
      </c>
      <c r="AK172">
        <v>8.7210000000000001</v>
      </c>
    </row>
    <row r="173" spans="1:39" x14ac:dyDescent="0.25">
      <c r="B173" s="1"/>
      <c r="C173" s="1"/>
      <c r="D173" s="1"/>
      <c r="E173" s="1"/>
      <c r="H173">
        <f>G172-H172</f>
        <v>28</v>
      </c>
      <c r="I173">
        <f t="shared" si="13"/>
        <v>2</v>
      </c>
      <c r="V173" s="1"/>
      <c r="W173" s="1"/>
      <c r="X173" s="1"/>
      <c r="Y173" s="1"/>
      <c r="AB173">
        <f>AA172-AB172</f>
        <v>24</v>
      </c>
      <c r="AC173">
        <f t="shared" si="14"/>
        <v>-3</v>
      </c>
    </row>
    <row r="174" spans="1:39" x14ac:dyDescent="0.25">
      <c r="C174" s="1"/>
      <c r="D174" s="1"/>
      <c r="E174" s="1"/>
      <c r="F174">
        <v>3.1</v>
      </c>
      <c r="G174">
        <v>53</v>
      </c>
      <c r="H174">
        <v>29</v>
      </c>
      <c r="J174">
        <f>SUM(G174:G182)</f>
        <v>276</v>
      </c>
      <c r="K174">
        <f t="shared" si="2"/>
        <v>55.2</v>
      </c>
      <c r="L174">
        <f>K174/C164</f>
        <v>51.06</v>
      </c>
      <c r="N174">
        <f>L174/D164</f>
        <v>46.592249999999993</v>
      </c>
      <c r="Q174">
        <v>10.680999999999999</v>
      </c>
      <c r="R174">
        <f>SUM(Q174:Q182)</f>
        <v>53.420999999999999</v>
      </c>
      <c r="S174">
        <f>J174/(R174/10)</f>
        <v>51.665075532094114</v>
      </c>
      <c r="W174" s="1"/>
      <c r="X174" s="1"/>
      <c r="Y174" s="1"/>
      <c r="Z174">
        <v>3.1</v>
      </c>
      <c r="AA174">
        <v>42</v>
      </c>
      <c r="AB174">
        <v>24</v>
      </c>
      <c r="AD174">
        <f>SUM(AA174:AA182)</f>
        <v>215</v>
      </c>
      <c r="AE174">
        <f t="shared" si="3"/>
        <v>43</v>
      </c>
      <c r="AF174">
        <f>AE174/W164</f>
        <v>42.445161290322581</v>
      </c>
      <c r="AI174">
        <f>AE174/X164</f>
        <v>39.237499999999997</v>
      </c>
      <c r="AK174">
        <v>8.2279999999999998</v>
      </c>
      <c r="AL174">
        <f>SUM(AK174:AK182)</f>
        <v>41.003999999999998</v>
      </c>
      <c r="AM174">
        <f t="shared" si="4"/>
        <v>52.433908886937864</v>
      </c>
    </row>
    <row r="175" spans="1:39" x14ac:dyDescent="0.25">
      <c r="C175" s="1"/>
      <c r="D175" s="1"/>
      <c r="E175" s="1"/>
      <c r="H175">
        <f>G174-H174</f>
        <v>24</v>
      </c>
      <c r="I175">
        <f t="shared" si="13"/>
        <v>5</v>
      </c>
      <c r="W175" s="1"/>
      <c r="X175" s="1"/>
      <c r="Y175" s="1"/>
      <c r="AB175">
        <f>AA174-AB174</f>
        <v>18</v>
      </c>
      <c r="AC175">
        <f t="shared" si="14"/>
        <v>6</v>
      </c>
    </row>
    <row r="176" spans="1:39" x14ac:dyDescent="0.25">
      <c r="C176" s="1"/>
      <c r="D176" s="1"/>
      <c r="E176" s="1"/>
      <c r="F176">
        <v>3.2</v>
      </c>
      <c r="G176">
        <v>55</v>
      </c>
      <c r="H176">
        <v>29</v>
      </c>
      <c r="Q176">
        <v>10.645</v>
      </c>
      <c r="W176" s="1"/>
      <c r="X176" s="1"/>
      <c r="Y176" s="1"/>
      <c r="Z176">
        <v>3.2</v>
      </c>
      <c r="AA176">
        <v>42</v>
      </c>
      <c r="AB176">
        <v>23</v>
      </c>
      <c r="AK176">
        <v>8.032</v>
      </c>
    </row>
    <row r="177" spans="1:39" x14ac:dyDescent="0.25">
      <c r="C177" s="1"/>
      <c r="D177" s="1"/>
      <c r="E177" s="1"/>
      <c r="H177">
        <f>G176-H176</f>
        <v>26</v>
      </c>
      <c r="I177">
        <f t="shared" si="13"/>
        <v>3</v>
      </c>
      <c r="W177" s="1"/>
      <c r="X177" s="1"/>
      <c r="Y177" s="1"/>
      <c r="AB177">
        <f>AA176-AB176</f>
        <v>19</v>
      </c>
      <c r="AC177">
        <f t="shared" si="14"/>
        <v>4</v>
      </c>
    </row>
    <row r="178" spans="1:39" x14ac:dyDescent="0.25">
      <c r="C178" s="1"/>
      <c r="D178" s="1"/>
      <c r="E178" s="1"/>
      <c r="F178">
        <v>3.3</v>
      </c>
      <c r="G178">
        <v>56</v>
      </c>
      <c r="H178">
        <v>30</v>
      </c>
      <c r="Q178">
        <v>10.457000000000001</v>
      </c>
      <c r="W178" s="1"/>
      <c r="X178" s="1"/>
      <c r="Y178" s="1"/>
      <c r="Z178">
        <v>3.3</v>
      </c>
      <c r="AA178">
        <v>44</v>
      </c>
      <c r="AB178">
        <v>23</v>
      </c>
      <c r="AK178">
        <v>7.9640000000000004</v>
      </c>
    </row>
    <row r="179" spans="1:39" x14ac:dyDescent="0.25">
      <c r="C179" s="1"/>
      <c r="D179" s="1"/>
      <c r="E179" s="1"/>
      <c r="H179">
        <f>G178-H178</f>
        <v>26</v>
      </c>
      <c r="I179">
        <f t="shared" si="13"/>
        <v>4</v>
      </c>
      <c r="W179" s="1"/>
      <c r="X179" s="1"/>
      <c r="Y179" s="1"/>
      <c r="AB179">
        <f>AA178-AB178</f>
        <v>21</v>
      </c>
      <c r="AC179">
        <f t="shared" si="14"/>
        <v>2</v>
      </c>
    </row>
    <row r="180" spans="1:39" x14ac:dyDescent="0.25">
      <c r="C180" s="1"/>
      <c r="D180" s="1"/>
      <c r="E180" s="1"/>
      <c r="F180">
        <v>3.4</v>
      </c>
      <c r="G180">
        <v>57</v>
      </c>
      <c r="H180">
        <v>30</v>
      </c>
      <c r="Q180">
        <v>11.226000000000001</v>
      </c>
      <c r="W180" s="1"/>
      <c r="X180" s="1"/>
      <c r="Y180" s="1"/>
      <c r="Z180">
        <v>3.4</v>
      </c>
      <c r="AA180">
        <v>44</v>
      </c>
      <c r="AB180">
        <v>23</v>
      </c>
      <c r="AK180">
        <v>8.7349999999999994</v>
      </c>
    </row>
    <row r="181" spans="1:39" x14ac:dyDescent="0.25">
      <c r="C181" s="1"/>
      <c r="D181" s="1"/>
      <c r="E181" s="1"/>
      <c r="H181">
        <f>G180-H180</f>
        <v>27</v>
      </c>
      <c r="I181">
        <f t="shared" si="13"/>
        <v>3</v>
      </c>
      <c r="W181" s="1"/>
      <c r="X181" s="1"/>
      <c r="Y181" s="1"/>
      <c r="AB181">
        <f>AA180-AB180</f>
        <v>21</v>
      </c>
      <c r="AC181">
        <f t="shared" si="14"/>
        <v>2</v>
      </c>
    </row>
    <row r="182" spans="1:39" x14ac:dyDescent="0.25">
      <c r="C182" s="1"/>
      <c r="D182" s="1"/>
      <c r="E182" s="1"/>
      <c r="F182">
        <v>3.5</v>
      </c>
      <c r="G182">
        <v>55</v>
      </c>
      <c r="H182">
        <v>29</v>
      </c>
      <c r="Q182">
        <v>10.412000000000001</v>
      </c>
      <c r="W182" s="1"/>
      <c r="X182" s="1"/>
      <c r="Y182" s="1"/>
      <c r="Z182">
        <v>3.5</v>
      </c>
      <c r="AA182">
        <v>43</v>
      </c>
      <c r="AB182">
        <v>20</v>
      </c>
      <c r="AK182">
        <v>8.0449999999999999</v>
      </c>
    </row>
    <row r="183" spans="1:39" x14ac:dyDescent="0.25">
      <c r="C183" s="1"/>
      <c r="D183" s="1"/>
      <c r="E183" s="1"/>
      <c r="H183">
        <f>G182-H182</f>
        <v>26</v>
      </c>
      <c r="I183">
        <f t="shared" si="13"/>
        <v>3</v>
      </c>
      <c r="W183" s="1"/>
      <c r="X183" s="1"/>
      <c r="Y183" s="1"/>
      <c r="AB183">
        <f>AA182-AB182</f>
        <v>23</v>
      </c>
      <c r="AC183">
        <f t="shared" si="14"/>
        <v>-3</v>
      </c>
    </row>
    <row r="184" spans="1:39" x14ac:dyDescent="0.25">
      <c r="A184" s="8" t="s">
        <v>13</v>
      </c>
      <c r="B184" s="1">
        <v>31</v>
      </c>
      <c r="C184" s="1">
        <f>B184/B$204</f>
        <v>0.98569157392686801</v>
      </c>
      <c r="D184" s="1">
        <f>B184/B$207</f>
        <v>0.9991941982272361</v>
      </c>
      <c r="E184" s="11">
        <v>0.62430555555555556</v>
      </c>
      <c r="F184">
        <v>2.1</v>
      </c>
      <c r="G184">
        <v>44</v>
      </c>
      <c r="H184">
        <v>23</v>
      </c>
      <c r="J184">
        <f>SUM(G184:G192)</f>
        <v>226</v>
      </c>
      <c r="K184">
        <f t="shared" si="2"/>
        <v>45.2</v>
      </c>
      <c r="L184">
        <f>K184/C184</f>
        <v>45.856129032258067</v>
      </c>
      <c r="M184">
        <f>(L184+L194)/2</f>
        <v>43.928548387096775</v>
      </c>
      <c r="N184">
        <f>K184/D184</f>
        <v>45.236451612903231</v>
      </c>
      <c r="O184">
        <f>(N184+N194)/2</f>
        <v>43.635645551508844</v>
      </c>
      <c r="P184">
        <f>(K184+K194)/2</f>
        <v>43.3</v>
      </c>
      <c r="Q184">
        <v>9.5809999999999995</v>
      </c>
      <c r="R184">
        <f>SUM(Q184:Q192)</f>
        <v>46.698000000000008</v>
      </c>
      <c r="S184">
        <f>J184/(R184/10)</f>
        <v>48.396076919782431</v>
      </c>
      <c r="U184" s="8" t="s">
        <v>13</v>
      </c>
      <c r="V184" s="1">
        <v>32.5</v>
      </c>
      <c r="W184" s="1">
        <f>V184/V$204</f>
        <v>1.0620915032679739</v>
      </c>
      <c r="X184" s="1">
        <v>0.9991941982272361</v>
      </c>
      <c r="Y184" s="12">
        <v>0.56111111111111112</v>
      </c>
      <c r="Z184">
        <v>2.1</v>
      </c>
      <c r="AA184">
        <v>50</v>
      </c>
      <c r="AB184">
        <v>26</v>
      </c>
      <c r="AD184">
        <f>SUM(AA184:AA192)</f>
        <v>258</v>
      </c>
      <c r="AE184">
        <f t="shared" si="3"/>
        <v>51.6</v>
      </c>
      <c r="AF184">
        <f>AE184/W184</f>
        <v>48.583384615384617</v>
      </c>
      <c r="AG184">
        <f>(AF184+AF194)/2</f>
        <v>46.323692307692312</v>
      </c>
      <c r="AH184">
        <f>(AE184+AE194)/2</f>
        <v>49.2</v>
      </c>
      <c r="AI184">
        <f>AE184/X184</f>
        <v>51.641612903225806</v>
      </c>
      <c r="AJ184">
        <f>(AI184+AI194)/2</f>
        <v>49.239677419354834</v>
      </c>
      <c r="AK184">
        <v>10.272</v>
      </c>
      <c r="AL184">
        <f>SUM(AK184:AK192)</f>
        <v>52.471000000000004</v>
      </c>
      <c r="AM184">
        <f t="shared" si="4"/>
        <v>49.170017724076153</v>
      </c>
    </row>
    <row r="185" spans="1:39" x14ac:dyDescent="0.25">
      <c r="B185" s="1"/>
      <c r="C185" s="1"/>
      <c r="D185" s="1"/>
      <c r="E185" s="11"/>
      <c r="H185">
        <f>G184-H184</f>
        <v>21</v>
      </c>
      <c r="I185">
        <f t="shared" si="13"/>
        <v>2</v>
      </c>
      <c r="V185" s="1"/>
      <c r="W185" s="1"/>
      <c r="X185" s="1"/>
      <c r="Y185" s="12"/>
      <c r="AB185">
        <f>AA184-AB184</f>
        <v>24</v>
      </c>
      <c r="AC185">
        <f t="shared" si="14"/>
        <v>2</v>
      </c>
    </row>
    <row r="186" spans="1:39" x14ac:dyDescent="0.25">
      <c r="B186" s="1"/>
      <c r="C186" s="1"/>
      <c r="D186" s="1"/>
      <c r="E186" s="1"/>
      <c r="F186">
        <v>2.2000000000000002</v>
      </c>
      <c r="G186">
        <v>45</v>
      </c>
      <c r="H186">
        <v>24</v>
      </c>
      <c r="Q186">
        <v>9.7100000000000009</v>
      </c>
      <c r="V186" s="1"/>
      <c r="W186" s="1"/>
      <c r="X186" s="1"/>
      <c r="Y186" s="1"/>
      <c r="Z186">
        <v>2.2000000000000002</v>
      </c>
      <c r="AA186">
        <v>51</v>
      </c>
      <c r="AB186">
        <v>27</v>
      </c>
      <c r="AK186">
        <v>10.176</v>
      </c>
    </row>
    <row r="187" spans="1:39" x14ac:dyDescent="0.25">
      <c r="B187" s="1"/>
      <c r="C187" s="1"/>
      <c r="D187" s="1"/>
      <c r="E187" s="1"/>
      <c r="H187">
        <f>G186-H186</f>
        <v>21</v>
      </c>
      <c r="I187">
        <f t="shared" si="13"/>
        <v>3</v>
      </c>
      <c r="V187" s="1"/>
      <c r="W187" s="1"/>
      <c r="X187" s="1"/>
      <c r="Y187" s="1"/>
      <c r="AB187">
        <f>AA186-AB186</f>
        <v>24</v>
      </c>
      <c r="AC187">
        <f t="shared" si="14"/>
        <v>3</v>
      </c>
    </row>
    <row r="188" spans="1:39" x14ac:dyDescent="0.25">
      <c r="B188" s="1"/>
      <c r="C188" s="1"/>
      <c r="D188" s="1"/>
      <c r="E188" s="1"/>
      <c r="F188">
        <v>2.2999999999999998</v>
      </c>
      <c r="G188">
        <v>46</v>
      </c>
      <c r="H188">
        <v>24</v>
      </c>
      <c r="Q188">
        <v>9.3870000000000005</v>
      </c>
      <c r="V188" s="1"/>
      <c r="W188" s="1"/>
      <c r="X188" s="1"/>
      <c r="Y188" s="1"/>
      <c r="Z188">
        <v>2.2999999999999998</v>
      </c>
      <c r="AA188">
        <v>53</v>
      </c>
      <c r="AB188">
        <v>27</v>
      </c>
      <c r="AK188">
        <v>10.587</v>
      </c>
    </row>
    <row r="189" spans="1:39" x14ac:dyDescent="0.25">
      <c r="B189" s="1"/>
      <c r="C189" s="1"/>
      <c r="D189" s="1"/>
      <c r="E189" s="1"/>
      <c r="H189">
        <f>G188-H188</f>
        <v>22</v>
      </c>
      <c r="I189">
        <f t="shared" si="13"/>
        <v>2</v>
      </c>
      <c r="V189" s="1"/>
      <c r="W189" s="1"/>
      <c r="X189" s="1"/>
      <c r="Y189" s="1"/>
      <c r="AB189">
        <f>AA188-AB188</f>
        <v>26</v>
      </c>
      <c r="AC189">
        <f t="shared" si="14"/>
        <v>1</v>
      </c>
    </row>
    <row r="190" spans="1:39" x14ac:dyDescent="0.25">
      <c r="B190" s="1"/>
      <c r="C190" s="1"/>
      <c r="D190" s="1"/>
      <c r="E190" s="1"/>
      <c r="F190">
        <v>2.4</v>
      </c>
      <c r="G190">
        <v>46</v>
      </c>
      <c r="H190">
        <v>24</v>
      </c>
      <c r="Q190">
        <v>9.1679999999999993</v>
      </c>
      <c r="V190" s="1"/>
      <c r="W190" s="1"/>
      <c r="X190" s="1"/>
      <c r="Y190" s="1"/>
      <c r="Z190">
        <v>2.4</v>
      </c>
      <c r="AA190">
        <v>52</v>
      </c>
      <c r="AB190">
        <v>27</v>
      </c>
      <c r="AK190">
        <v>10.79</v>
      </c>
    </row>
    <row r="191" spans="1:39" x14ac:dyDescent="0.25">
      <c r="B191" s="1"/>
      <c r="C191" s="1"/>
      <c r="D191" s="1"/>
      <c r="E191" s="1"/>
      <c r="H191">
        <f>G190-H190</f>
        <v>22</v>
      </c>
      <c r="I191">
        <f t="shared" si="13"/>
        <v>2</v>
      </c>
      <c r="V191" s="1"/>
      <c r="W191" s="1"/>
      <c r="X191" s="1"/>
      <c r="Y191" s="1"/>
      <c r="AB191">
        <f>AA190-AB190</f>
        <v>25</v>
      </c>
      <c r="AC191">
        <f t="shared" si="14"/>
        <v>2</v>
      </c>
    </row>
    <row r="192" spans="1:39" x14ac:dyDescent="0.25">
      <c r="B192" s="1"/>
      <c r="C192" s="1"/>
      <c r="D192" s="1"/>
      <c r="E192" s="1"/>
      <c r="F192">
        <v>2.5</v>
      </c>
      <c r="G192">
        <v>45</v>
      </c>
      <c r="H192">
        <v>23</v>
      </c>
      <c r="Q192">
        <v>8.8520000000000003</v>
      </c>
      <c r="V192" s="1"/>
      <c r="W192" s="1"/>
      <c r="X192" s="1"/>
      <c r="Y192" s="1"/>
      <c r="Z192">
        <v>2.5</v>
      </c>
      <c r="AA192">
        <v>52</v>
      </c>
      <c r="AB192">
        <v>26</v>
      </c>
      <c r="AK192">
        <v>10.646000000000001</v>
      </c>
    </row>
    <row r="193" spans="2:39" x14ac:dyDescent="0.25">
      <c r="B193" s="1"/>
      <c r="C193" s="1"/>
      <c r="D193" s="1"/>
      <c r="E193" s="1"/>
      <c r="H193">
        <f>G192-H192</f>
        <v>22</v>
      </c>
      <c r="I193">
        <f t="shared" si="13"/>
        <v>1</v>
      </c>
      <c r="V193" s="1"/>
      <c r="W193" s="1"/>
      <c r="X193" s="1"/>
      <c r="Y193" s="1"/>
      <c r="AB193">
        <f>AA192-AB192</f>
        <v>26</v>
      </c>
      <c r="AC193">
        <f t="shared" si="14"/>
        <v>0</v>
      </c>
    </row>
    <row r="194" spans="2:39" x14ac:dyDescent="0.25">
      <c r="D194" s="1"/>
      <c r="E194" s="1"/>
      <c r="F194">
        <v>3.1</v>
      </c>
      <c r="G194">
        <v>39</v>
      </c>
      <c r="H194">
        <v>22</v>
      </c>
      <c r="J194">
        <f>SUM(G194:G202)</f>
        <v>207</v>
      </c>
      <c r="K194">
        <f t="shared" si="2"/>
        <v>41.4</v>
      </c>
      <c r="L194">
        <f>K194/C184</f>
        <v>42.000967741935483</v>
      </c>
      <c r="N194">
        <f>L194/D184</f>
        <v>42.034839490114464</v>
      </c>
      <c r="Q194">
        <v>8.0990000000000002</v>
      </c>
      <c r="R194">
        <f>SUM(Q194:Q202)</f>
        <v>40.862000000000002</v>
      </c>
      <c r="S194">
        <f>J194/(R194/10)</f>
        <v>50.658313347364299</v>
      </c>
      <c r="Z194">
        <v>3.1</v>
      </c>
      <c r="AA194">
        <v>46</v>
      </c>
      <c r="AB194">
        <v>24</v>
      </c>
      <c r="AD194">
        <f>SUM(AA194:AA202)</f>
        <v>234</v>
      </c>
      <c r="AE194">
        <f t="shared" si="3"/>
        <v>46.8</v>
      </c>
      <c r="AF194">
        <f>AE194/W184</f>
        <v>44.064</v>
      </c>
      <c r="AI194">
        <f>AE194/X184</f>
        <v>46.837741935483869</v>
      </c>
      <c r="AK194">
        <v>8.6519999999999992</v>
      </c>
      <c r="AL194">
        <f>SUM(AK194:AK202)</f>
        <v>44.052</v>
      </c>
      <c r="AM194">
        <f t="shared" si="4"/>
        <v>53.119041133206217</v>
      </c>
    </row>
    <row r="195" spans="2:39" x14ac:dyDescent="0.25">
      <c r="D195" s="1"/>
      <c r="E195" s="1"/>
      <c r="H195">
        <f>G194-H194</f>
        <v>17</v>
      </c>
      <c r="I195">
        <f t="shared" si="13"/>
        <v>5</v>
      </c>
      <c r="AB195">
        <f>AA194-AB194</f>
        <v>22</v>
      </c>
      <c r="AC195">
        <f t="shared" si="14"/>
        <v>2</v>
      </c>
    </row>
    <row r="196" spans="2:39" x14ac:dyDescent="0.25">
      <c r="D196" s="1"/>
      <c r="E196" s="1"/>
      <c r="F196">
        <v>3.2</v>
      </c>
      <c r="G196">
        <v>43</v>
      </c>
      <c r="H196">
        <v>22</v>
      </c>
      <c r="Q196">
        <v>8.51</v>
      </c>
      <c r="Z196">
        <v>3.2</v>
      </c>
      <c r="AA196">
        <v>45</v>
      </c>
      <c r="AB196">
        <v>22</v>
      </c>
      <c r="AK196">
        <v>8.7330000000000005</v>
      </c>
    </row>
    <row r="197" spans="2:39" x14ac:dyDescent="0.25">
      <c r="D197" s="1"/>
      <c r="E197" s="1"/>
      <c r="H197">
        <f>G196-H196</f>
        <v>21</v>
      </c>
      <c r="I197">
        <f t="shared" si="13"/>
        <v>1</v>
      </c>
      <c r="AB197">
        <f>AA196-AB196</f>
        <v>23</v>
      </c>
      <c r="AC197">
        <f t="shared" si="14"/>
        <v>-1</v>
      </c>
    </row>
    <row r="198" spans="2:39" x14ac:dyDescent="0.25">
      <c r="D198" s="1"/>
      <c r="E198" s="1"/>
      <c r="F198">
        <v>3.3</v>
      </c>
      <c r="G198">
        <v>44</v>
      </c>
      <c r="H198">
        <v>24</v>
      </c>
      <c r="Q198">
        <v>8.66</v>
      </c>
      <c r="Z198">
        <v>3.3</v>
      </c>
      <c r="AA198">
        <v>50</v>
      </c>
      <c r="AB198">
        <v>25</v>
      </c>
      <c r="AK198">
        <v>9.0380000000000003</v>
      </c>
    </row>
    <row r="199" spans="2:39" x14ac:dyDescent="0.25">
      <c r="D199" s="1"/>
      <c r="E199" s="1"/>
      <c r="H199">
        <f>G198-H198</f>
        <v>20</v>
      </c>
      <c r="I199">
        <f t="shared" ref="I198:I203" si="19">H198-H199</f>
        <v>4</v>
      </c>
      <c r="AB199">
        <f>AA198-AB198</f>
        <v>25</v>
      </c>
      <c r="AC199">
        <f t="shared" ref="AC199:AC203" si="20">AB198-AB199</f>
        <v>0</v>
      </c>
    </row>
    <row r="200" spans="2:39" x14ac:dyDescent="0.25">
      <c r="D200" s="1"/>
      <c r="E200" s="1"/>
      <c r="F200">
        <v>3.4</v>
      </c>
      <c r="G200">
        <v>41</v>
      </c>
      <c r="H200">
        <v>22</v>
      </c>
      <c r="Q200">
        <v>7.7320000000000002</v>
      </c>
      <c r="Z200">
        <v>3.4</v>
      </c>
      <c r="AA200">
        <v>47</v>
      </c>
      <c r="AB200">
        <v>23</v>
      </c>
      <c r="AK200">
        <v>8.8369999999999997</v>
      </c>
    </row>
    <row r="201" spans="2:39" x14ac:dyDescent="0.25">
      <c r="D201" s="1"/>
      <c r="E201" s="1"/>
      <c r="H201">
        <f>G200-H200</f>
        <v>19</v>
      </c>
      <c r="I201">
        <f t="shared" si="19"/>
        <v>3</v>
      </c>
      <c r="AB201">
        <f>AA200-AB200</f>
        <v>24</v>
      </c>
      <c r="AC201">
        <f t="shared" si="20"/>
        <v>-1</v>
      </c>
    </row>
    <row r="202" spans="2:39" x14ac:dyDescent="0.25">
      <c r="F202">
        <v>3.5</v>
      </c>
      <c r="G202">
        <v>40</v>
      </c>
      <c r="H202">
        <v>21</v>
      </c>
      <c r="Q202">
        <v>7.8609999999999998</v>
      </c>
      <c r="Z202">
        <v>3.5</v>
      </c>
      <c r="AA202">
        <v>46</v>
      </c>
      <c r="AB202">
        <v>23</v>
      </c>
      <c r="AK202">
        <v>8.7919999999999998</v>
      </c>
    </row>
    <row r="203" spans="2:39" x14ac:dyDescent="0.25">
      <c r="H203">
        <f>G202-H202</f>
        <v>19</v>
      </c>
      <c r="I203">
        <f t="shared" si="19"/>
        <v>2</v>
      </c>
      <c r="AB203">
        <f>AA202-AB202</f>
        <v>23</v>
      </c>
      <c r="AC203">
        <f t="shared" si="20"/>
        <v>0</v>
      </c>
    </row>
    <row r="204" spans="2:39" x14ac:dyDescent="0.25">
      <c r="B204">
        <f>AVERAGE(B4:B184)</f>
        <v>31.45</v>
      </c>
      <c r="E204" s="11">
        <f>AVERAGE(E4:E202)</f>
        <v>0.62666666666666671</v>
      </c>
      <c r="G204" s="3" t="s">
        <v>25</v>
      </c>
      <c r="H204" s="3">
        <f>SUM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,H150,H152,H154,H156,H158,H160,H162,H164,H166,H168,H170,H172,H174,H176,H178,H180,H182,H184,H186,H188,H190,H192,H194,H196,H198,H200,H202)</f>
        <v>2610</v>
      </c>
      <c r="I204" s="3"/>
      <c r="J204" s="4">
        <f>SUM(J4:J194)</f>
        <v>4927</v>
      </c>
      <c r="K204" s="10"/>
      <c r="L204" s="10"/>
      <c r="M204" s="10"/>
      <c r="N204" s="10"/>
      <c r="O204" s="10"/>
      <c r="P204" s="10"/>
      <c r="R204" s="4">
        <f>SUM(R4:R194)</f>
        <v>983.17399999999975</v>
      </c>
      <c r="S204" s="4">
        <f>AVERAGE(S4:S194)</f>
        <v>50.455240042164597</v>
      </c>
      <c r="T204" s="4"/>
      <c r="V204">
        <f>AVERAGE(V4:V184)</f>
        <v>30.6</v>
      </c>
      <c r="Y204" s="11">
        <f>AVERAGE(Y4:Y202)</f>
        <v>0.50583333333333325</v>
      </c>
      <c r="AA204" t="s">
        <v>25</v>
      </c>
      <c r="AB204">
        <f>SUM(AB4,AB6,AB8,AB10,AB12,AB14,AB16,AB18,AB20,AB22,AB24,AB26,AB28,AB30,AB32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,AB154,AB156,AB158,AB160,AB162,AB164,AB166,AB168,AB170,AB172,AB174,AB176,AB178,AB180,AB182,AB184,AB186,AB188,AB190,AB192,AB194,AB196,AB198,AB200,AB202)</f>
        <v>2256</v>
      </c>
      <c r="AD204" s="5">
        <f>SUM(AD4:AD194)</f>
        <v>4573</v>
      </c>
      <c r="AE204" s="10"/>
      <c r="AF204" s="10"/>
      <c r="AG204" s="10"/>
      <c r="AH204" s="10"/>
      <c r="AI204" s="10"/>
      <c r="AJ204" s="10"/>
      <c r="AL204" s="5">
        <f>SUM(AL4:AL194)</f>
        <v>924.13700000000006</v>
      </c>
      <c r="AM204" s="5">
        <f>AVERAGE(AM4:AM194)</f>
        <v>49.633188549742201</v>
      </c>
    </row>
    <row r="205" spans="2:39" x14ac:dyDescent="0.25">
      <c r="G205" t="s">
        <v>26</v>
      </c>
      <c r="H205">
        <f>SUM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,H151,H153,H155,H157,H159,H161,H163,H165,H167,H169,H171,H173,H175,H177,H179,H181,H183,H185,H187,H189,H191,H193,H195,H197,H199,H201,H203)</f>
        <v>2317</v>
      </c>
      <c r="J205" s="7">
        <v>1.0774999999999999</v>
      </c>
      <c r="K205" s="7"/>
      <c r="L205" s="7"/>
      <c r="M205" s="7"/>
      <c r="N205" s="7"/>
      <c r="O205" s="7"/>
      <c r="P205" s="7"/>
      <c r="R205" s="6">
        <f>(AL205/AL206)*R206</f>
        <v>1.0638833852556493</v>
      </c>
      <c r="AA205" t="s">
        <v>26</v>
      </c>
      <c r="AB205">
        <f>SUM(AB5,AB7,AB9,AB11,AB13,AB15,AB17,AB19,AB21,AB23,AB25,AB27,AB29,AB31,AB33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,AB155,AB157,AB159,AB161,AB163,AB165,AB167,AB169,AB171,AB173,AB175,AB177,AB179,AB181,AB183,AB185,AB187,AB189,AB191,AB193,AB195,AB197,AB199,AB201,AB203)</f>
        <v>2088</v>
      </c>
      <c r="AD205" s="6">
        <v>1</v>
      </c>
      <c r="AE205" s="6"/>
      <c r="AF205" s="6"/>
      <c r="AG205" s="6"/>
      <c r="AH205" s="6"/>
      <c r="AI205" s="6"/>
      <c r="AJ205" s="6"/>
      <c r="AL205" s="6">
        <v>1</v>
      </c>
    </row>
    <row r="206" spans="2:39" x14ac:dyDescent="0.25">
      <c r="H206">
        <f>SUM(H204:H205)</f>
        <v>4927</v>
      </c>
      <c r="J206" s="7"/>
      <c r="K206" s="7"/>
      <c r="L206" s="7"/>
      <c r="M206" s="7"/>
      <c r="N206" s="7"/>
      <c r="O206" s="7"/>
      <c r="P206" s="7"/>
      <c r="R206" s="1">
        <v>98.317400000000006</v>
      </c>
      <c r="V206">
        <v>31.024999999999999</v>
      </c>
      <c r="AB206">
        <f>SUM(AB204:AB205)</f>
        <v>4344</v>
      </c>
      <c r="AD206" s="6"/>
      <c r="AE206" s="6"/>
      <c r="AF206" s="6"/>
      <c r="AG206" s="6"/>
      <c r="AH206" s="6"/>
      <c r="AI206" s="6"/>
      <c r="AJ206" s="6"/>
      <c r="AL206" s="1">
        <v>92.413700000000006</v>
      </c>
    </row>
    <row r="207" spans="2:39" x14ac:dyDescent="0.25">
      <c r="B207">
        <f>AVERAGE(B204,V204)</f>
        <v>31.024999999999999</v>
      </c>
      <c r="J207" s="6"/>
      <c r="K207" s="6"/>
      <c r="L207" s="6"/>
      <c r="M207" s="6"/>
      <c r="N207" s="6"/>
      <c r="O207" s="6"/>
      <c r="P207" s="6"/>
      <c r="AA207" s="7"/>
      <c r="AB207" s="7"/>
      <c r="AC207" s="7"/>
    </row>
    <row r="212" spans="7:39" x14ac:dyDescent="0.25">
      <c r="G212" s="8" t="s">
        <v>20</v>
      </c>
      <c r="H212" s="8"/>
      <c r="I212" s="8"/>
      <c r="J212" s="8">
        <f>_xlfn.T.TEST(J4:J194,AD4:AD194,2,2)</f>
        <v>5.6523313961529351E-3</v>
      </c>
      <c r="K212" s="8"/>
      <c r="L212" s="8"/>
      <c r="M212" s="8"/>
      <c r="N212" s="8"/>
      <c r="O212" s="8"/>
      <c r="Q212" s="8"/>
      <c r="R212" s="8">
        <f>_xlfn.T.TEST(R4:R194,AL4:AL194,2,2)</f>
        <v>9.5603136816987316E-2</v>
      </c>
      <c r="AM212" s="8">
        <f>_xlfn.T.TEST(S4:S194,AM4:AM194,2,2)</f>
        <v>0.400056144767166</v>
      </c>
    </row>
    <row r="214" spans="7:39" x14ac:dyDescent="0.25">
      <c r="G214">
        <v>100</v>
      </c>
      <c r="H214">
        <v>4927</v>
      </c>
      <c r="AA214">
        <v>100</v>
      </c>
      <c r="AB214">
        <v>4344</v>
      </c>
    </row>
    <row r="215" spans="7:39" x14ac:dyDescent="0.25">
      <c r="G215">
        <f>(G214/H214)*H215</f>
        <v>52.973411812461947</v>
      </c>
      <c r="H215">
        <v>2610</v>
      </c>
      <c r="AA215">
        <f>(AA214/AB214)*AB215</f>
        <v>51.933701657458563</v>
      </c>
      <c r="AB215">
        <v>2256</v>
      </c>
    </row>
    <row r="216" spans="7:39" x14ac:dyDescent="0.25">
      <c r="G216">
        <f>(G214/H214)*H216</f>
        <v>47.02658818753806</v>
      </c>
      <c r="H216">
        <v>2317</v>
      </c>
      <c r="AA216">
        <f>(AA214/AB214)*AB216</f>
        <v>48.066298342541437</v>
      </c>
      <c r="AB216">
        <v>2088</v>
      </c>
    </row>
    <row r="220" spans="7:39" x14ac:dyDescent="0.25">
      <c r="AA220" s="8" t="s">
        <v>28</v>
      </c>
      <c r="AB220" s="8"/>
      <c r="AC220" s="8">
        <f>_xlfn.T.TEST(AC5:AC203,I4:I203,2,2)</f>
        <v>1.1985465764587117E-3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2018-04-20T09:58:00Z</dcterms:modified>
</cp:coreProperties>
</file>