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Projetos Git\ControlePonto.ConsoleApp\ControlePonto.ConsoleApp\Resources\"/>
    </mc:Choice>
  </mc:AlternateContent>
  <workbookProtection workbookAlgorithmName="SHA-512" workbookHashValue="nxD2Xt15AdGv7LTK+/Z5BbeUhww4TOd7hpm6unH0ndn8tcOJlbyrkdaXScQeG2Ht80HdJLGwlXB7qFS/libo8g==" workbookSaltValue="hODNqbZJPdR/xwgRqhYG2g==" workbookSpinCount="100000" lockStructure="1"/>
  <bookViews>
    <workbookView xWindow="0" yWindow="0" windowWidth="20490" windowHeight="7320"/>
  </bookViews>
  <sheets>
    <sheet name="Horários" sheetId="1" r:id="rId1"/>
    <sheet name="TabAbono" sheetId="4" r:id="rId2"/>
    <sheet name="TabMeses" sheetId="3" r:id="rId3"/>
  </sheets>
  <definedNames>
    <definedName name="_xlnm.Print_Area" localSheetId="0">Horários!$B$1:$J$40</definedName>
    <definedName name="meses">TabMeses!$A$2:$A$20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B10" i="1" l="1"/>
  <c r="H10" i="1"/>
  <c r="I10" i="1"/>
  <c r="J10" i="1" s="1"/>
  <c r="B11" i="1"/>
  <c r="H11" i="1"/>
  <c r="I11" i="1" s="1"/>
  <c r="J11" i="1" s="1"/>
  <c r="H12" i="1"/>
  <c r="I12" i="1"/>
  <c r="J12" i="1" s="1"/>
  <c r="H13" i="1"/>
  <c r="I13" i="1" s="1"/>
  <c r="J13" i="1" s="1"/>
  <c r="H14" i="1"/>
  <c r="I14" i="1"/>
  <c r="J14" i="1" s="1"/>
  <c r="H15" i="1"/>
  <c r="I15" i="1" s="1"/>
  <c r="J15" i="1" s="1"/>
  <c r="H16" i="1"/>
  <c r="I16" i="1"/>
  <c r="J16" i="1" s="1"/>
  <c r="H17" i="1"/>
  <c r="I17" i="1" s="1"/>
  <c r="J17" i="1" s="1"/>
  <c r="H18" i="1"/>
  <c r="I18" i="1"/>
  <c r="J18" i="1" s="1"/>
  <c r="H19" i="1"/>
  <c r="I19" i="1"/>
  <c r="J19" i="1" s="1"/>
  <c r="H20" i="1"/>
  <c r="I20" i="1" s="1"/>
  <c r="J20" i="1" s="1"/>
  <c r="H21" i="1"/>
  <c r="I21" i="1"/>
  <c r="J21" i="1" s="1"/>
  <c r="H22" i="1"/>
  <c r="I22" i="1" s="1"/>
  <c r="J22" i="1" s="1"/>
  <c r="H23" i="1"/>
  <c r="I23" i="1"/>
  <c r="J23" i="1" s="1"/>
  <c r="H24" i="1"/>
  <c r="I24" i="1" s="1"/>
  <c r="J24" i="1" s="1"/>
  <c r="H25" i="1"/>
  <c r="I25" i="1"/>
  <c r="J25" i="1" s="1"/>
  <c r="H26" i="1"/>
  <c r="I26" i="1" s="1"/>
  <c r="J26" i="1" s="1"/>
  <c r="H27" i="1"/>
  <c r="I27" i="1"/>
  <c r="J27" i="1" s="1"/>
  <c r="H28" i="1"/>
  <c r="I28" i="1" s="1"/>
  <c r="J28" i="1" s="1"/>
  <c r="H29" i="1"/>
  <c r="I29" i="1"/>
  <c r="J29" i="1" s="1"/>
  <c r="H30" i="1"/>
  <c r="I30" i="1" s="1"/>
  <c r="J30" i="1" s="1"/>
  <c r="H31" i="1"/>
  <c r="I31" i="1"/>
  <c r="J31" i="1" s="1"/>
  <c r="H32" i="1"/>
  <c r="I32" i="1" s="1"/>
  <c r="J32" i="1" s="1"/>
  <c r="H33" i="1"/>
  <c r="I33" i="1"/>
  <c r="J33" i="1" s="1"/>
  <c r="H34" i="1"/>
  <c r="I34" i="1" s="1"/>
  <c r="J34" i="1" s="1"/>
  <c r="H35" i="1"/>
  <c r="I35" i="1"/>
  <c r="J35" i="1" s="1"/>
  <c r="H36" i="1"/>
  <c r="I36" i="1" s="1"/>
  <c r="J36" i="1" s="1"/>
  <c r="H37" i="1"/>
  <c r="I37" i="1"/>
  <c r="J37" i="1" s="1"/>
  <c r="H38" i="1"/>
  <c r="I38" i="1" s="1"/>
  <c r="J38" i="1" s="1"/>
  <c r="H39" i="1"/>
  <c r="I39" i="1"/>
  <c r="J39" i="1" s="1"/>
  <c r="H40" i="1"/>
  <c r="I40" i="1"/>
  <c r="J40" i="1" s="1"/>
  <c r="B12" i="1" l="1"/>
  <c r="B13" i="1" l="1"/>
  <c r="B14" i="1" s="1"/>
  <c r="B15" i="1" s="1"/>
  <c r="B16" i="1" l="1"/>
  <c r="B17" i="1" l="1"/>
  <c r="B18" i="1" l="1"/>
  <c r="B19" i="1" l="1"/>
  <c r="B20" i="1" s="1"/>
  <c r="B21" i="1" s="1"/>
  <c r="B22" i="1" s="1"/>
  <c r="B23" i="1" l="1"/>
  <c r="B24" i="1" l="1"/>
  <c r="B25" i="1" l="1"/>
  <c r="B26" i="1" l="1"/>
  <c r="B27" i="1" l="1"/>
  <c r="B28" i="1" s="1"/>
  <c r="B29" i="1" s="1"/>
  <c r="B30" i="1" l="1"/>
  <c r="B31" i="1" l="1"/>
  <c r="B32" i="1" l="1"/>
  <c r="B33" i="1" l="1"/>
  <c r="B34" i="1" l="1"/>
  <c r="B35" i="1" s="1"/>
  <c r="B36" i="1" s="1"/>
  <c r="B37" i="1" l="1"/>
  <c r="B38" i="1" l="1"/>
  <c r="B39" i="1" l="1"/>
  <c r="B40" i="1" l="1"/>
</calcChain>
</file>

<file path=xl/sharedStrings.xml><?xml version="1.0" encoding="utf-8"?>
<sst xmlns="http://schemas.openxmlformats.org/spreadsheetml/2006/main" count="24" uniqueCount="22">
  <si>
    <r>
      <rPr>
        <b/>
        <sz val="18"/>
        <color theme="0"/>
        <rFont val="Calibri"/>
        <family val="2"/>
      </rPr>
      <t>Acompanhamento de Horários</t>
    </r>
    <r>
      <rPr>
        <b/>
        <sz val="11"/>
        <color theme="0"/>
        <rFont val="Calibri"/>
        <family val="2"/>
      </rPr>
      <t xml:space="preserve">
</t>
    </r>
  </si>
  <si>
    <t>Nome:</t>
  </si>
  <si>
    <t>José Thiago Pereira da Silva</t>
  </si>
  <si>
    <t>Área / Centro de Custo:</t>
  </si>
  <si>
    <t>USC</t>
  </si>
  <si>
    <t>CH:</t>
  </si>
  <si>
    <t>CH Sexta:</t>
  </si>
  <si>
    <t>Mês:</t>
  </si>
  <si>
    <t>Data</t>
  </si>
  <si>
    <t>Entrada</t>
  </si>
  <si>
    <t>Entrada Intervalo</t>
  </si>
  <si>
    <t>Saída Intervalo</t>
  </si>
  <si>
    <t>Saída</t>
  </si>
  <si>
    <t>Hora de Saída Prevista</t>
  </si>
  <si>
    <t>Horas Trabalhadas</t>
  </si>
  <si>
    <t>Saldo</t>
  </si>
  <si>
    <t>Tipo</t>
  </si>
  <si>
    <t>Abono</t>
  </si>
  <si>
    <t>Declaração</t>
  </si>
  <si>
    <t>Abonos</t>
  </si>
  <si>
    <t>Atestado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</si>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</sst>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,\ yyyy;@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</patternFill>
    </fill>
    <fill>
      <patternFill patternType="solid">
        <fgColor rgb="FFFF6961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NumberFormat="1" applyFill="1" applyAlignment="1" applyProtection="1"/>
    <xf numFmtId="0" fontId="0" fillId="6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165" fontId="3" fillId="2" borderId="1" xfId="0" applyNumberFormat="1" applyFont="1" applyFill="1" applyBorder="1" applyAlignment="1" applyProtection="1">
      <alignment horizontal="center" vertical="center"/>
    </xf>
    <xf numFmtId="14" fontId="0" fillId="5" borderId="1" xfId="0" applyNumberFormat="1" applyFill="1" applyBorder="1" applyAlignment="1" applyProtection="1">
      <alignment horizontal="center" vertical="center"/>
    </xf>
    <xf numFmtId="165" fontId="0" fillId="5" borderId="1" xfId="0" applyNumberFormat="1" applyFill="1" applyBorder="1" applyAlignment="1" applyProtection="1">
      <alignment horizontal="center" vertical="center"/>
      <protection locked="0"/>
    </xf>
    <xf numFmtId="165" fontId="0" fillId="5" borderId="1" xfId="0" applyNumberFormat="1" applyFill="1" applyBorder="1" applyAlignment="1" applyProtection="1">
      <alignment horizontal="center" vertical="center"/>
    </xf>
    <xf numFmtId="0" fontId="0" fillId="5" borderId="1" xfId="0" applyNumberFormat="1" applyFill="1" applyBorder="1" applyAlignment="1" applyProtection="1">
      <alignment horizontal="center" vertical="center"/>
    </xf>
    <xf numFmtId="0" fontId="0" fillId="5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</xf>
    <xf numFmtId="165" fontId="0" fillId="6" borderId="1" xfId="0" applyNumberFormat="1" applyFill="1" applyBorder="1" applyAlignment="1" applyProtection="1">
      <alignment horizontal="center" vertical="center"/>
      <protection locked="0"/>
    </xf>
    <xf numFmtId="165" fontId="0" fillId="6" borderId="1" xfId="0" applyNumberFormat="1" applyFill="1" applyBorder="1" applyAlignment="1" applyProtection="1">
      <alignment horizontal="center" vertical="center"/>
    </xf>
    <xf numFmtId="0" fontId="0" fillId="6" borderId="1" xfId="0" applyNumberFormat="1" applyFill="1" applyBorder="1" applyAlignment="1" applyProtection="1">
      <alignment horizontal="center" vertical="center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0" fontId="0" fillId="5" borderId="0" xfId="0" applyNumberFormat="1" applyFill="1" applyAlignment="1" applyProtection="1">
      <protection locked="0"/>
    </xf>
    <xf numFmtId="164" fontId="1" fillId="2" borderId="1" xfId="0" applyNumberFormat="1" applyFont="1" applyFill="1" applyBorder="1" applyAlignment="1" applyProtection="1">
      <alignment horizontal="center"/>
    </xf>
    <xf numFmtId="164" fontId="0" fillId="3" borderId="1" xfId="0" applyNumberFormat="1" applyFill="1" applyBorder="1" applyAlignment="1" applyProtection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mediumGray">
          <fgColor indexed="64"/>
          <bgColor indexed="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pageSetUpPr fitToPage="1"/>
  </sheetPr>
  <dimension ref="B1:L40"/>
  <sheetViews>
    <sheetView showGridLines="0" tabSelected="1" zoomScale="85" zoomScaleNormal="85" workbookViewId="0">
      <selection activeCell="G12" sqref="G12"/>
    </sheetView>
  </sheetViews>
  <sheetFormatPr defaultColWidth="26.28515625" defaultRowHeight="15" x14ac:dyDescent="0.25"/>
  <cols>
    <col min="1" max="1" width="1.5703125" customWidth="1"/>
    <col min="2" max="2" width="22" style="4" bestFit="1" customWidth="1"/>
    <col min="3" max="6" width="20.140625" customWidth="1"/>
    <col min="7" max="8" width="24" customWidth="1"/>
    <col min="9" max="9" width="18.85546875" customWidth="1"/>
    <col min="10" max="10" width="25" customWidth="1"/>
    <col min="11" max="11" width="24" customWidth="1"/>
    <col min="12" max="12" width="9.85546875" customWidth="1"/>
  </cols>
  <sheetData>
    <row r="1" spans="2:12" ht="45" customHeight="1" x14ac:dyDescent="0.25">
      <c r="B1" s="26" t="s">
        <v>0</v>
      </c>
      <c r="C1" s="27"/>
      <c r="D1" s="27"/>
      <c r="E1" s="27"/>
      <c r="F1" s="27"/>
      <c r="G1" s="27"/>
      <c r="H1" s="27"/>
      <c r="I1" s="27"/>
      <c r="J1" s="27"/>
    </row>
    <row r="2" spans="2:12" ht="7.5" customHeight="1" x14ac:dyDescent="0.25">
      <c r="B2"/>
    </row>
    <row r="3" spans="2:12" x14ac:dyDescent="0.25">
      <c r="B3" s="8" t="s">
        <v>1</v>
      </c>
      <c r="C3" s="28" t="s">
        <v>2</v>
      </c>
      <c r="D3" s="28"/>
      <c r="E3" s="28"/>
      <c r="F3" s="28"/>
      <c r="G3" s="28"/>
      <c r="H3" s="28"/>
      <c r="I3" s="28"/>
      <c r="J3" s="28"/>
    </row>
    <row r="4" spans="2:12" x14ac:dyDescent="0.25">
      <c r="B4" s="8" t="s">
        <v>3</v>
      </c>
      <c r="C4" s="28" t="s">
        <v>4</v>
      </c>
      <c r="D4" s="28"/>
      <c r="E4" s="28"/>
      <c r="F4" s="28"/>
      <c r="G4" s="28"/>
      <c r="H4" s="28"/>
      <c r="I4" s="28"/>
      <c r="J4" s="28"/>
    </row>
    <row r="5" spans="2:12" x14ac:dyDescent="0.25">
      <c r="B5" s="7" t="s">
        <v>5</v>
      </c>
      <c r="C5" s="29">
        <v>0.375</v>
      </c>
      <c r="D5" s="29"/>
    </row>
    <row r="6" spans="2:12" x14ac:dyDescent="0.25">
      <c r="B6" s="7" t="s">
        <v>6</v>
      </c>
      <c r="C6" s="29">
        <v>0.33333333333333298</v>
      </c>
      <c r="D6" s="29"/>
    </row>
    <row r="7" spans="2:12" x14ac:dyDescent="0.25">
      <c r="B7" s="8" t="s">
        <v>7</v>
      </c>
      <c r="C7" s="25">
        <v>43922</v>
      </c>
      <c r="D7" s="25"/>
    </row>
    <row r="9" spans="2:12" ht="15.75" customHeight="1" x14ac:dyDescent="0.25">
      <c r="B9" s="9" t="s">
        <v>8</v>
      </c>
      <c r="C9" s="9" t="s">
        <v>9</v>
      </c>
      <c r="D9" s="9" t="s">
        <v>10</v>
      </c>
      <c r="E9" s="9" t="s">
        <v>11</v>
      </c>
      <c r="F9" s="9" t="s">
        <v>12</v>
      </c>
      <c r="G9" s="10" t="s">
        <v>13</v>
      </c>
      <c r="H9" s="11" t="s">
        <v>14</v>
      </c>
      <c r="I9" s="11" t="s">
        <v>15</v>
      </c>
      <c r="J9" s="9" t="s">
        <v>16</v>
      </c>
      <c r="K9" s="9" t="s">
        <v>17</v>
      </c>
    </row>
    <row r="10" spans="2:12" s="5" customFormat="1" x14ac:dyDescent="0.25">
      <c r="B10" s="12">
        <f>C7</f>
        <v>43922</v>
      </c>
      <c r="C10" s="13">
        <v>0.33333333333333298</v>
      </c>
      <c r="D10" s="14">
        <v>0.5</v>
      </c>
      <c r="E10" s="14">
        <v>0.54166666666666696</v>
      </c>
      <c r="F10" s="13">
        <v>0.79166666666666696</v>
      </c>
      <c r="G10" s="14">
        <f>IF(C10="","",IF(D10&gt;0,IF(E10="","",(E10-D10)+IF(TEXT(WEEKDAY(B10,1),"dddd")="sexta-feira",$C$6,$C$5)+C10),C10+IF(TEXT(WEEKDAY(B10,1),"dddd")="sexta-feira",$C$6,$C$5)))</f>
        <v>0.75</v>
      </c>
      <c r="H10" s="14">
        <f t="shared" ref="H10:H40" si="0">IF(OR(C10="",F10=""),"",IF(E10&gt;0,(F10-E10)+(D10-C10),F10-C10))</f>
        <v>0.41666666666666702</v>
      </c>
      <c r="I10" s="14">
        <f>IF(H10="","",IF(H10&lt;$C$5,$C$5-H10,H10-$C$5))</f>
        <v>4.1666666666667018E-2</v>
      </c>
      <c r="J10" s="15" t="str">
        <f>IF(I10="","",IF($H10&gt;=$C$5,"Positivo","Negativo"))</f>
        <v>Positivo</v>
      </c>
      <c r="K10" s="16"/>
    </row>
    <row r="11" spans="2:12" s="5" customFormat="1" x14ac:dyDescent="0.25">
      <c r="B11" s="12">
        <f t="shared" ref="B11:B40" si="1">IF(B10+1&gt;EOMONTH($C$7,0),"",B10+1)</f>
        <v>43923</v>
      </c>
      <c r="C11" s="13">
        <v>0.33333333333333298</v>
      </c>
      <c r="D11" s="14">
        <v>0.5</v>
      </c>
      <c r="E11" s="14">
        <v>0.54166666666666696</v>
      </c>
      <c r="F11" s="13">
        <v>0.70833333333333304</v>
      </c>
      <c r="G11" s="14">
        <f t="shared" ref="G11:G40" si="2">IF(C11="","",IF(D11&gt;0,IF(E11="","",(E11-D11)+IF(TEXT(WEEKDAY(B11,1),"dddd")="sexta-feira",$C$6,$C$5)+C11),C11+IF(TEXT(WEEKDAY(B11,1),"dddd")="sexta-feira",$C$6,$C$5)))</f>
        <v>0.75</v>
      </c>
      <c r="H11" s="14">
        <f t="shared" si="0"/>
        <v>0.33333333333333309</v>
      </c>
      <c r="I11" s="14">
        <f>IF(H11="","",IF(H11&lt;$C$5,$C$5-H11,H11-$C$5))</f>
        <v>4.1666666666666907E-2</v>
      </c>
      <c r="J11" s="15" t="str">
        <f>IF(I11="","",IF($H11&gt;=$C$5,"Positivo","Negativo"))</f>
        <v>Negativo</v>
      </c>
      <c r="K11" s="16"/>
    </row>
    <row r="12" spans="2:12" s="6" customFormat="1" x14ac:dyDescent="0.25">
      <c r="B12" s="17">
        <f t="shared" si="1"/>
        <v>43924</v>
      </c>
      <c r="C12" s="18">
        <v>0.33333333333333298</v>
      </c>
      <c r="D12" s="19">
        <v>0.5</v>
      </c>
      <c r="E12" s="19">
        <v>0.54166666666666696</v>
      </c>
      <c r="F12" s="18">
        <v>0.70833333333333304</v>
      </c>
      <c r="G12" s="14">
        <f t="shared" si="2"/>
        <v>0.70833333333333293</v>
      </c>
      <c r="H12" s="19">
        <f t="shared" si="0"/>
        <v>0.33333333333333309</v>
      </c>
      <c r="I12" s="19">
        <f>IF(H12="","",IF(H12&lt;$C$6,$C$6-H12,H12-$C$6))</f>
        <v>1.1102230246251565E-16</v>
      </c>
      <c r="J12" s="20" t="str">
        <f>IF(I12="","",IF($H12&gt;=$C$6,"Positivo","Negativo"))</f>
        <v>Positivo</v>
      </c>
      <c r="K12" s="21"/>
    </row>
    <row r="13" spans="2:12" s="5" customFormat="1" x14ac:dyDescent="0.25">
      <c r="B13" s="12">
        <f t="shared" si="1"/>
        <v>43925</v>
      </c>
      <c r="C13" s="14"/>
      <c r="D13" s="14"/>
      <c r="E13" s="14"/>
      <c r="F13" s="14"/>
      <c r="G13" s="14" t="str">
        <f t="shared" si="2"/>
        <v/>
      </c>
      <c r="H13" s="14" t="str">
        <f t="shared" si="0"/>
        <v/>
      </c>
      <c r="I13" s="14" t="str">
        <f t="shared" ref="I13:I18" si="3">IF(H13="","",IF(H13&lt;$C$5,$C$5-H13,H13-$C$5))</f>
        <v/>
      </c>
      <c r="J13" s="15" t="str">
        <f t="shared" ref="J13:J18" si="4">IF(I13="","",IF($H13&gt;=$C$5,"Positivo","Negativo"))</f>
        <v/>
      </c>
      <c r="K13" s="15"/>
    </row>
    <row r="14" spans="2:12" s="5" customFormat="1" x14ac:dyDescent="0.25">
      <c r="B14" s="12">
        <f t="shared" si="1"/>
        <v>43926</v>
      </c>
      <c r="C14" s="14"/>
      <c r="D14" s="14"/>
      <c r="E14" s="14"/>
      <c r="F14" s="14"/>
      <c r="G14" s="14" t="str">
        <f t="shared" si="2"/>
        <v/>
      </c>
      <c r="H14" s="14" t="str">
        <f t="shared" si="0"/>
        <v/>
      </c>
      <c r="I14" s="14" t="str">
        <f t="shared" si="3"/>
        <v/>
      </c>
      <c r="J14" s="15" t="str">
        <f t="shared" si="4"/>
        <v/>
      </c>
      <c r="K14" s="15"/>
    </row>
    <row r="15" spans="2:12" s="5" customFormat="1" x14ac:dyDescent="0.25">
      <c r="B15" s="12">
        <f t="shared" si="1"/>
        <v>43927</v>
      </c>
      <c r="C15" s="13">
        <v>0.33333333333333298</v>
      </c>
      <c r="D15" s="14">
        <v>0.5</v>
      </c>
      <c r="E15" s="14">
        <v>0.54166666666666696</v>
      </c>
      <c r="F15" s="13">
        <v>0.70833333333333304</v>
      </c>
      <c r="G15" s="14">
        <f t="shared" si="2"/>
        <v>0.75</v>
      </c>
      <c r="H15" s="14">
        <f t="shared" si="0"/>
        <v>0.33333333333333309</v>
      </c>
      <c r="I15" s="14">
        <f t="shared" si="3"/>
        <v>4.1666666666666907E-2</v>
      </c>
      <c r="J15" s="15" t="str">
        <f t="shared" si="4"/>
        <v>Negativo</v>
      </c>
      <c r="K15" s="16"/>
      <c r="L15" s="22"/>
    </row>
    <row r="16" spans="2:12" s="5" customFormat="1" x14ac:dyDescent="0.25">
      <c r="B16" s="12">
        <f t="shared" si="1"/>
        <v>43928</v>
      </c>
      <c r="C16" s="13">
        <v>0.33333333333333298</v>
      </c>
      <c r="D16" s="14">
        <v>0.5</v>
      </c>
      <c r="E16" s="14">
        <v>0.54166666666666696</v>
      </c>
      <c r="F16" s="13">
        <v>0.70833333333333304</v>
      </c>
      <c r="G16" s="14">
        <f t="shared" si="2"/>
        <v>0.75</v>
      </c>
      <c r="H16" s="14">
        <f t="shared" si="0"/>
        <v>0.33333333333333309</v>
      </c>
      <c r="I16" s="14">
        <f t="shared" si="3"/>
        <v>4.1666666666666907E-2</v>
      </c>
      <c r="J16" s="15" t="str">
        <f t="shared" si="4"/>
        <v>Negativo</v>
      </c>
      <c r="K16" s="16"/>
    </row>
    <row r="17" spans="2:11" s="5" customFormat="1" x14ac:dyDescent="0.25">
      <c r="B17" s="12">
        <f t="shared" si="1"/>
        <v>43929</v>
      </c>
      <c r="C17" s="13">
        <v>0.33333333333333298</v>
      </c>
      <c r="D17" s="14">
        <v>0.5</v>
      </c>
      <c r="E17" s="14">
        <v>0.54166666666666696</v>
      </c>
      <c r="F17" s="13">
        <v>0.70833333333333304</v>
      </c>
      <c r="G17" s="14">
        <f t="shared" si="2"/>
        <v>0.75</v>
      </c>
      <c r="H17" s="14">
        <f t="shared" si="0"/>
        <v>0.33333333333333309</v>
      </c>
      <c r="I17" s="14">
        <f t="shared" si="3"/>
        <v>4.1666666666666907E-2</v>
      </c>
      <c r="J17" s="15" t="str">
        <f t="shared" si="4"/>
        <v>Negativo</v>
      </c>
      <c r="K17" s="16"/>
    </row>
    <row r="18" spans="2:11" s="5" customFormat="1" x14ac:dyDescent="0.25">
      <c r="B18" s="12">
        <f t="shared" si="1"/>
        <v>43930</v>
      </c>
      <c r="C18" s="13">
        <v>0.33333333333333298</v>
      </c>
      <c r="D18" s="14">
        <v>0.5</v>
      </c>
      <c r="E18" s="14">
        <v>0.54166666666666696</v>
      </c>
      <c r="F18" s="13">
        <v>0.70833333333333304</v>
      </c>
      <c r="G18" s="14">
        <f t="shared" si="2"/>
        <v>0.75</v>
      </c>
      <c r="H18" s="14">
        <f t="shared" si="0"/>
        <v>0.33333333333333309</v>
      </c>
      <c r="I18" s="14">
        <f t="shared" si="3"/>
        <v>4.1666666666666907E-2</v>
      </c>
      <c r="J18" s="15" t="str">
        <f t="shared" si="4"/>
        <v>Negativo</v>
      </c>
      <c r="K18" s="16"/>
    </row>
    <row r="19" spans="2:11" s="5" customFormat="1" x14ac:dyDescent="0.25">
      <c r="B19" s="12">
        <f t="shared" si="1"/>
        <v>43931</v>
      </c>
      <c r="C19" s="13">
        <v>0.33333333333333298</v>
      </c>
      <c r="D19" s="14">
        <v>0.5</v>
      </c>
      <c r="E19" s="14">
        <v>0.54166666666666696</v>
      </c>
      <c r="F19" s="13">
        <v>0.70833333333333304</v>
      </c>
      <c r="G19" s="14">
        <f t="shared" si="2"/>
        <v>0.70833333333333293</v>
      </c>
      <c r="H19" s="14">
        <f t="shared" si="0"/>
        <v>0.33333333333333309</v>
      </c>
      <c r="I19" s="14">
        <f>IF(H19="","",IF(H19&lt;$C$6,$C$6-H19,H19-$C$6))</f>
        <v>1.1102230246251565E-16</v>
      </c>
      <c r="J19" s="15" t="str">
        <f>IF(I19="","",IF($H19&gt;=$C$6,"Positivo","Negativo"))</f>
        <v>Positivo</v>
      </c>
      <c r="K19" s="16"/>
    </row>
    <row r="20" spans="2:11" s="5" customFormat="1" x14ac:dyDescent="0.25">
      <c r="B20" s="12">
        <f t="shared" si="1"/>
        <v>43932</v>
      </c>
      <c r="C20" s="14"/>
      <c r="D20" s="14"/>
      <c r="E20" s="14"/>
      <c r="F20" s="14"/>
      <c r="G20" s="14" t="str">
        <f t="shared" si="2"/>
        <v/>
      </c>
      <c r="H20" s="14" t="str">
        <f t="shared" si="0"/>
        <v/>
      </c>
      <c r="I20" s="14" t="str">
        <f t="shared" ref="I20:I25" si="5">IF(H20="","",IF(H20&lt;$C$5,$C$5-H20,H20-$C$5))</f>
        <v/>
      </c>
      <c r="J20" s="15" t="str">
        <f t="shared" ref="J20:J25" si="6">IF(I20="","",IF($H20&gt;=$C$5,"Positivo","Negativo"))</f>
        <v/>
      </c>
      <c r="K20" s="15"/>
    </row>
    <row r="21" spans="2:11" s="5" customFormat="1" x14ac:dyDescent="0.25">
      <c r="B21" s="12">
        <f t="shared" si="1"/>
        <v>43933</v>
      </c>
      <c r="C21" s="14"/>
      <c r="D21" s="14"/>
      <c r="E21" s="14"/>
      <c r="F21" s="14"/>
      <c r="G21" s="14" t="str">
        <f t="shared" si="2"/>
        <v/>
      </c>
      <c r="H21" s="14" t="str">
        <f t="shared" si="0"/>
        <v/>
      </c>
      <c r="I21" s="14" t="str">
        <f t="shared" si="5"/>
        <v/>
      </c>
      <c r="J21" s="15" t="str">
        <f t="shared" si="6"/>
        <v/>
      </c>
      <c r="K21" s="15"/>
    </row>
    <row r="22" spans="2:11" s="5" customFormat="1" x14ac:dyDescent="0.25">
      <c r="B22" s="12">
        <f t="shared" si="1"/>
        <v>43934</v>
      </c>
      <c r="C22" s="13">
        <v>0.33333333333333298</v>
      </c>
      <c r="D22" s="14">
        <v>0.5</v>
      </c>
      <c r="E22" s="14">
        <v>0.54166666666666696</v>
      </c>
      <c r="F22" s="13">
        <v>0.70833333333333304</v>
      </c>
      <c r="G22" s="14">
        <f t="shared" si="2"/>
        <v>0.75</v>
      </c>
      <c r="H22" s="14">
        <f t="shared" si="0"/>
        <v>0.33333333333333309</v>
      </c>
      <c r="I22" s="14">
        <f t="shared" si="5"/>
        <v>4.1666666666666907E-2</v>
      </c>
      <c r="J22" s="15" t="str">
        <f t="shared" si="6"/>
        <v>Negativo</v>
      </c>
      <c r="K22" s="16"/>
    </row>
    <row r="23" spans="2:11" s="5" customFormat="1" x14ac:dyDescent="0.25">
      <c r="B23" s="12">
        <f t="shared" si="1"/>
        <v>43935</v>
      </c>
      <c r="C23" s="13">
        <v>0.33333333333333298</v>
      </c>
      <c r="D23" s="14">
        <v>0.5</v>
      </c>
      <c r="E23" s="14">
        <v>0.54166666666666696</v>
      </c>
      <c r="F23" s="13">
        <v>0.70833333333333304</v>
      </c>
      <c r="G23" s="14">
        <f t="shared" si="2"/>
        <v>0.75</v>
      </c>
      <c r="H23" s="14">
        <f t="shared" si="0"/>
        <v>0.33333333333333309</v>
      </c>
      <c r="I23" s="14">
        <f t="shared" si="5"/>
        <v>4.1666666666666907E-2</v>
      </c>
      <c r="J23" s="15" t="str">
        <f t="shared" si="6"/>
        <v>Negativo</v>
      </c>
      <c r="K23" s="16"/>
    </row>
    <row r="24" spans="2:11" s="5" customFormat="1" x14ac:dyDescent="0.25">
      <c r="B24" s="12">
        <f t="shared" si="1"/>
        <v>43936</v>
      </c>
      <c r="C24" s="13">
        <v>0.33333333333333298</v>
      </c>
      <c r="D24" s="14">
        <v>0.5</v>
      </c>
      <c r="E24" s="14">
        <v>0.54166666666666696</v>
      </c>
      <c r="F24" s="13">
        <v>0.70833333333333304</v>
      </c>
      <c r="G24" s="14">
        <f t="shared" si="2"/>
        <v>0.75</v>
      </c>
      <c r="H24" s="14">
        <f t="shared" si="0"/>
        <v>0.33333333333333309</v>
      </c>
      <c r="I24" s="14">
        <f t="shared" si="5"/>
        <v>4.1666666666666907E-2</v>
      </c>
      <c r="J24" s="15" t="str">
        <f t="shared" si="6"/>
        <v>Negativo</v>
      </c>
      <c r="K24" s="16"/>
    </row>
    <row r="25" spans="2:11" s="5" customFormat="1" x14ac:dyDescent="0.25">
      <c r="B25" s="12">
        <f t="shared" si="1"/>
        <v>43937</v>
      </c>
      <c r="C25" s="13">
        <v>0.33333333333333298</v>
      </c>
      <c r="D25" s="14">
        <v>0.5</v>
      </c>
      <c r="E25" s="14">
        <v>0.54166666666666696</v>
      </c>
      <c r="F25" s="13">
        <v>0.70833333333333304</v>
      </c>
      <c r="G25" s="14">
        <f t="shared" si="2"/>
        <v>0.75</v>
      </c>
      <c r="H25" s="14">
        <f t="shared" si="0"/>
        <v>0.33333333333333309</v>
      </c>
      <c r="I25" s="14">
        <f t="shared" si="5"/>
        <v>4.1666666666666907E-2</v>
      </c>
      <c r="J25" s="15" t="str">
        <f t="shared" si="6"/>
        <v>Negativo</v>
      </c>
      <c r="K25" s="16"/>
    </row>
    <row r="26" spans="2:11" s="6" customFormat="1" x14ac:dyDescent="0.25">
      <c r="B26" s="17">
        <f t="shared" si="1"/>
        <v>43938</v>
      </c>
      <c r="C26" s="18">
        <v>0.33333333333333298</v>
      </c>
      <c r="D26" s="19">
        <v>0.5</v>
      </c>
      <c r="E26" s="19">
        <v>0.54166666666666696</v>
      </c>
      <c r="F26" s="18">
        <v>0.70833333333333304</v>
      </c>
      <c r="G26" s="19">
        <f t="shared" si="2"/>
        <v>0.70833333333333293</v>
      </c>
      <c r="H26" s="19">
        <f t="shared" si="0"/>
        <v>0.33333333333333309</v>
      </c>
      <c r="I26" s="19">
        <f>IF(H26="","",IF(H26&lt;$C$6,$C$6-H26,H26-$C$6))</f>
        <v>1.1102230246251565E-16</v>
      </c>
      <c r="J26" s="20" t="str">
        <f>IF(I26="","",IF($H26&gt;=$C$6,"Positivo","Negativo"))</f>
        <v>Positivo</v>
      </c>
      <c r="K26" s="21"/>
    </row>
    <row r="27" spans="2:11" s="5" customFormat="1" x14ac:dyDescent="0.25">
      <c r="B27" s="12">
        <f t="shared" si="1"/>
        <v>43939</v>
      </c>
      <c r="C27" s="14"/>
      <c r="D27" s="14"/>
      <c r="E27" s="14"/>
      <c r="F27" s="14"/>
      <c r="G27" s="14" t="str">
        <f t="shared" si="2"/>
        <v/>
      </c>
      <c r="H27" s="14" t="str">
        <f t="shared" si="0"/>
        <v/>
      </c>
      <c r="I27" s="14" t="str">
        <f t="shared" ref="I27:I32" si="7">IF(H27="","",IF(H27&lt;$C$5,$C$5-H27,H27-$C$5))</f>
        <v/>
      </c>
      <c r="J27" s="15" t="str">
        <f t="shared" ref="J27:J32" si="8">IF(I27="","",IF($H27&gt;=$C$5,"Positivo","Negativo"))</f>
        <v/>
      </c>
      <c r="K27" s="15"/>
    </row>
    <row r="28" spans="2:11" s="5" customFormat="1" x14ac:dyDescent="0.25">
      <c r="B28" s="12">
        <f t="shared" si="1"/>
        <v>43940</v>
      </c>
      <c r="C28" s="14"/>
      <c r="D28" s="14"/>
      <c r="E28" s="14"/>
      <c r="F28" s="14"/>
      <c r="G28" s="14" t="str">
        <f t="shared" si="2"/>
        <v/>
      </c>
      <c r="H28" s="14" t="str">
        <f t="shared" si="0"/>
        <v/>
      </c>
      <c r="I28" s="14" t="str">
        <f t="shared" si="7"/>
        <v/>
      </c>
      <c r="J28" s="15" t="str">
        <f t="shared" si="8"/>
        <v/>
      </c>
      <c r="K28" s="15"/>
    </row>
    <row r="29" spans="2:11" s="5" customFormat="1" x14ac:dyDescent="0.25">
      <c r="B29" s="12">
        <f t="shared" si="1"/>
        <v>43941</v>
      </c>
      <c r="C29" s="13">
        <v>0.33333333333333298</v>
      </c>
      <c r="D29" s="14">
        <v>0.5</v>
      </c>
      <c r="E29" s="14">
        <v>0.54166666666666696</v>
      </c>
      <c r="F29" s="13">
        <v>0.70833333333333304</v>
      </c>
      <c r="G29" s="14">
        <f t="shared" si="2"/>
        <v>0.75</v>
      </c>
      <c r="H29" s="14">
        <f t="shared" si="0"/>
        <v>0.33333333333333309</v>
      </c>
      <c r="I29" s="14">
        <f t="shared" si="7"/>
        <v>4.1666666666666907E-2</v>
      </c>
      <c r="J29" s="15" t="str">
        <f t="shared" si="8"/>
        <v>Negativo</v>
      </c>
      <c r="K29" s="16"/>
    </row>
    <row r="30" spans="2:11" s="5" customFormat="1" x14ac:dyDescent="0.25">
      <c r="B30" s="12">
        <f t="shared" si="1"/>
        <v>43942</v>
      </c>
      <c r="C30" s="13">
        <v>0.33333333333333298</v>
      </c>
      <c r="D30" s="14">
        <v>0.5</v>
      </c>
      <c r="E30" s="14">
        <v>0.54166666666666696</v>
      </c>
      <c r="F30" s="13">
        <v>0.70833333333333304</v>
      </c>
      <c r="G30" s="14">
        <f t="shared" si="2"/>
        <v>0.75</v>
      </c>
      <c r="H30" s="14">
        <f t="shared" si="0"/>
        <v>0.33333333333333309</v>
      </c>
      <c r="I30" s="14">
        <f t="shared" si="7"/>
        <v>4.1666666666666907E-2</v>
      </c>
      <c r="J30" s="15" t="str">
        <f t="shared" si="8"/>
        <v>Negativo</v>
      </c>
      <c r="K30" s="16"/>
    </row>
    <row r="31" spans="2:11" s="5" customFormat="1" x14ac:dyDescent="0.25">
      <c r="B31" s="12">
        <f t="shared" si="1"/>
        <v>43943</v>
      </c>
      <c r="C31" s="13">
        <v>0.33333333333333298</v>
      </c>
      <c r="D31" s="14">
        <v>0.5</v>
      </c>
      <c r="E31" s="14">
        <v>0.54166666666666696</v>
      </c>
      <c r="F31" s="13">
        <v>0.70833333333333304</v>
      </c>
      <c r="G31" s="14">
        <f t="shared" si="2"/>
        <v>0.75</v>
      </c>
      <c r="H31" s="14">
        <f t="shared" si="0"/>
        <v>0.33333333333333309</v>
      </c>
      <c r="I31" s="14">
        <f t="shared" si="7"/>
        <v>4.1666666666666907E-2</v>
      </c>
      <c r="J31" s="15" t="str">
        <f t="shared" si="8"/>
        <v>Negativo</v>
      </c>
      <c r="K31" s="16"/>
    </row>
    <row r="32" spans="2:11" s="5" customFormat="1" x14ac:dyDescent="0.25">
      <c r="B32" s="12">
        <f t="shared" si="1"/>
        <v>43944</v>
      </c>
      <c r="C32" s="13">
        <v>0.33333333333333298</v>
      </c>
      <c r="D32" s="14">
        <v>0.5</v>
      </c>
      <c r="E32" s="14">
        <v>0.54166666666666696</v>
      </c>
      <c r="F32" s="13">
        <v>0.70833333333333304</v>
      </c>
      <c r="G32" s="14">
        <f t="shared" si="2"/>
        <v>0.75</v>
      </c>
      <c r="H32" s="14">
        <f t="shared" si="0"/>
        <v>0.33333333333333309</v>
      </c>
      <c r="I32" s="14">
        <f t="shared" si="7"/>
        <v>4.1666666666666907E-2</v>
      </c>
      <c r="J32" s="15" t="str">
        <f t="shared" si="8"/>
        <v>Negativo</v>
      </c>
      <c r="K32" s="16"/>
    </row>
    <row r="33" spans="2:11" s="6" customFormat="1" x14ac:dyDescent="0.25">
      <c r="B33" s="17">
        <f t="shared" si="1"/>
        <v>43945</v>
      </c>
      <c r="C33" s="18">
        <v>0.33333333333333298</v>
      </c>
      <c r="D33" s="19">
        <v>0.5</v>
      </c>
      <c r="E33" s="19">
        <v>0.54166666666666696</v>
      </c>
      <c r="F33" s="18">
        <v>0.70833333333333304</v>
      </c>
      <c r="G33" s="19">
        <f t="shared" si="2"/>
        <v>0.70833333333333293</v>
      </c>
      <c r="H33" s="19">
        <f t="shared" si="0"/>
        <v>0.33333333333333309</v>
      </c>
      <c r="I33" s="19">
        <f>IF(H33="","",IF(H33&lt;$C$6,$C$6-H33,H33-$C$6))</f>
        <v>1.1102230246251565E-16</v>
      </c>
      <c r="J33" s="20" t="str">
        <f>IF(I33="","",IF($H33&gt;=$C$6,"Positivo","Negativo"))</f>
        <v>Positivo</v>
      </c>
      <c r="K33" s="21"/>
    </row>
    <row r="34" spans="2:11" s="5" customFormat="1" x14ac:dyDescent="0.25">
      <c r="B34" s="12">
        <f t="shared" si="1"/>
        <v>43946</v>
      </c>
      <c r="C34" s="14"/>
      <c r="D34" s="14"/>
      <c r="E34" s="14"/>
      <c r="F34" s="14"/>
      <c r="G34" s="14" t="str">
        <f t="shared" si="2"/>
        <v/>
      </c>
      <c r="H34" s="14" t="str">
        <f t="shared" si="0"/>
        <v/>
      </c>
      <c r="I34" s="14" t="str">
        <f t="shared" ref="I34:I40" si="9">IF(H34="","",IF(H34&lt;$C$5,$C$5-H34,H34-$C$5))</f>
        <v/>
      </c>
      <c r="J34" s="15" t="str">
        <f t="shared" ref="J34:J40" si="10">IF(I34="","",IF($H34&gt;=$C$5,"Positivo","Negativo"))</f>
        <v/>
      </c>
      <c r="K34" s="15"/>
    </row>
    <row r="35" spans="2:11" s="5" customFormat="1" x14ac:dyDescent="0.25">
      <c r="B35" s="12">
        <f t="shared" si="1"/>
        <v>43947</v>
      </c>
      <c r="C35" s="14"/>
      <c r="D35" s="14"/>
      <c r="E35" s="14"/>
      <c r="F35" s="14"/>
      <c r="G35" s="14" t="str">
        <f t="shared" si="2"/>
        <v/>
      </c>
      <c r="H35" s="14" t="str">
        <f t="shared" si="0"/>
        <v/>
      </c>
      <c r="I35" s="14" t="str">
        <f t="shared" si="9"/>
        <v/>
      </c>
      <c r="J35" s="15" t="str">
        <f t="shared" si="10"/>
        <v/>
      </c>
      <c r="K35" s="15"/>
    </row>
    <row r="36" spans="2:11" s="5" customFormat="1" x14ac:dyDescent="0.25">
      <c r="B36" s="12">
        <f t="shared" si="1"/>
        <v>43948</v>
      </c>
      <c r="C36" s="13">
        <v>0.33333333333333298</v>
      </c>
      <c r="D36" s="14">
        <v>0.5</v>
      </c>
      <c r="E36" s="14">
        <v>0.54166666666666696</v>
      </c>
      <c r="F36" s="13">
        <v>0.70833333333333304</v>
      </c>
      <c r="G36" s="14">
        <f t="shared" si="2"/>
        <v>0.75</v>
      </c>
      <c r="H36" s="14">
        <f t="shared" si="0"/>
        <v>0.33333333333333309</v>
      </c>
      <c r="I36" s="14">
        <f t="shared" si="9"/>
        <v>4.1666666666666907E-2</v>
      </c>
      <c r="J36" s="15" t="str">
        <f t="shared" si="10"/>
        <v>Negativo</v>
      </c>
      <c r="K36" s="16"/>
    </row>
    <row r="37" spans="2:11" s="5" customFormat="1" x14ac:dyDescent="0.25">
      <c r="B37" s="12">
        <f t="shared" si="1"/>
        <v>43949</v>
      </c>
      <c r="C37" s="13">
        <v>0.33333333333333298</v>
      </c>
      <c r="D37" s="14">
        <v>0.5</v>
      </c>
      <c r="E37" s="14">
        <v>0.54166666666666696</v>
      </c>
      <c r="F37" s="13">
        <v>0.70833333333333304</v>
      </c>
      <c r="G37" s="14">
        <f t="shared" si="2"/>
        <v>0.75</v>
      </c>
      <c r="H37" s="14">
        <f t="shared" si="0"/>
        <v>0.33333333333333309</v>
      </c>
      <c r="I37" s="14">
        <f t="shared" si="9"/>
        <v>4.1666666666666907E-2</v>
      </c>
      <c r="J37" s="15" t="str">
        <f t="shared" si="10"/>
        <v>Negativo</v>
      </c>
      <c r="K37" s="16"/>
    </row>
    <row r="38" spans="2:11" s="5" customFormat="1" x14ac:dyDescent="0.25">
      <c r="B38" s="12">
        <f t="shared" si="1"/>
        <v>43950</v>
      </c>
      <c r="C38" s="13">
        <v>0.33333333333333298</v>
      </c>
      <c r="D38" s="14">
        <v>0.5</v>
      </c>
      <c r="E38" s="14">
        <v>0.54166666666666696</v>
      </c>
      <c r="F38" s="13">
        <v>0.70833333333333304</v>
      </c>
      <c r="G38" s="14">
        <f t="shared" si="2"/>
        <v>0.75</v>
      </c>
      <c r="H38" s="14">
        <f t="shared" si="0"/>
        <v>0.33333333333333309</v>
      </c>
      <c r="I38" s="14">
        <f t="shared" si="9"/>
        <v>4.1666666666666907E-2</v>
      </c>
      <c r="J38" s="15" t="str">
        <f t="shared" si="10"/>
        <v>Negativo</v>
      </c>
      <c r="K38" s="16" t="s">
        <v>18</v>
      </c>
    </row>
    <row r="39" spans="2:11" s="5" customFormat="1" x14ac:dyDescent="0.25">
      <c r="B39" s="12">
        <f t="shared" si="1"/>
        <v>43951</v>
      </c>
      <c r="C39" s="13">
        <v>0.33333333333333298</v>
      </c>
      <c r="D39" s="14">
        <v>0.5</v>
      </c>
      <c r="E39" s="14">
        <v>0.54166666666666696</v>
      </c>
      <c r="F39" s="13">
        <v>0.70833333333333304</v>
      </c>
      <c r="G39" s="14">
        <f t="shared" si="2"/>
        <v>0.75</v>
      </c>
      <c r="H39" s="14">
        <f t="shared" si="0"/>
        <v>0.33333333333333309</v>
      </c>
      <c r="I39" s="14">
        <f t="shared" si="9"/>
        <v>4.1666666666666907E-2</v>
      </c>
      <c r="J39" s="15" t="str">
        <f t="shared" si="10"/>
        <v>Negativo</v>
      </c>
      <c r="K39" s="16"/>
    </row>
    <row r="40" spans="2:11" s="5" customFormat="1" x14ac:dyDescent="0.25">
      <c r="B40" s="12" t="str">
        <f t="shared" si="1"/>
        <v/>
      </c>
      <c r="C40" s="14"/>
      <c r="D40" s="14"/>
      <c r="E40" s="14"/>
      <c r="F40" s="14"/>
      <c r="G40" s="14" t="str">
        <f t="shared" si="2"/>
        <v/>
      </c>
      <c r="H40" s="14" t="str">
        <f t="shared" si="0"/>
        <v/>
      </c>
      <c r="I40" s="14" t="str">
        <f t="shared" si="9"/>
        <v/>
      </c>
      <c r="J40" s="15" t="str">
        <f t="shared" si="10"/>
        <v/>
      </c>
      <c r="K40" s="15"/>
    </row>
  </sheetData>
  <sheetProtection selectLockedCells="1"/>
  <mergeCells count="6">
    <mergeCell ref="C7:D7"/>
    <mergeCell ref="B1:J1"/>
    <mergeCell ref="C3:J3"/>
    <mergeCell ref="C4:J4"/>
    <mergeCell ref="C5:D5"/>
    <mergeCell ref="C6:D6"/>
  </mergeCells>
  <conditionalFormatting sqref="B10:K40">
    <cfRule type="expression" dxfId="0" priority="1">
      <formula>OR(WEEKDAY($B10)=1,WEEKDAY($B10)=7)</formula>
    </cfRule>
  </conditionalFormatting>
  <dataValidations xWindow="1402" yWindow="614" count="3">
    <dataValidation type="list" allowBlank="1" showInputMessage="1" showErrorMessage="1" sqref="C7">
      <formula1>meses</formula1>
    </dataValidation>
    <dataValidation type="time" allowBlank="1" showInputMessage="1" showErrorMessage="1" error="O horário de entrada deve ser entre 07:00 até ás 09:00" sqref="C10:C12 C15:C19 C22:C26 C29:C33 C36:C39">
      <formula1>0.291666666666667</formula1>
      <formula2>0.375</formula2>
    </dataValidation>
    <dataValidation type="time" allowBlank="1" showInputMessage="1" showErrorMessage="1" errorTitle="Excesso de horas" error="Você não pode ter mais de 2h extras." sqref="F10:F12 F15:F19 F22:F26 F29:F33 F36:F39">
      <formula1>E10</formula1>
      <formula2>C10+(10/24)+(1/24)+((1/3600)/24)</formula2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02" yWindow="614" count="1">
        <x14:dataValidation type="list" allowBlank="1" showInputMessage="1" showErrorMessage="1">
          <x14:formula1>
            <xm:f>TabAbono!$A$2:$A$4</xm:f>
          </x14:formula1>
          <xm:sqref>K10:K12 K15:K19 K22:K26 K29:K33 K36:K39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 A2:A4"/>
    </sheetView>
  </sheetViews>
  <sheetFormatPr defaultRowHeight="15" x14ac:dyDescent="0.25"/>
  <cols>
    <col min="1" max="1" width="14.28515625" customWidth="1"/>
  </cols>
  <sheetData>
    <row r="1" spans="1:1" x14ac:dyDescent="0.25">
      <c r="A1" s="23" t="s">
        <v>19</v>
      </c>
    </row>
    <row r="2" spans="1:1" x14ac:dyDescent="0.25">
      <c r="A2" t="s">
        <v>20</v>
      </c>
    </row>
    <row r="3" spans="1:1" x14ac:dyDescent="0.25">
      <c r="A3" t="s">
        <v>18</v>
      </c>
    </row>
    <row r="4" spans="1:1" x14ac:dyDescent="0.25">
      <c r="A4" t="s">
        <v>17</v>
      </c>
    </row>
  </sheetData>
  <sheetProtection algorithmName="SHA-512" hashValue="TOUh1paFfBl0Fx+BsCi/xT8Tony4zqEN4OuTRV5i1FLoQZa7+t9w2Z3+vblOYgCuv8/Us1UAxfBmZK5MSZoMeg==" saltValue="dv+y4KCR5Nab/JzlFseOTg==" spinCount="100000" sheet="1" object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C00000"/>
  </sheetPr>
  <dimension ref="A1:B20"/>
  <sheetViews>
    <sheetView showGridLines="0" workbookViewId="0">
      <selection activeCell="A19" sqref="A19"/>
    </sheetView>
  </sheetViews>
  <sheetFormatPr defaultRowHeight="15" x14ac:dyDescent="0.25"/>
  <cols>
    <col min="1" max="1" width="23" style="2" customWidth="1"/>
    <col min="2" max="2" width="9.140625" style="1" customWidth="1"/>
  </cols>
  <sheetData>
    <row r="1" spans="1:1" x14ac:dyDescent="0.25">
      <c r="A1" s="23" t="s">
        <v>21</v>
      </c>
    </row>
    <row r="2" spans="1:1" x14ac:dyDescent="0.25">
      <c r="A2" s="3">
        <v>43617</v>
      </c>
    </row>
    <row r="3" spans="1:1" x14ac:dyDescent="0.25">
      <c r="A3" s="24">
        <v>43647</v>
      </c>
    </row>
    <row r="4" spans="1:1" x14ac:dyDescent="0.25">
      <c r="A4" s="3">
        <v>43678</v>
      </c>
    </row>
    <row r="5" spans="1:1" x14ac:dyDescent="0.25">
      <c r="A5" s="24">
        <v>43709</v>
      </c>
    </row>
    <row r="6" spans="1:1" x14ac:dyDescent="0.25">
      <c r="A6" s="3">
        <v>43739</v>
      </c>
    </row>
    <row r="7" spans="1:1" x14ac:dyDescent="0.25">
      <c r="A7" s="24">
        <v>43770</v>
      </c>
    </row>
    <row r="8" spans="1:1" x14ac:dyDescent="0.25">
      <c r="A8" s="3">
        <v>43800</v>
      </c>
    </row>
    <row r="9" spans="1:1" x14ac:dyDescent="0.25">
      <c r="A9" s="24">
        <v>43831</v>
      </c>
    </row>
    <row r="10" spans="1:1" x14ac:dyDescent="0.25">
      <c r="A10" s="3">
        <v>43862</v>
      </c>
    </row>
    <row r="11" spans="1:1" x14ac:dyDescent="0.25">
      <c r="A11" s="24">
        <v>43891</v>
      </c>
    </row>
    <row r="12" spans="1:1" x14ac:dyDescent="0.25">
      <c r="A12" s="3">
        <v>43922</v>
      </c>
    </row>
    <row r="13" spans="1:1" x14ac:dyDescent="0.25">
      <c r="A13" s="24">
        <v>43952</v>
      </c>
    </row>
    <row r="14" spans="1:1" x14ac:dyDescent="0.25">
      <c r="A14" s="3">
        <v>43983</v>
      </c>
    </row>
    <row r="15" spans="1:1" x14ac:dyDescent="0.25">
      <c r="A15" s="24">
        <v>44013</v>
      </c>
    </row>
    <row r="16" spans="1:1" x14ac:dyDescent="0.25">
      <c r="A16" s="3">
        <v>44044</v>
      </c>
    </row>
    <row r="17" spans="1:1" x14ac:dyDescent="0.25">
      <c r="A17" s="24">
        <v>44075</v>
      </c>
    </row>
    <row r="18" spans="1:1" x14ac:dyDescent="0.25">
      <c r="A18" s="3">
        <v>44105</v>
      </c>
    </row>
    <row r="19" spans="1:1" x14ac:dyDescent="0.25">
      <c r="A19" s="24">
        <v>44136</v>
      </c>
    </row>
    <row r="20" spans="1:1" x14ac:dyDescent="0.25">
      <c r="A20" s="3">
        <v>44166</v>
      </c>
    </row>
  </sheetData>
  <sheetProtection algorithmName="SHA-512" hashValue="tHGKxmxDkhJBwbhpVgbFg8yCtjYLOK0SqUKsNx+i3xE7cqTYnzMoj8L5FBR99sz1vz6uMcZQn54lU8AOZQSuMw==" saltValue="yg4Q6YHxXb/mligAm8w/gw==" spinCount="100000" sheet="1" objects="1" selectLockedCells="1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Horários</vt:lpstr>
      <vt:lpstr>TabAbono</vt:lpstr>
      <vt:lpstr>TabMeses</vt:lpstr>
      <vt:lpstr>Horários!Area_de_impressao</vt:lpstr>
      <vt:lpstr>meses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Batista de Oliveira Diniz</dc:creator>
  <cp:lastModifiedBy>José Thiago Pereira da Silva</cp:lastModifiedBy>
  <cp:lastPrinted>2019-06-17T20:22:26Z</cp:lastPrinted>
  <dcterms:created xsi:type="dcterms:W3CDTF">2019-06-17T14:30:18Z</dcterms:created>
  <dcterms:modified xsi:type="dcterms:W3CDTF">2020-04-27T20:49:09Z</dcterms:modified>
</cp:coreProperties>
</file>