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ConsoleApp\Resources\"/>
    </mc:Choice>
  </mc:AlternateContent>
  <workbookProtection workbookAlgorithmName="SHA-512" workbookHashValue="nxD2Xt15AdGv7LTK+/Z5BbeUhww4TOd7hpm6unH0ndn8tcOJlbyrkdaXScQeG2Ht80HdJLGwlXB7qFS/libo8g==" workbookSaltValue="hODNqbZJPdR/xwgRqhYG2g==" workbookSpinCount="100000" lockStructure="1"/>
  <bookViews>
    <workbookView xWindow="0" yWindow="0" windowWidth="20490" windowHeight="7320"/>
  </bookViews>
  <sheets>
    <sheet name="Horários" sheetId="1" r:id="rId1"/>
    <sheet name="TabAbono" sheetId="4" r:id="rId2"/>
    <sheet name="TabMeses" sheetId="3" r:id="rId3"/>
  </sheets>
  <definedNames>
    <definedName name="_xlnm.Print_Area" localSheetId="0">Horários!$B$1:$J$40</definedName>
    <definedName name="meses">TabMeses!$A$2:$A$20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G10" i="1"/>
  <c r="H10" i="1"/>
  <c r="I10" i="1"/>
  <c r="J10" i="1" s="1"/>
  <c r="B11" i="1"/>
  <c r="G11" i="1"/>
  <c r="H11" i="1"/>
  <c r="I11" i="1" s="1"/>
  <c r="J11" i="1" s="1"/>
  <c r="B12" i="1"/>
  <c r="G12" i="1"/>
  <c r="H12" i="1"/>
  <c r="I12" i="1"/>
  <c r="J12" i="1"/>
  <c r="B13" i="1"/>
  <c r="H13" i="1"/>
  <c r="I13" i="1"/>
  <c r="J13" i="1"/>
  <c r="B14" i="1"/>
  <c r="B15" i="1" s="1"/>
  <c r="G14" i="1"/>
  <c r="H14" i="1"/>
  <c r="I14" i="1"/>
  <c r="J14" i="1"/>
  <c r="H15" i="1"/>
  <c r="I15" i="1"/>
  <c r="J15" i="1" s="1"/>
  <c r="H16" i="1"/>
  <c r="I16" i="1" s="1"/>
  <c r="J16" i="1" s="1"/>
  <c r="H17" i="1"/>
  <c r="I17" i="1"/>
  <c r="J17" i="1"/>
  <c r="H18" i="1"/>
  <c r="I18" i="1"/>
  <c r="J18" i="1"/>
  <c r="H19" i="1"/>
  <c r="I19" i="1"/>
  <c r="J19" i="1" s="1"/>
  <c r="H20" i="1"/>
  <c r="I20" i="1"/>
  <c r="J20" i="1" s="1"/>
  <c r="G21" i="1"/>
  <c r="H21" i="1"/>
  <c r="I21" i="1" s="1"/>
  <c r="J21" i="1" s="1"/>
  <c r="H22" i="1"/>
  <c r="I22" i="1"/>
  <c r="J22" i="1"/>
  <c r="H23" i="1"/>
  <c r="I23" i="1"/>
  <c r="J23" i="1"/>
  <c r="H24" i="1"/>
  <c r="I24" i="1"/>
  <c r="J24" i="1" s="1"/>
  <c r="H25" i="1"/>
  <c r="I25" i="1" s="1"/>
  <c r="J25" i="1" s="1"/>
  <c r="H26" i="1"/>
  <c r="I26" i="1"/>
  <c r="J26" i="1"/>
  <c r="H27" i="1"/>
  <c r="I27" i="1"/>
  <c r="J27" i="1"/>
  <c r="G28" i="1"/>
  <c r="H28" i="1"/>
  <c r="I28" i="1"/>
  <c r="J28" i="1"/>
  <c r="H29" i="1"/>
  <c r="I29" i="1"/>
  <c r="J29" i="1" s="1"/>
  <c r="H30" i="1"/>
  <c r="I30" i="1" s="1"/>
  <c r="J30" i="1" s="1"/>
  <c r="H31" i="1"/>
  <c r="I31" i="1"/>
  <c r="J31" i="1"/>
  <c r="H32" i="1"/>
  <c r="I32" i="1"/>
  <c r="J32" i="1"/>
  <c r="H33" i="1"/>
  <c r="I33" i="1"/>
  <c r="J33" i="1" s="1"/>
  <c r="H34" i="1"/>
  <c r="I34" i="1"/>
  <c r="J34" i="1" s="1"/>
  <c r="G35" i="1"/>
  <c r="H35" i="1"/>
  <c r="I35" i="1" s="1"/>
  <c r="J35" i="1" s="1"/>
  <c r="H36" i="1"/>
  <c r="I36" i="1"/>
  <c r="J36" i="1" s="1"/>
  <c r="H37" i="1"/>
  <c r="I37" i="1"/>
  <c r="J37" i="1"/>
  <c r="H38" i="1"/>
  <c r="I38" i="1"/>
  <c r="J38" i="1" s="1"/>
  <c r="H39" i="1"/>
  <c r="I39" i="1" s="1"/>
  <c r="J39" i="1" s="1"/>
  <c r="G40" i="1"/>
  <c r="H40" i="1"/>
  <c r="I40" i="1"/>
  <c r="J40" i="1"/>
  <c r="G15" i="1" l="1"/>
  <c r="B16" i="1"/>
  <c r="G16" i="1" l="1"/>
  <c r="B17" i="1"/>
  <c r="G17" i="1" l="1"/>
  <c r="B18" i="1"/>
  <c r="G18" i="1" l="1"/>
  <c r="B19" i="1"/>
  <c r="G19" i="1" l="1"/>
  <c r="B20" i="1"/>
  <c r="B21" i="1" s="1"/>
  <c r="B22" i="1" s="1"/>
  <c r="G22" i="1" l="1"/>
  <c r="B23" i="1"/>
  <c r="G23" i="1" l="1"/>
  <c r="B24" i="1"/>
  <c r="G24" i="1" l="1"/>
  <c r="B25" i="1"/>
  <c r="G25" i="1" l="1"/>
  <c r="B26" i="1"/>
  <c r="G26" i="1" l="1"/>
  <c r="B27" i="1"/>
  <c r="B28" i="1" s="1"/>
  <c r="B29" i="1" s="1"/>
  <c r="G29" i="1" l="1"/>
  <c r="B30" i="1"/>
  <c r="G30" i="1" l="1"/>
  <c r="B31" i="1"/>
  <c r="G31" i="1" l="1"/>
  <c r="B32" i="1"/>
  <c r="G32" i="1" l="1"/>
  <c r="B33" i="1"/>
  <c r="G33" i="1" l="1"/>
  <c r="B34" i="1"/>
  <c r="B35" i="1" s="1"/>
  <c r="B36" i="1" s="1"/>
  <c r="G36" i="1" l="1"/>
  <c r="B37" i="1"/>
  <c r="G37" i="1" l="1"/>
  <c r="B38" i="1"/>
  <c r="G38" i="1" l="1"/>
  <c r="B39" i="1"/>
  <c r="G39" i="1" l="1"/>
  <c r="B40" i="1"/>
</calcChain>
</file>

<file path=xl/sharedStrings.xml><?xml version="1.0" encoding="utf-8"?>
<sst xmlns="http://schemas.openxmlformats.org/spreadsheetml/2006/main" count="24" uniqueCount="22">
  <si>
    <r>
      <rPr>
        <b/>
        <sz val="18"/>
        <color theme="0"/>
        <rFont val="Calibri"/>
        <family val="2"/>
      </rPr>
      <t>Acompanhamento de Horários</t>
    </r>
    <r>
      <rPr>
        <b/>
        <sz val="11"/>
        <color theme="0"/>
        <rFont val="Calibri"/>
        <family val="2"/>
      </rPr>
      <t xml:space="preserve">
</t>
    </r>
  </si>
  <si>
    <t>Nome:</t>
  </si>
  <si>
    <t>José Thiago Pereira da Silva</t>
  </si>
  <si>
    <t>Área / Centro de Custo:</t>
  </si>
  <si>
    <t>USC</t>
  </si>
  <si>
    <t>CH:</t>
  </si>
  <si>
    <t>CH Sexta:</t>
  </si>
  <si>
    <t>Mês:</t>
  </si>
  <si>
    <t>Data</t>
  </si>
  <si>
    <t>Entrada</t>
  </si>
  <si>
    <t>Entrada Intervalo</t>
  </si>
  <si>
    <t>Saída Intervalo</t>
  </si>
  <si>
    <t>Saída</t>
  </si>
  <si>
    <t>Hora de Saída Prevista</t>
  </si>
  <si>
    <t>Horas Trabalhadas</t>
  </si>
  <si>
    <t>Saldo</t>
  </si>
  <si>
    <t>Tipo</t>
  </si>
  <si>
    <t>Abono</t>
  </si>
  <si>
    <t>Declaração</t>
  </si>
  <si>
    <t>Abonos</t>
  </si>
  <si>
    <t>Atestado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</si>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</sst>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,\ yyyy;@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</xf>
    <xf numFmtId="14" fontId="0" fillId="5" borderId="1" xfId="0" applyNumberFormat="1" applyFill="1" applyBorder="1" applyAlignment="1" applyProtection="1">
      <alignment horizontal="center" vertical="center"/>
    </xf>
    <xf numFmtId="165" fontId="0" fillId="5" borderId="1" xfId="0" applyNumberFormat="1" applyFill="1" applyBorder="1" applyAlignment="1" applyProtection="1">
      <alignment horizontal="center" vertical="center"/>
      <protection locked="0"/>
    </xf>
    <xf numFmtId="165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/>
      <protection locked="0"/>
    </xf>
    <xf numFmtId="0" fontId="0" fillId="5" borderId="0" xfId="0" applyNumberFormat="1" applyFill="1" applyAlignment="1" applyProtection="1">
      <protection locked="0"/>
    </xf>
    <xf numFmtId="14" fontId="0" fillId="6" borderId="1" xfId="0" applyNumberForma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</xf>
    <xf numFmtId="0" fontId="0" fillId="6" borderId="1" xfId="0" applyNumberForma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/>
    </xf>
    <xf numFmtId="164" fontId="0" fillId="3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1">
    <dxf>
      <fill>
        <patternFill patternType="mediumGray">
          <fgColor indexed="64"/>
          <b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B1:L40"/>
  <sheetViews>
    <sheetView showGridLines="0" tabSelected="1" topLeftCell="A19" zoomScale="85" zoomScaleNormal="85" workbookViewId="0">
      <selection activeCell="C36" sqref="C36"/>
    </sheetView>
  </sheetViews>
  <sheetFormatPr defaultColWidth="40.5703125" defaultRowHeight="15" x14ac:dyDescent="0.25"/>
  <cols>
    <col min="1" max="1" width="1.5703125" customWidth="1"/>
    <col min="2" max="2" width="22" style="9" bestFit="1" customWidth="1"/>
    <col min="3" max="6" width="20.140625" customWidth="1"/>
    <col min="7" max="8" width="24" customWidth="1"/>
    <col min="9" max="9" width="18.85546875" customWidth="1"/>
    <col min="10" max="10" width="25" customWidth="1"/>
    <col min="11" max="11" width="24" customWidth="1"/>
    <col min="12" max="12" width="9.85546875" customWidth="1"/>
  </cols>
  <sheetData>
    <row r="1" spans="2:12" ht="45" customHeight="1" x14ac:dyDescent="0.25">
      <c r="B1" s="5" t="s">
        <v>0</v>
      </c>
      <c r="C1" s="4"/>
      <c r="D1" s="4"/>
      <c r="E1" s="4"/>
      <c r="F1" s="4"/>
      <c r="G1" s="4"/>
      <c r="H1" s="4"/>
      <c r="I1" s="4"/>
      <c r="J1" s="4"/>
    </row>
    <row r="2" spans="2:12" ht="7.5" customHeight="1" x14ac:dyDescent="0.25">
      <c r="B2"/>
    </row>
    <row r="3" spans="2:12" x14ac:dyDescent="0.25">
      <c r="B3" s="13" t="s">
        <v>1</v>
      </c>
      <c r="C3" s="3" t="s">
        <v>2</v>
      </c>
      <c r="D3" s="3"/>
      <c r="E3" s="3"/>
      <c r="F3" s="3"/>
      <c r="G3" s="3"/>
      <c r="H3" s="3"/>
      <c r="I3" s="3"/>
      <c r="J3" s="3"/>
    </row>
    <row r="4" spans="2:12" x14ac:dyDescent="0.25">
      <c r="B4" s="13" t="s">
        <v>3</v>
      </c>
      <c r="C4" s="3" t="s">
        <v>4</v>
      </c>
      <c r="D4" s="3"/>
      <c r="E4" s="3"/>
      <c r="F4" s="3"/>
      <c r="G4" s="3"/>
      <c r="H4" s="3"/>
      <c r="I4" s="3"/>
      <c r="J4" s="3"/>
    </row>
    <row r="5" spans="2:12" x14ac:dyDescent="0.25">
      <c r="B5" s="12" t="s">
        <v>5</v>
      </c>
      <c r="C5" s="2">
        <v>0.375</v>
      </c>
      <c r="D5" s="2"/>
    </row>
    <row r="6" spans="2:12" x14ac:dyDescent="0.25">
      <c r="B6" s="12" t="s">
        <v>6</v>
      </c>
      <c r="C6" s="2">
        <v>0.33333333333333298</v>
      </c>
      <c r="D6" s="2"/>
    </row>
    <row r="7" spans="2:12" x14ac:dyDescent="0.25">
      <c r="B7" s="13" t="s">
        <v>7</v>
      </c>
      <c r="C7" s="1">
        <v>43922</v>
      </c>
      <c r="D7" s="1"/>
    </row>
    <row r="9" spans="2:12" ht="15.75" customHeight="1" x14ac:dyDescent="0.25">
      <c r="B9" s="14" t="s">
        <v>8</v>
      </c>
      <c r="C9" s="14" t="s">
        <v>9</v>
      </c>
      <c r="D9" s="14" t="s">
        <v>10</v>
      </c>
      <c r="E9" s="14" t="s">
        <v>11</v>
      </c>
      <c r="F9" s="14" t="s">
        <v>12</v>
      </c>
      <c r="G9" s="15" t="s">
        <v>13</v>
      </c>
      <c r="H9" s="16" t="s">
        <v>14</v>
      </c>
      <c r="I9" s="16" t="s">
        <v>15</v>
      </c>
      <c r="J9" s="14" t="s">
        <v>16</v>
      </c>
      <c r="K9" s="14" t="s">
        <v>17</v>
      </c>
    </row>
    <row r="10" spans="2:12" s="10" customFormat="1" x14ac:dyDescent="0.25">
      <c r="B10" s="17">
        <f>C7</f>
        <v>43922</v>
      </c>
      <c r="C10" s="18">
        <v>0.33333333333333298</v>
      </c>
      <c r="D10" s="19">
        <v>0.5</v>
      </c>
      <c r="E10" s="19">
        <v>0.54166666666666696</v>
      </c>
      <c r="F10" s="18">
        <v>0.79166666666666696</v>
      </c>
      <c r="G10" s="19">
        <f>IF(C10="","",IF(D10&gt;0,IF(E10="","",(E10-D10)+IF(WEEKDAY(B10)=6,$C$6,$C$5)+C10),C10+IF(WEEKDAY(B10)=6,$C$6,$C$5)))</f>
        <v>0.75</v>
      </c>
      <c r="H10" s="19">
        <f t="shared" ref="H10:H40" si="0">IF(OR(C10="",F10=""),"",IF(E10&gt;0,(F10-E10)+(D10-C10),F10-C10))</f>
        <v>0.41666666666666702</v>
      </c>
      <c r="I10" s="19">
        <f>IF(H10="","",IF(H10&lt;$C$5,$C$5-H10,H10-$C$5))</f>
        <v>4.1666666666667018E-2</v>
      </c>
      <c r="J10" s="20" t="str">
        <f>IF(I10="","",IF($H10&gt;=$C$5,"Positivo","Negativo"))</f>
        <v>Positivo</v>
      </c>
      <c r="K10" s="21"/>
    </row>
    <row r="11" spans="2:12" s="10" customFormat="1" x14ac:dyDescent="0.25">
      <c r="B11" s="17">
        <f t="shared" ref="B11:B40" si="1">IF(B10+1&gt;EOMONTH($C$7,0),"",B10+1)</f>
        <v>43923</v>
      </c>
      <c r="C11" s="18">
        <v>0.33333333333333298</v>
      </c>
      <c r="D11" s="19">
        <v>0.5</v>
      </c>
      <c r="E11" s="19">
        <v>0.54166666666666696</v>
      </c>
      <c r="F11" s="18">
        <v>0.70833333333333304</v>
      </c>
      <c r="G11" s="19">
        <f>IF(C11="","",IF(D11&gt;0,IF(E11="","",(E11-D11)+IF(WEEKDAY(B11)=6,$C$6,$C$5)+C11),C11+IF(WEEKDAY(B11)=6,$C$6,$C$5)))</f>
        <v>0.75</v>
      </c>
      <c r="H11" s="19">
        <f t="shared" si="0"/>
        <v>0.33333333333333309</v>
      </c>
      <c r="I11" s="19">
        <f>IF(H11="","",IF(H11&lt;$C$5,$C$5-H11,H11-$C$5))</f>
        <v>4.1666666666666907E-2</v>
      </c>
      <c r="J11" s="20" t="str">
        <f>IF(I11="","",IF($H11&gt;=$C$5,"Positivo","Negativo"))</f>
        <v>Negativo</v>
      </c>
      <c r="K11" s="21"/>
    </row>
    <row r="12" spans="2:12" s="10" customFormat="1" x14ac:dyDescent="0.25">
      <c r="B12" s="17">
        <f t="shared" si="1"/>
        <v>43924</v>
      </c>
      <c r="C12" s="18">
        <v>0.33333333333333298</v>
      </c>
      <c r="D12" s="19">
        <v>0.5</v>
      </c>
      <c r="E12" s="19">
        <v>0.54166666666666696</v>
      </c>
      <c r="F12" s="18">
        <v>0.70833333333333304</v>
      </c>
      <c r="G12" s="19">
        <f>IF(C12="","",IF(D12&gt;0,IF(E12="","",(E12-D12)+IF(WEEKDAY(B12)=6,$C$6,$C$5)+C12),C12+IF(WEEKDAY(B12)=6,$C$6,$C$5)))</f>
        <v>0.70833333333333293</v>
      </c>
      <c r="H12" s="19">
        <f t="shared" si="0"/>
        <v>0.33333333333333309</v>
      </c>
      <c r="I12" s="19">
        <f>IF(H12="","",IF(H12&lt;$C$6,$C$6-H12,H12-$C$6))</f>
        <v>1.1102230246251565E-16</v>
      </c>
      <c r="J12" s="20" t="str">
        <f>IF(I12="","",IF($H12&gt;=$C$6,"Positivo","Negativo"))</f>
        <v>Positivo</v>
      </c>
      <c r="K12" s="21"/>
    </row>
    <row r="13" spans="2:12" s="10" customFormat="1" x14ac:dyDescent="0.25">
      <c r="B13" s="17">
        <f t="shared" si="1"/>
        <v>43925</v>
      </c>
      <c r="C13" s="18"/>
      <c r="D13" s="18"/>
      <c r="E13" s="18"/>
      <c r="F13" s="18"/>
      <c r="G13" s="19"/>
      <c r="H13" s="19" t="str">
        <f t="shared" si="0"/>
        <v/>
      </c>
      <c r="I13" s="19" t="str">
        <f>IF(H13="","",H13)</f>
        <v/>
      </c>
      <c r="J13" s="20" t="str">
        <f>IF(I13="","",IF(I13&gt;=((1/3600)/24),"Positivo","Negativo"))</f>
        <v/>
      </c>
      <c r="K13" s="20"/>
    </row>
    <row r="14" spans="2:12" s="10" customFormat="1" x14ac:dyDescent="0.25">
      <c r="B14" s="17">
        <f t="shared" si="1"/>
        <v>43926</v>
      </c>
      <c r="C14" s="19"/>
      <c r="D14" s="19"/>
      <c r="E14" s="19"/>
      <c r="F14" s="19"/>
      <c r="G14" s="19" t="str">
        <f t="shared" ref="G14:G19" si="2">IF(C14="","",IF(D14&gt;0,IF(E14="","",(E14-D14)+IF(WEEKDAY(B14)=6,$C$6,$C$5)+C14),C14+IF(WEEKDAY(B14)=6,$C$6,$C$5)))</f>
        <v/>
      </c>
      <c r="H14" s="19" t="str">
        <f t="shared" si="0"/>
        <v/>
      </c>
      <c r="I14" s="19" t="str">
        <f>IF(H14="","",IF(H14&lt;$C$5,$C$5-H14,H14-$C$5))</f>
        <v/>
      </c>
      <c r="J14" s="20" t="str">
        <f>IF(I14="","",IF($H14&gt;=$C$5,"Positivo","Negativo"))</f>
        <v/>
      </c>
      <c r="K14" s="20"/>
    </row>
    <row r="15" spans="2:12" s="10" customFormat="1" x14ac:dyDescent="0.25">
      <c r="B15" s="17">
        <f t="shared" si="1"/>
        <v>43927</v>
      </c>
      <c r="C15" s="18">
        <v>0.33333333333333298</v>
      </c>
      <c r="D15" s="19">
        <v>0.5</v>
      </c>
      <c r="E15" s="19">
        <v>0.54166666666666696</v>
      </c>
      <c r="F15" s="18">
        <v>0.70833333333333304</v>
      </c>
      <c r="G15" s="19">
        <f t="shared" si="2"/>
        <v>0.75</v>
      </c>
      <c r="H15" s="19">
        <f t="shared" si="0"/>
        <v>0.33333333333333309</v>
      </c>
      <c r="I15" s="19">
        <f>IF(H15="","",IF(H15&lt;$C$5,$C$5-H15,H15-$C$5))</f>
        <v>4.1666666666666907E-2</v>
      </c>
      <c r="J15" s="20" t="str">
        <f>IF(I15="","",IF($H15&gt;=$C$5,"Positivo","Negativo"))</f>
        <v>Negativo</v>
      </c>
      <c r="K15" s="21"/>
      <c r="L15" s="22"/>
    </row>
    <row r="16" spans="2:12" s="10" customFormat="1" x14ac:dyDescent="0.25">
      <c r="B16" s="17">
        <f t="shared" si="1"/>
        <v>43928</v>
      </c>
      <c r="C16" s="18">
        <v>0.33333333333333298</v>
      </c>
      <c r="D16" s="19">
        <v>0.5</v>
      </c>
      <c r="E16" s="19">
        <v>0.54166666666666696</v>
      </c>
      <c r="F16" s="18">
        <v>0.70833333333333304</v>
      </c>
      <c r="G16" s="19">
        <f t="shared" si="2"/>
        <v>0.75</v>
      </c>
      <c r="H16" s="19">
        <f t="shared" si="0"/>
        <v>0.33333333333333309</v>
      </c>
      <c r="I16" s="19">
        <f>IF(H16="","",IF(H16&lt;$C$5,$C$5-H16,H16-$C$5))</f>
        <v>4.1666666666666907E-2</v>
      </c>
      <c r="J16" s="20" t="str">
        <f>IF(I16="","",IF($H16&gt;=$C$5,"Positivo","Negativo"))</f>
        <v>Negativo</v>
      </c>
      <c r="K16" s="21"/>
    </row>
    <row r="17" spans="2:11" s="10" customFormat="1" x14ac:dyDescent="0.25">
      <c r="B17" s="17">
        <f t="shared" si="1"/>
        <v>43929</v>
      </c>
      <c r="C17" s="18">
        <v>0.33333333333333298</v>
      </c>
      <c r="D17" s="19">
        <v>0.5</v>
      </c>
      <c r="E17" s="19">
        <v>0.54166666666666696</v>
      </c>
      <c r="F17" s="18">
        <v>0.70833333333333304</v>
      </c>
      <c r="G17" s="19">
        <f t="shared" si="2"/>
        <v>0.75</v>
      </c>
      <c r="H17" s="19">
        <f t="shared" si="0"/>
        <v>0.33333333333333309</v>
      </c>
      <c r="I17" s="19">
        <f>IF(H17="","",IF(H17&lt;$C$5,$C$5-H17,H17-$C$5))</f>
        <v>4.1666666666666907E-2</v>
      </c>
      <c r="J17" s="20" t="str">
        <f>IF(I17="","",IF($H17&gt;=$C$5,"Positivo","Negativo"))</f>
        <v>Negativo</v>
      </c>
      <c r="K17" s="21"/>
    </row>
    <row r="18" spans="2:11" s="10" customFormat="1" x14ac:dyDescent="0.25">
      <c r="B18" s="17">
        <f t="shared" si="1"/>
        <v>43930</v>
      </c>
      <c r="C18" s="18">
        <v>0.33333333333333298</v>
      </c>
      <c r="D18" s="19">
        <v>0.5</v>
      </c>
      <c r="E18" s="19">
        <v>0.54166666666666696</v>
      </c>
      <c r="F18" s="18">
        <v>0.70833333333333304</v>
      </c>
      <c r="G18" s="19">
        <f t="shared" si="2"/>
        <v>0.75</v>
      </c>
      <c r="H18" s="19">
        <f t="shared" si="0"/>
        <v>0.33333333333333309</v>
      </c>
      <c r="I18" s="19">
        <f>IF(H18="","",IF(H18&lt;$C$5,$C$5-H18,H18-$C$5))</f>
        <v>4.1666666666666907E-2</v>
      </c>
      <c r="J18" s="20" t="str">
        <f>IF(I18="","",IF($H18&gt;=$C$5,"Positivo","Negativo"))</f>
        <v>Negativo</v>
      </c>
      <c r="K18" s="21"/>
    </row>
    <row r="19" spans="2:11" s="10" customFormat="1" x14ac:dyDescent="0.25">
      <c r="B19" s="17">
        <f t="shared" si="1"/>
        <v>43931</v>
      </c>
      <c r="C19" s="18">
        <v>0.33333333333333298</v>
      </c>
      <c r="D19" s="19">
        <v>0.5</v>
      </c>
      <c r="E19" s="19">
        <v>0.54166666666666696</v>
      </c>
      <c r="F19" s="18">
        <v>0.70833333333333304</v>
      </c>
      <c r="G19" s="19">
        <f t="shared" si="2"/>
        <v>0.70833333333333293</v>
      </c>
      <c r="H19" s="19">
        <f t="shared" si="0"/>
        <v>0.33333333333333309</v>
      </c>
      <c r="I19" s="19">
        <f>IF(H19="","",IF(H19&lt;$C$6,$C$6-H19,H19-$C$6))</f>
        <v>1.1102230246251565E-16</v>
      </c>
      <c r="J19" s="20" t="str">
        <f>IF(I19="","",IF($H19&gt;=$C$6,"Positivo","Negativo"))</f>
        <v>Positivo</v>
      </c>
      <c r="K19" s="21"/>
    </row>
    <row r="20" spans="2:11" s="10" customFormat="1" x14ac:dyDescent="0.25">
      <c r="B20" s="17">
        <f t="shared" si="1"/>
        <v>43932</v>
      </c>
      <c r="C20" s="18"/>
      <c r="D20" s="18"/>
      <c r="E20" s="18"/>
      <c r="F20" s="18"/>
      <c r="G20" s="19"/>
      <c r="H20" s="19" t="str">
        <f t="shared" si="0"/>
        <v/>
      </c>
      <c r="I20" s="19" t="str">
        <f>IF(H20="","",H20)</f>
        <v/>
      </c>
      <c r="J20" s="20" t="str">
        <f>IF(I20="","",IF(I20&gt;=((1/3600)/24),"Positivo","Negativo"))</f>
        <v/>
      </c>
      <c r="K20" s="20"/>
    </row>
    <row r="21" spans="2:11" s="10" customFormat="1" x14ac:dyDescent="0.25">
      <c r="B21" s="17">
        <f t="shared" si="1"/>
        <v>43933</v>
      </c>
      <c r="C21" s="19"/>
      <c r="D21" s="19"/>
      <c r="E21" s="19"/>
      <c r="F21" s="19"/>
      <c r="G21" s="19" t="str">
        <f t="shared" ref="G21:G26" si="3">IF(C21="","",IF(D21&gt;0,IF(E21="","",(E21-D21)+IF(WEEKDAY(B21)=6,$C$6,$C$5)+C21),C21+IF(WEEKDAY(B21)=6,$C$6,$C$5)))</f>
        <v/>
      </c>
      <c r="H21" s="19" t="str">
        <f t="shared" si="0"/>
        <v/>
      </c>
      <c r="I21" s="19" t="str">
        <f>IF(H21="","",IF(H21&lt;$C$5,$C$5-H21,H21-$C$5))</f>
        <v/>
      </c>
      <c r="J21" s="20" t="str">
        <f>IF(I21="","",IF($H21&gt;=$C$5,"Positivo","Negativo"))</f>
        <v/>
      </c>
      <c r="K21" s="20"/>
    </row>
    <row r="22" spans="2:11" s="10" customFormat="1" x14ac:dyDescent="0.25">
      <c r="B22" s="17">
        <f t="shared" si="1"/>
        <v>43934</v>
      </c>
      <c r="C22" s="18">
        <v>0.33333333333333298</v>
      </c>
      <c r="D22" s="19">
        <v>0.5</v>
      </c>
      <c r="E22" s="19">
        <v>0.54166666666666696</v>
      </c>
      <c r="F22" s="18">
        <v>0.70833333333333304</v>
      </c>
      <c r="G22" s="19">
        <f t="shared" si="3"/>
        <v>0.75</v>
      </c>
      <c r="H22" s="19">
        <f t="shared" si="0"/>
        <v>0.33333333333333309</v>
      </c>
      <c r="I22" s="19">
        <f>IF(H22="","",IF(H22&lt;$C$5,$C$5-H22,H22-$C$5))</f>
        <v>4.1666666666666907E-2</v>
      </c>
      <c r="J22" s="20" t="str">
        <f>IF(I22="","",IF($H22&gt;=$C$5,"Positivo","Negativo"))</f>
        <v>Negativo</v>
      </c>
      <c r="K22" s="21"/>
    </row>
    <row r="23" spans="2:11" s="10" customFormat="1" x14ac:dyDescent="0.25">
      <c r="B23" s="17">
        <f t="shared" si="1"/>
        <v>43935</v>
      </c>
      <c r="C23" s="18">
        <v>0.33333333333333298</v>
      </c>
      <c r="D23" s="19">
        <v>0.5</v>
      </c>
      <c r="E23" s="19">
        <v>0.54166666666666696</v>
      </c>
      <c r="F23" s="18">
        <v>0.70833333333333304</v>
      </c>
      <c r="G23" s="19">
        <f t="shared" si="3"/>
        <v>0.75</v>
      </c>
      <c r="H23" s="19">
        <f t="shared" si="0"/>
        <v>0.33333333333333309</v>
      </c>
      <c r="I23" s="19">
        <f>IF(H23="","",IF(H23&lt;$C$5,$C$5-H23,H23-$C$5))</f>
        <v>4.1666666666666907E-2</v>
      </c>
      <c r="J23" s="20" t="str">
        <f>IF(I23="","",IF($H23&gt;=$C$5,"Positivo","Negativo"))</f>
        <v>Negativo</v>
      </c>
      <c r="K23" s="21"/>
    </row>
    <row r="24" spans="2:11" s="10" customFormat="1" x14ac:dyDescent="0.25">
      <c r="B24" s="17">
        <f t="shared" si="1"/>
        <v>43936</v>
      </c>
      <c r="C24" s="18">
        <v>0.33333333333333298</v>
      </c>
      <c r="D24" s="19">
        <v>0.5</v>
      </c>
      <c r="E24" s="19">
        <v>0.54166666666666696</v>
      </c>
      <c r="F24" s="18">
        <v>0.70833333333333304</v>
      </c>
      <c r="G24" s="19">
        <f t="shared" si="3"/>
        <v>0.75</v>
      </c>
      <c r="H24" s="19">
        <f t="shared" si="0"/>
        <v>0.33333333333333309</v>
      </c>
      <c r="I24" s="19">
        <f>IF(H24="","",IF(H24&lt;$C$5,$C$5-H24,H24-$C$5))</f>
        <v>4.1666666666666907E-2</v>
      </c>
      <c r="J24" s="20" t="str">
        <f>IF(I24="","",IF($H24&gt;=$C$5,"Positivo","Negativo"))</f>
        <v>Negativo</v>
      </c>
      <c r="K24" s="21"/>
    </row>
    <row r="25" spans="2:11" s="10" customFormat="1" x14ac:dyDescent="0.25">
      <c r="B25" s="17">
        <f t="shared" si="1"/>
        <v>43937</v>
      </c>
      <c r="C25" s="18">
        <v>0.33333333333333298</v>
      </c>
      <c r="D25" s="19">
        <v>0.5</v>
      </c>
      <c r="E25" s="19">
        <v>0.54166666666666696</v>
      </c>
      <c r="F25" s="18">
        <v>0.70833333333333304</v>
      </c>
      <c r="G25" s="19">
        <f t="shared" si="3"/>
        <v>0.75</v>
      </c>
      <c r="H25" s="19">
        <f t="shared" si="0"/>
        <v>0.33333333333333309</v>
      </c>
      <c r="I25" s="19">
        <f>IF(H25="","",IF(H25&lt;$C$5,$C$5-H25,H25-$C$5))</f>
        <v>4.1666666666666907E-2</v>
      </c>
      <c r="J25" s="20" t="str">
        <f>IF(I25="","",IF($H25&gt;=$C$5,"Positivo","Negativo"))</f>
        <v>Negativo</v>
      </c>
      <c r="K25" s="21"/>
    </row>
    <row r="26" spans="2:11" s="10" customFormat="1" x14ac:dyDescent="0.25">
      <c r="B26" s="17">
        <f t="shared" si="1"/>
        <v>43938</v>
      </c>
      <c r="C26" s="18">
        <v>0.33333333333333298</v>
      </c>
      <c r="D26" s="19">
        <v>0.5</v>
      </c>
      <c r="E26" s="19">
        <v>0.54166666666666696</v>
      </c>
      <c r="F26" s="18">
        <v>0.70833333333333304</v>
      </c>
      <c r="G26" s="19">
        <f t="shared" si="3"/>
        <v>0.70833333333333293</v>
      </c>
      <c r="H26" s="19">
        <f t="shared" si="0"/>
        <v>0.33333333333333309</v>
      </c>
      <c r="I26" s="19">
        <f>IF(H26="","",IF(H26&lt;$C$6,$C$6-H26,H26-$C$6))</f>
        <v>1.1102230246251565E-16</v>
      </c>
      <c r="J26" s="20" t="str">
        <f>IF(I26="","",IF($H26&gt;=$C$6,"Positivo","Negativo"))</f>
        <v>Positivo</v>
      </c>
      <c r="K26" s="21"/>
    </row>
    <row r="27" spans="2:11" s="10" customFormat="1" x14ac:dyDescent="0.25">
      <c r="B27" s="17">
        <f t="shared" si="1"/>
        <v>43939</v>
      </c>
      <c r="C27" s="18"/>
      <c r="D27" s="18"/>
      <c r="E27" s="18"/>
      <c r="F27" s="18"/>
      <c r="G27" s="19"/>
      <c r="H27" s="19" t="str">
        <f t="shared" si="0"/>
        <v/>
      </c>
      <c r="I27" s="19" t="str">
        <f>IF(H27="","",H27)</f>
        <v/>
      </c>
      <c r="J27" s="20" t="str">
        <f>IF(I27="","",IF(I27&gt;=((1/3600)/24),"Positivo","Negativo"))</f>
        <v/>
      </c>
      <c r="K27" s="20"/>
    </row>
    <row r="28" spans="2:11" s="10" customFormat="1" x14ac:dyDescent="0.25">
      <c r="B28" s="17">
        <f t="shared" si="1"/>
        <v>43940</v>
      </c>
      <c r="C28" s="19"/>
      <c r="D28" s="19"/>
      <c r="E28" s="19"/>
      <c r="F28" s="19"/>
      <c r="G28" s="19" t="str">
        <f t="shared" ref="G28:G33" si="4">IF(C28="","",IF(D28&gt;0,IF(E28="","",(E28-D28)+IF(WEEKDAY(B28)=6,$C$6,$C$5)+C28),C28+IF(WEEKDAY(B28)=6,$C$6,$C$5)))</f>
        <v/>
      </c>
      <c r="H28" s="19" t="str">
        <f t="shared" si="0"/>
        <v/>
      </c>
      <c r="I28" s="19" t="str">
        <f>IF(H28="","",IF(H28&lt;$C$5,$C$5-H28,H28-$C$5))</f>
        <v/>
      </c>
      <c r="J28" s="20" t="str">
        <f>IF(I28="","",IF($H28&gt;=$C$5,"Positivo","Negativo"))</f>
        <v/>
      </c>
      <c r="K28" s="20"/>
    </row>
    <row r="29" spans="2:11" s="10" customFormat="1" x14ac:dyDescent="0.25">
      <c r="B29" s="17">
        <f t="shared" si="1"/>
        <v>43941</v>
      </c>
      <c r="C29" s="18">
        <v>0.33333333333333298</v>
      </c>
      <c r="D29" s="19">
        <v>0.5</v>
      </c>
      <c r="E29" s="19">
        <v>0.54166666666666696</v>
      </c>
      <c r="F29" s="18">
        <v>0.70833333333333304</v>
      </c>
      <c r="G29" s="19">
        <f t="shared" si="4"/>
        <v>0.75</v>
      </c>
      <c r="H29" s="19">
        <f t="shared" si="0"/>
        <v>0.33333333333333309</v>
      </c>
      <c r="I29" s="19">
        <f>IF(H29="","",IF(H29&lt;$C$5,$C$5-H29,H29-$C$5))</f>
        <v>4.1666666666666907E-2</v>
      </c>
      <c r="J29" s="20" t="str">
        <f>IF(I29="","",IF($H29&gt;=$C$5,"Positivo","Negativo"))</f>
        <v>Negativo</v>
      </c>
      <c r="K29" s="21"/>
    </row>
    <row r="30" spans="2:11" s="10" customFormat="1" x14ac:dyDescent="0.25">
      <c r="B30" s="17">
        <f t="shared" si="1"/>
        <v>43942</v>
      </c>
      <c r="C30" s="18">
        <v>0.33333333333333298</v>
      </c>
      <c r="D30" s="19">
        <v>0.5</v>
      </c>
      <c r="E30" s="19">
        <v>0.54166666666666696</v>
      </c>
      <c r="F30" s="18">
        <v>0.70833333333333304</v>
      </c>
      <c r="G30" s="19">
        <f t="shared" si="4"/>
        <v>0.75</v>
      </c>
      <c r="H30" s="19">
        <f t="shared" si="0"/>
        <v>0.33333333333333309</v>
      </c>
      <c r="I30" s="19">
        <f>IF(H30="","",IF(H30&lt;$C$5,$C$5-H30,H30-$C$5))</f>
        <v>4.1666666666666907E-2</v>
      </c>
      <c r="J30" s="20" t="str">
        <f>IF(I30="","",IF($H30&gt;=$C$5,"Positivo","Negativo"))</f>
        <v>Negativo</v>
      </c>
      <c r="K30" s="21"/>
    </row>
    <row r="31" spans="2:11" s="10" customFormat="1" x14ac:dyDescent="0.25">
      <c r="B31" s="17">
        <f t="shared" si="1"/>
        <v>43943</v>
      </c>
      <c r="C31" s="18">
        <v>0.33333333333333298</v>
      </c>
      <c r="D31" s="19">
        <v>0.5</v>
      </c>
      <c r="E31" s="19">
        <v>0.54166666666666696</v>
      </c>
      <c r="F31" s="18">
        <v>0.70833333333333304</v>
      </c>
      <c r="G31" s="19">
        <f t="shared" si="4"/>
        <v>0.75</v>
      </c>
      <c r="H31" s="19">
        <f t="shared" si="0"/>
        <v>0.33333333333333309</v>
      </c>
      <c r="I31" s="19">
        <f>IF(H31="","",IF(H31&lt;$C$5,$C$5-H31,H31-$C$5))</f>
        <v>4.1666666666666907E-2</v>
      </c>
      <c r="J31" s="20" t="str">
        <f>IF(I31="","",IF($H31&gt;=$C$5,"Positivo","Negativo"))</f>
        <v>Negativo</v>
      </c>
      <c r="K31" s="21"/>
    </row>
    <row r="32" spans="2:11" s="10" customFormat="1" x14ac:dyDescent="0.25">
      <c r="B32" s="17">
        <f t="shared" si="1"/>
        <v>43944</v>
      </c>
      <c r="C32" s="18">
        <v>0.33333333333333298</v>
      </c>
      <c r="D32" s="19">
        <v>0.5</v>
      </c>
      <c r="E32" s="19">
        <v>0.54166666666666696</v>
      </c>
      <c r="F32" s="18">
        <v>0.70833333333333304</v>
      </c>
      <c r="G32" s="19">
        <f t="shared" si="4"/>
        <v>0.75</v>
      </c>
      <c r="H32" s="19">
        <f t="shared" si="0"/>
        <v>0.33333333333333309</v>
      </c>
      <c r="I32" s="19">
        <f>IF(H32="","",IF(H32&lt;$C$5,$C$5-H32,H32-$C$5))</f>
        <v>4.1666666666666907E-2</v>
      </c>
      <c r="J32" s="20" t="str">
        <f>IF(I32="","",IF($H32&gt;=$C$5,"Positivo","Negativo"))</f>
        <v>Negativo</v>
      </c>
      <c r="K32" s="21"/>
    </row>
    <row r="33" spans="2:11" s="10" customFormat="1" x14ac:dyDescent="0.25">
      <c r="B33" s="17">
        <f t="shared" si="1"/>
        <v>43945</v>
      </c>
      <c r="C33" s="18">
        <v>0.33333333333333298</v>
      </c>
      <c r="D33" s="19">
        <v>0.5</v>
      </c>
      <c r="E33" s="19">
        <v>0.54166666666666696</v>
      </c>
      <c r="F33" s="18">
        <v>0.70833333333333304</v>
      </c>
      <c r="G33" s="19">
        <f t="shared" si="4"/>
        <v>0.70833333333333293</v>
      </c>
      <c r="H33" s="19">
        <f t="shared" si="0"/>
        <v>0.33333333333333309</v>
      </c>
      <c r="I33" s="19">
        <f>IF(H33="","",IF(H33&lt;$C$6,$C$6-H33,H33-$C$6))</f>
        <v>1.1102230246251565E-16</v>
      </c>
      <c r="J33" s="20" t="str">
        <f>IF(I33="","",IF($H33&gt;=$C$6,"Positivo","Negativo"))</f>
        <v>Positivo</v>
      </c>
      <c r="K33" s="21"/>
    </row>
    <row r="34" spans="2:11" s="10" customFormat="1" x14ac:dyDescent="0.25">
      <c r="B34" s="17">
        <f t="shared" si="1"/>
        <v>43946</v>
      </c>
      <c r="C34" s="18">
        <v>0.33333333333333298</v>
      </c>
      <c r="D34" s="18"/>
      <c r="E34" s="18"/>
      <c r="F34" s="18">
        <v>0.54166666666666696</v>
      </c>
      <c r="G34" s="19"/>
      <c r="H34" s="19">
        <f t="shared" si="0"/>
        <v>0.20833333333333398</v>
      </c>
      <c r="I34" s="19">
        <f>IF(H34="","",H34)</f>
        <v>0.20833333333333398</v>
      </c>
      <c r="J34" s="20" t="str">
        <f>IF(I34="","",IF(I34&gt;=((1/3600)/24),"Positivo","Negativo"))</f>
        <v>Positivo</v>
      </c>
      <c r="K34" s="20"/>
    </row>
    <row r="35" spans="2:11" s="10" customFormat="1" x14ac:dyDescent="0.25">
      <c r="B35" s="17">
        <f t="shared" si="1"/>
        <v>43947</v>
      </c>
      <c r="C35" s="19"/>
      <c r="D35" s="19"/>
      <c r="E35" s="19"/>
      <c r="F35" s="19"/>
      <c r="G35" s="19" t="str">
        <f t="shared" ref="G35:G40" si="5">IF(C35="","",IF(D35&gt;0,IF(E35="","",(E35-D35)+IF(WEEKDAY(B35)=6,$C$6,$C$5)+C35),C35+IF(WEEKDAY(B35)=6,$C$6,$C$5)))</f>
        <v/>
      </c>
      <c r="H35" s="19" t="str">
        <f t="shared" si="0"/>
        <v/>
      </c>
      <c r="I35" s="19" t="str">
        <f t="shared" ref="I35:I40" si="6">IF(H35="","",IF(H35&lt;$C$5,$C$5-H35,H35-$C$5))</f>
        <v/>
      </c>
      <c r="J35" s="20" t="str">
        <f t="shared" ref="J35:J40" si="7">IF(I35="","",IF($H35&gt;=$C$5,"Positivo","Negativo"))</f>
        <v/>
      </c>
      <c r="K35" s="20"/>
    </row>
    <row r="36" spans="2:11" s="10" customFormat="1" x14ac:dyDescent="0.25">
      <c r="B36" s="17">
        <f t="shared" si="1"/>
        <v>43948</v>
      </c>
      <c r="C36" s="18">
        <v>0.33333333333333331</v>
      </c>
      <c r="D36" s="19">
        <v>0.5</v>
      </c>
      <c r="E36" s="19">
        <v>0.54166666666666696</v>
      </c>
      <c r="F36" s="18">
        <v>0.70833333333333304</v>
      </c>
      <c r="G36" s="19">
        <f t="shared" si="5"/>
        <v>0.75000000000000022</v>
      </c>
      <c r="H36" s="19">
        <f t="shared" si="0"/>
        <v>0.33333333333333276</v>
      </c>
      <c r="I36" s="19">
        <f t="shared" si="6"/>
        <v>4.166666666666724E-2</v>
      </c>
      <c r="J36" s="20" t="str">
        <f t="shared" si="7"/>
        <v>Negativo</v>
      </c>
      <c r="K36" s="21"/>
    </row>
    <row r="37" spans="2:11" s="10" customFormat="1" x14ac:dyDescent="0.25">
      <c r="B37" s="17">
        <f t="shared" si="1"/>
        <v>43949</v>
      </c>
      <c r="C37" s="18">
        <v>0.33333333333333298</v>
      </c>
      <c r="D37" s="19">
        <v>0.5</v>
      </c>
      <c r="E37" s="19">
        <v>0.54166666666666696</v>
      </c>
      <c r="F37" s="18">
        <v>0.70833333333333304</v>
      </c>
      <c r="G37" s="19">
        <f t="shared" si="5"/>
        <v>0.75</v>
      </c>
      <c r="H37" s="19">
        <f t="shared" si="0"/>
        <v>0.33333333333333309</v>
      </c>
      <c r="I37" s="19">
        <f t="shared" si="6"/>
        <v>4.1666666666666907E-2</v>
      </c>
      <c r="J37" s="20" t="str">
        <f t="shared" si="7"/>
        <v>Negativo</v>
      </c>
      <c r="K37" s="21"/>
    </row>
    <row r="38" spans="2:11" s="10" customFormat="1" x14ac:dyDescent="0.25">
      <c r="B38" s="17">
        <f t="shared" si="1"/>
        <v>43950</v>
      </c>
      <c r="C38" s="18">
        <v>0.33333333333333298</v>
      </c>
      <c r="D38" s="19">
        <v>0.5</v>
      </c>
      <c r="E38" s="19">
        <v>0.54166666666666696</v>
      </c>
      <c r="F38" s="18">
        <v>0.70833333333333304</v>
      </c>
      <c r="G38" s="19">
        <f t="shared" si="5"/>
        <v>0.75</v>
      </c>
      <c r="H38" s="19">
        <f t="shared" si="0"/>
        <v>0.33333333333333309</v>
      </c>
      <c r="I38" s="19">
        <f t="shared" si="6"/>
        <v>4.1666666666666907E-2</v>
      </c>
      <c r="J38" s="20" t="str">
        <f t="shared" si="7"/>
        <v>Negativo</v>
      </c>
      <c r="K38" s="21" t="s">
        <v>18</v>
      </c>
    </row>
    <row r="39" spans="2:11" s="10" customFormat="1" x14ac:dyDescent="0.25">
      <c r="B39" s="17">
        <f t="shared" si="1"/>
        <v>43951</v>
      </c>
      <c r="C39" s="18">
        <v>0.33333333333333298</v>
      </c>
      <c r="D39" s="19">
        <v>0.5</v>
      </c>
      <c r="E39" s="19">
        <v>0.54166666666666696</v>
      </c>
      <c r="F39" s="18">
        <v>0.70833333333333304</v>
      </c>
      <c r="G39" s="19">
        <f t="shared" si="5"/>
        <v>0.75</v>
      </c>
      <c r="H39" s="19">
        <f t="shared" si="0"/>
        <v>0.33333333333333309</v>
      </c>
      <c r="I39" s="19">
        <f t="shared" si="6"/>
        <v>4.1666666666666907E-2</v>
      </c>
      <c r="J39" s="20" t="str">
        <f t="shared" si="7"/>
        <v>Negativo</v>
      </c>
      <c r="K39" s="21"/>
    </row>
    <row r="40" spans="2:11" s="11" customFormat="1" x14ac:dyDescent="0.25">
      <c r="B40" s="23" t="str">
        <f t="shared" si="1"/>
        <v/>
      </c>
      <c r="C40" s="24"/>
      <c r="D40" s="24"/>
      <c r="E40" s="24"/>
      <c r="F40" s="24"/>
      <c r="G40" s="24" t="str">
        <f t="shared" si="5"/>
        <v/>
      </c>
      <c r="H40" s="24" t="str">
        <f t="shared" si="0"/>
        <v/>
      </c>
      <c r="I40" s="24" t="str">
        <f t="shared" si="6"/>
        <v/>
      </c>
      <c r="J40" s="25" t="str">
        <f t="shared" si="7"/>
        <v/>
      </c>
      <c r="K40" s="25"/>
    </row>
  </sheetData>
  <sheetProtection algorithmName="SHA-512" hashValue="jhJvyFuPUu9u2byxH/J91ypU1HI6dL688u/ngE9I2lK5GliKgXoxklX6WED+AnG9pCtl5qh2iEKsd3edqJh3EQ==" saltValue="Z8nBiflsRRTo51BW042e+w==" spinCount="100000" sheet="1" objects="1" selectLockedCells="1"/>
  <mergeCells count="6">
    <mergeCell ref="C7:D7"/>
    <mergeCell ref="B1:J1"/>
    <mergeCell ref="C3:J3"/>
    <mergeCell ref="C4:J4"/>
    <mergeCell ref="C5:D5"/>
    <mergeCell ref="C6:D6"/>
  </mergeCells>
  <conditionalFormatting sqref="B10:K12 B14:K19 B21:K26 B28:K33 B35:K40">
    <cfRule type="expression" dxfId="0" priority="1">
      <formula>OR(WEEKDAY($B10)=1,WEEKDAY($B10)=7)</formula>
    </cfRule>
  </conditionalFormatting>
  <dataValidations xWindow="1402" yWindow="614" count="3">
    <dataValidation type="list" allowBlank="1" showInputMessage="1" showErrorMessage="1" sqref="C7">
      <formula1>meses</formula1>
    </dataValidation>
    <dataValidation type="time" allowBlank="1" showInputMessage="1" showErrorMessage="1" error="O horário de entrada deve ser entre 07:00 até ás 09:00" sqref="C10:C12 C15:C19 C22:C26 C29:C33 C36:C39">
      <formula1>0.291666666666667</formula1>
      <formula2>0.375</formula2>
    </dataValidation>
    <dataValidation type="time" allowBlank="1" showInputMessage="1" showErrorMessage="1" errorTitle="Excesso de horas" error="Você não pode ter mais de 2h extras." sqref="F10:F12 F15:F19 F22:F26 F29:F33 F36:F39">
      <formula1>E10</formula1>
      <formula2>C10+(10/24)+(1/24)+((1/3600)/24)</formula2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02" yWindow="614" count="1">
        <x14:dataValidation type="list" allowBlank="1" showInputMessage="1" showErrorMessage="1">
          <x14:formula1>
            <xm:f>TabAbono!$A$2:$A$4</xm:f>
          </x14:formula1>
          <xm:sqref>K10:K12 K15:K19 K22:K26 K29:K33 K36:K39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 A2:A4"/>
    </sheetView>
  </sheetViews>
  <sheetFormatPr defaultRowHeight="15" x14ac:dyDescent="0.25"/>
  <cols>
    <col min="1" max="1" width="14.28515625" customWidth="1"/>
  </cols>
  <sheetData>
    <row r="1" spans="1:1" x14ac:dyDescent="0.25">
      <c r="A1" s="26" t="s">
        <v>19</v>
      </c>
    </row>
    <row r="2" spans="1:1" x14ac:dyDescent="0.25">
      <c r="A2" t="s">
        <v>20</v>
      </c>
    </row>
    <row r="3" spans="1:1" x14ac:dyDescent="0.25">
      <c r="A3" t="s">
        <v>18</v>
      </c>
    </row>
    <row r="4" spans="1:1" x14ac:dyDescent="0.25">
      <c r="A4" t="s">
        <v>17</v>
      </c>
    </row>
  </sheetData>
  <sheetProtection algorithmName="SHA-512" hashValue="TOUh1paFfBl0Fx+BsCi/xT8Tony4zqEN4OuTRV5i1FLoQZa7+t9w2Z3+vblOYgCuv8/Us1UAxfBmZK5MSZoMeg==" saltValue="dv+y4KCR5Nab/JzlFseOTg==" spinCount="100000" sheet="1" object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C00000"/>
  </sheetPr>
  <dimension ref="A1:B20"/>
  <sheetViews>
    <sheetView showGridLines="0" workbookViewId="0">
      <selection activeCell="A19" sqref="A19"/>
    </sheetView>
  </sheetViews>
  <sheetFormatPr defaultRowHeight="15" x14ac:dyDescent="0.25"/>
  <cols>
    <col min="1" max="1" width="23" style="7" customWidth="1"/>
    <col min="2" max="2" width="9.140625" style="6" customWidth="1"/>
  </cols>
  <sheetData>
    <row r="1" spans="1:1" x14ac:dyDescent="0.25">
      <c r="A1" s="26" t="s">
        <v>21</v>
      </c>
    </row>
    <row r="2" spans="1:1" x14ac:dyDescent="0.25">
      <c r="A2" s="8">
        <v>43617</v>
      </c>
    </row>
    <row r="3" spans="1:1" x14ac:dyDescent="0.25">
      <c r="A3" s="27">
        <v>43647</v>
      </c>
    </row>
    <row r="4" spans="1:1" x14ac:dyDescent="0.25">
      <c r="A4" s="8">
        <v>43678</v>
      </c>
    </row>
    <row r="5" spans="1:1" x14ac:dyDescent="0.25">
      <c r="A5" s="27">
        <v>43709</v>
      </c>
    </row>
    <row r="6" spans="1:1" x14ac:dyDescent="0.25">
      <c r="A6" s="8">
        <v>43739</v>
      </c>
    </row>
    <row r="7" spans="1:1" x14ac:dyDescent="0.25">
      <c r="A7" s="27">
        <v>43770</v>
      </c>
    </row>
    <row r="8" spans="1:1" x14ac:dyDescent="0.25">
      <c r="A8" s="8">
        <v>43800</v>
      </c>
    </row>
    <row r="9" spans="1:1" x14ac:dyDescent="0.25">
      <c r="A9" s="27">
        <v>43831</v>
      </c>
    </row>
    <row r="10" spans="1:1" x14ac:dyDescent="0.25">
      <c r="A10" s="8">
        <v>43862</v>
      </c>
    </row>
    <row r="11" spans="1:1" x14ac:dyDescent="0.25">
      <c r="A11" s="27">
        <v>43891</v>
      </c>
    </row>
    <row r="12" spans="1:1" x14ac:dyDescent="0.25">
      <c r="A12" s="8">
        <v>43922</v>
      </c>
    </row>
    <row r="13" spans="1:1" x14ac:dyDescent="0.25">
      <c r="A13" s="27">
        <v>43952</v>
      </c>
    </row>
    <row r="14" spans="1:1" x14ac:dyDescent="0.25">
      <c r="A14" s="8">
        <v>43983</v>
      </c>
    </row>
    <row r="15" spans="1:1" x14ac:dyDescent="0.25">
      <c r="A15" s="27">
        <v>44013</v>
      </c>
    </row>
    <row r="16" spans="1:1" x14ac:dyDescent="0.25">
      <c r="A16" s="8">
        <v>44044</v>
      </c>
    </row>
    <row r="17" spans="1:1" x14ac:dyDescent="0.25">
      <c r="A17" s="27">
        <v>44075</v>
      </c>
    </row>
    <row r="18" spans="1:1" x14ac:dyDescent="0.25">
      <c r="A18" s="8">
        <v>44105</v>
      </c>
    </row>
    <row r="19" spans="1:1" x14ac:dyDescent="0.25">
      <c r="A19" s="27">
        <v>44136</v>
      </c>
    </row>
    <row r="20" spans="1:1" x14ac:dyDescent="0.25">
      <c r="A20" s="8">
        <v>44166</v>
      </c>
    </row>
  </sheetData>
  <sheetProtection algorithmName="SHA-512" hashValue="tHGKxmxDkhJBwbhpVgbFg8yCtjYLOK0SqUKsNx+i3xE7cqTYnzMoj8L5FBR99sz1vz6uMcZQn54lU8AOZQSuMw==" saltValue="yg4Q6YHxXb/mligAm8w/gw==" spinCount="100000" sheet="1" objects="1" selectLockedCells="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Horários</vt:lpstr>
      <vt:lpstr>TabAbono</vt:lpstr>
      <vt:lpstr>TabMeses</vt:lpstr>
      <vt:lpstr>Horários!Area_de_impressao</vt:lpstr>
      <vt:lpstr>meses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Batista de Oliveira Diniz</dc:creator>
  <cp:lastModifiedBy>José Thiago Pereira da Silva</cp:lastModifiedBy>
  <cp:lastPrinted>2019-06-17T20:22:26Z</cp:lastPrinted>
  <dcterms:created xsi:type="dcterms:W3CDTF">2019-06-17T14:30:18Z</dcterms:created>
  <dcterms:modified xsi:type="dcterms:W3CDTF">2020-04-28T05:10:04Z</dcterms:modified>
</cp:coreProperties>
</file>