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portal.oecd.org/eshare/els/pc/Deliverables/LGBTI/Country questionnaires (with subfolders for each Member country)/"/>
    </mc:Choice>
  </mc:AlternateContent>
  <bookViews>
    <workbookView xWindow="0" yWindow="0" windowWidth="19200" windowHeight="6220"/>
  </bookViews>
  <sheets>
    <sheet name="Dashboard-AUS-V1" sheetId="2" r:id="rId1"/>
    <sheet name="Data-DashBoard" sheetId="3" r:id="rId2"/>
    <sheet name="Data" sheetId="4" r:id="rId3"/>
  </sheets>
  <externalReferences>
    <externalReference r:id="rId4"/>
    <externalReference r:id="rId5"/>
  </externalReferences>
  <definedNames>
    <definedName name="list3">[2]List!$H$6:$I$51</definedName>
    <definedName name="_xlnm.Print_Area" localSheetId="0">'Dashboard-AUS-V1'!$A$3:$J$47</definedName>
  </definedNames>
  <calcPr calcId="162913"/>
</workbook>
</file>

<file path=xl/calcChain.xml><?xml version="1.0" encoding="utf-8"?>
<calcChain xmlns="http://schemas.openxmlformats.org/spreadsheetml/2006/main">
  <c r="AD40" i="4" l="1"/>
  <c r="AD39" i="4"/>
  <c r="AD38" i="4"/>
  <c r="AD37" i="4"/>
  <c r="AD36" i="4"/>
  <c r="AD35" i="4"/>
  <c r="AD34" i="4"/>
  <c r="AD33" i="4"/>
  <c r="AD32" i="4"/>
  <c r="AD31" i="4"/>
  <c r="AD30" i="4"/>
  <c r="AD29" i="4"/>
  <c r="AD28" i="4"/>
  <c r="AD27" i="4"/>
  <c r="AD26" i="4"/>
  <c r="AD25" i="4"/>
  <c r="AD24" i="4"/>
  <c r="AD23" i="4"/>
  <c r="AD22" i="4"/>
  <c r="AD21" i="4"/>
  <c r="AD20" i="4"/>
  <c r="AD19" i="4"/>
  <c r="AD18" i="4"/>
  <c r="AD17" i="4"/>
  <c r="AD16" i="4"/>
  <c r="AD15" i="4"/>
  <c r="AD14" i="4"/>
  <c r="AD13" i="4"/>
  <c r="AD12" i="4"/>
  <c r="AD11" i="4"/>
  <c r="AD10" i="4"/>
  <c r="AD9" i="4"/>
  <c r="AD8" i="4"/>
  <c r="AD7" i="4"/>
  <c r="AD6" i="4"/>
  <c r="AD5" i="4"/>
  <c r="D252" i="3"/>
  <c r="D251" i="3"/>
  <c r="J250" i="3"/>
  <c r="B250" i="3"/>
  <c r="D242" i="3"/>
  <c r="D241" i="3"/>
  <c r="J240" i="3"/>
  <c r="B240" i="3"/>
  <c r="D232" i="3"/>
  <c r="D231" i="3"/>
  <c r="J230" i="3"/>
  <c r="B230" i="3"/>
  <c r="D222" i="3"/>
  <c r="J221" i="3"/>
  <c r="D221" i="3"/>
  <c r="J220" i="3"/>
  <c r="B220" i="3"/>
  <c r="J210" i="3"/>
  <c r="B210" i="3"/>
  <c r="B205" i="3"/>
  <c r="J201" i="3"/>
  <c r="B201" i="3"/>
  <c r="D152" i="3"/>
  <c r="D151" i="3"/>
  <c r="J150" i="3"/>
  <c r="B150" i="3"/>
  <c r="D142" i="3"/>
  <c r="D141" i="3"/>
  <c r="J140" i="3"/>
  <c r="B140" i="3"/>
  <c r="D132" i="3"/>
  <c r="D131" i="3"/>
  <c r="J130" i="3"/>
  <c r="B130" i="3"/>
  <c r="D122" i="3"/>
  <c r="J121" i="3"/>
  <c r="J131" i="3" s="1"/>
  <c r="D121" i="3"/>
  <c r="J120" i="3"/>
  <c r="B120" i="3"/>
  <c r="J110" i="3"/>
  <c r="B110" i="3"/>
  <c r="B105" i="3"/>
  <c r="J101" i="3"/>
  <c r="B101" i="3"/>
  <c r="B95" i="3"/>
  <c r="J91" i="3"/>
  <c r="B91" i="3"/>
  <c r="D73" i="3"/>
  <c r="D72" i="3"/>
  <c r="J71" i="3"/>
  <c r="B71" i="3"/>
  <c r="D63" i="3"/>
  <c r="D62" i="3"/>
  <c r="J61" i="3"/>
  <c r="B61" i="3"/>
  <c r="D53" i="3"/>
  <c r="D52" i="3"/>
  <c r="J51" i="3"/>
  <c r="B51" i="3"/>
  <c r="D43" i="3"/>
  <c r="J42" i="3"/>
  <c r="D42" i="3"/>
  <c r="J41" i="3"/>
  <c r="B41" i="3"/>
  <c r="J32" i="3"/>
  <c r="J31" i="3"/>
  <c r="B31" i="3"/>
  <c r="B25" i="3"/>
  <c r="B144" i="3" s="1"/>
  <c r="J21" i="3"/>
  <c r="B21" i="3"/>
  <c r="B11" i="3"/>
  <c r="E2" i="2"/>
  <c r="G46" i="4" l="1"/>
  <c r="G45" i="4"/>
  <c r="G40" i="4"/>
  <c r="G24" i="3" s="1"/>
  <c r="E24" i="3" s="1"/>
  <c r="N46" i="4"/>
  <c r="N45" i="4"/>
  <c r="N40" i="4"/>
  <c r="G94" i="3" s="1"/>
  <c r="E94" i="3" s="1"/>
  <c r="T40" i="4"/>
  <c r="T45" i="4"/>
  <c r="T46" i="4"/>
  <c r="I46" i="4"/>
  <c r="I45" i="4"/>
  <c r="I40" i="4"/>
  <c r="G44" i="3" s="1"/>
  <c r="E44" i="3" s="1"/>
  <c r="P40" i="4"/>
  <c r="G104" i="3" s="1"/>
  <c r="E104" i="3" s="1"/>
  <c r="P46" i="4"/>
  <c r="P45" i="4"/>
  <c r="H105" i="3"/>
  <c r="U46" i="4"/>
  <c r="U45" i="4"/>
  <c r="U40" i="4"/>
  <c r="J40" i="4"/>
  <c r="J46" i="4"/>
  <c r="J45" i="4"/>
  <c r="Q46" i="4"/>
  <c r="Q45" i="4"/>
  <c r="Q40" i="4"/>
  <c r="G113" i="3" s="1"/>
  <c r="E113" i="3" s="1"/>
  <c r="Y40" i="4"/>
  <c r="Y46" i="4"/>
  <c r="Y45" i="4"/>
  <c r="G221" i="3" s="1"/>
  <c r="E221" i="3" s="1"/>
  <c r="E40" i="4"/>
  <c r="G14" i="3" s="1"/>
  <c r="E14" i="3" s="1"/>
  <c r="E46" i="4"/>
  <c r="E45" i="4"/>
  <c r="H15" i="3"/>
  <c r="F15" i="3" s="1"/>
  <c r="K46" i="4"/>
  <c r="K45" i="4"/>
  <c r="K40" i="4"/>
  <c r="S46" i="4"/>
  <c r="S45" i="4"/>
  <c r="S40" i="4"/>
  <c r="Z46" i="4"/>
  <c r="Z45" i="4"/>
  <c r="Z40" i="4"/>
  <c r="H46" i="4"/>
  <c r="H45" i="4"/>
  <c r="H40" i="4"/>
  <c r="G34" i="3" s="1"/>
  <c r="E34" i="3" s="1"/>
  <c r="L46" i="4"/>
  <c r="L45" i="4"/>
  <c r="L40" i="4"/>
  <c r="R46" i="4"/>
  <c r="R45" i="4"/>
  <c r="R40" i="4"/>
  <c r="G123" i="3" s="1"/>
  <c r="E123" i="3" s="1"/>
  <c r="W46" i="4"/>
  <c r="W45" i="4"/>
  <c r="W40" i="4"/>
  <c r="G204" i="3" s="1"/>
  <c r="E204" i="3" s="1"/>
  <c r="H205" i="3"/>
  <c r="F205" i="3" s="1"/>
  <c r="AA46" i="4"/>
  <c r="AA45" i="4"/>
  <c r="AA40" i="4"/>
  <c r="X46" i="4"/>
  <c r="X45" i="4"/>
  <c r="X40" i="4"/>
  <c r="G213" i="3" s="1"/>
  <c r="E213" i="3" s="1"/>
  <c r="AB46" i="4"/>
  <c r="AB45" i="4"/>
  <c r="AB40" i="4"/>
  <c r="G132" i="3"/>
  <c r="E132" i="3" s="1"/>
  <c r="G131" i="3"/>
  <c r="E131" i="3" s="1"/>
  <c r="G133" i="3"/>
  <c r="E133" i="3" s="1"/>
  <c r="J141" i="3"/>
  <c r="F105" i="3"/>
  <c r="H144" i="3"/>
  <c r="F144" i="3" s="1"/>
  <c r="G43" i="3"/>
  <c r="E43" i="3" s="1"/>
  <c r="H95" i="3"/>
  <c r="F95" i="3" s="1"/>
  <c r="B55" i="3"/>
  <c r="B75" i="3"/>
  <c r="G223" i="3"/>
  <c r="E223" i="3" s="1"/>
  <c r="J231" i="3"/>
  <c r="B35" i="3"/>
  <c r="G33" i="3"/>
  <c r="E33" i="3" s="1"/>
  <c r="B114" i="3"/>
  <c r="B134" i="3"/>
  <c r="B154" i="3"/>
  <c r="B214" i="3"/>
  <c r="B224" i="3"/>
  <c r="B234" i="3"/>
  <c r="B244" i="3"/>
  <c r="B254" i="3"/>
  <c r="H25" i="3"/>
  <c r="F25" i="3" s="1"/>
  <c r="G32" i="3"/>
  <c r="E32" i="3" s="1"/>
  <c r="B45" i="3"/>
  <c r="J52" i="3"/>
  <c r="B65" i="3"/>
  <c r="G42" i="3"/>
  <c r="E42" i="3" s="1"/>
  <c r="B124" i="3"/>
  <c r="G222" i="3"/>
  <c r="E222" i="3" s="1"/>
  <c r="H124" i="3" l="1"/>
  <c r="F124" i="3" s="1"/>
  <c r="H45" i="3"/>
  <c r="F45" i="3" s="1"/>
  <c r="AA44" i="4"/>
  <c r="AA43" i="4"/>
  <c r="W44" i="4"/>
  <c r="W43" i="4"/>
  <c r="G202" i="3"/>
  <c r="E202" i="3" s="1"/>
  <c r="R48" i="4"/>
  <c r="R47" i="4"/>
  <c r="G122" i="3"/>
  <c r="E122" i="3" s="1"/>
  <c r="Z44" i="4"/>
  <c r="Z43" i="4"/>
  <c r="S48" i="4"/>
  <c r="S47" i="4"/>
  <c r="Y44" i="4"/>
  <c r="Y43" i="4"/>
  <c r="Q44" i="4"/>
  <c r="Q43" i="4"/>
  <c r="G111" i="3"/>
  <c r="E111" i="3" s="1"/>
  <c r="T44" i="4"/>
  <c r="T43" i="4"/>
  <c r="N48" i="4"/>
  <c r="N47" i="4"/>
  <c r="G93" i="3"/>
  <c r="E93" i="3" s="1"/>
  <c r="H234" i="3"/>
  <c r="F234" i="3" s="1"/>
  <c r="H134" i="3"/>
  <c r="F134" i="3"/>
  <c r="J151" i="3"/>
  <c r="G143" i="3"/>
  <c r="E143" i="3" s="1"/>
  <c r="G141" i="3"/>
  <c r="E141" i="3" s="1"/>
  <c r="G142" i="3"/>
  <c r="E142" i="3" s="1"/>
  <c r="X44" i="4"/>
  <c r="X43" i="4"/>
  <c r="G211" i="3"/>
  <c r="E211" i="3" s="1"/>
  <c r="AA48" i="4"/>
  <c r="AA47" i="4"/>
  <c r="W48" i="4"/>
  <c r="W47" i="4"/>
  <c r="G203" i="3"/>
  <c r="E203" i="3" s="1"/>
  <c r="H44" i="4"/>
  <c r="H43" i="4"/>
  <c r="Z48" i="4"/>
  <c r="Z47" i="4"/>
  <c r="E44" i="4"/>
  <c r="E43" i="4"/>
  <c r="G12" i="3"/>
  <c r="E12" i="3" s="1"/>
  <c r="Y48" i="4"/>
  <c r="Y47" i="4"/>
  <c r="Q48" i="4"/>
  <c r="Q47" i="4"/>
  <c r="G112" i="3"/>
  <c r="E112" i="3" s="1"/>
  <c r="P44" i="4"/>
  <c r="P43" i="4"/>
  <c r="G102" i="3"/>
  <c r="E102" i="3" s="1"/>
  <c r="I44" i="4"/>
  <c r="I43" i="4"/>
  <c r="G54" i="3"/>
  <c r="E54" i="3" s="1"/>
  <c r="J62" i="3"/>
  <c r="G53" i="3"/>
  <c r="E53" i="3" s="1"/>
  <c r="G52" i="3"/>
  <c r="E52" i="3" s="1"/>
  <c r="H65" i="3"/>
  <c r="F65" i="3" s="1"/>
  <c r="H224" i="3"/>
  <c r="F224" i="3"/>
  <c r="H114" i="3"/>
  <c r="F114" i="3" s="1"/>
  <c r="H35" i="3"/>
  <c r="F35" i="3"/>
  <c r="H55" i="3"/>
  <c r="F55" i="3" s="1"/>
  <c r="AB44" i="4"/>
  <c r="AB43" i="4"/>
  <c r="X48" i="4"/>
  <c r="X47" i="4"/>
  <c r="G212" i="3"/>
  <c r="E212" i="3" s="1"/>
  <c r="L44" i="4"/>
  <c r="L43" i="4"/>
  <c r="H48" i="4"/>
  <c r="H47" i="4"/>
  <c r="K44" i="4"/>
  <c r="K43" i="4"/>
  <c r="E48" i="4"/>
  <c r="E47" i="4"/>
  <c r="G13" i="3"/>
  <c r="E13" i="3" s="1"/>
  <c r="J43" i="4"/>
  <c r="J44" i="4"/>
  <c r="U44" i="4"/>
  <c r="U43" i="4"/>
  <c r="P48" i="4"/>
  <c r="G103" i="3"/>
  <c r="E103" i="3" s="1"/>
  <c r="P47" i="4"/>
  <c r="I48" i="4"/>
  <c r="I47" i="4"/>
  <c r="G44" i="4"/>
  <c r="G43" i="4"/>
  <c r="G22" i="3"/>
  <c r="E22" i="3" s="1"/>
  <c r="H214" i="3"/>
  <c r="F214" i="3" s="1"/>
  <c r="G232" i="3"/>
  <c r="E232" i="3" s="1"/>
  <c r="G231" i="3"/>
  <c r="E231" i="3" s="1"/>
  <c r="J241" i="3"/>
  <c r="H244" i="3" s="1"/>
  <c r="F244" i="3" s="1"/>
  <c r="G233" i="3"/>
  <c r="E233" i="3" s="1"/>
  <c r="AB48" i="4"/>
  <c r="AB47" i="4"/>
  <c r="R44" i="4"/>
  <c r="R43" i="4"/>
  <c r="G121" i="3"/>
  <c r="E121" i="3" s="1"/>
  <c r="L48" i="4"/>
  <c r="L47" i="4"/>
  <c r="S44" i="4"/>
  <c r="S43" i="4"/>
  <c r="K48" i="4"/>
  <c r="K47" i="4"/>
  <c r="J47" i="4"/>
  <c r="J48" i="4"/>
  <c r="U48" i="4"/>
  <c r="U47" i="4"/>
  <c r="T48" i="4"/>
  <c r="T47" i="4"/>
  <c r="N44" i="4"/>
  <c r="N43" i="4"/>
  <c r="G92" i="3"/>
  <c r="E92" i="3" s="1"/>
  <c r="G48" i="4"/>
  <c r="G47" i="4"/>
  <c r="G23" i="3"/>
  <c r="E23" i="3" s="1"/>
  <c r="G152" i="3" l="1"/>
  <c r="E152" i="3" s="1"/>
  <c r="G151" i="3"/>
  <c r="E151" i="3" s="1"/>
  <c r="G153" i="3"/>
  <c r="E153" i="3" s="1"/>
  <c r="G243" i="3"/>
  <c r="E243" i="3" s="1"/>
  <c r="G242" i="3"/>
  <c r="E242" i="3" s="1"/>
  <c r="G241" i="3"/>
  <c r="E241" i="3" s="1"/>
  <c r="J251" i="3"/>
  <c r="G63" i="3"/>
  <c r="E63" i="3" s="1"/>
  <c r="G62" i="3"/>
  <c r="E62" i="3" s="1"/>
  <c r="J72" i="3"/>
  <c r="G64" i="3"/>
  <c r="E64" i="3" s="1"/>
  <c r="H154" i="3"/>
  <c r="F154" i="3" s="1"/>
  <c r="G74" i="3" l="1"/>
  <c r="E74" i="3" s="1"/>
  <c r="G73" i="3"/>
  <c r="E73" i="3" s="1"/>
  <c r="G72" i="3"/>
  <c r="E72" i="3" s="1"/>
  <c r="H75" i="3"/>
  <c r="F75" i="3" s="1"/>
  <c r="G252" i="3"/>
  <c r="E252" i="3" s="1"/>
  <c r="G251" i="3"/>
  <c r="E251" i="3" s="1"/>
  <c r="G253" i="3"/>
  <c r="E253" i="3" s="1"/>
  <c r="H254" i="3"/>
  <c r="F254" i="3" s="1"/>
</calcChain>
</file>

<file path=xl/sharedStrings.xml><?xml version="1.0" encoding="utf-8"?>
<sst xmlns="http://schemas.openxmlformats.org/spreadsheetml/2006/main" count="211" uniqueCount="122">
  <si>
    <t>Figure 2. Dashboard: How does your country compares ?</t>
  </si>
  <si>
    <t>Protection of LGBTI people against 
discrimination</t>
  </si>
  <si>
    <t>Protection of LGBTI people against violence</t>
  </si>
  <si>
    <t>Protection of LGBTI asylum seekers</t>
  </si>
  <si>
    <t>LGBTI-inclusive equality body, ombudsman or human rights commission</t>
  </si>
  <si>
    <t>Equal treatment of same-sex and different-sex consensual sexual acts</t>
  </si>
  <si>
    <t>Ban on conversion therapy</t>
  </si>
  <si>
    <t>Legal recognition of same-sex partnerships</t>
  </si>
  <si>
    <t>Equal adoption rights for different-sex and same-sex couples</t>
  </si>
  <si>
    <t>Equal access to assisted reproductive technology for different-sex and same-sex couples</t>
  </si>
  <si>
    <t>Removing being transgender from the national classification of diseases</t>
  </si>
  <si>
    <t>Allowing transgender people to change their gender marker in the civil registry</t>
  </si>
  <si>
    <t>Not conditioning legal gender recognition on medical requirements</t>
  </si>
  <si>
    <t>Allowing a non-binary gender option in the civil registry</t>
  </si>
  <si>
    <t>Prohibiting medically unnecessary sex-normalising treatment or surgery on intersex minors</t>
  </si>
  <si>
    <t>Notes: xxx</t>
  </si>
  <si>
    <t>LGBTI-inclusive laws:
All provisions (general and group-specific)</t>
  </si>
  <si>
    <t>R204 G0 B153</t>
  </si>
  <si>
    <t>LGBTI-inclusive laws: 
General provisions</t>
  </si>
  <si>
    <t>R156 G65 B116</t>
  </si>
  <si>
    <t>Protection of LGBTI people's civil liberties</t>
  </si>
  <si>
    <t>! Label F52 &amp; F53 instead of E52 &amp; E53</t>
  </si>
  <si>
    <t>LGBTI-inclusive laws:
Group-specific provisions</t>
  </si>
  <si>
    <t>R106 G24 B157</t>
  </si>
  <si>
    <t>LGBTI-inclusive laws:
LGB-specific provisions</t>
  </si>
  <si>
    <t>LGBTI-inclusive laws:
TI-specific provisions</t>
  </si>
  <si>
    <t>Column#1</t>
  </si>
  <si>
    <t>Min</t>
  </si>
  <si>
    <t>Max</t>
  </si>
  <si>
    <t>OECD</t>
  </si>
  <si>
    <t>&gt;&gt;&gt;&gt;&gt;</t>
  </si>
  <si>
    <t>Australia</t>
  </si>
  <si>
    <t>Equal treatment of LGBTI people: General and group-specific provisions</t>
  </si>
  <si>
    <t xml:space="preserve"> Equal treatment of LGBTI people: General provisions</t>
  </si>
  <si>
    <t>Equal treatment of LGBTI people: Group-specific provisions</t>
  </si>
  <si>
    <t xml:space="preserve"> Equal treatment of LGBTI people: LGB-specific provisions</t>
  </si>
  <si>
    <t xml:space="preserve"> Equal treatment of LGBTI people: TI-specific provisions</t>
  </si>
  <si>
    <t>Protection of LGBTI people against discrimination</t>
  </si>
  <si>
    <t>Protection of LGBTI people fleeing persecution abroad</t>
  </si>
  <si>
    <t>Existence of an LGBTI-inclusive equality body, ombudsman or human rights commission</t>
  </si>
  <si>
    <t xml:space="preserve"> </t>
  </si>
  <si>
    <t>Equal adoption rights for different-sex and same-sex couple</t>
  </si>
  <si>
    <t>Removing transgender identity from the national classification of diseases</t>
  </si>
  <si>
    <t>Not conditioning legal gender recognition to medical requirements</t>
  </si>
  <si>
    <t>Prohibiting medically unnecessary sex-normalising treatment or surgery on intersex</t>
  </si>
  <si>
    <t>AUS</t>
  </si>
  <si>
    <t>Austria</t>
  </si>
  <si>
    <t>AUT</t>
  </si>
  <si>
    <t>Belgium</t>
  </si>
  <si>
    <t>BEL</t>
  </si>
  <si>
    <t>Canada</t>
  </si>
  <si>
    <t>CAN</t>
  </si>
  <si>
    <t>Chile</t>
  </si>
  <si>
    <t>CHL</t>
  </si>
  <si>
    <t>Czech Republic</t>
  </si>
  <si>
    <t>CZE</t>
  </si>
  <si>
    <t>Denmark</t>
  </si>
  <si>
    <t>DNK</t>
  </si>
  <si>
    <t>Estonia</t>
  </si>
  <si>
    <t>EST</t>
  </si>
  <si>
    <t>Finland</t>
  </si>
  <si>
    <t>FIN</t>
  </si>
  <si>
    <t>France</t>
  </si>
  <si>
    <t>FRA</t>
  </si>
  <si>
    <t>Germany</t>
  </si>
  <si>
    <t>DEU</t>
  </si>
  <si>
    <t>Greece</t>
  </si>
  <si>
    <t>GRC</t>
  </si>
  <si>
    <t>Iceland</t>
  </si>
  <si>
    <t>ISL</t>
  </si>
  <si>
    <t>Ireland</t>
  </si>
  <si>
    <t>IRL</t>
  </si>
  <si>
    <t>Israel</t>
  </si>
  <si>
    <t>ISR</t>
  </si>
  <si>
    <t>Italy</t>
  </si>
  <si>
    <t>ITA</t>
  </si>
  <si>
    <t>Japan</t>
  </si>
  <si>
    <t>JPN</t>
  </si>
  <si>
    <t>Korea</t>
  </si>
  <si>
    <t>KOR</t>
  </si>
  <si>
    <t>Latvia</t>
  </si>
  <si>
    <t>LVA</t>
  </si>
  <si>
    <t>Lithuania</t>
  </si>
  <si>
    <t>LTU</t>
  </si>
  <si>
    <t>Luxembourg</t>
  </si>
  <si>
    <t>LUX</t>
  </si>
  <si>
    <t>Mexico</t>
  </si>
  <si>
    <t>MEX</t>
  </si>
  <si>
    <t>Netherlands</t>
  </si>
  <si>
    <t>NLD</t>
  </si>
  <si>
    <t>New Zealand</t>
  </si>
  <si>
    <t>NZL</t>
  </si>
  <si>
    <t>Norway</t>
  </si>
  <si>
    <t>NOR</t>
  </si>
  <si>
    <t>Poland</t>
  </si>
  <si>
    <t>POL</t>
  </si>
  <si>
    <t>Portugal</t>
  </si>
  <si>
    <t>PRT</t>
  </si>
  <si>
    <t>Slovak Republic</t>
  </si>
  <si>
    <t>SVK</t>
  </si>
  <si>
    <t>Slovenia</t>
  </si>
  <si>
    <t>SVN</t>
  </si>
  <si>
    <t>Spain</t>
  </si>
  <si>
    <t>ESP</t>
  </si>
  <si>
    <t>Sweden</t>
  </si>
  <si>
    <t>SWE</t>
  </si>
  <si>
    <t>Switzerland</t>
  </si>
  <si>
    <t>CHE</t>
  </si>
  <si>
    <t>Turkey</t>
  </si>
  <si>
    <t>TUR</t>
  </si>
  <si>
    <t>United Kingdom</t>
  </si>
  <si>
    <t>GBR</t>
  </si>
  <si>
    <t>United States</t>
  </si>
  <si>
    <t>USA</t>
  </si>
  <si>
    <t># of min.</t>
  </si>
  <si>
    <t>Which min? (using col#2)</t>
  </si>
  <si>
    <t>min</t>
  </si>
  <si>
    <t>max</t>
  </si>
  <si>
    <t>Which max? (using col#2)</t>
  </si>
  <si>
    <t># of max.</t>
  </si>
  <si>
    <t>col#1</t>
  </si>
  <si>
    <t>col#2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</si>
</sst>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"/>
    <numFmt numFmtId="165" formatCode="_(* #,##0.0_);_(* \(#,##0.0\);_(* &quot;-&quot;??_);_(@_)"/>
  </numFmts>
  <fonts count="18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2"/>
      <color theme="1"/>
      <name val="Arial Narrow"/>
      <family val="2"/>
    </font>
    <font>
      <b/>
      <sz val="10"/>
      <color theme="0"/>
      <name val="Arial Narrow"/>
      <family val="2"/>
    </font>
    <font>
      <i/>
      <sz val="8"/>
      <color theme="3"/>
      <name val="Arial Narrow"/>
      <family val="2"/>
    </font>
    <font>
      <i/>
      <sz val="8"/>
      <color theme="1"/>
      <name val="Arial Narrow"/>
      <family val="2"/>
    </font>
    <font>
      <i/>
      <sz val="8"/>
      <color theme="0"/>
      <name val="Arial Narrow"/>
      <family val="2"/>
    </font>
    <font>
      <b/>
      <sz val="8"/>
      <color theme="1"/>
      <name val="Calibri"/>
      <family val="2"/>
      <scheme val="minor"/>
    </font>
    <font>
      <b/>
      <i/>
      <sz val="9"/>
      <color rgb="FF7030A0"/>
      <name val="Calibri"/>
      <family val="2"/>
      <scheme val="minor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Calibri"/>
      <family val="2"/>
      <scheme val="minor"/>
    </font>
    <font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0099"/>
        <bgColor indexed="64"/>
      </patternFill>
    </fill>
    <fill>
      <patternFill patternType="solid">
        <fgColor rgb="FF9C4174"/>
        <bgColor indexed="64"/>
      </patternFill>
    </fill>
    <fill>
      <patternFill patternType="solid">
        <fgColor rgb="FF6A189D"/>
        <bgColor indexed="64"/>
      </patternFill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 style="thin">
        <color rgb="FFCC0099"/>
      </left>
      <right/>
      <top style="medium">
        <color rgb="FFCC0099"/>
      </top>
      <bottom/>
      <diagonal/>
    </border>
    <border>
      <left/>
      <right/>
      <top style="medium">
        <color rgb="FFCC0099"/>
      </top>
      <bottom/>
      <diagonal/>
    </border>
    <border>
      <left/>
      <right style="medium">
        <color rgb="FFCC0099"/>
      </right>
      <top style="medium">
        <color rgb="FFCC0099"/>
      </top>
      <bottom/>
      <diagonal/>
    </border>
    <border>
      <left style="thin">
        <color rgb="FFCC0099"/>
      </left>
      <right/>
      <top/>
      <bottom style="medium">
        <color rgb="FFCC0099"/>
      </bottom>
      <diagonal/>
    </border>
    <border>
      <left/>
      <right/>
      <top/>
      <bottom style="medium">
        <color rgb="FFCC0099"/>
      </bottom>
      <diagonal/>
    </border>
    <border>
      <left/>
      <right style="medium">
        <color rgb="FFCC0099"/>
      </right>
      <top/>
      <bottom style="medium">
        <color rgb="FFCC0099"/>
      </bottom>
      <diagonal/>
    </border>
    <border>
      <left style="medium">
        <color rgb="FF9C4174"/>
      </left>
      <right/>
      <top style="medium">
        <color rgb="FF9C4174"/>
      </top>
      <bottom/>
      <diagonal/>
    </border>
    <border>
      <left/>
      <right style="medium">
        <color rgb="FF9C4174"/>
      </right>
      <top style="medium">
        <color rgb="FF9C4174"/>
      </top>
      <bottom/>
      <diagonal/>
    </border>
    <border>
      <left/>
      <right/>
      <top style="thin">
        <color rgb="FF9C4174"/>
      </top>
      <bottom/>
      <diagonal/>
    </border>
    <border>
      <left/>
      <right style="thin">
        <color rgb="FF9C4174"/>
      </right>
      <top style="thin">
        <color rgb="FF9C4174"/>
      </top>
      <bottom/>
      <diagonal/>
    </border>
    <border>
      <left style="medium">
        <color rgb="FF9C4174"/>
      </left>
      <right/>
      <top/>
      <bottom style="medium">
        <color rgb="FF9C4174"/>
      </bottom>
      <diagonal/>
    </border>
    <border>
      <left/>
      <right style="medium">
        <color rgb="FF9C4174"/>
      </right>
      <top/>
      <bottom style="medium">
        <color rgb="FF9C4174"/>
      </bottom>
      <diagonal/>
    </border>
    <border>
      <left/>
      <right style="thin">
        <color rgb="FF9C4174"/>
      </right>
      <top/>
      <bottom/>
      <diagonal/>
    </border>
    <border>
      <left style="thin">
        <color rgb="FF9C4174"/>
      </left>
      <right/>
      <top style="medium">
        <color rgb="FF9C4174"/>
      </top>
      <bottom/>
      <diagonal/>
    </border>
    <border>
      <left style="thin">
        <color rgb="FF9C4174"/>
      </left>
      <right/>
      <top/>
      <bottom/>
      <diagonal/>
    </border>
    <border>
      <left style="thin">
        <color rgb="FF9C4174"/>
      </left>
      <right/>
      <top/>
      <bottom style="thin">
        <color rgb="FF9C4174"/>
      </bottom>
      <diagonal/>
    </border>
    <border>
      <left/>
      <right/>
      <top/>
      <bottom style="thin">
        <color rgb="FF9C4174"/>
      </bottom>
      <diagonal/>
    </border>
    <border>
      <left/>
      <right style="thin">
        <color rgb="FF9C4174"/>
      </right>
      <top/>
      <bottom style="thin">
        <color rgb="FF9C4174"/>
      </bottom>
      <diagonal/>
    </border>
    <border>
      <left style="medium">
        <color rgb="FF6A189D"/>
      </left>
      <right/>
      <top style="medium">
        <color rgb="FF6A189D"/>
      </top>
      <bottom/>
      <diagonal/>
    </border>
    <border>
      <left/>
      <right style="medium">
        <color rgb="FF6A189D"/>
      </right>
      <top style="medium">
        <color rgb="FF6A189D"/>
      </top>
      <bottom/>
      <diagonal/>
    </border>
    <border>
      <left/>
      <right/>
      <top style="medium">
        <color rgb="FF6A189D"/>
      </top>
      <bottom/>
      <diagonal/>
    </border>
    <border>
      <left style="medium">
        <color rgb="FF6A189D"/>
      </left>
      <right/>
      <top/>
      <bottom style="medium">
        <color rgb="FF6A189D"/>
      </bottom>
      <diagonal/>
    </border>
    <border>
      <left/>
      <right style="medium">
        <color rgb="FF6A189D"/>
      </right>
      <top/>
      <bottom style="medium">
        <color rgb="FF6A189D"/>
      </bottom>
      <diagonal/>
    </border>
    <border>
      <left/>
      <right/>
      <top/>
      <bottom style="medium">
        <color rgb="FF6A189D"/>
      </bottom>
      <diagonal/>
    </border>
    <border>
      <left style="medium">
        <color rgb="FF6A189D"/>
      </left>
      <right style="medium">
        <color rgb="FF6A189D"/>
      </right>
      <top style="medium">
        <color rgb="FF6A189D"/>
      </top>
      <bottom/>
      <diagonal/>
    </border>
    <border>
      <left style="medium">
        <color rgb="FF6A189D"/>
      </left>
      <right style="medium">
        <color rgb="FF6A189D"/>
      </right>
      <top/>
      <bottom style="medium">
        <color rgb="FF6A189D"/>
      </bottom>
      <diagonal/>
    </border>
    <border>
      <left/>
      <right style="medium">
        <color rgb="FF6A189D"/>
      </right>
      <top/>
      <bottom/>
      <diagonal/>
    </border>
    <border>
      <left style="medium">
        <color rgb="FF6A189D"/>
      </left>
      <right/>
      <top/>
      <bottom/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</cellStyleXfs>
  <cellXfs count="117">
    <xf numFmtId="0" fontId="0" fillId="0" borderId="0" xfId="0"/>
    <xf numFmtId="0" fontId="4" fillId="0" borderId="0" xfId="0" applyFont="1"/>
    <xf numFmtId="0" fontId="0" fillId="0" borderId="0" xfId="0" applyFill="1"/>
    <xf numFmtId="0" fontId="6" fillId="0" borderId="0" xfId="0" applyFont="1"/>
    <xf numFmtId="0" fontId="7" fillId="0" borderId="0" xfId="0" applyFont="1" applyFill="1" applyAlignment="1">
      <alignment horizontal="right"/>
    </xf>
    <xf numFmtId="9" fontId="5" fillId="0" borderId="0" xfId="0" quotePrefix="1" applyNumberFormat="1" applyFont="1" applyFill="1" applyAlignment="1">
      <alignment horizontal="left"/>
    </xf>
    <xf numFmtId="0" fontId="5" fillId="0" borderId="0" xfId="0" applyFont="1" applyFill="1"/>
    <xf numFmtId="0" fontId="4" fillId="0" borderId="0" xfId="0" applyFont="1" applyAlignment="1">
      <alignment vertical="center"/>
    </xf>
    <xf numFmtId="0" fontId="0" fillId="0" borderId="0" xfId="0" applyBorder="1" applyAlignment="1"/>
    <xf numFmtId="0" fontId="0" fillId="0" borderId="0" xfId="0" applyFill="1" applyBorder="1" applyAlignment="1"/>
    <xf numFmtId="0" fontId="5" fillId="0" borderId="0" xfId="0" applyFont="1"/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9" fillId="0" borderId="2" xfId="0" applyFont="1" applyFill="1" applyBorder="1"/>
    <xf numFmtId="0" fontId="10" fillId="0" borderId="2" xfId="0" applyFont="1" applyFill="1" applyBorder="1"/>
    <xf numFmtId="0" fontId="9" fillId="0" borderId="3" xfId="0" applyFont="1" applyFill="1" applyBorder="1"/>
    <xf numFmtId="0" fontId="11" fillId="2" borderId="0" xfId="0" applyFont="1" applyFill="1" applyBorder="1"/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right"/>
    </xf>
    <xf numFmtId="0" fontId="10" fillId="0" borderId="5" xfId="0" applyFont="1" applyFill="1" applyBorder="1" applyAlignment="1">
      <alignment horizontal="right"/>
    </xf>
    <xf numFmtId="0" fontId="9" fillId="0" borderId="6" xfId="0" applyFont="1" applyFill="1" applyBorder="1" applyAlignment="1">
      <alignment horizontal="right"/>
    </xf>
    <xf numFmtId="0" fontId="9" fillId="0" borderId="0" xfId="0" applyFont="1" applyBorder="1" applyAlignment="1">
      <alignment horizontal="right"/>
    </xf>
    <xf numFmtId="0" fontId="8" fillId="3" borderId="7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9" fillId="0" borderId="9" xfId="0" applyFont="1" applyFill="1" applyBorder="1"/>
    <xf numFmtId="0" fontId="10" fillId="0" borderId="9" xfId="0" applyFont="1" applyFill="1" applyBorder="1"/>
    <xf numFmtId="0" fontId="9" fillId="0" borderId="10" xfId="0" applyFont="1" applyFill="1" applyBorder="1"/>
    <xf numFmtId="0" fontId="11" fillId="3" borderId="0" xfId="0" applyFont="1" applyFill="1" applyBorder="1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0" fontId="9" fillId="0" borderId="13" xfId="0" applyFont="1" applyFill="1" applyBorder="1" applyAlignment="1">
      <alignment horizontal="right"/>
    </xf>
    <xf numFmtId="0" fontId="5" fillId="0" borderId="14" xfId="0" applyFont="1" applyBorder="1" applyAlignment="1">
      <alignment horizontal="center" vertical="center" wrapText="1"/>
    </xf>
    <xf numFmtId="0" fontId="0" fillId="0" borderId="13" xfId="0" applyFill="1" applyBorder="1" applyAlignment="1"/>
    <xf numFmtId="0" fontId="5" fillId="0" borderId="15" xfId="0" applyFont="1" applyBorder="1" applyAlignment="1">
      <alignment horizontal="center" vertical="center" wrapText="1"/>
    </xf>
    <xf numFmtId="0" fontId="0" fillId="0" borderId="13" xfId="0" applyBorder="1" applyAlignment="1"/>
    <xf numFmtId="0" fontId="5" fillId="0" borderId="16" xfId="0" applyFont="1" applyBorder="1" applyAlignment="1">
      <alignment horizontal="center" vertical="center" wrapText="1"/>
    </xf>
    <xf numFmtId="0" fontId="0" fillId="0" borderId="17" xfId="0" applyBorder="1" applyAlignment="1"/>
    <xf numFmtId="0" fontId="0" fillId="0" borderId="18" xfId="0" applyBorder="1" applyAlignment="1"/>
    <xf numFmtId="0" fontId="8" fillId="4" borderId="19" xfId="0" applyFont="1" applyFill="1" applyBorder="1" applyAlignment="1">
      <alignment horizontal="center" vertical="center" wrapText="1"/>
    </xf>
    <xf numFmtId="0" fontId="8" fillId="4" borderId="20" xfId="0" applyFont="1" applyFill="1" applyBorder="1" applyAlignment="1">
      <alignment horizontal="center" vertical="center" wrapText="1"/>
    </xf>
    <xf numFmtId="0" fontId="9" fillId="0" borderId="21" xfId="0" applyFont="1" applyFill="1" applyBorder="1"/>
    <xf numFmtId="0" fontId="10" fillId="0" borderId="21" xfId="0" applyFont="1" applyFill="1" applyBorder="1"/>
    <xf numFmtId="0" fontId="9" fillId="0" borderId="20" xfId="0" applyFont="1" applyFill="1" applyBorder="1"/>
    <xf numFmtId="0" fontId="11" fillId="4" borderId="0" xfId="0" applyFont="1" applyFill="1" applyBorder="1"/>
    <xf numFmtId="0" fontId="8" fillId="4" borderId="22" xfId="0" applyFont="1" applyFill="1" applyBorder="1" applyAlignment="1">
      <alignment horizontal="center" vertical="center" wrapText="1"/>
    </xf>
    <xf numFmtId="0" fontId="8" fillId="4" borderId="23" xfId="0" applyFont="1" applyFill="1" applyBorder="1" applyAlignment="1">
      <alignment horizontal="center" vertical="center" wrapText="1"/>
    </xf>
    <xf numFmtId="0" fontId="9" fillId="0" borderId="24" xfId="0" applyFont="1" applyFill="1" applyBorder="1" applyAlignment="1">
      <alignment horizontal="right"/>
    </xf>
    <xf numFmtId="0" fontId="10" fillId="0" borderId="24" xfId="0" applyFont="1" applyFill="1" applyBorder="1" applyAlignment="1">
      <alignment horizontal="right"/>
    </xf>
    <xf numFmtId="0" fontId="9" fillId="0" borderId="23" xfId="0" applyFont="1" applyFill="1" applyBorder="1" applyAlignment="1">
      <alignment horizontal="right"/>
    </xf>
    <xf numFmtId="0" fontId="8" fillId="4" borderId="25" xfId="0" applyFont="1" applyFill="1" applyBorder="1" applyAlignment="1">
      <alignment horizontal="center" vertical="center" wrapText="1"/>
    </xf>
    <xf numFmtId="0" fontId="8" fillId="4" borderId="26" xfId="0" applyFont="1" applyFill="1" applyBorder="1" applyAlignment="1">
      <alignment horizontal="center" vertical="center" wrapText="1"/>
    </xf>
    <xf numFmtId="0" fontId="9" fillId="0" borderId="27" xfId="0" applyFont="1" applyFill="1" applyBorder="1" applyAlignment="1">
      <alignment horizontal="right"/>
    </xf>
    <xf numFmtId="0" fontId="5" fillId="0" borderId="19" xfId="0" applyFont="1" applyBorder="1" applyAlignment="1">
      <alignment horizontal="center" vertical="center" wrapText="1"/>
    </xf>
    <xf numFmtId="0" fontId="0" fillId="0" borderId="27" xfId="0" applyFill="1" applyBorder="1" applyAlignment="1"/>
    <xf numFmtId="0" fontId="5" fillId="0" borderId="28" xfId="0" applyFont="1" applyBorder="1" applyAlignment="1">
      <alignment horizontal="center" vertical="center" wrapText="1"/>
    </xf>
    <xf numFmtId="0" fontId="0" fillId="0" borderId="27" xfId="0" applyBorder="1" applyAlignment="1"/>
    <xf numFmtId="0" fontId="5" fillId="0" borderId="22" xfId="0" applyFont="1" applyBorder="1" applyAlignment="1">
      <alignment horizontal="center" vertical="center" wrapText="1"/>
    </xf>
    <xf numFmtId="0" fontId="0" fillId="0" borderId="24" xfId="0" applyBorder="1" applyAlignment="1"/>
    <xf numFmtId="0" fontId="0" fillId="0" borderId="23" xfId="0" applyBorder="1" applyAlignment="1"/>
    <xf numFmtId="0" fontId="12" fillId="2" borderId="0" xfId="0" applyFont="1" applyFill="1" applyBorder="1" applyAlignment="1"/>
    <xf numFmtId="0" fontId="0" fillId="2" borderId="0" xfId="0" applyFill="1" applyBorder="1" applyAlignment="1"/>
    <xf numFmtId="0" fontId="13" fillId="0" borderId="0" xfId="0" applyFont="1" applyBorder="1" applyAlignment="1"/>
    <xf numFmtId="0" fontId="14" fillId="2" borderId="0" xfId="2" applyFont="1" applyFill="1" applyBorder="1" applyAlignment="1"/>
    <xf numFmtId="1" fontId="14" fillId="2" borderId="0" xfId="0" applyNumberFormat="1" applyFont="1" applyFill="1" applyBorder="1" applyAlignment="1"/>
    <xf numFmtId="0" fontId="14" fillId="2" borderId="0" xfId="0" applyFont="1" applyFill="1" applyBorder="1" applyAlignment="1"/>
    <xf numFmtId="164" fontId="14" fillId="2" borderId="0" xfId="0" applyNumberFormat="1" applyFont="1" applyFill="1" applyBorder="1" applyAlignment="1"/>
    <xf numFmtId="2" fontId="14" fillId="2" borderId="0" xfId="0" applyNumberFormat="1" applyFont="1" applyFill="1" applyBorder="1" applyAlignment="1"/>
    <xf numFmtId="0" fontId="15" fillId="2" borderId="0" xfId="0" applyFont="1" applyFill="1" applyBorder="1" applyAlignment="1"/>
    <xf numFmtId="0" fontId="16" fillId="2" borderId="0" xfId="0" applyFont="1" applyFill="1" applyBorder="1" applyAlignment="1"/>
    <xf numFmtId="0" fontId="12" fillId="3" borderId="0" xfId="0" applyFont="1" applyFill="1" applyBorder="1" applyAlignment="1"/>
    <xf numFmtId="0" fontId="0" fillId="3" borderId="0" xfId="0" applyFill="1" applyBorder="1" applyAlignment="1"/>
    <xf numFmtId="0" fontId="14" fillId="3" borderId="0" xfId="2" applyFont="1" applyFill="1" applyBorder="1" applyAlignment="1"/>
    <xf numFmtId="1" fontId="14" fillId="3" borderId="0" xfId="0" applyNumberFormat="1" applyFont="1" applyFill="1" applyBorder="1" applyAlignment="1"/>
    <xf numFmtId="0" fontId="14" fillId="3" borderId="0" xfId="0" applyFont="1" applyFill="1" applyBorder="1" applyAlignment="1"/>
    <xf numFmtId="164" fontId="14" fillId="3" borderId="0" xfId="0" applyNumberFormat="1" applyFont="1" applyFill="1" applyBorder="1" applyAlignment="1"/>
    <xf numFmtId="165" fontId="14" fillId="0" borderId="0" xfId="1" applyNumberFormat="1" applyFont="1"/>
    <xf numFmtId="2" fontId="14" fillId="3" borderId="0" xfId="0" applyNumberFormat="1" applyFont="1" applyFill="1" applyBorder="1" applyAlignment="1"/>
    <xf numFmtId="0" fontId="15" fillId="3" borderId="0" xfId="0" applyFont="1" applyFill="1" applyBorder="1" applyAlignment="1"/>
    <xf numFmtId="0" fontId="16" fillId="3" borderId="0" xfId="0" applyFont="1" applyFill="1" applyBorder="1" applyAlignment="1"/>
    <xf numFmtId="0" fontId="16" fillId="0" borderId="0" xfId="0" applyFont="1" applyBorder="1" applyAlignment="1"/>
    <xf numFmtId="0" fontId="12" fillId="5" borderId="0" xfId="0" applyFont="1" applyFill="1" applyBorder="1" applyAlignment="1"/>
    <xf numFmtId="0" fontId="0" fillId="5" borderId="0" xfId="0" applyFill="1" applyBorder="1" applyAlignment="1"/>
    <xf numFmtId="0" fontId="14" fillId="5" borderId="0" xfId="2" applyFont="1" applyFill="1" applyBorder="1" applyAlignment="1"/>
    <xf numFmtId="1" fontId="14" fillId="5" borderId="0" xfId="0" applyNumberFormat="1" applyFont="1" applyFill="1" applyBorder="1" applyAlignment="1"/>
    <xf numFmtId="0" fontId="14" fillId="5" borderId="0" xfId="0" applyFont="1" applyFill="1" applyBorder="1" applyAlignment="1"/>
    <xf numFmtId="164" fontId="14" fillId="5" borderId="0" xfId="0" applyNumberFormat="1" applyFont="1" applyFill="1" applyBorder="1" applyAlignment="1"/>
    <xf numFmtId="2" fontId="14" fillId="5" borderId="0" xfId="0" applyNumberFormat="1" applyFont="1" applyFill="1" applyBorder="1" applyAlignment="1"/>
    <xf numFmtId="0" fontId="15" fillId="5" borderId="0" xfId="0" applyFont="1" applyFill="1" applyBorder="1" applyAlignment="1"/>
    <xf numFmtId="0" fontId="12" fillId="4" borderId="0" xfId="0" applyFont="1" applyFill="1" applyBorder="1" applyAlignment="1"/>
    <xf numFmtId="0" fontId="0" fillId="4" borderId="0" xfId="0" applyFill="1" applyBorder="1" applyAlignment="1"/>
    <xf numFmtId="0" fontId="14" fillId="4" borderId="0" xfId="2" applyFont="1" applyFill="1" applyBorder="1" applyAlignment="1"/>
    <xf numFmtId="1" fontId="14" fillId="4" borderId="0" xfId="0" applyNumberFormat="1" applyFont="1" applyFill="1" applyBorder="1" applyAlignment="1"/>
    <xf numFmtId="0" fontId="14" fillId="4" borderId="0" xfId="0" applyFont="1" applyFill="1" applyBorder="1" applyAlignment="1"/>
    <xf numFmtId="164" fontId="14" fillId="4" borderId="0" xfId="0" applyNumberFormat="1" applyFont="1" applyFill="1" applyBorder="1" applyAlignment="1"/>
    <xf numFmtId="2" fontId="14" fillId="4" borderId="0" xfId="0" applyNumberFormat="1" applyFont="1" applyFill="1" applyBorder="1" applyAlignment="1"/>
    <xf numFmtId="0" fontId="15" fillId="4" borderId="0" xfId="0" applyFont="1" applyFill="1" applyBorder="1" applyAlignment="1"/>
    <xf numFmtId="0" fontId="16" fillId="4" borderId="0" xfId="0" applyFont="1" applyFill="1" applyBorder="1" applyAlignment="1"/>
    <xf numFmtId="2" fontId="12" fillId="4" borderId="0" xfId="0" applyNumberFormat="1" applyFont="1" applyFill="1" applyBorder="1" applyAlignment="1"/>
    <xf numFmtId="0" fontId="1" fillId="0" borderId="0" xfId="3"/>
    <xf numFmtId="0" fontId="17" fillId="0" borderId="0" xfId="3" applyFont="1" applyAlignment="1">
      <alignment horizontal="center"/>
    </xf>
    <xf numFmtId="2" fontId="1" fillId="0" borderId="0" xfId="3" applyNumberFormat="1" applyAlignment="1">
      <alignment horizontal="center"/>
    </xf>
    <xf numFmtId="0" fontId="1" fillId="0" borderId="0" xfId="3" applyAlignment="1">
      <alignment horizontal="center"/>
    </xf>
    <xf numFmtId="0" fontId="2" fillId="0" borderId="0" xfId="3" applyFont="1"/>
    <xf numFmtId="2" fontId="2" fillId="0" borderId="0" xfId="3" applyNumberFormat="1" applyFont="1" applyAlignment="1">
      <alignment horizontal="center"/>
    </xf>
    <xf numFmtId="0" fontId="2" fillId="0" borderId="0" xfId="3" applyFont="1" applyAlignment="1">
      <alignment horizontal="center"/>
    </xf>
    <xf numFmtId="0" fontId="1" fillId="0" borderId="0" xfId="3" applyFont="1"/>
    <xf numFmtId="1" fontId="1" fillId="0" borderId="0" xfId="3" applyNumberFormat="1" applyFont="1" applyAlignment="1">
      <alignment horizontal="left"/>
    </xf>
    <xf numFmtId="1" fontId="1" fillId="0" borderId="0" xfId="3" applyNumberFormat="1" applyFont="1" applyAlignment="1">
      <alignment horizontal="center"/>
    </xf>
    <xf numFmtId="2" fontId="17" fillId="0" borderId="0" xfId="3" applyNumberFormat="1" applyFont="1" applyAlignment="1">
      <alignment horizontal="left"/>
    </xf>
    <xf numFmtId="2" fontId="17" fillId="0" borderId="0" xfId="3" applyNumberFormat="1" applyFont="1"/>
    <xf numFmtId="2" fontId="17" fillId="0" borderId="0" xfId="3" applyNumberFormat="1" applyFont="1" applyAlignment="1">
      <alignment horizontal="right"/>
    </xf>
    <xf numFmtId="1" fontId="1" fillId="0" borderId="0" xfId="3" applyNumberFormat="1" applyFont="1" applyAlignment="1">
      <alignment horizontal="right"/>
    </xf>
  </cellXfs>
  <cellStyles count="4">
    <cellStyle name="Comma" xfId="1" builtinId="3"/>
    <cellStyle name="Normal" xfId="0" builtinId="0"/>
    <cellStyle name="Normal 19 2 2" xfId="2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9620615793267088E-3"/>
          <c:y val="5.0531967665255237E-2"/>
          <c:w val="0.93649204724120749"/>
          <c:h val="0.63495679012345674"/>
        </c:manualLayout>
      </c:layout>
      <c:scatterChart>
        <c:scatterStyle val="lineMarker"/>
        <c:varyColors val="0"/>
        <c:ser>
          <c:idx val="0"/>
          <c:order val="0"/>
          <c:spPr>
            <a:ln w="0">
              <a:solidFill>
                <a:srgbClr val="CC0099"/>
              </a:solidFill>
              <a:headEnd type="none"/>
              <a:tailEnd type="none"/>
            </a:ln>
          </c:spPr>
          <c:marker>
            <c:symbol val="circle"/>
            <c:size val="7"/>
            <c:spPr>
              <a:solidFill>
                <a:schemeClr val="bg1">
                  <a:lumMod val="75000"/>
                </a:schemeClr>
              </a:solidFill>
            </c:spPr>
          </c:marker>
          <c:dPt>
            <c:idx val="0"/>
            <c:marker>
              <c:symbol val="circle"/>
              <c:size val="6"/>
            </c:marker>
            <c:bubble3D val="0"/>
            <c:extLst>
              <c:ext xmlns:c16="http://schemas.microsoft.com/office/drawing/2014/chart" uri="{C3380CC4-5D6E-409C-BE32-E72D297353CC}">
                <c16:uniqueId val="{00000000-EB5D-4035-A05D-5181DE9F6FEB}"/>
              </c:ext>
            </c:extLst>
          </c:dPt>
          <c:dPt>
            <c:idx val="2"/>
            <c:marker>
              <c:spPr>
                <a:solidFill>
                  <a:schemeClr val="tx2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B5D-4035-A05D-5181DE9F6FEB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EB5D-4035-A05D-5181DE9F6FEB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EB5D-4035-A05D-5181DE9F6FEB}"/>
              </c:ext>
            </c:extLst>
          </c:dPt>
          <c:dLbls>
            <c:dLbl>
              <c:idx val="0"/>
              <c:layout>
                <c:manualLayout>
                  <c:x val="-5.684965339870874E-2"/>
                  <c:y val="-0.23478157640350564"/>
                </c:manualLayout>
              </c:layout>
              <c:tx>
                <c:strRef>
                  <c:f>'Data-DashBoard'!$E$12</c:f>
                  <c:strCache>
                    <c:ptCount val="1"/>
                    <c:pt idx="0">
                      <c:v>Min. 23%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{D5C65BC5-374B-4EA9-8886-73CCE22E68CF}</c15:txfldGUID>
                      <c15:f>'Data-DashBoard'!$E$12</c15:f>
                      <c15:dlblFieldTableCache>
                        <c:ptCount val="1"/>
                        <c:pt idx="0">
                          <c:v>Min. 23%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EB5D-4035-A05D-5181DE9F6FEB}"/>
                </c:ext>
              </c:extLst>
            </c:dLbl>
            <c:dLbl>
              <c:idx val="1"/>
              <c:layout>
                <c:manualLayout>
                  <c:x val="-5.9349432823772044E-2"/>
                  <c:y val="-0.23500016016913861"/>
                </c:manualLayout>
              </c:layout>
              <c:tx>
                <c:strRef>
                  <c:f>'Data-DashBoard'!$E$13</c:f>
                  <c:strCache>
                    <c:ptCount val="1"/>
                    <c:pt idx="0">
                      <c:v>Max. 87%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{872074F7-D7B8-4712-8C20-A74C8E8276BC}</c15:txfldGUID>
                      <c15:f>'Data-DashBoard'!$E$13</c15:f>
                      <c15:dlblFieldTableCache>
                        <c:ptCount val="1"/>
                        <c:pt idx="0">
                          <c:v>Max. 87%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EB5D-4035-A05D-5181DE9F6FEB}"/>
                </c:ext>
              </c:extLst>
            </c:dLbl>
            <c:dLbl>
              <c:idx val="2"/>
              <c:layout>
                <c:manualLayout>
                  <c:x val="-6.6218586933035964E-2"/>
                  <c:y val="-0.23596871237202957"/>
                </c:manualLayout>
              </c:layout>
              <c:tx>
                <c:strRef>
                  <c:f>'Data-DashBoard'!$E$14</c:f>
                  <c:strCache>
                    <c:ptCount val="1"/>
                    <c:pt idx="0">
                      <c:v>OECD: 53%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{9AE88AC7-4525-4CFC-90DD-794DCB050B58}</c15:txfldGUID>
                      <c15:f>'Data-DashBoard'!$E$14</c15:f>
                      <c15:dlblFieldTableCache>
                        <c:ptCount val="1"/>
                        <c:pt idx="0">
                          <c:v>OECD: 53%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EB5D-4035-A05D-5181DE9F6FEB}"/>
                </c:ext>
              </c:extLst>
            </c:dLbl>
            <c:dLbl>
              <c:idx val="3"/>
              <c:layout>
                <c:manualLayout>
                  <c:x val="0"/>
                </c:manualLayout>
              </c:layout>
              <c:tx>
                <c:strRef>
                  <c:f>'Data-DashBoard'!$E$25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{B2283BB9-E347-4CC6-98FF-AD7E041690C6}</c15:txfldGUID>
                      <c15:f>'Data-DashBoard'!$E$25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EB5D-4035-A05D-5181DE9F6FE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B5D-4035-A05D-5181DE9F6FE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B5D-4035-A05D-5181DE9F6F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'Data-DashBoard'!$G$12:$G$17</c:f>
              <c:numCache>
                <c:formatCode>0.0</c:formatCode>
                <c:ptCount val="6"/>
                <c:pt idx="0">
                  <c:v>23.333333333333332</c:v>
                </c:pt>
                <c:pt idx="1">
                  <c:v>86.527777777777786</c:v>
                </c:pt>
                <c:pt idx="2">
                  <c:v>52.507936507936513</c:v>
                </c:pt>
                <c:pt idx="4">
                  <c:v>0</c:v>
                </c:pt>
                <c:pt idx="5">
                  <c:v>100</c:v>
                </c:pt>
              </c:numCache>
            </c:numRef>
          </c:xVal>
          <c:yVal>
            <c:numRef>
              <c:f>'Data-DashBoard'!$C$22:$C$27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B5D-4035-A05D-5181DE9F6FEB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CC0099"/>
              </a:solidFill>
            </c:spPr>
          </c:marker>
          <c:dLbls>
            <c:dLbl>
              <c:idx val="0"/>
              <c:layout>
                <c:manualLayout>
                  <c:x val="0"/>
                </c:manualLayout>
              </c:layout>
              <c:tx>
                <c:strRef>
                  <c:f>'Data-DashBoard'!$F$22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{D4FA9821-0500-445A-BA6E-0A11FFFD1C1B}</c15:txfldGUID>
                      <c15:f>'Data-DashBoard'!$F$22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EB5D-4035-A05D-5181DE9F6FEB}"/>
                </c:ext>
              </c:extLst>
            </c:dLbl>
            <c:dLbl>
              <c:idx val="1"/>
              <c:layout>
                <c:manualLayout>
                  <c:x val="0"/>
                </c:manualLayout>
              </c:layout>
              <c:tx>
                <c:strRef>
                  <c:f>'Data-DashBoard'!$F$23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{51639F60-6EBB-4B1C-8D04-FC6AF0858B49}</c15:txfldGUID>
                      <c15:f>'Data-DashBoard'!$F$23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EB5D-4035-A05D-5181DE9F6FEB}"/>
                </c:ext>
              </c:extLst>
            </c:dLbl>
            <c:dLbl>
              <c:idx val="2"/>
              <c:layout>
                <c:manualLayout>
                  <c:x val="0"/>
                </c:manualLayout>
              </c:layout>
              <c:tx>
                <c:strRef>
                  <c:f>'Data-DashBoard'!$F$24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{9F03D034-CDDB-44BB-B143-3AEDA5562DAC}</c15:txfldGUID>
                      <c15:f>'Data-DashBoard'!$F$24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EB5D-4035-A05D-5181DE9F6FEB}"/>
                </c:ext>
              </c:extLst>
            </c:dLbl>
            <c:dLbl>
              <c:idx val="3"/>
              <c:layout>
                <c:manualLayout>
                  <c:x val="-8.3573625539487037E-2"/>
                  <c:y val="0.24227749209047106"/>
                </c:manualLayout>
              </c:layout>
              <c:tx>
                <c:strRef>
                  <c:f>'Data-DashBoard'!$F$15</c:f>
                  <c:strCache>
                    <c:ptCount val="1"/>
                    <c:pt idx="0">
                      <c:v>Australia: 67%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900" b="1">
                      <a:solidFill>
                        <a:srgbClr val="CC0099"/>
                      </a:solidFill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{52A2F49B-993E-4BAE-808F-B65A871A6E06}</c15:txfldGUID>
                      <c15:f>'Data-DashBoard'!$F$15</c15:f>
                      <c15:dlblFieldTableCache>
                        <c:ptCount val="1"/>
                        <c:pt idx="0">
                          <c:v>Australia: 67%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EB5D-4035-A05D-5181DE9F6F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'Data-DashBoard'!$H$12:$H$17</c:f>
              <c:numCache>
                <c:formatCode>0.0</c:formatCode>
                <c:ptCount val="6"/>
                <c:pt idx="3">
                  <c:v>66.666666666666671</c:v>
                </c:pt>
              </c:numCache>
            </c:numRef>
          </c:xVal>
          <c:yVal>
            <c:numRef>
              <c:f>'Data-DashBoard'!$C$22:$C$27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B5D-4035-A05D-5181DE9F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074688"/>
        <c:axId val="297076224"/>
      </c:scatterChart>
      <c:valAx>
        <c:axId val="297074688"/>
        <c:scaling>
          <c:orientation val="minMax"/>
          <c:max val="102"/>
          <c:min val="-2"/>
        </c:scaling>
        <c:delete val="0"/>
        <c:axPos val="b"/>
        <c:numFmt formatCode="0.0" sourceLinked="1"/>
        <c:majorTickMark val="out"/>
        <c:minorTickMark val="none"/>
        <c:tickLblPos val="none"/>
        <c:spPr>
          <a:ln>
            <a:noFill/>
          </a:ln>
        </c:spPr>
        <c:crossAx val="297076224"/>
        <c:crosses val="autoZero"/>
        <c:crossBetween val="midCat"/>
      </c:valAx>
      <c:valAx>
        <c:axId val="297076224"/>
        <c:scaling>
          <c:orientation val="minMax"/>
          <c:max val="2"/>
          <c:min val="0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one"/>
        <c:crossAx val="29707468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750"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9620615793267088E-3"/>
          <c:y val="5.0531967665255237E-2"/>
          <c:w val="0.96404515196423812"/>
          <c:h val="0.63495679012345674"/>
        </c:manualLayout>
      </c:layout>
      <c:scatterChart>
        <c:scatterStyle val="lineMarker"/>
        <c:varyColors val="0"/>
        <c:ser>
          <c:idx val="0"/>
          <c:order val="0"/>
          <c:spPr>
            <a:ln w="0">
              <a:solidFill>
                <a:srgbClr val="6A189D"/>
              </a:solidFill>
              <a:headEnd type="none"/>
              <a:tailEnd type="none"/>
            </a:ln>
          </c:spPr>
          <c:marker>
            <c:symbol val="circle"/>
            <c:size val="7"/>
            <c:spPr>
              <a:solidFill>
                <a:schemeClr val="bg1">
                  <a:lumMod val="75000"/>
                </a:schemeClr>
              </a:solidFill>
            </c:spPr>
          </c:marker>
          <c:dPt>
            <c:idx val="2"/>
            <c:marker>
              <c:spPr>
                <a:solidFill>
                  <a:schemeClr val="tx2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144-438E-B296-272FED8BDE3D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1144-438E-B296-272FED8BDE3D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1144-438E-B296-272FED8BDE3D}"/>
              </c:ext>
            </c:extLst>
          </c:dPt>
          <c:dLbls>
            <c:dLbl>
              <c:idx val="0"/>
              <c:layout>
                <c:manualLayout>
                  <c:x val="-4.6203294391565793E-2"/>
                  <c:y val="-0.2347817993508538"/>
                </c:manualLayout>
              </c:layout>
              <c:tx>
                <c:strRef>
                  <c:f>'Data-DashBoard'!$E$202</c:f>
                  <c:strCache>
                    <c:ptCount val="1"/>
                    <c:pt idx="0">
                      <c:v>Min. 0%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{19B40E15-B6C5-4724-91B8-CCD068F866D6}</c15:txfldGUID>
                      <c15:f>'Data-DashBoard'!$E$202</c15:f>
                      <c15:dlblFieldTableCache>
                        <c:ptCount val="1"/>
                        <c:pt idx="0">
                          <c:v>Min. 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1144-438E-B296-272FED8BDE3D}"/>
                </c:ext>
              </c:extLst>
            </c:dLbl>
            <c:dLbl>
              <c:idx val="1"/>
              <c:layout>
                <c:manualLayout>
                  <c:x val="-5.9925433616797738E-2"/>
                  <c:y val="-0.2349992312408532"/>
                </c:manualLayout>
              </c:layout>
              <c:tx>
                <c:strRef>
                  <c:f>'Data-DashBoard'!$E$203</c:f>
                  <c:strCache>
                    <c:ptCount val="1"/>
                    <c:pt idx="0">
                      <c:v>Max. 73%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{30CBE244-9D70-4814-8573-16CB474689AA}</c15:txfldGUID>
                      <c15:f>'Data-DashBoard'!$E$203</c15:f>
                      <c15:dlblFieldTableCache>
                        <c:ptCount val="1"/>
                        <c:pt idx="0">
                          <c:v>Max. 73%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1144-438E-B296-272FED8BDE3D}"/>
                </c:ext>
              </c:extLst>
            </c:dLbl>
            <c:dLbl>
              <c:idx val="2"/>
              <c:layout>
                <c:manualLayout>
                  <c:x val="-6.5302714946938692E-2"/>
                  <c:y val="-0.23171497871132005"/>
                </c:manualLayout>
              </c:layout>
              <c:tx>
                <c:strRef>
                  <c:f>'Data-DashBoard'!$E$204</c:f>
                  <c:strCache>
                    <c:ptCount val="1"/>
                    <c:pt idx="0">
                      <c:v>OECD: 38%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{42677075-FAFF-4465-A03B-1842832789A1}</c15:txfldGUID>
                      <c15:f>'Data-DashBoard'!$E$204</c15:f>
                      <c15:dlblFieldTableCache>
                        <c:ptCount val="1"/>
                        <c:pt idx="0">
                          <c:v>OECD: 38%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1144-438E-B296-272FED8BDE3D}"/>
                </c:ext>
              </c:extLst>
            </c:dLbl>
            <c:dLbl>
              <c:idx val="3"/>
              <c:layout>
                <c:manualLayout>
                  <c:x val="0"/>
                </c:manualLayout>
              </c:layout>
              <c:tx>
                <c:strRef>
                  <c:f>'Data-DashBoard'!$E$25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{50D516DB-8441-4289-89A3-D9BF315D9DA1}</c15:txfldGUID>
                      <c15:f>'Data-DashBoard'!$E$25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1144-438E-B296-272FED8BDE3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144-438E-B296-272FED8BDE3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144-438E-B296-272FED8BDE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'Data-DashBoard'!$G$202:$G$207</c:f>
              <c:numCache>
                <c:formatCode>0.0</c:formatCode>
                <c:ptCount val="6"/>
                <c:pt idx="0">
                  <c:v>0</c:v>
                </c:pt>
                <c:pt idx="1">
                  <c:v>73.333333333333343</c:v>
                </c:pt>
                <c:pt idx="2">
                  <c:v>37.80952380952381</c:v>
                </c:pt>
                <c:pt idx="4">
                  <c:v>0</c:v>
                </c:pt>
                <c:pt idx="5">
                  <c:v>100</c:v>
                </c:pt>
              </c:numCache>
            </c:numRef>
          </c:xVal>
          <c:yVal>
            <c:numRef>
              <c:f>'Data-DashBoard'!$C$22:$C$27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144-438E-B296-272FED8BDE3D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6A189D"/>
              </a:solidFill>
            </c:spPr>
          </c:marker>
          <c:dLbls>
            <c:dLbl>
              <c:idx val="0"/>
              <c:layout>
                <c:manualLayout>
                  <c:x val="0"/>
                </c:manualLayout>
              </c:layout>
              <c:tx>
                <c:strRef>
                  <c:f>'Data-DashBoard'!$F$22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{BAADDE7E-B19F-4744-B1AD-4619BDD6632F}</c15:txfldGUID>
                      <c15:f>'Data-DashBoard'!$F$22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1144-438E-B296-272FED8BDE3D}"/>
                </c:ext>
              </c:extLst>
            </c:dLbl>
            <c:dLbl>
              <c:idx val="1"/>
              <c:layout>
                <c:manualLayout>
                  <c:x val="0"/>
                </c:manualLayout>
              </c:layout>
              <c:tx>
                <c:strRef>
                  <c:f>'Data-DashBoard'!$F$23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{E73CE897-1965-496E-8098-79050BDC14FC}</c15:txfldGUID>
                      <c15:f>'Data-DashBoard'!$F$23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1144-438E-B296-272FED8BDE3D}"/>
                </c:ext>
              </c:extLst>
            </c:dLbl>
            <c:dLbl>
              <c:idx val="2"/>
              <c:layout>
                <c:manualLayout>
                  <c:x val="0"/>
                </c:manualLayout>
              </c:layout>
              <c:tx>
                <c:strRef>
                  <c:f>'Data-DashBoard'!$F$24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{A66E6B0E-12E4-4FD0-8056-F5279E6185E2}</c15:txfldGUID>
                      <c15:f>'Data-DashBoard'!$F$24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1144-438E-B296-272FED8BDE3D}"/>
                </c:ext>
              </c:extLst>
            </c:dLbl>
            <c:dLbl>
              <c:idx val="3"/>
              <c:layout>
                <c:manualLayout>
                  <c:x val="-7.8047924820718206E-2"/>
                  <c:y val="0.26620914737095996"/>
                </c:manualLayout>
              </c:layout>
              <c:tx>
                <c:strRef>
                  <c:f>'Data-DashBoard'!$F$205</c:f>
                  <c:strCache>
                    <c:ptCount val="1"/>
                    <c:pt idx="0">
                      <c:v>Australia: 32%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900" b="1">
                      <a:solidFill>
                        <a:srgbClr val="6A189D"/>
                      </a:solidFill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{3B4AF5AB-2E21-40E3-A695-4CC6972B682E}</c15:txfldGUID>
                      <c15:f>'Data-DashBoard'!$F$205</c15:f>
                      <c15:dlblFieldTableCache>
                        <c:ptCount val="1"/>
                        <c:pt idx="0">
                          <c:v>Australia: 32%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1144-438E-B296-272FED8BDE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'Data-DashBoard'!$H$202:$H$207</c:f>
              <c:numCache>
                <c:formatCode>0.0</c:formatCode>
                <c:ptCount val="6"/>
                <c:pt idx="3">
                  <c:v>31.666666666666664</c:v>
                </c:pt>
              </c:numCache>
            </c:numRef>
          </c:xVal>
          <c:yVal>
            <c:numRef>
              <c:f>'Data-DashBoard'!$C$22:$C$27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144-438E-B296-272FED8BD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074688"/>
        <c:axId val="297076224"/>
      </c:scatterChart>
      <c:valAx>
        <c:axId val="297074688"/>
        <c:scaling>
          <c:orientation val="minMax"/>
          <c:max val="102"/>
          <c:min val="-2"/>
        </c:scaling>
        <c:delete val="0"/>
        <c:axPos val="b"/>
        <c:numFmt formatCode="0.0" sourceLinked="1"/>
        <c:majorTickMark val="out"/>
        <c:minorTickMark val="none"/>
        <c:tickLblPos val="none"/>
        <c:spPr>
          <a:ln>
            <a:noFill/>
          </a:ln>
        </c:spPr>
        <c:crossAx val="297076224"/>
        <c:crosses val="autoZero"/>
        <c:crossBetween val="midCat"/>
      </c:valAx>
      <c:valAx>
        <c:axId val="297076224"/>
        <c:scaling>
          <c:orientation val="minMax"/>
          <c:max val="2"/>
          <c:min val="0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one"/>
        <c:crossAx val="29707468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750"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9620615793267088E-3"/>
          <c:y val="5.0531967665255237E-2"/>
          <c:w val="0.96404515196423812"/>
          <c:h val="0.63495679012345674"/>
        </c:manualLayout>
      </c:layout>
      <c:scatterChart>
        <c:scatterStyle val="lineMarker"/>
        <c:varyColors val="0"/>
        <c:ser>
          <c:idx val="0"/>
          <c:order val="0"/>
          <c:spPr>
            <a:ln w="0">
              <a:solidFill>
                <a:srgbClr val="6A189D"/>
              </a:solidFill>
              <a:headEnd type="none"/>
              <a:tailEnd type="none"/>
            </a:ln>
          </c:spPr>
          <c:marker>
            <c:symbol val="circle"/>
            <c:size val="7"/>
            <c:spPr>
              <a:solidFill>
                <a:schemeClr val="bg1">
                  <a:lumMod val="75000"/>
                </a:schemeClr>
              </a:solidFill>
            </c:spPr>
          </c:marker>
          <c:dPt>
            <c:idx val="2"/>
            <c:marker>
              <c:spPr>
                <a:solidFill>
                  <a:schemeClr val="tx2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24D-4E31-9919-B54184DDC6D1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924D-4E31-9919-B54184DDC6D1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924D-4E31-9919-B54184DDC6D1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24D-4E31-9919-B54184DDC6D1}"/>
                </c:ext>
              </c:extLst>
            </c:dLbl>
            <c:dLbl>
              <c:idx val="1"/>
              <c:layout>
                <c:manualLayout>
                  <c:x val="0"/>
                  <c:y val="-0.2349992312408532"/>
                </c:manualLayout>
              </c:layout>
              <c:tx>
                <c:strRef>
                  <c:f>'Data-DashBoard'!$E$212</c:f>
                  <c:strCache>
                    <c:ptCount val="1"/>
                    <c:pt idx="0">
                      <c:v>Max. 100%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{46C2F66A-8BE5-4B15-9F49-1DF1B93BEBD3}</c15:txfldGUID>
                      <c15:f>'Data-DashBoard'!$E$212</c15:f>
                      <c15:dlblFieldTableCache>
                        <c:ptCount val="1"/>
                        <c:pt idx="0">
                          <c:v>Max. 100%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924D-4E31-9919-B54184DDC6D1}"/>
                </c:ext>
              </c:extLst>
            </c:dLbl>
            <c:dLbl>
              <c:idx val="2"/>
              <c:layout>
                <c:manualLayout>
                  <c:x val="-6.5302714946938692E-2"/>
                  <c:y val="-0.23171497871132005"/>
                </c:manualLayout>
              </c:layout>
              <c:tx>
                <c:strRef>
                  <c:f>'Data-DashBoard'!$E$213</c:f>
                  <c:strCache>
                    <c:ptCount val="1"/>
                    <c:pt idx="0">
                      <c:v>OECD: 14%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{B8399432-EF0A-4B48-B0B7-9D1581E59789}</c15:txfldGUID>
                      <c15:f>'Data-DashBoard'!$E$213</c15:f>
                      <c15:dlblFieldTableCache>
                        <c:ptCount val="1"/>
                        <c:pt idx="0">
                          <c:v>OECD: 14%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924D-4E31-9919-B54184DDC6D1}"/>
                </c:ext>
              </c:extLst>
            </c:dLbl>
            <c:dLbl>
              <c:idx val="3"/>
              <c:layout>
                <c:manualLayout>
                  <c:x val="0"/>
                </c:manualLayout>
              </c:layout>
              <c:tx>
                <c:strRef>
                  <c:f>'Data-DashBoard'!$E$25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{8C49E5AA-C10D-48F6-86F3-7123D77BBE6A}</c15:txfldGUID>
                      <c15:f>'Data-DashBoard'!$E$25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924D-4E31-9919-B54184DDC6D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24D-4E31-9919-B54184DDC6D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24D-4E31-9919-B54184DDC6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'Data-DashBoard'!$G$211:$G$216</c:f>
              <c:numCache>
                <c:formatCode>0.0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14.285714285714285</c:v>
                </c:pt>
                <c:pt idx="4">
                  <c:v>0</c:v>
                </c:pt>
                <c:pt idx="5">
                  <c:v>100</c:v>
                </c:pt>
              </c:numCache>
            </c:numRef>
          </c:xVal>
          <c:yVal>
            <c:numRef>
              <c:f>'Data-DashBoard'!$C$22:$C$27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4D-4E31-9919-B54184DDC6D1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6A189D"/>
              </a:solidFill>
            </c:spPr>
          </c:marker>
          <c:dLbls>
            <c:dLbl>
              <c:idx val="0"/>
              <c:layout>
                <c:manualLayout>
                  <c:x val="0"/>
                </c:manualLayout>
              </c:layout>
              <c:tx>
                <c:strRef>
                  <c:f>'Data-DashBoard'!$F$22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{BC7546D3-39C9-47E6-9DD6-737B5E39D678}</c15:txfldGUID>
                      <c15:f>'Data-DashBoard'!$F$22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924D-4E31-9919-B54184DDC6D1}"/>
                </c:ext>
              </c:extLst>
            </c:dLbl>
            <c:dLbl>
              <c:idx val="1"/>
              <c:layout>
                <c:manualLayout>
                  <c:x val="0"/>
                </c:manualLayout>
              </c:layout>
              <c:tx>
                <c:strRef>
                  <c:f>'Data-DashBoard'!$F$23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{6906E789-3EBE-44D7-A71F-9BE056DB7D12}</c15:txfldGUID>
                      <c15:f>'Data-DashBoard'!$F$23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924D-4E31-9919-B54184DDC6D1}"/>
                </c:ext>
              </c:extLst>
            </c:dLbl>
            <c:dLbl>
              <c:idx val="2"/>
              <c:layout>
                <c:manualLayout>
                  <c:x val="0"/>
                </c:manualLayout>
              </c:layout>
              <c:tx>
                <c:strRef>
                  <c:f>'Data-DashBoard'!$F$24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{B08779BB-2703-496D-9485-A200F3CEB71F}</c15:txfldGUID>
                      <c15:f>'Data-DashBoard'!$F$24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924D-4E31-9919-B54184DDC6D1}"/>
                </c:ext>
              </c:extLst>
            </c:dLbl>
            <c:dLbl>
              <c:idx val="3"/>
              <c:layout>
                <c:manualLayout>
                  <c:x val="-3.5244109073726264E-2"/>
                  <c:y val="0.24210218612323298"/>
                </c:manualLayout>
              </c:layout>
              <c:tx>
                <c:strRef>
                  <c:f>'Data-DashBoard'!$F$214</c:f>
                  <c:strCache>
                    <c:ptCount val="1"/>
                    <c:pt idx="0">
                      <c:v>Australia: 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900" b="1">
                      <a:solidFill>
                        <a:srgbClr val="6A189D"/>
                      </a:solidFill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{15E1E1C3-87F7-4515-9FE9-E4E50994711C}</c15:txfldGUID>
                      <c15:f>'Data-DashBoard'!$F$214</c15:f>
                      <c15:dlblFieldTableCache>
                        <c:ptCount val="1"/>
                        <c:pt idx="0">
                          <c:v>Australia: 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924D-4E31-9919-B54184DDC6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'Data-DashBoard'!$H$211:$H$216</c:f>
              <c:numCache>
                <c:formatCode>0.0</c:formatCode>
                <c:ptCount val="6"/>
                <c:pt idx="3">
                  <c:v>0</c:v>
                </c:pt>
              </c:numCache>
            </c:numRef>
          </c:xVal>
          <c:yVal>
            <c:numRef>
              <c:f>'Data-DashBoard'!$C$22:$C$27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24D-4E31-9919-B54184DDC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074688"/>
        <c:axId val="297076224"/>
      </c:scatterChart>
      <c:valAx>
        <c:axId val="297074688"/>
        <c:scaling>
          <c:orientation val="minMax"/>
          <c:max val="102"/>
          <c:min val="-2"/>
        </c:scaling>
        <c:delete val="0"/>
        <c:axPos val="b"/>
        <c:numFmt formatCode="0.0" sourceLinked="1"/>
        <c:majorTickMark val="out"/>
        <c:minorTickMark val="none"/>
        <c:tickLblPos val="none"/>
        <c:spPr>
          <a:ln>
            <a:noFill/>
          </a:ln>
        </c:spPr>
        <c:crossAx val="297076224"/>
        <c:crosses val="autoZero"/>
        <c:crossBetween val="midCat"/>
      </c:valAx>
      <c:valAx>
        <c:axId val="297076224"/>
        <c:scaling>
          <c:orientation val="minMax"/>
          <c:max val="2"/>
          <c:min val="0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one"/>
        <c:crossAx val="29707468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750"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9620615793267088E-3"/>
          <c:y val="5.0531967665255237E-2"/>
          <c:w val="0.96404515196423812"/>
          <c:h val="0.63495679012345674"/>
        </c:manualLayout>
      </c:layout>
      <c:scatterChart>
        <c:scatterStyle val="lineMarker"/>
        <c:varyColors val="0"/>
        <c:ser>
          <c:idx val="0"/>
          <c:order val="0"/>
          <c:spPr>
            <a:ln w="0">
              <a:solidFill>
                <a:srgbClr val="6A189D"/>
              </a:solidFill>
              <a:headEnd type="none"/>
              <a:tailEnd type="none"/>
            </a:ln>
          </c:spPr>
          <c:marker>
            <c:symbol val="circle"/>
            <c:size val="7"/>
            <c:spPr>
              <a:solidFill>
                <a:schemeClr val="bg1">
                  <a:lumMod val="75000"/>
                </a:schemeClr>
              </a:solidFill>
            </c:spPr>
          </c:marker>
          <c:dPt>
            <c:idx val="2"/>
            <c:marker>
              <c:spPr>
                <a:solidFill>
                  <a:schemeClr val="tx2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B4A-4A5C-992B-B51BF757B2B8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2B4A-4A5C-992B-B51BF757B2B8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2B4A-4A5C-992B-B51BF757B2B8}"/>
              </c:ext>
            </c:extLst>
          </c:dPt>
          <c:dLbls>
            <c:dLbl>
              <c:idx val="0"/>
              <c:layout>
                <c:manualLayout>
                  <c:x val="-4.6203294391565793E-2"/>
                  <c:y val="-0.2347817993508538"/>
                </c:manualLayout>
              </c:layout>
              <c:tx>
                <c:strRef>
                  <c:f>'Data-DashBoard'!$E$221</c:f>
                  <c:strCache>
                    <c:ptCount val="1"/>
                    <c:pt idx="0">
                      <c:v>Min. 0%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{5F4B37D6-E97D-4B91-8677-1B0D114939D1}</c15:txfldGUID>
                      <c15:f>'Data-DashBoard'!$E$221</c15:f>
                      <c15:dlblFieldTableCache>
                        <c:ptCount val="1"/>
                        <c:pt idx="0">
                          <c:v>Min. 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2B4A-4A5C-992B-B51BF757B2B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B4A-4A5C-992B-B51BF757B2B8}"/>
                </c:ext>
              </c:extLst>
            </c:dLbl>
            <c:dLbl>
              <c:idx val="2"/>
              <c:layout>
                <c:manualLayout>
                  <c:x val="-5.1323568337376009E-2"/>
                  <c:y val="-0.23171497871132005"/>
                </c:manualLayout>
              </c:layout>
              <c:tx>
                <c:strRef>
                  <c:f>'Data-DashBoard'!$E$223</c:f>
                  <c:strCache>
                    <c:ptCount val="1"/>
                    <c:pt idx="0">
                      <c:v>OECD: 95%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{13469A3F-92C6-4657-B8E0-B7076365AEDF}</c15:txfldGUID>
                      <c15:f>'Data-DashBoard'!$E$223</c15:f>
                      <c15:dlblFieldTableCache>
                        <c:ptCount val="1"/>
                        <c:pt idx="0">
                          <c:v>OECD: 95%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2B4A-4A5C-992B-B51BF757B2B8}"/>
                </c:ext>
              </c:extLst>
            </c:dLbl>
            <c:dLbl>
              <c:idx val="3"/>
              <c:layout>
                <c:manualLayout>
                  <c:x val="0"/>
                </c:manualLayout>
              </c:layout>
              <c:tx>
                <c:strRef>
                  <c:f>'Data-DashBoard'!$E$25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{CFBA139D-C195-47A2-BB9D-9863E5B1378E}</c15:txfldGUID>
                      <c15:f>'Data-DashBoard'!$E$25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2B4A-4A5C-992B-B51BF757B2B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B4A-4A5C-992B-B51BF757B2B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B4A-4A5C-992B-B51BF757B2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'Data-DashBoard'!$G$221:$G$226</c:f>
              <c:numCache>
                <c:formatCode>0.0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95</c:v>
                </c:pt>
                <c:pt idx="4">
                  <c:v>0</c:v>
                </c:pt>
                <c:pt idx="5">
                  <c:v>100</c:v>
                </c:pt>
              </c:numCache>
            </c:numRef>
          </c:xVal>
          <c:yVal>
            <c:numRef>
              <c:f>'Data-DashBoard'!$C$22:$C$27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B4A-4A5C-992B-B51BF757B2B8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6A189D"/>
              </a:solidFill>
            </c:spPr>
          </c:marker>
          <c:dLbls>
            <c:dLbl>
              <c:idx val="0"/>
              <c:layout>
                <c:manualLayout>
                  <c:x val="0"/>
                </c:manualLayout>
              </c:layout>
              <c:tx>
                <c:strRef>
                  <c:f>'Data-DashBoard'!$F$22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{2F28C3BB-34BD-4DB3-B085-45CC7CC4FC32}</c15:txfldGUID>
                      <c15:f>'Data-DashBoard'!$F$22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2B4A-4A5C-992B-B51BF757B2B8}"/>
                </c:ext>
              </c:extLst>
            </c:dLbl>
            <c:dLbl>
              <c:idx val="1"/>
              <c:layout>
                <c:manualLayout>
                  <c:x val="0"/>
                </c:manualLayout>
              </c:layout>
              <c:tx>
                <c:strRef>
                  <c:f>'Data-DashBoard'!$F$23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{FE0287AC-6DD9-434C-B5F2-4A2ADFE863CD}</c15:txfldGUID>
                      <c15:f>'Data-DashBoard'!$F$23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2B4A-4A5C-992B-B51BF757B2B8}"/>
                </c:ext>
              </c:extLst>
            </c:dLbl>
            <c:dLbl>
              <c:idx val="2"/>
              <c:layout>
                <c:manualLayout>
                  <c:x val="0"/>
                </c:manualLayout>
              </c:layout>
              <c:tx>
                <c:strRef>
                  <c:f>'Data-DashBoard'!$F$24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{04D8A57F-BB99-4694-B946-0BFB2B9D954E}</c15:txfldGUID>
                      <c15:f>'Data-DashBoard'!$F$24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2B4A-4A5C-992B-B51BF757B2B8}"/>
                </c:ext>
              </c:extLst>
            </c:dLbl>
            <c:dLbl>
              <c:idx val="3"/>
              <c:layout>
                <c:manualLayout>
                  <c:x val="-1.1708543334511049E-3"/>
                  <c:y val="0.21799647166145061"/>
                </c:manualLayout>
              </c:layout>
              <c:tx>
                <c:strRef>
                  <c:f>'Data-DashBoard'!$F$224</c:f>
                  <c:strCache>
                    <c:ptCount val="1"/>
                    <c:pt idx="0">
                      <c:v>Australia: 100%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900" b="1">
                      <a:solidFill>
                        <a:srgbClr val="6A189D"/>
                      </a:solidFill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{0C0BEE04-3EC1-4EEA-B2A4-0D94E2737073}</c15:txfldGUID>
                      <c15:f>'Data-DashBoard'!$F$224</c15:f>
                      <c15:dlblFieldTableCache>
                        <c:ptCount val="1"/>
                        <c:pt idx="0">
                          <c:v>Australia: 100%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2B4A-4A5C-992B-B51BF757B2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'Data-DashBoard'!$H$221:$H$226</c:f>
              <c:numCache>
                <c:formatCode>0.0</c:formatCode>
                <c:ptCount val="6"/>
                <c:pt idx="3">
                  <c:v>100</c:v>
                </c:pt>
              </c:numCache>
            </c:numRef>
          </c:xVal>
          <c:yVal>
            <c:numRef>
              <c:f>'Data-DashBoard'!$C$22:$C$27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B4A-4A5C-992B-B51BF757B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074688"/>
        <c:axId val="297076224"/>
      </c:scatterChart>
      <c:valAx>
        <c:axId val="297074688"/>
        <c:scaling>
          <c:orientation val="minMax"/>
          <c:max val="102"/>
          <c:min val="-2"/>
        </c:scaling>
        <c:delete val="0"/>
        <c:axPos val="b"/>
        <c:numFmt formatCode="0.0" sourceLinked="1"/>
        <c:majorTickMark val="out"/>
        <c:minorTickMark val="none"/>
        <c:tickLblPos val="none"/>
        <c:spPr>
          <a:ln>
            <a:noFill/>
          </a:ln>
        </c:spPr>
        <c:crossAx val="297076224"/>
        <c:crosses val="autoZero"/>
        <c:crossBetween val="midCat"/>
      </c:valAx>
      <c:valAx>
        <c:axId val="297076224"/>
        <c:scaling>
          <c:orientation val="minMax"/>
          <c:max val="2"/>
          <c:min val="0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one"/>
        <c:crossAx val="29707468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750"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9620615793267088E-3"/>
          <c:y val="5.0531967665255237E-2"/>
          <c:w val="0.96404515196423812"/>
          <c:h val="0.63495679012345674"/>
        </c:manualLayout>
      </c:layout>
      <c:scatterChart>
        <c:scatterStyle val="lineMarker"/>
        <c:varyColors val="0"/>
        <c:ser>
          <c:idx val="0"/>
          <c:order val="0"/>
          <c:spPr>
            <a:ln w="0">
              <a:solidFill>
                <a:srgbClr val="6A189D"/>
              </a:solidFill>
              <a:headEnd type="none"/>
              <a:tailEnd type="none"/>
            </a:ln>
          </c:spPr>
          <c:marker>
            <c:symbol val="circle"/>
            <c:size val="7"/>
            <c:spPr>
              <a:solidFill>
                <a:schemeClr val="bg1">
                  <a:lumMod val="75000"/>
                </a:schemeClr>
              </a:solidFill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0375-489F-87DD-F45F2649D4BD}"/>
              </c:ext>
            </c:extLst>
          </c:dPt>
          <c:dPt>
            <c:idx val="2"/>
            <c:marker>
              <c:spPr>
                <a:solidFill>
                  <a:schemeClr val="tx2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375-489F-87DD-F45F2649D4BD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0375-489F-87DD-F45F2649D4BD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375-489F-87DD-F45F2649D4BD}"/>
                </c:ext>
              </c:extLst>
            </c:dLbl>
            <c:dLbl>
              <c:idx val="1"/>
              <c:layout>
                <c:manualLayout>
                  <c:x val="-1.1414368307961454E-2"/>
                  <c:y val="-0.23499777913602696"/>
                </c:manualLayout>
              </c:layout>
              <c:tx>
                <c:strRef>
                  <c:f>'Data-DashBoard'!$E$232</c:f>
                  <c:strCache>
                    <c:ptCount val="1"/>
                    <c:pt idx="0">
                      <c:v>Max. 100%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{58590AD5-4C23-47C3-AC2E-CD18490408CD}</c15:txfldGUID>
                      <c15:f>'Data-DashBoard'!$E$232</c15:f>
                      <c15:dlblFieldTableCache>
                        <c:ptCount val="1"/>
                        <c:pt idx="0">
                          <c:v>Max. 100%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0375-489F-87DD-F45F2649D4BD}"/>
                </c:ext>
              </c:extLst>
            </c:dLbl>
            <c:dLbl>
              <c:idx val="2"/>
              <c:layout>
                <c:manualLayout>
                  <c:x val="-6.8055881033742327E-2"/>
                  <c:y val="-0.23387410151127958"/>
                </c:manualLayout>
              </c:layout>
              <c:tx>
                <c:strRef>
                  <c:f>'Data-DashBoard'!$E$233</c:f>
                  <c:strCache>
                    <c:ptCount val="1"/>
                    <c:pt idx="0">
                      <c:v>OECD: 37%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{1547CCFE-0732-43C5-A9B1-4077C4D03FE8}</c15:txfldGUID>
                      <c15:f>'Data-DashBoard'!$E$233</c15:f>
                      <c15:dlblFieldTableCache>
                        <c:ptCount val="1"/>
                        <c:pt idx="0">
                          <c:v>OECD: 37%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0375-489F-87DD-F45F2649D4BD}"/>
                </c:ext>
              </c:extLst>
            </c:dLbl>
            <c:dLbl>
              <c:idx val="3"/>
              <c:layout>
                <c:manualLayout>
                  <c:x val="0"/>
                </c:manualLayout>
              </c:layout>
              <c:tx>
                <c:strRef>
                  <c:f>'Data-DashBoard'!$E$25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{AD11DF1B-3A95-4B1A-AFA5-B834DF6595C9}</c15:txfldGUID>
                      <c15:f>'Data-DashBoard'!$E$25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0375-489F-87DD-F45F2649D4B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375-489F-87DD-F45F2649D4B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375-489F-87DD-F45F2649D4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'Data-DashBoard'!$G$231:$G$236</c:f>
              <c:numCache>
                <c:formatCode>0.0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37.142857142857146</c:v>
                </c:pt>
                <c:pt idx="4">
                  <c:v>0</c:v>
                </c:pt>
                <c:pt idx="5">
                  <c:v>100</c:v>
                </c:pt>
              </c:numCache>
            </c:numRef>
          </c:xVal>
          <c:yVal>
            <c:numRef>
              <c:f>'Data-DashBoard'!$C$22:$C$27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375-489F-87DD-F45F2649D4BD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6A189D"/>
              </a:solidFill>
            </c:spPr>
          </c:marker>
          <c:dLbls>
            <c:dLbl>
              <c:idx val="0"/>
              <c:layout>
                <c:manualLayout>
                  <c:x val="0"/>
                </c:manualLayout>
              </c:layout>
              <c:tx>
                <c:strRef>
                  <c:f>'Data-DashBoard'!$F$22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{0637554D-67C7-461B-9831-3F7B535976A8}</c15:txfldGUID>
                      <c15:f>'Data-DashBoard'!$F$22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0375-489F-87DD-F45F2649D4BD}"/>
                </c:ext>
              </c:extLst>
            </c:dLbl>
            <c:dLbl>
              <c:idx val="1"/>
              <c:layout>
                <c:manualLayout>
                  <c:x val="0"/>
                </c:manualLayout>
              </c:layout>
              <c:tx>
                <c:strRef>
                  <c:f>'Data-DashBoard'!$F$23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{2E9F33FC-1098-4925-88A7-24E96EF6CC83}</c15:txfldGUID>
                      <c15:f>'Data-DashBoard'!$F$23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0375-489F-87DD-F45F2649D4BD}"/>
                </c:ext>
              </c:extLst>
            </c:dLbl>
            <c:dLbl>
              <c:idx val="2"/>
              <c:layout>
                <c:manualLayout>
                  <c:x val="0"/>
                </c:manualLayout>
              </c:layout>
              <c:tx>
                <c:strRef>
                  <c:f>'Data-DashBoard'!$F$24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{6CE74CE4-3C3E-4D88-825B-C2A0251A0CCE}</c15:txfldGUID>
                      <c15:f>'Data-DashBoard'!$F$24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0375-489F-87DD-F45F2649D4BD}"/>
                </c:ext>
              </c:extLst>
            </c:dLbl>
            <c:dLbl>
              <c:idx val="3"/>
              <c:layout>
                <c:manualLayout>
                  <c:x val="-4.0951293227706992E-2"/>
                  <c:y val="0.21799583160915825"/>
                </c:manualLayout>
              </c:layout>
              <c:tx>
                <c:strRef>
                  <c:f>'Data-DashBoard'!$F$234</c:f>
                  <c:strCache>
                    <c:ptCount val="1"/>
                    <c:pt idx="0">
                      <c:v>Australia: 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900" b="1">
                      <a:solidFill>
                        <a:srgbClr val="6A189D"/>
                      </a:solidFill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{A904827F-2798-4571-ABE5-0C1E5C8B0417}</c15:txfldGUID>
                      <c15:f>'Data-DashBoard'!$F$234</c15:f>
                      <c15:dlblFieldTableCache>
                        <c:ptCount val="1"/>
                        <c:pt idx="0">
                          <c:v>Australia: 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0375-489F-87DD-F45F2649D4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'Data-DashBoard'!$H$231:$H$236</c:f>
              <c:numCache>
                <c:formatCode>0.0</c:formatCode>
                <c:ptCount val="6"/>
                <c:pt idx="3">
                  <c:v>0</c:v>
                </c:pt>
              </c:numCache>
            </c:numRef>
          </c:xVal>
          <c:yVal>
            <c:numRef>
              <c:f>'Data-DashBoard'!$C$22:$C$27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375-489F-87DD-F45F2649D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074688"/>
        <c:axId val="297076224"/>
      </c:scatterChart>
      <c:valAx>
        <c:axId val="297074688"/>
        <c:scaling>
          <c:orientation val="minMax"/>
          <c:max val="102"/>
          <c:min val="-2"/>
        </c:scaling>
        <c:delete val="0"/>
        <c:axPos val="b"/>
        <c:numFmt formatCode="0.0" sourceLinked="1"/>
        <c:majorTickMark val="out"/>
        <c:minorTickMark val="none"/>
        <c:tickLblPos val="none"/>
        <c:spPr>
          <a:ln>
            <a:noFill/>
          </a:ln>
        </c:spPr>
        <c:crossAx val="297076224"/>
        <c:crosses val="autoZero"/>
        <c:crossBetween val="midCat"/>
      </c:valAx>
      <c:valAx>
        <c:axId val="297076224"/>
        <c:scaling>
          <c:orientation val="minMax"/>
          <c:max val="2"/>
          <c:min val="0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one"/>
        <c:crossAx val="29707468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750"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9620615793267088E-3"/>
          <c:y val="5.0531967665255237E-2"/>
          <c:w val="0.96404515196423812"/>
          <c:h val="0.63495679012345674"/>
        </c:manualLayout>
      </c:layout>
      <c:scatterChart>
        <c:scatterStyle val="lineMarker"/>
        <c:varyColors val="0"/>
        <c:ser>
          <c:idx val="0"/>
          <c:order val="0"/>
          <c:spPr>
            <a:ln w="0">
              <a:solidFill>
                <a:srgbClr val="6A189D"/>
              </a:solidFill>
            </a:ln>
          </c:spPr>
          <c:marker>
            <c:symbol val="circle"/>
            <c:size val="7"/>
            <c:spPr>
              <a:solidFill>
                <a:schemeClr val="bg1">
                  <a:lumMod val="75000"/>
                </a:schemeClr>
              </a:solidFill>
            </c:spPr>
          </c:marker>
          <c:dPt>
            <c:idx val="2"/>
            <c:marker>
              <c:spPr>
                <a:solidFill>
                  <a:schemeClr val="tx2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210-45FD-A5A4-B74556508F5F}"/>
              </c:ext>
            </c:extLst>
          </c:dPt>
          <c:dLbls>
            <c:dLbl>
              <c:idx val="0"/>
              <c:layout>
                <c:manualLayout>
                  <c:x val="-4.6203294391565793E-2"/>
                  <c:y val="-0.2347817993508538"/>
                </c:manualLayout>
              </c:layout>
              <c:tx>
                <c:strRef>
                  <c:f>'Data-DashBoard'!$E$241</c:f>
                  <c:strCache>
                    <c:ptCount val="1"/>
                    <c:pt idx="0">
                      <c:v>Min. 0%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{A0311669-576B-40E1-BC11-E2FB2D9CA53A}</c15:txfldGUID>
                      <c15:f>'Data-DashBoard'!$E$241</c15:f>
                      <c15:dlblFieldTableCache>
                        <c:ptCount val="1"/>
                        <c:pt idx="0">
                          <c:v>Min. 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F210-45FD-A5A4-B74556508F5F}"/>
                </c:ext>
              </c:extLst>
            </c:dLbl>
            <c:dLbl>
              <c:idx val="1"/>
              <c:layout>
                <c:manualLayout>
                  <c:x val="-1.6948513976331382E-2"/>
                  <c:y val="-0.23366494565686272"/>
                </c:manualLayout>
              </c:layout>
              <c:tx>
                <c:strRef>
                  <c:f>'Data-DashBoard'!$E$242</c:f>
                  <c:strCache>
                    <c:ptCount val="1"/>
                    <c:pt idx="0">
                      <c:v>Max. 100%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{3CBF9DB9-F524-452D-BC24-4A73395A6FA7}</c15:txfldGUID>
                      <c15:f>'Data-DashBoard'!$E$242</c15:f>
                      <c15:dlblFieldTableCache>
                        <c:ptCount val="1"/>
                        <c:pt idx="0">
                          <c:v>Max. 100%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F210-45FD-A5A4-B74556508F5F}"/>
                </c:ext>
              </c:extLst>
            </c:dLbl>
            <c:dLbl>
              <c:idx val="2"/>
              <c:layout>
                <c:manualLayout>
                  <c:x val="-6.2549548860135043E-2"/>
                  <c:y val="-0.23387365382480294"/>
                </c:manualLayout>
              </c:layout>
              <c:tx>
                <c:strRef>
                  <c:f>'Data-DashBoard'!$E$243</c:f>
                  <c:strCache>
                    <c:ptCount val="1"/>
                    <c:pt idx="0">
                      <c:v>OECD: 19%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{E62B5907-AAA1-448E-B5D5-E0964DC029BF}</c15:txfldGUID>
                      <c15:f>'Data-DashBoard'!$E$243</c15:f>
                      <c15:dlblFieldTableCache>
                        <c:ptCount val="1"/>
                        <c:pt idx="0">
                          <c:v>OECD: 19%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F210-45FD-A5A4-B74556508F5F}"/>
                </c:ext>
              </c:extLst>
            </c:dLbl>
            <c:dLbl>
              <c:idx val="3"/>
              <c:layout>
                <c:manualLayout>
                  <c:x val="0"/>
                </c:manualLayout>
              </c:layout>
              <c:tx>
                <c:strRef>
                  <c:f>'Data-DashBoard'!$E$25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{C64EE40B-F93E-49A0-88B6-717FDF7098D3}</c15:txfldGUID>
                      <c15:f>'Data-DashBoard'!$E$25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F210-45FD-A5A4-B74556508F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'Data-DashBoard'!$G$241:$G$244</c:f>
              <c:numCache>
                <c:formatCode>0.0</c:formatCode>
                <c:ptCount val="4"/>
                <c:pt idx="0">
                  <c:v>0</c:v>
                </c:pt>
                <c:pt idx="1">
                  <c:v>100</c:v>
                </c:pt>
                <c:pt idx="2">
                  <c:v>18.571428571428573</c:v>
                </c:pt>
              </c:numCache>
            </c:numRef>
          </c:xVal>
          <c:yVal>
            <c:numRef>
              <c:f>'Data-DashBoard'!$C$22:$C$25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10-45FD-A5A4-B74556508F5F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6A189D"/>
              </a:solidFill>
            </c:spPr>
          </c:marker>
          <c:dLbls>
            <c:dLbl>
              <c:idx val="0"/>
              <c:layout>
                <c:manualLayout>
                  <c:x val="0"/>
                </c:manualLayout>
              </c:layout>
              <c:tx>
                <c:strRef>
                  <c:f>'Data-DashBoard'!$F$22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{2798CFEF-24D3-48B9-884C-84A5E65B1024}</c15:txfldGUID>
                      <c15:f>'Data-DashBoard'!$F$22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F210-45FD-A5A4-B74556508F5F}"/>
                </c:ext>
              </c:extLst>
            </c:dLbl>
            <c:dLbl>
              <c:idx val="1"/>
              <c:layout>
                <c:manualLayout>
                  <c:x val="0"/>
                </c:manualLayout>
              </c:layout>
              <c:tx>
                <c:strRef>
                  <c:f>'Data-DashBoard'!$F$23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{187D7889-1D77-436C-8C9C-723A565B21A1}</c15:txfldGUID>
                      <c15:f>'Data-DashBoard'!$F$23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F210-45FD-A5A4-B74556508F5F}"/>
                </c:ext>
              </c:extLst>
            </c:dLbl>
            <c:dLbl>
              <c:idx val="2"/>
              <c:layout>
                <c:manualLayout>
                  <c:x val="0"/>
                </c:manualLayout>
              </c:layout>
              <c:tx>
                <c:strRef>
                  <c:f>'Data-DashBoard'!$F$24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{E26B2026-0986-469D-8B96-AA95B29C05D9}</c15:txfldGUID>
                      <c15:f>'Data-DashBoard'!$F$24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F210-45FD-A5A4-B74556508F5F}"/>
                </c:ext>
              </c:extLst>
            </c:dLbl>
            <c:dLbl>
              <c:idx val="3"/>
              <c:layout>
                <c:manualLayout>
                  <c:x val="-7.765140833756691E-2"/>
                  <c:y val="0.2662089544306151"/>
                </c:manualLayout>
              </c:layout>
              <c:tx>
                <c:strRef>
                  <c:f>'Data-DashBoard'!$F$244</c:f>
                  <c:strCache>
                    <c:ptCount val="1"/>
                    <c:pt idx="0">
                      <c:v>Australia: 25%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900" b="1">
                      <a:solidFill>
                        <a:srgbClr val="6A189D"/>
                      </a:solidFill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{A03D9146-94AC-4985-98F7-158D86DA6370}</c15:txfldGUID>
                      <c15:f>'Data-DashBoard'!$F$244</c15:f>
                      <c15:dlblFieldTableCache>
                        <c:ptCount val="1"/>
                        <c:pt idx="0">
                          <c:v>Australia: 25%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F210-45FD-A5A4-B74556508F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'Data-DashBoard'!$H$241:$H$244</c:f>
              <c:numCache>
                <c:formatCode>0.0</c:formatCode>
                <c:ptCount val="4"/>
                <c:pt idx="3">
                  <c:v>25</c:v>
                </c:pt>
              </c:numCache>
            </c:numRef>
          </c:xVal>
          <c:yVal>
            <c:numRef>
              <c:f>'Data-DashBoard'!$C$22:$C$25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210-45FD-A5A4-B74556508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074688"/>
        <c:axId val="297076224"/>
      </c:scatterChart>
      <c:valAx>
        <c:axId val="297074688"/>
        <c:scaling>
          <c:orientation val="minMax"/>
          <c:max val="102"/>
          <c:min val="-2"/>
        </c:scaling>
        <c:delete val="0"/>
        <c:axPos val="b"/>
        <c:numFmt formatCode="0.0" sourceLinked="1"/>
        <c:majorTickMark val="out"/>
        <c:minorTickMark val="none"/>
        <c:tickLblPos val="none"/>
        <c:spPr>
          <a:ln>
            <a:noFill/>
          </a:ln>
        </c:spPr>
        <c:crossAx val="297076224"/>
        <c:crosses val="autoZero"/>
        <c:crossBetween val="midCat"/>
      </c:valAx>
      <c:valAx>
        <c:axId val="297076224"/>
        <c:scaling>
          <c:orientation val="minMax"/>
          <c:max val="2"/>
          <c:min val="0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one"/>
        <c:crossAx val="29707468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750"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9620615793267088E-3"/>
          <c:y val="5.0531967665255237E-2"/>
          <c:w val="0.96404515196423812"/>
          <c:h val="0.63495679012345674"/>
        </c:manualLayout>
      </c:layout>
      <c:scatterChart>
        <c:scatterStyle val="lineMarker"/>
        <c:varyColors val="0"/>
        <c:ser>
          <c:idx val="0"/>
          <c:order val="0"/>
          <c:spPr>
            <a:ln w="0">
              <a:solidFill>
                <a:srgbClr val="6A189D"/>
              </a:solidFill>
            </a:ln>
          </c:spPr>
          <c:marker>
            <c:symbol val="circle"/>
            <c:size val="7"/>
            <c:spPr>
              <a:solidFill>
                <a:schemeClr val="bg1">
                  <a:lumMod val="75000"/>
                </a:schemeClr>
              </a:solidFill>
            </c:spPr>
          </c:marker>
          <c:dPt>
            <c:idx val="2"/>
            <c:marker>
              <c:spPr>
                <a:solidFill>
                  <a:schemeClr val="tx2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D38-4A03-ABF4-053E99CCDF1B}"/>
              </c:ext>
            </c:extLst>
          </c:dPt>
          <c:dLbls>
            <c:dLbl>
              <c:idx val="0"/>
              <c:layout>
                <c:manualLayout>
                  <c:x val="-4.6203294391565793E-2"/>
                  <c:y val="-0.2347817993508538"/>
                </c:manualLayout>
              </c:layout>
              <c:tx>
                <c:strRef>
                  <c:f>'Data-DashBoard'!$E$251</c:f>
                  <c:strCache>
                    <c:ptCount val="1"/>
                    <c:pt idx="0">
                      <c:v>Min. 0%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{355102B1-0236-485F-B59D-77B5A7B39B86}</c15:txfldGUID>
                      <c15:f>'Data-DashBoard'!$E$251</c15:f>
                      <c15:dlblFieldTableCache>
                        <c:ptCount val="1"/>
                        <c:pt idx="0">
                          <c:v>Min. 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AD38-4A03-ABF4-053E99CCDF1B}"/>
                </c:ext>
              </c:extLst>
            </c:dLbl>
            <c:dLbl>
              <c:idx val="1"/>
              <c:layout>
                <c:manualLayout>
                  <c:x val="-1.9813648916290907E-2"/>
                  <c:y val="-0.23366494565686272"/>
                </c:manualLayout>
              </c:layout>
              <c:tx>
                <c:strRef>
                  <c:f>'Data-DashBoard'!$E$252</c:f>
                  <c:strCache>
                    <c:ptCount val="1"/>
                    <c:pt idx="0">
                      <c:v>Max. 100%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{0D3966A5-6B61-485C-B999-9C5D55B0ADB8}</c15:txfldGUID>
                      <c15:f>'Data-DashBoard'!$E$252</c15:f>
                      <c15:dlblFieldTableCache>
                        <c:ptCount val="1"/>
                        <c:pt idx="0">
                          <c:v>Max. 100%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AD38-4A03-ABF4-053E99CCDF1B}"/>
                </c:ext>
              </c:extLst>
            </c:dLbl>
            <c:dLbl>
              <c:idx val="2"/>
              <c:layout>
                <c:manualLayout>
                  <c:x val="-6.5302714946938692E-2"/>
                  <c:y val="-0.23171310143387344"/>
                </c:manualLayout>
              </c:layout>
              <c:tx>
                <c:strRef>
                  <c:f>'Data-DashBoard'!$E$253</c:f>
                  <c:strCache>
                    <c:ptCount val="1"/>
                    <c:pt idx="0">
                      <c:v>OECD: 24%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{7921C599-895C-4E2B-A357-63D2F29E04E4}</c15:txfldGUID>
                      <c15:f>'Data-DashBoard'!$E$253</c15:f>
                      <c15:dlblFieldTableCache>
                        <c:ptCount val="1"/>
                        <c:pt idx="0">
                          <c:v>OECD: 24%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AD38-4A03-ABF4-053E99CCDF1B}"/>
                </c:ext>
              </c:extLst>
            </c:dLbl>
            <c:dLbl>
              <c:idx val="3"/>
              <c:layout>
                <c:manualLayout>
                  <c:x val="0"/>
                </c:manualLayout>
              </c:layout>
              <c:tx>
                <c:strRef>
                  <c:f>'Data-DashBoard'!$E$25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{B8655BD3-F29B-4CFD-AB09-1631D1BF07E2}</c15:txfldGUID>
                      <c15:f>'Data-DashBoard'!$E$25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AD38-4A03-ABF4-053E99CCDF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'Data-DashBoard'!$G$251:$G$254</c:f>
              <c:numCache>
                <c:formatCode>0.0</c:formatCode>
                <c:ptCount val="4"/>
                <c:pt idx="0">
                  <c:v>0</c:v>
                </c:pt>
                <c:pt idx="1">
                  <c:v>100</c:v>
                </c:pt>
                <c:pt idx="2">
                  <c:v>24.047619047619044</c:v>
                </c:pt>
              </c:numCache>
            </c:numRef>
          </c:xVal>
          <c:yVal>
            <c:numRef>
              <c:f>'Data-DashBoard'!$C$22:$C$25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38-4A03-ABF4-053E99CCDF1B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6A189D"/>
              </a:solidFill>
            </c:spPr>
          </c:marker>
          <c:dLbls>
            <c:dLbl>
              <c:idx val="0"/>
              <c:layout>
                <c:manualLayout>
                  <c:x val="0"/>
                </c:manualLayout>
              </c:layout>
              <c:tx>
                <c:strRef>
                  <c:f>'Data-DashBoard'!$F$22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{F117266B-60ED-4C58-AF84-31E824E9F8C5}</c15:txfldGUID>
                      <c15:f>'Data-DashBoard'!$F$22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AD38-4A03-ABF4-053E99CCDF1B}"/>
                </c:ext>
              </c:extLst>
            </c:dLbl>
            <c:dLbl>
              <c:idx val="1"/>
              <c:layout>
                <c:manualLayout>
                  <c:x val="0"/>
                </c:manualLayout>
              </c:layout>
              <c:tx>
                <c:strRef>
                  <c:f>'Data-DashBoard'!$F$23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{1136BE31-F9B8-46D5-BD63-D4E27C3E3649}</c15:txfldGUID>
                      <c15:f>'Data-DashBoard'!$F$23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AD38-4A03-ABF4-053E99CCDF1B}"/>
                </c:ext>
              </c:extLst>
            </c:dLbl>
            <c:dLbl>
              <c:idx val="2"/>
              <c:layout>
                <c:manualLayout>
                  <c:x val="0"/>
                </c:manualLayout>
              </c:layout>
              <c:tx>
                <c:strRef>
                  <c:f>'Data-DashBoard'!$F$24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{A3838443-665D-4E36-A534-79B39C8746E1}</c15:txfldGUID>
                      <c15:f>'Data-DashBoard'!$F$24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AD38-4A03-ABF4-053E99CCDF1B}"/>
                </c:ext>
              </c:extLst>
            </c:dLbl>
            <c:dLbl>
              <c:idx val="3"/>
              <c:layout>
                <c:manualLayout>
                  <c:x val="-7.768556156557499E-2"/>
                  <c:y val="0.21799583160915825"/>
                </c:manualLayout>
              </c:layout>
              <c:tx>
                <c:strRef>
                  <c:f>'Data-DashBoard'!$F$254</c:f>
                  <c:strCache>
                    <c:ptCount val="1"/>
                    <c:pt idx="0">
                      <c:v>Australia: 33%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900" b="1">
                      <a:solidFill>
                        <a:srgbClr val="6A189D"/>
                      </a:solidFill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{92F2EB83-82E6-4B3F-BC08-391C8ECDEBAF}</c15:txfldGUID>
                      <c15:f>'Data-DashBoard'!$F$254</c15:f>
                      <c15:dlblFieldTableCache>
                        <c:ptCount val="1"/>
                        <c:pt idx="0">
                          <c:v>Australia: 33%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AD38-4A03-ABF4-053E99CCDF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'Data-DashBoard'!$H$251:$H$254</c:f>
              <c:numCache>
                <c:formatCode>0.0</c:formatCode>
                <c:ptCount val="4"/>
                <c:pt idx="3">
                  <c:v>33.333333333333329</c:v>
                </c:pt>
              </c:numCache>
            </c:numRef>
          </c:xVal>
          <c:yVal>
            <c:numRef>
              <c:f>'Data-DashBoard'!$C$22:$C$25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D38-4A03-ABF4-053E99CCD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074688"/>
        <c:axId val="297076224"/>
      </c:scatterChart>
      <c:valAx>
        <c:axId val="297074688"/>
        <c:scaling>
          <c:orientation val="minMax"/>
          <c:max val="102"/>
          <c:min val="-2"/>
        </c:scaling>
        <c:delete val="0"/>
        <c:axPos val="b"/>
        <c:numFmt formatCode="0.0" sourceLinked="1"/>
        <c:majorTickMark val="out"/>
        <c:minorTickMark val="none"/>
        <c:tickLblPos val="none"/>
        <c:spPr>
          <a:ln>
            <a:noFill/>
          </a:ln>
        </c:spPr>
        <c:crossAx val="297076224"/>
        <c:crosses val="autoZero"/>
        <c:crossBetween val="midCat"/>
      </c:valAx>
      <c:valAx>
        <c:axId val="297076224"/>
        <c:scaling>
          <c:orientation val="minMax"/>
          <c:max val="2"/>
          <c:min val="0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one"/>
        <c:crossAx val="29707468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750"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9620615793267088E-3"/>
          <c:y val="5.0531967665255237E-2"/>
          <c:w val="0.96404515196423812"/>
          <c:h val="0.63495679012345674"/>
        </c:manualLayout>
      </c:layout>
      <c:scatterChart>
        <c:scatterStyle val="lineMarker"/>
        <c:varyColors val="0"/>
        <c:ser>
          <c:idx val="0"/>
          <c:order val="0"/>
          <c:spPr>
            <a:ln w="0">
              <a:solidFill>
                <a:srgbClr val="9C4174"/>
              </a:solidFill>
              <a:headEnd type="none"/>
              <a:tailEnd type="none"/>
            </a:ln>
          </c:spPr>
          <c:marker>
            <c:symbol val="circle"/>
            <c:size val="7"/>
            <c:spPr>
              <a:solidFill>
                <a:schemeClr val="bg1">
                  <a:lumMod val="75000"/>
                </a:schemeClr>
              </a:solidFill>
            </c:spPr>
          </c:marker>
          <c:dPt>
            <c:idx val="2"/>
            <c:marker>
              <c:spPr>
                <a:solidFill>
                  <a:schemeClr val="tx2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167-4A0A-9764-59C52145BE45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5167-4A0A-9764-59C52145BE45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5167-4A0A-9764-59C52145BE45}"/>
              </c:ext>
            </c:extLst>
          </c:dPt>
          <c:dLbls>
            <c:dLbl>
              <c:idx val="0"/>
              <c:layout>
                <c:manualLayout>
                  <c:x val="-4.6203294391565793E-2"/>
                  <c:y val="-0.2347817993508538"/>
                </c:manualLayout>
              </c:layout>
              <c:tx>
                <c:strRef>
                  <c:f>'Data-DashBoard'!$E$32</c:f>
                  <c:strCache>
                    <c:ptCount val="1"/>
                    <c:pt idx="0">
                      <c:v>Min. 0%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{FFDE9CAF-F657-496B-9087-00D8817C9BCB}</c15:txfldGUID>
                      <c15:f>'Data-DashBoard'!$E$32</c15:f>
                      <c15:dlblFieldTableCache>
                        <c:ptCount val="1"/>
                        <c:pt idx="0">
                          <c:v>Min. 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5167-4A0A-9764-59C52145BE45}"/>
                </c:ext>
              </c:extLst>
            </c:dLbl>
            <c:dLbl>
              <c:idx val="1"/>
              <c:layout>
                <c:manualLayout>
                  <c:x val="-5.9925433616797738E-2"/>
                  <c:y val="-0.2349992312408532"/>
                </c:manualLayout>
              </c:layout>
              <c:tx>
                <c:strRef>
                  <c:f>'Data-DashBoard'!$E$33</c:f>
                  <c:strCache>
                    <c:ptCount val="1"/>
                    <c:pt idx="0">
                      <c:v>Max. 78%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{50A5002B-24A3-4B00-AF1F-7E49770A562B}</c15:txfldGUID>
                      <c15:f>'Data-DashBoard'!$E$33</c15:f>
                      <c15:dlblFieldTableCache>
                        <c:ptCount val="1"/>
                        <c:pt idx="0">
                          <c:v>Max. 78%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5167-4A0A-9764-59C52145BE45}"/>
                </c:ext>
              </c:extLst>
            </c:dLbl>
            <c:dLbl>
              <c:idx val="2"/>
              <c:layout>
                <c:manualLayout>
                  <c:x val="-6.5302714946938734E-2"/>
                  <c:y val="-0.23596915701881332"/>
                </c:manualLayout>
              </c:layout>
              <c:tx>
                <c:strRef>
                  <c:f>'Data-DashBoard'!$E$34</c:f>
                  <c:strCache>
                    <c:ptCount val="1"/>
                    <c:pt idx="0">
                      <c:v>OECD: 40%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{2D0D1511-DA86-43DE-BA7B-F781F1829E78}</c15:txfldGUID>
                      <c15:f>'Data-DashBoard'!$E$34</c15:f>
                      <c15:dlblFieldTableCache>
                        <c:ptCount val="1"/>
                        <c:pt idx="0">
                          <c:v>OECD: 40%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5167-4A0A-9764-59C52145BE45}"/>
                </c:ext>
              </c:extLst>
            </c:dLbl>
            <c:dLbl>
              <c:idx val="3"/>
              <c:layout>
                <c:manualLayout>
                  <c:x val="0"/>
                </c:manualLayout>
              </c:layout>
              <c:tx>
                <c:strRef>
                  <c:f>'Data-DashBoard'!$E$25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{D546E3CB-E898-41BA-8729-3BEA83E30557}</c15:txfldGUID>
                      <c15:f>'Data-DashBoard'!$E$25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5167-4A0A-9764-59C52145BE4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167-4A0A-9764-59C52145BE4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167-4A0A-9764-59C52145BE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'Data-DashBoard'!$G$32:$G$37</c:f>
              <c:numCache>
                <c:formatCode>0.0</c:formatCode>
                <c:ptCount val="6"/>
                <c:pt idx="0">
                  <c:v>0</c:v>
                </c:pt>
                <c:pt idx="1">
                  <c:v>77.777777777777786</c:v>
                </c:pt>
                <c:pt idx="2">
                  <c:v>39.603174603174608</c:v>
                </c:pt>
                <c:pt idx="4">
                  <c:v>0</c:v>
                </c:pt>
                <c:pt idx="5">
                  <c:v>100</c:v>
                </c:pt>
              </c:numCache>
            </c:numRef>
          </c:xVal>
          <c:yVal>
            <c:numRef>
              <c:f>'Data-DashBoard'!$C$22:$C$27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167-4A0A-9764-59C52145BE45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9C4174"/>
              </a:solidFill>
            </c:spPr>
          </c:marker>
          <c:dLbls>
            <c:dLbl>
              <c:idx val="0"/>
              <c:layout>
                <c:manualLayout>
                  <c:x val="0"/>
                </c:manualLayout>
              </c:layout>
              <c:tx>
                <c:strRef>
                  <c:f>'Data-DashBoard'!$F$22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{9AC26F06-9443-4FCC-8E13-0D06C6E55198}</c15:txfldGUID>
                      <c15:f>'Data-DashBoard'!$F$22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5167-4A0A-9764-59C52145BE45}"/>
                </c:ext>
              </c:extLst>
            </c:dLbl>
            <c:dLbl>
              <c:idx val="1"/>
              <c:layout>
                <c:manualLayout>
                  <c:x val="0"/>
                </c:manualLayout>
              </c:layout>
              <c:tx>
                <c:strRef>
                  <c:f>'Data-DashBoard'!$F$23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{DD1C3109-B9EA-4687-8A8D-9E07ABD8FB07}</c15:txfldGUID>
                      <c15:f>'Data-DashBoard'!$F$23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5167-4A0A-9764-59C52145BE45}"/>
                </c:ext>
              </c:extLst>
            </c:dLbl>
            <c:dLbl>
              <c:idx val="2"/>
              <c:layout>
                <c:manualLayout>
                  <c:x val="0"/>
                </c:manualLayout>
              </c:layout>
              <c:tx>
                <c:strRef>
                  <c:f>'Data-DashBoard'!$F$24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{C847F997-E9DA-4602-B196-432D5409342F}</c15:txfldGUID>
                      <c15:f>'Data-DashBoard'!$F$24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5167-4A0A-9764-59C52145BE45}"/>
                </c:ext>
              </c:extLst>
            </c:dLbl>
            <c:dLbl>
              <c:idx val="3"/>
              <c:layout>
                <c:manualLayout>
                  <c:x val="-8.6307421126669268E-2"/>
                  <c:y val="0.26620914737095996"/>
                </c:manualLayout>
              </c:layout>
              <c:tx>
                <c:strRef>
                  <c:f>'Data-DashBoard'!$F$35</c:f>
                  <c:strCache>
                    <c:ptCount val="1"/>
                    <c:pt idx="0">
                      <c:v>Australia: 67%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900" b="1">
                      <a:solidFill>
                        <a:srgbClr val="9C4174"/>
                      </a:solidFill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{AEEB4658-7A29-41ED-BF59-5F60376DA0CC}</c15:txfldGUID>
                      <c15:f>'Data-DashBoard'!$F$35</c15:f>
                      <c15:dlblFieldTableCache>
                        <c:ptCount val="1"/>
                        <c:pt idx="0">
                          <c:v>Australia: 67%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5167-4A0A-9764-59C52145BE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'Data-DashBoard'!$H$32:$H$37</c:f>
              <c:numCache>
                <c:formatCode>0.0</c:formatCode>
                <c:ptCount val="6"/>
                <c:pt idx="3">
                  <c:v>66.666666666666657</c:v>
                </c:pt>
              </c:numCache>
            </c:numRef>
          </c:xVal>
          <c:yVal>
            <c:numRef>
              <c:f>'Data-DashBoard'!$C$22:$C$27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167-4A0A-9764-59C52145B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074688"/>
        <c:axId val="297076224"/>
      </c:scatterChart>
      <c:valAx>
        <c:axId val="297074688"/>
        <c:scaling>
          <c:orientation val="minMax"/>
          <c:max val="102"/>
          <c:min val="-2"/>
        </c:scaling>
        <c:delete val="0"/>
        <c:axPos val="b"/>
        <c:numFmt formatCode="0.0" sourceLinked="1"/>
        <c:majorTickMark val="out"/>
        <c:minorTickMark val="none"/>
        <c:tickLblPos val="none"/>
        <c:spPr>
          <a:ln>
            <a:noFill/>
          </a:ln>
        </c:spPr>
        <c:crossAx val="297076224"/>
        <c:crosses val="autoZero"/>
        <c:crossBetween val="midCat"/>
      </c:valAx>
      <c:valAx>
        <c:axId val="297076224"/>
        <c:scaling>
          <c:orientation val="minMax"/>
          <c:max val="2"/>
          <c:min val="0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one"/>
        <c:crossAx val="29707468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750"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9620615793267088E-3"/>
          <c:y val="5.0531967665255237E-2"/>
          <c:w val="0.96404515196423812"/>
          <c:h val="0.63495679012345674"/>
        </c:manualLayout>
      </c:layout>
      <c:scatterChart>
        <c:scatterStyle val="lineMarker"/>
        <c:varyColors val="0"/>
        <c:ser>
          <c:idx val="0"/>
          <c:order val="0"/>
          <c:spPr>
            <a:ln w="0">
              <a:solidFill>
                <a:srgbClr val="9C4174"/>
              </a:solidFill>
              <a:headEnd type="none"/>
              <a:tailEnd type="none"/>
            </a:ln>
          </c:spPr>
          <c:marker>
            <c:symbol val="circle"/>
            <c:size val="7"/>
            <c:spPr>
              <a:solidFill>
                <a:schemeClr val="bg1">
                  <a:lumMod val="75000"/>
                </a:schemeClr>
              </a:solidFill>
            </c:spPr>
          </c:marker>
          <c:dPt>
            <c:idx val="2"/>
            <c:marker>
              <c:spPr>
                <a:solidFill>
                  <a:schemeClr val="tx2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021-4ECA-8A94-4AE3A1A82FE4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5021-4ECA-8A94-4AE3A1A82FE4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5021-4ECA-8A94-4AE3A1A82FE4}"/>
              </c:ext>
            </c:extLst>
          </c:dPt>
          <c:dLbls>
            <c:dLbl>
              <c:idx val="0"/>
              <c:layout>
                <c:manualLayout>
                  <c:x val="-4.6203294391565793E-2"/>
                  <c:y val="-0.2347817993508538"/>
                </c:manualLayout>
              </c:layout>
              <c:tx>
                <c:strRef>
                  <c:f>'Data-DashBoard'!$F$42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{9E8D66AB-B824-456C-A826-A34474C704FE}</c15:txfldGUID>
                      <c15:f>'Data-DashBoard'!$F$42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5021-4ECA-8A94-4AE3A1A82FE4}"/>
                </c:ext>
              </c:extLst>
            </c:dLbl>
            <c:dLbl>
              <c:idx val="1"/>
              <c:layout>
                <c:manualLayout>
                  <c:x val="-5.9925433616797738E-2"/>
                  <c:y val="-0.2349992312408532"/>
                </c:manualLayout>
              </c:layout>
              <c:tx>
                <c:strRef>
                  <c:f>'Data-DashBoard'!$F$43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{63673F01-0789-4EDA-830F-6A62B306D210}</c15:txfldGUID>
                      <c15:f>'Data-DashBoard'!$F$43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5021-4ECA-8A94-4AE3A1A82FE4}"/>
                </c:ext>
              </c:extLst>
            </c:dLbl>
            <c:dLbl>
              <c:idx val="2"/>
              <c:layout>
                <c:manualLayout>
                  <c:x val="-1.6074587821772886E-3"/>
                  <c:y val="-0.23425396041749499"/>
                </c:manualLayout>
              </c:layout>
              <c:tx>
                <c:strRef>
                  <c:f>'Data-DashBoard'!$E$44</c:f>
                  <c:strCache>
                    <c:ptCount val="1"/>
                    <c:pt idx="0">
                      <c:v>OECD: 100%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{FBD75028-1AC2-4A76-84B6-984160FFFA3D}</c15:txfldGUID>
                      <c15:f>'Data-DashBoard'!$E$44</c15:f>
                      <c15:dlblFieldTableCache>
                        <c:ptCount val="1"/>
                        <c:pt idx="0">
                          <c:v>OECD: 100%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5021-4ECA-8A94-4AE3A1A82FE4}"/>
                </c:ext>
              </c:extLst>
            </c:dLbl>
            <c:dLbl>
              <c:idx val="3"/>
              <c:layout>
                <c:manualLayout>
                  <c:x val="0"/>
                </c:manualLayout>
              </c:layout>
              <c:tx>
                <c:strRef>
                  <c:f>'Data-DashBoard'!$E$25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{DABF0BCE-04D4-415F-AFC8-DF9D81A0DFFE}</c15:txfldGUID>
                      <c15:f>'Data-DashBoard'!$E$25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5021-4ECA-8A94-4AE3A1A82FE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021-4ECA-8A94-4AE3A1A82FE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021-4ECA-8A94-4AE3A1A82F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'Data-DashBoard'!$G$42:$G$47</c:f>
              <c:numCache>
                <c:formatCode>0.0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4">
                  <c:v>0</c:v>
                </c:pt>
                <c:pt idx="5">
                  <c:v>100</c:v>
                </c:pt>
              </c:numCache>
            </c:numRef>
          </c:xVal>
          <c:yVal>
            <c:numRef>
              <c:f>'Data-DashBoard'!$C$22:$C$27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021-4ECA-8A94-4AE3A1A82FE4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9C4174"/>
              </a:solidFill>
            </c:spPr>
          </c:marker>
          <c:dLbls>
            <c:dLbl>
              <c:idx val="0"/>
              <c:layout>
                <c:manualLayout>
                  <c:x val="0"/>
                </c:manualLayout>
              </c:layout>
              <c:tx>
                <c:strRef>
                  <c:f>'Data-DashBoard'!$F$22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{AFAEDC07-A5A1-4B45-8AFE-C7B6EF830312}</c15:txfldGUID>
                      <c15:f>'Data-DashBoard'!$F$22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5021-4ECA-8A94-4AE3A1A82FE4}"/>
                </c:ext>
              </c:extLst>
            </c:dLbl>
            <c:dLbl>
              <c:idx val="1"/>
              <c:layout>
                <c:manualLayout>
                  <c:x val="0"/>
                </c:manualLayout>
              </c:layout>
              <c:tx>
                <c:strRef>
                  <c:f>'Data-DashBoard'!$F$23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{2DB3596B-D047-4BC0-B643-FF031B2B6961}</c15:txfldGUID>
                      <c15:f>'Data-DashBoard'!$F$23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5021-4ECA-8A94-4AE3A1A82FE4}"/>
                </c:ext>
              </c:extLst>
            </c:dLbl>
            <c:dLbl>
              <c:idx val="2"/>
              <c:layout>
                <c:manualLayout>
                  <c:x val="0"/>
                </c:manualLayout>
              </c:layout>
              <c:tx>
                <c:strRef>
                  <c:f>'Data-DashBoard'!$F$24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{DCE11A31-27CA-4215-8293-95CD9D0FBAA8}</c15:txfldGUID>
                      <c15:f>'Data-DashBoard'!$F$24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5021-4ECA-8A94-4AE3A1A82FE4}"/>
                </c:ext>
              </c:extLst>
            </c:dLbl>
            <c:dLbl>
              <c:idx val="3"/>
              <c:layout>
                <c:manualLayout>
                  <c:x val="-9.6035635941270976E-4"/>
                  <c:y val="0.29013979939286477"/>
                </c:manualLayout>
              </c:layout>
              <c:tx>
                <c:strRef>
                  <c:f>'Data-DashBoard'!$F$45</c:f>
                  <c:strCache>
                    <c:ptCount val="1"/>
                    <c:pt idx="0">
                      <c:v>Australia: 100%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900" b="1">
                      <a:solidFill>
                        <a:srgbClr val="9C4174"/>
                      </a:solidFill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{0A2A8944-36EC-4811-91EA-8F7F98139E2C}</c15:txfldGUID>
                      <c15:f>'Data-DashBoard'!$F$45</c15:f>
                      <c15:dlblFieldTableCache>
                        <c:ptCount val="1"/>
                        <c:pt idx="0">
                          <c:v>Australia: 100%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5021-4ECA-8A94-4AE3A1A82F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'Data-DashBoard'!$H$42:$H$47</c:f>
              <c:numCache>
                <c:formatCode>0.0</c:formatCode>
                <c:ptCount val="6"/>
                <c:pt idx="3">
                  <c:v>100</c:v>
                </c:pt>
              </c:numCache>
            </c:numRef>
          </c:xVal>
          <c:yVal>
            <c:numRef>
              <c:f>'Data-DashBoard'!$C$22:$C$27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021-4ECA-8A94-4AE3A1A82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074688"/>
        <c:axId val="297076224"/>
      </c:scatterChart>
      <c:valAx>
        <c:axId val="297074688"/>
        <c:scaling>
          <c:orientation val="minMax"/>
          <c:max val="102"/>
          <c:min val="-2"/>
        </c:scaling>
        <c:delete val="0"/>
        <c:axPos val="b"/>
        <c:numFmt formatCode="0.0" sourceLinked="1"/>
        <c:majorTickMark val="out"/>
        <c:minorTickMark val="none"/>
        <c:tickLblPos val="none"/>
        <c:spPr>
          <a:ln>
            <a:noFill/>
          </a:ln>
        </c:spPr>
        <c:crossAx val="297076224"/>
        <c:crosses val="autoZero"/>
        <c:crossBetween val="midCat"/>
      </c:valAx>
      <c:valAx>
        <c:axId val="297076224"/>
        <c:scaling>
          <c:orientation val="minMax"/>
          <c:max val="2"/>
          <c:min val="0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one"/>
        <c:crossAx val="29707468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750"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9620615793267088E-3"/>
          <c:y val="5.0531967665255237E-2"/>
          <c:w val="0.96404515196423812"/>
          <c:h val="0.63495679012345674"/>
        </c:manualLayout>
      </c:layout>
      <c:scatterChart>
        <c:scatterStyle val="lineMarker"/>
        <c:varyColors val="0"/>
        <c:ser>
          <c:idx val="0"/>
          <c:order val="0"/>
          <c:spPr>
            <a:ln w="0">
              <a:solidFill>
                <a:srgbClr val="9C4174"/>
              </a:solidFill>
              <a:headEnd type="none"/>
              <a:tailEnd type="none"/>
            </a:ln>
          </c:spPr>
          <c:marker>
            <c:symbol val="circle"/>
            <c:size val="7"/>
            <c:spPr>
              <a:solidFill>
                <a:schemeClr val="bg1">
                  <a:lumMod val="75000"/>
                </a:schemeClr>
              </a:solidFill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5AEF-4D5D-8FCA-8E6C37CEE11F}"/>
              </c:ext>
            </c:extLst>
          </c:dPt>
          <c:dPt>
            <c:idx val="2"/>
            <c:marker>
              <c:spPr>
                <a:solidFill>
                  <a:schemeClr val="tx2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AEF-4D5D-8FCA-8E6C37CEE11F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5AEF-4D5D-8FCA-8E6C37CEE11F}"/>
              </c:ext>
            </c:extLst>
          </c:dPt>
          <c:dLbls>
            <c:dLbl>
              <c:idx val="0"/>
              <c:layout>
                <c:manualLayout>
                  <c:x val="-4.6203294391565793E-2"/>
                  <c:y val="-0.2347817993508538"/>
                </c:manualLayout>
              </c:layout>
              <c:tx>
                <c:strRef>
                  <c:f>'Data-DashBoard'!$E$52</c:f>
                  <c:strCache>
                    <c:ptCount val="1"/>
                    <c:pt idx="0">
                      <c:v>Min. 0%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{E6C69891-557E-4747-9201-67BC44C6CDD0}</c15:txfldGUID>
                      <c15:f>'Data-DashBoard'!$E$52</c15:f>
                      <c15:dlblFieldTableCache>
                        <c:ptCount val="1"/>
                        <c:pt idx="0">
                          <c:v>Min. 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5AEF-4D5D-8FCA-8E6C37CEE11F}"/>
                </c:ext>
              </c:extLst>
            </c:dLbl>
            <c:dLbl>
              <c:idx val="1"/>
              <c:layout>
                <c:manualLayout>
                  <c:x val="-5.9925433616797738E-2"/>
                  <c:y val="-0.2349992312408532"/>
                </c:manualLayout>
              </c:layout>
              <c:tx>
                <c:strRef>
                  <c:f>'Data-DashBoard'!$E$53</c:f>
                  <c:strCache>
                    <c:ptCount val="1"/>
                    <c:pt idx="0">
                      <c:v>Max. 100%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{32D53E12-2568-49C1-AD43-41D5B14BD9F9}</c15:txfldGUID>
                      <c15:f>'Data-DashBoard'!$E$53</c15:f>
                      <c15:dlblFieldTableCache>
                        <c:ptCount val="1"/>
                        <c:pt idx="0">
                          <c:v>Max. 100%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5AEF-4D5D-8FCA-8E6C37CEE11F}"/>
                </c:ext>
              </c:extLst>
            </c:dLbl>
            <c:dLbl>
              <c:idx val="2"/>
              <c:layout>
                <c:manualLayout>
                  <c:x val="-7.0809047120545962E-2"/>
                  <c:y val="-0.2359677173173641"/>
                </c:manualLayout>
              </c:layout>
              <c:tx>
                <c:strRef>
                  <c:f>'Data-DashBoard'!$E$54</c:f>
                  <c:strCache>
                    <c:ptCount val="1"/>
                    <c:pt idx="0">
                      <c:v>OECD: 33%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{1615E27D-A8C7-4F78-BBF3-19013FDA44E5}</c15:txfldGUID>
                      <c15:f>'Data-DashBoard'!$E$54</c15:f>
                      <c15:dlblFieldTableCache>
                        <c:ptCount val="1"/>
                        <c:pt idx="0">
                          <c:v>OECD: 33%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5AEF-4D5D-8FCA-8E6C37CEE11F}"/>
                </c:ext>
              </c:extLst>
            </c:dLbl>
            <c:dLbl>
              <c:idx val="3"/>
              <c:layout>
                <c:manualLayout>
                  <c:x val="0"/>
                </c:manualLayout>
              </c:layout>
              <c:tx>
                <c:strRef>
                  <c:f>'Data-DashBoard'!$E$25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{B014F7BD-045D-4546-AA89-A09988D39377}</c15:txfldGUID>
                      <c15:f>'Data-DashBoard'!$E$25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5AEF-4D5D-8FCA-8E6C37CEE11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AEF-4D5D-8FCA-8E6C37CEE1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'Data-DashBoard'!$G$52:$G$57</c:f>
              <c:numCache>
                <c:formatCode>0.0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32.857142857142861</c:v>
                </c:pt>
                <c:pt idx="4">
                  <c:v>0</c:v>
                </c:pt>
                <c:pt idx="5">
                  <c:v>100</c:v>
                </c:pt>
              </c:numCache>
            </c:numRef>
          </c:xVal>
          <c:yVal>
            <c:numRef>
              <c:f>'Data-DashBoard'!$C$22:$C$27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AEF-4D5D-8FCA-8E6C37CEE11F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9C4174"/>
              </a:solidFill>
            </c:spPr>
          </c:marker>
          <c:dLbls>
            <c:dLbl>
              <c:idx val="0"/>
              <c:layout>
                <c:manualLayout>
                  <c:x val="0"/>
                </c:manualLayout>
              </c:layout>
              <c:tx>
                <c:strRef>
                  <c:f>'Data-DashBoard'!$F$22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{23583F20-B449-496C-8FC5-DC2CFE3B76E7}</c15:txfldGUID>
                      <c15:f>'Data-DashBoard'!$F$22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5AEF-4D5D-8FCA-8E6C37CEE11F}"/>
                </c:ext>
              </c:extLst>
            </c:dLbl>
            <c:dLbl>
              <c:idx val="1"/>
              <c:layout>
                <c:manualLayout>
                  <c:x val="0"/>
                </c:manualLayout>
              </c:layout>
              <c:tx>
                <c:strRef>
                  <c:f>'Data-DashBoard'!$F$23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{42C703BA-E6B4-448F-943F-B36ECDC792EF}</c15:txfldGUID>
                      <c15:f>'Data-DashBoard'!$F$23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5AEF-4D5D-8FCA-8E6C37CEE11F}"/>
                </c:ext>
              </c:extLst>
            </c:dLbl>
            <c:dLbl>
              <c:idx val="2"/>
              <c:layout>
                <c:manualLayout>
                  <c:x val="0"/>
                </c:manualLayout>
              </c:layout>
              <c:tx>
                <c:strRef>
                  <c:f>'Data-DashBoard'!$F$24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{4C2C5695-B931-4686-8391-F49D5AA2302F}</c15:txfldGUID>
                      <c15:f>'Data-DashBoard'!$F$24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5AEF-4D5D-8FCA-8E6C37CEE11F}"/>
                </c:ext>
              </c:extLst>
            </c:dLbl>
            <c:dLbl>
              <c:idx val="3"/>
              <c:layout>
                <c:manualLayout>
                  <c:x val="-8.6307421126669268E-2"/>
                  <c:y val="0.2662096490021425"/>
                </c:manualLayout>
              </c:layout>
              <c:tx>
                <c:strRef>
                  <c:f>'Data-DashBoard'!$F$55</c:f>
                  <c:strCache>
                    <c:ptCount val="1"/>
                    <c:pt idx="0">
                      <c:v>Australia: 25%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900" b="1">
                      <a:solidFill>
                        <a:srgbClr val="9C4174"/>
                      </a:solidFill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{035F8657-A5DD-4C34-99C2-8F45E02D4F48}</c15:txfldGUID>
                      <c15:f>'Data-DashBoard'!$F$55</c15:f>
                      <c15:dlblFieldTableCache>
                        <c:ptCount val="1"/>
                        <c:pt idx="0">
                          <c:v>Australia: 25%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5AEF-4D5D-8FCA-8E6C37CEE1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'Data-DashBoard'!$H$52:$H$57</c:f>
              <c:numCache>
                <c:formatCode>0.0</c:formatCode>
                <c:ptCount val="6"/>
                <c:pt idx="3">
                  <c:v>25</c:v>
                </c:pt>
              </c:numCache>
            </c:numRef>
          </c:xVal>
          <c:yVal>
            <c:numRef>
              <c:f>'Data-DashBoard'!$C$22:$C$27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AEF-4D5D-8FCA-8E6C37CEE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074688"/>
        <c:axId val="297076224"/>
      </c:scatterChart>
      <c:valAx>
        <c:axId val="297074688"/>
        <c:scaling>
          <c:orientation val="minMax"/>
          <c:max val="102"/>
          <c:min val="-2"/>
        </c:scaling>
        <c:delete val="0"/>
        <c:axPos val="b"/>
        <c:numFmt formatCode="0.0" sourceLinked="1"/>
        <c:majorTickMark val="out"/>
        <c:minorTickMark val="none"/>
        <c:tickLblPos val="none"/>
        <c:spPr>
          <a:ln>
            <a:noFill/>
          </a:ln>
        </c:spPr>
        <c:crossAx val="297076224"/>
        <c:crosses val="autoZero"/>
        <c:crossBetween val="midCat"/>
      </c:valAx>
      <c:valAx>
        <c:axId val="297076224"/>
        <c:scaling>
          <c:orientation val="minMax"/>
          <c:max val="2"/>
          <c:min val="0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one"/>
        <c:crossAx val="29707468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750"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9620615793267088E-3"/>
          <c:y val="5.0531967665255237E-2"/>
          <c:w val="0.96404515196423812"/>
          <c:h val="0.63495679012345674"/>
        </c:manualLayout>
      </c:layout>
      <c:scatterChart>
        <c:scatterStyle val="lineMarker"/>
        <c:varyColors val="0"/>
        <c:ser>
          <c:idx val="0"/>
          <c:order val="0"/>
          <c:spPr>
            <a:ln w="0">
              <a:solidFill>
                <a:srgbClr val="9C4174"/>
              </a:solidFill>
            </a:ln>
          </c:spPr>
          <c:marker>
            <c:symbol val="circle"/>
            <c:size val="7"/>
            <c:spPr>
              <a:solidFill>
                <a:schemeClr val="bg1">
                  <a:lumMod val="75000"/>
                </a:schemeClr>
              </a:solidFill>
            </c:spPr>
          </c:marker>
          <c:dPt>
            <c:idx val="2"/>
            <c:marker>
              <c:spPr>
                <a:solidFill>
                  <a:schemeClr val="tx2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F75-478F-ABB1-DCA989BA61B6}"/>
              </c:ext>
            </c:extLst>
          </c:dPt>
          <c:dLbls>
            <c:dLbl>
              <c:idx val="0"/>
              <c:layout>
                <c:manualLayout>
                  <c:x val="-4.6203294391565793E-2"/>
                  <c:y val="-0.2347817993508538"/>
                </c:manualLayout>
              </c:layout>
              <c:tx>
                <c:strRef>
                  <c:f>'Data-DashBoard'!$E$62</c:f>
                  <c:strCache>
                    <c:ptCount val="1"/>
                    <c:pt idx="0">
                      <c:v>Min. 0%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{0DFEF576-9F6C-411F-93B7-74A35E41ADFA}</c15:txfldGUID>
                      <c15:f>'Data-DashBoard'!$E$62</c15:f>
                      <c15:dlblFieldTableCache>
                        <c:ptCount val="1"/>
                        <c:pt idx="0">
                          <c:v>Min. 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0F75-478F-ABB1-DCA989BA61B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F75-478F-ABB1-DCA989BA61B6}"/>
                </c:ext>
              </c:extLst>
            </c:dLbl>
            <c:dLbl>
              <c:idx val="2"/>
              <c:layout>
                <c:manualLayout>
                  <c:x val="-6.8055881033742271E-2"/>
                  <c:y val="-0.23596915701881332"/>
                </c:manualLayout>
              </c:layout>
              <c:tx>
                <c:strRef>
                  <c:f>'Data-DashBoard'!$E$64</c:f>
                  <c:strCache>
                    <c:ptCount val="1"/>
                    <c:pt idx="0">
                      <c:v>OECD: 48%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{A368F2A2-9901-4459-AAD7-8981D1886C23}</c15:txfldGUID>
                      <c15:f>'Data-DashBoard'!$E$64</c15:f>
                      <c15:dlblFieldTableCache>
                        <c:ptCount val="1"/>
                        <c:pt idx="0">
                          <c:v>OECD: 48%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0F75-478F-ABB1-DCA989BA61B6}"/>
                </c:ext>
              </c:extLst>
            </c:dLbl>
            <c:dLbl>
              <c:idx val="3"/>
              <c:layout>
                <c:manualLayout>
                  <c:x val="0"/>
                </c:manualLayout>
              </c:layout>
              <c:tx>
                <c:strRef>
                  <c:f>'Data-DashBoard'!$E$25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{18F16C64-59A5-48BE-8B65-C997EC42696F}</c15:txfldGUID>
                      <c15:f>'Data-DashBoard'!$E$25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0F75-478F-ABB1-DCA989BA61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'Data-DashBoard'!$G$62:$G$65</c:f>
              <c:numCache>
                <c:formatCode>0.0</c:formatCode>
                <c:ptCount val="4"/>
                <c:pt idx="0">
                  <c:v>0</c:v>
                </c:pt>
                <c:pt idx="1">
                  <c:v>100</c:v>
                </c:pt>
                <c:pt idx="2">
                  <c:v>47.619047619047599</c:v>
                </c:pt>
              </c:numCache>
            </c:numRef>
          </c:xVal>
          <c:yVal>
            <c:numRef>
              <c:f>'Data-DashBoard'!$C$22:$C$25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F75-478F-ABB1-DCA989BA61B6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9C4174"/>
              </a:solidFill>
            </c:spPr>
          </c:marker>
          <c:dLbls>
            <c:dLbl>
              <c:idx val="0"/>
              <c:layout>
                <c:manualLayout>
                  <c:x val="0"/>
                </c:manualLayout>
              </c:layout>
              <c:tx>
                <c:strRef>
                  <c:f>'Data-DashBoard'!$F$22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{389353CF-AACE-470E-ACC0-42F2795E32CD}</c15:txfldGUID>
                      <c15:f>'Data-DashBoard'!$F$22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0F75-478F-ABB1-DCA989BA61B6}"/>
                </c:ext>
              </c:extLst>
            </c:dLbl>
            <c:dLbl>
              <c:idx val="1"/>
              <c:layout>
                <c:manualLayout>
                  <c:x val="0"/>
                </c:manualLayout>
              </c:layout>
              <c:tx>
                <c:strRef>
                  <c:f>'Data-DashBoard'!$F$23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{1DE9846F-AD4F-4079-A7BE-C6EEFE862AB2}</c15:txfldGUID>
                      <c15:f>'Data-DashBoard'!$F$23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0F75-478F-ABB1-DCA989BA61B6}"/>
                </c:ext>
              </c:extLst>
            </c:dLbl>
            <c:dLbl>
              <c:idx val="2"/>
              <c:layout>
                <c:manualLayout>
                  <c:x val="0"/>
                </c:manualLayout>
              </c:layout>
              <c:tx>
                <c:strRef>
                  <c:f>'Data-DashBoard'!$F$24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{12FE2554-B607-4D00-82F5-3FA0A6F0867B}</c15:txfldGUID>
                      <c15:f>'Data-DashBoard'!$F$24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0F75-478F-ABB1-DCA989BA61B6}"/>
                </c:ext>
              </c:extLst>
            </c:dLbl>
            <c:dLbl>
              <c:idx val="3"/>
              <c:layout>
                <c:manualLayout>
                  <c:x val="-1.6087594905645529E-3"/>
                  <c:y val="0.2422779486251809"/>
                </c:manualLayout>
              </c:layout>
              <c:tx>
                <c:strRef>
                  <c:f>'Data-DashBoard'!$F$65</c:f>
                  <c:strCache>
                    <c:ptCount val="1"/>
                    <c:pt idx="0">
                      <c:v>Australia: 100%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900" b="1">
                      <a:solidFill>
                        <a:srgbClr val="9C4174"/>
                      </a:solidFill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{5D041CE9-8F0F-401F-BF08-41539DAD2300}</c15:txfldGUID>
                      <c15:f>'Data-DashBoard'!$F$65</c15:f>
                      <c15:dlblFieldTableCache>
                        <c:ptCount val="1"/>
                        <c:pt idx="0">
                          <c:v>Australia: 100%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0F75-478F-ABB1-DCA989BA61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'Data-DashBoard'!$H$62:$H$65</c:f>
              <c:numCache>
                <c:formatCode>0.0</c:formatCode>
                <c:ptCount val="4"/>
                <c:pt idx="3">
                  <c:v>100</c:v>
                </c:pt>
              </c:numCache>
            </c:numRef>
          </c:xVal>
          <c:yVal>
            <c:numRef>
              <c:f>'Data-DashBoard'!$C$22:$C$25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F75-478F-ABB1-DCA989BA6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074688"/>
        <c:axId val="297076224"/>
      </c:scatterChart>
      <c:valAx>
        <c:axId val="297074688"/>
        <c:scaling>
          <c:orientation val="minMax"/>
          <c:max val="102"/>
          <c:min val="-2"/>
        </c:scaling>
        <c:delete val="0"/>
        <c:axPos val="b"/>
        <c:numFmt formatCode="0.0" sourceLinked="1"/>
        <c:majorTickMark val="out"/>
        <c:minorTickMark val="none"/>
        <c:tickLblPos val="none"/>
        <c:spPr>
          <a:ln>
            <a:noFill/>
          </a:ln>
        </c:spPr>
        <c:crossAx val="297076224"/>
        <c:crosses val="autoZero"/>
        <c:crossBetween val="midCat"/>
      </c:valAx>
      <c:valAx>
        <c:axId val="297076224"/>
        <c:scaling>
          <c:orientation val="minMax"/>
          <c:max val="2"/>
          <c:min val="0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one"/>
        <c:crossAx val="29707468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750"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9620615793267088E-3"/>
          <c:y val="5.0531967665255237E-2"/>
          <c:w val="0.96404515196423812"/>
          <c:h val="0.63495679012345674"/>
        </c:manualLayout>
      </c:layout>
      <c:scatterChart>
        <c:scatterStyle val="lineMarker"/>
        <c:varyColors val="0"/>
        <c:ser>
          <c:idx val="0"/>
          <c:order val="0"/>
          <c:spPr>
            <a:ln w="0">
              <a:solidFill>
                <a:srgbClr val="6A189D"/>
              </a:solidFill>
              <a:headEnd type="none"/>
              <a:tailEnd type="none"/>
            </a:ln>
          </c:spPr>
          <c:marker>
            <c:symbol val="circle"/>
            <c:size val="7"/>
            <c:spPr>
              <a:solidFill>
                <a:schemeClr val="bg1">
                  <a:lumMod val="75000"/>
                </a:schemeClr>
              </a:solidFill>
            </c:spPr>
          </c:marker>
          <c:dPt>
            <c:idx val="0"/>
            <c:marker>
              <c:symbol val="circle"/>
              <c:size val="6"/>
            </c:marker>
            <c:bubble3D val="0"/>
            <c:extLst>
              <c:ext xmlns:c16="http://schemas.microsoft.com/office/drawing/2014/chart" uri="{C3380CC4-5D6E-409C-BE32-E72D297353CC}">
                <c16:uniqueId val="{00000000-8CD5-4848-8330-CD6A7E46F477}"/>
              </c:ext>
            </c:extLst>
          </c:dPt>
          <c:dPt>
            <c:idx val="2"/>
            <c:marker>
              <c:spPr>
                <a:solidFill>
                  <a:schemeClr val="tx2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CD5-4848-8330-CD6A7E46F477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8CD5-4848-8330-CD6A7E46F477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8CD5-4848-8330-CD6A7E46F477}"/>
              </c:ext>
            </c:extLst>
          </c:dPt>
          <c:dLbls>
            <c:dLbl>
              <c:idx val="0"/>
              <c:layout>
                <c:manualLayout>
                  <c:x val="-4.6203294391565793E-2"/>
                  <c:y val="-0.2347817993508538"/>
                </c:manualLayout>
              </c:layout>
              <c:tx>
                <c:strRef>
                  <c:f>'Data-DashBoard'!$E$92</c:f>
                  <c:strCache>
                    <c:ptCount val="1"/>
                    <c:pt idx="0">
                      <c:v>Min. 10%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{80BBFF41-8DA5-4453-AE9B-A67972CE01B0}</c15:txfldGUID>
                      <c15:f>'Data-DashBoard'!$E$92</c15:f>
                      <c15:dlblFieldTableCache>
                        <c:ptCount val="1"/>
                        <c:pt idx="0">
                          <c:v>Min. 10%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8CD5-4848-8330-CD6A7E46F477}"/>
                </c:ext>
              </c:extLst>
            </c:dLbl>
            <c:dLbl>
              <c:idx val="1"/>
              <c:layout>
                <c:manualLayout>
                  <c:x val="-5.1364657385826649E-2"/>
                  <c:y val="-0.2349992312408532"/>
                </c:manualLayout>
              </c:layout>
              <c:tx>
                <c:strRef>
                  <c:f>'Data-DashBoard'!$E$93</c:f>
                  <c:strCache>
                    <c:ptCount val="1"/>
                    <c:pt idx="0">
                      <c:v>Max. 78%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{9F914D7C-0232-494F-B9DF-14382224264B}</c15:txfldGUID>
                      <c15:f>'Data-DashBoard'!$E$93</c15:f>
                      <c15:dlblFieldTableCache>
                        <c:ptCount val="1"/>
                        <c:pt idx="0">
                          <c:v>Max. 78%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8CD5-4848-8330-CD6A7E46F477}"/>
                </c:ext>
              </c:extLst>
            </c:dLbl>
            <c:dLbl>
              <c:idx val="2"/>
              <c:layout>
                <c:manualLayout>
                  <c:x val="-8.1753934655394711E-2"/>
                  <c:y val="-0.2078999884073332"/>
                </c:manualLayout>
              </c:layout>
              <c:tx>
                <c:strRef>
                  <c:f>'Data-DashBoard'!$E$94</c:f>
                  <c:strCache>
                    <c:ptCount val="1"/>
                    <c:pt idx="0">
                      <c:v>OECD: 48%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{B4D6DBBB-D4F1-4667-B13E-31CEDDB9C6F2}</c15:txfldGUID>
                      <c15:f>'Data-DashBoard'!$E$94</c15:f>
                      <c15:dlblFieldTableCache>
                        <c:ptCount val="1"/>
                        <c:pt idx="0">
                          <c:v>OECD: 48%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8CD5-4848-8330-CD6A7E46F477}"/>
                </c:ext>
              </c:extLst>
            </c:dLbl>
            <c:dLbl>
              <c:idx val="3"/>
              <c:layout>
                <c:manualLayout>
                  <c:x val="0"/>
                </c:manualLayout>
              </c:layout>
              <c:tx>
                <c:strRef>
                  <c:f>'Data-DashBoard'!$E$25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{50E0977F-FA1C-4ED1-AA76-042E61C6DECA}</c15:txfldGUID>
                      <c15:f>'Data-DashBoard'!$E$25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8CD5-4848-8330-CD6A7E46F47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CD5-4848-8330-CD6A7E46F47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CD5-4848-8330-CD6A7E46F4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'Data-DashBoard'!$G$92:$G$97</c:f>
              <c:numCache>
                <c:formatCode>0.0</c:formatCode>
                <c:ptCount val="6"/>
                <c:pt idx="0">
                  <c:v>10</c:v>
                </c:pt>
                <c:pt idx="1">
                  <c:v>77.5</c:v>
                </c:pt>
                <c:pt idx="2">
                  <c:v>48.47619047619046</c:v>
                </c:pt>
                <c:pt idx="4">
                  <c:v>0</c:v>
                </c:pt>
                <c:pt idx="5">
                  <c:v>100</c:v>
                </c:pt>
              </c:numCache>
            </c:numRef>
          </c:xVal>
          <c:yVal>
            <c:numRef>
              <c:f>'Data-DashBoard'!$C$22:$C$27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CD5-4848-8330-CD6A7E46F477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6A189D"/>
              </a:solidFill>
            </c:spPr>
          </c:marker>
          <c:dLbls>
            <c:dLbl>
              <c:idx val="0"/>
              <c:layout>
                <c:manualLayout>
                  <c:x val="0"/>
                </c:manualLayout>
              </c:layout>
              <c:tx>
                <c:strRef>
                  <c:f>'Data-DashBoard'!$F$22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{4AF212D4-0908-48DD-8ADF-0C3BD104B17E}</c15:txfldGUID>
                      <c15:f>'Data-DashBoard'!$F$22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8CD5-4848-8330-CD6A7E46F477}"/>
                </c:ext>
              </c:extLst>
            </c:dLbl>
            <c:dLbl>
              <c:idx val="1"/>
              <c:layout>
                <c:manualLayout>
                  <c:x val="0"/>
                </c:manualLayout>
              </c:layout>
              <c:tx>
                <c:strRef>
                  <c:f>'Data-DashBoard'!$F$23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{E15193FD-C73A-4BEF-8A3C-AEAA37B82F37}</c15:txfldGUID>
                      <c15:f>'Data-DashBoard'!$F$23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8CD5-4848-8330-CD6A7E46F477}"/>
                </c:ext>
              </c:extLst>
            </c:dLbl>
            <c:dLbl>
              <c:idx val="2"/>
              <c:layout>
                <c:manualLayout>
                  <c:x val="0"/>
                </c:manualLayout>
              </c:layout>
              <c:tx>
                <c:strRef>
                  <c:f>'Data-DashBoard'!$F$24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{2C7303FE-BF1E-4E62-A967-2A1302DE9556}</c15:txfldGUID>
                      <c15:f>'Data-DashBoard'!$F$24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8CD5-4848-8330-CD6A7E46F477}"/>
                </c:ext>
              </c:extLst>
            </c:dLbl>
            <c:dLbl>
              <c:idx val="3"/>
              <c:layout>
                <c:manualLayout>
                  <c:x val="-8.3573625539487037E-2"/>
                  <c:y val="0.24227749209047106"/>
                </c:manualLayout>
              </c:layout>
              <c:tx>
                <c:strRef>
                  <c:f>'Data-DashBoard'!$F$95</c:f>
                  <c:strCache>
                    <c:ptCount val="1"/>
                    <c:pt idx="0">
                      <c:v>Australia: 55%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900" b="1">
                      <a:solidFill>
                        <a:srgbClr val="6A189D"/>
                      </a:solidFill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{5AF7EB74-393F-488A-943B-8DD0E83BFFF8}</c15:txfldGUID>
                      <c15:f>'Data-DashBoard'!$F$95</c15:f>
                      <c15:dlblFieldTableCache>
                        <c:ptCount val="1"/>
                        <c:pt idx="0">
                          <c:v>Australia: 55%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8CD5-4848-8330-CD6A7E46F4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'Data-DashBoard'!$H$92:$H$97</c:f>
              <c:numCache>
                <c:formatCode>0.0</c:formatCode>
                <c:ptCount val="6"/>
                <c:pt idx="3">
                  <c:v>55.000000000000007</c:v>
                </c:pt>
              </c:numCache>
            </c:numRef>
          </c:xVal>
          <c:yVal>
            <c:numRef>
              <c:f>'Data-DashBoard'!$C$22:$C$27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CD5-4848-8330-CD6A7E46F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074688"/>
        <c:axId val="297076224"/>
      </c:scatterChart>
      <c:valAx>
        <c:axId val="297074688"/>
        <c:scaling>
          <c:orientation val="minMax"/>
          <c:max val="102"/>
          <c:min val="-2"/>
        </c:scaling>
        <c:delete val="0"/>
        <c:axPos val="b"/>
        <c:numFmt formatCode="0.0" sourceLinked="1"/>
        <c:majorTickMark val="out"/>
        <c:minorTickMark val="none"/>
        <c:tickLblPos val="none"/>
        <c:spPr>
          <a:ln>
            <a:noFill/>
          </a:ln>
        </c:spPr>
        <c:crossAx val="297076224"/>
        <c:crosses val="autoZero"/>
        <c:crossBetween val="midCat"/>
      </c:valAx>
      <c:valAx>
        <c:axId val="297076224"/>
        <c:scaling>
          <c:orientation val="minMax"/>
          <c:max val="2"/>
          <c:min val="0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one"/>
        <c:crossAx val="29707468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750"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9620615793267088E-3"/>
          <c:y val="5.0531967665255237E-2"/>
          <c:w val="0.96404515196423812"/>
          <c:h val="0.63495679012345674"/>
        </c:manualLayout>
      </c:layout>
      <c:scatterChart>
        <c:scatterStyle val="lineMarker"/>
        <c:varyColors val="0"/>
        <c:ser>
          <c:idx val="0"/>
          <c:order val="0"/>
          <c:spPr>
            <a:ln w="0">
              <a:solidFill>
                <a:srgbClr val="9C4174"/>
              </a:solidFill>
            </a:ln>
          </c:spPr>
          <c:marker>
            <c:symbol val="circle"/>
            <c:size val="7"/>
            <c:spPr>
              <a:solidFill>
                <a:schemeClr val="bg1">
                  <a:lumMod val="75000"/>
                </a:schemeClr>
              </a:solidFill>
            </c:spPr>
          </c:marker>
          <c:dPt>
            <c:idx val="2"/>
            <c:marker>
              <c:spPr>
                <a:solidFill>
                  <a:schemeClr val="tx2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717-4E44-A894-5BFF8CF7F34B}"/>
              </c:ext>
            </c:extLst>
          </c:dPt>
          <c:dLbls>
            <c:dLbl>
              <c:idx val="0"/>
              <c:layout>
                <c:manualLayout>
                  <c:x val="-4.6203294391565793E-2"/>
                  <c:y val="-0.2347817993508538"/>
                </c:manualLayout>
              </c:layout>
              <c:tx>
                <c:strRef>
                  <c:f>'Data-DashBoard'!$E$72</c:f>
                  <c:strCache>
                    <c:ptCount val="1"/>
                    <c:pt idx="0">
                      <c:v>Min. 0%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{0DD839C3-7362-4935-89CD-52F1D73FFFD2}</c15:txfldGUID>
                      <c15:f>'Data-DashBoard'!$E$72</c15:f>
                      <c15:dlblFieldTableCache>
                        <c:ptCount val="1"/>
                        <c:pt idx="0">
                          <c:v>Min. 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6717-4E44-A894-5BFF8CF7F3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717-4E44-A894-5BFF8CF7F34B}"/>
                </c:ext>
              </c:extLst>
            </c:dLbl>
            <c:dLbl>
              <c:idx val="2"/>
              <c:layout>
                <c:manualLayout>
                  <c:x val="-6.8055881033742327E-2"/>
                  <c:y val="-0.2359677173173641"/>
                </c:manualLayout>
              </c:layout>
              <c:tx>
                <c:strRef>
                  <c:f>'Data-DashBoard'!$E$74</c:f>
                  <c:strCache>
                    <c:ptCount val="1"/>
                    <c:pt idx="0">
                      <c:v>OECD: 63%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{F1F05C44-3DC3-4237-B8E4-B2BC5C2F0B52}</c15:txfldGUID>
                      <c15:f>'Data-DashBoard'!$E$74</c15:f>
                      <c15:dlblFieldTableCache>
                        <c:ptCount val="1"/>
                        <c:pt idx="0">
                          <c:v>OECD: 63%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6717-4E44-A894-5BFF8CF7F34B}"/>
                </c:ext>
              </c:extLst>
            </c:dLbl>
            <c:dLbl>
              <c:idx val="3"/>
              <c:layout>
                <c:manualLayout>
                  <c:x val="0"/>
                </c:manualLayout>
              </c:layout>
              <c:tx>
                <c:strRef>
                  <c:f>'Data-DashBoard'!$E$25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{30A9DF02-9B26-4E36-B55C-291DCB6263E7}</c15:txfldGUID>
                      <c15:f>'Data-DashBoard'!$E$25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6717-4E44-A894-5BFF8CF7F3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'Data-DashBoard'!$G$72:$G$75</c:f>
              <c:numCache>
                <c:formatCode>0.0</c:formatCode>
                <c:ptCount val="4"/>
                <c:pt idx="0">
                  <c:v>0</c:v>
                </c:pt>
                <c:pt idx="1">
                  <c:v>100</c:v>
                </c:pt>
                <c:pt idx="2">
                  <c:v>62.619047619047642</c:v>
                </c:pt>
              </c:numCache>
            </c:numRef>
          </c:xVal>
          <c:yVal>
            <c:numRef>
              <c:f>'Data-DashBoard'!$C$22:$C$25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17-4E44-A894-5BFF8CF7F34B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9C4174"/>
              </a:solidFill>
            </c:spPr>
          </c:marker>
          <c:dLbls>
            <c:dLbl>
              <c:idx val="0"/>
              <c:layout>
                <c:manualLayout>
                  <c:x val="0"/>
                </c:manualLayout>
              </c:layout>
              <c:tx>
                <c:strRef>
                  <c:f>'Data-DashBoard'!$F$22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{98C29873-0BD5-4C9D-92A8-34C00C2F96FE}</c15:txfldGUID>
                      <c15:f>'Data-DashBoard'!$F$22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6717-4E44-A894-5BFF8CF7F34B}"/>
                </c:ext>
              </c:extLst>
            </c:dLbl>
            <c:dLbl>
              <c:idx val="1"/>
              <c:layout>
                <c:manualLayout>
                  <c:x val="0"/>
                </c:manualLayout>
              </c:layout>
              <c:tx>
                <c:strRef>
                  <c:f>'Data-DashBoard'!$F$23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{F3DBABDE-B6E5-4845-AF42-2EB2359CB491}</c15:txfldGUID>
                      <c15:f>'Data-DashBoard'!$F$23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6717-4E44-A894-5BFF8CF7F34B}"/>
                </c:ext>
              </c:extLst>
            </c:dLbl>
            <c:dLbl>
              <c:idx val="2"/>
              <c:layout>
                <c:manualLayout>
                  <c:x val="0"/>
                </c:manualLayout>
              </c:layout>
              <c:tx>
                <c:strRef>
                  <c:f>'Data-DashBoard'!$F$24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{42EF6F1E-807F-4073-88C8-FB667A4F7FAA}</c15:txfldGUID>
                      <c15:f>'Data-DashBoard'!$F$24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6717-4E44-A894-5BFF8CF7F34B}"/>
                </c:ext>
              </c:extLst>
            </c:dLbl>
            <c:dLbl>
              <c:idx val="3"/>
              <c:layout>
                <c:manualLayout>
                  <c:x val="-6.8932562357992442E-4"/>
                  <c:y val="0.21834716132108004"/>
                </c:manualLayout>
              </c:layout>
              <c:tx>
                <c:strRef>
                  <c:f>'Data-DashBoard'!$F$75</c:f>
                  <c:strCache>
                    <c:ptCount val="1"/>
                    <c:pt idx="0">
                      <c:v>Australia: 100%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900" b="1">
                      <a:solidFill>
                        <a:srgbClr val="9C4174"/>
                      </a:solidFill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{4351E401-EFE1-4F25-847E-F1BEFE070526}</c15:txfldGUID>
                      <c15:f>'Data-DashBoard'!$F$75</c15:f>
                      <c15:dlblFieldTableCache>
                        <c:ptCount val="1"/>
                        <c:pt idx="0">
                          <c:v>Australia: 100%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6717-4E44-A894-5BFF8CF7F3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'Data-DashBoard'!$H$72:$H$75</c:f>
              <c:numCache>
                <c:formatCode>0.0</c:formatCode>
                <c:ptCount val="4"/>
                <c:pt idx="3">
                  <c:v>100</c:v>
                </c:pt>
              </c:numCache>
            </c:numRef>
          </c:xVal>
          <c:yVal>
            <c:numRef>
              <c:f>'Data-DashBoard'!$C$22:$C$25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717-4E44-A894-5BFF8CF7F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074688"/>
        <c:axId val="297076224"/>
      </c:scatterChart>
      <c:valAx>
        <c:axId val="297074688"/>
        <c:scaling>
          <c:orientation val="minMax"/>
          <c:max val="102"/>
          <c:min val="-2"/>
        </c:scaling>
        <c:delete val="0"/>
        <c:axPos val="b"/>
        <c:numFmt formatCode="0.0" sourceLinked="1"/>
        <c:majorTickMark val="out"/>
        <c:minorTickMark val="none"/>
        <c:tickLblPos val="none"/>
        <c:spPr>
          <a:ln>
            <a:noFill/>
          </a:ln>
        </c:spPr>
        <c:crossAx val="297076224"/>
        <c:crosses val="autoZero"/>
        <c:crossBetween val="midCat"/>
      </c:valAx>
      <c:valAx>
        <c:axId val="297076224"/>
        <c:scaling>
          <c:orientation val="minMax"/>
          <c:max val="2"/>
          <c:min val="0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one"/>
        <c:crossAx val="29707468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750"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9620615793267088E-3"/>
          <c:y val="5.0531967665255237E-2"/>
          <c:w val="0.96404515196423812"/>
          <c:h val="0.63495679012345674"/>
        </c:manualLayout>
      </c:layout>
      <c:scatterChart>
        <c:scatterStyle val="lineMarker"/>
        <c:varyColors val="0"/>
        <c:ser>
          <c:idx val="0"/>
          <c:order val="0"/>
          <c:spPr>
            <a:ln w="0">
              <a:solidFill>
                <a:srgbClr val="9C4174"/>
              </a:solidFill>
              <a:headEnd type="none"/>
              <a:tailEnd type="none"/>
            </a:ln>
          </c:spPr>
          <c:marker>
            <c:symbol val="circle"/>
            <c:size val="7"/>
            <c:spPr>
              <a:solidFill>
                <a:schemeClr val="bg1">
                  <a:lumMod val="75000"/>
                </a:schemeClr>
              </a:solidFill>
            </c:spPr>
          </c:marker>
          <c:dPt>
            <c:idx val="2"/>
            <c:marker>
              <c:spPr>
                <a:solidFill>
                  <a:schemeClr val="tx2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386-461E-9BF2-90236128BEA1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A386-461E-9BF2-90236128BEA1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A386-461E-9BF2-90236128BEA1}"/>
              </c:ext>
            </c:extLst>
          </c:dPt>
          <c:dLbls>
            <c:dLbl>
              <c:idx val="0"/>
              <c:layout>
                <c:manualLayout>
                  <c:x val="-5.7215994117329534E-2"/>
                  <c:y val="-0.23478201881331404"/>
                </c:manualLayout>
              </c:layout>
              <c:tx>
                <c:strRef>
                  <c:f>'Data-DashBoard'!$E$22</c:f>
                  <c:strCache>
                    <c:ptCount val="1"/>
                    <c:pt idx="0">
                      <c:v>Min. 20%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{9D82E2A9-8D19-40AB-9575-05F04A15863F}</c15:txfldGUID>
                      <c15:f>'Data-DashBoard'!$E$22</c15:f>
                      <c15:dlblFieldTableCache>
                        <c:ptCount val="1"/>
                        <c:pt idx="0">
                          <c:v>Min. 20%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A386-461E-9BF2-90236128BEA1}"/>
                </c:ext>
              </c:extLst>
            </c:dLbl>
            <c:dLbl>
              <c:idx val="1"/>
              <c:layout>
                <c:manualLayout>
                  <c:x val="-5.9925433616797738E-2"/>
                  <c:y val="-0.2349992312408532"/>
                </c:manualLayout>
              </c:layout>
              <c:tx>
                <c:strRef>
                  <c:f>'Data-DashBoard'!$E$23</c:f>
                  <c:strCache>
                    <c:ptCount val="1"/>
                    <c:pt idx="0">
                      <c:v>Max. 96%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{DAAF394F-2C2F-4ABD-B7E0-6454A4FA96C9}</c15:txfldGUID>
                      <c15:f>'Data-DashBoard'!$E$23</c15:f>
                      <c15:dlblFieldTableCache>
                        <c:ptCount val="1"/>
                        <c:pt idx="0">
                          <c:v>Max. 96%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A386-461E-9BF2-90236128BEA1}"/>
                </c:ext>
              </c:extLst>
            </c:dLbl>
            <c:dLbl>
              <c:idx val="2"/>
              <c:layout>
                <c:manualLayout>
                  <c:x val="-6.8055881033742327E-2"/>
                  <c:y val="-0.23596915701881332"/>
                </c:manualLayout>
              </c:layout>
              <c:tx>
                <c:strRef>
                  <c:f>'Data-DashBoard'!$E$24</c:f>
                  <c:strCache>
                    <c:ptCount val="1"/>
                    <c:pt idx="0">
                      <c:v>OECD: 57%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{B2D95DD3-7C6A-4B07-B008-437C0D3A251A}</c15:txfldGUID>
                      <c15:f>'Data-DashBoard'!$E$24</c15:f>
                      <c15:dlblFieldTableCache>
                        <c:ptCount val="1"/>
                        <c:pt idx="0">
                          <c:v>OECD: 57%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A386-461E-9BF2-90236128BEA1}"/>
                </c:ext>
              </c:extLst>
            </c:dLbl>
            <c:dLbl>
              <c:idx val="3"/>
              <c:layout>
                <c:manualLayout>
                  <c:x val="0"/>
                </c:manualLayout>
              </c:layout>
              <c:tx>
                <c:strRef>
                  <c:f>'Data-DashBoard'!$E$25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{6CDBB29D-108B-4382-B0FE-48E79B493184}</c15:txfldGUID>
                      <c15:f>'Data-DashBoard'!$E$25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A386-461E-9BF2-90236128BEA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386-461E-9BF2-90236128BEA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386-461E-9BF2-90236128BE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'Data-DashBoard'!$G$22:$G$27</c:f>
              <c:numCache>
                <c:formatCode>0.0</c:formatCode>
                <c:ptCount val="6"/>
                <c:pt idx="0">
                  <c:v>20</c:v>
                </c:pt>
                <c:pt idx="1">
                  <c:v>95.555555555555557</c:v>
                </c:pt>
                <c:pt idx="2">
                  <c:v>56.539682539682524</c:v>
                </c:pt>
                <c:pt idx="4">
                  <c:v>0</c:v>
                </c:pt>
                <c:pt idx="5">
                  <c:v>100</c:v>
                </c:pt>
              </c:numCache>
            </c:numRef>
          </c:xVal>
          <c:yVal>
            <c:numRef>
              <c:f>'Data-DashBoard'!$C$22:$C$27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386-461E-9BF2-90236128BEA1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F00F55"/>
              </a:solidFill>
            </c:spPr>
          </c:marker>
          <c:dPt>
            <c:idx val="3"/>
            <c:marker>
              <c:spPr>
                <a:solidFill>
                  <a:srgbClr val="9C4174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A386-461E-9BF2-90236128BEA1}"/>
              </c:ext>
            </c:extLst>
          </c:dPt>
          <c:dLbls>
            <c:dLbl>
              <c:idx val="0"/>
              <c:layout>
                <c:manualLayout>
                  <c:x val="0"/>
                </c:manualLayout>
              </c:layout>
              <c:tx>
                <c:strRef>
                  <c:f>'Data-DashBoard'!$F$22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{DD81DFD5-D84A-4B26-8301-0983D6F2CFAF}</c15:txfldGUID>
                      <c15:f>'Data-DashBoard'!$F$22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A386-461E-9BF2-90236128BEA1}"/>
                </c:ext>
              </c:extLst>
            </c:dLbl>
            <c:dLbl>
              <c:idx val="1"/>
              <c:layout>
                <c:manualLayout>
                  <c:x val="0"/>
                </c:manualLayout>
              </c:layout>
              <c:tx>
                <c:strRef>
                  <c:f>'Data-DashBoard'!$F$23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{7B8B4360-DBA8-4C29-8A05-ADED8863CB62}</c15:txfldGUID>
                      <c15:f>'Data-DashBoard'!$F$23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A386-461E-9BF2-90236128BEA1}"/>
                </c:ext>
              </c:extLst>
            </c:dLbl>
            <c:dLbl>
              <c:idx val="2"/>
              <c:layout>
                <c:manualLayout>
                  <c:x val="0"/>
                </c:manualLayout>
              </c:layout>
              <c:tx>
                <c:strRef>
                  <c:f>'Data-DashBoard'!$F$24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{B4CBE40A-4D63-44BE-B7AF-0E6FB8AF9BA5}</c15:txfldGUID>
                      <c15:f>'Data-DashBoard'!$F$24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A386-461E-9BF2-90236128BEA1}"/>
                </c:ext>
              </c:extLst>
            </c:dLbl>
            <c:dLbl>
              <c:idx val="3"/>
              <c:layout>
                <c:manualLayout>
                  <c:x val="-8.6307421126669268E-2"/>
                  <c:y val="0.26620914737095996"/>
                </c:manualLayout>
              </c:layout>
              <c:tx>
                <c:strRef>
                  <c:f>'Data-DashBoard'!$F$25</c:f>
                  <c:strCache>
                    <c:ptCount val="1"/>
                    <c:pt idx="0">
                      <c:v>Australia: 78%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900" b="1">
                      <a:solidFill>
                        <a:srgbClr val="9C4174"/>
                      </a:solidFill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{2C6911AD-530C-422F-989E-71FBD5F417F6}</c15:txfldGUID>
                      <c15:f>'Data-DashBoard'!$F$25</c15:f>
                      <c15:dlblFieldTableCache>
                        <c:ptCount val="1"/>
                        <c:pt idx="0">
                          <c:v>Australia: 78%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A386-461E-9BF2-90236128BE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'Data-DashBoard'!$H$22:$H$27</c:f>
              <c:numCache>
                <c:formatCode>0.0</c:formatCode>
                <c:ptCount val="6"/>
                <c:pt idx="3">
                  <c:v>78.333333333333329</c:v>
                </c:pt>
              </c:numCache>
            </c:numRef>
          </c:xVal>
          <c:yVal>
            <c:numRef>
              <c:f>'Data-DashBoard'!$C$22:$C$27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386-461E-9BF2-90236128B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074688"/>
        <c:axId val="297076224"/>
      </c:scatterChart>
      <c:valAx>
        <c:axId val="297074688"/>
        <c:scaling>
          <c:orientation val="minMax"/>
          <c:max val="102"/>
          <c:min val="-2"/>
        </c:scaling>
        <c:delete val="0"/>
        <c:axPos val="b"/>
        <c:numFmt formatCode="0.0" sourceLinked="1"/>
        <c:majorTickMark val="out"/>
        <c:minorTickMark val="none"/>
        <c:tickLblPos val="none"/>
        <c:spPr>
          <a:ln>
            <a:noFill/>
          </a:ln>
        </c:spPr>
        <c:crossAx val="297076224"/>
        <c:crosses val="autoZero"/>
        <c:crossBetween val="midCat"/>
      </c:valAx>
      <c:valAx>
        <c:axId val="297076224"/>
        <c:scaling>
          <c:orientation val="minMax"/>
          <c:max val="2"/>
          <c:min val="0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one"/>
        <c:crossAx val="29707468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750"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9620615793267088E-3"/>
          <c:y val="5.0531967665255237E-2"/>
          <c:w val="0.96404515196423812"/>
          <c:h val="0.63495679012345674"/>
        </c:manualLayout>
      </c:layout>
      <c:scatterChart>
        <c:scatterStyle val="lineMarker"/>
        <c:varyColors val="0"/>
        <c:ser>
          <c:idx val="0"/>
          <c:order val="0"/>
          <c:spPr>
            <a:ln w="0">
              <a:solidFill>
                <a:srgbClr val="6A189D"/>
              </a:solidFill>
              <a:headEnd type="none"/>
              <a:tailEnd type="none"/>
            </a:ln>
          </c:spPr>
          <c:marker>
            <c:symbol val="circle"/>
            <c:size val="7"/>
            <c:spPr>
              <a:solidFill>
                <a:schemeClr val="bg1">
                  <a:lumMod val="75000"/>
                </a:schemeClr>
              </a:solidFill>
            </c:spPr>
          </c:marker>
          <c:dPt>
            <c:idx val="2"/>
            <c:marker>
              <c:spPr>
                <a:solidFill>
                  <a:schemeClr val="tx2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D4D-4ABD-B14C-887129323044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0D4D-4ABD-B14C-887129323044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0D4D-4ABD-B14C-887129323044}"/>
              </c:ext>
            </c:extLst>
          </c:dPt>
          <c:dLbls>
            <c:dLbl>
              <c:idx val="0"/>
              <c:layout>
                <c:manualLayout>
                  <c:x val="-4.6203294391565793E-2"/>
                  <c:y val="-0.2347817993508538"/>
                </c:manualLayout>
              </c:layout>
              <c:tx>
                <c:strRef>
                  <c:f>'Data-DashBoard'!$E$102</c:f>
                  <c:strCache>
                    <c:ptCount val="1"/>
                    <c:pt idx="0">
                      <c:v>Min. 20%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{EEB7878F-A238-40A2-9BEE-4A9F40C5F7AB}</c15:txfldGUID>
                      <c15:f>'Data-DashBoard'!$E$102</c15:f>
                      <c15:dlblFieldTableCache>
                        <c:ptCount val="1"/>
                        <c:pt idx="0">
                          <c:v>Min. 20%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0D4D-4ABD-B14C-887129323044}"/>
                </c:ext>
              </c:extLst>
            </c:dLbl>
            <c:dLbl>
              <c:idx val="1"/>
              <c:layout>
                <c:manualLayout>
                  <c:x val="-5.9925433616797738E-2"/>
                  <c:y val="-0.2349992312408532"/>
                </c:manualLayout>
              </c:layout>
              <c:tx>
                <c:strRef>
                  <c:f>'Data-DashBoard'!$E$103</c:f>
                  <c:strCache>
                    <c:ptCount val="1"/>
                    <c:pt idx="0">
                      <c:v>Max. 95%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{AF611B75-537F-4782-8DC2-3D0BAA673563}</c15:txfldGUID>
                      <c15:f>'Data-DashBoard'!$E$103</c15:f>
                      <c15:dlblFieldTableCache>
                        <c:ptCount val="1"/>
                        <c:pt idx="0">
                          <c:v>Max. 95%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0D4D-4ABD-B14C-887129323044}"/>
                </c:ext>
              </c:extLst>
            </c:dLbl>
            <c:dLbl>
              <c:idx val="2"/>
              <c:layout>
                <c:manualLayout>
                  <c:x val="-6.8055881033742424E-2"/>
                  <c:y val="-0.23596915701881332"/>
                </c:manualLayout>
              </c:layout>
              <c:tx>
                <c:strRef>
                  <c:f>'Data-DashBoard'!$E$104</c:f>
                  <c:strCache>
                    <c:ptCount val="1"/>
                    <c:pt idx="0">
                      <c:v>OECD: 59%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{302EF60B-7C03-4CB5-A03F-EEEFF0EF8DB4}</c15:txfldGUID>
                      <c15:f>'Data-DashBoard'!$E$104</c15:f>
                      <c15:dlblFieldTableCache>
                        <c:ptCount val="1"/>
                        <c:pt idx="0">
                          <c:v>OECD: 59%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0D4D-4ABD-B14C-887129323044}"/>
                </c:ext>
              </c:extLst>
            </c:dLbl>
            <c:dLbl>
              <c:idx val="3"/>
              <c:layout>
                <c:manualLayout>
                  <c:x val="0"/>
                </c:manualLayout>
              </c:layout>
              <c:tx>
                <c:strRef>
                  <c:f>'Data-DashBoard'!$E$25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{85CB8F7B-D859-4BDA-AFDE-2E70B2D38249}</c15:txfldGUID>
                      <c15:f>'Data-DashBoard'!$E$25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0D4D-4ABD-B14C-88712932304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D4D-4ABD-B14C-88712932304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D4D-4ABD-B14C-8871293230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'Data-DashBoard'!$G$102:$G$107</c:f>
              <c:numCache>
                <c:formatCode>0.0</c:formatCode>
                <c:ptCount val="6"/>
                <c:pt idx="0">
                  <c:v>20</c:v>
                </c:pt>
                <c:pt idx="1">
                  <c:v>95</c:v>
                </c:pt>
                <c:pt idx="2">
                  <c:v>59.142857142857167</c:v>
                </c:pt>
                <c:pt idx="4">
                  <c:v>0</c:v>
                </c:pt>
                <c:pt idx="5">
                  <c:v>100</c:v>
                </c:pt>
              </c:numCache>
            </c:numRef>
          </c:xVal>
          <c:yVal>
            <c:numRef>
              <c:f>'Data-DashBoard'!$C$22:$C$27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D4D-4ABD-B14C-887129323044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6A189D"/>
              </a:solidFill>
            </c:spPr>
          </c:marker>
          <c:dLbls>
            <c:dLbl>
              <c:idx val="0"/>
              <c:layout>
                <c:manualLayout>
                  <c:x val="0"/>
                </c:manualLayout>
              </c:layout>
              <c:tx>
                <c:strRef>
                  <c:f>'Data-DashBoard'!$F$22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{C545D2B2-1E39-4DDD-B107-1C6E8BAB9EA3}</c15:txfldGUID>
                      <c15:f>'Data-DashBoard'!$F$22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0D4D-4ABD-B14C-887129323044}"/>
                </c:ext>
              </c:extLst>
            </c:dLbl>
            <c:dLbl>
              <c:idx val="1"/>
              <c:layout>
                <c:manualLayout>
                  <c:x val="0"/>
                </c:manualLayout>
              </c:layout>
              <c:tx>
                <c:strRef>
                  <c:f>'Data-DashBoard'!$F$23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{BC27DCC5-C783-4401-8CD9-11CCB9893903}</c15:txfldGUID>
                      <c15:f>'Data-DashBoard'!$F$23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0D4D-4ABD-B14C-887129323044}"/>
                </c:ext>
              </c:extLst>
            </c:dLbl>
            <c:dLbl>
              <c:idx val="2"/>
              <c:layout>
                <c:manualLayout>
                  <c:x val="0"/>
                </c:manualLayout>
              </c:layout>
              <c:tx>
                <c:strRef>
                  <c:f>'Data-DashBoard'!$F$24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{59276785-9F70-4450-B6B9-B436E3025BBC}</c15:txfldGUID>
                      <c15:f>'Data-DashBoard'!$F$24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0D4D-4ABD-B14C-887129323044}"/>
                </c:ext>
              </c:extLst>
            </c:dLbl>
            <c:dLbl>
              <c:idx val="3"/>
              <c:layout>
                <c:manualLayout>
                  <c:x val="-7.8047924820718206E-2"/>
                  <c:y val="0.26620914737095996"/>
                </c:manualLayout>
              </c:layout>
              <c:tx>
                <c:strRef>
                  <c:f>'Data-DashBoard'!$F$105</c:f>
                  <c:strCache>
                    <c:ptCount val="1"/>
                    <c:pt idx="0">
                      <c:v>Australia: 78%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900" b="1">
                      <a:solidFill>
                        <a:srgbClr val="6A189D"/>
                      </a:solidFill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{13DA51E1-B42C-4748-B75B-7DD4C3919F15}</c15:txfldGUID>
                      <c15:f>'Data-DashBoard'!$F$105</c15:f>
                      <c15:dlblFieldTableCache>
                        <c:ptCount val="1"/>
                        <c:pt idx="0">
                          <c:v>Australia: 78%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0D4D-4ABD-B14C-8871293230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'Data-DashBoard'!$H$102:$H$107</c:f>
              <c:numCache>
                <c:formatCode>0.0</c:formatCode>
                <c:ptCount val="6"/>
                <c:pt idx="3">
                  <c:v>78.333333333333329</c:v>
                </c:pt>
              </c:numCache>
            </c:numRef>
          </c:xVal>
          <c:yVal>
            <c:numRef>
              <c:f>'Data-DashBoard'!$C$22:$C$27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D4D-4ABD-B14C-887129323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074688"/>
        <c:axId val="297076224"/>
      </c:scatterChart>
      <c:valAx>
        <c:axId val="297074688"/>
        <c:scaling>
          <c:orientation val="minMax"/>
          <c:max val="102"/>
          <c:min val="-2"/>
        </c:scaling>
        <c:delete val="0"/>
        <c:axPos val="b"/>
        <c:numFmt formatCode="0.0" sourceLinked="1"/>
        <c:majorTickMark val="out"/>
        <c:minorTickMark val="none"/>
        <c:tickLblPos val="none"/>
        <c:spPr>
          <a:ln>
            <a:noFill/>
          </a:ln>
        </c:spPr>
        <c:crossAx val="297076224"/>
        <c:crosses val="autoZero"/>
        <c:crossBetween val="midCat"/>
      </c:valAx>
      <c:valAx>
        <c:axId val="297076224"/>
        <c:scaling>
          <c:orientation val="minMax"/>
          <c:max val="2"/>
          <c:min val="0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one"/>
        <c:crossAx val="29707468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750"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9620615793267088E-3"/>
          <c:y val="5.0531967665255237E-2"/>
          <c:w val="0.96404515196423812"/>
          <c:h val="0.63495679012345674"/>
        </c:manualLayout>
      </c:layout>
      <c:scatterChart>
        <c:scatterStyle val="lineMarker"/>
        <c:varyColors val="0"/>
        <c:ser>
          <c:idx val="0"/>
          <c:order val="0"/>
          <c:spPr>
            <a:ln w="0">
              <a:solidFill>
                <a:srgbClr val="6A189D"/>
              </a:solidFill>
              <a:headEnd type="none"/>
              <a:tailEnd type="none"/>
            </a:ln>
          </c:spPr>
          <c:marker>
            <c:symbol val="circle"/>
            <c:size val="7"/>
            <c:spPr>
              <a:solidFill>
                <a:schemeClr val="bg1">
                  <a:lumMod val="75000"/>
                </a:schemeClr>
              </a:solidFill>
            </c:spPr>
          </c:marker>
          <c:dPt>
            <c:idx val="2"/>
            <c:marker>
              <c:spPr>
                <a:solidFill>
                  <a:schemeClr val="tx2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D09-4FF0-85F7-622E43CD134D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9D09-4FF0-85F7-622E43CD134D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9D09-4FF0-85F7-622E43CD134D}"/>
              </c:ext>
            </c:extLst>
          </c:dPt>
          <c:dLbls>
            <c:dLbl>
              <c:idx val="0"/>
              <c:layout>
                <c:manualLayout>
                  <c:x val="-5.7215994117329534E-2"/>
                  <c:y val="-0.23478201881331404"/>
                </c:manualLayout>
              </c:layout>
              <c:tx>
                <c:strRef>
                  <c:f>'Data-DashBoard'!$E$111</c:f>
                  <c:strCache>
                    <c:ptCount val="1"/>
                    <c:pt idx="0">
                      <c:v>Min. 50%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{DFFD3CE4-FB8D-49C4-B69C-C9B4B282D1F4}</c15:txfldGUID>
                      <c15:f>'Data-DashBoard'!$E$111</c15:f>
                      <c15:dlblFieldTableCache>
                        <c:ptCount val="1"/>
                        <c:pt idx="0">
                          <c:v>Min. 50%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9D09-4FF0-85F7-622E43CD134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D09-4FF0-85F7-622E43CD134D}"/>
                </c:ext>
              </c:extLst>
            </c:dLbl>
            <c:dLbl>
              <c:idx val="2"/>
              <c:layout>
                <c:manualLayout>
                  <c:x val="-2.9511555818491346E-2"/>
                  <c:y val="-0.23596915701881332"/>
                </c:manualLayout>
              </c:layout>
              <c:tx>
                <c:strRef>
                  <c:f>'Data-DashBoard'!$E$113</c:f>
                  <c:strCache>
                    <c:ptCount val="1"/>
                    <c:pt idx="0">
                      <c:v>OECD: 99%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{8E69B9A0-6510-4441-B4F1-8ADC5E0F98E5}</c15:txfldGUID>
                      <c15:f>'Data-DashBoard'!$E$113</c15:f>
                      <c15:dlblFieldTableCache>
                        <c:ptCount val="1"/>
                        <c:pt idx="0">
                          <c:v>OECD: 99%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9D09-4FF0-85F7-622E43CD134D}"/>
                </c:ext>
              </c:extLst>
            </c:dLbl>
            <c:dLbl>
              <c:idx val="3"/>
              <c:layout>
                <c:manualLayout>
                  <c:x val="0"/>
                </c:manualLayout>
              </c:layout>
              <c:tx>
                <c:strRef>
                  <c:f>'Data-DashBoard'!$E$25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{62325426-5818-453A-B16D-DD7B6AD7D44A}</c15:txfldGUID>
                      <c15:f>'Data-DashBoard'!$E$25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9D09-4FF0-85F7-622E43CD134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D09-4FF0-85F7-622E43CD134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D09-4FF0-85F7-622E43CD13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'Data-DashBoard'!$G$111:$G$116</c:f>
              <c:numCache>
                <c:formatCode>0.0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98.571428571428584</c:v>
                </c:pt>
                <c:pt idx="4">
                  <c:v>0</c:v>
                </c:pt>
                <c:pt idx="5">
                  <c:v>100</c:v>
                </c:pt>
              </c:numCache>
            </c:numRef>
          </c:xVal>
          <c:yVal>
            <c:numRef>
              <c:f>'Data-DashBoard'!$C$22:$C$27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D09-4FF0-85F7-622E43CD134D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6A189D"/>
              </a:solidFill>
            </c:spPr>
          </c:marker>
          <c:dLbls>
            <c:dLbl>
              <c:idx val="0"/>
              <c:layout>
                <c:manualLayout>
                  <c:x val="0"/>
                </c:manualLayout>
              </c:layout>
              <c:tx>
                <c:strRef>
                  <c:f>'Data-DashBoard'!$F$22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{3E3E032D-583D-42CC-8135-FCDEA8EAE770}</c15:txfldGUID>
                      <c15:f>'Data-DashBoard'!$F$22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9D09-4FF0-85F7-622E43CD134D}"/>
                </c:ext>
              </c:extLst>
            </c:dLbl>
            <c:dLbl>
              <c:idx val="1"/>
              <c:layout>
                <c:manualLayout>
                  <c:x val="0"/>
                </c:manualLayout>
              </c:layout>
              <c:tx>
                <c:strRef>
                  <c:f>'Data-DashBoard'!$F$23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{7AB9158A-6ACF-49C7-A8E7-04A2965D9F22}</c15:txfldGUID>
                      <c15:f>'Data-DashBoard'!$F$23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9D09-4FF0-85F7-622E43CD134D}"/>
                </c:ext>
              </c:extLst>
            </c:dLbl>
            <c:dLbl>
              <c:idx val="2"/>
              <c:layout>
                <c:manualLayout>
                  <c:x val="0"/>
                </c:manualLayout>
              </c:layout>
              <c:tx>
                <c:strRef>
                  <c:f>'Data-DashBoard'!$F$24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{8C742881-AA02-4659-8E47-C66A1242EBB8}</c15:txfldGUID>
                      <c15:f>'Data-DashBoard'!$F$24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9D09-4FF0-85F7-622E43CD134D}"/>
                </c:ext>
              </c:extLst>
            </c:dLbl>
            <c:dLbl>
              <c:idx val="3"/>
              <c:layout>
                <c:manualLayout>
                  <c:x val="-1.3022258805850989E-3"/>
                  <c:y val="0.24210270441389292"/>
                </c:manualLayout>
              </c:layout>
              <c:tx>
                <c:strRef>
                  <c:f>'Data-DashBoard'!$F$114</c:f>
                  <c:strCache>
                    <c:ptCount val="1"/>
                    <c:pt idx="0">
                      <c:v>Australia: 100%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900" b="1">
                      <a:solidFill>
                        <a:srgbClr val="6A189D"/>
                      </a:solidFill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{7E12A862-6FDF-4B6B-B420-6B0263FD9D92}</c15:txfldGUID>
                      <c15:f>'Data-DashBoard'!$F$114</c15:f>
                      <c15:dlblFieldTableCache>
                        <c:ptCount val="1"/>
                        <c:pt idx="0">
                          <c:v>Australia: 100%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9D09-4FF0-85F7-622E43CD13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'Data-DashBoard'!$H$111:$H$116</c:f>
              <c:numCache>
                <c:formatCode>0.0</c:formatCode>
                <c:ptCount val="6"/>
                <c:pt idx="3">
                  <c:v>100</c:v>
                </c:pt>
              </c:numCache>
            </c:numRef>
          </c:xVal>
          <c:yVal>
            <c:numRef>
              <c:f>'Data-DashBoard'!$C$22:$C$27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D09-4FF0-85F7-622E43CD1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074688"/>
        <c:axId val="297076224"/>
      </c:scatterChart>
      <c:valAx>
        <c:axId val="297074688"/>
        <c:scaling>
          <c:orientation val="minMax"/>
          <c:max val="102"/>
          <c:min val="-2"/>
        </c:scaling>
        <c:delete val="0"/>
        <c:axPos val="b"/>
        <c:numFmt formatCode="0.0" sourceLinked="1"/>
        <c:majorTickMark val="out"/>
        <c:minorTickMark val="none"/>
        <c:tickLblPos val="none"/>
        <c:spPr>
          <a:ln>
            <a:noFill/>
          </a:ln>
        </c:spPr>
        <c:crossAx val="297076224"/>
        <c:crosses val="autoZero"/>
        <c:crossBetween val="midCat"/>
      </c:valAx>
      <c:valAx>
        <c:axId val="297076224"/>
        <c:scaling>
          <c:orientation val="minMax"/>
          <c:max val="2"/>
          <c:min val="0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one"/>
        <c:crossAx val="29707468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750"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9620615793267088E-3"/>
          <c:y val="5.0531967665255237E-2"/>
          <c:w val="0.96404515196423812"/>
          <c:h val="0.63495679012345674"/>
        </c:manualLayout>
      </c:layout>
      <c:scatterChart>
        <c:scatterStyle val="lineMarker"/>
        <c:varyColors val="0"/>
        <c:ser>
          <c:idx val="0"/>
          <c:order val="0"/>
          <c:spPr>
            <a:ln w="0">
              <a:solidFill>
                <a:srgbClr val="6A189D"/>
              </a:solidFill>
              <a:headEnd type="none"/>
              <a:tailEnd type="none"/>
            </a:ln>
          </c:spPr>
          <c:marker>
            <c:symbol val="circle"/>
            <c:size val="7"/>
            <c:spPr>
              <a:solidFill>
                <a:schemeClr val="bg1">
                  <a:lumMod val="75000"/>
                </a:schemeClr>
              </a:solidFill>
            </c:spPr>
          </c:marker>
          <c:dPt>
            <c:idx val="2"/>
            <c:marker>
              <c:spPr>
                <a:solidFill>
                  <a:schemeClr val="tx2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AB1-4A80-AB75-30C21C3697FA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2AB1-4A80-AB75-30C21C3697FA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2AB1-4A80-AB75-30C21C3697FA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AB1-4A80-AB75-30C21C3697FA}"/>
                </c:ext>
              </c:extLst>
            </c:dLbl>
            <c:dLbl>
              <c:idx val="1"/>
              <c:layout>
                <c:manualLayout>
                  <c:x val="-5.9925433616797738E-2"/>
                  <c:y val="-0.2349992312408532"/>
                </c:manualLayout>
              </c:layout>
              <c:tx>
                <c:strRef>
                  <c:f>'Data-DashBoard'!$E$122</c:f>
                  <c:strCache>
                    <c:ptCount val="1"/>
                    <c:pt idx="0">
                      <c:v>Max. 75%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{93200D2D-71C1-4F33-BD97-9D16B470D6CD}</c15:txfldGUID>
                      <c15:f>'Data-DashBoard'!$E$122</c15:f>
                      <c15:dlblFieldTableCache>
                        <c:ptCount val="1"/>
                        <c:pt idx="0">
                          <c:v>Max. 75%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2AB1-4A80-AB75-30C21C3697FA}"/>
                </c:ext>
              </c:extLst>
            </c:dLbl>
            <c:dLbl>
              <c:idx val="2"/>
              <c:layout>
                <c:manualLayout>
                  <c:x val="-5.9423946605053554E-2"/>
                  <c:y val="-0.21032320308731306"/>
                </c:manualLayout>
              </c:layout>
              <c:tx>
                <c:strRef>
                  <c:f>'Data-DashBoard'!$E$123</c:f>
                  <c:strCache>
                    <c:ptCount val="1"/>
                    <c:pt idx="0">
                      <c:v>OECD: 5%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{75EDD540-8071-4B3E-AE5F-A76AC2661997}</c15:txfldGUID>
                      <c15:f>'Data-DashBoard'!$E$123</c15:f>
                      <c15:dlblFieldTableCache>
                        <c:ptCount val="1"/>
                        <c:pt idx="0">
                          <c:v>OECD: 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2AB1-4A80-AB75-30C21C3697FA}"/>
                </c:ext>
              </c:extLst>
            </c:dLbl>
            <c:dLbl>
              <c:idx val="3"/>
              <c:layout>
                <c:manualLayout>
                  <c:x val="0"/>
                </c:manualLayout>
              </c:layout>
              <c:tx>
                <c:strRef>
                  <c:f>'Data-DashBoard'!$E$25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{4FEAEFE6-4892-4AF3-B2CB-D906CDA79713}</c15:txfldGUID>
                      <c15:f>'Data-DashBoard'!$E$25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2AB1-4A80-AB75-30C21C3697F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B1-4A80-AB75-30C21C3697F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AB1-4A80-AB75-30C21C3697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'Data-DashBoard'!$G$121:$G$126</c:f>
              <c:numCache>
                <c:formatCode>0.0</c:formatCode>
                <c:ptCount val="6"/>
                <c:pt idx="0">
                  <c:v>0</c:v>
                </c:pt>
                <c:pt idx="1">
                  <c:v>75</c:v>
                </c:pt>
                <c:pt idx="2">
                  <c:v>5</c:v>
                </c:pt>
                <c:pt idx="4">
                  <c:v>0</c:v>
                </c:pt>
                <c:pt idx="5">
                  <c:v>100</c:v>
                </c:pt>
              </c:numCache>
            </c:numRef>
          </c:xVal>
          <c:yVal>
            <c:numRef>
              <c:f>'Data-DashBoard'!$C$22:$C$27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AB1-4A80-AB75-30C21C3697FA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6A189D"/>
              </a:solidFill>
            </c:spPr>
          </c:marker>
          <c:dLbls>
            <c:dLbl>
              <c:idx val="0"/>
              <c:layout>
                <c:manualLayout>
                  <c:x val="0"/>
                </c:manualLayout>
              </c:layout>
              <c:tx>
                <c:strRef>
                  <c:f>'Data-DashBoard'!$F$22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{2A81BA2D-E157-44BF-A048-39F937917743}</c15:txfldGUID>
                      <c15:f>'Data-DashBoard'!$F$22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2AB1-4A80-AB75-30C21C3697FA}"/>
                </c:ext>
              </c:extLst>
            </c:dLbl>
            <c:dLbl>
              <c:idx val="1"/>
              <c:layout>
                <c:manualLayout>
                  <c:x val="0"/>
                </c:manualLayout>
              </c:layout>
              <c:tx>
                <c:strRef>
                  <c:f>'Data-DashBoard'!$F$23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{E3F07E71-106C-43F0-A35E-26DDCFABBF2F}</c15:txfldGUID>
                      <c15:f>'Data-DashBoard'!$F$23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2AB1-4A80-AB75-30C21C3697FA}"/>
                </c:ext>
              </c:extLst>
            </c:dLbl>
            <c:dLbl>
              <c:idx val="2"/>
              <c:layout>
                <c:manualLayout>
                  <c:x val="0"/>
                </c:manualLayout>
              </c:layout>
              <c:tx>
                <c:strRef>
                  <c:f>'Data-DashBoard'!$F$24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{D139F7FA-F84A-47AF-A8EE-718CB6AFEB8D}</c15:txfldGUID>
                      <c15:f>'Data-DashBoard'!$F$24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2AB1-4A80-AB75-30C21C3697FA}"/>
                </c:ext>
              </c:extLst>
            </c:dLbl>
            <c:dLbl>
              <c:idx val="3"/>
              <c:layout>
                <c:manualLayout>
                  <c:x val="-4.0910530556783398E-2"/>
                  <c:y val="0.2179962614568258"/>
                </c:manualLayout>
              </c:layout>
              <c:tx>
                <c:strRef>
                  <c:f>'Data-DashBoard'!$F$124</c:f>
                  <c:strCache>
                    <c:ptCount val="1"/>
                    <c:pt idx="0">
                      <c:v>Australia: 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900" b="1">
                      <a:solidFill>
                        <a:srgbClr val="6A189D"/>
                      </a:solidFill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{8B576025-B0D4-4B74-BCCC-E6C385A3853C}</c15:txfldGUID>
                      <c15:f>'Data-DashBoard'!$F$124</c15:f>
                      <c15:dlblFieldTableCache>
                        <c:ptCount val="1"/>
                        <c:pt idx="0">
                          <c:v>Australia: 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2AB1-4A80-AB75-30C21C3697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'Data-DashBoard'!$H$121:$H$126</c:f>
              <c:numCache>
                <c:formatCode>0.0</c:formatCode>
                <c:ptCount val="6"/>
                <c:pt idx="3">
                  <c:v>0</c:v>
                </c:pt>
              </c:numCache>
            </c:numRef>
          </c:xVal>
          <c:yVal>
            <c:numRef>
              <c:f>'Data-DashBoard'!$C$22:$C$27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AB1-4A80-AB75-30C21C369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074688"/>
        <c:axId val="297076224"/>
      </c:scatterChart>
      <c:valAx>
        <c:axId val="297074688"/>
        <c:scaling>
          <c:orientation val="minMax"/>
          <c:max val="102"/>
          <c:min val="-2"/>
        </c:scaling>
        <c:delete val="0"/>
        <c:axPos val="b"/>
        <c:numFmt formatCode="0.0" sourceLinked="1"/>
        <c:majorTickMark val="out"/>
        <c:minorTickMark val="none"/>
        <c:tickLblPos val="none"/>
        <c:spPr>
          <a:ln>
            <a:noFill/>
          </a:ln>
        </c:spPr>
        <c:crossAx val="297076224"/>
        <c:crosses val="autoZero"/>
        <c:crossBetween val="midCat"/>
      </c:valAx>
      <c:valAx>
        <c:axId val="297076224"/>
        <c:scaling>
          <c:orientation val="minMax"/>
          <c:max val="2"/>
          <c:min val="0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one"/>
        <c:crossAx val="29707468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750"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9620615793267088E-3"/>
          <c:y val="5.0531967665255237E-2"/>
          <c:w val="0.96404515196423812"/>
          <c:h val="0.63495679012345674"/>
        </c:manualLayout>
      </c:layout>
      <c:scatterChart>
        <c:scatterStyle val="lineMarker"/>
        <c:varyColors val="0"/>
        <c:ser>
          <c:idx val="0"/>
          <c:order val="0"/>
          <c:spPr>
            <a:ln w="0">
              <a:solidFill>
                <a:srgbClr val="6A189D"/>
              </a:solidFill>
              <a:headEnd type="none"/>
              <a:tailEnd type="none"/>
            </a:ln>
          </c:spPr>
          <c:marker>
            <c:symbol val="circle"/>
            <c:size val="7"/>
            <c:spPr>
              <a:solidFill>
                <a:schemeClr val="bg1">
                  <a:lumMod val="75000"/>
                </a:schemeClr>
              </a:solidFill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E34B-4719-9523-BD2909B851AE}"/>
              </c:ext>
            </c:extLst>
          </c:dPt>
          <c:dPt>
            <c:idx val="2"/>
            <c:marker>
              <c:spPr>
                <a:solidFill>
                  <a:schemeClr val="tx2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34B-4719-9523-BD2909B851AE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E34B-4719-9523-BD2909B851AE}"/>
              </c:ext>
            </c:extLst>
          </c:dPt>
          <c:dLbls>
            <c:dLbl>
              <c:idx val="0"/>
              <c:layout>
                <c:manualLayout>
                  <c:x val="-4.6203294391565793E-2"/>
                  <c:y val="-0.2347817993508538"/>
                </c:manualLayout>
              </c:layout>
              <c:tx>
                <c:strRef>
                  <c:f>'Data-DashBoard'!$E$131</c:f>
                  <c:strCache>
                    <c:ptCount val="1"/>
                    <c:pt idx="0">
                      <c:v>Min. 0%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{E267323F-39BF-4443-BF07-D41D06793CEE}</c15:txfldGUID>
                      <c15:f>'Data-DashBoard'!$E$131</c15:f>
                      <c15:dlblFieldTableCache>
                        <c:ptCount val="1"/>
                        <c:pt idx="0">
                          <c:v>Min. 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E34B-4719-9523-BD2909B851A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34B-4719-9523-BD2909B851AE}"/>
                </c:ext>
              </c:extLst>
            </c:dLbl>
            <c:dLbl>
              <c:idx val="2"/>
              <c:layout>
                <c:manualLayout>
                  <c:x val="-6.5302714946938692E-2"/>
                  <c:y val="-0.23596915701881332"/>
                </c:manualLayout>
              </c:layout>
              <c:tx>
                <c:strRef>
                  <c:f>'Data-DashBoard'!$E$133</c:f>
                  <c:strCache>
                    <c:ptCount val="1"/>
                    <c:pt idx="0">
                      <c:v>OECD: 71%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{6D414D4C-D572-4A0F-AD9C-B390620AC807}</c15:txfldGUID>
                      <c15:f>'Data-DashBoard'!$E$133</c15:f>
                      <c15:dlblFieldTableCache>
                        <c:ptCount val="1"/>
                        <c:pt idx="0">
                          <c:v>OECD: 71%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E34B-4719-9523-BD2909B851AE}"/>
                </c:ext>
              </c:extLst>
            </c:dLbl>
            <c:dLbl>
              <c:idx val="3"/>
              <c:layout>
                <c:manualLayout>
                  <c:x val="0"/>
                </c:manualLayout>
              </c:layout>
              <c:tx>
                <c:strRef>
                  <c:f>'Data-DashBoard'!$E$25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{FB243DE9-2FCF-4666-A64D-BEC16D63A324}</c15:txfldGUID>
                      <c15:f>'Data-DashBoard'!$E$25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E34B-4719-9523-BD2909B851A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34B-4719-9523-BD2909B851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'Data-DashBoard'!$G$131:$G$136</c:f>
              <c:numCache>
                <c:formatCode>0.0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70.714285714285722</c:v>
                </c:pt>
                <c:pt idx="4">
                  <c:v>0</c:v>
                </c:pt>
                <c:pt idx="5">
                  <c:v>100</c:v>
                </c:pt>
              </c:numCache>
            </c:numRef>
          </c:xVal>
          <c:yVal>
            <c:numRef>
              <c:f>'Data-DashBoard'!$C$22:$C$27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34B-4719-9523-BD2909B851AE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6A189D"/>
              </a:solidFill>
            </c:spPr>
          </c:marker>
          <c:dLbls>
            <c:dLbl>
              <c:idx val="0"/>
              <c:layout>
                <c:manualLayout>
                  <c:x val="0"/>
                </c:manualLayout>
              </c:layout>
              <c:tx>
                <c:strRef>
                  <c:f>'Data-DashBoard'!$F$22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{DAE6B1FB-00CE-4825-B93D-5E9DE4CCBC58}</c15:txfldGUID>
                      <c15:f>'Data-DashBoard'!$F$22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E34B-4719-9523-BD2909B851AE}"/>
                </c:ext>
              </c:extLst>
            </c:dLbl>
            <c:dLbl>
              <c:idx val="1"/>
              <c:layout>
                <c:manualLayout>
                  <c:x val="0"/>
                </c:manualLayout>
              </c:layout>
              <c:tx>
                <c:strRef>
                  <c:f>'Data-DashBoard'!$F$23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{9FB1BCBC-2A57-4BB7-994D-B17AB92CF503}</c15:txfldGUID>
                      <c15:f>'Data-DashBoard'!$F$23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E34B-4719-9523-BD2909B851AE}"/>
                </c:ext>
              </c:extLst>
            </c:dLbl>
            <c:dLbl>
              <c:idx val="2"/>
              <c:layout>
                <c:manualLayout>
                  <c:x val="0"/>
                </c:manualLayout>
              </c:layout>
              <c:tx>
                <c:strRef>
                  <c:f>'Data-DashBoard'!$F$24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{766CC42B-E221-4A7F-82B6-050B224FF609}</c15:txfldGUID>
                      <c15:f>'Data-DashBoard'!$F$24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E34B-4719-9523-BD2909B851AE}"/>
                </c:ext>
              </c:extLst>
            </c:dLbl>
            <c:dLbl>
              <c:idx val="3"/>
              <c:layout>
                <c:manualLayout>
                  <c:x val="-1.0010041498418952E-3"/>
                  <c:y val="0.21799583160915825"/>
                </c:manualLayout>
              </c:layout>
              <c:tx>
                <c:strRef>
                  <c:f>'Data-DashBoard'!$F$134</c:f>
                  <c:strCache>
                    <c:ptCount val="1"/>
                    <c:pt idx="0">
                      <c:v>Australia: 100%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900" b="1">
                      <a:solidFill>
                        <a:srgbClr val="6A189D"/>
                      </a:solidFill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{4F0C798B-87A5-44B0-8D1A-F93F65EF2991}</c15:txfldGUID>
                      <c15:f>'Data-DashBoard'!$F$134</c15:f>
                      <c15:dlblFieldTableCache>
                        <c:ptCount val="1"/>
                        <c:pt idx="0">
                          <c:v>Australia: 100%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E34B-4719-9523-BD2909B851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'Data-DashBoard'!$H$131:$H$136</c:f>
              <c:numCache>
                <c:formatCode>0.0</c:formatCode>
                <c:ptCount val="6"/>
                <c:pt idx="3">
                  <c:v>100</c:v>
                </c:pt>
              </c:numCache>
            </c:numRef>
          </c:xVal>
          <c:yVal>
            <c:numRef>
              <c:f>'Data-DashBoard'!$C$22:$C$27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34B-4719-9523-BD2909B85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074688"/>
        <c:axId val="297076224"/>
      </c:scatterChart>
      <c:valAx>
        <c:axId val="297074688"/>
        <c:scaling>
          <c:orientation val="minMax"/>
          <c:max val="102"/>
          <c:min val="-2"/>
        </c:scaling>
        <c:delete val="0"/>
        <c:axPos val="b"/>
        <c:numFmt formatCode="0.0" sourceLinked="1"/>
        <c:majorTickMark val="out"/>
        <c:minorTickMark val="none"/>
        <c:tickLblPos val="none"/>
        <c:spPr>
          <a:ln>
            <a:noFill/>
          </a:ln>
        </c:spPr>
        <c:crossAx val="297076224"/>
        <c:crosses val="autoZero"/>
        <c:crossBetween val="midCat"/>
      </c:valAx>
      <c:valAx>
        <c:axId val="297076224"/>
        <c:scaling>
          <c:orientation val="minMax"/>
          <c:max val="2"/>
          <c:min val="0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one"/>
        <c:crossAx val="29707468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750"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9620615793267088E-3"/>
          <c:y val="5.0531967665255237E-2"/>
          <c:w val="0.96404515196423812"/>
          <c:h val="0.63495679012345674"/>
        </c:manualLayout>
      </c:layout>
      <c:scatterChart>
        <c:scatterStyle val="lineMarker"/>
        <c:varyColors val="0"/>
        <c:ser>
          <c:idx val="0"/>
          <c:order val="0"/>
          <c:spPr>
            <a:ln w="0">
              <a:solidFill>
                <a:srgbClr val="6A189D"/>
              </a:solidFill>
            </a:ln>
          </c:spPr>
          <c:marker>
            <c:symbol val="circle"/>
            <c:size val="7"/>
            <c:spPr>
              <a:solidFill>
                <a:schemeClr val="bg1">
                  <a:lumMod val="75000"/>
                </a:schemeClr>
              </a:solidFill>
            </c:spPr>
          </c:marker>
          <c:dPt>
            <c:idx val="2"/>
            <c:marker>
              <c:spPr>
                <a:solidFill>
                  <a:schemeClr val="tx2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B16-47B5-B6A8-AD857D23BA88}"/>
              </c:ext>
            </c:extLst>
          </c:dPt>
          <c:dLbls>
            <c:dLbl>
              <c:idx val="0"/>
              <c:layout>
                <c:manualLayout>
                  <c:x val="-4.6203294391565793E-2"/>
                  <c:y val="-0.2347817993508538"/>
                </c:manualLayout>
              </c:layout>
              <c:tx>
                <c:strRef>
                  <c:f>'Data-DashBoard'!$E$141</c:f>
                  <c:strCache>
                    <c:ptCount val="1"/>
                    <c:pt idx="0">
                      <c:v>Min. 0%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{D4D71257-AAC2-4C1C-A319-8A20B3224525}</c15:txfldGUID>
                      <c15:f>'Data-DashBoard'!$E$141</c15:f>
                      <c15:dlblFieldTableCache>
                        <c:ptCount val="1"/>
                        <c:pt idx="0">
                          <c:v>Min. 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4B16-47B5-B6A8-AD857D23BA8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B16-47B5-B6A8-AD857D23BA88}"/>
                </c:ext>
              </c:extLst>
            </c:dLbl>
            <c:dLbl>
              <c:idx val="2"/>
              <c:layout>
                <c:manualLayout>
                  <c:x val="-6.5302714946938789E-2"/>
                  <c:y val="-0.23596915701881332"/>
                </c:manualLayout>
              </c:layout>
              <c:tx>
                <c:strRef>
                  <c:f>'Data-DashBoard'!$E$143</c:f>
                  <c:strCache>
                    <c:ptCount val="1"/>
                    <c:pt idx="0">
                      <c:v>OECD: 61%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{9F97B744-DAF8-4B0B-B9A8-5F949342D24B}</c15:txfldGUID>
                      <c15:f>'Data-DashBoard'!$E$143</c15:f>
                      <c15:dlblFieldTableCache>
                        <c:ptCount val="1"/>
                        <c:pt idx="0">
                          <c:v>OECD: 61%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4B16-47B5-B6A8-AD857D23BA88}"/>
                </c:ext>
              </c:extLst>
            </c:dLbl>
            <c:dLbl>
              <c:idx val="3"/>
              <c:layout>
                <c:manualLayout>
                  <c:x val="0"/>
                </c:manualLayout>
              </c:layout>
              <c:tx>
                <c:strRef>
                  <c:f>'Data-DashBoard'!$E$25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{EB1F02ED-8A91-4A39-99E6-615774E716B6}</c15:txfldGUID>
                      <c15:f>'Data-DashBoard'!$E$25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4B16-47B5-B6A8-AD857D23BA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'Data-DashBoard'!$G$141:$G$144</c:f>
              <c:numCache>
                <c:formatCode>0.0</c:formatCode>
                <c:ptCount val="4"/>
                <c:pt idx="0">
                  <c:v>0</c:v>
                </c:pt>
                <c:pt idx="1">
                  <c:v>100</c:v>
                </c:pt>
                <c:pt idx="2">
                  <c:v>60.714285714285708</c:v>
                </c:pt>
              </c:numCache>
            </c:numRef>
          </c:xVal>
          <c:yVal>
            <c:numRef>
              <c:f>'Data-DashBoard'!$C$22:$C$25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16-47B5-B6A8-AD857D23BA88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6A189D"/>
              </a:solidFill>
            </c:spPr>
          </c:marker>
          <c:dLbls>
            <c:dLbl>
              <c:idx val="0"/>
              <c:layout>
                <c:manualLayout>
                  <c:x val="0"/>
                </c:manualLayout>
              </c:layout>
              <c:tx>
                <c:strRef>
                  <c:f>'Data-DashBoard'!$F$22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{3C288653-25F8-41B1-AEB1-E8EDD239BEAE}</c15:txfldGUID>
                      <c15:f>'Data-DashBoard'!$F$22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4B16-47B5-B6A8-AD857D23BA88}"/>
                </c:ext>
              </c:extLst>
            </c:dLbl>
            <c:dLbl>
              <c:idx val="1"/>
              <c:layout>
                <c:manualLayout>
                  <c:x val="0"/>
                </c:manualLayout>
              </c:layout>
              <c:tx>
                <c:strRef>
                  <c:f>'Data-DashBoard'!$F$23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{292FB2BC-D38B-4AD3-8A2D-F51BA9ABB34E}</c15:txfldGUID>
                      <c15:f>'Data-DashBoard'!$F$23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4B16-47B5-B6A8-AD857D23BA88}"/>
                </c:ext>
              </c:extLst>
            </c:dLbl>
            <c:dLbl>
              <c:idx val="2"/>
              <c:layout>
                <c:manualLayout>
                  <c:x val="0"/>
                </c:manualLayout>
              </c:layout>
              <c:tx>
                <c:strRef>
                  <c:f>'Data-DashBoard'!$F$24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{376B903F-E6F8-4B37-99FC-09B08495D7CC}</c15:txfldGUID>
                      <c15:f>'Data-DashBoard'!$F$24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4B16-47B5-B6A8-AD857D23BA88}"/>
                </c:ext>
              </c:extLst>
            </c:dLbl>
            <c:dLbl>
              <c:idx val="3"/>
              <c:layout>
                <c:manualLayout>
                  <c:x val="-6.8932562357992442E-4"/>
                  <c:y val="0.26620914737095996"/>
                </c:manualLayout>
              </c:layout>
              <c:tx>
                <c:strRef>
                  <c:f>'Data-DashBoard'!$F$144</c:f>
                  <c:strCache>
                    <c:ptCount val="1"/>
                    <c:pt idx="0">
                      <c:v>Australia: 100%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900" b="1">
                      <a:solidFill>
                        <a:srgbClr val="6A189D"/>
                      </a:solidFill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{325FCE16-8200-4642-AC18-F13C8BDC6BF9}</c15:txfldGUID>
                      <c15:f>'Data-DashBoard'!$F$144</c15:f>
                      <c15:dlblFieldTableCache>
                        <c:ptCount val="1"/>
                        <c:pt idx="0">
                          <c:v>Australia: 100%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4B16-47B5-B6A8-AD857D23BA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'Data-DashBoard'!$H$141:$H$144</c:f>
              <c:numCache>
                <c:formatCode>0.0</c:formatCode>
                <c:ptCount val="4"/>
                <c:pt idx="3">
                  <c:v>100</c:v>
                </c:pt>
              </c:numCache>
            </c:numRef>
          </c:xVal>
          <c:yVal>
            <c:numRef>
              <c:f>'Data-DashBoard'!$C$22:$C$25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B16-47B5-B6A8-AD857D23B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074688"/>
        <c:axId val="297076224"/>
      </c:scatterChart>
      <c:valAx>
        <c:axId val="297074688"/>
        <c:scaling>
          <c:orientation val="minMax"/>
          <c:max val="102"/>
          <c:min val="-2"/>
        </c:scaling>
        <c:delete val="0"/>
        <c:axPos val="b"/>
        <c:numFmt formatCode="0.0" sourceLinked="1"/>
        <c:majorTickMark val="out"/>
        <c:minorTickMark val="none"/>
        <c:tickLblPos val="none"/>
        <c:spPr>
          <a:ln>
            <a:noFill/>
          </a:ln>
        </c:spPr>
        <c:crossAx val="297076224"/>
        <c:crosses val="autoZero"/>
        <c:crossBetween val="midCat"/>
      </c:valAx>
      <c:valAx>
        <c:axId val="297076224"/>
        <c:scaling>
          <c:orientation val="minMax"/>
          <c:max val="2"/>
          <c:min val="0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one"/>
        <c:crossAx val="29707468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750"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9620615793267088E-3"/>
          <c:y val="5.0531967665255237E-2"/>
          <c:w val="0.96404515196423812"/>
          <c:h val="0.63495679012345674"/>
        </c:manualLayout>
      </c:layout>
      <c:scatterChart>
        <c:scatterStyle val="lineMarker"/>
        <c:varyColors val="0"/>
        <c:ser>
          <c:idx val="0"/>
          <c:order val="0"/>
          <c:spPr>
            <a:ln w="0">
              <a:solidFill>
                <a:srgbClr val="6A189D"/>
              </a:solidFill>
            </a:ln>
          </c:spPr>
          <c:marker>
            <c:symbol val="circle"/>
            <c:size val="7"/>
            <c:spPr>
              <a:solidFill>
                <a:schemeClr val="bg1">
                  <a:lumMod val="75000"/>
                </a:schemeClr>
              </a:solidFill>
            </c:spPr>
          </c:marker>
          <c:dPt>
            <c:idx val="2"/>
            <c:marker>
              <c:spPr>
                <a:solidFill>
                  <a:schemeClr val="tx2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2BB-4E5C-8F64-F1E4B4B4DEA1}"/>
              </c:ext>
            </c:extLst>
          </c:dPt>
          <c:dLbls>
            <c:dLbl>
              <c:idx val="0"/>
              <c:layout>
                <c:manualLayout>
                  <c:x val="-4.6203294391565793E-2"/>
                  <c:y val="-0.2347817993508538"/>
                </c:manualLayout>
              </c:layout>
              <c:tx>
                <c:strRef>
                  <c:f>'Data-DashBoard'!$E$151</c:f>
                  <c:strCache>
                    <c:ptCount val="1"/>
                    <c:pt idx="0">
                      <c:v>Min. 0%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{ADA9F7B8-7EE2-4EFB-807C-815ECC0BEB11}</c15:txfldGUID>
                      <c15:f>'Data-DashBoard'!$E$151</c15:f>
                      <c15:dlblFieldTableCache>
                        <c:ptCount val="1"/>
                        <c:pt idx="0">
                          <c:v>Min. 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D2BB-4E5C-8F64-F1E4B4B4DEA1}"/>
                </c:ext>
              </c:extLst>
            </c:dLbl>
            <c:dLbl>
              <c:idx val="1"/>
              <c:layout>
                <c:manualLayout>
                  <c:x val="-1.9813648916290907E-2"/>
                  <c:y val="-0.23366494565686272"/>
                </c:manualLayout>
              </c:layout>
              <c:tx>
                <c:strRef>
                  <c:f>'Data-DashBoard'!$E$152</c:f>
                  <c:strCache>
                    <c:ptCount val="1"/>
                    <c:pt idx="0">
                      <c:v>Max. 100%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{FA739A66-12FC-4CE2-AB3F-5AC135574429}</c15:txfldGUID>
                      <c15:f>'Data-DashBoard'!$E$152</c15:f>
                      <c15:dlblFieldTableCache>
                        <c:ptCount val="1"/>
                        <c:pt idx="0">
                          <c:v>Max. 100%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D2BB-4E5C-8F64-F1E4B4B4DEA1}"/>
                </c:ext>
              </c:extLst>
            </c:dLbl>
            <c:dLbl>
              <c:idx val="2"/>
              <c:layout>
                <c:manualLayout>
                  <c:x val="-7.0809047120545962E-2"/>
                  <c:y val="-0.23799654897304118"/>
                </c:manualLayout>
              </c:layout>
              <c:tx>
                <c:strRef>
                  <c:f>'Data-DashBoard'!$E$153</c:f>
                  <c:strCache>
                    <c:ptCount val="1"/>
                    <c:pt idx="0">
                      <c:v>OECD: 61%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{227CC161-6BCF-48BC-A015-55C888E5468D}</c15:txfldGUID>
                      <c15:f>'Data-DashBoard'!$E$153</c15:f>
                      <c15:dlblFieldTableCache>
                        <c:ptCount val="1"/>
                        <c:pt idx="0">
                          <c:v>OECD: 61%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D2BB-4E5C-8F64-F1E4B4B4DEA1}"/>
                </c:ext>
              </c:extLst>
            </c:dLbl>
            <c:dLbl>
              <c:idx val="3"/>
              <c:layout>
                <c:manualLayout>
                  <c:x val="0"/>
                </c:manualLayout>
              </c:layout>
              <c:tx>
                <c:strRef>
                  <c:f>'Data-DashBoard'!$E$25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{AB23E6CC-A2C0-489B-B96C-CDD137AF2BE8}</c15:txfldGUID>
                      <c15:f>'Data-DashBoard'!$E$25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D2BB-4E5C-8F64-F1E4B4B4DE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'Data-DashBoard'!$G$151:$G$154</c:f>
              <c:numCache>
                <c:formatCode>0.0</c:formatCode>
                <c:ptCount val="4"/>
                <c:pt idx="0">
                  <c:v>0</c:v>
                </c:pt>
                <c:pt idx="1">
                  <c:v>100</c:v>
                </c:pt>
                <c:pt idx="2">
                  <c:v>60.714285714285708</c:v>
                </c:pt>
              </c:numCache>
            </c:numRef>
          </c:xVal>
          <c:yVal>
            <c:numRef>
              <c:f>'Data-DashBoard'!$C$22:$C$25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BB-4E5C-8F64-F1E4B4B4DEA1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6A189D"/>
              </a:solidFill>
            </c:spPr>
          </c:marker>
          <c:dLbls>
            <c:dLbl>
              <c:idx val="0"/>
              <c:layout>
                <c:manualLayout>
                  <c:x val="0"/>
                </c:manualLayout>
              </c:layout>
              <c:tx>
                <c:strRef>
                  <c:f>'Data-DashBoard'!$F$22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{13EC309B-5D6F-441A-8EAF-6343823E4D97}</c15:txfldGUID>
                      <c15:f>'Data-DashBoard'!$F$22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D2BB-4E5C-8F64-F1E4B4B4DEA1}"/>
                </c:ext>
              </c:extLst>
            </c:dLbl>
            <c:dLbl>
              <c:idx val="1"/>
              <c:layout>
                <c:manualLayout>
                  <c:x val="0"/>
                </c:manualLayout>
              </c:layout>
              <c:tx>
                <c:strRef>
                  <c:f>'Data-DashBoard'!$F$23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{FF1DA0D7-7414-4FA8-AEFB-F512BAF1022D}</c15:txfldGUID>
                      <c15:f>'Data-DashBoard'!$F$23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D2BB-4E5C-8F64-F1E4B4B4DEA1}"/>
                </c:ext>
              </c:extLst>
            </c:dLbl>
            <c:dLbl>
              <c:idx val="2"/>
              <c:layout>
                <c:manualLayout>
                  <c:x val="0"/>
                </c:manualLayout>
              </c:layout>
              <c:tx>
                <c:strRef>
                  <c:f>'Data-DashBoard'!$F$24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{5EFF89DA-1AFE-4A1C-A916-E8882C71AFF3}</c15:txfldGUID>
                      <c15:f>'Data-DashBoard'!$F$24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D2BB-4E5C-8F64-F1E4B4B4DEA1}"/>
                </c:ext>
              </c:extLst>
            </c:dLbl>
            <c:dLbl>
              <c:idx val="3"/>
              <c:layout>
                <c:manualLayout>
                  <c:x val="-6.6127094439850792E-2"/>
                  <c:y val="0.24252483639774783"/>
                </c:manualLayout>
              </c:layout>
              <c:tx>
                <c:strRef>
                  <c:f>'Data-DashBoard'!$F$154</c:f>
                  <c:strCache>
                    <c:ptCount val="1"/>
                    <c:pt idx="0">
                      <c:v>Australia: 92%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900" b="1">
                      <a:solidFill>
                        <a:srgbClr val="6A189D"/>
                      </a:solidFill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{C9D8D6C8-EFC1-4FFC-9908-E47B2C05D336}</c15:txfldGUID>
                      <c15:f>'Data-DashBoard'!$F$154</c15:f>
                      <c15:dlblFieldTableCache>
                        <c:ptCount val="1"/>
                        <c:pt idx="0">
                          <c:v>Australia: 92%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D2BB-4E5C-8F64-F1E4B4B4DE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'Data-DashBoard'!$H$151:$H$154</c:f>
              <c:numCache>
                <c:formatCode>0.0</c:formatCode>
                <c:ptCount val="4"/>
                <c:pt idx="3">
                  <c:v>91.666666666666657</c:v>
                </c:pt>
              </c:numCache>
            </c:numRef>
          </c:xVal>
          <c:yVal>
            <c:numRef>
              <c:f>'Data-DashBoard'!$C$22:$C$25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2BB-4E5C-8F64-F1E4B4B4D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074688"/>
        <c:axId val="297076224"/>
      </c:scatterChart>
      <c:valAx>
        <c:axId val="297074688"/>
        <c:scaling>
          <c:orientation val="minMax"/>
          <c:max val="102"/>
          <c:min val="-2"/>
        </c:scaling>
        <c:delete val="0"/>
        <c:axPos val="b"/>
        <c:numFmt formatCode="0.0" sourceLinked="1"/>
        <c:majorTickMark val="out"/>
        <c:minorTickMark val="none"/>
        <c:tickLblPos val="none"/>
        <c:spPr>
          <a:ln>
            <a:noFill/>
          </a:ln>
        </c:spPr>
        <c:crossAx val="297076224"/>
        <c:crosses val="autoZero"/>
        <c:crossBetween val="midCat"/>
      </c:valAx>
      <c:valAx>
        <c:axId val="297076224"/>
        <c:scaling>
          <c:orientation val="minMax"/>
          <c:max val="2"/>
          <c:min val="0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one"/>
        <c:crossAx val="29707468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750"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3</xdr:row>
      <xdr:rowOff>6350</xdr:rowOff>
    </xdr:from>
    <xdr:to>
      <xdr:col>9</xdr:col>
      <xdr:colOff>653231</xdr:colOff>
      <xdr:row>5</xdr:row>
      <xdr:rowOff>139473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2597150</xdr:colOff>
      <xdr:row>19</xdr:row>
      <xdr:rowOff>6350</xdr:rowOff>
    </xdr:from>
    <xdr:to>
      <xdr:col>9</xdr:col>
      <xdr:colOff>456381</xdr:colOff>
      <xdr:row>21</xdr:row>
      <xdr:rowOff>139473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12700</xdr:colOff>
      <xdr:row>6</xdr:row>
      <xdr:rowOff>12700</xdr:rowOff>
    </xdr:from>
    <xdr:to>
      <xdr:col>9</xdr:col>
      <xdr:colOff>500831</xdr:colOff>
      <xdr:row>8</xdr:row>
      <xdr:rowOff>124239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12700</xdr:colOff>
      <xdr:row>22</xdr:row>
      <xdr:rowOff>12700</xdr:rowOff>
    </xdr:from>
    <xdr:to>
      <xdr:col>9</xdr:col>
      <xdr:colOff>500831</xdr:colOff>
      <xdr:row>24</xdr:row>
      <xdr:rowOff>145823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24</xdr:row>
      <xdr:rowOff>0</xdr:rowOff>
    </xdr:from>
    <xdr:to>
      <xdr:col>9</xdr:col>
      <xdr:colOff>488131</xdr:colOff>
      <xdr:row>26</xdr:row>
      <xdr:rowOff>133123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6350</xdr:colOff>
      <xdr:row>26</xdr:row>
      <xdr:rowOff>6350</xdr:rowOff>
    </xdr:from>
    <xdr:to>
      <xdr:col>9</xdr:col>
      <xdr:colOff>494481</xdr:colOff>
      <xdr:row>28</xdr:row>
      <xdr:rowOff>139473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7471</xdr:colOff>
      <xdr:row>28</xdr:row>
      <xdr:rowOff>0</xdr:rowOff>
    </xdr:from>
    <xdr:to>
      <xdr:col>9</xdr:col>
      <xdr:colOff>495602</xdr:colOff>
      <xdr:row>30</xdr:row>
      <xdr:rowOff>133122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7471</xdr:colOff>
      <xdr:row>30</xdr:row>
      <xdr:rowOff>1</xdr:rowOff>
    </xdr:from>
    <xdr:to>
      <xdr:col>9</xdr:col>
      <xdr:colOff>495602</xdr:colOff>
      <xdr:row>32</xdr:row>
      <xdr:rowOff>133124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7471</xdr:colOff>
      <xdr:row>32</xdr:row>
      <xdr:rowOff>7472</xdr:rowOff>
    </xdr:from>
    <xdr:to>
      <xdr:col>9</xdr:col>
      <xdr:colOff>495602</xdr:colOff>
      <xdr:row>34</xdr:row>
      <xdr:rowOff>140594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12700</xdr:colOff>
      <xdr:row>35</xdr:row>
      <xdr:rowOff>12700</xdr:rowOff>
    </xdr:from>
    <xdr:to>
      <xdr:col>9</xdr:col>
      <xdr:colOff>500831</xdr:colOff>
      <xdr:row>37</xdr:row>
      <xdr:rowOff>145823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0</xdr:colOff>
      <xdr:row>37</xdr:row>
      <xdr:rowOff>0</xdr:rowOff>
    </xdr:from>
    <xdr:to>
      <xdr:col>9</xdr:col>
      <xdr:colOff>488131</xdr:colOff>
      <xdr:row>39</xdr:row>
      <xdr:rowOff>133123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6350</xdr:colOff>
      <xdr:row>39</xdr:row>
      <xdr:rowOff>6350</xdr:rowOff>
    </xdr:from>
    <xdr:to>
      <xdr:col>9</xdr:col>
      <xdr:colOff>494481</xdr:colOff>
      <xdr:row>41</xdr:row>
      <xdr:rowOff>139473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7471</xdr:colOff>
      <xdr:row>41</xdr:row>
      <xdr:rowOff>0</xdr:rowOff>
    </xdr:from>
    <xdr:to>
      <xdr:col>9</xdr:col>
      <xdr:colOff>495602</xdr:colOff>
      <xdr:row>43</xdr:row>
      <xdr:rowOff>133122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7471</xdr:colOff>
      <xdr:row>43</xdr:row>
      <xdr:rowOff>1</xdr:rowOff>
    </xdr:from>
    <xdr:to>
      <xdr:col>9</xdr:col>
      <xdr:colOff>495602</xdr:colOff>
      <xdr:row>45</xdr:row>
      <xdr:rowOff>133124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7471</xdr:colOff>
      <xdr:row>45</xdr:row>
      <xdr:rowOff>7472</xdr:rowOff>
    </xdr:from>
    <xdr:to>
      <xdr:col>9</xdr:col>
      <xdr:colOff>495602</xdr:colOff>
      <xdr:row>47</xdr:row>
      <xdr:rowOff>140594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2029239</xdr:colOff>
      <xdr:row>8</xdr:row>
      <xdr:rowOff>0</xdr:rowOff>
    </xdr:from>
    <xdr:to>
      <xdr:col>9</xdr:col>
      <xdr:colOff>488131</xdr:colOff>
      <xdr:row>10</xdr:row>
      <xdr:rowOff>133123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6350</xdr:colOff>
      <xdr:row>10</xdr:row>
      <xdr:rowOff>6350</xdr:rowOff>
    </xdr:from>
    <xdr:to>
      <xdr:col>9</xdr:col>
      <xdr:colOff>494481</xdr:colOff>
      <xdr:row>12</xdr:row>
      <xdr:rowOff>124239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7471</xdr:colOff>
      <xdr:row>12</xdr:row>
      <xdr:rowOff>0</xdr:rowOff>
    </xdr:from>
    <xdr:to>
      <xdr:col>9</xdr:col>
      <xdr:colOff>495602</xdr:colOff>
      <xdr:row>14</xdr:row>
      <xdr:rowOff>133122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7471</xdr:colOff>
      <xdr:row>14</xdr:row>
      <xdr:rowOff>1</xdr:rowOff>
    </xdr:from>
    <xdr:to>
      <xdr:col>9</xdr:col>
      <xdr:colOff>495602</xdr:colOff>
      <xdr:row>16</xdr:row>
      <xdr:rowOff>133124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</xdr:col>
      <xdr:colOff>7471</xdr:colOff>
      <xdr:row>16</xdr:row>
      <xdr:rowOff>7472</xdr:rowOff>
    </xdr:from>
    <xdr:to>
      <xdr:col>9</xdr:col>
      <xdr:colOff>495602</xdr:colOff>
      <xdr:row>18</xdr:row>
      <xdr:rowOff>140594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rtal.oecd.org@ssl\davwwwroot\eshare\els\pc\Deliverables\LGBTI\Country%20questionnaires%20(with%20subfolders%20for%20each%20Member%20country)\FIGURES-LGBTI-INCLUSIVE%20LAWS%20&amp;%20POLICIES_v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JobStrategy-Dashbo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3.1&amp;3.3"/>
      <sheetName val="data-Fig3.1&amp;3.3"/>
      <sheetName val="Fig3.4&amp;3.5"/>
      <sheetName val="data-Fig-3.4&amp;3.5"/>
      <sheetName val="OVERVIEW"/>
      <sheetName val="Fig3.6&amp;3.7"/>
      <sheetName val="Fig3.8"/>
      <sheetName val="Fig3.9"/>
      <sheetName val="CORRELATIONs-raw"/>
      <sheetName val="Fig3C1-3C3"/>
      <sheetName val="data-Fig3C1-3C3"/>
      <sheetName val="1999-2019 evolution"/>
      <sheetName val="AUSTRALIA"/>
      <sheetName val="Dashboard-AUS-V2"/>
      <sheetName val="Dashboard-AUS-V1"/>
      <sheetName val="Data-DashB"/>
      <sheetName val="Data"/>
      <sheetName val="AUS (Fig for CntryHighlight)"/>
      <sheetName val="AUS (Fig for CntryHighlightMAX0"/>
      <sheetName val="AUT (Fig for CntryHighlight)"/>
      <sheetName val="BEL (Fig for CntryHighlight)"/>
      <sheetName val="CAN (Fig for CntryHighlight)"/>
      <sheetName val="CHL (Fig for CntryHighlight)"/>
      <sheetName val="CZE (Fig for CntryHighlight)"/>
      <sheetName val="DNK (Fig for CntryHighlight)"/>
      <sheetName val="EST (Fig for CntryHighlight)"/>
      <sheetName val="FIN (Fig for CntryHighlight)"/>
      <sheetName val="FRA (Fig for CntryHighlight)"/>
      <sheetName val="DEU (Fig for CntryHighlight)"/>
      <sheetName val="GRC (Fig for CntryHighlight)"/>
      <sheetName val="ISL (Fig for CntryHighlight)"/>
      <sheetName val="IRL (Fig for CntryHighlight)"/>
      <sheetName val="ISR (Fig for CntryHighlight)"/>
      <sheetName val="ITA (Fig for CntryHighlight)"/>
      <sheetName val="JAP (Fig for CntryHighlight)"/>
      <sheetName val="KOR (Fig for CntryHighlight)"/>
      <sheetName val="LVA (Fig for CntryHighlight)"/>
      <sheetName val="LTU (Fig for CntryHighlight)"/>
      <sheetName val="LUX (Fig for CntryHighlight)"/>
      <sheetName val="MEX (Fig for CntryHighlight)"/>
      <sheetName val="NLD (Fig for CntryHighlight)"/>
      <sheetName val="NZL (Fig for CntryHighlight)"/>
      <sheetName val="NOR (Fig for CntryHighlight)"/>
      <sheetName val="POL (Fig for CntryHighlight)"/>
      <sheetName val="PRT (Fig for CntryHighlight)"/>
      <sheetName val="SVK (Fig for CntryHighlight)"/>
      <sheetName val="SVN (Fig for CntryHighlight)"/>
      <sheetName val="ESP (Fig for CntryHighlight)"/>
      <sheetName val="SWE (Fig for CntryHighlight)"/>
      <sheetName val="CHE (Fig for CntryHighlight)"/>
      <sheetName val="TUR (Fig for CntryHighlight)"/>
      <sheetName val="GBR (Fig for CntryHighlight)"/>
      <sheetName val="USA (Fig for CntryHighlight)"/>
      <sheetName val="OECD (Evolution)"/>
      <sheetName val="OECD (As of 1999)"/>
      <sheetName val="OECD (As of 2019)"/>
      <sheetName val="AUSTRIA"/>
      <sheetName val="BELGIUM"/>
      <sheetName val="CANADA"/>
      <sheetName val="CHILE"/>
      <sheetName val="CZECH REPUBLIC"/>
      <sheetName val="DENMARK"/>
      <sheetName val="ESTONIA"/>
      <sheetName val="FINLAND"/>
      <sheetName val="FRANCE"/>
      <sheetName val="GERMANY"/>
      <sheetName val="GREECE"/>
      <sheetName val="ICELAND"/>
      <sheetName val="IRELAND"/>
      <sheetName val="ISRAEL"/>
      <sheetName val="ITALY"/>
      <sheetName val="JAPAN"/>
      <sheetName val="KOREA"/>
      <sheetName val="LATVIA"/>
      <sheetName val="LITHUANIA"/>
      <sheetName val="LUXEMBOURG"/>
      <sheetName val="MEXICO"/>
      <sheetName val="NETHERLANDS"/>
      <sheetName val="NEW ZEALAND"/>
      <sheetName val="NORWAY"/>
      <sheetName val="POLAND"/>
      <sheetName val="PORTUGAL"/>
      <sheetName val="SLOVAK REPUBLIC"/>
      <sheetName val="SLOVENIA"/>
      <sheetName val="SPAIN"/>
      <sheetName val="SWEDEN"/>
      <sheetName val="SWITZERLAND"/>
      <sheetName val="TURKEY"/>
      <sheetName val="UNITED KINGDOM"/>
      <sheetName val="UNITED STATES"/>
      <sheetName val="MAPPING"/>
      <sheetName val="List of OECD countries"/>
      <sheetName val="List of EU countries"/>
      <sheetName val="List of CoE countries"/>
      <sheetName val="List of OAS countri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2">
          <cell r="E12" t="str">
            <v>Min. 23%</v>
          </cell>
          <cell r="G12">
            <v>23.333333333333332</v>
          </cell>
        </row>
        <row r="13">
          <cell r="E13" t="str">
            <v>Max. 87%</v>
          </cell>
          <cell r="G13">
            <v>86.527777777777786</v>
          </cell>
        </row>
        <row r="14">
          <cell r="E14" t="str">
            <v>OECD: 53%</v>
          </cell>
          <cell r="G14">
            <v>52.507936507936513</v>
          </cell>
        </row>
        <row r="15">
          <cell r="F15" t="str">
            <v>Australia: 67%</v>
          </cell>
          <cell r="H15">
            <v>66.666666666666671</v>
          </cell>
        </row>
        <row r="16">
          <cell r="G16">
            <v>0</v>
          </cell>
        </row>
        <row r="17">
          <cell r="G17">
            <v>100</v>
          </cell>
        </row>
        <row r="22">
          <cell r="C22">
            <v>1</v>
          </cell>
          <cell r="E22" t="str">
            <v>Min. 20%</v>
          </cell>
          <cell r="G22">
            <v>20</v>
          </cell>
        </row>
        <row r="23">
          <cell r="C23">
            <v>1</v>
          </cell>
          <cell r="E23" t="str">
            <v>Max. 96%</v>
          </cell>
          <cell r="G23">
            <v>95.555555555555557</v>
          </cell>
        </row>
        <row r="24">
          <cell r="C24">
            <v>1</v>
          </cell>
          <cell r="E24" t="str">
            <v>OECD: 57%</v>
          </cell>
          <cell r="G24">
            <v>56.539682539682524</v>
          </cell>
        </row>
        <row r="25">
          <cell r="C25">
            <v>1</v>
          </cell>
          <cell r="F25" t="str">
            <v>Australia: 78%</v>
          </cell>
          <cell r="H25">
            <v>78.333333333333329</v>
          </cell>
        </row>
        <row r="26">
          <cell r="C26">
            <v>1</v>
          </cell>
          <cell r="G26">
            <v>0</v>
          </cell>
        </row>
        <row r="27">
          <cell r="C27">
            <v>1</v>
          </cell>
          <cell r="G27">
            <v>100</v>
          </cell>
        </row>
        <row r="32">
          <cell r="E32" t="str">
            <v>Min. 0%</v>
          </cell>
          <cell r="G32">
            <v>0</v>
          </cell>
        </row>
        <row r="33">
          <cell r="E33" t="str">
            <v>Max. 78%</v>
          </cell>
          <cell r="G33">
            <v>77.777777777777786</v>
          </cell>
        </row>
        <row r="34">
          <cell r="E34" t="str">
            <v>OECD: 40%</v>
          </cell>
          <cell r="G34">
            <v>39.603174603174608</v>
          </cell>
        </row>
        <row r="35">
          <cell r="F35" t="str">
            <v>Australia: 67%</v>
          </cell>
          <cell r="H35">
            <v>66.666666666666657</v>
          </cell>
        </row>
        <row r="36">
          <cell r="G36">
            <v>0</v>
          </cell>
        </row>
        <row r="37">
          <cell r="G37">
            <v>100</v>
          </cell>
        </row>
        <row r="42">
          <cell r="G42">
            <v>100</v>
          </cell>
        </row>
        <row r="43">
          <cell r="G43">
            <v>100</v>
          </cell>
        </row>
        <row r="44">
          <cell r="E44" t="str">
            <v>OECD: 100%</v>
          </cell>
          <cell r="G44">
            <v>100</v>
          </cell>
        </row>
        <row r="45">
          <cell r="F45" t="str">
            <v>Australia: 100%</v>
          </cell>
          <cell r="H45">
            <v>100</v>
          </cell>
        </row>
        <row r="46">
          <cell r="G46">
            <v>0</v>
          </cell>
        </row>
        <row r="47">
          <cell r="G47">
            <v>100</v>
          </cell>
        </row>
        <row r="52">
          <cell r="E52" t="str">
            <v>Min. 0%</v>
          </cell>
          <cell r="G52">
            <v>0</v>
          </cell>
        </row>
        <row r="53">
          <cell r="E53" t="str">
            <v>Max. 100%</v>
          </cell>
          <cell r="G53">
            <v>100</v>
          </cell>
        </row>
        <row r="54">
          <cell r="E54" t="str">
            <v>OECD: 33%</v>
          </cell>
          <cell r="G54">
            <v>32.857142857142861</v>
          </cell>
        </row>
        <row r="55">
          <cell r="F55" t="str">
            <v>Australia: 25%</v>
          </cell>
          <cell r="H55">
            <v>25</v>
          </cell>
        </row>
        <row r="56">
          <cell r="G56">
            <v>0</v>
          </cell>
        </row>
        <row r="57">
          <cell r="G57">
            <v>100</v>
          </cell>
        </row>
        <row r="62">
          <cell r="E62" t="str">
            <v>Min. 0%</v>
          </cell>
          <cell r="G62">
            <v>0</v>
          </cell>
        </row>
        <row r="63">
          <cell r="G63">
            <v>100</v>
          </cell>
        </row>
        <row r="64">
          <cell r="E64" t="str">
            <v>OECD: 48%</v>
          </cell>
          <cell r="G64">
            <v>47.619047619047599</v>
          </cell>
        </row>
        <row r="65">
          <cell r="F65" t="str">
            <v>Australia: 100%</v>
          </cell>
          <cell r="H65">
            <v>100</v>
          </cell>
        </row>
        <row r="72">
          <cell r="E72" t="str">
            <v>Min. 0%</v>
          </cell>
          <cell r="G72">
            <v>0</v>
          </cell>
        </row>
        <row r="73">
          <cell r="G73">
            <v>100</v>
          </cell>
        </row>
        <row r="74">
          <cell r="E74" t="str">
            <v>OECD: 63%</v>
          </cell>
          <cell r="G74">
            <v>62.619047619047642</v>
          </cell>
        </row>
        <row r="75">
          <cell r="F75" t="str">
            <v>Australia: 100%</v>
          </cell>
          <cell r="H75">
            <v>100</v>
          </cell>
        </row>
        <row r="92">
          <cell r="E92" t="str">
            <v>Min. 10%</v>
          </cell>
          <cell r="G92">
            <v>10</v>
          </cell>
        </row>
        <row r="93">
          <cell r="E93" t="str">
            <v>Max. 78%</v>
          </cell>
          <cell r="G93">
            <v>77.5</v>
          </cell>
        </row>
        <row r="94">
          <cell r="E94" t="str">
            <v>OECD: 48%</v>
          </cell>
          <cell r="G94">
            <v>48.47619047619046</v>
          </cell>
        </row>
        <row r="95">
          <cell r="F95" t="str">
            <v>Australia: 55%</v>
          </cell>
          <cell r="H95">
            <v>55.000000000000007</v>
          </cell>
        </row>
        <row r="96">
          <cell r="G96">
            <v>0</v>
          </cell>
        </row>
        <row r="97">
          <cell r="G97">
            <v>100</v>
          </cell>
        </row>
        <row r="102">
          <cell r="E102" t="str">
            <v>Min. 20%</v>
          </cell>
          <cell r="G102">
            <v>20</v>
          </cell>
        </row>
        <row r="103">
          <cell r="E103" t="str">
            <v>Max. 95%</v>
          </cell>
          <cell r="G103">
            <v>95</v>
          </cell>
        </row>
        <row r="104">
          <cell r="E104" t="str">
            <v>OECD: 59%</v>
          </cell>
          <cell r="G104">
            <v>59.142857142857167</v>
          </cell>
        </row>
        <row r="105">
          <cell r="F105" t="str">
            <v>Australia: 78%</v>
          </cell>
          <cell r="H105">
            <v>78.333333333333329</v>
          </cell>
        </row>
        <row r="106">
          <cell r="G106">
            <v>0</v>
          </cell>
        </row>
        <row r="107">
          <cell r="G107">
            <v>100</v>
          </cell>
        </row>
        <row r="111">
          <cell r="E111" t="str">
            <v>Min. 50%</v>
          </cell>
          <cell r="G111">
            <v>50</v>
          </cell>
        </row>
        <row r="112">
          <cell r="G112">
            <v>100</v>
          </cell>
        </row>
        <row r="113">
          <cell r="E113" t="str">
            <v>OECD: 99%</v>
          </cell>
          <cell r="G113">
            <v>98.571428571428584</v>
          </cell>
        </row>
        <row r="114">
          <cell r="F114" t="str">
            <v>Australia: 100%</v>
          </cell>
          <cell r="H114">
            <v>100</v>
          </cell>
        </row>
        <row r="115">
          <cell r="G115">
            <v>0</v>
          </cell>
        </row>
        <row r="116">
          <cell r="G116">
            <v>100</v>
          </cell>
        </row>
        <row r="121">
          <cell r="G121">
            <v>0</v>
          </cell>
        </row>
        <row r="122">
          <cell r="E122" t="str">
            <v>Max. 75%</v>
          </cell>
          <cell r="G122">
            <v>75</v>
          </cell>
        </row>
        <row r="123">
          <cell r="E123" t="str">
            <v>OECD: 5%</v>
          </cell>
          <cell r="G123">
            <v>5</v>
          </cell>
        </row>
        <row r="124">
          <cell r="F124" t="str">
            <v>Australia: 0%</v>
          </cell>
          <cell r="H124">
            <v>0</v>
          </cell>
        </row>
        <row r="125">
          <cell r="G125">
            <v>0</v>
          </cell>
        </row>
        <row r="126">
          <cell r="G126">
            <v>100</v>
          </cell>
        </row>
        <row r="131">
          <cell r="E131" t="str">
            <v>Min. 0%</v>
          </cell>
          <cell r="G131">
            <v>0</v>
          </cell>
        </row>
        <row r="132">
          <cell r="G132">
            <v>100</v>
          </cell>
        </row>
        <row r="133">
          <cell r="E133" t="str">
            <v>OECD: 71%</v>
          </cell>
          <cell r="G133">
            <v>70.714285714285722</v>
          </cell>
        </row>
        <row r="134">
          <cell r="F134" t="str">
            <v>Australia: 100%</v>
          </cell>
          <cell r="H134">
            <v>100</v>
          </cell>
        </row>
        <row r="135">
          <cell r="G135">
            <v>0</v>
          </cell>
        </row>
        <row r="136">
          <cell r="G136">
            <v>100</v>
          </cell>
        </row>
        <row r="141">
          <cell r="E141" t="str">
            <v>Min. 0%</v>
          </cell>
          <cell r="G141">
            <v>0</v>
          </cell>
        </row>
        <row r="142">
          <cell r="G142">
            <v>100</v>
          </cell>
        </row>
        <row r="143">
          <cell r="E143" t="str">
            <v>OECD: 61%</v>
          </cell>
          <cell r="G143">
            <v>60.714285714285708</v>
          </cell>
        </row>
        <row r="144">
          <cell r="F144" t="str">
            <v>Australia: 100%</v>
          </cell>
          <cell r="H144">
            <v>100</v>
          </cell>
        </row>
        <row r="151">
          <cell r="E151" t="str">
            <v>Min. 0%</v>
          </cell>
          <cell r="G151">
            <v>0</v>
          </cell>
        </row>
        <row r="152">
          <cell r="E152" t="str">
            <v>Max. 100%</v>
          </cell>
          <cell r="G152">
            <v>100</v>
          </cell>
        </row>
        <row r="153">
          <cell r="E153" t="str">
            <v>OECD: 61%</v>
          </cell>
          <cell r="G153">
            <v>60.714285714285708</v>
          </cell>
        </row>
        <row r="154">
          <cell r="F154" t="str">
            <v>Australia: 92%</v>
          </cell>
          <cell r="H154">
            <v>91.666666666666657</v>
          </cell>
        </row>
        <row r="202">
          <cell r="E202" t="str">
            <v>Min. 0%</v>
          </cell>
          <cell r="G202">
            <v>0</v>
          </cell>
        </row>
        <row r="203">
          <cell r="E203" t="str">
            <v>Max. 73%</v>
          </cell>
          <cell r="G203">
            <v>73.333333333333343</v>
          </cell>
        </row>
        <row r="204">
          <cell r="E204" t="str">
            <v>OECD: 38%</v>
          </cell>
          <cell r="G204">
            <v>37.80952380952381</v>
          </cell>
        </row>
        <row r="205">
          <cell r="F205" t="str">
            <v>Australia: 32%</v>
          </cell>
          <cell r="H205">
            <v>31.666666666666664</v>
          </cell>
        </row>
        <row r="206">
          <cell r="G206">
            <v>0</v>
          </cell>
        </row>
        <row r="207">
          <cell r="G207">
            <v>100</v>
          </cell>
        </row>
        <row r="211">
          <cell r="G211">
            <v>0</v>
          </cell>
        </row>
        <row r="212">
          <cell r="E212" t="str">
            <v>Max. 100%</v>
          </cell>
          <cell r="G212">
            <v>100</v>
          </cell>
        </row>
        <row r="213">
          <cell r="E213" t="str">
            <v>OECD: 14%</v>
          </cell>
          <cell r="G213">
            <v>14.285714285714285</v>
          </cell>
        </row>
        <row r="214">
          <cell r="F214" t="str">
            <v>Australia: 0%</v>
          </cell>
          <cell r="H214">
            <v>0</v>
          </cell>
        </row>
        <row r="215">
          <cell r="G215">
            <v>0</v>
          </cell>
        </row>
        <row r="216">
          <cell r="G216">
            <v>100</v>
          </cell>
        </row>
        <row r="221">
          <cell r="E221" t="str">
            <v>Min. 0%</v>
          </cell>
          <cell r="G221">
            <v>0</v>
          </cell>
        </row>
        <row r="222">
          <cell r="G222">
            <v>100</v>
          </cell>
        </row>
        <row r="223">
          <cell r="E223" t="str">
            <v>OECD: 95%</v>
          </cell>
          <cell r="G223">
            <v>95</v>
          </cell>
        </row>
        <row r="224">
          <cell r="F224" t="str">
            <v>Australia: 100%</v>
          </cell>
          <cell r="H224">
            <v>100</v>
          </cell>
        </row>
        <row r="225">
          <cell r="G225">
            <v>0</v>
          </cell>
        </row>
        <row r="226">
          <cell r="G226">
            <v>100</v>
          </cell>
        </row>
        <row r="231">
          <cell r="G231">
            <v>0</v>
          </cell>
        </row>
        <row r="232">
          <cell r="E232" t="str">
            <v>Max. 100%</v>
          </cell>
          <cell r="G232">
            <v>100</v>
          </cell>
        </row>
        <row r="233">
          <cell r="E233" t="str">
            <v>OECD: 37%</v>
          </cell>
          <cell r="G233">
            <v>37.142857142857146</v>
          </cell>
        </row>
        <row r="234">
          <cell r="F234" t="str">
            <v>Australia: 0%</v>
          </cell>
          <cell r="H234">
            <v>0</v>
          </cell>
        </row>
        <row r="235">
          <cell r="G235">
            <v>0</v>
          </cell>
        </row>
        <row r="236">
          <cell r="G236">
            <v>100</v>
          </cell>
        </row>
        <row r="241">
          <cell r="E241" t="str">
            <v>Min. 0%</v>
          </cell>
          <cell r="G241">
            <v>0</v>
          </cell>
        </row>
        <row r="242">
          <cell r="E242" t="str">
            <v>Max. 100%</v>
          </cell>
          <cell r="G242">
            <v>100</v>
          </cell>
        </row>
        <row r="243">
          <cell r="E243" t="str">
            <v>OECD: 19%</v>
          </cell>
          <cell r="G243">
            <v>18.571428571428573</v>
          </cell>
        </row>
        <row r="244">
          <cell r="F244" t="str">
            <v>Australia: 25%</v>
          </cell>
          <cell r="H244">
            <v>25</v>
          </cell>
        </row>
        <row r="251">
          <cell r="E251" t="str">
            <v>Min. 0%</v>
          </cell>
          <cell r="G251">
            <v>0</v>
          </cell>
        </row>
        <row r="252">
          <cell r="E252" t="str">
            <v>Max. 100%</v>
          </cell>
          <cell r="G252">
            <v>100</v>
          </cell>
        </row>
        <row r="253">
          <cell r="E253" t="str">
            <v>OECD: 24%</v>
          </cell>
          <cell r="G253">
            <v>24.047619047619044</v>
          </cell>
        </row>
        <row r="254">
          <cell r="F254" t="str">
            <v>Australia: 33%</v>
          </cell>
          <cell r="H254">
            <v>33.333333333333329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ure-dash A"/>
      <sheetName val="Figure-dash B"/>
      <sheetName val="Data dash A"/>
      <sheetName val="Data dash B"/>
      <sheetName val="colors"/>
      <sheetName val="List"/>
      <sheetName val="Sheet1"/>
    </sheetNames>
    <sheetDataSet>
      <sheetData sheetId="0"/>
      <sheetData sheetId="1"/>
      <sheetData sheetId="2"/>
      <sheetData sheetId="3"/>
      <sheetData sheetId="4"/>
      <sheetData sheetId="5">
        <row r="6">
          <cell r="H6">
            <v>1</v>
          </cell>
          <cell r="I6" t="str">
            <v>Australia</v>
          </cell>
        </row>
        <row r="7">
          <cell r="H7">
            <v>2</v>
          </cell>
          <cell r="I7" t="str">
            <v>Austria</v>
          </cell>
        </row>
        <row r="8">
          <cell r="H8">
            <v>3</v>
          </cell>
          <cell r="I8" t="str">
            <v>Belgium</v>
          </cell>
        </row>
        <row r="9">
          <cell r="H9">
            <v>4</v>
          </cell>
          <cell r="I9" t="str">
            <v>Canada</v>
          </cell>
        </row>
        <row r="10">
          <cell r="H10">
            <v>5</v>
          </cell>
          <cell r="I10" t="str">
            <v>Chile</v>
          </cell>
        </row>
        <row r="11">
          <cell r="H11">
            <v>6</v>
          </cell>
          <cell r="I11" t="str">
            <v>Czech Rep.</v>
          </cell>
        </row>
        <row r="12">
          <cell r="H12">
            <v>7</v>
          </cell>
          <cell r="I12" t="str">
            <v>Denmark</v>
          </cell>
        </row>
        <row r="13">
          <cell r="H13">
            <v>8</v>
          </cell>
          <cell r="I13" t="str">
            <v>Estonia</v>
          </cell>
        </row>
        <row r="14">
          <cell r="H14">
            <v>9</v>
          </cell>
          <cell r="I14" t="str">
            <v>Finland</v>
          </cell>
        </row>
        <row r="15">
          <cell r="H15">
            <v>10</v>
          </cell>
          <cell r="I15" t="str">
            <v>France</v>
          </cell>
        </row>
        <row r="16">
          <cell r="H16">
            <v>11</v>
          </cell>
          <cell r="I16" t="str">
            <v>Germany</v>
          </cell>
        </row>
        <row r="17">
          <cell r="H17">
            <v>12</v>
          </cell>
          <cell r="I17" t="str">
            <v>Greece</v>
          </cell>
        </row>
        <row r="18">
          <cell r="H18">
            <v>13</v>
          </cell>
          <cell r="I18" t="str">
            <v>Hungary</v>
          </cell>
        </row>
        <row r="19">
          <cell r="H19">
            <v>14</v>
          </cell>
          <cell r="I19" t="str">
            <v>Iceland</v>
          </cell>
        </row>
        <row r="20">
          <cell r="H20">
            <v>15</v>
          </cell>
          <cell r="I20" t="str">
            <v>Ireland</v>
          </cell>
        </row>
        <row r="21">
          <cell r="H21">
            <v>16</v>
          </cell>
          <cell r="I21" t="str">
            <v>Israel</v>
          </cell>
        </row>
        <row r="22">
          <cell r="H22">
            <v>17</v>
          </cell>
          <cell r="I22" t="str">
            <v>Italy</v>
          </cell>
        </row>
        <row r="23">
          <cell r="H23">
            <v>18</v>
          </cell>
          <cell r="I23" t="str">
            <v>Japan</v>
          </cell>
        </row>
        <row r="24">
          <cell r="H24">
            <v>19</v>
          </cell>
          <cell r="I24" t="str">
            <v>Korea</v>
          </cell>
        </row>
        <row r="25">
          <cell r="H25">
            <v>20</v>
          </cell>
          <cell r="I25" t="str">
            <v>Latvia</v>
          </cell>
        </row>
        <row r="26">
          <cell r="H26">
            <v>21</v>
          </cell>
          <cell r="I26" t="str">
            <v>Lithuania</v>
          </cell>
        </row>
        <row r="27">
          <cell r="H27">
            <v>22</v>
          </cell>
          <cell r="I27" t="str">
            <v>Luxembourg</v>
          </cell>
        </row>
        <row r="28">
          <cell r="H28">
            <v>23</v>
          </cell>
          <cell r="I28" t="str">
            <v>Mexico</v>
          </cell>
        </row>
        <row r="29">
          <cell r="H29">
            <v>24</v>
          </cell>
          <cell r="I29" t="str">
            <v>Netherlands</v>
          </cell>
        </row>
        <row r="30">
          <cell r="H30">
            <v>25</v>
          </cell>
          <cell r="I30" t="str">
            <v>New Zealand</v>
          </cell>
        </row>
        <row r="31">
          <cell r="H31">
            <v>26</v>
          </cell>
          <cell r="I31" t="str">
            <v>Norway</v>
          </cell>
        </row>
        <row r="32">
          <cell r="H32">
            <v>27</v>
          </cell>
          <cell r="I32" t="str">
            <v>Poland</v>
          </cell>
        </row>
        <row r="33">
          <cell r="H33">
            <v>28</v>
          </cell>
          <cell r="I33" t="str">
            <v>Portugal</v>
          </cell>
        </row>
        <row r="34">
          <cell r="H34">
            <v>29</v>
          </cell>
          <cell r="I34" t="str">
            <v>Slovak Rep.</v>
          </cell>
        </row>
        <row r="35">
          <cell r="H35">
            <v>30</v>
          </cell>
          <cell r="I35" t="str">
            <v>Slovenia</v>
          </cell>
        </row>
        <row r="36">
          <cell r="H36">
            <v>31</v>
          </cell>
          <cell r="I36" t="str">
            <v>Spain</v>
          </cell>
        </row>
        <row r="37">
          <cell r="H37">
            <v>32</v>
          </cell>
          <cell r="I37" t="str">
            <v>Sweden</v>
          </cell>
        </row>
        <row r="38">
          <cell r="H38">
            <v>33</v>
          </cell>
          <cell r="I38" t="str">
            <v>Switzerland</v>
          </cell>
        </row>
        <row r="39">
          <cell r="H39">
            <v>34</v>
          </cell>
          <cell r="I39" t="str">
            <v>Turkey</v>
          </cell>
        </row>
        <row r="40">
          <cell r="H40">
            <v>35</v>
          </cell>
          <cell r="I40" t="str">
            <v>United Kingdom</v>
          </cell>
        </row>
        <row r="41">
          <cell r="H41">
            <v>36</v>
          </cell>
          <cell r="I41" t="str">
            <v>United States</v>
          </cell>
        </row>
        <row r="42">
          <cell r="H42">
            <v>37</v>
          </cell>
          <cell r="I42" t="str">
            <v>Argentina</v>
          </cell>
        </row>
        <row r="43">
          <cell r="H43">
            <v>38</v>
          </cell>
          <cell r="I43" t="str">
            <v>Brazil</v>
          </cell>
        </row>
        <row r="44">
          <cell r="H44">
            <v>39</v>
          </cell>
          <cell r="I44" t="str">
            <v>China</v>
          </cell>
        </row>
        <row r="45">
          <cell r="H45">
            <v>40</v>
          </cell>
          <cell r="I45" t="str">
            <v>Colombia</v>
          </cell>
        </row>
        <row r="46">
          <cell r="H46">
            <v>41</v>
          </cell>
          <cell r="I46" t="str">
            <v>Costa Rica</v>
          </cell>
        </row>
        <row r="47">
          <cell r="H47">
            <v>42</v>
          </cell>
          <cell r="I47" t="str">
            <v>India</v>
          </cell>
        </row>
        <row r="48">
          <cell r="H48">
            <v>43</v>
          </cell>
          <cell r="I48" t="str">
            <v>Indonesia</v>
          </cell>
        </row>
        <row r="49">
          <cell r="H49">
            <v>44</v>
          </cell>
          <cell r="I49" t="str">
            <v>Russian Fed.</v>
          </cell>
        </row>
        <row r="50">
          <cell r="H50">
            <v>45</v>
          </cell>
          <cell r="I50" t="str">
            <v>Saudi Arabia</v>
          </cell>
        </row>
        <row r="51">
          <cell r="H51">
            <v>46</v>
          </cell>
          <cell r="I51" t="str">
            <v>South Africa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91"/>
  <sheetViews>
    <sheetView showGridLines="0" tabSelected="1" zoomScale="70" zoomScaleNormal="70" workbookViewId="0">
      <selection activeCell="L11" sqref="L11"/>
    </sheetView>
  </sheetViews>
  <sheetFormatPr defaultRowHeight="15.5" x14ac:dyDescent="0.35"/>
  <cols>
    <col min="1" max="2" width="3" customWidth="1"/>
    <col min="3" max="3" width="26.58203125" customWidth="1"/>
  </cols>
  <sheetData>
    <row r="1" spans="1:12" x14ac:dyDescent="0.35">
      <c r="A1" s="10" t="s">
        <v>0</v>
      </c>
      <c r="B1" s="1"/>
      <c r="C1" s="1"/>
      <c r="D1" s="2"/>
      <c r="F1" s="2"/>
      <c r="G1" s="2"/>
      <c r="H1" s="2"/>
      <c r="I1" s="2"/>
      <c r="J1" s="2"/>
    </row>
    <row r="2" spans="1:12" x14ac:dyDescent="0.35">
      <c r="A2" s="3"/>
      <c r="B2" s="1"/>
      <c r="C2" s="1"/>
      <c r="E2" s="4" t="str">
        <f>'Data-DashBoard'!$B$15</f>
        <v>Australia</v>
      </c>
      <c r="J2" s="2"/>
    </row>
    <row r="3" spans="1:12" ht="16" thickBot="1" x14ac:dyDescent="0.4">
      <c r="A3" s="1"/>
      <c r="B3" s="1"/>
      <c r="C3" s="1"/>
      <c r="D3" s="5">
        <v>0</v>
      </c>
      <c r="E3" s="6"/>
      <c r="F3" s="6"/>
      <c r="G3" s="6"/>
      <c r="H3" s="6"/>
      <c r="J3" s="5">
        <v>1</v>
      </c>
    </row>
    <row r="4" spans="1:12" ht="15.65" customHeight="1" x14ac:dyDescent="0.35">
      <c r="A4" s="11" t="s">
        <v>16</v>
      </c>
      <c r="B4" s="12"/>
      <c r="C4" s="13"/>
      <c r="D4" s="14"/>
      <c r="E4" s="15"/>
      <c r="F4" s="14"/>
      <c r="G4" s="14"/>
      <c r="H4" s="15"/>
      <c r="I4" s="14"/>
      <c r="J4" s="16"/>
      <c r="L4" s="17" t="s">
        <v>17</v>
      </c>
    </row>
    <row r="5" spans="1:12" ht="16" thickBot="1" x14ac:dyDescent="0.4">
      <c r="A5" s="18"/>
      <c r="B5" s="19"/>
      <c r="C5" s="20"/>
      <c r="D5" s="21"/>
      <c r="E5" s="22"/>
      <c r="F5" s="21"/>
      <c r="G5" s="21"/>
      <c r="H5" s="22"/>
      <c r="I5" s="21"/>
      <c r="J5" s="23"/>
      <c r="L5" s="24"/>
    </row>
    <row r="6" spans="1:12" ht="8.15" customHeight="1" thickBot="1" x14ac:dyDescent="0.4">
      <c r="A6" s="7"/>
      <c r="B6" s="7"/>
      <c r="C6" s="7"/>
      <c r="D6" s="2"/>
      <c r="E6" s="2"/>
      <c r="F6" s="2"/>
      <c r="G6" s="2"/>
      <c r="H6" s="2"/>
      <c r="I6" s="2"/>
      <c r="J6" s="2"/>
    </row>
    <row r="7" spans="1:12" ht="15.65" customHeight="1" x14ac:dyDescent="0.35">
      <c r="A7" s="7"/>
      <c r="B7" s="25" t="s">
        <v>18</v>
      </c>
      <c r="C7" s="26"/>
      <c r="D7" s="27"/>
      <c r="E7" s="28"/>
      <c r="F7" s="27"/>
      <c r="G7" s="27"/>
      <c r="H7" s="28"/>
      <c r="I7" s="27"/>
      <c r="J7" s="29"/>
      <c r="L7" s="30" t="s">
        <v>19</v>
      </c>
    </row>
    <row r="8" spans="1:12" ht="16" thickBot="1" x14ac:dyDescent="0.4">
      <c r="A8" s="7"/>
      <c r="B8" s="31"/>
      <c r="C8" s="32"/>
      <c r="D8" s="33"/>
      <c r="E8" s="34"/>
      <c r="F8" s="33"/>
      <c r="G8" s="33"/>
      <c r="H8" s="34"/>
      <c r="I8" s="33"/>
      <c r="J8" s="35"/>
      <c r="L8" s="24"/>
    </row>
    <row r="9" spans="1:12" ht="15.65" customHeight="1" x14ac:dyDescent="0.35">
      <c r="A9" s="7"/>
      <c r="B9" s="7"/>
      <c r="C9" s="36" t="s">
        <v>1</v>
      </c>
      <c r="D9" s="9"/>
      <c r="E9" s="9"/>
      <c r="F9" s="9"/>
      <c r="G9" s="9"/>
      <c r="H9" s="9"/>
      <c r="I9" s="9"/>
      <c r="J9" s="37"/>
    </row>
    <row r="10" spans="1:12" x14ac:dyDescent="0.35">
      <c r="A10" s="7"/>
      <c r="B10" s="7"/>
      <c r="C10" s="38"/>
      <c r="D10" s="8"/>
      <c r="E10" s="8"/>
      <c r="F10" s="8"/>
      <c r="G10" s="8"/>
      <c r="H10" s="8"/>
      <c r="I10" s="8"/>
      <c r="J10" s="39"/>
    </row>
    <row r="11" spans="1:12" x14ac:dyDescent="0.35">
      <c r="A11" s="7"/>
      <c r="B11" s="7"/>
      <c r="C11" s="38" t="s">
        <v>20</v>
      </c>
      <c r="D11" s="8"/>
      <c r="E11" s="8"/>
      <c r="F11" s="8"/>
      <c r="G11" s="8"/>
      <c r="H11" s="8"/>
      <c r="I11" s="8"/>
      <c r="J11" s="39"/>
      <c r="L11" t="s">
        <v>21</v>
      </c>
    </row>
    <row r="12" spans="1:12" x14ac:dyDescent="0.35">
      <c r="A12" s="7"/>
      <c r="B12" s="7"/>
      <c r="C12" s="38"/>
      <c r="D12" s="8"/>
      <c r="E12" s="8"/>
      <c r="F12" s="8"/>
      <c r="G12" s="8"/>
      <c r="H12" s="8"/>
      <c r="I12" s="8"/>
      <c r="J12" s="39"/>
      <c r="K12" s="8"/>
    </row>
    <row r="13" spans="1:12" ht="15.65" customHeight="1" x14ac:dyDescent="0.35">
      <c r="A13" s="7"/>
      <c r="B13" s="7"/>
      <c r="C13" s="38" t="s">
        <v>2</v>
      </c>
      <c r="D13" s="8"/>
      <c r="E13" s="8"/>
      <c r="F13" s="8"/>
      <c r="G13" s="8"/>
      <c r="H13" s="8"/>
      <c r="I13" s="8"/>
      <c r="J13" s="39"/>
      <c r="K13" s="8"/>
    </row>
    <row r="14" spans="1:12" x14ac:dyDescent="0.35">
      <c r="A14" s="7"/>
      <c r="B14" s="7"/>
      <c r="C14" s="38"/>
      <c r="D14" s="8"/>
      <c r="E14" s="8"/>
      <c r="F14" s="8"/>
      <c r="G14" s="8"/>
      <c r="H14" s="8"/>
      <c r="I14" s="8"/>
      <c r="J14" s="39"/>
      <c r="K14" s="8"/>
    </row>
    <row r="15" spans="1:12" ht="15.65" customHeight="1" x14ac:dyDescent="0.35">
      <c r="A15" s="7"/>
      <c r="B15" s="7"/>
      <c r="C15" s="38" t="s">
        <v>3</v>
      </c>
      <c r="D15" s="8"/>
      <c r="E15" s="8"/>
      <c r="F15" s="8"/>
      <c r="G15" s="8"/>
      <c r="H15" s="8"/>
      <c r="I15" s="8"/>
      <c r="J15" s="39"/>
      <c r="K15" s="8"/>
    </row>
    <row r="16" spans="1:12" x14ac:dyDescent="0.35">
      <c r="A16" s="7"/>
      <c r="B16" s="7"/>
      <c r="C16" s="38"/>
      <c r="D16" s="8"/>
      <c r="E16" s="8"/>
      <c r="F16" s="8"/>
      <c r="G16" s="8"/>
      <c r="H16" s="8"/>
      <c r="I16" s="8"/>
      <c r="J16" s="39"/>
      <c r="K16" s="8"/>
    </row>
    <row r="17" spans="1:12" ht="15.65" customHeight="1" x14ac:dyDescent="0.35">
      <c r="A17" s="7"/>
      <c r="B17" s="7"/>
      <c r="C17" s="38" t="s">
        <v>4</v>
      </c>
      <c r="D17" s="8"/>
      <c r="E17" s="8"/>
      <c r="F17" s="8"/>
      <c r="G17" s="8"/>
      <c r="H17" s="8"/>
      <c r="I17" s="8"/>
      <c r="J17" s="39"/>
      <c r="K17" s="8"/>
    </row>
    <row r="18" spans="1:12" x14ac:dyDescent="0.35">
      <c r="A18" s="7"/>
      <c r="B18" s="7"/>
      <c r="C18" s="40"/>
      <c r="D18" s="41"/>
      <c r="E18" s="41"/>
      <c r="F18" s="41"/>
      <c r="G18" s="41"/>
      <c r="H18" s="41"/>
      <c r="I18" s="41"/>
      <c r="J18" s="42"/>
      <c r="K18" s="8"/>
    </row>
    <row r="19" spans="1:12" ht="8.15" customHeight="1" thickBot="1" x14ac:dyDescent="0.4">
      <c r="A19" s="7"/>
      <c r="B19" s="7"/>
      <c r="C19" s="7"/>
      <c r="D19" s="8"/>
      <c r="E19" s="8"/>
      <c r="F19" s="8"/>
      <c r="G19" s="8"/>
      <c r="H19" s="8"/>
      <c r="I19" s="8"/>
      <c r="J19" s="8"/>
      <c r="K19" s="8"/>
    </row>
    <row r="20" spans="1:12" ht="15.65" customHeight="1" x14ac:dyDescent="0.35">
      <c r="A20" s="7"/>
      <c r="B20" s="43" t="s">
        <v>22</v>
      </c>
      <c r="C20" s="44"/>
      <c r="D20" s="45"/>
      <c r="E20" s="46"/>
      <c r="F20" s="45"/>
      <c r="G20" s="45"/>
      <c r="H20" s="46"/>
      <c r="I20" s="45"/>
      <c r="J20" s="47"/>
      <c r="L20" s="48" t="s">
        <v>23</v>
      </c>
    </row>
    <row r="21" spans="1:12" ht="16" thickBot="1" x14ac:dyDescent="0.4">
      <c r="A21" s="7"/>
      <c r="B21" s="49"/>
      <c r="C21" s="50"/>
      <c r="D21" s="51"/>
      <c r="E21" s="52"/>
      <c r="F21" s="51"/>
      <c r="G21" s="51"/>
      <c r="H21" s="52"/>
      <c r="I21" s="51"/>
      <c r="J21" s="53"/>
      <c r="L21" s="24"/>
    </row>
    <row r="22" spans="1:12" ht="8.15" customHeight="1" thickBot="1" x14ac:dyDescent="0.4">
      <c r="A22" s="7"/>
      <c r="B22" s="7"/>
      <c r="C22" s="7"/>
    </row>
    <row r="23" spans="1:12" ht="15.65" customHeight="1" x14ac:dyDescent="0.35">
      <c r="A23" s="7"/>
      <c r="B23" s="7"/>
      <c r="C23" s="54" t="s">
        <v>24</v>
      </c>
      <c r="D23" s="45"/>
      <c r="E23" s="46"/>
      <c r="F23" s="45"/>
      <c r="G23" s="45"/>
      <c r="H23" s="46"/>
      <c r="I23" s="45"/>
      <c r="J23" s="47"/>
    </row>
    <row r="24" spans="1:12" ht="16" thickBot="1" x14ac:dyDescent="0.4">
      <c r="A24" s="7"/>
      <c r="B24" s="7"/>
      <c r="C24" s="55"/>
      <c r="D24" s="33"/>
      <c r="E24" s="34"/>
      <c r="F24" s="33"/>
      <c r="G24" s="33"/>
      <c r="H24" s="34"/>
      <c r="I24" s="33"/>
      <c r="J24" s="56"/>
      <c r="L24" s="24"/>
    </row>
    <row r="25" spans="1:12" ht="15.65" customHeight="1" x14ac:dyDescent="0.35">
      <c r="A25" s="7"/>
      <c r="B25" s="7"/>
      <c r="C25" s="57" t="s">
        <v>5</v>
      </c>
      <c r="D25" s="9"/>
      <c r="E25" s="9"/>
      <c r="F25" s="9"/>
      <c r="G25" s="9"/>
      <c r="H25" s="9"/>
      <c r="I25" s="9"/>
      <c r="J25" s="58"/>
    </row>
    <row r="26" spans="1:12" x14ac:dyDescent="0.35">
      <c r="A26" s="7"/>
      <c r="B26" s="7"/>
      <c r="C26" s="59"/>
      <c r="D26" s="8"/>
      <c r="E26" s="8"/>
      <c r="F26" s="8"/>
      <c r="G26" s="8"/>
      <c r="H26" s="8"/>
      <c r="I26" s="8"/>
      <c r="J26" s="60"/>
    </row>
    <row r="27" spans="1:12" x14ac:dyDescent="0.35">
      <c r="A27" s="7"/>
      <c r="B27" s="7"/>
      <c r="C27" s="59" t="s">
        <v>6</v>
      </c>
      <c r="D27" s="8"/>
      <c r="E27" s="8"/>
      <c r="F27" s="8"/>
      <c r="G27" s="8"/>
      <c r="H27" s="8"/>
      <c r="I27" s="8"/>
      <c r="J27" s="60"/>
    </row>
    <row r="28" spans="1:12" x14ac:dyDescent="0.35">
      <c r="A28" s="7"/>
      <c r="B28" s="7"/>
      <c r="C28" s="59"/>
      <c r="D28" s="8"/>
      <c r="E28" s="8"/>
      <c r="F28" s="8"/>
      <c r="G28" s="8"/>
      <c r="H28" s="8"/>
      <c r="I28" s="8"/>
      <c r="J28" s="60"/>
      <c r="K28" s="8"/>
    </row>
    <row r="29" spans="1:12" ht="15.65" customHeight="1" x14ac:dyDescent="0.35">
      <c r="A29" s="7"/>
      <c r="B29" s="7"/>
      <c r="C29" s="59" t="s">
        <v>7</v>
      </c>
      <c r="D29" s="8"/>
      <c r="E29" s="8"/>
      <c r="F29" s="8"/>
      <c r="G29" s="8"/>
      <c r="H29" s="8"/>
      <c r="I29" s="8"/>
      <c r="J29" s="60"/>
      <c r="K29" s="8"/>
    </row>
    <row r="30" spans="1:12" x14ac:dyDescent="0.35">
      <c r="A30" s="7"/>
      <c r="B30" s="7"/>
      <c r="C30" s="59"/>
      <c r="D30" s="8"/>
      <c r="E30" s="8"/>
      <c r="F30" s="8"/>
      <c r="G30" s="8"/>
      <c r="H30" s="8"/>
      <c r="I30" s="8"/>
      <c r="J30" s="60"/>
      <c r="K30" s="8"/>
    </row>
    <row r="31" spans="1:12" ht="15.65" customHeight="1" x14ac:dyDescent="0.35">
      <c r="A31" s="7"/>
      <c r="B31" s="7"/>
      <c r="C31" s="59" t="s">
        <v>8</v>
      </c>
      <c r="D31" s="8"/>
      <c r="E31" s="8"/>
      <c r="F31" s="8"/>
      <c r="G31" s="8"/>
      <c r="H31" s="8"/>
      <c r="I31" s="8"/>
      <c r="J31" s="60"/>
      <c r="K31" s="8"/>
    </row>
    <row r="32" spans="1:12" x14ac:dyDescent="0.35">
      <c r="A32" s="7"/>
      <c r="B32" s="7"/>
      <c r="C32" s="59"/>
      <c r="D32" s="8"/>
      <c r="E32" s="8"/>
      <c r="F32" s="8"/>
      <c r="G32" s="8"/>
      <c r="H32" s="8"/>
      <c r="I32" s="8"/>
      <c r="J32" s="60"/>
      <c r="K32" s="8"/>
    </row>
    <row r="33" spans="1:13" ht="15.65" customHeight="1" x14ac:dyDescent="0.35">
      <c r="A33" s="7"/>
      <c r="B33" s="7"/>
      <c r="C33" s="59" t="s">
        <v>9</v>
      </c>
      <c r="D33" s="8"/>
      <c r="E33" s="8"/>
      <c r="F33" s="8"/>
      <c r="G33" s="8"/>
      <c r="H33" s="8"/>
      <c r="I33" s="8"/>
      <c r="J33" s="60"/>
      <c r="K33" s="8"/>
    </row>
    <row r="34" spans="1:13" ht="30.75" customHeight="1" thickBot="1" x14ac:dyDescent="0.4">
      <c r="A34" s="7"/>
      <c r="B34" s="7"/>
      <c r="C34" s="61"/>
      <c r="D34" s="62"/>
      <c r="E34" s="62"/>
      <c r="F34" s="62"/>
      <c r="G34" s="62"/>
      <c r="H34" s="62"/>
      <c r="I34" s="62"/>
      <c r="J34" s="63"/>
      <c r="K34" s="8"/>
    </row>
    <row r="35" spans="1:13" ht="8.15" customHeight="1" thickBot="1" x14ac:dyDescent="0.4">
      <c r="A35" s="7"/>
      <c r="B35" s="7"/>
      <c r="C35" s="7"/>
    </row>
    <row r="36" spans="1:13" ht="15.65" customHeight="1" x14ac:dyDescent="0.35">
      <c r="A36" s="7"/>
      <c r="B36" s="7"/>
      <c r="C36" s="54" t="s">
        <v>25</v>
      </c>
      <c r="D36" s="45"/>
      <c r="E36" s="46"/>
      <c r="F36" s="45"/>
      <c r="G36" s="45"/>
      <c r="H36" s="46"/>
      <c r="I36" s="45"/>
      <c r="J36" s="47"/>
    </row>
    <row r="37" spans="1:13" ht="15.65" customHeight="1" thickBot="1" x14ac:dyDescent="0.4">
      <c r="A37" s="7"/>
      <c r="B37" s="7"/>
      <c r="C37" s="55"/>
      <c r="D37" s="33"/>
      <c r="E37" s="34"/>
      <c r="F37" s="33"/>
      <c r="G37" s="33"/>
      <c r="H37" s="34"/>
      <c r="I37" s="33"/>
      <c r="J37" s="56"/>
    </row>
    <row r="38" spans="1:13" ht="15.65" customHeight="1" x14ac:dyDescent="0.35">
      <c r="A38" s="7"/>
      <c r="B38" s="7"/>
      <c r="C38" s="57" t="s">
        <v>10</v>
      </c>
      <c r="D38" s="9"/>
      <c r="E38" s="9"/>
      <c r="F38" s="9"/>
      <c r="G38" s="9"/>
      <c r="H38" s="9"/>
      <c r="I38" s="9"/>
      <c r="J38" s="58"/>
    </row>
    <row r="39" spans="1:13" ht="15.65" customHeight="1" x14ac:dyDescent="0.35">
      <c r="A39" s="7"/>
      <c r="B39" s="7"/>
      <c r="C39" s="59"/>
      <c r="D39" s="8"/>
      <c r="E39" s="8"/>
      <c r="F39" s="8"/>
      <c r="G39" s="8"/>
      <c r="H39" s="8"/>
      <c r="I39" s="8"/>
      <c r="J39" s="60"/>
    </row>
    <row r="40" spans="1:13" ht="15.65" customHeight="1" x14ac:dyDescent="0.35">
      <c r="A40" s="7"/>
      <c r="B40" s="7"/>
      <c r="C40" s="59" t="s">
        <v>11</v>
      </c>
      <c r="D40" s="8"/>
      <c r="E40" s="8"/>
      <c r="F40" s="8"/>
      <c r="G40" s="8"/>
      <c r="H40" s="8"/>
      <c r="I40" s="8"/>
      <c r="J40" s="60"/>
    </row>
    <row r="41" spans="1:13" ht="15.65" customHeight="1" x14ac:dyDescent="0.35">
      <c r="A41" s="7"/>
      <c r="B41" s="7"/>
      <c r="C41" s="59"/>
      <c r="D41" s="8"/>
      <c r="E41" s="8"/>
      <c r="F41" s="8"/>
      <c r="G41" s="8"/>
      <c r="H41" s="8"/>
      <c r="I41" s="8"/>
      <c r="J41" s="60"/>
      <c r="K41" s="8"/>
      <c r="L41" s="8"/>
      <c r="M41" s="8"/>
    </row>
    <row r="42" spans="1:13" ht="15.65" customHeight="1" x14ac:dyDescent="0.35">
      <c r="A42" s="7"/>
      <c r="B42" s="7"/>
      <c r="C42" s="59" t="s">
        <v>12</v>
      </c>
      <c r="D42" s="8"/>
      <c r="E42" s="8"/>
      <c r="F42" s="8"/>
      <c r="G42" s="8"/>
      <c r="H42" s="8"/>
      <c r="I42" s="8"/>
      <c r="J42" s="60"/>
      <c r="K42" s="8"/>
    </row>
    <row r="43" spans="1:13" x14ac:dyDescent="0.35">
      <c r="A43" s="7"/>
      <c r="B43" s="7"/>
      <c r="C43" s="59"/>
      <c r="D43" s="8"/>
      <c r="E43" s="8"/>
      <c r="F43" s="8"/>
      <c r="G43" s="8"/>
      <c r="H43" s="8"/>
      <c r="I43" s="8"/>
      <c r="J43" s="60"/>
      <c r="K43" s="8"/>
    </row>
    <row r="44" spans="1:13" ht="15.65" customHeight="1" x14ac:dyDescent="0.35">
      <c r="A44" s="7"/>
      <c r="B44" s="7"/>
      <c r="C44" s="59" t="s">
        <v>13</v>
      </c>
      <c r="D44" s="8"/>
      <c r="E44" s="8"/>
      <c r="F44" s="8"/>
      <c r="G44" s="8"/>
      <c r="H44" s="8"/>
      <c r="I44" s="8"/>
      <c r="J44" s="60"/>
      <c r="K44" s="8"/>
    </row>
    <row r="45" spans="1:13" x14ac:dyDescent="0.35">
      <c r="A45" s="7"/>
      <c r="B45" s="7"/>
      <c r="C45" s="59"/>
      <c r="D45" s="8"/>
      <c r="E45" s="8"/>
      <c r="F45" s="8"/>
      <c r="G45" s="8"/>
      <c r="H45" s="8"/>
      <c r="I45" s="8"/>
      <c r="J45" s="60"/>
      <c r="K45" s="8"/>
    </row>
    <row r="46" spans="1:13" ht="15.65" customHeight="1" x14ac:dyDescent="0.35">
      <c r="A46" s="7"/>
      <c r="B46" s="7"/>
      <c r="C46" s="59" t="s">
        <v>14</v>
      </c>
      <c r="D46" s="8"/>
      <c r="E46" s="8"/>
      <c r="F46" s="8"/>
      <c r="G46" s="8"/>
      <c r="H46" s="8"/>
      <c r="I46" s="8"/>
      <c r="J46" s="60"/>
      <c r="K46" s="8"/>
    </row>
    <row r="47" spans="1:13" ht="22.5" customHeight="1" thickBot="1" x14ac:dyDescent="0.4">
      <c r="A47" s="7"/>
      <c r="B47" s="7"/>
      <c r="C47" s="61"/>
      <c r="D47" s="62"/>
      <c r="E47" s="62"/>
      <c r="F47" s="62"/>
      <c r="G47" s="62"/>
      <c r="H47" s="62"/>
      <c r="I47" s="62"/>
      <c r="J47" s="63"/>
      <c r="K47" s="8"/>
    </row>
    <row r="48" spans="1:13" ht="15.65" customHeight="1" x14ac:dyDescent="0.35">
      <c r="A48" s="1"/>
      <c r="B48" s="1"/>
      <c r="C48" s="1"/>
    </row>
    <row r="49" spans="1:3" ht="15.65" customHeight="1" x14ac:dyDescent="0.35">
      <c r="A49" s="10" t="s">
        <v>15</v>
      </c>
      <c r="B49" s="1"/>
      <c r="C49" s="1"/>
    </row>
    <row r="50" spans="1:3" ht="15.65" customHeight="1" x14ac:dyDescent="0.35"/>
    <row r="51" spans="1:3" ht="15.65" customHeight="1" x14ac:dyDescent="0.35"/>
    <row r="52" spans="1:3" ht="15.65" customHeight="1" x14ac:dyDescent="0.35"/>
    <row r="53" spans="1:3" ht="15.65" customHeight="1" x14ac:dyDescent="0.35"/>
    <row r="54" spans="1:3" ht="15.65" customHeight="1" x14ac:dyDescent="0.35"/>
    <row r="55" spans="1:3" ht="15.65" customHeight="1" x14ac:dyDescent="0.35"/>
    <row r="56" spans="1:3" ht="15.65" customHeight="1" x14ac:dyDescent="0.35"/>
    <row r="57" spans="1:3" ht="15.65" customHeight="1" x14ac:dyDescent="0.35"/>
    <row r="58" spans="1:3" ht="15.65" customHeight="1" x14ac:dyDescent="0.35"/>
    <row r="59" spans="1:3" ht="15.65" customHeight="1" x14ac:dyDescent="0.35"/>
    <row r="60" spans="1:3" ht="15.65" customHeight="1" x14ac:dyDescent="0.35"/>
    <row r="61" spans="1:3" ht="15.65" customHeight="1" x14ac:dyDescent="0.35"/>
    <row r="62" spans="1:3" ht="15.65" customHeight="1" x14ac:dyDescent="0.35"/>
    <row r="63" spans="1:3" ht="15.65" customHeight="1" x14ac:dyDescent="0.35"/>
    <row r="64" spans="1:3" ht="15.65" customHeight="1" x14ac:dyDescent="0.35"/>
    <row r="65" ht="15.65" customHeight="1" x14ac:dyDescent="0.35"/>
    <row r="66" ht="15.65" customHeight="1" x14ac:dyDescent="0.35"/>
    <row r="67" ht="15.65" customHeight="1" x14ac:dyDescent="0.35"/>
    <row r="68" ht="15.65" customHeight="1" x14ac:dyDescent="0.35"/>
    <row r="69" ht="15.65" customHeight="1" x14ac:dyDescent="0.35"/>
    <row r="70" ht="15.65" customHeight="1" x14ac:dyDescent="0.35"/>
    <row r="71" ht="15.65" customHeight="1" x14ac:dyDescent="0.35"/>
    <row r="72" ht="15.65" customHeight="1" x14ac:dyDescent="0.35"/>
    <row r="73" ht="15.65" customHeight="1" x14ac:dyDescent="0.35"/>
    <row r="74" ht="15.65" customHeight="1" x14ac:dyDescent="0.35"/>
    <row r="75" ht="15.65" customHeight="1" x14ac:dyDescent="0.35"/>
    <row r="76" ht="15.65" customHeight="1" x14ac:dyDescent="0.35"/>
    <row r="77" ht="15.65" customHeight="1" x14ac:dyDescent="0.35"/>
    <row r="78" ht="15.65" customHeight="1" x14ac:dyDescent="0.35"/>
    <row r="79" ht="15.65" customHeight="1" x14ac:dyDescent="0.35"/>
    <row r="80" ht="15.65" customHeight="1" x14ac:dyDescent="0.35"/>
    <row r="81" ht="15.65" customHeight="1" x14ac:dyDescent="0.35"/>
    <row r="82" ht="15.65" customHeight="1" x14ac:dyDescent="0.35"/>
    <row r="83" ht="15.65" customHeight="1" x14ac:dyDescent="0.35"/>
    <row r="84" ht="15.65" customHeight="1" x14ac:dyDescent="0.35"/>
    <row r="85" ht="15.65" customHeight="1" x14ac:dyDescent="0.35"/>
    <row r="86" ht="15.65" customHeight="1" x14ac:dyDescent="0.35"/>
    <row r="87" ht="15.65" customHeight="1" x14ac:dyDescent="0.35"/>
    <row r="88" ht="15.65" customHeight="1" x14ac:dyDescent="0.35"/>
    <row r="89" ht="15.65" customHeight="1" x14ac:dyDescent="0.35"/>
    <row r="90" ht="15.65" customHeight="1" x14ac:dyDescent="0.35"/>
    <row r="91" ht="15.65" customHeight="1" x14ac:dyDescent="0.35"/>
  </sheetData>
  <mergeCells count="20">
    <mergeCell ref="C44:C45"/>
    <mergeCell ref="C46:C47"/>
    <mergeCell ref="C31:C32"/>
    <mergeCell ref="C33:C34"/>
    <mergeCell ref="C36:C37"/>
    <mergeCell ref="C38:C39"/>
    <mergeCell ref="C40:C41"/>
    <mergeCell ref="C42:C43"/>
    <mergeCell ref="C17:C18"/>
    <mergeCell ref="B20:C21"/>
    <mergeCell ref="C23:C24"/>
    <mergeCell ref="C25:C26"/>
    <mergeCell ref="C27:C28"/>
    <mergeCell ref="C29:C30"/>
    <mergeCell ref="A4:C5"/>
    <mergeCell ref="B7:C8"/>
    <mergeCell ref="C9:C10"/>
    <mergeCell ref="C11:C12"/>
    <mergeCell ref="C13:C14"/>
    <mergeCell ref="C15:C16"/>
  </mergeCells>
  <pageMargins left="0.70866141732283472" right="0.70866141732283472" top="0.74803149606299213" bottom="0.74803149606299213" header="0.31496062992125984" footer="0.31496062992125984"/>
  <pageSetup paperSize="9" scale="8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K256"/>
  <sheetViews>
    <sheetView zoomScale="70" zoomScaleNormal="70" workbookViewId="0">
      <selection activeCell="B15" sqref="B15"/>
    </sheetView>
  </sheetViews>
  <sheetFormatPr defaultRowHeight="15.5" x14ac:dyDescent="0.35"/>
  <sheetData>
    <row r="11" spans="1:10" x14ac:dyDescent="0.35">
      <c r="B11" s="64" t="str">
        <f>Data!E1</f>
        <v>Equal treatment of LGBTI people: General and group-specific provisions</v>
      </c>
      <c r="C11" s="65"/>
      <c r="D11" s="65"/>
      <c r="E11" s="65"/>
      <c r="F11" s="65"/>
      <c r="G11" s="65"/>
      <c r="H11" s="65"/>
      <c r="I11" s="66"/>
      <c r="J11" t="s">
        <v>26</v>
      </c>
    </row>
    <row r="12" spans="1:10" x14ac:dyDescent="0.35">
      <c r="B12" s="67" t="s">
        <v>27</v>
      </c>
      <c r="C12" s="65">
        <v>1</v>
      </c>
      <c r="D12" s="68"/>
      <c r="E12" s="69" t="str">
        <f>B12&amp;". "&amp;FIXED(G12,0)&amp;"%"</f>
        <v>Min. 23%</v>
      </c>
      <c r="F12" s="69"/>
      <c r="G12" s="70">
        <f>VLOOKUP(B12,Data!$C$5:$AD$100,J12,FALSE)*100</f>
        <v>23.333333333333332</v>
      </c>
      <c r="H12" s="70"/>
      <c r="I12" s="66"/>
      <c r="J12">
        <v>3</v>
      </c>
    </row>
    <row r="13" spans="1:10" x14ac:dyDescent="0.35">
      <c r="B13" s="67" t="s">
        <v>28</v>
      </c>
      <c r="C13" s="65">
        <v>1</v>
      </c>
      <c r="D13" s="71"/>
      <c r="E13" s="69" t="str">
        <f>B13&amp;". "&amp;FIXED(G13,0)&amp;"%"</f>
        <v>Max. 87%</v>
      </c>
      <c r="F13" s="69"/>
      <c r="G13" s="70">
        <f>VLOOKUP(B13,Data!$C$5:$AD$100,J12,FALSE)*100</f>
        <v>86.527777777777786</v>
      </c>
      <c r="H13" s="70"/>
      <c r="I13" s="66"/>
      <c r="J13" s="8"/>
    </row>
    <row r="14" spans="1:10" x14ac:dyDescent="0.35">
      <c r="B14" s="69" t="s">
        <v>29</v>
      </c>
      <c r="C14" s="65">
        <v>1</v>
      </c>
      <c r="D14" s="69" t="s">
        <v>29</v>
      </c>
      <c r="E14" s="69" t="str">
        <f>B14&amp;": "&amp;FIXED(G14,0)&amp;"%"</f>
        <v>OECD: 53%</v>
      </c>
      <c r="F14" s="69"/>
      <c r="G14" s="70">
        <f>VLOOKUP(B14,Data!$C$5:$AD$100,J12,FALSE)*100</f>
        <v>52.507936507936513</v>
      </c>
      <c r="H14" s="70"/>
      <c r="I14" s="66"/>
      <c r="J14" s="8"/>
    </row>
    <row r="15" spans="1:10" x14ac:dyDescent="0.35">
      <c r="A15" t="s">
        <v>30</v>
      </c>
      <c r="B15" s="72" t="s">
        <v>31</v>
      </c>
      <c r="C15" s="65">
        <v>1</v>
      </c>
      <c r="D15" s="65"/>
      <c r="E15" s="69"/>
      <c r="F15" s="69" t="str">
        <f>B15&amp;": "&amp;FIXED(H15,0)&amp;"%"</f>
        <v>Australia: 67%</v>
      </c>
      <c r="G15" s="70"/>
      <c r="H15" s="70">
        <f>VLOOKUP(B15,Data!$C$5:$AD$100,J12,FALSE)*100</f>
        <v>66.666666666666671</v>
      </c>
      <c r="I15" s="66"/>
      <c r="J15" s="8"/>
    </row>
    <row r="16" spans="1:10" x14ac:dyDescent="0.35">
      <c r="B16" s="73"/>
      <c r="C16" s="65">
        <v>1</v>
      </c>
      <c r="D16" s="65"/>
      <c r="E16" s="65"/>
      <c r="F16" s="65"/>
      <c r="G16" s="70">
        <v>0</v>
      </c>
      <c r="H16" s="65"/>
      <c r="I16" s="66"/>
      <c r="J16" s="8"/>
    </row>
    <row r="17" spans="2:11" x14ac:dyDescent="0.35">
      <c r="B17" s="73"/>
      <c r="C17" s="65">
        <v>1</v>
      </c>
      <c r="D17" s="65"/>
      <c r="E17" s="65"/>
      <c r="F17" s="65"/>
      <c r="G17" s="70">
        <v>100</v>
      </c>
      <c r="H17" s="65"/>
      <c r="I17" s="66"/>
      <c r="J17" s="8"/>
    </row>
    <row r="18" spans="2:11" x14ac:dyDescent="0.35">
      <c r="C18" s="8"/>
      <c r="D18" s="8"/>
      <c r="E18" s="8"/>
      <c r="F18" s="8"/>
      <c r="G18" s="8"/>
      <c r="H18" s="8"/>
      <c r="I18" s="8"/>
      <c r="J18" s="8"/>
    </row>
    <row r="19" spans="2:11" x14ac:dyDescent="0.35">
      <c r="C19" s="8"/>
      <c r="D19" s="8"/>
      <c r="E19" s="8"/>
      <c r="F19" s="8"/>
      <c r="G19" s="8"/>
      <c r="H19" s="8"/>
      <c r="I19" s="8"/>
      <c r="J19" s="8"/>
    </row>
    <row r="20" spans="2:11" x14ac:dyDescent="0.35">
      <c r="B20" s="8"/>
      <c r="C20" s="8"/>
      <c r="D20" s="8"/>
      <c r="E20" s="8"/>
      <c r="F20" s="8"/>
      <c r="G20" s="8"/>
      <c r="H20" s="8"/>
      <c r="I20" s="8"/>
      <c r="J20" s="8"/>
    </row>
    <row r="21" spans="2:11" x14ac:dyDescent="0.35">
      <c r="B21" s="74" t="str">
        <f>Data!G2</f>
        <v xml:space="preserve"> Equal treatment of LGBTI people: General provisions</v>
      </c>
      <c r="C21" s="75"/>
      <c r="D21" s="75"/>
      <c r="E21" s="75"/>
      <c r="F21" s="75"/>
      <c r="G21" s="75"/>
      <c r="H21" s="75"/>
      <c r="I21" s="66"/>
      <c r="J21" t="str">
        <f>$J$11</f>
        <v>Column#1</v>
      </c>
    </row>
    <row r="22" spans="2:11" x14ac:dyDescent="0.35">
      <c r="B22" s="76" t="s">
        <v>27</v>
      </c>
      <c r="C22" s="75">
        <v>1</v>
      </c>
      <c r="D22" s="77"/>
      <c r="E22" s="78" t="str">
        <f>B22&amp;". "&amp;FIXED(G22,0)&amp;"%"</f>
        <v>Min. 20%</v>
      </c>
      <c r="F22" s="78"/>
      <c r="G22" s="79">
        <f>VLOOKUP(B22,Data!$C$5:$AD$100,J22,FALSE)*100</f>
        <v>20</v>
      </c>
      <c r="H22" s="79"/>
      <c r="I22" s="66"/>
      <c r="J22">
        <v>5</v>
      </c>
      <c r="K22" s="80"/>
    </row>
    <row r="23" spans="2:11" x14ac:dyDescent="0.35">
      <c r="B23" s="76" t="s">
        <v>28</v>
      </c>
      <c r="C23" s="75">
        <v>1</v>
      </c>
      <c r="D23" s="81"/>
      <c r="E23" s="78" t="str">
        <f>B23&amp;". "&amp;FIXED(G23,0)&amp;"%"</f>
        <v>Max. 96%</v>
      </c>
      <c r="F23" s="78"/>
      <c r="G23" s="79">
        <f>VLOOKUP(B23,Data!$C$5:$AD$100,J22,FALSE)*100</f>
        <v>95.555555555555557</v>
      </c>
      <c r="H23" s="79"/>
      <c r="I23" s="66"/>
      <c r="J23" s="8"/>
      <c r="K23" s="80"/>
    </row>
    <row r="24" spans="2:11" x14ac:dyDescent="0.35">
      <c r="B24" s="78" t="s">
        <v>29</v>
      </c>
      <c r="C24" s="75">
        <v>1</v>
      </c>
      <c r="D24" s="78" t="s">
        <v>29</v>
      </c>
      <c r="E24" s="78" t="str">
        <f>B24&amp;": "&amp;FIXED(G24,0)&amp;"%"</f>
        <v>OECD: 57%</v>
      </c>
      <c r="F24" s="78"/>
      <c r="G24" s="79">
        <f>VLOOKUP(B24,Data!$C$5:$AD$100,J22,FALSE)*100</f>
        <v>56.539682539682524</v>
      </c>
      <c r="H24" s="79"/>
      <c r="I24" s="66"/>
      <c r="J24" s="8"/>
      <c r="K24" s="80"/>
    </row>
    <row r="25" spans="2:11" x14ac:dyDescent="0.35">
      <c r="B25" s="82" t="str">
        <f>$B$15</f>
        <v>Australia</v>
      </c>
      <c r="C25" s="75">
        <v>1</v>
      </c>
      <c r="D25" s="75"/>
      <c r="E25" s="78"/>
      <c r="F25" s="78" t="str">
        <f>B25&amp;": "&amp;FIXED(H25,0)&amp;"%"</f>
        <v>Australia: 78%</v>
      </c>
      <c r="G25" s="79"/>
      <c r="H25" s="79">
        <f>VLOOKUP(B25,Data!$C$5:$AD$100,J22,FALSE)*100</f>
        <v>78.333333333333329</v>
      </c>
      <c r="I25" s="66"/>
      <c r="J25" s="8"/>
      <c r="K25" s="80"/>
    </row>
    <row r="26" spans="2:11" x14ac:dyDescent="0.35">
      <c r="B26" s="83"/>
      <c r="C26" s="75">
        <v>1</v>
      </c>
      <c r="D26" s="75"/>
      <c r="E26" s="75"/>
      <c r="F26" s="75"/>
      <c r="G26" s="79">
        <v>0</v>
      </c>
      <c r="H26" s="75"/>
      <c r="I26" s="66"/>
      <c r="J26" s="8"/>
      <c r="K26" s="80"/>
    </row>
    <row r="27" spans="2:11" x14ac:dyDescent="0.35">
      <c r="B27" s="83"/>
      <c r="C27" s="75">
        <v>1</v>
      </c>
      <c r="D27" s="75"/>
      <c r="E27" s="75"/>
      <c r="F27" s="75"/>
      <c r="G27" s="79">
        <v>100</v>
      </c>
      <c r="H27" s="75"/>
      <c r="I27" s="66"/>
      <c r="J27" s="8"/>
      <c r="K27" s="80"/>
    </row>
    <row r="28" spans="2:11" x14ac:dyDescent="0.35">
      <c r="B28" s="84"/>
      <c r="C28" s="8"/>
      <c r="D28" s="8"/>
      <c r="E28" s="8"/>
      <c r="F28" s="8"/>
      <c r="G28" s="8"/>
      <c r="H28" s="8"/>
      <c r="I28" s="66"/>
      <c r="J28" s="8"/>
      <c r="K28" s="80"/>
    </row>
    <row r="29" spans="2:11" x14ac:dyDescent="0.35">
      <c r="B29" s="84"/>
      <c r="C29" s="8"/>
      <c r="D29" s="8"/>
      <c r="E29" s="8"/>
      <c r="F29" s="8"/>
      <c r="G29" s="8"/>
      <c r="H29" s="8"/>
      <c r="I29" s="66"/>
      <c r="J29" s="8"/>
      <c r="K29" s="80"/>
    </row>
    <row r="30" spans="2:11" x14ac:dyDescent="0.35">
      <c r="B30" s="84"/>
      <c r="C30" s="8"/>
      <c r="D30" s="8"/>
      <c r="E30" s="8"/>
      <c r="F30" s="8"/>
      <c r="G30" s="8"/>
      <c r="H30" s="8"/>
      <c r="I30" s="66"/>
      <c r="J30" s="8"/>
      <c r="K30" s="80"/>
    </row>
    <row r="31" spans="2:11" x14ac:dyDescent="0.35">
      <c r="B31" s="85" t="str">
        <f>Data!H4</f>
        <v>Protection of LGBTI people against discrimination</v>
      </c>
      <c r="C31" s="86"/>
      <c r="D31" s="86"/>
      <c r="E31" s="86"/>
      <c r="F31" s="86"/>
      <c r="G31" s="86"/>
      <c r="H31" s="86"/>
      <c r="J31" t="str">
        <f>$J$11</f>
        <v>Column#1</v>
      </c>
    </row>
    <row r="32" spans="2:11" x14ac:dyDescent="0.35">
      <c r="B32" s="87" t="s">
        <v>27</v>
      </c>
      <c r="C32" s="86">
        <v>1</v>
      </c>
      <c r="D32" s="88"/>
      <c r="E32" s="89" t="str">
        <f>B32&amp;". "&amp;FIXED(G32,0)&amp;"%"</f>
        <v>Min. 0%</v>
      </c>
      <c r="F32" s="89"/>
      <c r="G32" s="90">
        <f>VLOOKUP(B32,Data!$C$5:$AD$100,J32,FALSE)*100</f>
        <v>0</v>
      </c>
      <c r="H32" s="90"/>
      <c r="J32">
        <f>J22+1</f>
        <v>6</v>
      </c>
    </row>
    <row r="33" spans="2:10" x14ac:dyDescent="0.35">
      <c r="B33" s="87" t="s">
        <v>28</v>
      </c>
      <c r="C33" s="86">
        <v>1</v>
      </c>
      <c r="D33" s="91"/>
      <c r="E33" s="89" t="str">
        <f>B33&amp;". "&amp;FIXED(G33,0)&amp;"%"</f>
        <v>Max. 78%</v>
      </c>
      <c r="F33" s="89"/>
      <c r="G33" s="90">
        <f>VLOOKUP(B33,Data!$C$5:$AD$100,J32,FALSE)*100</f>
        <v>77.777777777777786</v>
      </c>
      <c r="H33" s="90"/>
    </row>
    <row r="34" spans="2:10" x14ac:dyDescent="0.35">
      <c r="B34" s="89" t="s">
        <v>29</v>
      </c>
      <c r="C34" s="86">
        <v>1</v>
      </c>
      <c r="D34" s="89" t="s">
        <v>29</v>
      </c>
      <c r="E34" s="89" t="str">
        <f>B34&amp;": "&amp;FIXED(G34,0)&amp;"%"</f>
        <v>OECD: 40%</v>
      </c>
      <c r="F34" s="89"/>
      <c r="G34" s="90">
        <f>VLOOKUP(B34,Data!$C$5:$AD$100,J32,FALSE)*100</f>
        <v>39.603174603174608</v>
      </c>
      <c r="H34" s="90"/>
    </row>
    <row r="35" spans="2:10" x14ac:dyDescent="0.35">
      <c r="B35" s="92" t="str">
        <f>$B$25</f>
        <v>Australia</v>
      </c>
      <c r="C35" s="86">
        <v>1</v>
      </c>
      <c r="D35" s="86"/>
      <c r="E35" s="89"/>
      <c r="F35" s="89" t="str">
        <f>B35&amp;": "&amp;FIXED(H35,0)&amp;"%"</f>
        <v>Australia: 67%</v>
      </c>
      <c r="G35" s="90"/>
      <c r="H35" s="90">
        <f>VLOOKUP(B35,Data!$C$5:$AD$100,J32,FALSE)*100</f>
        <v>66.666666666666657</v>
      </c>
    </row>
    <row r="36" spans="2:10" x14ac:dyDescent="0.35">
      <c r="B36" s="89"/>
      <c r="C36" s="86">
        <v>1</v>
      </c>
      <c r="D36" s="89"/>
      <c r="E36" s="89"/>
      <c r="F36" s="89"/>
      <c r="G36" s="90">
        <v>0</v>
      </c>
      <c r="H36" s="90"/>
    </row>
    <row r="37" spans="2:10" x14ac:dyDescent="0.35">
      <c r="B37" s="89"/>
      <c r="C37" s="86">
        <v>1</v>
      </c>
      <c r="D37" s="89"/>
      <c r="E37" s="89"/>
      <c r="F37" s="89"/>
      <c r="G37" s="90">
        <v>100</v>
      </c>
      <c r="H37" s="90"/>
    </row>
    <row r="41" spans="2:10" x14ac:dyDescent="0.35">
      <c r="B41" s="85" t="str">
        <f>Data!I4</f>
        <v>Protection of LGBTI people's civil liberties</v>
      </c>
      <c r="C41" s="86"/>
      <c r="D41" s="86"/>
      <c r="E41" s="86"/>
      <c r="F41" s="86"/>
      <c r="G41" s="86"/>
      <c r="H41" s="86"/>
      <c r="J41" t="str">
        <f>$J$11</f>
        <v>Column#1</v>
      </c>
    </row>
    <row r="42" spans="2:10" x14ac:dyDescent="0.35">
      <c r="B42" s="87" t="s">
        <v>27</v>
      </c>
      <c r="C42" s="86">
        <v>1</v>
      </c>
      <c r="D42" s="88">
        <f>Data!G60</f>
        <v>0</v>
      </c>
      <c r="E42" s="89" t="str">
        <f>B42&amp;". "&amp;FIXED(G42,0)&amp;"%"</f>
        <v>Min. 100%</v>
      </c>
      <c r="F42" s="89"/>
      <c r="G42" s="90">
        <f>VLOOKUP(B42,Data!$C$5:$AD$100,J42,FALSE)*100</f>
        <v>100</v>
      </c>
      <c r="H42" s="90"/>
      <c r="J42">
        <f>J32+1</f>
        <v>7</v>
      </c>
    </row>
    <row r="43" spans="2:10" x14ac:dyDescent="0.35">
      <c r="B43" s="87" t="s">
        <v>28</v>
      </c>
      <c r="C43" s="86">
        <v>1</v>
      </c>
      <c r="D43" s="91">
        <f>Data!G63</f>
        <v>0</v>
      </c>
      <c r="E43" s="89" t="str">
        <f>B43&amp;". "&amp;FIXED(G43,0)&amp;"%"</f>
        <v>Max. 100%</v>
      </c>
      <c r="F43" s="89"/>
      <c r="G43" s="90">
        <f>VLOOKUP(B43,Data!$C$5:$AD$100,J42,FALSE)*100</f>
        <v>100</v>
      </c>
      <c r="H43" s="90"/>
    </row>
    <row r="44" spans="2:10" x14ac:dyDescent="0.35">
      <c r="B44" s="89" t="s">
        <v>29</v>
      </c>
      <c r="C44" s="86">
        <v>1</v>
      </c>
      <c r="D44" s="89" t="s">
        <v>29</v>
      </c>
      <c r="E44" s="89" t="str">
        <f>B44&amp;": "&amp;FIXED(G44,0)&amp;"%"</f>
        <v>OECD: 100%</v>
      </c>
      <c r="F44" s="89"/>
      <c r="G44" s="90">
        <f>VLOOKUP(B44,Data!$C$5:$AD$100,J42,FALSE)*100</f>
        <v>100</v>
      </c>
      <c r="H44" s="90"/>
    </row>
    <row r="45" spans="2:10" x14ac:dyDescent="0.35">
      <c r="B45" s="92" t="str">
        <f>$B$25</f>
        <v>Australia</v>
      </c>
      <c r="C45" s="86">
        <v>1</v>
      </c>
      <c r="D45" s="86"/>
      <c r="E45" s="89"/>
      <c r="F45" s="89" t="str">
        <f>B45&amp;": "&amp;FIXED(H45,0)&amp;"%"</f>
        <v>Australia: 100%</v>
      </c>
      <c r="G45" s="90"/>
      <c r="H45" s="90">
        <f>VLOOKUP(B45,Data!$C$5:$AD$100,J42,FALSE)*100</f>
        <v>100</v>
      </c>
    </row>
    <row r="46" spans="2:10" x14ac:dyDescent="0.35">
      <c r="B46" s="89"/>
      <c r="C46" s="86">
        <v>1</v>
      </c>
      <c r="D46" s="89"/>
      <c r="E46" s="89"/>
      <c r="F46" s="89"/>
      <c r="G46" s="90">
        <v>0</v>
      </c>
      <c r="H46" s="90"/>
    </row>
    <row r="47" spans="2:10" x14ac:dyDescent="0.35">
      <c r="B47" s="89"/>
      <c r="C47" s="86">
        <v>1</v>
      </c>
      <c r="D47" s="89"/>
      <c r="E47" s="89"/>
      <c r="F47" s="89"/>
      <c r="G47" s="90">
        <v>100</v>
      </c>
      <c r="H47" s="90"/>
    </row>
    <row r="51" spans="2:10" x14ac:dyDescent="0.35">
      <c r="B51" s="85" t="str">
        <f>Data!J4</f>
        <v>Protection of LGBTI people against violence</v>
      </c>
      <c r="C51" s="86"/>
      <c r="D51" s="86"/>
      <c r="E51" s="86"/>
      <c r="F51" s="86"/>
      <c r="G51" s="86"/>
      <c r="H51" s="86"/>
      <c r="J51" t="str">
        <f>$J$11</f>
        <v>Column#1</v>
      </c>
    </row>
    <row r="52" spans="2:10" x14ac:dyDescent="0.35">
      <c r="B52" s="87" t="s">
        <v>27</v>
      </c>
      <c r="C52" s="86">
        <v>1</v>
      </c>
      <c r="D52" s="88">
        <f>Data!G70</f>
        <v>0</v>
      </c>
      <c r="E52" s="89" t="str">
        <f>B52&amp;". "&amp;FIXED(G52,0)&amp;"%"</f>
        <v>Min. 0%</v>
      </c>
      <c r="F52" s="89"/>
      <c r="G52" s="90">
        <f>VLOOKUP(B52,Data!$C$5:$AD$100,J52,FALSE)*100</f>
        <v>0</v>
      </c>
      <c r="H52" s="90"/>
      <c r="J52">
        <f>J42+1</f>
        <v>8</v>
      </c>
    </row>
    <row r="53" spans="2:10" x14ac:dyDescent="0.35">
      <c r="B53" s="87" t="s">
        <v>28</v>
      </c>
      <c r="C53" s="86">
        <v>1</v>
      </c>
      <c r="D53" s="91">
        <f>Data!G73</f>
        <v>0</v>
      </c>
      <c r="E53" s="89" t="str">
        <f>B53&amp;". "&amp;FIXED(G53,0)&amp;"%"</f>
        <v>Max. 100%</v>
      </c>
      <c r="F53" s="89"/>
      <c r="G53" s="90">
        <f>VLOOKUP(B53,Data!$C$5:$AD$100,J52,FALSE)*100</f>
        <v>100</v>
      </c>
      <c r="H53" s="90"/>
    </row>
    <row r="54" spans="2:10" x14ac:dyDescent="0.35">
      <c r="B54" s="89" t="s">
        <v>29</v>
      </c>
      <c r="C54" s="86">
        <v>1</v>
      </c>
      <c r="D54" s="89" t="s">
        <v>29</v>
      </c>
      <c r="E54" s="89" t="str">
        <f>B54&amp;": "&amp;FIXED(G54,0)&amp;"%"</f>
        <v>OECD: 33%</v>
      </c>
      <c r="F54" s="89"/>
      <c r="G54" s="90">
        <f>VLOOKUP(B54,Data!$C$5:$AD$100,J52,FALSE)*100</f>
        <v>32.857142857142861</v>
      </c>
      <c r="H54" s="90"/>
    </row>
    <row r="55" spans="2:10" x14ac:dyDescent="0.35">
      <c r="B55" s="92" t="str">
        <f>$B$25</f>
        <v>Australia</v>
      </c>
      <c r="C55" s="86">
        <v>1</v>
      </c>
      <c r="D55" s="86"/>
      <c r="E55" s="89"/>
      <c r="F55" s="89" t="str">
        <f>B55&amp;": "&amp;FIXED(H55,0)&amp;"%"</f>
        <v>Australia: 25%</v>
      </c>
      <c r="G55" s="90"/>
      <c r="H55" s="90">
        <f>VLOOKUP(B55,Data!$C$5:$AD$100,J52,FALSE)*100</f>
        <v>25</v>
      </c>
    </row>
    <row r="56" spans="2:10" x14ac:dyDescent="0.35">
      <c r="B56" s="89"/>
      <c r="C56" s="86">
        <v>1</v>
      </c>
      <c r="D56" s="89"/>
      <c r="E56" s="89"/>
      <c r="F56" s="89"/>
      <c r="G56" s="90">
        <v>0</v>
      </c>
      <c r="H56" s="90"/>
    </row>
    <row r="57" spans="2:10" x14ac:dyDescent="0.35">
      <c r="B57" s="89"/>
      <c r="C57" s="86">
        <v>1</v>
      </c>
      <c r="D57" s="89"/>
      <c r="E57" s="89"/>
      <c r="F57" s="89"/>
      <c r="G57" s="90">
        <v>100</v>
      </c>
      <c r="H57" s="90"/>
    </row>
    <row r="61" spans="2:10" x14ac:dyDescent="0.35">
      <c r="B61" s="85" t="str">
        <f>Data!K4</f>
        <v>Protection of LGBTI people fleeing persecution abroad</v>
      </c>
      <c r="C61" s="86"/>
      <c r="D61" s="86"/>
      <c r="E61" s="86"/>
      <c r="F61" s="86"/>
      <c r="G61" s="86"/>
      <c r="H61" s="86"/>
      <c r="J61" t="str">
        <f>$J$11</f>
        <v>Column#1</v>
      </c>
    </row>
    <row r="62" spans="2:10" x14ac:dyDescent="0.35">
      <c r="B62" s="87" t="s">
        <v>27</v>
      </c>
      <c r="C62" s="86">
        <v>1</v>
      </c>
      <c r="D62" s="88">
        <f>Data!G80</f>
        <v>0</v>
      </c>
      <c r="E62" s="89" t="str">
        <f>B62&amp;". "&amp;FIXED(G62,0)&amp;"%"</f>
        <v>Min. 0%</v>
      </c>
      <c r="F62" s="89"/>
      <c r="G62" s="90">
        <f>VLOOKUP(B62,Data!$C$5:$AD$100,J62,FALSE)*100</f>
        <v>0</v>
      </c>
      <c r="H62" s="90"/>
      <c r="J62">
        <f>J52+1</f>
        <v>9</v>
      </c>
    </row>
    <row r="63" spans="2:10" x14ac:dyDescent="0.35">
      <c r="B63" s="87" t="s">
        <v>28</v>
      </c>
      <c r="C63" s="86">
        <v>1</v>
      </c>
      <c r="D63" s="91">
        <f>Data!G83</f>
        <v>0</v>
      </c>
      <c r="E63" s="89" t="str">
        <f>B63&amp;". "&amp;FIXED(G63,0)&amp;"%"</f>
        <v>Max. 100%</v>
      </c>
      <c r="F63" s="89"/>
      <c r="G63" s="90">
        <f>VLOOKUP(B63,Data!$C$5:$AD$100,J62,FALSE)*100</f>
        <v>100</v>
      </c>
      <c r="H63" s="90"/>
    </row>
    <row r="64" spans="2:10" x14ac:dyDescent="0.35">
      <c r="B64" s="89" t="s">
        <v>29</v>
      </c>
      <c r="C64" s="86">
        <v>1</v>
      </c>
      <c r="D64" s="89" t="s">
        <v>29</v>
      </c>
      <c r="E64" s="89" t="str">
        <f>B64&amp;": "&amp;FIXED(G64,0)&amp;"%"</f>
        <v>OECD: 48%</v>
      </c>
      <c r="F64" s="89"/>
      <c r="G64" s="90">
        <f>VLOOKUP(B64,Data!$C$5:$AD$100,J62,FALSE)*100</f>
        <v>47.619047619047599</v>
      </c>
      <c r="H64" s="90"/>
    </row>
    <row r="65" spans="2:10" x14ac:dyDescent="0.35">
      <c r="B65" s="92" t="str">
        <f>$B$25</f>
        <v>Australia</v>
      </c>
      <c r="C65" s="86">
        <v>1</v>
      </c>
      <c r="D65" s="86"/>
      <c r="E65" s="89"/>
      <c r="F65" s="89" t="str">
        <f>B65&amp;": "&amp;FIXED(H65,0)&amp;"%"</f>
        <v>Australia: 100%</v>
      </c>
      <c r="G65" s="90"/>
      <c r="H65" s="90">
        <f>VLOOKUP(B65,Data!$C$5:$AD$100,J62,FALSE)*100</f>
        <v>100</v>
      </c>
    </row>
    <row r="66" spans="2:10" x14ac:dyDescent="0.35">
      <c r="B66" s="89"/>
      <c r="C66" s="86">
        <v>1</v>
      </c>
      <c r="D66" s="89"/>
      <c r="E66" s="89"/>
      <c r="F66" s="89"/>
      <c r="G66" s="90">
        <v>0</v>
      </c>
      <c r="H66" s="90"/>
    </row>
    <row r="67" spans="2:10" x14ac:dyDescent="0.35">
      <c r="B67" s="89"/>
      <c r="C67" s="86">
        <v>1</v>
      </c>
      <c r="D67" s="89"/>
      <c r="E67" s="89"/>
      <c r="F67" s="89"/>
      <c r="G67" s="90">
        <v>100</v>
      </c>
      <c r="H67" s="90"/>
    </row>
    <row r="71" spans="2:10" x14ac:dyDescent="0.35">
      <c r="B71" s="85" t="str">
        <f>Data!L4</f>
        <v>Existence of an LGBTI-inclusive equality body, ombudsman or human rights commission</v>
      </c>
      <c r="C71" s="86"/>
      <c r="D71" s="86"/>
      <c r="E71" s="86"/>
      <c r="F71" s="86"/>
      <c r="G71" s="86"/>
      <c r="H71" s="86"/>
      <c r="J71" t="str">
        <f>$J$11</f>
        <v>Column#1</v>
      </c>
    </row>
    <row r="72" spans="2:10" x14ac:dyDescent="0.35">
      <c r="B72" s="87" t="s">
        <v>27</v>
      </c>
      <c r="C72" s="86">
        <v>1</v>
      </c>
      <c r="D72" s="88">
        <f>Data!G90</f>
        <v>0</v>
      </c>
      <c r="E72" s="89" t="str">
        <f>B72&amp;". "&amp;FIXED(G72,0)&amp;"%"</f>
        <v>Min. 0%</v>
      </c>
      <c r="F72" s="89"/>
      <c r="G72" s="90">
        <f>VLOOKUP(B72,Data!$C$5:$AD$100,J72,FALSE)*100</f>
        <v>0</v>
      </c>
      <c r="H72" s="90"/>
      <c r="J72">
        <f>J62+1</f>
        <v>10</v>
      </c>
    </row>
    <row r="73" spans="2:10" x14ac:dyDescent="0.35">
      <c r="B73" s="87" t="s">
        <v>28</v>
      </c>
      <c r="C73" s="86">
        <v>1</v>
      </c>
      <c r="D73" s="91">
        <f>Data!G93</f>
        <v>0</v>
      </c>
      <c r="E73" s="89" t="str">
        <f>B73&amp;". "&amp;FIXED(G73,0)&amp;"%"</f>
        <v>Max. 100%</v>
      </c>
      <c r="F73" s="89"/>
      <c r="G73" s="90">
        <f>VLOOKUP(B73,Data!$C$5:$AD$100,J72,FALSE)*100</f>
        <v>100</v>
      </c>
      <c r="H73" s="90"/>
    </row>
    <row r="74" spans="2:10" x14ac:dyDescent="0.35">
      <c r="B74" s="89" t="s">
        <v>29</v>
      </c>
      <c r="C74" s="86">
        <v>1</v>
      </c>
      <c r="D74" s="89" t="s">
        <v>29</v>
      </c>
      <c r="E74" s="89" t="str">
        <f>B74&amp;": "&amp;FIXED(G74,0)&amp;"%"</f>
        <v>OECD: 63%</v>
      </c>
      <c r="F74" s="89"/>
      <c r="G74" s="90">
        <f>VLOOKUP(B74,Data!$C$5:$AD$100,J72,FALSE)*100</f>
        <v>62.619047619047642</v>
      </c>
      <c r="H74" s="90"/>
    </row>
    <row r="75" spans="2:10" x14ac:dyDescent="0.35">
      <c r="B75" s="92" t="str">
        <f>$B$25</f>
        <v>Australia</v>
      </c>
      <c r="C75" s="86">
        <v>1</v>
      </c>
      <c r="D75" s="86"/>
      <c r="E75" s="89"/>
      <c r="F75" s="89" t="str">
        <f>B75&amp;": "&amp;FIXED(H75,0)&amp;"%"</f>
        <v>Australia: 100%</v>
      </c>
      <c r="G75" s="90"/>
      <c r="H75" s="90">
        <f>VLOOKUP(B75,Data!$C$5:$AD$100,J72,FALSE)*100</f>
        <v>100</v>
      </c>
    </row>
    <row r="76" spans="2:10" x14ac:dyDescent="0.35">
      <c r="B76" s="89"/>
      <c r="C76" s="86">
        <v>1</v>
      </c>
      <c r="D76" s="89"/>
      <c r="E76" s="89"/>
      <c r="F76" s="89"/>
      <c r="G76" s="90">
        <v>0</v>
      </c>
      <c r="H76" s="90"/>
    </row>
    <row r="77" spans="2:10" x14ac:dyDescent="0.35">
      <c r="B77" s="89"/>
      <c r="C77" s="86">
        <v>1</v>
      </c>
      <c r="D77" s="89"/>
      <c r="E77" s="89"/>
      <c r="F77" s="89"/>
      <c r="G77" s="90">
        <v>100</v>
      </c>
      <c r="H77" s="90"/>
    </row>
    <row r="91" spans="2:11" x14ac:dyDescent="0.35">
      <c r="B91" s="93" t="str">
        <f>Data!N2</f>
        <v>Equal treatment of LGBTI people: Group-specific provisions</v>
      </c>
      <c r="C91" s="94"/>
      <c r="D91" s="94"/>
      <c r="E91" s="94"/>
      <c r="F91" s="94"/>
      <c r="G91" s="94"/>
      <c r="H91" s="94"/>
      <c r="I91" s="66"/>
      <c r="J91" t="str">
        <f>$J$11</f>
        <v>Column#1</v>
      </c>
    </row>
    <row r="92" spans="2:11" x14ac:dyDescent="0.35">
      <c r="B92" s="95" t="s">
        <v>27</v>
      </c>
      <c r="C92" s="94">
        <v>1</v>
      </c>
      <c r="D92" s="96"/>
      <c r="E92" s="97" t="str">
        <f>B92&amp;". "&amp;FIXED(G92,0)&amp;"%"</f>
        <v>Min. 10%</v>
      </c>
      <c r="F92" s="97"/>
      <c r="G92" s="98">
        <f>VLOOKUP(B92,Data!$C$5:$AD$100,J92,FALSE)*100</f>
        <v>10</v>
      </c>
      <c r="H92" s="98"/>
      <c r="I92" s="66"/>
      <c r="J92">
        <v>12</v>
      </c>
      <c r="K92" s="80"/>
    </row>
    <row r="93" spans="2:11" x14ac:dyDescent="0.35">
      <c r="B93" s="95" t="s">
        <v>28</v>
      </c>
      <c r="C93" s="94">
        <v>1</v>
      </c>
      <c r="D93" s="99"/>
      <c r="E93" s="97" t="str">
        <f>B93&amp;". "&amp;FIXED(G93,0)&amp;"%"</f>
        <v>Max. 78%</v>
      </c>
      <c r="F93" s="97"/>
      <c r="G93" s="98">
        <f>VLOOKUP(B93,Data!$C$5:$AD$100,J92,FALSE)*100</f>
        <v>77.5</v>
      </c>
      <c r="H93" s="98"/>
      <c r="I93" s="66"/>
      <c r="J93" s="8"/>
      <c r="K93" s="80"/>
    </row>
    <row r="94" spans="2:11" x14ac:dyDescent="0.35">
      <c r="B94" s="97" t="s">
        <v>29</v>
      </c>
      <c r="C94" s="94">
        <v>1</v>
      </c>
      <c r="D94" s="97" t="s">
        <v>29</v>
      </c>
      <c r="E94" s="97" t="str">
        <f>B94&amp;": "&amp;FIXED(G94,0)&amp;"%"</f>
        <v>OECD: 48%</v>
      </c>
      <c r="F94" s="97"/>
      <c r="G94" s="98">
        <f>VLOOKUP(B94,Data!$C$5:$AD$100,J92,FALSE)*100</f>
        <v>48.47619047619046</v>
      </c>
      <c r="H94" s="98"/>
      <c r="I94" s="66"/>
      <c r="J94" s="8"/>
      <c r="K94" s="80"/>
    </row>
    <row r="95" spans="2:11" x14ac:dyDescent="0.35">
      <c r="B95" s="100" t="str">
        <f>$B$15</f>
        <v>Australia</v>
      </c>
      <c r="C95" s="94">
        <v>1</v>
      </c>
      <c r="D95" s="94"/>
      <c r="E95" s="97"/>
      <c r="F95" s="97" t="str">
        <f>B95&amp;": "&amp;FIXED(H95,0)&amp;"%"</f>
        <v>Australia: 55%</v>
      </c>
      <c r="G95" s="98"/>
      <c r="H95" s="98">
        <f>VLOOKUP(B95,Data!$C$5:$AD$100,J92,FALSE)*100</f>
        <v>55.000000000000007</v>
      </c>
      <c r="I95" s="66"/>
      <c r="J95" s="8"/>
      <c r="K95" s="80"/>
    </row>
    <row r="96" spans="2:11" x14ac:dyDescent="0.35">
      <c r="B96" s="101"/>
      <c r="C96" s="94">
        <v>1</v>
      </c>
      <c r="D96" s="94"/>
      <c r="E96" s="94"/>
      <c r="F96" s="94"/>
      <c r="G96" s="98">
        <v>0</v>
      </c>
      <c r="H96" s="94"/>
      <c r="I96" s="66"/>
      <c r="J96" s="8"/>
      <c r="K96" s="80"/>
    </row>
    <row r="97" spans="2:11" x14ac:dyDescent="0.35">
      <c r="B97" s="101"/>
      <c r="C97" s="94">
        <v>1</v>
      </c>
      <c r="D97" s="94"/>
      <c r="E97" s="94"/>
      <c r="F97" s="94"/>
      <c r="G97" s="98">
        <v>100</v>
      </c>
      <c r="H97" s="94"/>
      <c r="I97" s="66"/>
      <c r="J97" s="8"/>
      <c r="K97" s="80"/>
    </row>
    <row r="101" spans="2:11" x14ac:dyDescent="0.35">
      <c r="B101" s="102" t="str">
        <f>Data!P3</f>
        <v xml:space="preserve"> Equal treatment of LGBTI people: LGB-specific provisions</v>
      </c>
      <c r="C101" s="94"/>
      <c r="D101" s="94"/>
      <c r="E101" s="94"/>
      <c r="F101" s="94"/>
      <c r="G101" s="94"/>
      <c r="H101" s="94"/>
      <c r="I101" s="66"/>
      <c r="J101" t="str">
        <f>$J$11</f>
        <v>Column#1</v>
      </c>
    </row>
    <row r="102" spans="2:11" x14ac:dyDescent="0.35">
      <c r="B102" s="95" t="s">
        <v>27</v>
      </c>
      <c r="C102" s="94">
        <v>1</v>
      </c>
      <c r="D102" s="96"/>
      <c r="E102" s="97" t="str">
        <f>B102&amp;". "&amp;FIXED(G102,0)&amp;"%"</f>
        <v>Min. 20%</v>
      </c>
      <c r="F102" s="97"/>
      <c r="G102" s="98">
        <f>VLOOKUP(B102,Data!$C$5:$AD$100,J102,FALSE)*100</f>
        <v>20</v>
      </c>
      <c r="H102" s="98"/>
      <c r="I102" s="66"/>
      <c r="J102">
        <v>14</v>
      </c>
      <c r="K102" s="80"/>
    </row>
    <row r="103" spans="2:11" x14ac:dyDescent="0.35">
      <c r="B103" s="95" t="s">
        <v>28</v>
      </c>
      <c r="C103" s="94">
        <v>1</v>
      </c>
      <c r="D103" s="99"/>
      <c r="E103" s="97" t="str">
        <f>B103&amp;". "&amp;FIXED(G103,0)&amp;"%"</f>
        <v>Max. 95%</v>
      </c>
      <c r="F103" s="97"/>
      <c r="G103" s="98">
        <f>VLOOKUP(B103,Data!$C$5:$AD$100,J102,FALSE)*100</f>
        <v>95</v>
      </c>
      <c r="H103" s="98"/>
      <c r="I103" s="66"/>
      <c r="J103" s="8"/>
      <c r="K103" s="80"/>
    </row>
    <row r="104" spans="2:11" x14ac:dyDescent="0.35">
      <c r="B104" s="97" t="s">
        <v>29</v>
      </c>
      <c r="C104" s="94">
        <v>1</v>
      </c>
      <c r="D104" s="97" t="s">
        <v>29</v>
      </c>
      <c r="E104" s="97" t="str">
        <f>B104&amp;": "&amp;FIXED(G104,0)&amp;"%"</f>
        <v>OECD: 59%</v>
      </c>
      <c r="F104" s="97"/>
      <c r="G104" s="98">
        <f>VLOOKUP(B104,Data!$C$5:$AD$100,J102,FALSE)*100</f>
        <v>59.142857142857167</v>
      </c>
      <c r="H104" s="98"/>
      <c r="I104" s="66"/>
      <c r="J104" s="8"/>
      <c r="K104" s="80"/>
    </row>
    <row r="105" spans="2:11" x14ac:dyDescent="0.35">
      <c r="B105" s="100" t="str">
        <f>$B$15</f>
        <v>Australia</v>
      </c>
      <c r="C105" s="94">
        <v>1</v>
      </c>
      <c r="D105" s="94"/>
      <c r="E105" s="97"/>
      <c r="F105" s="97" t="str">
        <f>B105&amp;": "&amp;FIXED(H105,0)&amp;"%"</f>
        <v>Australia: 78%</v>
      </c>
      <c r="G105" s="98"/>
      <c r="H105" s="98">
        <f>VLOOKUP(B105,Data!$C$5:$AD$100,J102,FALSE)*100</f>
        <v>78.333333333333329</v>
      </c>
      <c r="I105" s="66"/>
      <c r="J105" s="8"/>
      <c r="K105" s="80"/>
    </row>
    <row r="106" spans="2:11" x14ac:dyDescent="0.35">
      <c r="B106" s="101"/>
      <c r="C106" s="94">
        <v>1</v>
      </c>
      <c r="D106" s="94"/>
      <c r="E106" s="94"/>
      <c r="F106" s="94"/>
      <c r="G106" s="98">
        <v>0</v>
      </c>
      <c r="H106" s="94"/>
      <c r="I106" s="66"/>
      <c r="J106" s="8"/>
      <c r="K106" s="80"/>
    </row>
    <row r="107" spans="2:11" x14ac:dyDescent="0.35">
      <c r="B107" s="101"/>
      <c r="C107" s="94">
        <v>1</v>
      </c>
      <c r="D107" s="94"/>
      <c r="E107" s="94"/>
      <c r="F107" s="94"/>
      <c r="G107" s="98">
        <v>100</v>
      </c>
      <c r="H107" s="94"/>
      <c r="I107" s="66"/>
      <c r="J107" s="8"/>
      <c r="K107" s="80"/>
    </row>
    <row r="110" spans="2:11" x14ac:dyDescent="0.35">
      <c r="B110" s="85" t="str">
        <f>Data!Q4</f>
        <v>Equal treatment of same-sex and different-sex consensual sexual acts</v>
      </c>
      <c r="C110" s="86"/>
      <c r="D110" s="86"/>
      <c r="E110" s="86"/>
      <c r="F110" s="86"/>
      <c r="G110" s="86"/>
      <c r="H110" s="86"/>
      <c r="J110" t="str">
        <f>$J$11</f>
        <v>Column#1</v>
      </c>
    </row>
    <row r="111" spans="2:11" x14ac:dyDescent="0.35">
      <c r="B111" s="87" t="s">
        <v>27</v>
      </c>
      <c r="C111" s="86">
        <v>1</v>
      </c>
      <c r="D111" s="88"/>
      <c r="E111" s="89" t="str">
        <f>B111&amp;". "&amp;FIXED(G111,0)&amp;"%"</f>
        <v>Min. 50%</v>
      </c>
      <c r="F111" s="89"/>
      <c r="G111" s="90">
        <f>VLOOKUP(B111,Data!$C$5:$AD$100,J111,FALSE)*100</f>
        <v>50</v>
      </c>
      <c r="H111" s="90"/>
      <c r="J111">
        <v>15</v>
      </c>
    </row>
    <row r="112" spans="2:11" x14ac:dyDescent="0.35">
      <c r="B112" s="87" t="s">
        <v>28</v>
      </c>
      <c r="C112" s="86">
        <v>1</v>
      </c>
      <c r="D112" s="91"/>
      <c r="E112" s="89" t="str">
        <f>B112&amp;". "&amp;FIXED(G112,0)&amp;"%"</f>
        <v>Max. 100%</v>
      </c>
      <c r="F112" s="89"/>
      <c r="G112" s="90">
        <f>VLOOKUP(B112,Data!$C$5:$AD$100,J111,FALSE)*100</f>
        <v>100</v>
      </c>
      <c r="H112" s="90"/>
    </row>
    <row r="113" spans="2:10" x14ac:dyDescent="0.35">
      <c r="B113" s="89" t="s">
        <v>29</v>
      </c>
      <c r="C113" s="86">
        <v>1</v>
      </c>
      <c r="D113" s="89" t="s">
        <v>29</v>
      </c>
      <c r="E113" s="89" t="str">
        <f>B113&amp;": "&amp;FIXED(G113,0)&amp;"%"</f>
        <v>OECD: 99%</v>
      </c>
      <c r="F113" s="89"/>
      <c r="G113" s="90">
        <f>VLOOKUP(B113,Data!$C$5:$AD$100,J111,FALSE)*100</f>
        <v>98.571428571428584</v>
      </c>
      <c r="H113" s="90"/>
    </row>
    <row r="114" spans="2:10" x14ac:dyDescent="0.35">
      <c r="B114" s="92" t="str">
        <f>$B$25</f>
        <v>Australia</v>
      </c>
      <c r="C114" s="86">
        <v>1</v>
      </c>
      <c r="D114" s="86"/>
      <c r="E114" s="89"/>
      <c r="F114" s="89" t="str">
        <f>B114&amp;": "&amp;FIXED(H114,0)&amp;"%"</f>
        <v>Australia: 100%</v>
      </c>
      <c r="G114" s="90"/>
      <c r="H114" s="90">
        <f>VLOOKUP(B114,Data!$C$5:$AD$100,J111,FALSE)*100</f>
        <v>100</v>
      </c>
    </row>
    <row r="115" spans="2:10" x14ac:dyDescent="0.35">
      <c r="B115" s="89"/>
      <c r="C115" s="86">
        <v>1</v>
      </c>
      <c r="D115" s="89"/>
      <c r="E115" s="89"/>
      <c r="F115" s="89"/>
      <c r="G115" s="90">
        <v>0</v>
      </c>
      <c r="H115" s="90"/>
    </row>
    <row r="116" spans="2:10" x14ac:dyDescent="0.35">
      <c r="B116" s="89"/>
      <c r="C116" s="86">
        <v>1</v>
      </c>
      <c r="D116" s="89"/>
      <c r="E116" s="89"/>
      <c r="F116" s="89"/>
      <c r="G116" s="90">
        <v>100</v>
      </c>
      <c r="H116" s="90"/>
    </row>
    <row r="120" spans="2:10" x14ac:dyDescent="0.35">
      <c r="B120" s="85" t="str">
        <f>Data!R4</f>
        <v>Ban on conversion therapy</v>
      </c>
      <c r="C120" s="86"/>
      <c r="D120" s="86"/>
      <c r="E120" s="86"/>
      <c r="F120" s="86"/>
      <c r="G120" s="86"/>
      <c r="H120" s="86"/>
      <c r="J120" t="str">
        <f>$J$11</f>
        <v>Column#1</v>
      </c>
    </row>
    <row r="121" spans="2:10" x14ac:dyDescent="0.35">
      <c r="B121" s="87" t="s">
        <v>27</v>
      </c>
      <c r="C121" s="86">
        <v>1</v>
      </c>
      <c r="D121" s="88">
        <f>Data!G160</f>
        <v>0</v>
      </c>
      <c r="E121" s="89" t="str">
        <f>B121&amp;". "&amp;FIXED(G121,0)&amp;"%"</f>
        <v>Min. 0%</v>
      </c>
      <c r="F121" s="89"/>
      <c r="G121" s="90">
        <f>VLOOKUP(B121,Data!$C$5:$AD$100,J121,FALSE)*100</f>
        <v>0</v>
      </c>
      <c r="H121" s="90"/>
      <c r="J121">
        <f>J111+1</f>
        <v>16</v>
      </c>
    </row>
    <row r="122" spans="2:10" x14ac:dyDescent="0.35">
      <c r="B122" s="87" t="s">
        <v>28</v>
      </c>
      <c r="C122" s="86">
        <v>1</v>
      </c>
      <c r="D122" s="91">
        <f>Data!G163</f>
        <v>0</v>
      </c>
      <c r="E122" s="89" t="str">
        <f>B122&amp;". "&amp;FIXED(G122,0)&amp;"%"</f>
        <v>Max. 75%</v>
      </c>
      <c r="F122" s="89"/>
      <c r="G122" s="90">
        <f>VLOOKUP(B122,Data!$C$5:$AD$100,J121,FALSE)*100</f>
        <v>75</v>
      </c>
      <c r="H122" s="90"/>
    </row>
    <row r="123" spans="2:10" x14ac:dyDescent="0.35">
      <c r="B123" s="89" t="s">
        <v>29</v>
      </c>
      <c r="C123" s="86">
        <v>1</v>
      </c>
      <c r="D123" s="89" t="s">
        <v>29</v>
      </c>
      <c r="E123" s="89" t="str">
        <f>B123&amp;": "&amp;FIXED(G123,0)&amp;"%"</f>
        <v>OECD: 5%</v>
      </c>
      <c r="F123" s="89"/>
      <c r="G123" s="90">
        <f>VLOOKUP(B123,Data!$C$5:$AD$100,J121,FALSE)*100</f>
        <v>5</v>
      </c>
      <c r="H123" s="90"/>
    </row>
    <row r="124" spans="2:10" x14ac:dyDescent="0.35">
      <c r="B124" s="92" t="str">
        <f>$B$25</f>
        <v>Australia</v>
      </c>
      <c r="C124" s="86">
        <v>1</v>
      </c>
      <c r="D124" s="86"/>
      <c r="E124" s="89"/>
      <c r="F124" s="89" t="str">
        <f>B124&amp;": "&amp;FIXED(H124,0)&amp;"%"</f>
        <v>Australia: 0%</v>
      </c>
      <c r="G124" s="90"/>
      <c r="H124" s="90">
        <f>VLOOKUP(B124,Data!$C$5:$AD$100,J121,FALSE)*100</f>
        <v>0</v>
      </c>
    </row>
    <row r="125" spans="2:10" x14ac:dyDescent="0.35">
      <c r="B125" s="89"/>
      <c r="C125" s="86">
        <v>1</v>
      </c>
      <c r="D125" s="89"/>
      <c r="E125" s="89"/>
      <c r="F125" s="89"/>
      <c r="G125" s="90">
        <v>0</v>
      </c>
      <c r="H125" s="90"/>
    </row>
    <row r="126" spans="2:10" x14ac:dyDescent="0.35">
      <c r="B126" s="89"/>
      <c r="C126" s="86">
        <v>1</v>
      </c>
      <c r="D126" s="89"/>
      <c r="E126" s="89"/>
      <c r="F126" s="89"/>
      <c r="G126" s="90">
        <v>100</v>
      </c>
      <c r="H126" s="90"/>
    </row>
    <row r="130" spans="2:10" x14ac:dyDescent="0.35">
      <c r="B130" s="85" t="str">
        <f>Data!S4</f>
        <v>Legal recognition of same-sex partnerships</v>
      </c>
      <c r="C130" s="86"/>
      <c r="D130" s="86"/>
      <c r="E130" s="86"/>
      <c r="F130" s="86"/>
      <c r="G130" s="86"/>
      <c r="H130" s="86"/>
      <c r="J130" t="str">
        <f>$J$11</f>
        <v>Column#1</v>
      </c>
    </row>
    <row r="131" spans="2:10" x14ac:dyDescent="0.35">
      <c r="B131" s="87" t="s">
        <v>27</v>
      </c>
      <c r="C131" s="86">
        <v>1</v>
      </c>
      <c r="D131" s="88">
        <f>Data!G170</f>
        <v>0</v>
      </c>
      <c r="E131" s="89" t="str">
        <f>B131&amp;". "&amp;FIXED(G131,0)&amp;"%"</f>
        <v>Min. 0%</v>
      </c>
      <c r="F131" s="89"/>
      <c r="G131" s="90">
        <f>VLOOKUP(B131,Data!$C$5:$AD$100,J131,FALSE)*100</f>
        <v>0</v>
      </c>
      <c r="H131" s="90"/>
      <c r="J131">
        <f>J121+1</f>
        <v>17</v>
      </c>
    </row>
    <row r="132" spans="2:10" x14ac:dyDescent="0.35">
      <c r="B132" s="87" t="s">
        <v>28</v>
      </c>
      <c r="C132" s="86">
        <v>1</v>
      </c>
      <c r="D132" s="91">
        <f>Data!G173</f>
        <v>0</v>
      </c>
      <c r="E132" s="89" t="str">
        <f>B132&amp;". "&amp;FIXED(G132,0)&amp;"%"</f>
        <v>Max. 100%</v>
      </c>
      <c r="F132" s="89"/>
      <c r="G132" s="90">
        <f>VLOOKUP(B132,Data!$C$5:$AD$100,J131,FALSE)*100</f>
        <v>100</v>
      </c>
      <c r="H132" s="90"/>
    </row>
    <row r="133" spans="2:10" x14ac:dyDescent="0.35">
      <c r="B133" s="89" t="s">
        <v>29</v>
      </c>
      <c r="C133" s="86">
        <v>1</v>
      </c>
      <c r="D133" s="89" t="s">
        <v>29</v>
      </c>
      <c r="E133" s="89" t="str">
        <f>B133&amp;": "&amp;FIXED(G133,0)&amp;"%"</f>
        <v>OECD: 71%</v>
      </c>
      <c r="F133" s="89"/>
      <c r="G133" s="90">
        <f>VLOOKUP(B133,Data!$C$5:$AD$100,J131,FALSE)*100</f>
        <v>70.714285714285722</v>
      </c>
      <c r="H133" s="90"/>
    </row>
    <row r="134" spans="2:10" x14ac:dyDescent="0.35">
      <c r="B134" s="92" t="str">
        <f>$B$25</f>
        <v>Australia</v>
      </c>
      <c r="C134" s="86">
        <v>1</v>
      </c>
      <c r="D134" s="86"/>
      <c r="E134" s="89"/>
      <c r="F134" s="89" t="str">
        <f>B134&amp;": "&amp;FIXED(H134,0)&amp;"%"</f>
        <v>Australia: 100%</v>
      </c>
      <c r="G134" s="90"/>
      <c r="H134" s="90">
        <f>VLOOKUP(B134,Data!$C$5:$AD$100,J131,FALSE)*100</f>
        <v>100</v>
      </c>
    </row>
    <row r="135" spans="2:10" x14ac:dyDescent="0.35">
      <c r="B135" s="89"/>
      <c r="C135" s="86">
        <v>1</v>
      </c>
      <c r="D135" s="89"/>
      <c r="E135" s="89"/>
      <c r="F135" s="89"/>
      <c r="G135" s="90">
        <v>0</v>
      </c>
      <c r="H135" s="90"/>
    </row>
    <row r="136" spans="2:10" x14ac:dyDescent="0.35">
      <c r="B136" s="89"/>
      <c r="C136" s="86">
        <v>1</v>
      </c>
      <c r="D136" s="89"/>
      <c r="E136" s="89"/>
      <c r="F136" s="89"/>
      <c r="G136" s="90">
        <v>100</v>
      </c>
      <c r="H136" s="90"/>
    </row>
    <row r="140" spans="2:10" x14ac:dyDescent="0.35">
      <c r="B140" s="85" t="str">
        <f>Data!T4</f>
        <v>Equal adoption rights for different-sex and same-sex couple</v>
      </c>
      <c r="C140" s="86"/>
      <c r="D140" s="86"/>
      <c r="E140" s="86"/>
      <c r="F140" s="86"/>
      <c r="G140" s="86"/>
      <c r="H140" s="86"/>
      <c r="J140" t="str">
        <f>$J$11</f>
        <v>Column#1</v>
      </c>
    </row>
    <row r="141" spans="2:10" x14ac:dyDescent="0.35">
      <c r="B141" s="87" t="s">
        <v>27</v>
      </c>
      <c r="C141" s="86">
        <v>1</v>
      </c>
      <c r="D141" s="88">
        <f>Data!G180</f>
        <v>0</v>
      </c>
      <c r="E141" s="89" t="str">
        <f>B141&amp;". "&amp;FIXED(G141,0)&amp;"%"</f>
        <v>Min. 0%</v>
      </c>
      <c r="F141" s="89"/>
      <c r="G141" s="90">
        <f>VLOOKUP(B141,Data!$C$5:$AD$100,J141,FALSE)*100</f>
        <v>0</v>
      </c>
      <c r="H141" s="90"/>
      <c r="J141">
        <f>J131+1</f>
        <v>18</v>
      </c>
    </row>
    <row r="142" spans="2:10" x14ac:dyDescent="0.35">
      <c r="B142" s="87" t="s">
        <v>28</v>
      </c>
      <c r="C142" s="86">
        <v>1</v>
      </c>
      <c r="D142" s="91">
        <f>Data!G183</f>
        <v>0</v>
      </c>
      <c r="E142" s="89" t="str">
        <f>B142&amp;". "&amp;FIXED(G142,0)&amp;"%"</f>
        <v>Max. 100%</v>
      </c>
      <c r="F142" s="89"/>
      <c r="G142" s="90">
        <f>VLOOKUP(B142,Data!$C$5:$AD$100,J141,FALSE)*100</f>
        <v>100</v>
      </c>
      <c r="H142" s="90"/>
    </row>
    <row r="143" spans="2:10" x14ac:dyDescent="0.35">
      <c r="B143" s="89" t="s">
        <v>29</v>
      </c>
      <c r="C143" s="86">
        <v>1</v>
      </c>
      <c r="D143" s="89" t="s">
        <v>29</v>
      </c>
      <c r="E143" s="89" t="str">
        <f>B143&amp;": "&amp;FIXED(G143,0)&amp;"%"</f>
        <v>OECD: 61%</v>
      </c>
      <c r="F143" s="89"/>
      <c r="G143" s="90">
        <f>VLOOKUP(B143,Data!$C$5:$AD$100,J141,FALSE)*100</f>
        <v>60.714285714285708</v>
      </c>
      <c r="H143" s="90"/>
    </row>
    <row r="144" spans="2:10" x14ac:dyDescent="0.35">
      <c r="B144" s="92" t="str">
        <f>$B$25</f>
        <v>Australia</v>
      </c>
      <c r="C144" s="86">
        <v>1</v>
      </c>
      <c r="D144" s="86"/>
      <c r="E144" s="89"/>
      <c r="F144" s="89" t="str">
        <f>B144&amp;": "&amp;FIXED(H144,0)&amp;"%"</f>
        <v>Australia: 100%</v>
      </c>
      <c r="G144" s="90"/>
      <c r="H144" s="90">
        <f>VLOOKUP(B144,Data!$C$5:$AD$100,J141,FALSE)*100</f>
        <v>100</v>
      </c>
    </row>
    <row r="145" spans="2:10" x14ac:dyDescent="0.35">
      <c r="B145" s="89"/>
      <c r="C145" s="86">
        <v>1</v>
      </c>
      <c r="D145" s="89"/>
      <c r="E145" s="89"/>
      <c r="F145" s="89"/>
      <c r="G145" s="90">
        <v>0</v>
      </c>
      <c r="H145" s="90"/>
    </row>
    <row r="146" spans="2:10" x14ac:dyDescent="0.35">
      <c r="B146" s="89"/>
      <c r="C146" s="86">
        <v>1</v>
      </c>
      <c r="D146" s="89"/>
      <c r="E146" s="89"/>
      <c r="F146" s="89"/>
      <c r="G146" s="90">
        <v>100</v>
      </c>
      <c r="H146" s="90"/>
    </row>
    <row r="150" spans="2:10" x14ac:dyDescent="0.35">
      <c r="B150" s="85" t="str">
        <f>Data!U4</f>
        <v>Equal access to assisted reproductive technology for different-sex and same-sex couples</v>
      </c>
      <c r="C150" s="86"/>
      <c r="D150" s="86"/>
      <c r="E150" s="86"/>
      <c r="F150" s="86"/>
      <c r="G150" s="86"/>
      <c r="H150" s="86"/>
      <c r="J150" t="str">
        <f>$J$11</f>
        <v>Column#1</v>
      </c>
    </row>
    <row r="151" spans="2:10" x14ac:dyDescent="0.35">
      <c r="B151" s="87" t="s">
        <v>27</v>
      </c>
      <c r="C151" s="86">
        <v>1</v>
      </c>
      <c r="D151" s="88">
        <f>Data!G190</f>
        <v>0</v>
      </c>
      <c r="E151" s="89" t="str">
        <f>B151&amp;". "&amp;FIXED(G151,0)&amp;"%"</f>
        <v>Min. 0%</v>
      </c>
      <c r="F151" s="89"/>
      <c r="G151" s="90">
        <f>VLOOKUP(B151,Data!$C$5:$AD$100,J151,FALSE)*100</f>
        <v>0</v>
      </c>
      <c r="H151" s="90"/>
      <c r="J151">
        <f>J141+1</f>
        <v>19</v>
      </c>
    </row>
    <row r="152" spans="2:10" x14ac:dyDescent="0.35">
      <c r="B152" s="87" t="s">
        <v>28</v>
      </c>
      <c r="C152" s="86">
        <v>1</v>
      </c>
      <c r="D152" s="91">
        <f>Data!G193</f>
        <v>0</v>
      </c>
      <c r="E152" s="89" t="str">
        <f>B152&amp;". "&amp;FIXED(G152,0)&amp;"%"</f>
        <v>Max. 100%</v>
      </c>
      <c r="F152" s="89"/>
      <c r="G152" s="90">
        <f>VLOOKUP(B152,Data!$C$5:$AD$100,J151,FALSE)*100</f>
        <v>100</v>
      </c>
      <c r="H152" s="90"/>
    </row>
    <row r="153" spans="2:10" x14ac:dyDescent="0.35">
      <c r="B153" s="89" t="s">
        <v>29</v>
      </c>
      <c r="C153" s="86">
        <v>1</v>
      </c>
      <c r="D153" s="89" t="s">
        <v>29</v>
      </c>
      <c r="E153" s="89" t="str">
        <f>B153&amp;": "&amp;FIXED(G153,0)&amp;"%"</f>
        <v>OECD: 61%</v>
      </c>
      <c r="F153" s="89"/>
      <c r="G153" s="90">
        <f>VLOOKUP(B153,Data!$C$5:$AD$100,J151,FALSE)*100</f>
        <v>60.714285714285708</v>
      </c>
      <c r="H153" s="90"/>
    </row>
    <row r="154" spans="2:10" x14ac:dyDescent="0.35">
      <c r="B154" s="92" t="str">
        <f>$B$25</f>
        <v>Australia</v>
      </c>
      <c r="C154" s="86">
        <v>1</v>
      </c>
      <c r="D154" s="86"/>
      <c r="E154" s="89"/>
      <c r="F154" s="89" t="str">
        <f>B154&amp;": "&amp;FIXED(H154,0)&amp;"%"</f>
        <v>Australia: 92%</v>
      </c>
      <c r="G154" s="90"/>
      <c r="H154" s="90">
        <f>VLOOKUP(B154,Data!$C$5:$AD$100,J151,FALSE)*100</f>
        <v>91.666666666666657</v>
      </c>
    </row>
    <row r="155" spans="2:10" x14ac:dyDescent="0.35">
      <c r="B155" s="89"/>
      <c r="C155" s="86">
        <v>1</v>
      </c>
      <c r="D155" s="89"/>
      <c r="E155" s="89"/>
      <c r="F155" s="89"/>
      <c r="G155" s="90">
        <v>0</v>
      </c>
      <c r="H155" s="90"/>
    </row>
    <row r="156" spans="2:10" x14ac:dyDescent="0.35">
      <c r="B156" s="89"/>
      <c r="C156" s="86">
        <v>1</v>
      </c>
      <c r="D156" s="89"/>
      <c r="E156" s="89"/>
      <c r="F156" s="89"/>
      <c r="G156" s="90">
        <v>100</v>
      </c>
      <c r="H156" s="90"/>
    </row>
    <row r="201" spans="2:11" x14ac:dyDescent="0.35">
      <c r="B201" s="102" t="str">
        <f>Data!W3</f>
        <v xml:space="preserve"> Equal treatment of LGBTI people: TI-specific provisions</v>
      </c>
      <c r="C201" s="94"/>
      <c r="D201" s="94"/>
      <c r="E201" s="94"/>
      <c r="F201" s="94"/>
      <c r="G201" s="94"/>
      <c r="H201" s="94"/>
      <c r="I201" s="66"/>
      <c r="J201" t="str">
        <f>$J$11</f>
        <v>Column#1</v>
      </c>
    </row>
    <row r="202" spans="2:11" x14ac:dyDescent="0.35">
      <c r="B202" s="95" t="s">
        <v>27</v>
      </c>
      <c r="C202" s="94">
        <v>1</v>
      </c>
      <c r="D202" s="96"/>
      <c r="E202" s="97" t="str">
        <f>B202&amp;". "&amp;FIXED(G202,0)&amp;"%"</f>
        <v>Min. 0%</v>
      </c>
      <c r="F202" s="97"/>
      <c r="G202" s="98">
        <f>VLOOKUP(B202,Data!$C$5:$AD$100,J202,FALSE)*100</f>
        <v>0</v>
      </c>
      <c r="H202" s="98"/>
      <c r="I202" s="66"/>
      <c r="J202">
        <v>21</v>
      </c>
      <c r="K202" s="80"/>
    </row>
    <row r="203" spans="2:11" x14ac:dyDescent="0.35">
      <c r="B203" s="95" t="s">
        <v>28</v>
      </c>
      <c r="C203" s="94">
        <v>1</v>
      </c>
      <c r="D203" s="99"/>
      <c r="E203" s="97" t="str">
        <f>B203&amp;". "&amp;FIXED(G203,0)&amp;"%"</f>
        <v>Max. 73%</v>
      </c>
      <c r="F203" s="97"/>
      <c r="G203" s="98">
        <f>VLOOKUP(B203,Data!$C$5:$AD$100,J202,FALSE)*100</f>
        <v>73.333333333333343</v>
      </c>
      <c r="H203" s="98"/>
      <c r="I203" s="66"/>
      <c r="J203" s="8"/>
      <c r="K203" s="80"/>
    </row>
    <row r="204" spans="2:11" x14ac:dyDescent="0.35">
      <c r="B204" s="97" t="s">
        <v>29</v>
      </c>
      <c r="C204" s="94">
        <v>1</v>
      </c>
      <c r="D204" s="97" t="s">
        <v>29</v>
      </c>
      <c r="E204" s="97" t="str">
        <f>B204&amp;": "&amp;FIXED(G204,0)&amp;"%"</f>
        <v>OECD: 38%</v>
      </c>
      <c r="F204" s="97"/>
      <c r="G204" s="98">
        <f>VLOOKUP(B204,Data!$C$5:$AD$100,J202,FALSE)*100</f>
        <v>37.80952380952381</v>
      </c>
      <c r="H204" s="98"/>
      <c r="I204" s="66"/>
      <c r="J204" s="8"/>
      <c r="K204" s="80"/>
    </row>
    <row r="205" spans="2:11" x14ac:dyDescent="0.35">
      <c r="B205" s="100" t="str">
        <f>$B$15</f>
        <v>Australia</v>
      </c>
      <c r="C205" s="94">
        <v>1</v>
      </c>
      <c r="D205" s="94"/>
      <c r="E205" s="97"/>
      <c r="F205" s="97" t="str">
        <f>B205&amp;": "&amp;FIXED(H205,0)&amp;"%"</f>
        <v>Australia: 32%</v>
      </c>
      <c r="G205" s="98"/>
      <c r="H205" s="98">
        <f>VLOOKUP(B205,Data!$C$5:$AD$100,J202,FALSE)*100</f>
        <v>31.666666666666664</v>
      </c>
      <c r="I205" s="66"/>
      <c r="J205" s="8"/>
      <c r="K205" s="80"/>
    </row>
    <row r="206" spans="2:11" x14ac:dyDescent="0.35">
      <c r="B206" s="101"/>
      <c r="C206" s="94">
        <v>1</v>
      </c>
      <c r="D206" s="94"/>
      <c r="E206" s="94"/>
      <c r="F206" s="94"/>
      <c r="G206" s="98">
        <v>0</v>
      </c>
      <c r="H206" s="94"/>
      <c r="I206" s="66"/>
      <c r="J206" s="8"/>
      <c r="K206" s="80"/>
    </row>
    <row r="207" spans="2:11" x14ac:dyDescent="0.35">
      <c r="B207" s="101"/>
      <c r="C207" s="94">
        <v>1</v>
      </c>
      <c r="D207" s="94"/>
      <c r="E207" s="94"/>
      <c r="F207" s="94"/>
      <c r="G207" s="98">
        <v>100</v>
      </c>
      <c r="H207" s="94"/>
      <c r="I207" s="66"/>
      <c r="J207" s="8"/>
      <c r="K207" s="80"/>
    </row>
    <row r="210" spans="2:10" x14ac:dyDescent="0.35">
      <c r="B210" s="85" t="str">
        <f>Data!X4</f>
        <v>Removing transgender identity from the national classification of diseases</v>
      </c>
      <c r="C210" s="86"/>
      <c r="D210" s="86"/>
      <c r="E210" s="86"/>
      <c r="F210" s="86"/>
      <c r="G210" s="86"/>
      <c r="H210" s="86"/>
      <c r="J210" t="str">
        <f>$J$11</f>
        <v>Column#1</v>
      </c>
    </row>
    <row r="211" spans="2:10" x14ac:dyDescent="0.35">
      <c r="B211" s="87" t="s">
        <v>27</v>
      </c>
      <c r="C211" s="86">
        <v>1</v>
      </c>
      <c r="D211" s="88"/>
      <c r="E211" s="89" t="str">
        <f>B211&amp;". "&amp;FIXED(G211,0)&amp;"%"</f>
        <v>Min. 0%</v>
      </c>
      <c r="F211" s="89"/>
      <c r="G211" s="90">
        <f>VLOOKUP(B211,Data!$C$5:$AD$100,J211,FALSE)*100</f>
        <v>0</v>
      </c>
      <c r="H211" s="90"/>
      <c r="J211">
        <v>22</v>
      </c>
    </row>
    <row r="212" spans="2:10" x14ac:dyDescent="0.35">
      <c r="B212" s="87" t="s">
        <v>28</v>
      </c>
      <c r="C212" s="86">
        <v>1</v>
      </c>
      <c r="D212" s="91"/>
      <c r="E212" s="89" t="str">
        <f>B212&amp;". "&amp;FIXED(G212,0)&amp;"%"</f>
        <v>Max. 100%</v>
      </c>
      <c r="F212" s="89"/>
      <c r="G212" s="90">
        <f>VLOOKUP(B212,Data!$C$5:$AD$100,J211,FALSE)*100</f>
        <v>100</v>
      </c>
      <c r="H212" s="90"/>
    </row>
    <row r="213" spans="2:10" x14ac:dyDescent="0.35">
      <c r="B213" s="89" t="s">
        <v>29</v>
      </c>
      <c r="C213" s="86">
        <v>1</v>
      </c>
      <c r="D213" s="89" t="s">
        <v>29</v>
      </c>
      <c r="E213" s="89" t="str">
        <f>B213&amp;": "&amp;FIXED(G213,0)&amp;"%"</f>
        <v>OECD: 14%</v>
      </c>
      <c r="F213" s="89"/>
      <c r="G213" s="90">
        <f>VLOOKUP(B213,Data!$C$5:$AD$100,J211,FALSE)*100</f>
        <v>14.285714285714285</v>
      </c>
      <c r="H213" s="90"/>
    </row>
    <row r="214" spans="2:10" x14ac:dyDescent="0.35">
      <c r="B214" s="92" t="str">
        <f>$B$25</f>
        <v>Australia</v>
      </c>
      <c r="C214" s="86">
        <v>1</v>
      </c>
      <c r="D214" s="86"/>
      <c r="E214" s="89"/>
      <c r="F214" s="89" t="str">
        <f>B214&amp;": "&amp;FIXED(H214,0)&amp;"%"</f>
        <v>Australia: 0%</v>
      </c>
      <c r="G214" s="90"/>
      <c r="H214" s="90">
        <f>VLOOKUP(B214,Data!$C$5:$AD$100,J211,FALSE)*100</f>
        <v>0</v>
      </c>
    </row>
    <row r="215" spans="2:10" x14ac:dyDescent="0.35">
      <c r="B215" s="89"/>
      <c r="C215" s="86">
        <v>1</v>
      </c>
      <c r="D215" s="89"/>
      <c r="E215" s="89"/>
      <c r="F215" s="89"/>
      <c r="G215" s="90">
        <v>0</v>
      </c>
      <c r="H215" s="90"/>
    </row>
    <row r="216" spans="2:10" x14ac:dyDescent="0.35">
      <c r="B216" s="89"/>
      <c r="C216" s="86">
        <v>1</v>
      </c>
      <c r="D216" s="89"/>
      <c r="E216" s="89"/>
      <c r="F216" s="89"/>
      <c r="G216" s="90">
        <v>100</v>
      </c>
      <c r="H216" s="90"/>
    </row>
    <row r="220" spans="2:10" x14ac:dyDescent="0.35">
      <c r="B220" s="85" t="str">
        <f>Data!Y4</f>
        <v>Allowing transgender people to change their gender marker in the civil registry</v>
      </c>
      <c r="C220" s="86"/>
      <c r="D220" s="86"/>
      <c r="E220" s="86"/>
      <c r="F220" s="86"/>
      <c r="G220" s="86"/>
      <c r="H220" s="86"/>
      <c r="J220" t="str">
        <f>$J$11</f>
        <v>Column#1</v>
      </c>
    </row>
    <row r="221" spans="2:10" x14ac:dyDescent="0.35">
      <c r="B221" s="87" t="s">
        <v>27</v>
      </c>
      <c r="C221" s="86">
        <v>1</v>
      </c>
      <c r="D221" s="88">
        <f>Data!G260</f>
        <v>0</v>
      </c>
      <c r="E221" s="89" t="str">
        <f>B221&amp;". "&amp;FIXED(G221,0)&amp;"%"</f>
        <v>Min. 0%</v>
      </c>
      <c r="F221" s="89"/>
      <c r="G221" s="90">
        <f>VLOOKUP(B221,Data!$C$5:$AD$100,J221,FALSE)*100</f>
        <v>0</v>
      </c>
      <c r="H221" s="90"/>
      <c r="J221">
        <f>J211+1</f>
        <v>23</v>
      </c>
    </row>
    <row r="222" spans="2:10" x14ac:dyDescent="0.35">
      <c r="B222" s="87" t="s">
        <v>28</v>
      </c>
      <c r="C222" s="86">
        <v>1</v>
      </c>
      <c r="D222" s="91">
        <f>Data!G263</f>
        <v>0</v>
      </c>
      <c r="E222" s="89" t="str">
        <f>B222&amp;". "&amp;FIXED(G222,0)&amp;"%"</f>
        <v>Max. 100%</v>
      </c>
      <c r="F222" s="89"/>
      <c r="G222" s="90">
        <f>VLOOKUP(B222,Data!$C$5:$AD$100,J221,FALSE)*100</f>
        <v>100</v>
      </c>
      <c r="H222" s="90"/>
    </row>
    <row r="223" spans="2:10" x14ac:dyDescent="0.35">
      <c r="B223" s="89" t="s">
        <v>29</v>
      </c>
      <c r="C223" s="86">
        <v>1</v>
      </c>
      <c r="D223" s="89" t="s">
        <v>29</v>
      </c>
      <c r="E223" s="89" t="str">
        <f>B223&amp;": "&amp;FIXED(G223,0)&amp;"%"</f>
        <v>OECD: 95%</v>
      </c>
      <c r="F223" s="89"/>
      <c r="G223" s="90">
        <f>VLOOKUP(B223,Data!$C$5:$AD$100,J221,FALSE)*100</f>
        <v>95</v>
      </c>
      <c r="H223" s="90"/>
    </row>
    <row r="224" spans="2:10" x14ac:dyDescent="0.35">
      <c r="B224" s="92" t="str">
        <f>$B$25</f>
        <v>Australia</v>
      </c>
      <c r="C224" s="86">
        <v>1</v>
      </c>
      <c r="D224" s="86"/>
      <c r="E224" s="89"/>
      <c r="F224" s="89" t="str">
        <f>B224&amp;": "&amp;FIXED(H224,0)&amp;"%"</f>
        <v>Australia: 100%</v>
      </c>
      <c r="G224" s="90"/>
      <c r="H224" s="90">
        <f>VLOOKUP(B224,Data!$C$5:$AD$100,J221,FALSE)*100</f>
        <v>100</v>
      </c>
    </row>
    <row r="225" spans="2:10" x14ac:dyDescent="0.35">
      <c r="B225" s="89"/>
      <c r="C225" s="86">
        <v>1</v>
      </c>
      <c r="D225" s="89"/>
      <c r="E225" s="89"/>
      <c r="F225" s="89"/>
      <c r="G225" s="90">
        <v>0</v>
      </c>
      <c r="H225" s="90"/>
    </row>
    <row r="226" spans="2:10" x14ac:dyDescent="0.35">
      <c r="B226" s="89"/>
      <c r="C226" s="86">
        <v>1</v>
      </c>
      <c r="D226" s="89"/>
      <c r="E226" s="89"/>
      <c r="F226" s="89"/>
      <c r="G226" s="90">
        <v>100</v>
      </c>
      <c r="H226" s="90"/>
    </row>
    <row r="230" spans="2:10" x14ac:dyDescent="0.35">
      <c r="B230" s="85" t="str">
        <f>Data!Z4</f>
        <v>Not conditioning legal gender recognition to medical requirements</v>
      </c>
      <c r="C230" s="86"/>
      <c r="D230" s="86"/>
      <c r="E230" s="86"/>
      <c r="F230" s="86"/>
      <c r="G230" s="86"/>
      <c r="H230" s="86"/>
      <c r="J230" t="str">
        <f>$J$11</f>
        <v>Column#1</v>
      </c>
    </row>
    <row r="231" spans="2:10" x14ac:dyDescent="0.35">
      <c r="B231" s="87" t="s">
        <v>27</v>
      </c>
      <c r="C231" s="86">
        <v>1</v>
      </c>
      <c r="D231" s="88">
        <f>Data!G270</f>
        <v>0</v>
      </c>
      <c r="E231" s="89" t="str">
        <f>B231&amp;". "&amp;FIXED(G231,0)&amp;"%"</f>
        <v>Min. 0%</v>
      </c>
      <c r="F231" s="89"/>
      <c r="G231" s="90">
        <f>VLOOKUP(B231,Data!$C$5:$AD$100,J231,FALSE)*100</f>
        <v>0</v>
      </c>
      <c r="H231" s="90"/>
      <c r="J231">
        <f>J221+1</f>
        <v>24</v>
      </c>
    </row>
    <row r="232" spans="2:10" x14ac:dyDescent="0.35">
      <c r="B232" s="87" t="s">
        <v>28</v>
      </c>
      <c r="C232" s="86">
        <v>1</v>
      </c>
      <c r="D232" s="91">
        <f>Data!G273</f>
        <v>0</v>
      </c>
      <c r="E232" s="89" t="str">
        <f>B232&amp;". "&amp;FIXED(G232,0)&amp;"%"</f>
        <v>Max. 100%</v>
      </c>
      <c r="F232" s="89"/>
      <c r="G232" s="90">
        <f>VLOOKUP(B232,Data!$C$5:$AD$100,J231,FALSE)*100</f>
        <v>100</v>
      </c>
      <c r="H232" s="90"/>
    </row>
    <row r="233" spans="2:10" x14ac:dyDescent="0.35">
      <c r="B233" s="89" t="s">
        <v>29</v>
      </c>
      <c r="C233" s="86">
        <v>1</v>
      </c>
      <c r="D233" s="89" t="s">
        <v>29</v>
      </c>
      <c r="E233" s="89" t="str">
        <f>B233&amp;": "&amp;FIXED(G233,0)&amp;"%"</f>
        <v>OECD: 37%</v>
      </c>
      <c r="F233" s="89"/>
      <c r="G233" s="90">
        <f>VLOOKUP(B233,Data!$C$5:$AD$100,J231,FALSE)*100</f>
        <v>37.142857142857146</v>
      </c>
      <c r="H233" s="90"/>
    </row>
    <row r="234" spans="2:10" x14ac:dyDescent="0.35">
      <c r="B234" s="92" t="str">
        <f>$B$25</f>
        <v>Australia</v>
      </c>
      <c r="C234" s="86">
        <v>1</v>
      </c>
      <c r="D234" s="86"/>
      <c r="E234" s="89"/>
      <c r="F234" s="89" t="str">
        <f>B234&amp;": "&amp;FIXED(H234,0)&amp;"%"</f>
        <v>Australia: 0%</v>
      </c>
      <c r="G234" s="90"/>
      <c r="H234" s="90">
        <f>VLOOKUP(B234,Data!$C$5:$AD$100,J231,FALSE)*100</f>
        <v>0</v>
      </c>
    </row>
    <row r="235" spans="2:10" x14ac:dyDescent="0.35">
      <c r="B235" s="89"/>
      <c r="C235" s="86">
        <v>1</v>
      </c>
      <c r="D235" s="89"/>
      <c r="E235" s="89"/>
      <c r="F235" s="89"/>
      <c r="G235" s="90">
        <v>0</v>
      </c>
      <c r="H235" s="90"/>
    </row>
    <row r="236" spans="2:10" x14ac:dyDescent="0.35">
      <c r="B236" s="89"/>
      <c r="C236" s="86">
        <v>1</v>
      </c>
      <c r="D236" s="89"/>
      <c r="E236" s="89"/>
      <c r="F236" s="89"/>
      <c r="G236" s="90">
        <v>100</v>
      </c>
      <c r="H236" s="90"/>
    </row>
    <row r="240" spans="2:10" x14ac:dyDescent="0.35">
      <c r="B240" s="85" t="str">
        <f>Data!AA4</f>
        <v>Allowing a non-binary gender option in the civil registry</v>
      </c>
      <c r="C240" s="86"/>
      <c r="D240" s="86"/>
      <c r="E240" s="86"/>
      <c r="F240" s="86"/>
      <c r="G240" s="86"/>
      <c r="H240" s="86"/>
      <c r="J240" t="str">
        <f>$J$11</f>
        <v>Column#1</v>
      </c>
    </row>
    <row r="241" spans="2:10" x14ac:dyDescent="0.35">
      <c r="B241" s="87" t="s">
        <v>27</v>
      </c>
      <c r="C241" s="86">
        <v>1</v>
      </c>
      <c r="D241" s="88">
        <f>Data!G280</f>
        <v>0</v>
      </c>
      <c r="E241" s="89" t="str">
        <f>B241&amp;". "&amp;FIXED(G241,0)&amp;"%"</f>
        <v>Min. 0%</v>
      </c>
      <c r="F241" s="89"/>
      <c r="G241" s="90">
        <f>VLOOKUP(B241,Data!$C$5:$AD$100,J241,FALSE)*100</f>
        <v>0</v>
      </c>
      <c r="H241" s="90"/>
      <c r="J241">
        <f>J231+1</f>
        <v>25</v>
      </c>
    </row>
    <row r="242" spans="2:10" x14ac:dyDescent="0.35">
      <c r="B242" s="87" t="s">
        <v>28</v>
      </c>
      <c r="C242" s="86">
        <v>1</v>
      </c>
      <c r="D242" s="91">
        <f>Data!G283</f>
        <v>0</v>
      </c>
      <c r="E242" s="89" t="str">
        <f>B242&amp;". "&amp;FIXED(G242,0)&amp;"%"</f>
        <v>Max. 100%</v>
      </c>
      <c r="F242" s="89"/>
      <c r="G242" s="90">
        <f>VLOOKUP(B242,Data!$C$5:$AD$100,J241,FALSE)*100</f>
        <v>100</v>
      </c>
      <c r="H242" s="90"/>
    </row>
    <row r="243" spans="2:10" x14ac:dyDescent="0.35">
      <c r="B243" s="89" t="s">
        <v>29</v>
      </c>
      <c r="C243" s="86">
        <v>1</v>
      </c>
      <c r="D243" s="89" t="s">
        <v>29</v>
      </c>
      <c r="E243" s="89" t="str">
        <f>B243&amp;": "&amp;FIXED(G243,0)&amp;"%"</f>
        <v>OECD: 19%</v>
      </c>
      <c r="F243" s="89"/>
      <c r="G243" s="90">
        <f>VLOOKUP(B243,Data!$C$5:$AD$100,J241,FALSE)*100</f>
        <v>18.571428571428573</v>
      </c>
      <c r="H243" s="90"/>
    </row>
    <row r="244" spans="2:10" x14ac:dyDescent="0.35">
      <c r="B244" s="92" t="str">
        <f>$B$25</f>
        <v>Australia</v>
      </c>
      <c r="C244" s="86">
        <v>1</v>
      </c>
      <c r="D244" s="86"/>
      <c r="E244" s="89"/>
      <c r="F244" s="89" t="str">
        <f>B244&amp;": "&amp;FIXED(H244,0)&amp;"%"</f>
        <v>Australia: 25%</v>
      </c>
      <c r="G244" s="90"/>
      <c r="H244" s="90">
        <f>VLOOKUP(B244,Data!$C$5:$AD$100,J241,FALSE)*100</f>
        <v>25</v>
      </c>
    </row>
    <row r="245" spans="2:10" x14ac:dyDescent="0.35">
      <c r="B245" s="89"/>
      <c r="C245" s="86">
        <v>1</v>
      </c>
      <c r="D245" s="89"/>
      <c r="E245" s="89"/>
      <c r="F245" s="89"/>
      <c r="G245" s="90">
        <v>0</v>
      </c>
      <c r="H245" s="90"/>
    </row>
    <row r="246" spans="2:10" x14ac:dyDescent="0.35">
      <c r="B246" s="89"/>
      <c r="C246" s="86">
        <v>1</v>
      </c>
      <c r="D246" s="89"/>
      <c r="E246" s="89"/>
      <c r="F246" s="89"/>
      <c r="G246" s="90">
        <v>100</v>
      </c>
      <c r="H246" s="90"/>
    </row>
    <row r="250" spans="2:10" x14ac:dyDescent="0.35">
      <c r="B250" s="85" t="str">
        <f>Data!AB4</f>
        <v>Prohibiting medically unnecessary sex-normalising treatment or surgery on intersex</v>
      </c>
      <c r="C250" s="86"/>
      <c r="D250" s="86"/>
      <c r="E250" s="86"/>
      <c r="F250" s="86"/>
      <c r="G250" s="86"/>
      <c r="H250" s="86"/>
      <c r="J250" t="str">
        <f>$J$11</f>
        <v>Column#1</v>
      </c>
    </row>
    <row r="251" spans="2:10" x14ac:dyDescent="0.35">
      <c r="B251" s="87" t="s">
        <v>27</v>
      </c>
      <c r="C251" s="86">
        <v>1</v>
      </c>
      <c r="D251" s="88">
        <f>Data!G290</f>
        <v>0</v>
      </c>
      <c r="E251" s="89" t="str">
        <f>B251&amp;". "&amp;FIXED(G251,0)&amp;"%"</f>
        <v>Min. 0%</v>
      </c>
      <c r="F251" s="89"/>
      <c r="G251" s="90">
        <f>VLOOKUP(B251,Data!$C$5:$AD$100,J251,FALSE)*100</f>
        <v>0</v>
      </c>
      <c r="H251" s="90"/>
      <c r="J251">
        <f>J241+1</f>
        <v>26</v>
      </c>
    </row>
    <row r="252" spans="2:10" x14ac:dyDescent="0.35">
      <c r="B252" s="87" t="s">
        <v>28</v>
      </c>
      <c r="C252" s="86">
        <v>1</v>
      </c>
      <c r="D252" s="91">
        <f>Data!G293</f>
        <v>0</v>
      </c>
      <c r="E252" s="89" t="str">
        <f>B252&amp;". "&amp;FIXED(G252,0)&amp;"%"</f>
        <v>Max. 100%</v>
      </c>
      <c r="F252" s="89"/>
      <c r="G252" s="90">
        <f>VLOOKUP(B252,Data!$C$5:$AD$100,J251,FALSE)*100</f>
        <v>100</v>
      </c>
      <c r="H252" s="90"/>
    </row>
    <row r="253" spans="2:10" x14ac:dyDescent="0.35">
      <c r="B253" s="89" t="s">
        <v>29</v>
      </c>
      <c r="C253" s="86">
        <v>1</v>
      </c>
      <c r="D253" s="89" t="s">
        <v>29</v>
      </c>
      <c r="E253" s="89" t="str">
        <f>B253&amp;": "&amp;FIXED(G253,0)&amp;"%"</f>
        <v>OECD: 24%</v>
      </c>
      <c r="F253" s="89"/>
      <c r="G253" s="90">
        <f>VLOOKUP(B253,Data!$C$5:$AD$100,J251,FALSE)*100</f>
        <v>24.047619047619044</v>
      </c>
      <c r="H253" s="90"/>
    </row>
    <row r="254" spans="2:10" x14ac:dyDescent="0.35">
      <c r="B254" s="92" t="str">
        <f>$B$25</f>
        <v>Australia</v>
      </c>
      <c r="C254" s="86">
        <v>1</v>
      </c>
      <c r="D254" s="86"/>
      <c r="E254" s="89"/>
      <c r="F254" s="89" t="str">
        <f>B254&amp;": "&amp;FIXED(H254,0)&amp;"%"</f>
        <v>Australia: 33%</v>
      </c>
      <c r="G254" s="90"/>
      <c r="H254" s="90">
        <f>VLOOKUP(B254,Data!$C$5:$AD$100,J251,FALSE)*100</f>
        <v>33.333333333333329</v>
      </c>
    </row>
    <row r="255" spans="2:10" x14ac:dyDescent="0.35">
      <c r="B255" s="89"/>
      <c r="C255" s="86">
        <v>1</v>
      </c>
      <c r="D255" s="89"/>
      <c r="E255" s="89"/>
      <c r="F255" s="89"/>
      <c r="G255" s="90">
        <v>0</v>
      </c>
      <c r="H255" s="90"/>
    </row>
    <row r="256" spans="2:10" x14ac:dyDescent="0.35">
      <c r="B256" s="89"/>
      <c r="C256" s="86">
        <v>1</v>
      </c>
      <c r="D256" s="89"/>
      <c r="E256" s="89"/>
      <c r="F256" s="89"/>
      <c r="G256" s="90">
        <v>100</v>
      </c>
      <c r="H256" s="9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51"/>
  <sheetViews>
    <sheetView topLeftCell="B1" zoomScale="70" zoomScaleNormal="70" workbookViewId="0">
      <pane xSplit="3" ySplit="5" topLeftCell="E6" activePane="bottomRight" state="frozen"/>
      <selection activeCell="C2" sqref="C2:J31"/>
      <selection pane="topRight" activeCell="C2" sqref="C2:J31"/>
      <selection pane="bottomLeft" activeCell="C2" sqref="C2:J31"/>
      <selection pane="bottomRight" activeCell="E5" sqref="E5:AB39"/>
    </sheetView>
  </sheetViews>
  <sheetFormatPr defaultColWidth="8.58203125" defaultRowHeight="12.5" x14ac:dyDescent="0.25"/>
  <cols>
    <col min="1" max="1" width="8.58203125" style="103"/>
    <col min="2" max="2" width="2.58203125" style="103" bestFit="1" customWidth="1"/>
    <col min="3" max="3" width="12.08203125" style="103" customWidth="1"/>
    <col min="4" max="4" width="9" style="103" customWidth="1"/>
    <col min="5" max="6" width="5.58203125" style="103" customWidth="1"/>
    <col min="7" max="29" width="8.58203125" style="103"/>
    <col min="30" max="30" width="5.58203125" style="103" bestFit="1" customWidth="1"/>
    <col min="31" max="16384" width="8.58203125" style="103"/>
  </cols>
  <sheetData>
    <row r="1" spans="2:30" x14ac:dyDescent="0.25">
      <c r="E1" s="103" t="s">
        <v>32</v>
      </c>
    </row>
    <row r="2" spans="2:30" ht="13" x14ac:dyDescent="0.3">
      <c r="C2" s="104"/>
      <c r="D2" s="104"/>
      <c r="F2" s="104"/>
      <c r="G2" s="103" t="s">
        <v>33</v>
      </c>
      <c r="H2" s="104"/>
      <c r="I2" s="104"/>
      <c r="J2" s="104"/>
      <c r="N2" s="103" t="s">
        <v>34</v>
      </c>
    </row>
    <row r="3" spans="2:30" x14ac:dyDescent="0.25">
      <c r="P3" s="103" t="s">
        <v>35</v>
      </c>
      <c r="W3" s="103" t="s">
        <v>36</v>
      </c>
    </row>
    <row r="4" spans="2:30" x14ac:dyDescent="0.25">
      <c r="H4" s="103" t="s">
        <v>37</v>
      </c>
      <c r="I4" s="103" t="s">
        <v>20</v>
      </c>
      <c r="J4" s="103" t="s">
        <v>2</v>
      </c>
      <c r="K4" s="103" t="s">
        <v>38</v>
      </c>
      <c r="L4" s="103" t="s">
        <v>39</v>
      </c>
      <c r="P4" s="103" t="s">
        <v>40</v>
      </c>
      <c r="Q4" s="103" t="s">
        <v>5</v>
      </c>
      <c r="R4" s="103" t="s">
        <v>6</v>
      </c>
      <c r="S4" s="103" t="s">
        <v>7</v>
      </c>
      <c r="T4" s="103" t="s">
        <v>41</v>
      </c>
      <c r="U4" s="103" t="s">
        <v>9</v>
      </c>
      <c r="W4" s="103" t="s">
        <v>40</v>
      </c>
      <c r="X4" s="103" t="s">
        <v>42</v>
      </c>
      <c r="Y4" s="103" t="s">
        <v>11</v>
      </c>
      <c r="Z4" s="103" t="s">
        <v>43</v>
      </c>
      <c r="AA4" s="103" t="s">
        <v>13</v>
      </c>
      <c r="AB4" s="103" t="s">
        <v>44</v>
      </c>
    </row>
    <row r="5" spans="2:30" x14ac:dyDescent="0.25">
      <c r="B5" s="103">
        <v>1</v>
      </c>
      <c r="C5" s="103" t="s">
        <v>31</v>
      </c>
      <c r="D5" s="103" t="s">
        <v>45</v>
      </c>
      <c r="E5" s="105">
        <v>0.66666666666666674</v>
      </c>
      <c r="G5" s="105">
        <v>0.78333333333333333</v>
      </c>
      <c r="H5" s="105">
        <v>0.66666666666666663</v>
      </c>
      <c r="I5" s="105">
        <v>1</v>
      </c>
      <c r="J5" s="105">
        <v>0.25</v>
      </c>
      <c r="K5" s="105">
        <v>1</v>
      </c>
      <c r="L5" s="105">
        <v>1</v>
      </c>
      <c r="M5" s="106"/>
      <c r="N5" s="105">
        <v>0.55000000000000004</v>
      </c>
      <c r="O5" s="106"/>
      <c r="P5" s="105">
        <v>0.78333333333333333</v>
      </c>
      <c r="Q5" s="105">
        <v>1</v>
      </c>
      <c r="R5" s="105">
        <v>0</v>
      </c>
      <c r="S5" s="105">
        <v>1</v>
      </c>
      <c r="T5" s="105">
        <v>1</v>
      </c>
      <c r="U5" s="105">
        <v>0.91666666666666663</v>
      </c>
      <c r="V5" s="106"/>
      <c r="W5" s="105">
        <v>0.31666666666666665</v>
      </c>
      <c r="X5" s="105">
        <v>0</v>
      </c>
      <c r="Y5" s="105">
        <v>1</v>
      </c>
      <c r="Z5" s="105">
        <v>0</v>
      </c>
      <c r="AA5" s="105">
        <v>0.25</v>
      </c>
      <c r="AB5" s="105">
        <v>0.33333333333333331</v>
      </c>
      <c r="AD5" s="106" t="str">
        <f>D5</f>
        <v>AUS</v>
      </c>
    </row>
    <row r="6" spans="2:30" x14ac:dyDescent="0.25">
      <c r="B6" s="103">
        <v>2</v>
      </c>
      <c r="C6" s="103" t="s">
        <v>46</v>
      </c>
      <c r="D6" s="103" t="s">
        <v>47</v>
      </c>
      <c r="E6" s="105">
        <v>0.59722222222222232</v>
      </c>
      <c r="G6" s="105">
        <v>0.52777777777777779</v>
      </c>
      <c r="H6" s="105">
        <v>0.30555555555555558</v>
      </c>
      <c r="I6" s="105">
        <v>1</v>
      </c>
      <c r="J6" s="105">
        <v>0.33333333333333331</v>
      </c>
      <c r="K6" s="105">
        <v>0.66666666666666663</v>
      </c>
      <c r="L6" s="105">
        <v>0.33333333333333331</v>
      </c>
      <c r="M6" s="106"/>
      <c r="N6" s="105">
        <v>0.66666666666666674</v>
      </c>
      <c r="O6" s="106"/>
      <c r="P6" s="105">
        <v>0.8</v>
      </c>
      <c r="Q6" s="105">
        <v>1</v>
      </c>
      <c r="R6" s="105">
        <v>0</v>
      </c>
      <c r="S6" s="105">
        <v>1</v>
      </c>
      <c r="T6" s="105">
        <v>1</v>
      </c>
      <c r="U6" s="105">
        <v>1</v>
      </c>
      <c r="V6" s="106"/>
      <c r="W6" s="105">
        <v>0.53333333333333333</v>
      </c>
      <c r="X6" s="105">
        <v>0</v>
      </c>
      <c r="Y6" s="105">
        <v>1</v>
      </c>
      <c r="Z6" s="105">
        <v>0</v>
      </c>
      <c r="AA6" s="105">
        <v>1</v>
      </c>
      <c r="AB6" s="105">
        <v>0.66666666666666663</v>
      </c>
      <c r="AD6" s="106" t="str">
        <f t="shared" ref="AD6:AD40" si="0">D6</f>
        <v>AUT</v>
      </c>
    </row>
    <row r="7" spans="2:30" x14ac:dyDescent="0.25">
      <c r="B7" s="103">
        <v>3</v>
      </c>
      <c r="C7" s="103" t="s">
        <v>48</v>
      </c>
      <c r="D7" s="103" t="s">
        <v>49</v>
      </c>
      <c r="E7" s="105">
        <v>0.64444444444444449</v>
      </c>
      <c r="G7" s="105">
        <v>0.68888888888888888</v>
      </c>
      <c r="H7" s="105">
        <v>0.44444444444444442</v>
      </c>
      <c r="I7" s="105">
        <v>1</v>
      </c>
      <c r="J7" s="105">
        <v>0.66666666666666663</v>
      </c>
      <c r="K7" s="105">
        <v>0.66666666666666663</v>
      </c>
      <c r="L7" s="105">
        <v>0.66666666666666663</v>
      </c>
      <c r="M7" s="106"/>
      <c r="N7" s="105">
        <v>0.60000000000000009</v>
      </c>
      <c r="O7" s="106"/>
      <c r="P7" s="105">
        <v>0.8</v>
      </c>
      <c r="Q7" s="105">
        <v>1</v>
      </c>
      <c r="R7" s="105">
        <v>0</v>
      </c>
      <c r="S7" s="105">
        <v>1</v>
      </c>
      <c r="T7" s="105">
        <v>1</v>
      </c>
      <c r="U7" s="105">
        <v>1</v>
      </c>
      <c r="V7" s="106"/>
      <c r="W7" s="105">
        <v>0.4</v>
      </c>
      <c r="X7" s="105">
        <v>0</v>
      </c>
      <c r="Y7" s="105">
        <v>1</v>
      </c>
      <c r="Z7" s="105">
        <v>1</v>
      </c>
      <c r="AA7" s="105">
        <v>0</v>
      </c>
      <c r="AB7" s="105">
        <v>0</v>
      </c>
      <c r="AD7" s="106" t="str">
        <f t="shared" si="0"/>
        <v>BEL</v>
      </c>
    </row>
    <row r="8" spans="2:30" x14ac:dyDescent="0.25">
      <c r="B8" s="103">
        <v>4</v>
      </c>
      <c r="C8" s="103" t="s">
        <v>50</v>
      </c>
      <c r="D8" s="103" t="s">
        <v>51</v>
      </c>
      <c r="E8" s="105">
        <v>0.86527777777777781</v>
      </c>
      <c r="G8" s="105">
        <v>0.9555555555555556</v>
      </c>
      <c r="H8" s="105">
        <v>0.77777777777777779</v>
      </c>
      <c r="I8" s="105">
        <v>1</v>
      </c>
      <c r="J8" s="105">
        <v>1</v>
      </c>
      <c r="K8" s="105">
        <v>1</v>
      </c>
      <c r="L8" s="105">
        <v>1</v>
      </c>
      <c r="M8" s="106"/>
      <c r="N8" s="105">
        <v>0.77500000000000002</v>
      </c>
      <c r="O8" s="106"/>
      <c r="P8" s="105">
        <v>0.9</v>
      </c>
      <c r="Q8" s="105">
        <v>1</v>
      </c>
      <c r="R8" s="105">
        <v>0.5</v>
      </c>
      <c r="S8" s="105">
        <v>1</v>
      </c>
      <c r="T8" s="105">
        <v>1</v>
      </c>
      <c r="U8" s="105">
        <v>1</v>
      </c>
      <c r="V8" s="106"/>
      <c r="W8" s="105">
        <v>0.65</v>
      </c>
      <c r="X8" s="105">
        <v>1</v>
      </c>
      <c r="Y8" s="105">
        <v>1</v>
      </c>
      <c r="Z8" s="105">
        <v>0.5</v>
      </c>
      <c r="AA8" s="105">
        <v>0.75</v>
      </c>
      <c r="AB8" s="105">
        <v>0</v>
      </c>
      <c r="AD8" s="106" t="str">
        <f t="shared" si="0"/>
        <v>CAN</v>
      </c>
    </row>
    <row r="9" spans="2:30" x14ac:dyDescent="0.25">
      <c r="B9" s="103">
        <v>5</v>
      </c>
      <c r="C9" s="103" t="s">
        <v>52</v>
      </c>
      <c r="D9" s="103" t="s">
        <v>53</v>
      </c>
      <c r="E9" s="105">
        <v>0.38611111111111107</v>
      </c>
      <c r="G9" s="105">
        <v>0.35555555555555557</v>
      </c>
      <c r="H9" s="105">
        <v>0.44444444444444442</v>
      </c>
      <c r="I9" s="105">
        <v>1</v>
      </c>
      <c r="J9" s="105">
        <v>0.33333333333333331</v>
      </c>
      <c r="K9" s="105">
        <v>0</v>
      </c>
      <c r="L9" s="105">
        <v>0</v>
      </c>
      <c r="M9" s="106"/>
      <c r="N9" s="105">
        <v>0.41666666666666663</v>
      </c>
      <c r="O9" s="106"/>
      <c r="P9" s="105">
        <v>0.3</v>
      </c>
      <c r="Q9" s="105">
        <v>0.5</v>
      </c>
      <c r="R9" s="105">
        <v>0</v>
      </c>
      <c r="S9" s="105">
        <v>0.66666666666666663</v>
      </c>
      <c r="T9" s="105">
        <v>0</v>
      </c>
      <c r="U9" s="105">
        <v>0.33333333333333331</v>
      </c>
      <c r="V9" s="106"/>
      <c r="W9" s="105">
        <v>0.53333333333333333</v>
      </c>
      <c r="X9" s="105">
        <v>0</v>
      </c>
      <c r="Y9" s="105">
        <v>1</v>
      </c>
      <c r="Z9" s="105">
        <v>1</v>
      </c>
      <c r="AA9" s="105">
        <v>0</v>
      </c>
      <c r="AB9" s="105">
        <v>0.66666666666666663</v>
      </c>
      <c r="AD9" s="106" t="str">
        <f t="shared" si="0"/>
        <v>CHL</v>
      </c>
    </row>
    <row r="10" spans="2:30" x14ac:dyDescent="0.25">
      <c r="B10" s="103">
        <v>6</v>
      </c>
      <c r="C10" s="103" t="s">
        <v>54</v>
      </c>
      <c r="D10" s="103" t="s">
        <v>55</v>
      </c>
      <c r="E10" s="105">
        <v>0.34444444444444444</v>
      </c>
      <c r="G10" s="105">
        <v>0.42222222222222228</v>
      </c>
      <c r="H10" s="105">
        <v>0.44444444444444442</v>
      </c>
      <c r="I10" s="105">
        <v>1</v>
      </c>
      <c r="J10" s="105">
        <v>0</v>
      </c>
      <c r="K10" s="105">
        <v>0</v>
      </c>
      <c r="L10" s="105">
        <v>0.66666666666666663</v>
      </c>
      <c r="M10" s="106"/>
      <c r="N10" s="105">
        <v>0.26666666666666666</v>
      </c>
      <c r="O10" s="106"/>
      <c r="P10" s="105">
        <v>0.33333333333333331</v>
      </c>
      <c r="Q10" s="105">
        <v>1</v>
      </c>
      <c r="R10" s="105">
        <v>0</v>
      </c>
      <c r="S10" s="105">
        <v>0.66666666666666663</v>
      </c>
      <c r="T10" s="105">
        <v>0</v>
      </c>
      <c r="U10" s="105">
        <v>0</v>
      </c>
      <c r="V10" s="106"/>
      <c r="W10" s="105">
        <v>0.2</v>
      </c>
      <c r="X10" s="105">
        <v>0</v>
      </c>
      <c r="Y10" s="105">
        <v>1</v>
      </c>
      <c r="Z10" s="105">
        <v>0</v>
      </c>
      <c r="AA10" s="105">
        <v>0</v>
      </c>
      <c r="AB10" s="105">
        <v>0</v>
      </c>
      <c r="AD10" s="106" t="str">
        <f t="shared" si="0"/>
        <v>CZE</v>
      </c>
    </row>
    <row r="11" spans="2:30" x14ac:dyDescent="0.25">
      <c r="B11" s="103">
        <v>7</v>
      </c>
      <c r="C11" s="103" t="s">
        <v>56</v>
      </c>
      <c r="D11" s="103" t="s">
        <v>57</v>
      </c>
      <c r="E11" s="105">
        <v>0.57222222222222219</v>
      </c>
      <c r="G11" s="105">
        <v>0.37777777777777777</v>
      </c>
      <c r="H11" s="105">
        <v>0.22222222222222221</v>
      </c>
      <c r="I11" s="105">
        <v>1</v>
      </c>
      <c r="J11" s="105">
        <v>0.33333333333333331</v>
      </c>
      <c r="K11" s="105">
        <v>0</v>
      </c>
      <c r="L11" s="105">
        <v>0.33333333333333331</v>
      </c>
      <c r="M11" s="106"/>
      <c r="N11" s="105">
        <v>0.76666666666666672</v>
      </c>
      <c r="O11" s="106"/>
      <c r="P11" s="105">
        <v>0.8</v>
      </c>
      <c r="Q11" s="105">
        <v>1</v>
      </c>
      <c r="R11" s="105">
        <v>0</v>
      </c>
      <c r="S11" s="105">
        <v>1</v>
      </c>
      <c r="T11" s="105">
        <v>1</v>
      </c>
      <c r="U11" s="105">
        <v>1</v>
      </c>
      <c r="V11" s="106"/>
      <c r="W11" s="105">
        <v>0.73333333333333339</v>
      </c>
      <c r="X11" s="105">
        <v>1</v>
      </c>
      <c r="Y11" s="105">
        <v>1</v>
      </c>
      <c r="Z11" s="105">
        <v>1</v>
      </c>
      <c r="AA11" s="105">
        <v>0</v>
      </c>
      <c r="AB11" s="105">
        <v>0.66666666666666663</v>
      </c>
      <c r="AD11" s="106" t="str">
        <f t="shared" si="0"/>
        <v>DNK</v>
      </c>
    </row>
    <row r="12" spans="2:30" x14ac:dyDescent="0.25">
      <c r="B12" s="103">
        <v>8</v>
      </c>
      <c r="C12" s="103" t="s">
        <v>58</v>
      </c>
      <c r="D12" s="103" t="s">
        <v>59</v>
      </c>
      <c r="E12" s="105">
        <v>0.39722222222222225</v>
      </c>
      <c r="G12" s="105">
        <v>0.44444444444444448</v>
      </c>
      <c r="H12" s="105">
        <v>0.22222222222222221</v>
      </c>
      <c r="I12" s="105">
        <v>1</v>
      </c>
      <c r="J12" s="105">
        <v>0.33333333333333331</v>
      </c>
      <c r="K12" s="105">
        <v>0</v>
      </c>
      <c r="L12" s="105">
        <v>0.66666666666666663</v>
      </c>
      <c r="M12" s="106"/>
      <c r="N12" s="105">
        <v>0.35</v>
      </c>
      <c r="O12" s="106"/>
      <c r="P12" s="105">
        <v>0.5</v>
      </c>
      <c r="Q12" s="105">
        <v>1</v>
      </c>
      <c r="R12" s="105">
        <v>0</v>
      </c>
      <c r="S12" s="105">
        <v>0.66666666666666663</v>
      </c>
      <c r="T12" s="105">
        <v>0.5</v>
      </c>
      <c r="U12" s="105">
        <v>0.33333333333333331</v>
      </c>
      <c r="V12" s="106"/>
      <c r="W12" s="105">
        <v>0.2</v>
      </c>
      <c r="X12" s="105">
        <v>0</v>
      </c>
      <c r="Y12" s="105">
        <v>1</v>
      </c>
      <c r="Z12" s="105">
        <v>0</v>
      </c>
      <c r="AA12" s="105">
        <v>0</v>
      </c>
      <c r="AB12" s="105">
        <v>0</v>
      </c>
      <c r="AD12" s="106" t="str">
        <f t="shared" si="0"/>
        <v>EST</v>
      </c>
    </row>
    <row r="13" spans="2:30" x14ac:dyDescent="0.25">
      <c r="B13" s="103">
        <v>9</v>
      </c>
      <c r="C13" s="103" t="s">
        <v>60</v>
      </c>
      <c r="D13" s="103" t="s">
        <v>61</v>
      </c>
      <c r="E13" s="105">
        <v>0.66666666666666674</v>
      </c>
      <c r="G13" s="105">
        <v>0.8</v>
      </c>
      <c r="H13" s="105">
        <v>0.66666666666666663</v>
      </c>
      <c r="I13" s="105">
        <v>1</v>
      </c>
      <c r="J13" s="105">
        <v>0.33333333333333331</v>
      </c>
      <c r="K13" s="105">
        <v>1</v>
      </c>
      <c r="L13" s="105">
        <v>1</v>
      </c>
      <c r="M13" s="106"/>
      <c r="N13" s="105">
        <v>0.53333333333333333</v>
      </c>
      <c r="O13" s="106"/>
      <c r="P13" s="105">
        <v>0.8</v>
      </c>
      <c r="Q13" s="105">
        <v>1</v>
      </c>
      <c r="R13" s="105">
        <v>0</v>
      </c>
      <c r="S13" s="105">
        <v>1</v>
      </c>
      <c r="T13" s="105">
        <v>1</v>
      </c>
      <c r="U13" s="105">
        <v>1</v>
      </c>
      <c r="V13" s="106"/>
      <c r="W13" s="105">
        <v>0.26666666666666666</v>
      </c>
      <c r="X13" s="105">
        <v>0</v>
      </c>
      <c r="Y13" s="105">
        <v>1</v>
      </c>
      <c r="Z13" s="105">
        <v>0</v>
      </c>
      <c r="AA13" s="105">
        <v>0</v>
      </c>
      <c r="AB13" s="105">
        <v>0.33333333333333331</v>
      </c>
      <c r="AD13" s="106" t="str">
        <f t="shared" si="0"/>
        <v>FIN</v>
      </c>
    </row>
    <row r="14" spans="2:30" x14ac:dyDescent="0.25">
      <c r="B14" s="103">
        <v>10</v>
      </c>
      <c r="C14" s="103" t="s">
        <v>62</v>
      </c>
      <c r="D14" s="103" t="s">
        <v>63</v>
      </c>
      <c r="E14" s="105">
        <v>0.74444444444444446</v>
      </c>
      <c r="G14" s="105">
        <v>0.82222222222222219</v>
      </c>
      <c r="H14" s="105">
        <v>0.44444444444444442</v>
      </c>
      <c r="I14" s="105">
        <v>1</v>
      </c>
      <c r="J14" s="105">
        <v>0.66666666666666663</v>
      </c>
      <c r="K14" s="105">
        <v>1</v>
      </c>
      <c r="L14" s="105">
        <v>1</v>
      </c>
      <c r="M14" s="106"/>
      <c r="N14" s="105">
        <v>0.66666666666666674</v>
      </c>
      <c r="O14" s="106"/>
      <c r="P14" s="105">
        <v>0.66666666666666674</v>
      </c>
      <c r="Q14" s="105">
        <v>1</v>
      </c>
      <c r="R14" s="105">
        <v>0</v>
      </c>
      <c r="S14" s="105">
        <v>1</v>
      </c>
      <c r="T14" s="105">
        <v>1</v>
      </c>
      <c r="U14" s="105">
        <v>0.33333333333333331</v>
      </c>
      <c r="V14" s="106"/>
      <c r="W14" s="105">
        <v>0.66666666666666674</v>
      </c>
      <c r="X14" s="105">
        <v>1</v>
      </c>
      <c r="Y14" s="105">
        <v>1</v>
      </c>
      <c r="Z14" s="105">
        <v>1</v>
      </c>
      <c r="AA14" s="105">
        <v>0</v>
      </c>
      <c r="AB14" s="105">
        <v>0.33333333333333331</v>
      </c>
      <c r="AD14" s="106" t="str">
        <f t="shared" si="0"/>
        <v>FRA</v>
      </c>
    </row>
    <row r="15" spans="2:30" x14ac:dyDescent="0.25">
      <c r="B15" s="103">
        <v>11</v>
      </c>
      <c r="C15" s="103" t="s">
        <v>64</v>
      </c>
      <c r="D15" s="103" t="s">
        <v>65</v>
      </c>
      <c r="E15" s="105">
        <v>0.68333333333333335</v>
      </c>
      <c r="G15" s="105">
        <v>0.66666666666666663</v>
      </c>
      <c r="H15" s="105">
        <v>0.66666666666666663</v>
      </c>
      <c r="I15" s="105">
        <v>1</v>
      </c>
      <c r="J15" s="105">
        <v>0</v>
      </c>
      <c r="K15" s="105">
        <v>0.66666666666666663</v>
      </c>
      <c r="L15" s="105">
        <v>1</v>
      </c>
      <c r="M15" s="106"/>
      <c r="N15" s="105">
        <v>0.70000000000000007</v>
      </c>
      <c r="O15" s="106"/>
      <c r="P15" s="105">
        <v>0.73333333333333339</v>
      </c>
      <c r="Q15" s="105">
        <v>1</v>
      </c>
      <c r="R15" s="105">
        <v>0</v>
      </c>
      <c r="S15" s="105">
        <v>1</v>
      </c>
      <c r="T15" s="105">
        <v>1</v>
      </c>
      <c r="U15" s="105">
        <v>0.66666666666666663</v>
      </c>
      <c r="V15" s="106"/>
      <c r="W15" s="105">
        <v>0.66666666666666674</v>
      </c>
      <c r="X15" s="105">
        <v>0</v>
      </c>
      <c r="Y15" s="105">
        <v>1</v>
      </c>
      <c r="Z15" s="105">
        <v>1</v>
      </c>
      <c r="AA15" s="105">
        <v>1</v>
      </c>
      <c r="AB15" s="105">
        <v>0.33333333333333331</v>
      </c>
      <c r="AD15" s="106" t="str">
        <f t="shared" si="0"/>
        <v>DEU</v>
      </c>
    </row>
    <row r="16" spans="2:30" x14ac:dyDescent="0.25">
      <c r="B16" s="103">
        <v>12</v>
      </c>
      <c r="C16" s="103" t="s">
        <v>66</v>
      </c>
      <c r="D16" s="103" t="s">
        <v>67</v>
      </c>
      <c r="E16" s="105">
        <v>0.6</v>
      </c>
      <c r="G16" s="105">
        <v>0.83333333333333326</v>
      </c>
      <c r="H16" s="105">
        <v>0.66666666666666663</v>
      </c>
      <c r="I16" s="105">
        <v>1</v>
      </c>
      <c r="J16" s="105">
        <v>0.83333333333333337</v>
      </c>
      <c r="K16" s="105">
        <v>0.66666666666666663</v>
      </c>
      <c r="L16" s="105">
        <v>1</v>
      </c>
      <c r="M16" s="106"/>
      <c r="N16" s="105">
        <v>0.3666666666666667</v>
      </c>
      <c r="O16" s="106"/>
      <c r="P16" s="105">
        <v>0.33333333333333331</v>
      </c>
      <c r="Q16" s="105">
        <v>1</v>
      </c>
      <c r="R16" s="105">
        <v>0</v>
      </c>
      <c r="S16" s="105">
        <v>0.66666666666666663</v>
      </c>
      <c r="T16" s="105">
        <v>0</v>
      </c>
      <c r="U16" s="105">
        <v>0</v>
      </c>
      <c r="V16" s="106"/>
      <c r="W16" s="105">
        <v>0.4</v>
      </c>
      <c r="X16" s="105">
        <v>0</v>
      </c>
      <c r="Y16" s="105">
        <v>1</v>
      </c>
      <c r="Z16" s="105">
        <v>1</v>
      </c>
      <c r="AA16" s="105">
        <v>0</v>
      </c>
      <c r="AB16" s="105">
        <v>0</v>
      </c>
      <c r="AD16" s="106" t="str">
        <f t="shared" si="0"/>
        <v>GRC</v>
      </c>
    </row>
    <row r="17" spans="2:30" x14ac:dyDescent="0.25">
      <c r="B17" s="103">
        <v>13</v>
      </c>
      <c r="C17" s="103" t="s">
        <v>68</v>
      </c>
      <c r="D17" s="103" t="s">
        <v>69</v>
      </c>
      <c r="E17" s="105">
        <v>0.67222222222222228</v>
      </c>
      <c r="G17" s="105">
        <v>0.64444444444444449</v>
      </c>
      <c r="H17" s="105">
        <v>0.55555555555555558</v>
      </c>
      <c r="I17" s="105">
        <v>1</v>
      </c>
      <c r="J17" s="105">
        <v>0.33333333333333331</v>
      </c>
      <c r="K17" s="105">
        <v>0.33333333333333331</v>
      </c>
      <c r="L17" s="105">
        <v>1</v>
      </c>
      <c r="M17" s="106"/>
      <c r="N17" s="105">
        <v>0.70000000000000007</v>
      </c>
      <c r="O17" s="106"/>
      <c r="P17" s="105">
        <v>0.8</v>
      </c>
      <c r="Q17" s="105">
        <v>1</v>
      </c>
      <c r="R17" s="105">
        <v>0</v>
      </c>
      <c r="S17" s="105">
        <v>1</v>
      </c>
      <c r="T17" s="105">
        <v>1</v>
      </c>
      <c r="U17" s="105">
        <v>1</v>
      </c>
      <c r="V17" s="106"/>
      <c r="W17" s="105">
        <v>0.60000000000000009</v>
      </c>
      <c r="X17" s="105">
        <v>0</v>
      </c>
      <c r="Y17" s="105">
        <v>1</v>
      </c>
      <c r="Z17" s="105">
        <v>1</v>
      </c>
      <c r="AA17" s="105">
        <v>1</v>
      </c>
      <c r="AB17" s="105">
        <v>0</v>
      </c>
      <c r="AD17" s="106" t="str">
        <f t="shared" si="0"/>
        <v>ISL</v>
      </c>
    </row>
    <row r="18" spans="2:30" x14ac:dyDescent="0.25">
      <c r="B18" s="103">
        <v>14</v>
      </c>
      <c r="C18" s="103" t="s">
        <v>70</v>
      </c>
      <c r="D18" s="103" t="s">
        <v>71</v>
      </c>
      <c r="E18" s="105">
        <v>0.59444444444444455</v>
      </c>
      <c r="G18" s="105">
        <v>0.58888888888888891</v>
      </c>
      <c r="H18" s="105">
        <v>0.44444444444444442</v>
      </c>
      <c r="I18" s="105">
        <v>1</v>
      </c>
      <c r="J18" s="105">
        <v>0.16666666666666666</v>
      </c>
      <c r="K18" s="105">
        <v>0.66666666666666663</v>
      </c>
      <c r="L18" s="105">
        <v>0.66666666666666663</v>
      </c>
      <c r="M18" s="106"/>
      <c r="N18" s="105">
        <v>0.60000000000000009</v>
      </c>
      <c r="O18" s="106"/>
      <c r="P18" s="105">
        <v>0.8</v>
      </c>
      <c r="Q18" s="105">
        <v>1</v>
      </c>
      <c r="R18" s="105">
        <v>0</v>
      </c>
      <c r="S18" s="105">
        <v>1</v>
      </c>
      <c r="T18" s="105">
        <v>1</v>
      </c>
      <c r="U18" s="105">
        <v>1</v>
      </c>
      <c r="V18" s="106"/>
      <c r="W18" s="105">
        <v>0.4</v>
      </c>
      <c r="X18" s="105">
        <v>0</v>
      </c>
      <c r="Y18" s="105">
        <v>1</v>
      </c>
      <c r="Z18" s="105">
        <v>1</v>
      </c>
      <c r="AA18" s="105">
        <v>0</v>
      </c>
      <c r="AB18" s="105">
        <v>0</v>
      </c>
      <c r="AD18" s="106" t="str">
        <f t="shared" si="0"/>
        <v>IRL</v>
      </c>
    </row>
    <row r="19" spans="2:30" x14ac:dyDescent="0.25">
      <c r="B19" s="103">
        <v>15</v>
      </c>
      <c r="C19" s="103" t="s">
        <v>72</v>
      </c>
      <c r="D19" s="103" t="s">
        <v>73</v>
      </c>
      <c r="E19" s="105">
        <v>0.32222222222222219</v>
      </c>
      <c r="G19" s="105">
        <v>0.31111111111111112</v>
      </c>
      <c r="H19" s="105">
        <v>0.22222222222222221</v>
      </c>
      <c r="I19" s="105">
        <v>1</v>
      </c>
      <c r="J19" s="105">
        <v>0.33333333333333331</v>
      </c>
      <c r="K19" s="105">
        <v>0</v>
      </c>
      <c r="L19" s="105">
        <v>0</v>
      </c>
      <c r="M19" s="106"/>
      <c r="N19" s="105">
        <v>0.33333333333333331</v>
      </c>
      <c r="O19" s="106"/>
      <c r="P19" s="105">
        <v>0.33333333333333331</v>
      </c>
      <c r="Q19" s="105">
        <v>1</v>
      </c>
      <c r="R19" s="105">
        <v>0</v>
      </c>
      <c r="S19" s="105">
        <v>0.33333333333333331</v>
      </c>
      <c r="T19" s="105">
        <v>0</v>
      </c>
      <c r="U19" s="105">
        <v>0.33333333333333331</v>
      </c>
      <c r="V19" s="106"/>
      <c r="W19" s="105">
        <v>0.33333333333333331</v>
      </c>
      <c r="X19" s="105">
        <v>0</v>
      </c>
      <c r="Y19" s="105">
        <v>1</v>
      </c>
      <c r="Z19" s="105">
        <v>0</v>
      </c>
      <c r="AA19" s="105">
        <v>0</v>
      </c>
      <c r="AB19" s="105">
        <v>0.66666666666666663</v>
      </c>
      <c r="AD19" s="106" t="str">
        <f t="shared" si="0"/>
        <v>ISR</v>
      </c>
    </row>
    <row r="20" spans="2:30" x14ac:dyDescent="0.25">
      <c r="B20" s="103">
        <v>16</v>
      </c>
      <c r="C20" s="103" t="s">
        <v>74</v>
      </c>
      <c r="D20" s="103" t="s">
        <v>75</v>
      </c>
      <c r="E20" s="105">
        <v>0.39444444444444443</v>
      </c>
      <c r="G20" s="105">
        <v>0.48888888888888887</v>
      </c>
      <c r="H20" s="105">
        <v>0.1111111111111111</v>
      </c>
      <c r="I20" s="105">
        <v>1</v>
      </c>
      <c r="J20" s="105">
        <v>0</v>
      </c>
      <c r="K20" s="105">
        <v>0.66666666666666663</v>
      </c>
      <c r="L20" s="105">
        <v>0.66666666666666663</v>
      </c>
      <c r="M20" s="106"/>
      <c r="N20" s="105">
        <v>0.3</v>
      </c>
      <c r="O20" s="106"/>
      <c r="P20" s="105">
        <v>0.39999999999999997</v>
      </c>
      <c r="Q20" s="105">
        <v>1</v>
      </c>
      <c r="R20" s="105">
        <v>0</v>
      </c>
      <c r="S20" s="105">
        <v>0.66666666666666663</v>
      </c>
      <c r="T20" s="105">
        <v>0</v>
      </c>
      <c r="U20" s="105">
        <v>0.33333333333333331</v>
      </c>
      <c r="V20" s="106"/>
      <c r="W20" s="105">
        <v>0.2</v>
      </c>
      <c r="X20" s="105">
        <v>0</v>
      </c>
      <c r="Y20" s="105">
        <v>1</v>
      </c>
      <c r="Z20" s="105">
        <v>0</v>
      </c>
      <c r="AA20" s="105">
        <v>0</v>
      </c>
      <c r="AB20" s="105">
        <v>0</v>
      </c>
      <c r="AD20" s="106" t="str">
        <f t="shared" si="0"/>
        <v>ITA</v>
      </c>
    </row>
    <row r="21" spans="2:30" x14ac:dyDescent="0.25">
      <c r="B21" s="103">
        <v>17</v>
      </c>
      <c r="C21" s="103" t="s">
        <v>76</v>
      </c>
      <c r="D21" s="103" t="s">
        <v>77</v>
      </c>
      <c r="E21" s="105">
        <v>0.24166666666666667</v>
      </c>
      <c r="G21" s="105">
        <v>0.2</v>
      </c>
      <c r="H21" s="105">
        <v>0</v>
      </c>
      <c r="I21" s="105">
        <v>1</v>
      </c>
      <c r="J21" s="105">
        <v>0</v>
      </c>
      <c r="K21" s="105">
        <v>0</v>
      </c>
      <c r="L21" s="105">
        <v>0</v>
      </c>
      <c r="M21" s="106"/>
      <c r="N21" s="105">
        <v>0.28333333333333333</v>
      </c>
      <c r="O21" s="106"/>
      <c r="P21" s="105">
        <v>0.3666666666666667</v>
      </c>
      <c r="Q21" s="105">
        <v>1</v>
      </c>
      <c r="R21" s="105">
        <v>0</v>
      </c>
      <c r="S21" s="105">
        <v>0</v>
      </c>
      <c r="T21" s="105">
        <v>0.5</v>
      </c>
      <c r="U21" s="105">
        <v>0.33333333333333331</v>
      </c>
      <c r="V21" s="106"/>
      <c r="W21" s="105">
        <v>0.2</v>
      </c>
      <c r="X21" s="105">
        <v>0</v>
      </c>
      <c r="Y21" s="105">
        <v>1</v>
      </c>
      <c r="Z21" s="105">
        <v>0</v>
      </c>
      <c r="AA21" s="105">
        <v>0</v>
      </c>
      <c r="AB21" s="105">
        <v>0</v>
      </c>
      <c r="AD21" s="106" t="str">
        <f t="shared" si="0"/>
        <v>JPN</v>
      </c>
    </row>
    <row r="22" spans="2:30" x14ac:dyDescent="0.25">
      <c r="B22" s="103">
        <v>18</v>
      </c>
      <c r="C22" s="103" t="s">
        <v>78</v>
      </c>
      <c r="D22" s="103" t="s">
        <v>79</v>
      </c>
      <c r="E22" s="105">
        <v>0.28888888888888886</v>
      </c>
      <c r="G22" s="105">
        <v>0.37777777777777777</v>
      </c>
      <c r="H22" s="105">
        <v>0.22222222222222221</v>
      </c>
      <c r="I22" s="105">
        <v>1</v>
      </c>
      <c r="J22" s="105">
        <v>0</v>
      </c>
      <c r="K22" s="105">
        <v>0</v>
      </c>
      <c r="L22" s="105">
        <v>0.66666666666666663</v>
      </c>
      <c r="M22" s="106"/>
      <c r="N22" s="105">
        <v>0.2</v>
      </c>
      <c r="O22" s="106"/>
      <c r="P22" s="105">
        <v>0.2</v>
      </c>
      <c r="Q22" s="105">
        <v>1</v>
      </c>
      <c r="R22" s="105">
        <v>0</v>
      </c>
      <c r="S22" s="105">
        <v>0</v>
      </c>
      <c r="T22" s="105">
        <v>0</v>
      </c>
      <c r="U22" s="105">
        <v>0</v>
      </c>
      <c r="V22" s="106"/>
      <c r="W22" s="105">
        <v>0.2</v>
      </c>
      <c r="X22" s="105">
        <v>0</v>
      </c>
      <c r="Y22" s="105">
        <v>1</v>
      </c>
      <c r="Z22" s="105">
        <v>0</v>
      </c>
      <c r="AA22" s="105">
        <v>0</v>
      </c>
      <c r="AB22" s="105">
        <v>0</v>
      </c>
      <c r="AD22" s="106" t="str">
        <f t="shared" si="0"/>
        <v>KOR</v>
      </c>
    </row>
    <row r="23" spans="2:30" x14ac:dyDescent="0.25">
      <c r="B23" s="103">
        <v>19</v>
      </c>
      <c r="C23" s="103" t="s">
        <v>80</v>
      </c>
      <c r="D23" s="103" t="s">
        <v>81</v>
      </c>
      <c r="E23" s="105">
        <v>0.32222222222222224</v>
      </c>
      <c r="G23" s="105">
        <v>0.44444444444444448</v>
      </c>
      <c r="H23" s="105">
        <v>0.22222222222222221</v>
      </c>
      <c r="I23" s="105">
        <v>1</v>
      </c>
      <c r="J23" s="105">
        <v>0</v>
      </c>
      <c r="K23" s="105">
        <v>0.66666666666666663</v>
      </c>
      <c r="L23" s="105">
        <v>0.33333333333333331</v>
      </c>
      <c r="M23" s="106"/>
      <c r="N23" s="105">
        <v>0.2</v>
      </c>
      <c r="O23" s="106"/>
      <c r="P23" s="105">
        <v>0.2</v>
      </c>
      <c r="Q23" s="105">
        <v>1</v>
      </c>
      <c r="R23" s="105">
        <v>0</v>
      </c>
      <c r="S23" s="105">
        <v>0</v>
      </c>
      <c r="T23" s="105">
        <v>0</v>
      </c>
      <c r="U23" s="105">
        <v>0</v>
      </c>
      <c r="V23" s="106"/>
      <c r="W23" s="105">
        <v>0.2</v>
      </c>
      <c r="X23" s="105">
        <v>0</v>
      </c>
      <c r="Y23" s="105">
        <v>1</v>
      </c>
      <c r="Z23" s="105">
        <v>0</v>
      </c>
      <c r="AA23" s="105">
        <v>0</v>
      </c>
      <c r="AB23" s="105">
        <v>0</v>
      </c>
      <c r="AD23" s="106" t="str">
        <f t="shared" si="0"/>
        <v>LVA</v>
      </c>
    </row>
    <row r="24" spans="2:30" x14ac:dyDescent="0.25">
      <c r="B24" s="103">
        <v>20</v>
      </c>
      <c r="C24" s="103" t="s">
        <v>82</v>
      </c>
      <c r="D24" s="103" t="s">
        <v>83</v>
      </c>
      <c r="E24" s="105">
        <v>0.30555555555555558</v>
      </c>
      <c r="G24" s="105">
        <v>0.51111111111111118</v>
      </c>
      <c r="H24" s="105">
        <v>0.22222222222222221</v>
      </c>
      <c r="I24" s="105">
        <v>1</v>
      </c>
      <c r="J24" s="105">
        <v>0.33333333333333331</v>
      </c>
      <c r="K24" s="105">
        <v>0.66666666666666663</v>
      </c>
      <c r="L24" s="105">
        <v>0.33333333333333331</v>
      </c>
      <c r="M24" s="106"/>
      <c r="N24" s="105">
        <v>0.1</v>
      </c>
      <c r="O24" s="106"/>
      <c r="P24" s="105">
        <v>0.2</v>
      </c>
      <c r="Q24" s="105">
        <v>1</v>
      </c>
      <c r="R24" s="105">
        <v>0</v>
      </c>
      <c r="S24" s="105">
        <v>0</v>
      </c>
      <c r="T24" s="105">
        <v>0</v>
      </c>
      <c r="U24" s="105">
        <v>0</v>
      </c>
      <c r="V24" s="106"/>
      <c r="W24" s="105">
        <v>0</v>
      </c>
      <c r="X24" s="105">
        <v>0</v>
      </c>
      <c r="Y24" s="105">
        <v>0</v>
      </c>
      <c r="Z24" s="105">
        <v>0</v>
      </c>
      <c r="AA24" s="105">
        <v>0</v>
      </c>
      <c r="AB24" s="105">
        <v>0</v>
      </c>
      <c r="AD24" s="106" t="str">
        <f t="shared" si="0"/>
        <v>LTU</v>
      </c>
    </row>
    <row r="25" spans="2:30" x14ac:dyDescent="0.25">
      <c r="B25" s="103">
        <v>21</v>
      </c>
      <c r="C25" s="103" t="s">
        <v>84</v>
      </c>
      <c r="D25" s="103" t="s">
        <v>85</v>
      </c>
      <c r="E25" s="105">
        <v>0.64444444444444449</v>
      </c>
      <c r="G25" s="105">
        <v>0.68888888888888888</v>
      </c>
      <c r="H25" s="105">
        <v>0.44444444444444442</v>
      </c>
      <c r="I25" s="105">
        <v>1</v>
      </c>
      <c r="J25" s="105">
        <v>0.33333333333333331</v>
      </c>
      <c r="K25" s="105">
        <v>0.66666666666666663</v>
      </c>
      <c r="L25" s="105">
        <v>1</v>
      </c>
      <c r="M25" s="106"/>
      <c r="N25" s="105">
        <v>0.60000000000000009</v>
      </c>
      <c r="O25" s="106"/>
      <c r="P25" s="105">
        <v>0.73333333333333339</v>
      </c>
      <c r="Q25" s="105">
        <v>1</v>
      </c>
      <c r="R25" s="105">
        <v>0</v>
      </c>
      <c r="S25" s="105">
        <v>1</v>
      </c>
      <c r="T25" s="105">
        <v>1</v>
      </c>
      <c r="U25" s="105">
        <v>0.66666666666666663</v>
      </c>
      <c r="V25" s="106"/>
      <c r="W25" s="105">
        <v>0.46666666666666673</v>
      </c>
      <c r="X25" s="105">
        <v>0</v>
      </c>
      <c r="Y25" s="105">
        <v>1</v>
      </c>
      <c r="Z25" s="105">
        <v>1</v>
      </c>
      <c r="AA25" s="105">
        <v>0</v>
      </c>
      <c r="AB25" s="105">
        <v>0.33333333333333331</v>
      </c>
      <c r="AD25" s="106" t="str">
        <f t="shared" si="0"/>
        <v>LUX</v>
      </c>
    </row>
    <row r="26" spans="2:30" x14ac:dyDescent="0.25">
      <c r="B26" s="103">
        <v>22</v>
      </c>
      <c r="C26" s="103" t="s">
        <v>86</v>
      </c>
      <c r="D26" s="103" t="s">
        <v>87</v>
      </c>
      <c r="E26" s="105">
        <v>0.43333333333333335</v>
      </c>
      <c r="G26" s="105">
        <v>0.53333333333333333</v>
      </c>
      <c r="H26" s="105">
        <v>0.33333333333333331</v>
      </c>
      <c r="I26" s="105">
        <v>1</v>
      </c>
      <c r="J26" s="105">
        <v>0.33333333333333331</v>
      </c>
      <c r="K26" s="105">
        <v>0</v>
      </c>
      <c r="L26" s="105">
        <v>1</v>
      </c>
      <c r="M26" s="106"/>
      <c r="N26" s="105">
        <v>0.33333333333333331</v>
      </c>
      <c r="O26" s="106"/>
      <c r="P26" s="105">
        <v>0.43333333333333335</v>
      </c>
      <c r="Q26" s="105">
        <v>1</v>
      </c>
      <c r="R26" s="105">
        <v>0</v>
      </c>
      <c r="S26" s="105">
        <v>0.5</v>
      </c>
      <c r="T26" s="105">
        <v>0.25</v>
      </c>
      <c r="U26" s="105">
        <v>0.41666666666666669</v>
      </c>
      <c r="V26" s="106"/>
      <c r="W26" s="105">
        <v>0.23333333333333331</v>
      </c>
      <c r="X26" s="105">
        <v>0</v>
      </c>
      <c r="Y26" s="105">
        <v>0.25</v>
      </c>
      <c r="Z26" s="105">
        <v>0.25</v>
      </c>
      <c r="AA26" s="105">
        <v>0</v>
      </c>
      <c r="AB26" s="105">
        <v>0.66666666666666663</v>
      </c>
      <c r="AD26" s="106" t="str">
        <f t="shared" si="0"/>
        <v>MEX</v>
      </c>
    </row>
    <row r="27" spans="2:30" x14ac:dyDescent="0.25">
      <c r="B27" s="103">
        <v>23</v>
      </c>
      <c r="C27" s="103" t="s">
        <v>88</v>
      </c>
      <c r="D27" s="103" t="s">
        <v>89</v>
      </c>
      <c r="E27" s="105">
        <v>0.71666666666666679</v>
      </c>
      <c r="G27" s="105">
        <v>0.70000000000000007</v>
      </c>
      <c r="H27" s="105">
        <v>0.66666666666666663</v>
      </c>
      <c r="I27" s="105">
        <v>1</v>
      </c>
      <c r="J27" s="105">
        <v>0.16666666666666666</v>
      </c>
      <c r="K27" s="105">
        <v>0.66666666666666663</v>
      </c>
      <c r="L27" s="105">
        <v>1</v>
      </c>
      <c r="M27" s="106"/>
      <c r="N27" s="105">
        <v>0.73333333333333339</v>
      </c>
      <c r="O27" s="106"/>
      <c r="P27" s="105">
        <v>0.8</v>
      </c>
      <c r="Q27" s="105">
        <v>1</v>
      </c>
      <c r="R27" s="105">
        <v>0</v>
      </c>
      <c r="S27" s="105">
        <v>1</v>
      </c>
      <c r="T27" s="105">
        <v>1</v>
      </c>
      <c r="U27" s="105">
        <v>1</v>
      </c>
      <c r="V27" s="106"/>
      <c r="W27" s="105">
        <v>0.66666666666666674</v>
      </c>
      <c r="X27" s="105">
        <v>0</v>
      </c>
      <c r="Y27" s="105">
        <v>1</v>
      </c>
      <c r="Z27" s="105">
        <v>1</v>
      </c>
      <c r="AA27" s="105">
        <v>1</v>
      </c>
      <c r="AB27" s="105">
        <v>0.33333333333333331</v>
      </c>
      <c r="AD27" s="106" t="str">
        <f t="shared" si="0"/>
        <v>NLD</v>
      </c>
    </row>
    <row r="28" spans="2:30" x14ac:dyDescent="0.25">
      <c r="B28" s="103">
        <v>24</v>
      </c>
      <c r="C28" s="103" t="s">
        <v>90</v>
      </c>
      <c r="D28" s="103" t="s">
        <v>91</v>
      </c>
      <c r="E28" s="105">
        <v>0.58333333333333337</v>
      </c>
      <c r="G28" s="105">
        <v>0.53333333333333333</v>
      </c>
      <c r="H28" s="105">
        <v>0.33333333333333331</v>
      </c>
      <c r="I28" s="105">
        <v>1</v>
      </c>
      <c r="J28" s="105">
        <v>0.33333333333333331</v>
      </c>
      <c r="K28" s="105">
        <v>0</v>
      </c>
      <c r="L28" s="105">
        <v>1</v>
      </c>
      <c r="M28" s="106"/>
      <c r="N28" s="105">
        <v>0.63333333333333341</v>
      </c>
      <c r="O28" s="106"/>
      <c r="P28" s="105">
        <v>0.8</v>
      </c>
      <c r="Q28" s="105">
        <v>1</v>
      </c>
      <c r="R28" s="105">
        <v>0</v>
      </c>
      <c r="S28" s="105">
        <v>1</v>
      </c>
      <c r="T28" s="105">
        <v>1</v>
      </c>
      <c r="U28" s="105">
        <v>1</v>
      </c>
      <c r="V28" s="106"/>
      <c r="W28" s="105">
        <v>0.46666666666666673</v>
      </c>
      <c r="X28" s="105">
        <v>0</v>
      </c>
      <c r="Y28" s="105">
        <v>1</v>
      </c>
      <c r="Z28" s="105">
        <v>0</v>
      </c>
      <c r="AA28" s="105">
        <v>1</v>
      </c>
      <c r="AB28" s="105">
        <v>0.33333333333333331</v>
      </c>
      <c r="AD28" s="106" t="str">
        <f t="shared" si="0"/>
        <v>NZL</v>
      </c>
    </row>
    <row r="29" spans="2:30" x14ac:dyDescent="0.25">
      <c r="B29" s="103">
        <v>25</v>
      </c>
      <c r="C29" s="103" t="s">
        <v>92</v>
      </c>
      <c r="D29" s="103" t="s">
        <v>93</v>
      </c>
      <c r="E29" s="105">
        <v>0.64444444444444449</v>
      </c>
      <c r="G29" s="105">
        <v>0.68888888888888888</v>
      </c>
      <c r="H29" s="105">
        <v>0.44444444444444442</v>
      </c>
      <c r="I29" s="105">
        <v>1</v>
      </c>
      <c r="J29" s="105">
        <v>0.33333333333333331</v>
      </c>
      <c r="K29" s="105">
        <v>1</v>
      </c>
      <c r="L29" s="105">
        <v>0.66666666666666663</v>
      </c>
      <c r="M29" s="106"/>
      <c r="N29" s="105">
        <v>0.60000000000000009</v>
      </c>
      <c r="O29" s="106"/>
      <c r="P29" s="105">
        <v>0.8</v>
      </c>
      <c r="Q29" s="105">
        <v>1</v>
      </c>
      <c r="R29" s="105">
        <v>0</v>
      </c>
      <c r="S29" s="105">
        <v>1</v>
      </c>
      <c r="T29" s="105">
        <v>1</v>
      </c>
      <c r="U29" s="105">
        <v>1</v>
      </c>
      <c r="V29" s="106"/>
      <c r="W29" s="105">
        <v>0.4</v>
      </c>
      <c r="X29" s="105">
        <v>0</v>
      </c>
      <c r="Y29" s="105">
        <v>1</v>
      </c>
      <c r="Z29" s="105">
        <v>1</v>
      </c>
      <c r="AA29" s="105">
        <v>0</v>
      </c>
      <c r="AB29" s="105">
        <v>0</v>
      </c>
      <c r="AD29" s="106" t="str">
        <f t="shared" si="0"/>
        <v>NOR</v>
      </c>
    </row>
    <row r="30" spans="2:30" x14ac:dyDescent="0.25">
      <c r="B30" s="103">
        <v>26</v>
      </c>
      <c r="C30" s="103" t="s">
        <v>94</v>
      </c>
      <c r="D30" s="103" t="s">
        <v>95</v>
      </c>
      <c r="E30" s="105">
        <v>0.32777777777777783</v>
      </c>
      <c r="G30" s="105">
        <v>0.42222222222222228</v>
      </c>
      <c r="H30" s="105">
        <v>0.1111111111111111</v>
      </c>
      <c r="I30" s="105">
        <v>1</v>
      </c>
      <c r="J30" s="105">
        <v>0</v>
      </c>
      <c r="K30" s="105">
        <v>0.33333333333333331</v>
      </c>
      <c r="L30" s="105">
        <v>0.66666666666666663</v>
      </c>
      <c r="M30" s="106"/>
      <c r="N30" s="105">
        <v>0.23333333333333334</v>
      </c>
      <c r="O30" s="106"/>
      <c r="P30" s="105">
        <v>0.26666666666666666</v>
      </c>
      <c r="Q30" s="105">
        <v>1</v>
      </c>
      <c r="R30" s="105">
        <v>0</v>
      </c>
      <c r="S30" s="105">
        <v>0.33333333333333331</v>
      </c>
      <c r="T30" s="105">
        <v>0</v>
      </c>
      <c r="U30" s="105">
        <v>0</v>
      </c>
      <c r="V30" s="106"/>
      <c r="W30" s="105">
        <v>0.2</v>
      </c>
      <c r="X30" s="105">
        <v>0</v>
      </c>
      <c r="Y30" s="105">
        <v>1</v>
      </c>
      <c r="Z30" s="105">
        <v>0</v>
      </c>
      <c r="AA30" s="105">
        <v>0</v>
      </c>
      <c r="AB30" s="105">
        <v>0</v>
      </c>
      <c r="AD30" s="106" t="str">
        <f t="shared" si="0"/>
        <v>POL</v>
      </c>
    </row>
    <row r="31" spans="2:30" x14ac:dyDescent="0.25">
      <c r="B31" s="103">
        <v>27</v>
      </c>
      <c r="C31" s="103" t="s">
        <v>96</v>
      </c>
      <c r="D31" s="103" t="s">
        <v>97</v>
      </c>
      <c r="E31" s="105">
        <v>0.76111111111111107</v>
      </c>
      <c r="G31" s="105">
        <v>0.82222222222222219</v>
      </c>
      <c r="H31" s="105">
        <v>0.77777777777777779</v>
      </c>
      <c r="I31" s="105">
        <v>1</v>
      </c>
      <c r="J31" s="105">
        <v>0.66666666666666663</v>
      </c>
      <c r="K31" s="105">
        <v>0.66666666666666663</v>
      </c>
      <c r="L31" s="105">
        <v>1</v>
      </c>
      <c r="M31" s="106"/>
      <c r="N31" s="105">
        <v>0.70000000000000007</v>
      </c>
      <c r="O31" s="106"/>
      <c r="P31" s="105">
        <v>0.8</v>
      </c>
      <c r="Q31" s="105">
        <v>1</v>
      </c>
      <c r="R31" s="105">
        <v>0</v>
      </c>
      <c r="S31" s="105">
        <v>1</v>
      </c>
      <c r="T31" s="105">
        <v>1</v>
      </c>
      <c r="U31" s="105">
        <v>1</v>
      </c>
      <c r="V31" s="106"/>
      <c r="W31" s="105">
        <v>0.60000000000000009</v>
      </c>
      <c r="X31" s="105">
        <v>0</v>
      </c>
      <c r="Y31" s="105">
        <v>1</v>
      </c>
      <c r="Z31" s="105">
        <v>1</v>
      </c>
      <c r="AA31" s="105">
        <v>0</v>
      </c>
      <c r="AB31" s="105">
        <v>1</v>
      </c>
      <c r="AD31" s="106" t="str">
        <f t="shared" si="0"/>
        <v>PRT</v>
      </c>
    </row>
    <row r="32" spans="2:30" x14ac:dyDescent="0.25">
      <c r="B32" s="103">
        <v>28</v>
      </c>
      <c r="C32" s="103" t="s">
        <v>98</v>
      </c>
      <c r="D32" s="103" t="s">
        <v>99</v>
      </c>
      <c r="E32" s="105">
        <v>0.42777777777777781</v>
      </c>
      <c r="G32" s="105">
        <v>0.62222222222222223</v>
      </c>
      <c r="H32" s="105">
        <v>0.44444444444444442</v>
      </c>
      <c r="I32" s="105">
        <v>1</v>
      </c>
      <c r="J32" s="105">
        <v>0.33333333333333331</v>
      </c>
      <c r="K32" s="105">
        <v>0.66666666666666663</v>
      </c>
      <c r="L32" s="105">
        <v>0.66666666666666663</v>
      </c>
      <c r="M32" s="106"/>
      <c r="N32" s="105">
        <v>0.23333333333333334</v>
      </c>
      <c r="O32" s="106"/>
      <c r="P32" s="105">
        <v>0.26666666666666666</v>
      </c>
      <c r="Q32" s="105">
        <v>1</v>
      </c>
      <c r="R32" s="105">
        <v>0</v>
      </c>
      <c r="S32" s="105">
        <v>0</v>
      </c>
      <c r="T32" s="105">
        <v>0</v>
      </c>
      <c r="U32" s="105">
        <v>0.33333333333333331</v>
      </c>
      <c r="V32" s="106"/>
      <c r="W32" s="105">
        <v>0.2</v>
      </c>
      <c r="X32" s="105">
        <v>0</v>
      </c>
      <c r="Y32" s="105">
        <v>1</v>
      </c>
      <c r="Z32" s="105">
        <v>0</v>
      </c>
      <c r="AA32" s="105">
        <v>0</v>
      </c>
      <c r="AB32" s="105">
        <v>0</v>
      </c>
      <c r="AD32" s="106" t="str">
        <f t="shared" si="0"/>
        <v>SVK</v>
      </c>
    </row>
    <row r="33" spans="2:30" x14ac:dyDescent="0.25">
      <c r="B33" s="103">
        <v>29</v>
      </c>
      <c r="C33" s="103" t="s">
        <v>100</v>
      </c>
      <c r="D33" s="103" t="s">
        <v>101</v>
      </c>
      <c r="E33" s="105">
        <v>0.4861111111111111</v>
      </c>
      <c r="G33" s="105">
        <v>0.62222222222222223</v>
      </c>
      <c r="H33" s="105">
        <v>0.44444444444444442</v>
      </c>
      <c r="I33" s="105">
        <v>1</v>
      </c>
      <c r="J33" s="105">
        <v>0.33333333333333331</v>
      </c>
      <c r="K33" s="105">
        <v>0.66666666666666663</v>
      </c>
      <c r="L33" s="105">
        <v>0.66666666666666663</v>
      </c>
      <c r="M33" s="106"/>
      <c r="N33" s="105">
        <v>0.35</v>
      </c>
      <c r="O33" s="106"/>
      <c r="P33" s="105">
        <v>0.5</v>
      </c>
      <c r="Q33" s="105">
        <v>1</v>
      </c>
      <c r="R33" s="105">
        <v>0</v>
      </c>
      <c r="S33" s="105">
        <v>0.66666666666666663</v>
      </c>
      <c r="T33" s="105">
        <v>0.5</v>
      </c>
      <c r="U33" s="105">
        <v>0.33333333333333331</v>
      </c>
      <c r="V33" s="106"/>
      <c r="W33" s="105">
        <v>0.2</v>
      </c>
      <c r="X33" s="105">
        <v>0</v>
      </c>
      <c r="Y33" s="105">
        <v>1</v>
      </c>
      <c r="Z33" s="105">
        <v>0</v>
      </c>
      <c r="AA33" s="105">
        <v>0</v>
      </c>
      <c r="AB33" s="105">
        <v>0</v>
      </c>
      <c r="AD33" s="106" t="str">
        <f t="shared" si="0"/>
        <v>SVN</v>
      </c>
    </row>
    <row r="34" spans="2:30" x14ac:dyDescent="0.25">
      <c r="B34" s="103">
        <v>30</v>
      </c>
      <c r="C34" s="103" t="s">
        <v>102</v>
      </c>
      <c r="D34" s="103" t="s">
        <v>103</v>
      </c>
      <c r="E34" s="105">
        <v>0.69166666666666665</v>
      </c>
      <c r="G34" s="105">
        <v>0.6333333333333333</v>
      </c>
      <c r="H34" s="105">
        <v>0.66666666666666663</v>
      </c>
      <c r="I34" s="105">
        <v>1</v>
      </c>
      <c r="J34" s="105">
        <v>0.83333333333333337</v>
      </c>
      <c r="K34" s="105">
        <v>0.66666666666666663</v>
      </c>
      <c r="L34" s="105">
        <v>0</v>
      </c>
      <c r="M34" s="106"/>
      <c r="N34" s="105">
        <v>0.75</v>
      </c>
      <c r="O34" s="106"/>
      <c r="P34" s="105">
        <v>0.95000000000000007</v>
      </c>
      <c r="Q34" s="105">
        <v>1</v>
      </c>
      <c r="R34" s="105">
        <v>0.75</v>
      </c>
      <c r="S34" s="105">
        <v>1</v>
      </c>
      <c r="T34" s="105">
        <v>1</v>
      </c>
      <c r="U34" s="105">
        <v>1</v>
      </c>
      <c r="V34" s="106"/>
      <c r="W34" s="105">
        <v>0.55000000000000004</v>
      </c>
      <c r="X34" s="105">
        <v>1</v>
      </c>
      <c r="Y34" s="105">
        <v>1</v>
      </c>
      <c r="Z34" s="105">
        <v>0</v>
      </c>
      <c r="AA34" s="105">
        <v>0</v>
      </c>
      <c r="AB34" s="105">
        <v>0.75</v>
      </c>
      <c r="AD34" s="106" t="str">
        <f t="shared" si="0"/>
        <v>ESP</v>
      </c>
    </row>
    <row r="35" spans="2:30" x14ac:dyDescent="0.25">
      <c r="B35" s="103">
        <v>31</v>
      </c>
      <c r="C35" s="103" t="s">
        <v>104</v>
      </c>
      <c r="D35" s="103" t="s">
        <v>105</v>
      </c>
      <c r="E35" s="105">
        <v>0.60555555555555562</v>
      </c>
      <c r="G35" s="105">
        <v>0.71111111111111114</v>
      </c>
      <c r="H35" s="105">
        <v>0.55555555555555558</v>
      </c>
      <c r="I35" s="105">
        <v>1</v>
      </c>
      <c r="J35" s="105">
        <v>0.66666666666666663</v>
      </c>
      <c r="K35" s="105">
        <v>0.66666666666666663</v>
      </c>
      <c r="L35" s="105">
        <v>0.66666666666666663</v>
      </c>
      <c r="M35" s="106"/>
      <c r="N35" s="105">
        <v>0.5</v>
      </c>
      <c r="O35" s="106"/>
      <c r="P35" s="105">
        <v>0.8</v>
      </c>
      <c r="Q35" s="105">
        <v>1</v>
      </c>
      <c r="R35" s="105">
        <v>0</v>
      </c>
      <c r="S35" s="105">
        <v>1</v>
      </c>
      <c r="T35" s="105">
        <v>1</v>
      </c>
      <c r="U35" s="105">
        <v>1</v>
      </c>
      <c r="V35" s="106"/>
      <c r="W35" s="105">
        <v>0.2</v>
      </c>
      <c r="X35" s="105">
        <v>0</v>
      </c>
      <c r="Y35" s="105">
        <v>1</v>
      </c>
      <c r="Z35" s="105">
        <v>0</v>
      </c>
      <c r="AA35" s="105">
        <v>0</v>
      </c>
      <c r="AB35" s="105">
        <v>0</v>
      </c>
      <c r="AD35" s="106" t="str">
        <f t="shared" si="0"/>
        <v>SWE</v>
      </c>
    </row>
    <row r="36" spans="2:30" x14ac:dyDescent="0.25">
      <c r="B36" s="103">
        <v>32</v>
      </c>
      <c r="C36" s="103" t="s">
        <v>106</v>
      </c>
      <c r="D36" s="103" t="s">
        <v>107</v>
      </c>
      <c r="E36" s="105">
        <v>0.30833333333333335</v>
      </c>
      <c r="G36" s="105">
        <v>0.2</v>
      </c>
      <c r="H36" s="105">
        <v>0</v>
      </c>
      <c r="I36" s="105">
        <v>1</v>
      </c>
      <c r="J36" s="105">
        <v>0</v>
      </c>
      <c r="K36" s="105">
        <v>0</v>
      </c>
      <c r="L36" s="105">
        <v>0</v>
      </c>
      <c r="M36" s="106"/>
      <c r="N36" s="105">
        <v>0.41666666666666663</v>
      </c>
      <c r="O36" s="106"/>
      <c r="P36" s="105">
        <v>0.5</v>
      </c>
      <c r="Q36" s="105">
        <v>1</v>
      </c>
      <c r="R36" s="105">
        <v>0</v>
      </c>
      <c r="S36" s="105">
        <v>0.66666666666666663</v>
      </c>
      <c r="T36" s="105">
        <v>0.5</v>
      </c>
      <c r="U36" s="105">
        <v>0.33333333333333331</v>
      </c>
      <c r="V36" s="106"/>
      <c r="W36" s="105">
        <v>0.33333333333333331</v>
      </c>
      <c r="X36" s="105">
        <v>0</v>
      </c>
      <c r="Y36" s="105">
        <v>1</v>
      </c>
      <c r="Z36" s="105">
        <v>0</v>
      </c>
      <c r="AA36" s="105">
        <v>0</v>
      </c>
      <c r="AB36" s="105">
        <v>0.66666666666666663</v>
      </c>
      <c r="AD36" s="106" t="str">
        <f t="shared" si="0"/>
        <v>CHE</v>
      </c>
    </row>
    <row r="37" spans="2:30" x14ac:dyDescent="0.25">
      <c r="B37" s="103">
        <v>33</v>
      </c>
      <c r="C37" s="103" t="s">
        <v>108</v>
      </c>
      <c r="D37" s="103" t="s">
        <v>109</v>
      </c>
      <c r="E37" s="105">
        <v>0.23333333333333334</v>
      </c>
      <c r="G37" s="105">
        <v>0.2</v>
      </c>
      <c r="H37" s="105">
        <v>0</v>
      </c>
      <c r="I37" s="105">
        <v>1</v>
      </c>
      <c r="J37" s="105">
        <v>0</v>
      </c>
      <c r="K37" s="105">
        <v>0</v>
      </c>
      <c r="L37" s="105">
        <v>0</v>
      </c>
      <c r="M37" s="106"/>
      <c r="N37" s="105">
        <v>0.26666666666666666</v>
      </c>
      <c r="O37" s="106"/>
      <c r="P37" s="105">
        <v>0.33333333333333331</v>
      </c>
      <c r="Q37" s="105">
        <v>1</v>
      </c>
      <c r="R37" s="105">
        <v>0</v>
      </c>
      <c r="S37" s="105">
        <v>0</v>
      </c>
      <c r="T37" s="105">
        <v>0</v>
      </c>
      <c r="U37" s="105">
        <v>0.66666666666666663</v>
      </c>
      <c r="V37" s="106"/>
      <c r="W37" s="105">
        <v>0.2</v>
      </c>
      <c r="X37" s="105">
        <v>0</v>
      </c>
      <c r="Y37" s="105">
        <v>1</v>
      </c>
      <c r="Z37" s="105">
        <v>0</v>
      </c>
      <c r="AA37" s="105">
        <v>0</v>
      </c>
      <c r="AB37" s="105">
        <v>0</v>
      </c>
      <c r="AD37" s="106" t="str">
        <f t="shared" si="0"/>
        <v>TUR</v>
      </c>
    </row>
    <row r="38" spans="2:30" x14ac:dyDescent="0.25">
      <c r="B38" s="103">
        <v>34</v>
      </c>
      <c r="C38" s="103" t="s">
        <v>110</v>
      </c>
      <c r="D38" s="103" t="s">
        <v>111</v>
      </c>
      <c r="E38" s="105">
        <v>0.59027777777777779</v>
      </c>
      <c r="G38" s="105">
        <v>0.65555555555555556</v>
      </c>
      <c r="H38" s="105">
        <v>0.44444444444444442</v>
      </c>
      <c r="I38" s="105">
        <v>1</v>
      </c>
      <c r="J38" s="105">
        <v>0.58333333333333337</v>
      </c>
      <c r="K38" s="105">
        <v>0.66666666666666663</v>
      </c>
      <c r="L38" s="105">
        <v>0.58333333333333337</v>
      </c>
      <c r="M38" s="106"/>
      <c r="N38" s="105">
        <v>0.52500000000000002</v>
      </c>
      <c r="O38" s="106"/>
      <c r="P38" s="105">
        <v>0.78333333333333333</v>
      </c>
      <c r="Q38" s="105">
        <v>1</v>
      </c>
      <c r="R38" s="105">
        <v>0</v>
      </c>
      <c r="S38" s="105">
        <v>0.91666666666666663</v>
      </c>
      <c r="T38" s="105">
        <v>1</v>
      </c>
      <c r="U38" s="105">
        <v>1</v>
      </c>
      <c r="V38" s="106"/>
      <c r="W38" s="105">
        <v>0.26666666666666666</v>
      </c>
      <c r="X38" s="105">
        <v>0</v>
      </c>
      <c r="Y38" s="105">
        <v>1</v>
      </c>
      <c r="Z38" s="105">
        <v>0</v>
      </c>
      <c r="AA38" s="105">
        <v>0</v>
      </c>
      <c r="AB38" s="105">
        <v>0.33333333333333331</v>
      </c>
      <c r="AD38" s="106" t="str">
        <f t="shared" si="0"/>
        <v>GBR</v>
      </c>
    </row>
    <row r="39" spans="2:30" x14ac:dyDescent="0.25">
      <c r="B39" s="103">
        <v>35</v>
      </c>
      <c r="C39" s="103" t="s">
        <v>112</v>
      </c>
      <c r="D39" s="103" t="s">
        <v>113</v>
      </c>
      <c r="E39" s="105">
        <v>0.61388888888888893</v>
      </c>
      <c r="G39" s="105">
        <v>0.51111111111111107</v>
      </c>
      <c r="H39" s="105">
        <v>0.22222222222222221</v>
      </c>
      <c r="I39" s="105">
        <v>1</v>
      </c>
      <c r="J39" s="105">
        <v>0.33333333333333331</v>
      </c>
      <c r="K39" s="105">
        <v>0.33333333333333331</v>
      </c>
      <c r="L39" s="105">
        <v>0.66666666666666663</v>
      </c>
      <c r="M39" s="106"/>
      <c r="N39" s="105">
        <v>0.71666666666666679</v>
      </c>
      <c r="O39" s="106"/>
      <c r="P39" s="105">
        <v>0.88333333333333341</v>
      </c>
      <c r="Q39" s="105">
        <v>1</v>
      </c>
      <c r="R39" s="105">
        <v>0.5</v>
      </c>
      <c r="S39" s="105">
        <v>1</v>
      </c>
      <c r="T39" s="105">
        <v>1</v>
      </c>
      <c r="U39" s="105">
        <v>0.91666666666666663</v>
      </c>
      <c r="V39" s="106"/>
      <c r="W39" s="105">
        <v>0.55000000000000004</v>
      </c>
      <c r="X39" s="105">
        <v>1</v>
      </c>
      <c r="Y39" s="105">
        <v>1</v>
      </c>
      <c r="Z39" s="105">
        <v>0.25</v>
      </c>
      <c r="AA39" s="105">
        <v>0.5</v>
      </c>
      <c r="AB39" s="105">
        <v>0</v>
      </c>
      <c r="AD39" s="106" t="str">
        <f t="shared" si="0"/>
        <v>USA</v>
      </c>
    </row>
    <row r="40" spans="2:30" s="107" customFormat="1" ht="13" x14ac:dyDescent="0.3">
      <c r="C40" s="107" t="s">
        <v>29</v>
      </c>
      <c r="D40" s="107" t="s">
        <v>29</v>
      </c>
      <c r="E40" s="108">
        <f>AVERAGE(E5:E39)</f>
        <v>0.52507936507936515</v>
      </c>
      <c r="G40" s="108">
        <f>AVERAGE(G5:G39)</f>
        <v>0.56539682539682523</v>
      </c>
      <c r="H40" s="108">
        <f t="shared" ref="H40:L40" si="1">AVERAGE(H5:H39)</f>
        <v>0.39603174603174607</v>
      </c>
      <c r="I40" s="108">
        <f t="shared" si="1"/>
        <v>1</v>
      </c>
      <c r="J40" s="108">
        <f t="shared" si="1"/>
        <v>0.32857142857142863</v>
      </c>
      <c r="K40" s="108">
        <f t="shared" si="1"/>
        <v>0.476190476190476</v>
      </c>
      <c r="L40" s="108">
        <f t="shared" si="1"/>
        <v>0.62619047619047641</v>
      </c>
      <c r="M40" s="109"/>
      <c r="N40" s="108">
        <f>AVERAGE(N5:N39)</f>
        <v>0.48476190476190462</v>
      </c>
      <c r="O40" s="109"/>
      <c r="P40" s="108">
        <f>AVERAGE(P5:P39)</f>
        <v>0.59142857142857164</v>
      </c>
      <c r="Q40" s="108">
        <f t="shared" ref="Q40:U40" si="2">AVERAGE(Q5:Q39)</f>
        <v>0.98571428571428577</v>
      </c>
      <c r="R40" s="108">
        <f t="shared" si="2"/>
        <v>0.05</v>
      </c>
      <c r="S40" s="108">
        <f t="shared" si="2"/>
        <v>0.70714285714285718</v>
      </c>
      <c r="T40" s="108">
        <f t="shared" si="2"/>
        <v>0.6071428571428571</v>
      </c>
      <c r="U40" s="108">
        <f t="shared" si="2"/>
        <v>0.6071428571428571</v>
      </c>
      <c r="V40" s="109"/>
      <c r="W40" s="108">
        <f>AVERAGE(W5:W39)</f>
        <v>0.3780952380952381</v>
      </c>
      <c r="X40" s="108">
        <f t="shared" ref="X40:AB40" si="3">AVERAGE(X5:X39)</f>
        <v>0.14285714285714285</v>
      </c>
      <c r="Y40" s="108">
        <f t="shared" si="3"/>
        <v>0.95</v>
      </c>
      <c r="Z40" s="108">
        <f t="shared" si="3"/>
        <v>0.37142857142857144</v>
      </c>
      <c r="AA40" s="108">
        <f t="shared" si="3"/>
        <v>0.18571428571428572</v>
      </c>
      <c r="AB40" s="108">
        <f t="shared" si="3"/>
        <v>0.24047619047619045</v>
      </c>
      <c r="AD40" s="106" t="str">
        <f t="shared" si="0"/>
        <v>OECD</v>
      </c>
    </row>
    <row r="41" spans="2:30" s="107" customFormat="1" ht="13" x14ac:dyDescent="0.3">
      <c r="G41" s="108"/>
      <c r="H41" s="108"/>
      <c r="I41" s="108"/>
      <c r="J41" s="108"/>
      <c r="K41" s="108"/>
      <c r="L41" s="108"/>
      <c r="M41" s="109"/>
      <c r="N41" s="109"/>
      <c r="O41" s="109"/>
      <c r="P41" s="108"/>
      <c r="Q41" s="108"/>
      <c r="R41" s="108"/>
      <c r="S41" s="108"/>
      <c r="T41" s="108"/>
      <c r="U41" s="108"/>
      <c r="V41" s="109"/>
      <c r="W41" s="108"/>
      <c r="X41" s="108"/>
      <c r="Y41" s="108"/>
      <c r="Z41" s="108"/>
      <c r="AA41" s="108"/>
      <c r="AB41" s="108"/>
    </row>
    <row r="43" spans="2:30" s="107" customFormat="1" ht="13" x14ac:dyDescent="0.3">
      <c r="C43" s="110" t="s">
        <v>114</v>
      </c>
      <c r="E43" s="111">
        <f>COUNTIF(E5:E$39,E$45)</f>
        <v>1</v>
      </c>
      <c r="G43" s="111">
        <f>COUNTIF(G5:G$39,G$45)</f>
        <v>3</v>
      </c>
      <c r="H43" s="111">
        <f>COUNTIF(H5:H$39,H$45)</f>
        <v>3</v>
      </c>
      <c r="I43" s="111">
        <f>COUNTIF(I5:I$39,I$45)</f>
        <v>35</v>
      </c>
      <c r="J43" s="111">
        <f>COUNTIF(J5:J$39,J$45)</f>
        <v>9</v>
      </c>
      <c r="K43" s="111">
        <f>COUNTIF(K5:K$39,K$45)</f>
        <v>11</v>
      </c>
      <c r="L43" s="111">
        <f>COUNTIF(L5:L$39,L$45)</f>
        <v>6</v>
      </c>
      <c r="M43" s="112"/>
      <c r="N43" s="111">
        <f>COUNTIF(N5:N$39,N$45)</f>
        <v>1</v>
      </c>
      <c r="O43" s="112"/>
      <c r="P43" s="111">
        <f>COUNTIF(P5:P$39,P$45)</f>
        <v>3</v>
      </c>
      <c r="Q43" s="111">
        <f>COUNTIF(Q5:Q$39,Q$45)</f>
        <v>1</v>
      </c>
      <c r="R43" s="111">
        <f>COUNTIF(R5:R$39,R$45)</f>
        <v>32</v>
      </c>
      <c r="S43" s="111">
        <f>COUNTIF(S5:S$39,S$45)</f>
        <v>6</v>
      </c>
      <c r="T43" s="111">
        <f>COUNTIF(T5:T$39,T$45)</f>
        <v>11</v>
      </c>
      <c r="U43" s="111">
        <f>COUNTIF(U5:U$39,U$45)</f>
        <v>6</v>
      </c>
      <c r="V43" s="112"/>
      <c r="W43" s="111">
        <f>COUNTIF(W5:W$39,W$45)</f>
        <v>1</v>
      </c>
      <c r="X43" s="111">
        <f>COUNTIF(X5:X$39,X$45)</f>
        <v>30</v>
      </c>
      <c r="Y43" s="111">
        <f>COUNTIF(Y5:Y$39,Y$45)</f>
        <v>1</v>
      </c>
      <c r="Z43" s="111">
        <f>COUNTIF(Z5:Z$39,Z$45)</f>
        <v>20</v>
      </c>
      <c r="AA43" s="111">
        <f>COUNTIF(AA5:AA$39,AA$45)</f>
        <v>27</v>
      </c>
      <c r="AB43" s="111">
        <f>COUNTIF(AB5:AB$39,AB$45)</f>
        <v>19</v>
      </c>
    </row>
    <row r="44" spans="2:30" s="107" customFormat="1" ht="13" x14ac:dyDescent="0.3">
      <c r="C44" s="110" t="s">
        <v>115</v>
      </c>
      <c r="E44" s="113" t="str">
        <f>VLOOKUP(E45,E$5:$AD$40,E51,FALSE)</f>
        <v>TUR</v>
      </c>
      <c r="G44" s="113" t="str">
        <f>VLOOKUP(G45,G$5:$AD$40,G51,FALSE)</f>
        <v>JPN</v>
      </c>
      <c r="H44" s="113" t="str">
        <f>VLOOKUP(H45,H$5:$AD$40,H51,FALSE)</f>
        <v>JPN</v>
      </c>
      <c r="I44" s="113" t="str">
        <f>VLOOKUP(I45,I$5:$AD$40,I51,FALSE)</f>
        <v>AUS</v>
      </c>
      <c r="J44" s="113" t="str">
        <f>VLOOKUP(J45,J$5:$AD$40,J51,FALSE)</f>
        <v>CZE</v>
      </c>
      <c r="K44" s="113" t="str">
        <f>VLOOKUP(K45,K$5:$AD$40,K51,FALSE)</f>
        <v>CHL</v>
      </c>
      <c r="L44" s="113" t="str">
        <f>VLOOKUP(L45,L$5:$AD$40,L51,FALSE)</f>
        <v>CHL</v>
      </c>
      <c r="M44" s="109"/>
      <c r="N44" s="113" t="str">
        <f>VLOOKUP(N45,N$5:$AD$40,N51,FALSE)</f>
        <v>LTU</v>
      </c>
      <c r="O44" s="109"/>
      <c r="P44" s="113" t="str">
        <f>VLOOKUP(P45,P$5:$AD$40,P51,FALSE)</f>
        <v>KOR</v>
      </c>
      <c r="Q44" s="113" t="str">
        <f>VLOOKUP(Q45,Q$5:$AD$40,Q51,FALSE)</f>
        <v>CHL</v>
      </c>
      <c r="R44" s="113" t="str">
        <f>VLOOKUP(R45,R$5:$AD$40,R51,FALSE)</f>
        <v>AUS</v>
      </c>
      <c r="S44" s="113" t="str">
        <f>VLOOKUP(S45,S$5:$AD$40,S51,FALSE)</f>
        <v>JPN</v>
      </c>
      <c r="T44" s="113" t="str">
        <f>VLOOKUP(T45,T$5:$AD$40,T51,FALSE)</f>
        <v>CHL</v>
      </c>
      <c r="U44" s="113" t="str">
        <f>VLOOKUP(U45,U$5:$AD$40,U51,FALSE)</f>
        <v>CZE</v>
      </c>
      <c r="V44" s="109"/>
      <c r="W44" s="113" t="str">
        <f>VLOOKUP(W45,W$5:$AD$40,W51,FALSE)</f>
        <v>LTU</v>
      </c>
      <c r="X44" s="113" t="str">
        <f>VLOOKUP(X45,X$5:$AD$40,X51,FALSE)</f>
        <v>AUS</v>
      </c>
      <c r="Y44" s="113" t="str">
        <f>VLOOKUP(Y45,Y$5:$AD$40,Y51,FALSE)</f>
        <v>LTU</v>
      </c>
      <c r="Z44" s="113" t="str">
        <f>VLOOKUP(Z45,Z$5:$AD$40,Z51,FALSE)</f>
        <v>AUS</v>
      </c>
      <c r="AA44" s="113" t="str">
        <f>VLOOKUP(AA45,AA$5:$AD$40,AA51,FALSE)</f>
        <v>BEL</v>
      </c>
      <c r="AB44" s="113" t="str">
        <f>VLOOKUP(AB45,AB$5:$AD$40,AB51,FALSE)</f>
        <v>BEL</v>
      </c>
    </row>
    <row r="45" spans="2:30" ht="13" x14ac:dyDescent="0.3">
      <c r="C45" s="103" t="s">
        <v>116</v>
      </c>
      <c r="E45" s="113">
        <f>MIN(E5:E39)</f>
        <v>0.23333333333333334</v>
      </c>
      <c r="G45" s="113">
        <f>MIN(G5:G39)</f>
        <v>0.2</v>
      </c>
      <c r="H45" s="113">
        <f t="shared" ref="H45:L45" si="4">MIN(H5:H39)</f>
        <v>0</v>
      </c>
      <c r="I45" s="113">
        <f t="shared" si="4"/>
        <v>1</v>
      </c>
      <c r="J45" s="113">
        <f t="shared" si="4"/>
        <v>0</v>
      </c>
      <c r="K45" s="113">
        <f t="shared" si="4"/>
        <v>0</v>
      </c>
      <c r="L45" s="113">
        <f t="shared" si="4"/>
        <v>0</v>
      </c>
      <c r="N45" s="113">
        <f>MIN(N5:N39)</f>
        <v>0.1</v>
      </c>
      <c r="P45" s="113">
        <f>MIN(P5:P39)</f>
        <v>0.2</v>
      </c>
      <c r="Q45" s="113">
        <f t="shared" ref="Q45:U45" si="5">MIN(Q5:Q39)</f>
        <v>0.5</v>
      </c>
      <c r="R45" s="113">
        <f t="shared" si="5"/>
        <v>0</v>
      </c>
      <c r="S45" s="113">
        <f t="shared" si="5"/>
        <v>0</v>
      </c>
      <c r="T45" s="113">
        <f t="shared" si="5"/>
        <v>0</v>
      </c>
      <c r="U45" s="113">
        <f t="shared" si="5"/>
        <v>0</v>
      </c>
      <c r="W45" s="113">
        <f>MIN(W5:W39)</f>
        <v>0</v>
      </c>
      <c r="X45" s="113">
        <f t="shared" ref="X45:AB45" si="6">MIN(X5:X39)</f>
        <v>0</v>
      </c>
      <c r="Y45" s="113">
        <f t="shared" si="6"/>
        <v>0</v>
      </c>
      <c r="Z45" s="113">
        <f t="shared" si="6"/>
        <v>0</v>
      </c>
      <c r="AA45" s="113">
        <f t="shared" si="6"/>
        <v>0</v>
      </c>
      <c r="AB45" s="113">
        <f t="shared" si="6"/>
        <v>0</v>
      </c>
    </row>
    <row r="46" spans="2:30" ht="13" x14ac:dyDescent="0.3">
      <c r="C46" s="103" t="s">
        <v>117</v>
      </c>
      <c r="E46" s="114">
        <f>MAX(E5:E39)</f>
        <v>0.86527777777777781</v>
      </c>
      <c r="G46" s="114">
        <f>MAX(G5:G39)</f>
        <v>0.9555555555555556</v>
      </c>
      <c r="H46" s="114">
        <f t="shared" ref="H46:L46" si="7">MAX(H5:H39)</f>
        <v>0.77777777777777779</v>
      </c>
      <c r="I46" s="114">
        <f t="shared" si="7"/>
        <v>1</v>
      </c>
      <c r="J46" s="114">
        <f t="shared" si="7"/>
        <v>1</v>
      </c>
      <c r="K46" s="114">
        <f t="shared" si="7"/>
        <v>1</v>
      </c>
      <c r="L46" s="114">
        <f t="shared" si="7"/>
        <v>1</v>
      </c>
      <c r="N46" s="114">
        <f>MAX(N5:N39)</f>
        <v>0.77500000000000002</v>
      </c>
      <c r="P46" s="114">
        <f>MAX(P5:P39)</f>
        <v>0.95000000000000007</v>
      </c>
      <c r="Q46" s="114">
        <f t="shared" ref="Q46:U46" si="8">MAX(Q5:Q39)</f>
        <v>1</v>
      </c>
      <c r="R46" s="114">
        <f t="shared" si="8"/>
        <v>0.75</v>
      </c>
      <c r="S46" s="114">
        <f t="shared" si="8"/>
        <v>1</v>
      </c>
      <c r="T46" s="114">
        <f t="shared" si="8"/>
        <v>1</v>
      </c>
      <c r="U46" s="114">
        <f t="shared" si="8"/>
        <v>1</v>
      </c>
      <c r="W46" s="114">
        <f>MAX(W5:W39)</f>
        <v>0.73333333333333339</v>
      </c>
      <c r="X46" s="114">
        <f t="shared" ref="X46:AB46" si="9">MAX(X5:X39)</f>
        <v>1</v>
      </c>
      <c r="Y46" s="114">
        <f t="shared" si="9"/>
        <v>1</v>
      </c>
      <c r="Z46" s="114">
        <f t="shared" si="9"/>
        <v>1</v>
      </c>
      <c r="AA46" s="114">
        <f t="shared" si="9"/>
        <v>1</v>
      </c>
      <c r="AB46" s="114">
        <f t="shared" si="9"/>
        <v>1</v>
      </c>
    </row>
    <row r="47" spans="2:30" ht="13" x14ac:dyDescent="0.3">
      <c r="C47" s="110" t="s">
        <v>118</v>
      </c>
      <c r="E47" s="115" t="str">
        <f>VLOOKUP(E46,E$5:$AD$40,E51,FALSE)</f>
        <v>CAN</v>
      </c>
      <c r="G47" s="115" t="str">
        <f>VLOOKUP(G46,G$5:$AD$40,G51,FALSE)</f>
        <v>CAN</v>
      </c>
      <c r="H47" s="115" t="str">
        <f>VLOOKUP(H46,H$5:$AD$40,H51,FALSE)</f>
        <v>CAN</v>
      </c>
      <c r="I47" s="115" t="str">
        <f>VLOOKUP(I46,I$5:$AD$40,I51,FALSE)</f>
        <v>AUS</v>
      </c>
      <c r="J47" s="115" t="str">
        <f>VLOOKUP(J46,J$5:$AD$40,J51,FALSE)</f>
        <v>CAN</v>
      </c>
      <c r="K47" s="115" t="str">
        <f>VLOOKUP(K46,K$5:$AD$40,K51,FALSE)</f>
        <v>AUS</v>
      </c>
      <c r="L47" s="115" t="str">
        <f>VLOOKUP(L46,L$5:$AD$40,L51,FALSE)</f>
        <v>AUS</v>
      </c>
      <c r="N47" s="115" t="str">
        <f>VLOOKUP(N46,N$5:$AD$40,N51,FALSE)</f>
        <v>CAN</v>
      </c>
      <c r="P47" s="115" t="str">
        <f>VLOOKUP(P46,P$5:$AD$40,P51,FALSE)</f>
        <v>ESP</v>
      </c>
      <c r="Q47" s="115" t="str">
        <f>VLOOKUP(Q46,Q$5:$AD$40,Q51,FALSE)</f>
        <v>AUS</v>
      </c>
      <c r="R47" s="115" t="str">
        <f>VLOOKUP(R46,R$5:$AD$40,R51,FALSE)</f>
        <v>ESP</v>
      </c>
      <c r="S47" s="115" t="str">
        <f>VLOOKUP(S46,S$5:$AD$40,S51,FALSE)</f>
        <v>AUS</v>
      </c>
      <c r="T47" s="115" t="str">
        <f>VLOOKUP(T46,T$5:$AD$40,T51,FALSE)</f>
        <v>AUS</v>
      </c>
      <c r="U47" s="115" t="str">
        <f>VLOOKUP(U46,U$5:$AD$40,U51,FALSE)</f>
        <v>AUT</v>
      </c>
      <c r="W47" s="115" t="str">
        <f>VLOOKUP(W46,W$5:$AD$40,W51,FALSE)</f>
        <v>DNK</v>
      </c>
      <c r="X47" s="115" t="str">
        <f>VLOOKUP(X46,X$5:$AD$40,X51,FALSE)</f>
        <v>CAN</v>
      </c>
      <c r="Y47" s="115" t="str">
        <f>VLOOKUP(Y46,Y$5:$AD$40,Y51,FALSE)</f>
        <v>AUS</v>
      </c>
      <c r="Z47" s="115" t="str">
        <f>VLOOKUP(Z46,Z$5:$AD$40,Z51,FALSE)</f>
        <v>BEL</v>
      </c>
      <c r="AA47" s="115" t="str">
        <f>VLOOKUP(AA46,AA$5:$AD$40,AA51,FALSE)</f>
        <v>AUT</v>
      </c>
      <c r="AB47" s="115" t="str">
        <f>VLOOKUP(AB46,AB$5:$AD$40,AB51,FALSE)</f>
        <v>PRT</v>
      </c>
    </row>
    <row r="48" spans="2:30" x14ac:dyDescent="0.25">
      <c r="C48" s="110" t="s">
        <v>119</v>
      </c>
      <c r="E48" s="116">
        <f>COUNTIF(E5:E$39,E$46)</f>
        <v>1</v>
      </c>
      <c r="G48" s="116">
        <f>COUNTIF(G5:G$39,G$46)</f>
        <v>1</v>
      </c>
      <c r="H48" s="116">
        <f>COUNTIF(H5:H$39,H$46)</f>
        <v>2</v>
      </c>
      <c r="I48" s="116">
        <f>COUNTIF(I5:I$39,I$46)</f>
        <v>35</v>
      </c>
      <c r="J48" s="116">
        <f>COUNTIF(J5:J$39,J$46)</f>
        <v>1</v>
      </c>
      <c r="K48" s="116">
        <f>COUNTIF(K5:K$39,K$46)</f>
        <v>5</v>
      </c>
      <c r="L48" s="116">
        <f>COUNTIF(L5:L$39,L$46)</f>
        <v>12</v>
      </c>
      <c r="N48" s="116">
        <f>COUNTIF(N5:N$39,N$46)</f>
        <v>1</v>
      </c>
      <c r="P48" s="116">
        <f>COUNTIF(P5:P$39,P$46)</f>
        <v>1</v>
      </c>
      <c r="Q48" s="116">
        <f>COUNTIF(Q5:Q$39,Q$46)</f>
        <v>34</v>
      </c>
      <c r="R48" s="116">
        <f>COUNTIF(R5:R$39,R$46)</f>
        <v>1</v>
      </c>
      <c r="S48" s="116">
        <f>COUNTIF(S5:S$39,S$46)</f>
        <v>18</v>
      </c>
      <c r="T48" s="116">
        <f>COUNTIF(T5:T$39,T$46)</f>
        <v>19</v>
      </c>
      <c r="U48" s="116">
        <f>COUNTIF(U5:U$39,U$46)</f>
        <v>14</v>
      </c>
      <c r="W48" s="116">
        <f>COUNTIF(W5:W$39,W$46)</f>
        <v>1</v>
      </c>
      <c r="X48" s="116">
        <f>COUNTIF(X5:X$39,X$46)</f>
        <v>5</v>
      </c>
      <c r="Y48" s="116">
        <f>COUNTIF(Y5:Y$39,Y$46)</f>
        <v>33</v>
      </c>
      <c r="Z48" s="116">
        <f>COUNTIF(Z5:Z$39,Z$46)</f>
        <v>12</v>
      </c>
      <c r="AA48" s="116">
        <f>COUNTIF(AA5:AA$39,AA$46)</f>
        <v>5</v>
      </c>
      <c r="AB48" s="116">
        <f>COUNTIF(AB5:AB$39,AB$46)</f>
        <v>1</v>
      </c>
    </row>
    <row r="50" spans="3:28" ht="13" x14ac:dyDescent="0.3">
      <c r="C50" s="104" t="s">
        <v>120</v>
      </c>
      <c r="D50" s="104"/>
      <c r="E50" s="104">
        <v>3</v>
      </c>
      <c r="F50" s="104">
        <v>4</v>
      </c>
      <c r="G50" s="104">
        <v>5</v>
      </c>
      <c r="H50" s="104">
        <v>6</v>
      </c>
      <c r="I50" s="104">
        <v>7</v>
      </c>
      <c r="J50" s="104">
        <v>8</v>
      </c>
      <c r="K50" s="104">
        <v>9</v>
      </c>
      <c r="L50" s="104">
        <v>10</v>
      </c>
      <c r="M50" s="104">
        <v>11</v>
      </c>
      <c r="N50" s="104">
        <v>12</v>
      </c>
      <c r="O50" s="104">
        <v>13</v>
      </c>
      <c r="P50" s="104">
        <v>14</v>
      </c>
      <c r="Q50" s="104">
        <v>15</v>
      </c>
      <c r="R50" s="104">
        <v>16</v>
      </c>
      <c r="S50" s="104">
        <v>17</v>
      </c>
      <c r="T50" s="104">
        <v>18</v>
      </c>
      <c r="U50" s="104">
        <v>19</v>
      </c>
      <c r="V50" s="104">
        <v>20</v>
      </c>
      <c r="W50" s="104">
        <v>21</v>
      </c>
      <c r="X50" s="104">
        <v>22</v>
      </c>
      <c r="Y50" s="104">
        <v>23</v>
      </c>
      <c r="Z50" s="104">
        <v>24</v>
      </c>
      <c r="AA50" s="104">
        <v>25</v>
      </c>
      <c r="AB50" s="104">
        <v>26</v>
      </c>
    </row>
    <row r="51" spans="3:28" s="107" customFormat="1" ht="13" x14ac:dyDescent="0.3">
      <c r="C51" s="104" t="s">
        <v>121</v>
      </c>
      <c r="E51" s="112">
        <v>26</v>
      </c>
      <c r="F51" s="112">
        <v>25</v>
      </c>
      <c r="G51" s="112">
        <v>24</v>
      </c>
      <c r="H51" s="112">
        <v>23</v>
      </c>
      <c r="I51" s="112">
        <v>22</v>
      </c>
      <c r="J51" s="112">
        <v>21</v>
      </c>
      <c r="K51" s="112">
        <v>20</v>
      </c>
      <c r="L51" s="112">
        <v>19</v>
      </c>
      <c r="M51" s="112">
        <v>18</v>
      </c>
      <c r="N51" s="112">
        <v>17</v>
      </c>
      <c r="O51" s="112">
        <v>16</v>
      </c>
      <c r="P51" s="112">
        <v>15</v>
      </c>
      <c r="Q51" s="112">
        <v>14</v>
      </c>
      <c r="R51" s="112">
        <v>13</v>
      </c>
      <c r="S51" s="112">
        <v>12</v>
      </c>
      <c r="T51" s="112">
        <v>11</v>
      </c>
      <c r="U51" s="112">
        <v>10</v>
      </c>
      <c r="V51" s="112">
        <v>9</v>
      </c>
      <c r="W51" s="112">
        <v>8</v>
      </c>
      <c r="X51" s="112">
        <v>7</v>
      </c>
      <c r="Y51" s="112">
        <v>6</v>
      </c>
      <c r="Z51" s="112">
        <v>5</v>
      </c>
      <c r="AA51" s="112">
        <v>4</v>
      </c>
      <c r="AB51" s="112">
        <v>3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Working Document" ma:contentTypeID="0x0101008B4DD370EC31429186F3AD49F0D3098F00D44DBCB9EB4F45278CB5C9765BE5299500A4858B360C6A491AA753F8BCA47AA9100033AB0B45A31F2B489F9B80276A6B0922" ma:contentTypeVersion="73" ma:contentTypeDescription="" ma:contentTypeScope="" ma:versionID="9a60641146cc569c79485b56ed4b21f6">
  <xsd:schema xmlns:xsd="http://www.w3.org/2001/XMLSchema" xmlns:xs="http://www.w3.org/2001/XMLSchema" xmlns:p="http://schemas.microsoft.com/office/2006/metadata/properties" xmlns:ns1="54c4cd27-f286-408f-9ce0-33c1e0f3ab39" xmlns:ns2="c5805097-db0a-42f9-a837-be9035f1f571" xmlns:ns3="22a5b7d0-1699-458f-b8e2-4d8247229549" xmlns:ns5="c9f238dd-bb73-4aef-a7a5-d644ad823e52" xmlns:ns6="ca82dde9-3436-4d3d-bddd-d31447390034" xmlns:ns7="http://schemas.microsoft.com/sharepoint/v4" targetNamespace="http://schemas.microsoft.com/office/2006/metadata/properties" ma:root="true" ma:fieldsID="032ced2f3b94eb4200151775e7513f61" ns1:_="" ns2:_="" ns3:_="" ns5:_="" ns6:_="" ns7:_="">
    <xsd:import namespace="54c4cd27-f286-408f-9ce0-33c1e0f3ab39"/>
    <xsd:import namespace="c5805097-db0a-42f9-a837-be9035f1f571"/>
    <xsd:import namespace="22a5b7d0-1699-458f-b8e2-4d8247229549"/>
    <xsd:import namespace="c9f238dd-bb73-4aef-a7a5-d644ad823e52"/>
    <xsd:import namespace="ca82dde9-3436-4d3d-bddd-d31447390034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1:OECDKimStatus" minOccurs="0"/>
                <xsd:element ref="ns1:OECDKimBussinessContext" minOccurs="0"/>
                <xsd:element ref="ns1:OECDKimProvenance" minOccurs="0"/>
                <xsd:element ref="ns2:OECDExpirationDate" minOccurs="0"/>
                <xsd:element ref="ns3:OECDProjectLookup" minOccurs="0"/>
                <xsd:element ref="ns3:OECDProjectManager" minOccurs="0"/>
                <xsd:element ref="ns3:OECDProjectMembers" minOccurs="0"/>
                <xsd:element ref="ns3:OECDMainProject" minOccurs="0"/>
                <xsd:element ref="ns3:OECDPinnedBy" minOccurs="0"/>
                <xsd:element ref="ns5:eShareCountryTaxHTField0" minOccurs="0"/>
                <xsd:element ref="ns5:eShareTopicTaxHTField0" minOccurs="0"/>
                <xsd:element ref="ns5:eShareKeywordsTaxHTField0" minOccurs="0"/>
                <xsd:element ref="ns5:eShareCommitteeTaxHTField0" minOccurs="0"/>
                <xsd:element ref="ns5:eSharePWBTaxHTField0" minOccurs="0"/>
                <xsd:element ref="ns6:TaxCatchAllLabel" minOccurs="0"/>
                <xsd:element ref="ns1:OECDMeetingDate" minOccurs="0"/>
                <xsd:element ref="ns6:OECDlanguage" minOccurs="0"/>
                <xsd:element ref="ns6:TaxCatchAll" minOccurs="0"/>
                <xsd:element ref="ns2:cc3d610261fc4fa09f62df6074327105" minOccurs="0"/>
                <xsd:element ref="ns3:k87588ac03a94edb9fcc4f2494cfdd51" minOccurs="0"/>
                <xsd:element ref="ns3:b8c3c820c0584e889da065b0a99e2c1a" minOccurs="0"/>
                <xsd:element ref="ns7:IconOverlay" minOccurs="0"/>
                <xsd:element ref="ns3:OECDSharingStatus" minOccurs="0"/>
                <xsd:element ref="ns3:OECDCommunityDocumentURL" minOccurs="0"/>
                <xsd:element ref="ns3:OECDCommunityDocumentID" minOccurs="0"/>
                <xsd:element ref="ns2:eShareHorizProjTaxHTField0" minOccurs="0"/>
                <xsd:element ref="ns3:OECDTagsCache" minOccurs="0"/>
                <xsd:element ref="ns2:OECDAllRelatedUsers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c4cd27-f286-408f-9ce0-33c1e0f3ab39" elementFormDefault="qualified">
    <xsd:import namespace="http://schemas.microsoft.com/office/2006/documentManagement/types"/>
    <xsd:import namespace="http://schemas.microsoft.com/office/infopath/2007/PartnerControls"/>
    <xsd:element name="OECDKimStatus" ma:index="3" nillable="true" ma:displayName="Kim status" ma:default="Draft" ma:description="" ma:format="Dropdown" ma:hidden="true" ma:internalName="OECDKimStatus" ma:readOnly="false">
      <xsd:simpleType>
        <xsd:restriction base="dms:Choice">
          <xsd:enumeration value="Draft"/>
          <xsd:enumeration value="Final"/>
        </xsd:restriction>
      </xsd:simpleType>
    </xsd:element>
    <xsd:element name="OECDKimBussinessContext" ma:index="4" nillable="true" ma:displayName="Kim bussiness context" ma:description="" ma:hidden="true" ma:internalName="OECDKimBussinessContext" ma:readOnly="false">
      <xsd:simpleType>
        <xsd:restriction base="dms:Text"/>
      </xsd:simpleType>
    </xsd:element>
    <xsd:element name="OECDKimProvenance" ma:index="5" nillable="true" ma:displayName="Kim provenance" ma:description="" ma:hidden="true" ma:internalName="OECDKimProvenance" ma:readOnly="false">
      <xsd:simpleType>
        <xsd:restriction base="dms:Text">
          <xsd:maxLength value="255"/>
        </xsd:restriction>
      </xsd:simpleType>
    </xsd:element>
    <xsd:element name="OECDMeetingDate" ma:index="24" nillable="true" ma:displayName="Meeting Date" ma:default="" ma:format="DateOnly" ma:hidden="true" ma:internalName="OECDMeetingDat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805097-db0a-42f9-a837-be9035f1f571" elementFormDefault="qualified">
    <xsd:import namespace="http://schemas.microsoft.com/office/2006/documentManagement/types"/>
    <xsd:import namespace="http://schemas.microsoft.com/office/infopath/2007/PartnerControls"/>
    <xsd:element name="OECDExpirationDate" ma:index="8" nillable="true" ma:displayName="Highlights" ma:default="" ma:description="" ma:format="DateOnly" ma:hidden="true" ma:indexed="true" ma:internalName="OECDExpirationDate" ma:readOnly="false">
      <xsd:simpleType>
        <xsd:restriction base="dms:DateTime"/>
      </xsd:simpleType>
    </xsd:element>
    <xsd:element name="cc3d610261fc4fa09f62df6074327105" ma:index="30" nillable="true" ma:taxonomy="true" ma:internalName="cc3d610261fc4fa09f62df6074327105" ma:taxonomyFieldName="OECDHorizontalProjects" ma:displayName="Horizontal project" ma:readOnly="false" ma:default="" ma:fieldId="{cc3d6102-61fc-4fa0-9f62-df6074327105}" ma:taxonomyMulti="true" ma:sspId="27ec883c-a62c-444f-a935-fcddb579e39d" ma:termSetId="d3ca0e0e-65f9-44bf-9d98-5271504f6d61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ShareHorizProjTaxHTField0" ma:index="39" nillable="true" ma:displayName="OECDHorizontalProjects_0" ma:description="" ma:hidden="true" ma:internalName="eShareHorizProjTaxHTField0">
      <xsd:simpleType>
        <xsd:restriction base="dms:Note"/>
      </xsd:simpleType>
    </xsd:element>
    <xsd:element name="OECDAllRelatedUsers" ma:index="42" nillable="true" ma:displayName="All related users" ma:description="" ma:hidden="true" ma:internalName="OECDAllRelatedUs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a5b7d0-1699-458f-b8e2-4d8247229549" elementFormDefault="qualified">
    <xsd:import namespace="http://schemas.microsoft.com/office/2006/documentManagement/types"/>
    <xsd:import namespace="http://schemas.microsoft.com/office/infopath/2007/PartnerControls"/>
    <xsd:element name="OECDProjectLookup" ma:index="9" nillable="true" ma:displayName="Project" ma:description="" ma:hidden="true" ma:indexed="true" ma:list="e4a9a165-02d8-4f21-bcc3-1bc2950ca1ad" ma:internalName="OECDProjectLookup" ma:readOnly="false" ma:showField="OECDShortProjectName" ma:web="22a5b7d0-1699-458f-b8e2-4d8247229549">
      <xsd:simpleType>
        <xsd:restriction base="dms:Lookup"/>
      </xsd:simpleType>
    </xsd:element>
    <xsd:element name="OECDProjectManager" ma:index="10" nillable="true" ma:displayName="Project manager" ma:description="" ma:hidden="true" ma:indexed="true" ma:internalName="OECDProjectManage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OECDProjectMembers" ma:index="11" nillable="true" ma:displayName="Project members" ma:description="" ma:hidden="true" ma:internalName="OECDProjectMembers" ma:readOnly="fals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OECDMainProject" ma:index="14" nillable="true" ma:displayName="Main project" ma:description="" ma:hidden="true" ma:indexed="true" ma:list="e4a9a165-02d8-4f21-bcc3-1bc2950ca1ad" ma:internalName="OECDMainProject" ma:readOnly="false" ma:showField="OECDShortProjectName">
      <xsd:simpleType>
        <xsd:restriction base="dms:Lookup"/>
      </xsd:simpleType>
    </xsd:element>
    <xsd:element name="OECDPinnedBy" ma:index="15" nillable="true" ma:displayName="Pinned by" ma:description="" ma:hidden="true" ma:internalName="OECDPinn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k87588ac03a94edb9fcc4f2494cfdd51" ma:index="31" nillable="true" ma:taxonomy="true" ma:internalName="k87588ac03a94edb9fcc4f2494cfdd51" ma:taxonomyFieldName="OECDProjectOwnerStructure" ma:displayName="Project owner" ma:readOnly="false" ma:default="" ma:fieldId="487588ac-03a9-4edb-9fcc-4f2494cfdd51" ma:taxonomyMulti="true" ma:sspId="27ec883c-a62c-444f-a935-fcddb579e39d" ma:termSetId="aeec4dcb-19ee-4bc0-941f-681845b568c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8c3c820c0584e889da065b0a99e2c1a" ma:index="32" nillable="true" ma:displayName="Deliverable owner_0" ma:hidden="true" ma:internalName="b8c3c820c0584e889da065b0a99e2c1a">
      <xsd:simpleType>
        <xsd:restriction base="dms:Note"/>
      </xsd:simpleType>
    </xsd:element>
    <xsd:element name="OECDSharingStatus" ma:index="36" nillable="true" ma:displayName="O.N.E Document Sharing Status" ma:description="" ma:hidden="true" ma:internalName="OECDSharingStatus">
      <xsd:simpleType>
        <xsd:restriction base="dms:Text"/>
      </xsd:simpleType>
    </xsd:element>
    <xsd:element name="OECDCommunityDocumentURL" ma:index="37" nillable="true" ma:displayName="O.N.E Community Document URL" ma:description="" ma:hidden="true" ma:internalName="OECDCommunityDocumentURL">
      <xsd:simpleType>
        <xsd:restriction base="dms:Text"/>
      </xsd:simpleType>
    </xsd:element>
    <xsd:element name="OECDCommunityDocumentID" ma:index="38" nillable="true" ma:displayName="O.N.E Community Document ID" ma:decimals="0" ma:description="" ma:hidden="true" ma:internalName="OECDCommunityDocumentID">
      <xsd:simpleType>
        <xsd:restriction base="dms:Number"/>
      </xsd:simpleType>
    </xsd:element>
    <xsd:element name="OECDTagsCache" ma:index="41" nillable="true" ma:displayName="Tags cache" ma:description="" ma:hidden="true" ma:internalName="OECDTagsCache">
      <xsd:simpleType>
        <xsd:restriction base="dms:Note"/>
      </xsd:simpleType>
    </xsd:element>
    <xsd:element name="SharedWithUsers" ma:index="4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f238dd-bb73-4aef-a7a5-d644ad823e52" elementFormDefault="qualified">
    <xsd:import namespace="http://schemas.microsoft.com/office/2006/documentManagement/types"/>
    <xsd:import namespace="http://schemas.microsoft.com/office/infopath/2007/PartnerControls"/>
    <xsd:element name="eShareCountryTaxHTField0" ma:index="18" nillable="true" ma:taxonomy="true" ma:internalName="eShareCountryTaxHTField0" ma:taxonomyFieldName="OECDCountry" ma:displayName="Country" ma:readOnly="false" ma:default="" ma:fieldId="{aa366335-bba6-4f71-86c6-f91b1ae503c2}" ma:taxonomyMulti="true" ma:sspId="27ec883c-a62c-444f-a935-fcddb579e39d" ma:termSetId="e1026e78-e24d-4b33-a8f4-6ff75b8e5ad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ShareTopicTaxHTField0" ma:index="19" nillable="true" ma:taxonomy="true" ma:internalName="eShareTopicTaxHTField0" ma:taxonomyFieldName="OECDTopic" ma:displayName="Topic" ma:readOnly="false" ma:default="" ma:fieldId="{9b5335f8-765c-484a-86dd-d10580650a95}" ma:taxonomyMulti="true" ma:sspId="27ec883c-a62c-444f-a935-fcddb579e39d" ma:termSetId="d0043ed9-7fdc-4b21-8641-a864cc50d2b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ShareKeywordsTaxHTField0" ma:index="20" nillable="true" ma:taxonomy="true" ma:internalName="eShareKeywordsTaxHTField0" ma:taxonomyFieldName="OECDKeywords" ma:displayName="Keywords" ma:default="" ma:fieldId="{8a7c3663-990d-467c-b1b8-bb4b775674ad}" ma:taxonomyMulti="true" ma:sspId="27ec883c-a62c-444f-a935-fcddb579e39d" ma:termSetId="f51791ee-8e04-4654-a875-fc747102cd45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eShareCommitteeTaxHTField0" ma:index="21" nillable="true" ma:taxonomy="true" ma:internalName="eShareCommitteeTaxHTField0" ma:taxonomyFieldName="OECDCommittee" ma:displayName="Committee" ma:fieldId="{29494d90-e667-47b5-adc1-d09dfb5832ab}" ma:sspId="27ec883c-a62c-444f-a935-fcddb579e39d" ma:termSetId="87919aae-be42-4481-84cf-2389a5c84ac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SharePWBTaxHTField0" ma:index="22" nillable="true" ma:taxonomy="true" ma:internalName="eSharePWBTaxHTField0" ma:taxonomyFieldName="OECDPWB" ma:displayName="PWB" ma:default="" ma:fieldId="{fe327ce1-b783-48aa-9b0b-52ad26d1c9f6}" ma:sspId="27ec883c-a62c-444f-a935-fcddb579e39d" ma:termSetId="7bc7477d-4ef0-4820-a158-bb7b3cda138d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82dde9-3436-4d3d-bddd-d31447390034" elementFormDefault="qualified">
    <xsd:import namespace="http://schemas.microsoft.com/office/2006/documentManagement/types"/>
    <xsd:import namespace="http://schemas.microsoft.com/office/infopath/2007/PartnerControls"/>
    <xsd:element name="TaxCatchAllLabel" ma:index="23" nillable="true" ma:displayName="Taxonomy Catch All Column1" ma:hidden="true" ma:list="{065777cc-c5a0-47b6-ab6d-968be733c10c}" ma:internalName="TaxCatchAllLabel" ma:readOnly="true" ma:showField="CatchAllDataLabel" ma:web="c5805097-db0a-42f9-a837-be9035f1f5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ECDlanguage" ma:index="27" nillable="true" ma:displayName="Document language" ma:default="English" ma:description="" ma:format="Dropdown" ma:hidden="true" ma:internalName="OECDlanguage" ma:readOnly="false">
      <xsd:simpleType>
        <xsd:restriction base="dms:Choice">
          <xsd:enumeration value="English"/>
          <xsd:enumeration value="French"/>
        </xsd:restriction>
      </xsd:simpleType>
    </xsd:element>
    <xsd:element name="TaxCatchAll" ma:index="29" nillable="true" ma:displayName="Taxonomy Catch All Column" ma:hidden="true" ma:list="{065777cc-c5a0-47b6-ab6d-968be733c10c}" ma:internalName="TaxCatchAll" ma:showField="CatchAllData" ma:web="c5805097-db0a-42f9-a837-be9035f1f5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35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34" ma:displayName="Content Type"/>
        <xsd:element ref="dc:title" minOccurs="0" maxOccurs="1" ma:index="16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27ec883c-a62c-444f-a935-fcddb579e39d" ContentTypeId="0x0101008B4DD370EC31429186F3AD49F0D3098F00D44DBCB9EB4F45278CB5C9765BE52995" PreviousValue="false"/>
</file>

<file path=customXml/item3.xml><?xml version="1.0" encoding="utf-8"?>
<?mso-contentType ?>
<CtFieldPriority xmlns="http://www.oecd.org/eshare/projectsentre/CtFieldPriority/" xmlns:i="http://www.w3.org/2001/XMLSchema-instance">
  <PriorityFields xmlns:a="http://schemas.microsoft.com/2003/10/Serialization/Arrays">
    <a:string>Title</a:string>
    <a:string>OECDCountry</a:string>
    <a:string>OECDTopic</a:string>
    <a:string>OECDKeywords</a:string>
  </PriorityFields>
</CtFieldPriority>
</file>

<file path=customXml/item4.xml><?xml version="1.0" encoding="utf-8"?>
<?mso-contentType ?>
<FormTemplates xmlns="http://schemas.microsoft.com/sharepoint/v3/contenttype/forms">
  <Display>OECDListFormCollapsible</Display>
  <Edit>OECDListFormCollapsible</Edit>
  <New>OECDListFormCollapsible</New>
</FormTemplate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ShareHorizProjTaxHTField0 xmlns="c5805097-db0a-42f9-a837-be9035f1f571" xsi:nil="true"/>
    <OECDKimBussinessContext xmlns="54c4cd27-f286-408f-9ce0-33c1e0f3ab39" xsi:nil="true"/>
    <OECDProjectMembers xmlns="22a5b7d0-1699-458f-b8e2-4d8247229549">
      <UserInfo>
        <DisplayName>LADAIQUE Maxime, ELS/SPD</DisplayName>
        <AccountId>129</AccountId>
        <AccountType/>
      </UserInfo>
      <UserInfo>
        <DisplayName>MORAN Linda, GOV</DisplayName>
        <AccountId>2453</AccountId>
        <AccountType/>
      </UserInfo>
      <UserInfo>
        <DisplayName>PEREZ Fatima, ELS/SPD</DisplayName>
        <AccountId>1498</AccountId>
        <AccountType/>
      </UserInfo>
      <UserInfo>
        <DisplayName>CARCILLO Stéphane, ELS/JAI</DisplayName>
        <AccountId>107</AccountId>
        <AccountType/>
      </UserInfo>
      <UserInfo>
        <DisplayName>QUEISSER Monika, ELS</DisplayName>
        <AccountId>90</AccountId>
        <AccountType/>
      </UserInfo>
      <UserInfo>
        <DisplayName>MEDINA Caroline, ELS/SPD</DisplayName>
        <AccountId>2746</AccountId>
        <AccountType/>
      </UserInfo>
    </OECDProjectMembers>
    <OECDMainProject xmlns="22a5b7d0-1699-458f-b8e2-4d8247229549">13</OECDMainProject>
    <eSharePWBTaxHTField0 xmlns="c9f238dd-bb73-4aef-a7a5-d644ad823e52">
      <Terms xmlns="http://schemas.microsoft.com/office/infopath/2007/PartnerControls">
        <TermInfo xmlns="http://schemas.microsoft.com/office/infopath/2007/PartnerControls">
          <TermName xmlns="http://schemas.microsoft.com/office/infopath/2007/PartnerControls">2.2.3 Welfare and Social Inclusion</TermName>
          <TermId xmlns="http://schemas.microsoft.com/office/infopath/2007/PartnerControls">b1d83fdc-dd01-4354-83cb-388dee7dff67</TermId>
        </TermInfo>
      </Terms>
    </eSharePWBTaxHTField0>
    <OECDlanguage xmlns="ca82dde9-3436-4d3d-bddd-d31447390034">English</OECDlanguage>
    <OECDAllRelatedUsers xmlns="c5805097-db0a-42f9-a837-be9035f1f571">
      <UserInfo>
        <DisplayName/>
        <AccountId xsi:nil="true"/>
        <AccountType/>
      </UserInfo>
    </OECDAllRelatedUsers>
    <IconOverlay xmlns="http://schemas.microsoft.com/sharepoint/v4" xsi:nil="true"/>
    <OECDCommunityDocumentID xmlns="22a5b7d0-1699-458f-b8e2-4d8247229549" xsi:nil="true"/>
    <OECDProjectManager xmlns="22a5b7d0-1699-458f-b8e2-4d8247229549">
      <UserInfo>
        <DisplayName/>
        <AccountId>725</AccountId>
        <AccountType/>
      </UserInfo>
    </OECDProjectManager>
    <OECDTagsCache xmlns="22a5b7d0-1699-458f-b8e2-4d8247229549" xsi:nil="true"/>
    <b8c3c820c0584e889da065b0a99e2c1a xmlns="22a5b7d0-1699-458f-b8e2-4d8247229549" xsi:nil="true"/>
    <OECDMeetingDate xmlns="54c4cd27-f286-408f-9ce0-33c1e0f3ab39" xsi:nil="true"/>
    <OECDSharingStatus xmlns="22a5b7d0-1699-458f-b8e2-4d8247229549" xsi:nil="true"/>
    <eShareCommitteeTaxHTField0 xmlns="c9f238dd-bb73-4aef-a7a5-d644ad823e52">
      <Terms xmlns="http://schemas.microsoft.com/office/infopath/2007/PartnerControls"/>
    </eShareCommitteeTaxHTField0>
    <OECDCommunityDocumentURL xmlns="22a5b7d0-1699-458f-b8e2-4d8247229549" xsi:nil="true"/>
    <OECDKimProvenance xmlns="54c4cd27-f286-408f-9ce0-33c1e0f3ab39" xsi:nil="true"/>
    <OECDPinnedBy xmlns="22a5b7d0-1699-458f-b8e2-4d8247229549">
      <UserInfo>
        <DisplayName/>
        <AccountId xsi:nil="true"/>
        <AccountType/>
      </UserInfo>
    </OECDPinnedBy>
    <cc3d610261fc4fa09f62df6074327105 xmlns="c5805097-db0a-42f9-a837-be9035f1f571">
      <Terms xmlns="http://schemas.microsoft.com/office/infopath/2007/PartnerControls"/>
    </cc3d610261fc4fa09f62df6074327105>
    <OECDKimStatus xmlns="54c4cd27-f286-408f-9ce0-33c1e0f3ab39">Draft</OECDKimStatus>
    <eShareCountryTaxHTField0 xmlns="c9f238dd-bb73-4aef-a7a5-d644ad823e52">
      <Terms xmlns="http://schemas.microsoft.com/office/infopath/2007/PartnerControls"/>
    </eShareCountryTaxHTField0>
    <eShareTopicTaxHTField0 xmlns="c9f238dd-bb73-4aef-a7a5-d644ad823e52">
      <Terms xmlns="http://schemas.microsoft.com/office/infopath/2007/PartnerControls">
        <TermInfo xmlns="http://schemas.microsoft.com/office/infopath/2007/PartnerControls">
          <TermName xmlns="http://schemas.microsoft.com/office/infopath/2007/PartnerControls">Diversity</TermName>
          <TermId xmlns="http://schemas.microsoft.com/office/infopath/2007/PartnerControls">9e6a589a-fc15-4634-9083-4fd1ec7a8b33</TermId>
        </TermInfo>
      </Terms>
    </eShareTopicTaxHTField0>
    <k87588ac03a94edb9fcc4f2494cfdd51 xmlns="22a5b7d0-1699-458f-b8e2-4d8247229549">
      <Terms xmlns="http://schemas.microsoft.com/office/infopath/2007/PartnerControls">
        <TermInfo xmlns="http://schemas.microsoft.com/office/infopath/2007/PartnerControls">
          <TermName xmlns="http://schemas.microsoft.com/office/infopath/2007/PartnerControls">ELS/SPD</TermName>
          <TermId xmlns="http://schemas.microsoft.com/office/infopath/2007/PartnerControls">0e85e649-01ae-435c-b5a2-39c5f49851ef</TermId>
        </TermInfo>
      </Terms>
    </k87588ac03a94edb9fcc4f2494cfdd51>
    <OECDProjectLookup xmlns="22a5b7d0-1699-458f-b8e2-4d8247229549">191</OECDProjectLookup>
    <eShareKeywordsTaxHTField0 xmlns="c9f238dd-bb73-4aef-a7a5-d644ad823e52">
      <Terms xmlns="http://schemas.microsoft.com/office/infopath/2007/PartnerControls">
        <TermInfo xmlns="http://schemas.microsoft.com/office/infopath/2007/PartnerControls">
          <TermName xmlns="http://schemas.microsoft.com/office/infopath/2007/PartnerControls">LGBT</TermName>
          <TermId xmlns="http://schemas.microsoft.com/office/infopath/2007/PartnerControls">1cc12172-7182-4d4b-b20f-7ec34a7fa18c</TermId>
        </TermInfo>
      </Terms>
    </eShareKeywordsTaxHTField0>
    <OECDExpirationDate xmlns="c5805097-db0a-42f9-a837-be9035f1f571" xsi:nil="true"/>
    <TaxCatchAll xmlns="ca82dde9-3436-4d3d-bddd-d31447390034">
      <Value>846</Value>
      <Value>1348</Value>
      <Value>489</Value>
      <Value>49</Value>
    </TaxCatchAll>
  </documentManagement>
</p:properties>
</file>

<file path=customXml/itemProps1.xml><?xml version="1.0" encoding="utf-8"?>
<ds:datastoreItem xmlns:ds="http://schemas.openxmlformats.org/officeDocument/2006/customXml" ds:itemID="{2A226E53-94AD-4439-B967-4400AB5B83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c4cd27-f286-408f-9ce0-33c1e0f3ab39"/>
    <ds:schemaRef ds:uri="c5805097-db0a-42f9-a837-be9035f1f571"/>
    <ds:schemaRef ds:uri="22a5b7d0-1699-458f-b8e2-4d8247229549"/>
    <ds:schemaRef ds:uri="c9f238dd-bb73-4aef-a7a5-d644ad823e52"/>
    <ds:schemaRef ds:uri="ca82dde9-3436-4d3d-bddd-d31447390034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055480F-AB25-4EF6-ABAD-726D12F511C3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A0BFCE57-1070-4EA6-AC4C-2C3C92600975}">
  <ds:schemaRefs>
    <ds:schemaRef ds:uri="http://www.oecd.org/eshare/projectsentre/CtFieldPriority/"/>
    <ds:schemaRef ds:uri="http://schemas.microsoft.com/2003/10/Serialization/Arrays"/>
  </ds:schemaRefs>
</ds:datastoreItem>
</file>

<file path=customXml/itemProps4.xml><?xml version="1.0" encoding="utf-8"?>
<ds:datastoreItem xmlns:ds="http://schemas.openxmlformats.org/officeDocument/2006/customXml" ds:itemID="{5174985C-D423-48F0-82E4-743FAF12AF89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B581916E-4B08-46E3-9521-6D39E6FD9327}">
  <ds:schemaRefs>
    <ds:schemaRef ds:uri="http://purl.org/dc/elements/1.1/"/>
    <ds:schemaRef ds:uri="http://schemas.microsoft.com/office/2006/metadata/properties"/>
    <ds:schemaRef ds:uri="22a5b7d0-1699-458f-b8e2-4d8247229549"/>
    <ds:schemaRef ds:uri="54c4cd27-f286-408f-9ce0-33c1e0f3ab39"/>
    <ds:schemaRef ds:uri="http://schemas.microsoft.com/sharepoint/v4"/>
    <ds:schemaRef ds:uri="http://purl.org/dc/terms/"/>
    <ds:schemaRef ds:uri="c5805097-db0a-42f9-a837-be9035f1f571"/>
    <ds:schemaRef ds:uri="c9f238dd-bb73-4aef-a7a5-d644ad823e52"/>
    <ds:schemaRef ds:uri="http://schemas.microsoft.com/office/2006/documentManagement/types"/>
    <ds:schemaRef ds:uri="http://schemas.microsoft.com/office/infopath/2007/PartnerControls"/>
    <ds:schemaRef ds:uri="ca82dde9-3436-4d3d-bddd-d31447390034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Dashboard-AUS-V1</vt:lpstr>
      <vt:lpstr>Data-DashBoard</vt:lpstr>
      <vt:lpstr>Data</vt:lpstr>
      <vt:lpstr>'Dashboard-AUS-V1'!Print_Area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els.contact@oecd.org</dc:creator>
  <cp:lastModifiedBy>els.contact@oecd.org</cp:lastModifiedBy>
  <dcterms:created xsi:type="dcterms:W3CDTF">2020-05-27T08:59:17Z</dcterms:created>
  <dcterms:modified xsi:type="dcterms:W3CDTF">2020-05-27T09:20:04Z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0x0101008B4DD370EC31429186F3AD49F0D3098F00D44DBCB9EB4F45278CB5C9765BE5299500A4858B360C6A491AA753F8BCA47AA9100033AB0B45A31F2B489F9B80276A6B0922</vt:lpwstr>
  </property>
  <property fmtid="{D5CDD505-2E9C-101B-9397-08002B2CF9AE}" pid="3" name="OECDProjectOwnerStructure">
    <vt:lpwstr>49;#ELS/SPD|0e85e649-01ae-435c-b5a2-39c5f49851ef</vt:lpwstr>
  </property>
  <property fmtid="{D5CDD505-2E9C-101B-9397-08002B2CF9AE}" pid="4" name="OECDCountry">
    <vt:lpwstr/>
  </property>
  <property fmtid="{D5CDD505-2E9C-101B-9397-08002B2CF9AE}" pid="5" name="OECDTopic">
    <vt:lpwstr>846;#Diversity|9e6a589a-fc15-4634-9083-4fd1ec7a8b33</vt:lpwstr>
  </property>
  <property fmtid="{D5CDD505-2E9C-101B-9397-08002B2CF9AE}" pid="6" name="OECDCommittee">
    <vt:lpwstr/>
  </property>
  <property fmtid="{D5CDD505-2E9C-101B-9397-08002B2CF9AE}" pid="7" name="OECDPWB">
    <vt:lpwstr>489;#2.2.3 Welfare and Social Inclusion|b1d83fdc-dd01-4354-83cb-388dee7dff67</vt:lpwstr>
  </property>
  <property fmtid="{D5CDD505-2E9C-101B-9397-08002B2CF9AE}" pid="8" name="OECDKeywords">
    <vt:lpwstr>1348;#LGBT|1cc12172-7182-4d4b-b20f-7ec34a7fa18c</vt:lpwstr>
  </property>
  <property fmtid="{D5CDD505-2E9C-101B-9397-08002B2CF9AE}" pid="9" name="OECDHorizontalProjects">
    <vt:lpwstr/>
  </property>
</Properties>
</file>