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1005" windowWidth="7080" windowHeight="6450"/>
  </bookViews>
  <sheets>
    <sheet name="labor growth" sheetId="1" r:id="rId1"/>
    <sheet name="structure" sheetId="2" r:id="rId2"/>
    <sheet name="Unit" sheetId="4" r:id="rId3"/>
    <sheet name="Unit2" sheetId="5" r:id="rId4"/>
    <sheet name="Technology" sheetId="6" r:id="rId5"/>
    <sheet name="travel time" sheetId="7" r:id="rId6"/>
    <sheet name="unitbalancing" sheetId="8" r:id="rId7"/>
    <sheet name="earlygamebonus" sheetId="11" r:id="rId8"/>
  </sheets>
  <calcPr calcId="144525"/>
</workbook>
</file>

<file path=xl/calcChain.xml><?xml version="1.0" encoding="utf-8"?>
<calcChain xmlns="http://schemas.openxmlformats.org/spreadsheetml/2006/main">
  <c r="I5" i="1" l="1"/>
  <c r="H5" i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E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5" i="11"/>
  <c r="H5" i="11" s="1"/>
  <c r="H7" i="11" l="1"/>
  <c r="E7" i="11"/>
  <c r="E8" i="11"/>
  <c r="E6" i="11"/>
  <c r="H6" i="11"/>
  <c r="H8" i="11" l="1"/>
  <c r="E9" i="11"/>
  <c r="H9" i="11" l="1"/>
  <c r="E10" i="11"/>
  <c r="H10" i="11" l="1"/>
  <c r="E11" i="11"/>
  <c r="H11" i="11" l="1"/>
  <c r="E12" i="11"/>
  <c r="H12" i="11" l="1"/>
  <c r="E13" i="11"/>
  <c r="H13" i="11" l="1"/>
  <c r="E14" i="11"/>
  <c r="H14" i="11" l="1"/>
  <c r="E15" i="11"/>
  <c r="H15" i="11" l="1"/>
  <c r="E16" i="11"/>
  <c r="H16" i="11" l="1"/>
  <c r="E17" i="11"/>
  <c r="H17" i="11" l="1"/>
  <c r="E18" i="11"/>
  <c r="H18" i="11" l="1"/>
  <c r="H19" i="11" l="1"/>
  <c r="E19" i="11"/>
  <c r="M9" i="8" l="1"/>
  <c r="J9" i="8"/>
  <c r="H9" i="8"/>
  <c r="E9" i="8"/>
  <c r="D9" i="8"/>
  <c r="M10" i="8"/>
  <c r="E10" i="8"/>
  <c r="D10" i="8"/>
  <c r="M11" i="8"/>
  <c r="N11" i="8" s="1"/>
  <c r="E11" i="8"/>
  <c r="G11" i="8" s="1"/>
  <c r="H11" i="8" s="1"/>
  <c r="D11" i="8"/>
  <c r="M12" i="8"/>
  <c r="E12" i="8"/>
  <c r="D12" i="8"/>
  <c r="M13" i="8"/>
  <c r="N13" i="8" s="1"/>
  <c r="E13" i="8"/>
  <c r="G13" i="8" s="1"/>
  <c r="H13" i="8" s="1"/>
  <c r="D13" i="8"/>
  <c r="M14" i="8"/>
  <c r="E14" i="8"/>
  <c r="D14" i="8"/>
  <c r="M15" i="8"/>
  <c r="N15" i="8" s="1"/>
  <c r="E15" i="8"/>
  <c r="G15" i="8" s="1"/>
  <c r="H15" i="8" s="1"/>
  <c r="D15" i="8"/>
  <c r="M16" i="8"/>
  <c r="E16" i="8"/>
  <c r="D16" i="8"/>
  <c r="M17" i="8"/>
  <c r="N17" i="8" s="1"/>
  <c r="E17" i="8"/>
  <c r="G17" i="8" s="1"/>
  <c r="H17" i="8" s="1"/>
  <c r="D17" i="8"/>
  <c r="M18" i="8"/>
  <c r="E18" i="8"/>
  <c r="D18" i="8"/>
  <c r="L4" i="6"/>
  <c r="L5" i="6"/>
  <c r="L6" i="6"/>
  <c r="L7" i="6"/>
  <c r="L3" i="6"/>
  <c r="G4" i="6"/>
  <c r="H4" i="6" s="1"/>
  <c r="G5" i="6"/>
  <c r="H5" i="6" s="1"/>
  <c r="G6" i="6"/>
  <c r="H6" i="6" s="1"/>
  <c r="G7" i="6"/>
  <c r="H7" i="6" s="1"/>
  <c r="G3" i="6"/>
  <c r="H3" i="6" s="1"/>
  <c r="N18" i="8" l="1"/>
  <c r="N16" i="8"/>
  <c r="N14" i="8"/>
  <c r="N12" i="8"/>
  <c r="N10" i="8"/>
  <c r="J17" i="8"/>
  <c r="J15" i="8"/>
  <c r="J13" i="8"/>
  <c r="J11" i="8"/>
  <c r="G18" i="8"/>
  <c r="G16" i="8"/>
  <c r="G14" i="8"/>
  <c r="G12" i="8"/>
  <c r="G10" i="8"/>
  <c r="F31" i="5"/>
  <c r="F30" i="5"/>
  <c r="F29" i="5"/>
  <c r="F28" i="5"/>
  <c r="F27" i="5"/>
  <c r="F25" i="5"/>
  <c r="F26" i="5"/>
  <c r="F24" i="5"/>
  <c r="E31" i="5"/>
  <c r="E28" i="5"/>
  <c r="E27" i="5"/>
  <c r="D31" i="5"/>
  <c r="C31" i="5"/>
  <c r="C29" i="5"/>
  <c r="C28" i="5"/>
  <c r="C27" i="5"/>
  <c r="V10" i="7"/>
  <c r="U10" i="7"/>
  <c r="T11" i="7"/>
  <c r="H8" i="7"/>
  <c r="D8" i="7"/>
  <c r="E8" i="7"/>
  <c r="G8" i="7" s="1"/>
  <c r="C9" i="7"/>
  <c r="H9" i="7" s="1"/>
  <c r="D9" i="7" l="1"/>
  <c r="E9" i="7" s="1"/>
  <c r="G9" i="7" s="1"/>
  <c r="T12" i="7"/>
  <c r="U11" i="7"/>
  <c r="V11" i="7" s="1"/>
  <c r="J10" i="8"/>
  <c r="H10" i="8"/>
  <c r="J14" i="8"/>
  <c r="H14" i="8"/>
  <c r="J18" i="8"/>
  <c r="H18" i="8"/>
  <c r="J12" i="8"/>
  <c r="H12" i="8"/>
  <c r="J16" i="8"/>
  <c r="H16" i="8"/>
  <c r="C10" i="7"/>
  <c r="U12" i="7" l="1"/>
  <c r="V12" i="7" s="1"/>
  <c r="T13" i="7"/>
  <c r="H10" i="7"/>
  <c r="D10" i="7"/>
  <c r="E10" i="7" s="1"/>
  <c r="F9" i="7"/>
  <c r="C11" i="7"/>
  <c r="G10" i="7" l="1"/>
  <c r="F10" i="7"/>
  <c r="D11" i="7"/>
  <c r="E11" i="7" s="1"/>
  <c r="H11" i="7"/>
  <c r="T14" i="7"/>
  <c r="U13" i="7"/>
  <c r="V13" i="7" s="1"/>
  <c r="C12" i="7"/>
  <c r="G11" i="7" l="1"/>
  <c r="F11" i="7"/>
  <c r="T15" i="7"/>
  <c r="U14" i="7"/>
  <c r="V14" i="7" s="1"/>
  <c r="H12" i="7"/>
  <c r="D12" i="7"/>
  <c r="E12" i="7" s="1"/>
  <c r="C13" i="7"/>
  <c r="G12" i="7" l="1"/>
  <c r="F12" i="7"/>
  <c r="T16" i="7"/>
  <c r="U15" i="7"/>
  <c r="V15" i="7" s="1"/>
  <c r="H13" i="7"/>
  <c r="D13" i="7"/>
  <c r="E13" i="7" s="1"/>
  <c r="C14" i="7"/>
  <c r="M25" i="4"/>
  <c r="M26" i="4"/>
  <c r="M33" i="4"/>
  <c r="M39" i="4"/>
  <c r="M40" i="4"/>
  <c r="H14" i="7" l="1"/>
  <c r="D14" i="7"/>
  <c r="E14" i="7" s="1"/>
  <c r="G13" i="7"/>
  <c r="F13" i="7"/>
  <c r="T17" i="7"/>
  <c r="U16" i="7"/>
  <c r="V16" i="7" s="1"/>
  <c r="C15" i="7"/>
  <c r="R6" i="1"/>
  <c r="R7" i="1"/>
  <c r="R8" i="1"/>
  <c r="R9" i="1"/>
  <c r="R10" i="1"/>
  <c r="R11" i="1"/>
  <c r="R12" i="1"/>
  <c r="R13" i="1"/>
  <c r="R14" i="1"/>
  <c r="R5" i="1"/>
  <c r="G14" i="7" l="1"/>
  <c r="F14" i="7"/>
  <c r="T18" i="7"/>
  <c r="U17" i="7"/>
  <c r="V17" i="7" s="1"/>
  <c r="H15" i="7"/>
  <c r="D15" i="7"/>
  <c r="E15" i="7" s="1"/>
  <c r="C16" i="7"/>
  <c r="K5" i="1"/>
  <c r="J5" i="1"/>
  <c r="L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5" i="1"/>
  <c r="G44" i="1"/>
  <c r="G45" i="1"/>
  <c r="G46" i="1"/>
  <c r="G43" i="1"/>
  <c r="G42" i="1"/>
  <c r="G41" i="1"/>
  <c r="G40" i="1"/>
  <c r="G39" i="1"/>
  <c r="G38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" i="1"/>
  <c r="F6" i="1"/>
  <c r="H6" i="1" s="1"/>
  <c r="N5" i="1" l="1"/>
  <c r="H16" i="7"/>
  <c r="D16" i="7"/>
  <c r="E16" i="7" s="1"/>
  <c r="G15" i="7"/>
  <c r="F15" i="7"/>
  <c r="T19" i="7"/>
  <c r="W18" i="7"/>
  <c r="X18" i="7" s="1"/>
  <c r="U18" i="7"/>
  <c r="V18" i="7" s="1"/>
  <c r="J6" i="1"/>
  <c r="F7" i="1"/>
  <c r="I6" i="1"/>
  <c r="C17" i="7"/>
  <c r="L6" i="1" l="1"/>
  <c r="K6" i="1"/>
  <c r="H17" i="7"/>
  <c r="D17" i="7"/>
  <c r="E17" i="7" s="1"/>
  <c r="G16" i="7"/>
  <c r="F16" i="7"/>
  <c r="F8" i="1"/>
  <c r="I7" i="1"/>
  <c r="H7" i="1"/>
  <c r="J7" i="1"/>
  <c r="W19" i="7"/>
  <c r="X19" i="7" s="1"/>
  <c r="T20" i="7"/>
  <c r="W10" i="7"/>
  <c r="X10" i="7" s="1"/>
  <c r="U19" i="7"/>
  <c r="V19" i="7" s="1"/>
  <c r="W11" i="7"/>
  <c r="X11" i="7" s="1"/>
  <c r="W12" i="7"/>
  <c r="X12" i="7" s="1"/>
  <c r="W13" i="7"/>
  <c r="X13" i="7" s="1"/>
  <c r="W14" i="7"/>
  <c r="X14" i="7" s="1"/>
  <c r="W15" i="7"/>
  <c r="X15" i="7" s="1"/>
  <c r="W16" i="7"/>
  <c r="X16" i="7" s="1"/>
  <c r="W17" i="7"/>
  <c r="X17" i="7" s="1"/>
  <c r="C18" i="7"/>
  <c r="U20" i="7" l="1"/>
  <c r="V20" i="7" s="1"/>
  <c r="W20" i="7"/>
  <c r="X20" i="7" s="1"/>
  <c r="G17" i="7"/>
  <c r="F17" i="7"/>
  <c r="H18" i="7"/>
  <c r="D18" i="7"/>
  <c r="E18" i="7" s="1"/>
  <c r="T21" i="7"/>
  <c r="F9" i="1"/>
  <c r="I8" i="1"/>
  <c r="H8" i="1"/>
  <c r="J8" i="1"/>
  <c r="K7" i="1"/>
  <c r="L7" i="1"/>
  <c r="N6" i="1"/>
  <c r="C19" i="7"/>
  <c r="N7" i="1" l="1"/>
  <c r="F10" i="1"/>
  <c r="I9" i="1"/>
  <c r="H9" i="1"/>
  <c r="J9" i="1"/>
  <c r="H19" i="7"/>
  <c r="D19" i="7"/>
  <c r="E19" i="7" s="1"/>
  <c r="K8" i="1"/>
  <c r="L8" i="1"/>
  <c r="T22" i="7"/>
  <c r="W21" i="7"/>
  <c r="X21" i="7" s="1"/>
  <c r="U21" i="7"/>
  <c r="V21" i="7" s="1"/>
  <c r="G18" i="7"/>
  <c r="F18" i="7"/>
  <c r="C20" i="7"/>
  <c r="L9" i="1" l="1"/>
  <c r="K9" i="1"/>
  <c r="N8" i="1"/>
  <c r="H20" i="7"/>
  <c r="D20" i="7"/>
  <c r="E20" i="7" s="1"/>
  <c r="G19" i="7"/>
  <c r="F19" i="7"/>
  <c r="T23" i="7"/>
  <c r="W22" i="7"/>
  <c r="X22" i="7" s="1"/>
  <c r="U22" i="7"/>
  <c r="V22" i="7" s="1"/>
  <c r="F11" i="1"/>
  <c r="I10" i="1"/>
  <c r="H10" i="1"/>
  <c r="J10" i="1"/>
  <c r="C21" i="7"/>
  <c r="G20" i="7" l="1"/>
  <c r="F20" i="7"/>
  <c r="T24" i="7"/>
  <c r="W23" i="7"/>
  <c r="X23" i="7" s="1"/>
  <c r="U23" i="7"/>
  <c r="V23" i="7" s="1"/>
  <c r="H21" i="7"/>
  <c r="D21" i="7"/>
  <c r="E21" i="7" s="1"/>
  <c r="F12" i="1"/>
  <c r="I11" i="1"/>
  <c r="H11" i="1"/>
  <c r="J11" i="1"/>
  <c r="L10" i="1"/>
  <c r="K10" i="1"/>
  <c r="N10" i="1" s="1"/>
  <c r="N9" i="1"/>
  <c r="C22" i="7"/>
  <c r="F13" i="1" l="1"/>
  <c r="I12" i="1"/>
  <c r="H12" i="1"/>
  <c r="J12" i="1"/>
  <c r="H22" i="7"/>
  <c r="D22" i="7"/>
  <c r="E22" i="7" s="1"/>
  <c r="K11" i="1"/>
  <c r="L11" i="1"/>
  <c r="G21" i="7"/>
  <c r="F21" i="7"/>
  <c r="T25" i="7"/>
  <c r="W24" i="7"/>
  <c r="X24" i="7" s="1"/>
  <c r="U24" i="7"/>
  <c r="V24" i="7" s="1"/>
  <c r="C23" i="7"/>
  <c r="F14" i="1" l="1"/>
  <c r="I13" i="1"/>
  <c r="H13" i="1"/>
  <c r="J13" i="1"/>
  <c r="K12" i="1"/>
  <c r="N12" i="1" s="1"/>
  <c r="L12" i="1"/>
  <c r="T26" i="7"/>
  <c r="W25" i="7"/>
  <c r="X25" i="7" s="1"/>
  <c r="U25" i="7"/>
  <c r="V25" i="7" s="1"/>
  <c r="N11" i="1"/>
  <c r="H23" i="7"/>
  <c r="D23" i="7"/>
  <c r="E23" i="7" s="1"/>
  <c r="G22" i="7"/>
  <c r="F22" i="7"/>
  <c r="C24" i="7"/>
  <c r="F15" i="1" l="1"/>
  <c r="I14" i="1"/>
  <c r="H14" i="1"/>
  <c r="J14" i="1"/>
  <c r="G23" i="7"/>
  <c r="F23" i="7"/>
  <c r="L13" i="1"/>
  <c r="K13" i="1"/>
  <c r="N13" i="1" s="1"/>
  <c r="D24" i="7"/>
  <c r="E24" i="7" s="1"/>
  <c r="H24" i="7"/>
  <c r="T27" i="7"/>
  <c r="W26" i="7"/>
  <c r="X26" i="7" s="1"/>
  <c r="U26" i="7"/>
  <c r="V26" i="7" s="1"/>
  <c r="C25" i="7"/>
  <c r="G24" i="7" l="1"/>
  <c r="F24" i="7"/>
  <c r="F16" i="1"/>
  <c r="I15" i="1"/>
  <c r="H15" i="1"/>
  <c r="J15" i="1"/>
  <c r="L14" i="1"/>
  <c r="K14" i="1"/>
  <c r="T28" i="7"/>
  <c r="W27" i="7"/>
  <c r="X27" i="7" s="1"/>
  <c r="U27" i="7"/>
  <c r="V27" i="7" s="1"/>
  <c r="H25" i="7"/>
  <c r="D25" i="7"/>
  <c r="E25" i="7" s="1"/>
  <c r="C26" i="7"/>
  <c r="G25" i="7" l="1"/>
  <c r="F25" i="7"/>
  <c r="U28" i="7"/>
  <c r="V28" i="7" s="1"/>
  <c r="W28" i="7"/>
  <c r="X28" i="7" s="1"/>
  <c r="N14" i="1"/>
  <c r="F17" i="1"/>
  <c r="I16" i="1"/>
  <c r="H16" i="1"/>
  <c r="J16" i="1"/>
  <c r="H26" i="7"/>
  <c r="D26" i="7"/>
  <c r="E26" i="7" s="1"/>
  <c r="K15" i="1"/>
  <c r="L15" i="1"/>
  <c r="C27" i="7"/>
  <c r="G26" i="7" l="1"/>
  <c r="F26" i="7"/>
  <c r="D27" i="7"/>
  <c r="E27" i="7" s="1"/>
  <c r="H27" i="7"/>
  <c r="F18" i="1"/>
  <c r="I17" i="1"/>
  <c r="H17" i="1"/>
  <c r="J17" i="1"/>
  <c r="N15" i="1"/>
  <c r="L16" i="1"/>
  <c r="K16" i="1"/>
  <c r="C28" i="7"/>
  <c r="G27" i="7" l="1"/>
  <c r="F27" i="7"/>
  <c r="N16" i="1"/>
  <c r="F19" i="1"/>
  <c r="I18" i="1"/>
  <c r="H18" i="1"/>
  <c r="J18" i="1"/>
  <c r="H28" i="7"/>
  <c r="D28" i="7"/>
  <c r="E28" i="7" s="1"/>
  <c r="L17" i="1"/>
  <c r="K17" i="1"/>
  <c r="C29" i="7"/>
  <c r="L18" i="1" l="1"/>
  <c r="N18" i="1" s="1"/>
  <c r="K18" i="1"/>
  <c r="N17" i="1"/>
  <c r="G28" i="7"/>
  <c r="F28" i="7"/>
  <c r="H29" i="7"/>
  <c r="D29" i="7"/>
  <c r="E29" i="7" s="1"/>
  <c r="F20" i="1"/>
  <c r="I19" i="1"/>
  <c r="H19" i="1"/>
  <c r="J19" i="1"/>
  <c r="C30" i="7"/>
  <c r="H30" i="7" l="1"/>
  <c r="D30" i="7"/>
  <c r="E30" i="7" s="1"/>
  <c r="F21" i="1"/>
  <c r="I20" i="1"/>
  <c r="H20" i="1"/>
  <c r="J20" i="1"/>
  <c r="K19" i="1"/>
  <c r="L19" i="1"/>
  <c r="N19" i="1" s="1"/>
  <c r="G29" i="7"/>
  <c r="F29" i="7"/>
  <c r="C31" i="7"/>
  <c r="F22" i="1" l="1"/>
  <c r="I21" i="1"/>
  <c r="H21" i="1"/>
  <c r="J21" i="1"/>
  <c r="L20" i="1"/>
  <c r="K20" i="1"/>
  <c r="G30" i="7"/>
  <c r="F30" i="7"/>
  <c r="H31" i="7"/>
  <c r="D31" i="7"/>
  <c r="E31" i="7" s="1"/>
  <c r="C32" i="7"/>
  <c r="G31" i="7" l="1"/>
  <c r="F31" i="7"/>
  <c r="F23" i="1"/>
  <c r="I22" i="1"/>
  <c r="H22" i="1"/>
  <c r="J22" i="1"/>
  <c r="K21" i="1"/>
  <c r="L21" i="1"/>
  <c r="H32" i="7"/>
  <c r="D32" i="7"/>
  <c r="E32" i="7" s="1"/>
  <c r="N20" i="1"/>
  <c r="C33" i="7"/>
  <c r="H33" i="7" l="1"/>
  <c r="D33" i="7"/>
  <c r="E33" i="7" s="1"/>
  <c r="N21" i="1"/>
  <c r="F24" i="1"/>
  <c r="I23" i="1"/>
  <c r="H23" i="1"/>
  <c r="J23" i="1"/>
  <c r="G32" i="7"/>
  <c r="F32" i="7"/>
  <c r="L22" i="1"/>
  <c r="K22" i="1"/>
  <c r="N22" i="1" s="1"/>
  <c r="C34" i="7"/>
  <c r="H34" i="7" l="1"/>
  <c r="D34" i="7"/>
  <c r="E34" i="7" s="1"/>
  <c r="F25" i="1"/>
  <c r="I24" i="1"/>
  <c r="H24" i="1"/>
  <c r="J24" i="1"/>
  <c r="K23" i="1"/>
  <c r="L23" i="1"/>
  <c r="N23" i="1" s="1"/>
  <c r="G33" i="7"/>
  <c r="F33" i="7"/>
  <c r="C35" i="7"/>
  <c r="H35" i="7" l="1"/>
  <c r="D35" i="7"/>
  <c r="E35" i="7" s="1"/>
  <c r="F26" i="1"/>
  <c r="I25" i="1"/>
  <c r="H25" i="1"/>
  <c r="J25" i="1"/>
  <c r="K24" i="1"/>
  <c r="N24" i="1" s="1"/>
  <c r="L24" i="1"/>
  <c r="G34" i="7"/>
  <c r="F34" i="7"/>
  <c r="C36" i="7"/>
  <c r="G35" i="7" l="1"/>
  <c r="F35" i="7"/>
  <c r="H36" i="7"/>
  <c r="D36" i="7"/>
  <c r="E36" i="7" s="1"/>
  <c r="F27" i="1"/>
  <c r="I26" i="1"/>
  <c r="H26" i="1"/>
  <c r="J26" i="1"/>
  <c r="K25" i="1"/>
  <c r="N25" i="1" s="1"/>
  <c r="L25" i="1"/>
  <c r="C37" i="7"/>
  <c r="L26" i="1" l="1"/>
  <c r="K26" i="1"/>
  <c r="N26" i="1" s="1"/>
  <c r="G36" i="7"/>
  <c r="F36" i="7"/>
  <c r="H37" i="7"/>
  <c r="D37" i="7"/>
  <c r="E37" i="7" s="1"/>
  <c r="F28" i="1"/>
  <c r="I27" i="1"/>
  <c r="H27" i="1"/>
  <c r="J27" i="1"/>
  <c r="C38" i="7"/>
  <c r="H38" i="7" l="1"/>
  <c r="D38" i="7"/>
  <c r="E38" i="7" s="1"/>
  <c r="F29" i="1"/>
  <c r="I28" i="1"/>
  <c r="H28" i="1"/>
  <c r="J28" i="1"/>
  <c r="K27" i="1"/>
  <c r="L27" i="1"/>
  <c r="G37" i="7"/>
  <c r="F37" i="7"/>
  <c r="C39" i="7"/>
  <c r="H39" i="7" l="1"/>
  <c r="D39" i="7"/>
  <c r="E39" i="7" s="1"/>
  <c r="N27" i="1"/>
  <c r="F30" i="1"/>
  <c r="I29" i="1"/>
  <c r="H29" i="1"/>
  <c r="J29" i="1"/>
  <c r="K28" i="1"/>
  <c r="N28" i="1" s="1"/>
  <c r="L28" i="1"/>
  <c r="G38" i="7"/>
  <c r="F38" i="7"/>
  <c r="C40" i="7"/>
  <c r="L29" i="1" l="1"/>
  <c r="K29" i="1"/>
  <c r="G39" i="7"/>
  <c r="F39" i="7"/>
  <c r="D40" i="7"/>
  <c r="E40" i="7" s="1"/>
  <c r="H40" i="7"/>
  <c r="F31" i="1"/>
  <c r="I30" i="1"/>
  <c r="H30" i="1"/>
  <c r="J30" i="1"/>
  <c r="C41" i="7"/>
  <c r="F32" i="1" l="1"/>
  <c r="I31" i="1"/>
  <c r="H31" i="1"/>
  <c r="J31" i="1"/>
  <c r="L30" i="1"/>
  <c r="N30" i="1" s="1"/>
  <c r="K30" i="1"/>
  <c r="N29" i="1"/>
  <c r="H41" i="7"/>
  <c r="D41" i="7"/>
  <c r="E41" i="7" s="1"/>
  <c r="G40" i="7"/>
  <c r="F40" i="7"/>
  <c r="C42" i="7"/>
  <c r="H42" i="7" l="1"/>
  <c r="D42" i="7"/>
  <c r="E42" i="7" s="1"/>
  <c r="K31" i="1"/>
  <c r="L31" i="1"/>
  <c r="N31" i="1" s="1"/>
  <c r="G41" i="7"/>
  <c r="F41" i="7"/>
  <c r="F33" i="1"/>
  <c r="I32" i="1"/>
  <c r="H32" i="1"/>
  <c r="J32" i="1"/>
  <c r="C43" i="7"/>
  <c r="D43" i="7" l="1"/>
  <c r="E43" i="7" s="1"/>
  <c r="H43" i="7"/>
  <c r="F34" i="1"/>
  <c r="I33" i="1"/>
  <c r="H33" i="1"/>
  <c r="J33" i="1"/>
  <c r="L32" i="1"/>
  <c r="N32" i="1" s="1"/>
  <c r="K32" i="1"/>
  <c r="G42" i="7"/>
  <c r="F42" i="7"/>
  <c r="C44" i="7"/>
  <c r="F35" i="1" l="1"/>
  <c r="I34" i="1"/>
  <c r="H34" i="1"/>
  <c r="J34" i="1"/>
  <c r="L33" i="1"/>
  <c r="N33" i="1" s="1"/>
  <c r="K33" i="1"/>
  <c r="G43" i="7"/>
  <c r="F43" i="7"/>
  <c r="H44" i="7"/>
  <c r="D44" i="7"/>
  <c r="E44" i="7" s="1"/>
  <c r="C45" i="7"/>
  <c r="L34" i="1" l="1"/>
  <c r="N34" i="1" s="1"/>
  <c r="K34" i="1"/>
  <c r="H45" i="7"/>
  <c r="D45" i="7"/>
  <c r="E45" i="7" s="1"/>
  <c r="G44" i="7"/>
  <c r="F44" i="7"/>
  <c r="F36" i="1"/>
  <c r="I35" i="1"/>
  <c r="H35" i="1"/>
  <c r="J35" i="1"/>
  <c r="C46" i="7"/>
  <c r="G45" i="7" l="1"/>
  <c r="F45" i="7"/>
  <c r="H46" i="7"/>
  <c r="D46" i="7"/>
  <c r="E46" i="7" s="1"/>
  <c r="F37" i="1"/>
  <c r="I36" i="1"/>
  <c r="H36" i="1"/>
  <c r="J36" i="1"/>
  <c r="K35" i="1"/>
  <c r="L35" i="1"/>
  <c r="N35" i="1" s="1"/>
  <c r="C47" i="7"/>
  <c r="F38" i="1" l="1"/>
  <c r="I37" i="1"/>
  <c r="H37" i="1"/>
  <c r="J37" i="1"/>
  <c r="L36" i="1"/>
  <c r="N36" i="1" s="1"/>
  <c r="K36" i="1"/>
  <c r="G46" i="7"/>
  <c r="F46" i="7"/>
  <c r="H47" i="7"/>
  <c r="D47" i="7"/>
  <c r="E47" i="7" s="1"/>
  <c r="C48" i="7"/>
  <c r="L37" i="1" l="1"/>
  <c r="K37" i="1"/>
  <c r="H48" i="7"/>
  <c r="D48" i="7"/>
  <c r="E48" i="7" s="1"/>
  <c r="G47" i="7"/>
  <c r="F47" i="7"/>
  <c r="F39" i="1"/>
  <c r="I38" i="1"/>
  <c r="H38" i="1"/>
  <c r="J38" i="1"/>
  <c r="C49" i="7"/>
  <c r="H49" i="7" l="1"/>
  <c r="D49" i="7"/>
  <c r="E49" i="7" s="1"/>
  <c r="F40" i="1"/>
  <c r="I39" i="1"/>
  <c r="H39" i="1"/>
  <c r="J39" i="1"/>
  <c r="L38" i="1"/>
  <c r="N38" i="1" s="1"/>
  <c r="K38" i="1"/>
  <c r="N37" i="1"/>
  <c r="G48" i="7"/>
  <c r="F48" i="7"/>
  <c r="C50" i="7"/>
  <c r="F41" i="1" l="1"/>
  <c r="I40" i="1"/>
  <c r="H40" i="1"/>
  <c r="J40" i="1"/>
  <c r="K39" i="1"/>
  <c r="L39" i="1"/>
  <c r="N39" i="1" s="1"/>
  <c r="G49" i="7"/>
  <c r="F49" i="7"/>
  <c r="H50" i="7"/>
  <c r="D50" i="7"/>
  <c r="E50" i="7" s="1"/>
  <c r="C51" i="7"/>
  <c r="G50" i="7" l="1"/>
  <c r="F50" i="7"/>
  <c r="F42" i="1"/>
  <c r="I41" i="1"/>
  <c r="H41" i="1"/>
  <c r="J41" i="1"/>
  <c r="L40" i="1"/>
  <c r="N40" i="1" s="1"/>
  <c r="K40" i="1"/>
  <c r="H51" i="7"/>
  <c r="D51" i="7"/>
  <c r="E51" i="7" s="1"/>
  <c r="C52" i="7"/>
  <c r="H52" i="7" l="1"/>
  <c r="D52" i="7"/>
  <c r="E52" i="7" s="1"/>
  <c r="G51" i="7"/>
  <c r="F51" i="7"/>
  <c r="L41" i="1"/>
  <c r="N41" i="1" s="1"/>
  <c r="K41" i="1"/>
  <c r="F43" i="1"/>
  <c r="I42" i="1"/>
  <c r="H42" i="1"/>
  <c r="J42" i="1"/>
  <c r="C53" i="7"/>
  <c r="H53" i="7" l="1"/>
  <c r="D53" i="7"/>
  <c r="E53" i="7" s="1"/>
  <c r="F44" i="1"/>
  <c r="I43" i="1"/>
  <c r="H43" i="1"/>
  <c r="J43" i="1"/>
  <c r="L42" i="1"/>
  <c r="N42" i="1" s="1"/>
  <c r="K42" i="1"/>
  <c r="G52" i="7"/>
  <c r="F52" i="7"/>
  <c r="C54" i="7"/>
  <c r="H54" i="7" l="1"/>
  <c r="D54" i="7"/>
  <c r="E54" i="7" s="1"/>
  <c r="G53" i="7"/>
  <c r="F53" i="7"/>
  <c r="F45" i="1"/>
  <c r="I44" i="1"/>
  <c r="H44" i="1"/>
  <c r="J44" i="1"/>
  <c r="K43" i="1"/>
  <c r="L43" i="1"/>
  <c r="C55" i="7"/>
  <c r="L44" i="1" l="1"/>
  <c r="N44" i="1" s="1"/>
  <c r="K44" i="1"/>
  <c r="H55" i="7"/>
  <c r="D55" i="7"/>
  <c r="E55" i="7" s="1"/>
  <c r="N43" i="1"/>
  <c r="G54" i="7"/>
  <c r="F54" i="7"/>
  <c r="F46" i="1"/>
  <c r="I45" i="1"/>
  <c r="H45" i="1"/>
  <c r="J45" i="1"/>
  <c r="C56" i="7"/>
  <c r="D56" i="7" l="1"/>
  <c r="E56" i="7" s="1"/>
  <c r="H56" i="7"/>
  <c r="G55" i="7"/>
  <c r="F55" i="7"/>
  <c r="L45" i="1"/>
  <c r="N45" i="1" s="1"/>
  <c r="K45" i="1"/>
  <c r="I46" i="1"/>
  <c r="H46" i="1"/>
  <c r="J46" i="1"/>
  <c r="C57" i="7"/>
  <c r="L46" i="1" l="1"/>
  <c r="K46" i="1"/>
  <c r="G56" i="7"/>
  <c r="F56" i="7"/>
  <c r="H57" i="7"/>
  <c r="D57" i="7"/>
  <c r="E57" i="7" s="1"/>
  <c r="C58" i="7"/>
  <c r="H58" i="7" l="1"/>
  <c r="D58" i="7"/>
  <c r="E58" i="7" s="1"/>
  <c r="G57" i="7"/>
  <c r="F57" i="7"/>
  <c r="N46" i="1"/>
  <c r="C59" i="7"/>
  <c r="D59" i="7" l="1"/>
  <c r="E59" i="7" s="1"/>
  <c r="H59" i="7"/>
  <c r="G58" i="7"/>
  <c r="F58" i="7"/>
  <c r="C60" i="7"/>
  <c r="H60" i="7" l="1"/>
  <c r="D60" i="7"/>
  <c r="E60" i="7" s="1"/>
  <c r="G59" i="7"/>
  <c r="F59" i="7"/>
  <c r="C61" i="7"/>
  <c r="G60" i="7" l="1"/>
  <c r="F60" i="7"/>
  <c r="H61" i="7"/>
  <c r="D61" i="7"/>
  <c r="E61" i="7" s="1"/>
  <c r="C62" i="7"/>
  <c r="H62" i="7" l="1"/>
  <c r="D62" i="7"/>
  <c r="E62" i="7" s="1"/>
  <c r="G61" i="7"/>
  <c r="F61" i="7"/>
  <c r="C63" i="7"/>
  <c r="G62" i="7" l="1"/>
  <c r="F62" i="7"/>
  <c r="H63" i="7"/>
  <c r="D63" i="7"/>
  <c r="E63" i="7" s="1"/>
  <c r="C64" i="7"/>
  <c r="H64" i="7" l="1"/>
  <c r="D64" i="7"/>
  <c r="E64" i="7" s="1"/>
  <c r="G63" i="7"/>
  <c r="F63" i="7"/>
  <c r="C65" i="7"/>
  <c r="G64" i="7" l="1"/>
  <c r="F64" i="7"/>
  <c r="H65" i="7"/>
  <c r="D65" i="7"/>
  <c r="E65" i="7" s="1"/>
  <c r="C66" i="7"/>
  <c r="H66" i="7" l="1"/>
  <c r="D66" i="7"/>
  <c r="E66" i="7" s="1"/>
  <c r="G65" i="7"/>
  <c r="F65" i="7"/>
  <c r="C67" i="7"/>
  <c r="G66" i="7" l="1"/>
  <c r="F66" i="7"/>
  <c r="H67" i="7"/>
  <c r="D67" i="7"/>
  <c r="E67" i="7" s="1"/>
  <c r="C68" i="7"/>
  <c r="H68" i="7" l="1"/>
  <c r="D68" i="7"/>
  <c r="E68" i="7" s="1"/>
  <c r="G67" i="7"/>
  <c r="F67" i="7"/>
  <c r="C69" i="7"/>
  <c r="G68" i="7" l="1"/>
  <c r="F68" i="7"/>
  <c r="H69" i="7"/>
  <c r="D69" i="7"/>
  <c r="E69" i="7" s="1"/>
  <c r="C70" i="7"/>
  <c r="H70" i="7" l="1"/>
  <c r="D70" i="7"/>
  <c r="E70" i="7" s="1"/>
  <c r="G69" i="7"/>
  <c r="F69" i="7"/>
  <c r="C71" i="7"/>
  <c r="G70" i="7" l="1"/>
  <c r="F70" i="7"/>
  <c r="H71" i="7"/>
  <c r="D71" i="7"/>
  <c r="E71" i="7" s="1"/>
  <c r="C72" i="7"/>
  <c r="D72" i="7" l="1"/>
  <c r="E72" i="7" s="1"/>
  <c r="H72" i="7"/>
  <c r="G71" i="7"/>
  <c r="F71" i="7"/>
  <c r="C73" i="7"/>
  <c r="H73" i="7" l="1"/>
  <c r="D73" i="7"/>
  <c r="E73" i="7" s="1"/>
  <c r="G72" i="7"/>
  <c r="F72" i="7"/>
  <c r="C74" i="7"/>
  <c r="G73" i="7" l="1"/>
  <c r="F73" i="7"/>
  <c r="H74" i="7"/>
  <c r="D74" i="7"/>
  <c r="E74" i="7" s="1"/>
  <c r="C75" i="7"/>
  <c r="D75" i="7" l="1"/>
  <c r="E75" i="7" s="1"/>
  <c r="H75" i="7"/>
  <c r="G74" i="7"/>
  <c r="F74" i="7"/>
  <c r="C76" i="7"/>
  <c r="H76" i="7" l="1"/>
  <c r="D76" i="7"/>
  <c r="E76" i="7" s="1"/>
  <c r="G75" i="7"/>
  <c r="F75" i="7"/>
  <c r="C77" i="7"/>
  <c r="G76" i="7" l="1"/>
  <c r="F76" i="7"/>
  <c r="H77" i="7"/>
  <c r="D77" i="7"/>
  <c r="E77" i="7" s="1"/>
  <c r="C78" i="7"/>
  <c r="G77" i="7" l="1"/>
  <c r="F77" i="7"/>
  <c r="H78" i="7"/>
  <c r="D78" i="7"/>
  <c r="E78" i="7" s="1"/>
  <c r="C79" i="7"/>
  <c r="G78" i="7" l="1"/>
  <c r="F78" i="7"/>
  <c r="H79" i="7"/>
  <c r="D79" i="7"/>
  <c r="E79" i="7" s="1"/>
  <c r="C80" i="7"/>
  <c r="H80" i="7" l="1"/>
  <c r="D80" i="7"/>
  <c r="E80" i="7" s="1"/>
  <c r="G79" i="7"/>
  <c r="F79" i="7"/>
  <c r="C81" i="7"/>
  <c r="G80" i="7" l="1"/>
  <c r="F80" i="7"/>
  <c r="H81" i="7"/>
  <c r="D81" i="7"/>
  <c r="E81" i="7" s="1"/>
  <c r="C82" i="7"/>
  <c r="H82" i="7" l="1"/>
  <c r="D82" i="7"/>
  <c r="E82" i="7" s="1"/>
  <c r="G81" i="7"/>
  <c r="F81" i="7"/>
  <c r="C83" i="7"/>
  <c r="G82" i="7" l="1"/>
  <c r="F82" i="7"/>
  <c r="H83" i="7"/>
  <c r="D83" i="7"/>
  <c r="E83" i="7" s="1"/>
  <c r="C84" i="7"/>
  <c r="G83" i="7" l="1"/>
  <c r="F83" i="7"/>
  <c r="H84" i="7"/>
  <c r="D84" i="7"/>
  <c r="E84" i="7" s="1"/>
  <c r="C85" i="7"/>
  <c r="H85" i="7" l="1"/>
  <c r="D85" i="7"/>
  <c r="E85" i="7" s="1"/>
  <c r="G84" i="7"/>
  <c r="F84" i="7"/>
  <c r="C86" i="7"/>
  <c r="G85" i="7" l="1"/>
  <c r="F85" i="7"/>
  <c r="H86" i="7"/>
  <c r="D86" i="7"/>
  <c r="E86" i="7" s="1"/>
  <c r="C87" i="7"/>
  <c r="H87" i="7" l="1"/>
  <c r="D87" i="7"/>
  <c r="E87" i="7" s="1"/>
  <c r="G86" i="7"/>
  <c r="F86" i="7"/>
  <c r="C88" i="7"/>
  <c r="G87" i="7" l="1"/>
  <c r="F87" i="7"/>
  <c r="D88" i="7"/>
  <c r="E88" i="7" s="1"/>
  <c r="H88" i="7"/>
  <c r="C89" i="7"/>
  <c r="H89" i="7" l="1"/>
  <c r="D89" i="7"/>
  <c r="E89" i="7" s="1"/>
  <c r="G88" i="7"/>
  <c r="F88" i="7"/>
  <c r="C90" i="7"/>
  <c r="G89" i="7" l="1"/>
  <c r="F89" i="7"/>
  <c r="H90" i="7"/>
  <c r="D90" i="7"/>
  <c r="E90" i="7" s="1"/>
  <c r="C91" i="7"/>
  <c r="D91" i="7" l="1"/>
  <c r="E91" i="7" s="1"/>
  <c r="H91" i="7"/>
  <c r="G90" i="7"/>
  <c r="F90" i="7"/>
  <c r="C92" i="7"/>
  <c r="G91" i="7" l="1"/>
  <c r="F91" i="7"/>
  <c r="H92" i="7"/>
  <c r="D92" i="7"/>
  <c r="E92" i="7" s="1"/>
  <c r="C93" i="7"/>
  <c r="H93" i="7" l="1"/>
  <c r="D93" i="7"/>
  <c r="E93" i="7" s="1"/>
  <c r="G92" i="7"/>
  <c r="F92" i="7"/>
  <c r="C94" i="7"/>
  <c r="G93" i="7" l="1"/>
  <c r="F93" i="7"/>
  <c r="H94" i="7"/>
  <c r="D94" i="7"/>
  <c r="E94" i="7" s="1"/>
  <c r="C95" i="7"/>
  <c r="H95" i="7" l="1"/>
  <c r="D95" i="7"/>
  <c r="E95" i="7" s="1"/>
  <c r="G94" i="7"/>
  <c r="F94" i="7"/>
  <c r="C96" i="7"/>
  <c r="G95" i="7" l="1"/>
  <c r="F95" i="7"/>
  <c r="H96" i="7"/>
  <c r="D96" i="7"/>
  <c r="E96" i="7" s="1"/>
  <c r="C97" i="7"/>
  <c r="H97" i="7" l="1"/>
  <c r="D97" i="7"/>
  <c r="E97" i="7" s="1"/>
  <c r="G96" i="7"/>
  <c r="F96" i="7"/>
  <c r="C98" i="7"/>
  <c r="G97" i="7" l="1"/>
  <c r="F97" i="7"/>
  <c r="H98" i="7"/>
  <c r="D98" i="7"/>
  <c r="E98" i="7" s="1"/>
  <c r="C99" i="7"/>
  <c r="H99" i="7" l="1"/>
  <c r="D99" i="7"/>
  <c r="E99" i="7" s="1"/>
  <c r="G98" i="7"/>
  <c r="F98" i="7"/>
  <c r="C100" i="7"/>
  <c r="G99" i="7" l="1"/>
  <c r="F99" i="7"/>
  <c r="H100" i="7"/>
  <c r="D100" i="7"/>
  <c r="E100" i="7" s="1"/>
  <c r="C101" i="7"/>
  <c r="H101" i="7" l="1"/>
  <c r="D101" i="7"/>
  <c r="E101" i="7" s="1"/>
  <c r="G100" i="7"/>
  <c r="F100" i="7"/>
  <c r="C102" i="7"/>
  <c r="G101" i="7" l="1"/>
  <c r="F101" i="7"/>
  <c r="H102" i="7"/>
  <c r="D102" i="7"/>
  <c r="E102" i="7" s="1"/>
  <c r="C103" i="7"/>
  <c r="H103" i="7" l="1"/>
  <c r="D103" i="7"/>
  <c r="E103" i="7" s="1"/>
  <c r="G102" i="7"/>
  <c r="F102" i="7"/>
  <c r="C104" i="7"/>
  <c r="G103" i="7" l="1"/>
  <c r="F103" i="7"/>
  <c r="D104" i="7"/>
  <c r="E104" i="7" s="1"/>
  <c r="H104" i="7"/>
  <c r="C105" i="7"/>
  <c r="H105" i="7" l="1"/>
  <c r="D105" i="7"/>
  <c r="E105" i="7" s="1"/>
  <c r="G104" i="7"/>
  <c r="F104" i="7"/>
  <c r="C106" i="7"/>
  <c r="G105" i="7" l="1"/>
  <c r="F105" i="7"/>
  <c r="H106" i="7"/>
  <c r="D106" i="7"/>
  <c r="E106" i="7" s="1"/>
  <c r="C107" i="7"/>
  <c r="H107" i="7" l="1"/>
  <c r="D107" i="7"/>
  <c r="E107" i="7" s="1"/>
  <c r="G106" i="7"/>
  <c r="F106" i="7"/>
  <c r="C108" i="7"/>
  <c r="G107" i="7" l="1"/>
  <c r="F107" i="7"/>
  <c r="H108" i="7"/>
  <c r="D108" i="7"/>
  <c r="E108" i="7" s="1"/>
  <c r="C109" i="7"/>
  <c r="H109" i="7" l="1"/>
  <c r="D109" i="7"/>
  <c r="E109" i="7" s="1"/>
  <c r="G108" i="7"/>
  <c r="F108" i="7"/>
  <c r="C110" i="7"/>
  <c r="G109" i="7" l="1"/>
  <c r="F109" i="7"/>
  <c r="H110" i="7"/>
  <c r="D110" i="7"/>
  <c r="E110" i="7" s="1"/>
  <c r="C111" i="7"/>
  <c r="H111" i="7" l="1"/>
  <c r="D111" i="7"/>
  <c r="E111" i="7" s="1"/>
  <c r="G110" i="7"/>
  <c r="F110" i="7"/>
  <c r="C112" i="7"/>
  <c r="G111" i="7" l="1"/>
  <c r="F111" i="7"/>
  <c r="D112" i="7"/>
  <c r="E112" i="7" s="1"/>
  <c r="H112" i="7"/>
  <c r="C113" i="7"/>
  <c r="H113" i="7" l="1"/>
  <c r="D113" i="7"/>
  <c r="E113" i="7" s="1"/>
  <c r="G112" i="7"/>
  <c r="F112" i="7"/>
  <c r="C114" i="7"/>
  <c r="G113" i="7" l="1"/>
  <c r="F113" i="7"/>
  <c r="H114" i="7"/>
  <c r="D114" i="7"/>
  <c r="E114" i="7" s="1"/>
  <c r="C115" i="7"/>
  <c r="H115" i="7" l="1"/>
  <c r="D115" i="7"/>
  <c r="E115" i="7" s="1"/>
  <c r="G114" i="7"/>
  <c r="F114" i="7"/>
  <c r="C116" i="7"/>
  <c r="G115" i="7" l="1"/>
  <c r="F115" i="7"/>
  <c r="H116" i="7"/>
  <c r="D116" i="7"/>
  <c r="E116" i="7" s="1"/>
  <c r="C117" i="7"/>
  <c r="H117" i="7" l="1"/>
  <c r="D117" i="7"/>
  <c r="E117" i="7" s="1"/>
  <c r="G116" i="7"/>
  <c r="F116" i="7"/>
  <c r="C118" i="7"/>
  <c r="G117" i="7" l="1"/>
  <c r="F117" i="7"/>
  <c r="H118" i="7"/>
  <c r="D118" i="7"/>
  <c r="E118" i="7" s="1"/>
  <c r="C119" i="7"/>
  <c r="H119" i="7" l="1"/>
  <c r="D119" i="7"/>
  <c r="E119" i="7" s="1"/>
  <c r="G118" i="7"/>
  <c r="F118" i="7"/>
  <c r="C120" i="7"/>
  <c r="G119" i="7" l="1"/>
  <c r="F119" i="7"/>
  <c r="D120" i="7"/>
  <c r="E120" i="7" s="1"/>
  <c r="H120" i="7"/>
  <c r="C121" i="7"/>
  <c r="H121" i="7" l="1"/>
  <c r="D121" i="7"/>
  <c r="E121" i="7" s="1"/>
  <c r="G120" i="7"/>
  <c r="F120" i="7"/>
  <c r="C122" i="7"/>
  <c r="G121" i="7" l="1"/>
  <c r="F121" i="7"/>
  <c r="H122" i="7"/>
  <c r="D122" i="7"/>
  <c r="E122" i="7" s="1"/>
  <c r="C123" i="7"/>
  <c r="D123" i="7" l="1"/>
  <c r="E123" i="7" s="1"/>
  <c r="H123" i="7"/>
  <c r="G122" i="7"/>
  <c r="F122" i="7"/>
  <c r="C124" i="7"/>
  <c r="G123" i="7" l="1"/>
  <c r="F123" i="7"/>
  <c r="H124" i="7"/>
  <c r="D124" i="7"/>
  <c r="E124" i="7" s="1"/>
  <c r="C125" i="7"/>
  <c r="H125" i="7" l="1"/>
  <c r="D125" i="7"/>
  <c r="E125" i="7" s="1"/>
  <c r="G124" i="7"/>
  <c r="F124" i="7"/>
  <c r="C126" i="7"/>
  <c r="G125" i="7" l="1"/>
  <c r="F125" i="7"/>
  <c r="H126" i="7"/>
  <c r="D126" i="7"/>
  <c r="E126" i="7" s="1"/>
  <c r="C127" i="7"/>
  <c r="G126" i="7" l="1"/>
  <c r="F126" i="7"/>
  <c r="H127" i="7"/>
  <c r="D127" i="7"/>
  <c r="E127" i="7" s="1"/>
  <c r="C128" i="7"/>
  <c r="G127" i="7" l="1"/>
  <c r="F127" i="7"/>
  <c r="D128" i="7"/>
  <c r="E128" i="7" s="1"/>
  <c r="H128" i="7"/>
  <c r="C129" i="7"/>
  <c r="G128" i="7" l="1"/>
  <c r="F128" i="7"/>
  <c r="H129" i="7"/>
  <c r="D129" i="7"/>
  <c r="E129" i="7" s="1"/>
  <c r="C130" i="7"/>
  <c r="H130" i="7" l="1"/>
  <c r="D130" i="7"/>
  <c r="E130" i="7" s="1"/>
  <c r="G129" i="7"/>
  <c r="F129" i="7"/>
  <c r="C131" i="7"/>
  <c r="G130" i="7" l="1"/>
  <c r="F130" i="7"/>
  <c r="H131" i="7"/>
  <c r="D131" i="7"/>
  <c r="E131" i="7" s="1"/>
  <c r="C132" i="7"/>
  <c r="H132" i="7" l="1"/>
  <c r="D132" i="7"/>
  <c r="E132" i="7" s="1"/>
  <c r="G131" i="7"/>
  <c r="F131" i="7"/>
  <c r="C133" i="7"/>
  <c r="G132" i="7" l="1"/>
  <c r="F132" i="7"/>
  <c r="H133" i="7"/>
  <c r="D133" i="7"/>
  <c r="E133" i="7" s="1"/>
  <c r="C134" i="7"/>
  <c r="H134" i="7" l="1"/>
  <c r="D134" i="7"/>
  <c r="E134" i="7" s="1"/>
  <c r="G133" i="7"/>
  <c r="F133" i="7"/>
  <c r="C135" i="7"/>
  <c r="G134" i="7" l="1"/>
  <c r="F134" i="7"/>
  <c r="H135" i="7"/>
  <c r="D135" i="7"/>
  <c r="E135" i="7" s="1"/>
  <c r="C136" i="7"/>
  <c r="H136" i="7" l="1"/>
  <c r="D136" i="7"/>
  <c r="E136" i="7" s="1"/>
  <c r="G135" i="7"/>
  <c r="F135" i="7"/>
  <c r="C137" i="7"/>
  <c r="G136" i="7" l="1"/>
  <c r="F136" i="7"/>
  <c r="H137" i="7"/>
  <c r="D137" i="7"/>
  <c r="E137" i="7" s="1"/>
  <c r="C138" i="7"/>
  <c r="H138" i="7" l="1"/>
  <c r="D138" i="7"/>
  <c r="E138" i="7" s="1"/>
  <c r="G137" i="7"/>
  <c r="F137" i="7"/>
  <c r="C139" i="7"/>
  <c r="D139" i="7" l="1"/>
  <c r="E139" i="7" s="1"/>
  <c r="H139" i="7"/>
  <c r="G138" i="7"/>
  <c r="F138" i="7"/>
  <c r="C140" i="7"/>
  <c r="H140" i="7" l="1"/>
  <c r="D140" i="7"/>
  <c r="E140" i="7" s="1"/>
  <c r="G139" i="7"/>
  <c r="F139" i="7"/>
  <c r="C141" i="7"/>
  <c r="G140" i="7" l="1"/>
  <c r="F140" i="7"/>
  <c r="H141" i="7"/>
  <c r="D141" i="7"/>
  <c r="E141" i="7" s="1"/>
  <c r="C142" i="7"/>
  <c r="G141" i="7" l="1"/>
  <c r="F141" i="7"/>
  <c r="H142" i="7"/>
  <c r="D142" i="7"/>
  <c r="E142" i="7" s="1"/>
  <c r="C143" i="7"/>
  <c r="G142" i="7" l="1"/>
  <c r="F142" i="7"/>
  <c r="H143" i="7"/>
  <c r="D143" i="7"/>
  <c r="E143" i="7" s="1"/>
  <c r="C144" i="7"/>
  <c r="G143" i="7" l="1"/>
  <c r="F143" i="7"/>
  <c r="D144" i="7"/>
  <c r="E144" i="7" s="1"/>
  <c r="H144" i="7"/>
  <c r="C145" i="7"/>
  <c r="G144" i="7" l="1"/>
  <c r="F144" i="7"/>
  <c r="D145" i="7"/>
  <c r="E145" i="7" s="1"/>
  <c r="H145" i="7"/>
  <c r="C146" i="7"/>
  <c r="H146" i="7" l="1"/>
  <c r="D146" i="7"/>
  <c r="E146" i="7" s="1"/>
  <c r="G145" i="7"/>
  <c r="F145" i="7"/>
  <c r="C147" i="7"/>
  <c r="G146" i="7" l="1"/>
  <c r="F146" i="7"/>
  <c r="H147" i="7"/>
  <c r="D147" i="7"/>
  <c r="E147" i="7" s="1"/>
  <c r="C148" i="7"/>
  <c r="H148" i="7" l="1"/>
  <c r="D148" i="7"/>
  <c r="E148" i="7" s="1"/>
  <c r="G147" i="7"/>
  <c r="F147" i="7"/>
  <c r="C149" i="7"/>
  <c r="D149" i="7" l="1"/>
  <c r="E149" i="7" s="1"/>
  <c r="H149" i="7"/>
  <c r="G148" i="7"/>
  <c r="F148" i="7"/>
  <c r="C150" i="7"/>
  <c r="G149" i="7" l="1"/>
  <c r="F149" i="7"/>
  <c r="H150" i="7"/>
  <c r="D150" i="7"/>
  <c r="E150" i="7" s="1"/>
  <c r="C151" i="7"/>
  <c r="H151" i="7" l="1"/>
  <c r="D151" i="7"/>
  <c r="E151" i="7" s="1"/>
  <c r="G150" i="7"/>
  <c r="F150" i="7"/>
  <c r="C152" i="7"/>
  <c r="G151" i="7" l="1"/>
  <c r="F151" i="7"/>
  <c r="H152" i="7"/>
  <c r="D152" i="7"/>
  <c r="E152" i="7" s="1"/>
  <c r="C153" i="7"/>
  <c r="G152" i="7" l="1"/>
  <c r="F152" i="7"/>
  <c r="H153" i="7"/>
  <c r="D153" i="7"/>
  <c r="E153" i="7" s="1"/>
  <c r="C154" i="7"/>
  <c r="G153" i="7" l="1"/>
  <c r="F153" i="7"/>
  <c r="H154" i="7"/>
  <c r="D154" i="7"/>
  <c r="E154" i="7" s="1"/>
  <c r="C155" i="7"/>
  <c r="G154" i="7" l="1"/>
  <c r="F154" i="7"/>
  <c r="H155" i="7"/>
  <c r="D155" i="7"/>
  <c r="E155" i="7" s="1"/>
  <c r="C156" i="7"/>
  <c r="D156" i="7" l="1"/>
  <c r="E156" i="7" s="1"/>
  <c r="H156" i="7"/>
  <c r="G155" i="7"/>
  <c r="F155" i="7"/>
  <c r="C157" i="7"/>
  <c r="G156" i="7" l="1"/>
  <c r="F156" i="7"/>
  <c r="H157" i="7"/>
  <c r="D157" i="7"/>
  <c r="E157" i="7" s="1"/>
  <c r="C158" i="7"/>
  <c r="H158" i="7" l="1"/>
  <c r="D158" i="7"/>
  <c r="E158" i="7" s="1"/>
  <c r="G157" i="7"/>
  <c r="F157" i="7"/>
  <c r="C159" i="7"/>
  <c r="G158" i="7" l="1"/>
  <c r="F158" i="7"/>
  <c r="H159" i="7"/>
  <c r="D159" i="7"/>
  <c r="E159" i="7" s="1"/>
  <c r="C160" i="7"/>
  <c r="D160" i="7" l="1"/>
  <c r="E160" i="7" s="1"/>
  <c r="H160" i="7"/>
  <c r="G159" i="7"/>
  <c r="F159" i="7"/>
  <c r="C161" i="7"/>
  <c r="G160" i="7" l="1"/>
  <c r="F160" i="7"/>
  <c r="H161" i="7"/>
  <c r="D161" i="7"/>
  <c r="E161" i="7" s="1"/>
  <c r="C162" i="7"/>
  <c r="H162" i="7" l="1"/>
  <c r="D162" i="7"/>
  <c r="E162" i="7" s="1"/>
  <c r="G161" i="7"/>
  <c r="F161" i="7"/>
  <c r="C163" i="7"/>
  <c r="G162" i="7" l="1"/>
  <c r="F162" i="7"/>
  <c r="H163" i="7"/>
  <c r="D163" i="7"/>
  <c r="E163" i="7" s="1"/>
  <c r="C164" i="7"/>
  <c r="H164" i="7" l="1"/>
  <c r="D164" i="7"/>
  <c r="E164" i="7" s="1"/>
  <c r="G163" i="7"/>
  <c r="F163" i="7"/>
  <c r="C165" i="7"/>
  <c r="G164" i="7" l="1"/>
  <c r="F164" i="7"/>
  <c r="H165" i="7"/>
  <c r="D165" i="7"/>
  <c r="E165" i="7" s="1"/>
  <c r="C166" i="7"/>
  <c r="H166" i="7" l="1"/>
  <c r="D166" i="7"/>
  <c r="E166" i="7" s="1"/>
  <c r="G165" i="7"/>
  <c r="F165" i="7"/>
  <c r="C167" i="7"/>
  <c r="G166" i="7" l="1"/>
  <c r="F166" i="7"/>
  <c r="D167" i="7"/>
  <c r="E167" i="7" s="1"/>
  <c r="H167" i="7"/>
  <c r="C168" i="7"/>
  <c r="H168" i="7" l="1"/>
  <c r="D168" i="7"/>
  <c r="E168" i="7" s="1"/>
  <c r="G167" i="7"/>
  <c r="F167" i="7"/>
  <c r="C169" i="7"/>
  <c r="G168" i="7" l="1"/>
  <c r="F168" i="7"/>
  <c r="H169" i="7"/>
  <c r="D169" i="7"/>
  <c r="E169" i="7" s="1"/>
  <c r="C170" i="7"/>
  <c r="H170" i="7" l="1"/>
  <c r="D170" i="7"/>
  <c r="E170" i="7" s="1"/>
  <c r="G169" i="7"/>
  <c r="F169" i="7"/>
  <c r="C171" i="7"/>
  <c r="G170" i="7" l="1"/>
  <c r="F170" i="7"/>
  <c r="H171" i="7"/>
  <c r="D171" i="7"/>
  <c r="E171" i="7" s="1"/>
  <c r="C172" i="7"/>
  <c r="H172" i="7" l="1"/>
  <c r="D172" i="7"/>
  <c r="E172" i="7" s="1"/>
  <c r="G171" i="7"/>
  <c r="F171" i="7"/>
  <c r="C173" i="7"/>
  <c r="G172" i="7" l="1"/>
  <c r="F172" i="7"/>
  <c r="H173" i="7"/>
  <c r="D173" i="7"/>
  <c r="E173" i="7" s="1"/>
  <c r="C174" i="7"/>
  <c r="H174" i="7" l="1"/>
  <c r="D174" i="7"/>
  <c r="E174" i="7" s="1"/>
  <c r="G173" i="7"/>
  <c r="F173" i="7"/>
  <c r="C175" i="7"/>
  <c r="G174" i="7" l="1"/>
  <c r="F174" i="7"/>
  <c r="H175" i="7"/>
  <c r="D175" i="7"/>
  <c r="E175" i="7" s="1"/>
  <c r="C176" i="7"/>
  <c r="D176" i="7" l="1"/>
  <c r="E176" i="7" s="1"/>
  <c r="H176" i="7"/>
  <c r="G175" i="7"/>
  <c r="F175" i="7"/>
  <c r="C177" i="7"/>
  <c r="G176" i="7" l="1"/>
  <c r="F176" i="7"/>
  <c r="D177" i="7"/>
  <c r="E177" i="7" s="1"/>
  <c r="H177" i="7"/>
  <c r="C178" i="7"/>
  <c r="H178" i="7" l="1"/>
  <c r="D178" i="7"/>
  <c r="E178" i="7" s="1"/>
  <c r="G177" i="7"/>
  <c r="F177" i="7"/>
  <c r="C179" i="7"/>
  <c r="G178" i="7" l="1"/>
  <c r="F178" i="7"/>
  <c r="H179" i="7"/>
  <c r="D179" i="7"/>
  <c r="E179" i="7" s="1"/>
  <c r="C180" i="7"/>
  <c r="H180" i="7" l="1"/>
  <c r="D180" i="7"/>
  <c r="E180" i="7" s="1"/>
  <c r="G179" i="7"/>
  <c r="F179" i="7"/>
  <c r="C181" i="7"/>
  <c r="G180" i="7" l="1"/>
  <c r="F180" i="7"/>
  <c r="D181" i="7"/>
  <c r="E181" i="7" s="1"/>
  <c r="H181" i="7"/>
  <c r="C182" i="7"/>
  <c r="H182" i="7" l="1"/>
  <c r="D182" i="7"/>
  <c r="E182" i="7" s="1"/>
  <c r="G181" i="7"/>
  <c r="F181" i="7"/>
  <c r="C183" i="7"/>
  <c r="G182" i="7" l="1"/>
  <c r="F182" i="7"/>
  <c r="H183" i="7"/>
  <c r="D183" i="7"/>
  <c r="E183" i="7" s="1"/>
  <c r="C184" i="7"/>
  <c r="H184" i="7" l="1"/>
  <c r="D184" i="7"/>
  <c r="E184" i="7" s="1"/>
  <c r="G183" i="7"/>
  <c r="F183" i="7"/>
  <c r="C185" i="7"/>
  <c r="G184" i="7" l="1"/>
  <c r="F184" i="7"/>
  <c r="H185" i="7"/>
  <c r="D185" i="7"/>
  <c r="E185" i="7" s="1"/>
  <c r="C186" i="7"/>
  <c r="G185" i="7" l="1"/>
  <c r="F185" i="7"/>
  <c r="H186" i="7"/>
  <c r="D186" i="7"/>
  <c r="E186" i="7" s="1"/>
  <c r="C187" i="7"/>
  <c r="G186" i="7" l="1"/>
  <c r="F186" i="7"/>
  <c r="H187" i="7"/>
  <c r="D187" i="7"/>
  <c r="E187" i="7" s="1"/>
  <c r="C188" i="7"/>
  <c r="G187" i="7" l="1"/>
  <c r="F187" i="7"/>
  <c r="D188" i="7"/>
  <c r="E188" i="7" s="1"/>
  <c r="H188" i="7"/>
  <c r="C189" i="7"/>
  <c r="G188" i="7" l="1"/>
  <c r="F188" i="7"/>
  <c r="H189" i="7"/>
  <c r="D189" i="7"/>
  <c r="E189" i="7" s="1"/>
  <c r="C190" i="7"/>
  <c r="G189" i="7" l="1"/>
  <c r="F189" i="7"/>
  <c r="H190" i="7"/>
  <c r="D190" i="7"/>
  <c r="E190" i="7" s="1"/>
  <c r="C191" i="7"/>
  <c r="G190" i="7" l="1"/>
  <c r="F190" i="7"/>
  <c r="H191" i="7"/>
  <c r="D191" i="7"/>
  <c r="E191" i="7" s="1"/>
  <c r="C192" i="7"/>
  <c r="G191" i="7" l="1"/>
  <c r="F191" i="7"/>
  <c r="D192" i="7"/>
  <c r="E192" i="7" s="1"/>
  <c r="H192" i="7"/>
  <c r="C193" i="7"/>
  <c r="G192" i="7" l="1"/>
  <c r="F192" i="7"/>
  <c r="H193" i="7"/>
  <c r="D193" i="7"/>
  <c r="E193" i="7" s="1"/>
  <c r="C194" i="7"/>
  <c r="G193" i="7" l="1"/>
  <c r="F193" i="7"/>
  <c r="H194" i="7"/>
  <c r="D194" i="7"/>
  <c r="E194" i="7" s="1"/>
  <c r="C195" i="7"/>
  <c r="G194" i="7" l="1"/>
  <c r="F194" i="7"/>
  <c r="H195" i="7"/>
  <c r="D195" i="7"/>
  <c r="E195" i="7" s="1"/>
  <c r="C196" i="7"/>
  <c r="G195" i="7" l="1"/>
  <c r="F195" i="7"/>
  <c r="H196" i="7"/>
  <c r="D196" i="7"/>
  <c r="E196" i="7" s="1"/>
  <c r="C197" i="7"/>
  <c r="G196" i="7" l="1"/>
  <c r="F196" i="7"/>
  <c r="H197" i="7"/>
  <c r="D197" i="7"/>
  <c r="E197" i="7" s="1"/>
  <c r="C198" i="7"/>
  <c r="G197" i="7" l="1"/>
  <c r="F197" i="7"/>
  <c r="H198" i="7"/>
  <c r="D198" i="7"/>
  <c r="E198" i="7" s="1"/>
  <c r="C199" i="7"/>
  <c r="G198" i="7" l="1"/>
  <c r="F198" i="7"/>
  <c r="D199" i="7"/>
  <c r="E199" i="7" s="1"/>
  <c r="H199" i="7"/>
  <c r="C200" i="7"/>
  <c r="G199" i="7" l="1"/>
  <c r="F199" i="7"/>
  <c r="H200" i="7"/>
  <c r="D200" i="7"/>
  <c r="E200" i="7" s="1"/>
  <c r="C201" i="7"/>
  <c r="G200" i="7" l="1"/>
  <c r="F200" i="7"/>
  <c r="H201" i="7"/>
  <c r="D201" i="7"/>
  <c r="E201" i="7" s="1"/>
  <c r="C202" i="7"/>
  <c r="G201" i="7" l="1"/>
  <c r="F201" i="7"/>
  <c r="H202" i="7"/>
  <c r="D202" i="7"/>
  <c r="E202" i="7" s="1"/>
  <c r="C203" i="7"/>
  <c r="G202" i="7" l="1"/>
  <c r="F202" i="7"/>
  <c r="D203" i="7"/>
  <c r="E203" i="7" s="1"/>
  <c r="H203" i="7"/>
  <c r="C204" i="7"/>
  <c r="G203" i="7" l="1"/>
  <c r="F203" i="7"/>
  <c r="H204" i="7"/>
  <c r="D204" i="7"/>
  <c r="E204" i="7" s="1"/>
  <c r="C205" i="7"/>
  <c r="G204" i="7" l="1"/>
  <c r="F204" i="7"/>
  <c r="H205" i="7"/>
  <c r="D205" i="7"/>
  <c r="E205" i="7" s="1"/>
  <c r="C206" i="7"/>
  <c r="G205" i="7" l="1"/>
  <c r="F205" i="7"/>
  <c r="H206" i="7"/>
  <c r="D206" i="7"/>
  <c r="E206" i="7" s="1"/>
  <c r="C207" i="7"/>
  <c r="G206" i="7" l="1"/>
  <c r="F206" i="7"/>
  <c r="H207" i="7"/>
  <c r="D207" i="7"/>
  <c r="E207" i="7" s="1"/>
  <c r="C208" i="7"/>
  <c r="G207" i="7" l="1"/>
  <c r="F207" i="7"/>
  <c r="D208" i="7"/>
  <c r="E208" i="7" s="1"/>
  <c r="H208" i="7"/>
  <c r="C209" i="7"/>
  <c r="G208" i="7" l="1"/>
  <c r="F208" i="7"/>
  <c r="D209" i="7"/>
  <c r="E209" i="7" s="1"/>
  <c r="H209" i="7"/>
  <c r="C210" i="7"/>
  <c r="G209" i="7" l="1"/>
  <c r="F209" i="7"/>
  <c r="H210" i="7"/>
  <c r="D210" i="7"/>
  <c r="E210" i="7" s="1"/>
  <c r="C211" i="7"/>
  <c r="G210" i="7" l="1"/>
  <c r="F210" i="7"/>
  <c r="H211" i="7"/>
  <c r="D211" i="7"/>
  <c r="E211" i="7" s="1"/>
  <c r="C212" i="7"/>
  <c r="G211" i="7" l="1"/>
  <c r="F211" i="7"/>
  <c r="H212" i="7"/>
  <c r="D212" i="7"/>
  <c r="E212" i="7" s="1"/>
  <c r="C213" i="7"/>
  <c r="G212" i="7" l="1"/>
  <c r="F212" i="7"/>
  <c r="D213" i="7"/>
  <c r="E213" i="7" s="1"/>
  <c r="H213" i="7"/>
  <c r="C214" i="7"/>
  <c r="G213" i="7" l="1"/>
  <c r="F213" i="7"/>
  <c r="H214" i="7"/>
  <c r="D214" i="7"/>
  <c r="E214" i="7" s="1"/>
  <c r="C215" i="7"/>
  <c r="G214" i="7" l="1"/>
  <c r="F214" i="7"/>
  <c r="H215" i="7"/>
  <c r="D215" i="7"/>
  <c r="E215" i="7" s="1"/>
  <c r="C216" i="7"/>
  <c r="G215" i="7" l="1"/>
  <c r="F215" i="7"/>
  <c r="H216" i="7"/>
  <c r="D216" i="7"/>
  <c r="E216" i="7" s="1"/>
  <c r="C217" i="7"/>
  <c r="G216" i="7" l="1"/>
  <c r="F216" i="7"/>
  <c r="H217" i="7"/>
  <c r="D217" i="7"/>
  <c r="E217" i="7" s="1"/>
  <c r="C218" i="7"/>
  <c r="G217" i="7" l="1"/>
  <c r="F217" i="7"/>
  <c r="H218" i="7"/>
  <c r="D218" i="7"/>
  <c r="E218" i="7" s="1"/>
  <c r="C219" i="7"/>
  <c r="G218" i="7" l="1"/>
  <c r="F218" i="7"/>
  <c r="H219" i="7"/>
  <c r="D219" i="7"/>
  <c r="E219" i="7" s="1"/>
  <c r="C220" i="7"/>
  <c r="G219" i="7" l="1"/>
  <c r="F219" i="7"/>
  <c r="D220" i="7"/>
  <c r="E220" i="7" s="1"/>
  <c r="H220" i="7"/>
  <c r="C221" i="7"/>
  <c r="G220" i="7" l="1"/>
  <c r="F220" i="7"/>
  <c r="H221" i="7"/>
  <c r="D221" i="7"/>
  <c r="E221" i="7" s="1"/>
  <c r="C222" i="7"/>
  <c r="G221" i="7" l="1"/>
  <c r="F221" i="7"/>
  <c r="H222" i="7"/>
  <c r="D222" i="7"/>
  <c r="E222" i="7" s="1"/>
  <c r="C223" i="7"/>
  <c r="G222" i="7" l="1"/>
  <c r="F222" i="7"/>
  <c r="H223" i="7"/>
  <c r="D223" i="7"/>
  <c r="E223" i="7" s="1"/>
  <c r="C224" i="7"/>
  <c r="G223" i="7" l="1"/>
  <c r="F223" i="7"/>
  <c r="D224" i="7"/>
  <c r="E224" i="7" s="1"/>
  <c r="H224" i="7"/>
  <c r="C225" i="7"/>
  <c r="G224" i="7" l="1"/>
  <c r="F224" i="7"/>
  <c r="H225" i="7"/>
  <c r="D225" i="7"/>
  <c r="E225" i="7" s="1"/>
  <c r="C226" i="7"/>
  <c r="G225" i="7" l="1"/>
  <c r="F225" i="7"/>
  <c r="H226" i="7"/>
  <c r="D226" i="7"/>
  <c r="E226" i="7" s="1"/>
  <c r="C227" i="7"/>
  <c r="G226" i="7" l="1"/>
  <c r="F226" i="7"/>
  <c r="H227" i="7"/>
  <c r="D227" i="7"/>
  <c r="E227" i="7" s="1"/>
  <c r="C228" i="7"/>
  <c r="G227" i="7" l="1"/>
  <c r="F227" i="7"/>
  <c r="H228" i="7"/>
  <c r="D228" i="7"/>
  <c r="E228" i="7" s="1"/>
  <c r="C229" i="7"/>
  <c r="G228" i="7" l="1"/>
  <c r="F228" i="7"/>
  <c r="H229" i="7"/>
  <c r="D229" i="7"/>
  <c r="E229" i="7" s="1"/>
  <c r="C230" i="7"/>
  <c r="G229" i="7" l="1"/>
  <c r="F229" i="7"/>
  <c r="H230" i="7"/>
  <c r="D230" i="7"/>
  <c r="E230" i="7" s="1"/>
  <c r="C231" i="7"/>
  <c r="G230" i="7" l="1"/>
  <c r="F230" i="7"/>
  <c r="H231" i="7"/>
  <c r="D231" i="7"/>
  <c r="E231" i="7" s="1"/>
  <c r="C232" i="7"/>
  <c r="G231" i="7" l="1"/>
  <c r="F231" i="7"/>
  <c r="H232" i="7"/>
  <c r="D232" i="7"/>
  <c r="E232" i="7" s="1"/>
  <c r="C233" i="7"/>
  <c r="G232" i="7" l="1"/>
  <c r="F232" i="7"/>
  <c r="H233" i="7"/>
  <c r="D233" i="7"/>
  <c r="E233" i="7" s="1"/>
  <c r="C234" i="7"/>
  <c r="G233" i="7" l="1"/>
  <c r="F233" i="7"/>
  <c r="H234" i="7"/>
  <c r="D234" i="7"/>
  <c r="E234" i="7" s="1"/>
  <c r="C235" i="7"/>
  <c r="G234" i="7" l="1"/>
  <c r="F234" i="7"/>
  <c r="H235" i="7"/>
  <c r="D235" i="7"/>
  <c r="E235" i="7" s="1"/>
  <c r="C236" i="7"/>
  <c r="G235" i="7" l="1"/>
  <c r="F235" i="7"/>
  <c r="H236" i="7"/>
  <c r="D236" i="7"/>
  <c r="E236" i="7" s="1"/>
  <c r="C237" i="7"/>
  <c r="G236" i="7" l="1"/>
  <c r="F236" i="7"/>
  <c r="H237" i="7"/>
  <c r="D237" i="7"/>
  <c r="E237" i="7" s="1"/>
  <c r="C238" i="7"/>
  <c r="G237" i="7" l="1"/>
  <c r="F237" i="7"/>
  <c r="H238" i="7"/>
  <c r="D238" i="7"/>
  <c r="E238" i="7" s="1"/>
  <c r="C239" i="7"/>
  <c r="G238" i="7" l="1"/>
  <c r="F238" i="7"/>
  <c r="H239" i="7"/>
  <c r="D239" i="7"/>
  <c r="E239" i="7" s="1"/>
  <c r="C240" i="7"/>
  <c r="G239" i="7" l="1"/>
  <c r="F239" i="7"/>
  <c r="D240" i="7"/>
  <c r="E240" i="7" s="1"/>
  <c r="H240" i="7"/>
  <c r="C241" i="7"/>
  <c r="G240" i="7" l="1"/>
  <c r="F240" i="7"/>
  <c r="D241" i="7"/>
  <c r="E241" i="7" s="1"/>
  <c r="H241" i="7"/>
  <c r="C242" i="7"/>
  <c r="G241" i="7" l="1"/>
  <c r="F241" i="7"/>
  <c r="H242" i="7"/>
  <c r="D242" i="7"/>
  <c r="E242" i="7" s="1"/>
  <c r="C243" i="7"/>
  <c r="G242" i="7" l="1"/>
  <c r="F242" i="7"/>
  <c r="H243" i="7"/>
  <c r="D243" i="7"/>
  <c r="E243" i="7" s="1"/>
  <c r="C244" i="7"/>
  <c r="G243" i="7" l="1"/>
  <c r="F243" i="7"/>
  <c r="H244" i="7"/>
  <c r="D244" i="7"/>
  <c r="E244" i="7" s="1"/>
  <c r="C245" i="7"/>
  <c r="G244" i="7" l="1"/>
  <c r="F244" i="7"/>
  <c r="D245" i="7"/>
  <c r="E245" i="7" s="1"/>
  <c r="H245" i="7"/>
  <c r="C246" i="7"/>
  <c r="G245" i="7" l="1"/>
  <c r="F245" i="7"/>
  <c r="H246" i="7"/>
  <c r="D246" i="7"/>
  <c r="E246" i="7" s="1"/>
  <c r="C247" i="7"/>
  <c r="G246" i="7" l="1"/>
  <c r="F246" i="7"/>
  <c r="H247" i="7"/>
  <c r="D247" i="7"/>
  <c r="E247" i="7" s="1"/>
  <c r="C248" i="7"/>
  <c r="G247" i="7" l="1"/>
  <c r="F247" i="7"/>
  <c r="H248" i="7"/>
  <c r="D248" i="7"/>
  <c r="E248" i="7" s="1"/>
  <c r="C249" i="7"/>
  <c r="G248" i="7" l="1"/>
  <c r="F248" i="7"/>
  <c r="H249" i="7"/>
  <c r="D249" i="7"/>
  <c r="E249" i="7" s="1"/>
  <c r="C250" i="7"/>
  <c r="G249" i="7" l="1"/>
  <c r="F249" i="7"/>
  <c r="H250" i="7"/>
  <c r="D250" i="7"/>
  <c r="E250" i="7" s="1"/>
  <c r="C251" i="7"/>
  <c r="G250" i="7" l="1"/>
  <c r="F250" i="7"/>
  <c r="H251" i="7"/>
  <c r="D251" i="7"/>
  <c r="E251" i="7" s="1"/>
  <c r="C252" i="7"/>
  <c r="G251" i="7" l="1"/>
  <c r="F251" i="7"/>
  <c r="D252" i="7"/>
  <c r="E252" i="7" s="1"/>
  <c r="H252" i="7"/>
  <c r="C253" i="7"/>
  <c r="G252" i="7" l="1"/>
  <c r="F252" i="7"/>
  <c r="H253" i="7"/>
  <c r="D253" i="7"/>
  <c r="E253" i="7" s="1"/>
  <c r="C254" i="7"/>
  <c r="G253" i="7" l="1"/>
  <c r="F253" i="7"/>
  <c r="H254" i="7"/>
  <c r="D254" i="7"/>
  <c r="E254" i="7" s="1"/>
  <c r="C255" i="7"/>
  <c r="G254" i="7" l="1"/>
  <c r="F254" i="7"/>
  <c r="H255" i="7"/>
  <c r="D255" i="7"/>
  <c r="E255" i="7" s="1"/>
  <c r="C256" i="7"/>
  <c r="G255" i="7" l="1"/>
  <c r="F255" i="7"/>
  <c r="D256" i="7"/>
  <c r="E256" i="7" s="1"/>
  <c r="H256" i="7"/>
  <c r="C257" i="7"/>
  <c r="G256" i="7" l="1"/>
  <c r="F256" i="7"/>
  <c r="H257" i="7"/>
  <c r="D257" i="7"/>
  <c r="E257" i="7" s="1"/>
  <c r="C258" i="7"/>
  <c r="G257" i="7" l="1"/>
  <c r="F257" i="7"/>
  <c r="H258" i="7"/>
  <c r="D258" i="7"/>
  <c r="E258" i="7" s="1"/>
  <c r="C259" i="7"/>
  <c r="G258" i="7" l="1"/>
  <c r="F258" i="7"/>
  <c r="H259" i="7"/>
  <c r="D259" i="7"/>
  <c r="E259" i="7" s="1"/>
  <c r="C260" i="7"/>
  <c r="G259" i="7" l="1"/>
  <c r="F259" i="7"/>
  <c r="H260" i="7"/>
  <c r="D260" i="7"/>
  <c r="E260" i="7" s="1"/>
  <c r="C261" i="7"/>
  <c r="G260" i="7" l="1"/>
  <c r="F260" i="7"/>
  <c r="H261" i="7"/>
  <c r="D261" i="7"/>
  <c r="E261" i="7" s="1"/>
  <c r="C262" i="7"/>
  <c r="G261" i="7" l="1"/>
  <c r="F261" i="7"/>
  <c r="H262" i="7"/>
  <c r="D262" i="7"/>
  <c r="E262" i="7" s="1"/>
  <c r="C263" i="7"/>
  <c r="G262" i="7" l="1"/>
  <c r="F262" i="7"/>
  <c r="H263" i="7"/>
  <c r="D263" i="7"/>
  <c r="E263" i="7" s="1"/>
  <c r="C264" i="7"/>
  <c r="G263" i="7" l="1"/>
  <c r="F263" i="7"/>
  <c r="H264" i="7"/>
  <c r="D264" i="7"/>
  <c r="E264" i="7" s="1"/>
  <c r="C265" i="7"/>
  <c r="G264" i="7" l="1"/>
  <c r="F264" i="7"/>
  <c r="H265" i="7"/>
  <c r="D265" i="7"/>
  <c r="E265" i="7" s="1"/>
  <c r="C266" i="7"/>
  <c r="G265" i="7" l="1"/>
  <c r="F265" i="7"/>
  <c r="H266" i="7"/>
  <c r="D266" i="7"/>
  <c r="E266" i="7" s="1"/>
  <c r="C267" i="7"/>
  <c r="G266" i="7" l="1"/>
  <c r="F266" i="7"/>
  <c r="D267" i="7"/>
  <c r="E267" i="7" s="1"/>
  <c r="H267" i="7"/>
  <c r="C268" i="7"/>
  <c r="G267" i="7" l="1"/>
  <c r="F267" i="7"/>
  <c r="H268" i="7"/>
  <c r="D268" i="7"/>
  <c r="E268" i="7" s="1"/>
  <c r="C269" i="7"/>
  <c r="G268" i="7" l="1"/>
  <c r="F268" i="7"/>
  <c r="H269" i="7"/>
  <c r="D269" i="7"/>
  <c r="E269" i="7" s="1"/>
  <c r="C270" i="7"/>
  <c r="G269" i="7" l="1"/>
  <c r="F269" i="7"/>
  <c r="H270" i="7"/>
  <c r="D270" i="7"/>
  <c r="E270" i="7" s="1"/>
  <c r="C271" i="7"/>
  <c r="G270" i="7" l="1"/>
  <c r="F270" i="7"/>
  <c r="H271" i="7"/>
  <c r="D271" i="7"/>
  <c r="E271" i="7" s="1"/>
  <c r="C272" i="7"/>
  <c r="G271" i="7" l="1"/>
  <c r="F271" i="7"/>
  <c r="D272" i="7"/>
  <c r="E272" i="7" s="1"/>
  <c r="H272" i="7"/>
  <c r="C273" i="7"/>
  <c r="G272" i="7" l="1"/>
  <c r="F272" i="7"/>
  <c r="D273" i="7"/>
  <c r="E273" i="7" s="1"/>
  <c r="H273" i="7"/>
  <c r="C274" i="7"/>
  <c r="G273" i="7" l="1"/>
  <c r="F273" i="7"/>
  <c r="H274" i="7"/>
  <c r="D274" i="7"/>
  <c r="E274" i="7" s="1"/>
  <c r="C275" i="7"/>
  <c r="G274" i="7" l="1"/>
  <c r="F274" i="7"/>
  <c r="H275" i="7"/>
  <c r="D275" i="7"/>
  <c r="E275" i="7" s="1"/>
  <c r="C276" i="7"/>
  <c r="G275" i="7" l="1"/>
  <c r="F275" i="7"/>
  <c r="H276" i="7"/>
  <c r="D276" i="7"/>
  <c r="E276" i="7" s="1"/>
  <c r="C277" i="7"/>
  <c r="G276" i="7" l="1"/>
  <c r="F276" i="7"/>
  <c r="D277" i="7"/>
  <c r="E277" i="7" s="1"/>
  <c r="H277" i="7"/>
  <c r="C278" i="7"/>
  <c r="F277" i="7" l="1"/>
  <c r="G277" i="7"/>
  <c r="H278" i="7"/>
  <c r="D278" i="7"/>
  <c r="E278" i="7" s="1"/>
  <c r="C279" i="7"/>
  <c r="G278" i="7" l="1"/>
  <c r="F278" i="7"/>
  <c r="H279" i="7"/>
  <c r="D279" i="7"/>
  <c r="E279" i="7" s="1"/>
  <c r="C280" i="7"/>
  <c r="G279" i="7" l="1"/>
  <c r="F279" i="7"/>
  <c r="H280" i="7"/>
  <c r="D280" i="7"/>
  <c r="E280" i="7" s="1"/>
  <c r="C281" i="7"/>
  <c r="G280" i="7" l="1"/>
  <c r="F280" i="7"/>
  <c r="H281" i="7"/>
  <c r="D281" i="7"/>
  <c r="E281" i="7" s="1"/>
  <c r="C282" i="7"/>
  <c r="G281" i="7" l="1"/>
  <c r="F281" i="7"/>
  <c r="H282" i="7"/>
  <c r="D282" i="7"/>
  <c r="E282" i="7" s="1"/>
  <c r="C283" i="7"/>
  <c r="G282" i="7" l="1"/>
  <c r="F282" i="7"/>
  <c r="H283" i="7"/>
  <c r="D283" i="7"/>
  <c r="E283" i="7" s="1"/>
  <c r="C284" i="7"/>
  <c r="G283" i="7" l="1"/>
  <c r="F283" i="7"/>
  <c r="D284" i="7"/>
  <c r="E284" i="7" s="1"/>
  <c r="H284" i="7"/>
  <c r="C285" i="7"/>
  <c r="G284" i="7" l="1"/>
  <c r="F284" i="7"/>
  <c r="H285" i="7"/>
  <c r="D285" i="7"/>
  <c r="E285" i="7" s="1"/>
  <c r="C286" i="7"/>
  <c r="G285" i="7" l="1"/>
  <c r="F285" i="7"/>
  <c r="H286" i="7"/>
  <c r="D286" i="7"/>
  <c r="E286" i="7" s="1"/>
  <c r="C287" i="7"/>
  <c r="G286" i="7" l="1"/>
  <c r="F286" i="7"/>
  <c r="H287" i="7"/>
  <c r="D287" i="7"/>
  <c r="E287" i="7" s="1"/>
  <c r="C288" i="7"/>
  <c r="G287" i="7" l="1"/>
  <c r="F287" i="7"/>
  <c r="D288" i="7"/>
  <c r="E288" i="7" s="1"/>
  <c r="H288" i="7"/>
  <c r="C289" i="7"/>
  <c r="G288" i="7" l="1"/>
  <c r="F288" i="7"/>
  <c r="H289" i="7"/>
  <c r="D289" i="7"/>
  <c r="E289" i="7" s="1"/>
  <c r="C290" i="7"/>
  <c r="G289" i="7" l="1"/>
  <c r="F289" i="7"/>
  <c r="H290" i="7"/>
  <c r="D290" i="7"/>
  <c r="E290" i="7" s="1"/>
  <c r="C291" i="7"/>
  <c r="G290" i="7" l="1"/>
  <c r="F290" i="7"/>
  <c r="H291" i="7"/>
  <c r="D291" i="7"/>
  <c r="E291" i="7" s="1"/>
  <c r="C292" i="7"/>
  <c r="G291" i="7" l="1"/>
  <c r="F291" i="7"/>
  <c r="H292" i="7"/>
  <c r="D292" i="7"/>
  <c r="E292" i="7" s="1"/>
  <c r="C293" i="7"/>
  <c r="G292" i="7" l="1"/>
  <c r="F292" i="7"/>
  <c r="H293" i="7"/>
  <c r="D293" i="7"/>
  <c r="E293" i="7" s="1"/>
  <c r="C294" i="7"/>
  <c r="G293" i="7" l="1"/>
  <c r="F293" i="7"/>
  <c r="H294" i="7"/>
  <c r="D294" i="7"/>
  <c r="E294" i="7" s="1"/>
  <c r="C295" i="7"/>
  <c r="G294" i="7" l="1"/>
  <c r="F294" i="7"/>
  <c r="D295" i="7"/>
  <c r="E295" i="7" s="1"/>
  <c r="H295" i="7"/>
  <c r="C296" i="7"/>
  <c r="G295" i="7" l="1"/>
  <c r="F295" i="7"/>
  <c r="H296" i="7"/>
  <c r="D296" i="7"/>
  <c r="E296" i="7" s="1"/>
  <c r="C297" i="7"/>
  <c r="G296" i="7" l="1"/>
  <c r="F296" i="7"/>
  <c r="H297" i="7"/>
  <c r="D297" i="7"/>
  <c r="E297" i="7" s="1"/>
  <c r="C298" i="7"/>
  <c r="G297" i="7" l="1"/>
  <c r="F297" i="7"/>
  <c r="H298" i="7"/>
  <c r="D298" i="7"/>
  <c r="E298" i="7" s="1"/>
  <c r="C299" i="7"/>
  <c r="G298" i="7" l="1"/>
  <c r="F298" i="7"/>
  <c r="H299" i="7"/>
  <c r="D299" i="7"/>
  <c r="E299" i="7" s="1"/>
  <c r="C300" i="7"/>
  <c r="G299" i="7" l="1"/>
  <c r="F299" i="7"/>
  <c r="H300" i="7"/>
  <c r="D300" i="7"/>
  <c r="E300" i="7" s="1"/>
  <c r="C301" i="7"/>
  <c r="G300" i="7" l="1"/>
  <c r="F300" i="7"/>
  <c r="H301" i="7"/>
  <c r="D301" i="7"/>
  <c r="E301" i="7" s="1"/>
  <c r="C302" i="7"/>
  <c r="G301" i="7" l="1"/>
  <c r="F301" i="7"/>
  <c r="H302" i="7"/>
  <c r="D302" i="7"/>
  <c r="E302" i="7" s="1"/>
  <c r="C303" i="7"/>
  <c r="G302" i="7" l="1"/>
  <c r="F302" i="7"/>
  <c r="H303" i="7"/>
  <c r="D303" i="7"/>
  <c r="E303" i="7" s="1"/>
  <c r="C304" i="7"/>
  <c r="G303" i="7" l="1"/>
  <c r="F303" i="7"/>
  <c r="D304" i="7"/>
  <c r="E304" i="7" s="1"/>
  <c r="H304" i="7"/>
  <c r="C305" i="7"/>
  <c r="G304" i="7" l="1"/>
  <c r="F304" i="7"/>
  <c r="D305" i="7"/>
  <c r="E305" i="7" s="1"/>
  <c r="H305" i="7"/>
  <c r="C306" i="7"/>
  <c r="G305" i="7" l="1"/>
  <c r="F305" i="7"/>
  <c r="H306" i="7"/>
  <c r="D306" i="7"/>
  <c r="E306" i="7" s="1"/>
  <c r="C307" i="7"/>
  <c r="G306" i="7" l="1"/>
  <c r="F306" i="7"/>
  <c r="H307" i="7"/>
  <c r="D307" i="7"/>
  <c r="E307" i="7" s="1"/>
  <c r="C308" i="7"/>
  <c r="G307" i="7" l="1"/>
  <c r="F307" i="7"/>
  <c r="H308" i="7"/>
  <c r="D308" i="7"/>
  <c r="E308" i="7" s="1"/>
  <c r="C309" i="7"/>
  <c r="G308" i="7" l="1"/>
  <c r="F308" i="7"/>
  <c r="D309" i="7"/>
  <c r="E309" i="7" s="1"/>
  <c r="H309" i="7"/>
  <c r="C310" i="7"/>
  <c r="G309" i="7" l="1"/>
  <c r="F309" i="7"/>
  <c r="H310" i="7"/>
  <c r="D310" i="7"/>
  <c r="E310" i="7" s="1"/>
  <c r="C311" i="7"/>
  <c r="G310" i="7" l="1"/>
  <c r="F310" i="7"/>
  <c r="H311" i="7"/>
  <c r="D311" i="7"/>
  <c r="E311" i="7" s="1"/>
  <c r="C312" i="7"/>
  <c r="G311" i="7" l="1"/>
  <c r="F311" i="7"/>
  <c r="H312" i="7"/>
  <c r="D312" i="7"/>
  <c r="E312" i="7" s="1"/>
  <c r="C313" i="7"/>
  <c r="G312" i="7" l="1"/>
  <c r="F312" i="7"/>
  <c r="H313" i="7"/>
  <c r="D313" i="7"/>
  <c r="E313" i="7" s="1"/>
  <c r="C314" i="7"/>
  <c r="G313" i="7" l="1"/>
  <c r="F313" i="7"/>
  <c r="H314" i="7"/>
  <c r="D314" i="7"/>
  <c r="E314" i="7" s="1"/>
  <c r="C315" i="7"/>
  <c r="G314" i="7" l="1"/>
  <c r="F314" i="7"/>
  <c r="H315" i="7"/>
  <c r="D315" i="7"/>
  <c r="E315" i="7" s="1"/>
  <c r="C316" i="7"/>
  <c r="G315" i="7" l="1"/>
  <c r="F315" i="7"/>
  <c r="D316" i="7"/>
  <c r="E316" i="7" s="1"/>
  <c r="H316" i="7"/>
  <c r="C317" i="7"/>
  <c r="G316" i="7" l="1"/>
  <c r="F316" i="7"/>
  <c r="H317" i="7"/>
  <c r="D317" i="7"/>
  <c r="E317" i="7" s="1"/>
  <c r="C318" i="7"/>
  <c r="G317" i="7" l="1"/>
  <c r="F317" i="7"/>
  <c r="H318" i="7"/>
  <c r="D318" i="7"/>
  <c r="E318" i="7" s="1"/>
  <c r="C319" i="7"/>
  <c r="G318" i="7" l="1"/>
  <c r="F318" i="7"/>
  <c r="H319" i="7"/>
  <c r="D319" i="7"/>
  <c r="E319" i="7" s="1"/>
  <c r="C320" i="7"/>
  <c r="G319" i="7" l="1"/>
  <c r="F319" i="7"/>
  <c r="D320" i="7"/>
  <c r="E320" i="7" s="1"/>
  <c r="H320" i="7"/>
  <c r="C321" i="7"/>
  <c r="G320" i="7" l="1"/>
  <c r="F320" i="7"/>
  <c r="H321" i="7"/>
  <c r="D321" i="7"/>
  <c r="E321" i="7" s="1"/>
  <c r="C322" i="7"/>
  <c r="G321" i="7" l="1"/>
  <c r="F321" i="7"/>
  <c r="H322" i="7"/>
  <c r="D322" i="7"/>
  <c r="E322" i="7" s="1"/>
  <c r="C323" i="7"/>
  <c r="G322" i="7" l="1"/>
  <c r="F322" i="7"/>
  <c r="H323" i="7"/>
  <c r="D323" i="7"/>
  <c r="E323" i="7" s="1"/>
  <c r="C324" i="7"/>
  <c r="G323" i="7" l="1"/>
  <c r="F323" i="7"/>
  <c r="H324" i="7"/>
  <c r="D324" i="7"/>
  <c r="E324" i="7" s="1"/>
  <c r="C325" i="7"/>
  <c r="G324" i="7" l="1"/>
  <c r="F324" i="7"/>
  <c r="H325" i="7"/>
  <c r="D325" i="7"/>
  <c r="E325" i="7" s="1"/>
  <c r="C326" i="7"/>
  <c r="G325" i="7" l="1"/>
  <c r="F325" i="7"/>
  <c r="H326" i="7"/>
  <c r="D326" i="7"/>
  <c r="E326" i="7" s="1"/>
  <c r="C327" i="7"/>
  <c r="G326" i="7" l="1"/>
  <c r="F326" i="7"/>
  <c r="H327" i="7"/>
  <c r="D327" i="7"/>
  <c r="E327" i="7" s="1"/>
  <c r="C328" i="7"/>
  <c r="G327" i="7" l="1"/>
  <c r="F327" i="7"/>
  <c r="H328" i="7"/>
  <c r="D328" i="7"/>
  <c r="E328" i="7" s="1"/>
  <c r="C329" i="7"/>
  <c r="G328" i="7" l="1"/>
  <c r="F328" i="7"/>
  <c r="H329" i="7"/>
  <c r="D329" i="7"/>
  <c r="E329" i="7" s="1"/>
  <c r="C330" i="7"/>
  <c r="G329" i="7" l="1"/>
  <c r="F329" i="7"/>
  <c r="H330" i="7"/>
  <c r="D330" i="7"/>
  <c r="E330" i="7" s="1"/>
  <c r="C331" i="7"/>
  <c r="G330" i="7" l="1"/>
  <c r="F330" i="7"/>
  <c r="D331" i="7"/>
  <c r="E331" i="7" s="1"/>
  <c r="H331" i="7"/>
  <c r="C332" i="7"/>
  <c r="G331" i="7" l="1"/>
  <c r="F331" i="7"/>
  <c r="H332" i="7"/>
  <c r="D332" i="7"/>
  <c r="E332" i="7" s="1"/>
  <c r="C333" i="7"/>
  <c r="G332" i="7" l="1"/>
  <c r="F332" i="7"/>
  <c r="H333" i="7"/>
  <c r="D333" i="7"/>
  <c r="E333" i="7" s="1"/>
  <c r="C334" i="7"/>
  <c r="G333" i="7" l="1"/>
  <c r="F333" i="7"/>
  <c r="H334" i="7"/>
  <c r="D334" i="7"/>
  <c r="E334" i="7" s="1"/>
  <c r="C335" i="7"/>
  <c r="G334" i="7" l="1"/>
  <c r="F334" i="7"/>
  <c r="H335" i="7"/>
  <c r="D335" i="7"/>
  <c r="E335" i="7" s="1"/>
  <c r="C336" i="7"/>
  <c r="G335" i="7" l="1"/>
  <c r="F335" i="7"/>
  <c r="D336" i="7"/>
  <c r="E336" i="7" s="1"/>
  <c r="H336" i="7"/>
  <c r="C337" i="7"/>
  <c r="G336" i="7" l="1"/>
  <c r="F336" i="7"/>
  <c r="D337" i="7"/>
  <c r="E337" i="7" s="1"/>
  <c r="H337" i="7"/>
  <c r="C338" i="7"/>
  <c r="G337" i="7" l="1"/>
  <c r="F337" i="7"/>
  <c r="H338" i="7"/>
  <c r="D338" i="7"/>
  <c r="E338" i="7" s="1"/>
  <c r="C339" i="7"/>
  <c r="G338" i="7" l="1"/>
  <c r="F338" i="7"/>
  <c r="H339" i="7"/>
  <c r="D339" i="7"/>
  <c r="E339" i="7" s="1"/>
  <c r="C340" i="7"/>
  <c r="G339" i="7" l="1"/>
  <c r="F339" i="7"/>
  <c r="H340" i="7"/>
  <c r="D340" i="7"/>
  <c r="E340" i="7" s="1"/>
  <c r="C341" i="7"/>
  <c r="G340" i="7" l="1"/>
  <c r="F340" i="7"/>
  <c r="D341" i="7"/>
  <c r="E341" i="7" s="1"/>
  <c r="H341" i="7"/>
  <c r="C342" i="7"/>
  <c r="G341" i="7" l="1"/>
  <c r="F341" i="7"/>
  <c r="H342" i="7"/>
  <c r="D342" i="7"/>
  <c r="E342" i="7" s="1"/>
  <c r="C343" i="7"/>
  <c r="G342" i="7" l="1"/>
  <c r="F342" i="7"/>
  <c r="H343" i="7"/>
  <c r="D343" i="7"/>
  <c r="E343" i="7" s="1"/>
  <c r="C344" i="7"/>
  <c r="G343" i="7" l="1"/>
  <c r="F343" i="7"/>
  <c r="H344" i="7"/>
  <c r="D344" i="7"/>
  <c r="E344" i="7" s="1"/>
  <c r="C345" i="7"/>
  <c r="G344" i="7" l="1"/>
  <c r="F344" i="7"/>
  <c r="H345" i="7"/>
  <c r="D345" i="7"/>
  <c r="E345" i="7" s="1"/>
  <c r="C346" i="7"/>
  <c r="G345" i="7" l="1"/>
  <c r="F345" i="7"/>
  <c r="H346" i="7"/>
  <c r="D346" i="7"/>
  <c r="E346" i="7" s="1"/>
  <c r="C347" i="7"/>
  <c r="G346" i="7" l="1"/>
  <c r="F346" i="7"/>
  <c r="H347" i="7"/>
  <c r="D347" i="7"/>
  <c r="E347" i="7" s="1"/>
  <c r="C348" i="7"/>
  <c r="G347" i="7" l="1"/>
  <c r="F347" i="7"/>
  <c r="D348" i="7"/>
  <c r="E348" i="7" s="1"/>
  <c r="H348" i="7"/>
  <c r="C349" i="7"/>
  <c r="G348" i="7" l="1"/>
  <c r="F348" i="7"/>
  <c r="H349" i="7"/>
  <c r="D349" i="7"/>
  <c r="E349" i="7" s="1"/>
  <c r="C350" i="7"/>
  <c r="G349" i="7" l="1"/>
  <c r="F349" i="7"/>
  <c r="H350" i="7"/>
  <c r="D350" i="7"/>
  <c r="E350" i="7" s="1"/>
  <c r="C351" i="7"/>
  <c r="G350" i="7" l="1"/>
  <c r="F350" i="7"/>
  <c r="H351" i="7"/>
  <c r="D351" i="7"/>
  <c r="E351" i="7" s="1"/>
  <c r="C352" i="7"/>
  <c r="G351" i="7" l="1"/>
  <c r="F351" i="7"/>
  <c r="D352" i="7"/>
  <c r="E352" i="7" s="1"/>
  <c r="H352" i="7"/>
  <c r="C353" i="7"/>
  <c r="G352" i="7" l="1"/>
  <c r="F352" i="7"/>
  <c r="H353" i="7"/>
  <c r="D353" i="7"/>
  <c r="E353" i="7" s="1"/>
  <c r="C354" i="7"/>
  <c r="G353" i="7" l="1"/>
  <c r="F353" i="7"/>
  <c r="H354" i="7"/>
  <c r="D354" i="7"/>
  <c r="E354" i="7" s="1"/>
  <c r="C355" i="7"/>
  <c r="G354" i="7" l="1"/>
  <c r="F354" i="7"/>
  <c r="H355" i="7"/>
  <c r="D355" i="7"/>
  <c r="E355" i="7" s="1"/>
  <c r="C356" i="7"/>
  <c r="G355" i="7" l="1"/>
  <c r="F355" i="7"/>
  <c r="H356" i="7"/>
  <c r="D356" i="7"/>
  <c r="E356" i="7" s="1"/>
  <c r="C357" i="7"/>
  <c r="G356" i="7" l="1"/>
  <c r="F356" i="7"/>
  <c r="H357" i="7"/>
  <c r="D357" i="7"/>
  <c r="E357" i="7" s="1"/>
  <c r="C358" i="7"/>
  <c r="G357" i="7" l="1"/>
  <c r="F357" i="7"/>
  <c r="H358" i="7"/>
  <c r="D358" i="7"/>
  <c r="E358" i="7" s="1"/>
  <c r="C359" i="7"/>
  <c r="G358" i="7" l="1"/>
  <c r="F358" i="7"/>
  <c r="D359" i="7"/>
  <c r="E359" i="7" s="1"/>
  <c r="H359" i="7"/>
  <c r="C360" i="7"/>
  <c r="G359" i="7" l="1"/>
  <c r="F359" i="7"/>
  <c r="H360" i="7"/>
  <c r="D360" i="7"/>
  <c r="E360" i="7" s="1"/>
  <c r="C361" i="7"/>
  <c r="G360" i="7" l="1"/>
  <c r="F360" i="7"/>
  <c r="H361" i="7"/>
  <c r="D361" i="7"/>
  <c r="E361" i="7" s="1"/>
  <c r="C362" i="7"/>
  <c r="G361" i="7" l="1"/>
  <c r="F361" i="7"/>
  <c r="H362" i="7"/>
  <c r="D362" i="7"/>
  <c r="E362" i="7" s="1"/>
  <c r="C363" i="7"/>
  <c r="G362" i="7" l="1"/>
  <c r="F362" i="7"/>
  <c r="H363" i="7"/>
  <c r="D363" i="7"/>
  <c r="E363" i="7" s="1"/>
  <c r="C364" i="7"/>
  <c r="G363" i="7" l="1"/>
  <c r="F363" i="7"/>
  <c r="H364" i="7"/>
  <c r="D364" i="7"/>
  <c r="E364" i="7" s="1"/>
  <c r="C365" i="7"/>
  <c r="G364" i="7" l="1"/>
  <c r="F364" i="7"/>
  <c r="H365" i="7"/>
  <c r="D365" i="7"/>
  <c r="E365" i="7" s="1"/>
  <c r="C366" i="7"/>
  <c r="G365" i="7" l="1"/>
  <c r="F365" i="7"/>
  <c r="H366" i="7"/>
  <c r="D366" i="7"/>
  <c r="E366" i="7" s="1"/>
  <c r="C367" i="7"/>
  <c r="G366" i="7" l="1"/>
  <c r="F366" i="7"/>
  <c r="H367" i="7"/>
  <c r="D367" i="7"/>
  <c r="E367" i="7" s="1"/>
  <c r="C368" i="7"/>
  <c r="G367" i="7" l="1"/>
  <c r="F367" i="7"/>
  <c r="D368" i="7"/>
  <c r="E368" i="7" s="1"/>
  <c r="H368" i="7"/>
  <c r="C369" i="7"/>
  <c r="G368" i="7" l="1"/>
  <c r="F368" i="7"/>
  <c r="D369" i="7"/>
  <c r="E369" i="7" s="1"/>
  <c r="H369" i="7"/>
  <c r="C370" i="7"/>
  <c r="G369" i="7" l="1"/>
  <c r="F369" i="7"/>
  <c r="H370" i="7"/>
  <c r="D370" i="7"/>
  <c r="E370" i="7" s="1"/>
  <c r="C371" i="7"/>
  <c r="G370" i="7" l="1"/>
  <c r="F370" i="7"/>
  <c r="H371" i="7"/>
  <c r="D371" i="7"/>
  <c r="E371" i="7" s="1"/>
  <c r="C372" i="7"/>
  <c r="G371" i="7" l="1"/>
  <c r="F371" i="7"/>
  <c r="H372" i="7"/>
  <c r="D372" i="7"/>
  <c r="E372" i="7" s="1"/>
  <c r="C373" i="7"/>
  <c r="G372" i="7" l="1"/>
  <c r="F372" i="7"/>
  <c r="D373" i="7"/>
  <c r="E373" i="7" s="1"/>
  <c r="H373" i="7"/>
  <c r="C374" i="7"/>
  <c r="G373" i="7" l="1"/>
  <c r="F373" i="7"/>
  <c r="H374" i="7"/>
  <c r="D374" i="7"/>
  <c r="E374" i="7" s="1"/>
  <c r="C375" i="7"/>
  <c r="G374" i="7" l="1"/>
  <c r="F374" i="7"/>
  <c r="H375" i="7"/>
  <c r="D375" i="7"/>
  <c r="E375" i="7" s="1"/>
  <c r="C376" i="7"/>
  <c r="G375" i="7" l="1"/>
  <c r="F375" i="7"/>
  <c r="H376" i="7"/>
  <c r="D376" i="7"/>
  <c r="E376" i="7" s="1"/>
  <c r="C377" i="7"/>
  <c r="G376" i="7" l="1"/>
  <c r="F376" i="7"/>
  <c r="H377" i="7"/>
  <c r="D377" i="7"/>
  <c r="E377" i="7" s="1"/>
  <c r="C378" i="7"/>
  <c r="G377" i="7" l="1"/>
  <c r="F377" i="7"/>
  <c r="H378" i="7"/>
  <c r="D378" i="7"/>
  <c r="E378" i="7" s="1"/>
  <c r="C379" i="7"/>
  <c r="G378" i="7" l="1"/>
  <c r="F378" i="7"/>
  <c r="H379" i="7"/>
  <c r="D379" i="7"/>
  <c r="E379" i="7" s="1"/>
  <c r="C380" i="7"/>
  <c r="G379" i="7" l="1"/>
  <c r="F379" i="7"/>
  <c r="D380" i="7"/>
  <c r="E380" i="7" s="1"/>
  <c r="H380" i="7"/>
  <c r="C381" i="7"/>
  <c r="G380" i="7" l="1"/>
  <c r="F380" i="7"/>
  <c r="H381" i="7"/>
  <c r="D381" i="7"/>
  <c r="E381" i="7" s="1"/>
  <c r="C382" i="7"/>
  <c r="G381" i="7" l="1"/>
  <c r="F381" i="7"/>
  <c r="H382" i="7"/>
  <c r="D382" i="7"/>
  <c r="E382" i="7" s="1"/>
  <c r="C383" i="7"/>
  <c r="G382" i="7" l="1"/>
  <c r="F382" i="7"/>
  <c r="H383" i="7"/>
  <c r="D383" i="7"/>
  <c r="E383" i="7" s="1"/>
  <c r="C384" i="7"/>
  <c r="G383" i="7" l="1"/>
  <c r="F383" i="7"/>
  <c r="D384" i="7"/>
  <c r="E384" i="7" s="1"/>
  <c r="H384" i="7"/>
  <c r="C385" i="7"/>
  <c r="G384" i="7" l="1"/>
  <c r="F384" i="7"/>
  <c r="H385" i="7"/>
  <c r="D385" i="7"/>
  <c r="E385" i="7" s="1"/>
  <c r="C386" i="7"/>
  <c r="G385" i="7" l="1"/>
  <c r="F385" i="7"/>
  <c r="H386" i="7"/>
  <c r="D386" i="7"/>
  <c r="E386" i="7" s="1"/>
  <c r="C387" i="7"/>
  <c r="G386" i="7" l="1"/>
  <c r="F386" i="7"/>
  <c r="H387" i="7"/>
  <c r="D387" i="7"/>
  <c r="E387" i="7" s="1"/>
  <c r="C388" i="7"/>
  <c r="G387" i="7" l="1"/>
  <c r="F387" i="7"/>
  <c r="H388" i="7"/>
  <c r="D388" i="7"/>
  <c r="E388" i="7" s="1"/>
  <c r="C389" i="7"/>
  <c r="G388" i="7" l="1"/>
  <c r="F388" i="7"/>
  <c r="H389" i="7"/>
  <c r="D389" i="7"/>
  <c r="E389" i="7" s="1"/>
  <c r="C390" i="7"/>
  <c r="G389" i="7" l="1"/>
  <c r="F389" i="7"/>
  <c r="H390" i="7"/>
  <c r="D390" i="7"/>
  <c r="E390" i="7" s="1"/>
  <c r="C391" i="7"/>
  <c r="G390" i="7" l="1"/>
  <c r="F390" i="7"/>
  <c r="H391" i="7"/>
  <c r="D391" i="7"/>
  <c r="E391" i="7" s="1"/>
  <c r="C392" i="7"/>
  <c r="G391" i="7" l="1"/>
  <c r="F391" i="7"/>
  <c r="H392" i="7"/>
  <c r="D392" i="7"/>
  <c r="E392" i="7" s="1"/>
  <c r="C393" i="7"/>
  <c r="G392" i="7" l="1"/>
  <c r="F392" i="7"/>
  <c r="D393" i="7"/>
  <c r="E393" i="7" s="1"/>
  <c r="H393" i="7"/>
  <c r="C394" i="7"/>
  <c r="G393" i="7" l="1"/>
  <c r="F393" i="7"/>
  <c r="H394" i="7"/>
  <c r="D394" i="7"/>
  <c r="E394" i="7" s="1"/>
  <c r="C395" i="7"/>
  <c r="G394" i="7" l="1"/>
  <c r="F394" i="7"/>
  <c r="H395" i="7"/>
  <c r="D395" i="7"/>
  <c r="E395" i="7" s="1"/>
  <c r="C396" i="7"/>
  <c r="G395" i="7" l="1"/>
  <c r="F395" i="7"/>
  <c r="D396" i="7"/>
  <c r="E396" i="7" s="1"/>
  <c r="H396" i="7"/>
  <c r="C397" i="7"/>
  <c r="G396" i="7" l="1"/>
  <c r="F396" i="7"/>
  <c r="H397" i="7"/>
  <c r="D397" i="7"/>
  <c r="E397" i="7" s="1"/>
  <c r="C398" i="7"/>
  <c r="G397" i="7" l="1"/>
  <c r="F397" i="7"/>
  <c r="H398" i="7"/>
  <c r="D398" i="7"/>
  <c r="E398" i="7" s="1"/>
  <c r="C399" i="7"/>
  <c r="G398" i="7" l="1"/>
  <c r="F398" i="7"/>
  <c r="D399" i="7"/>
  <c r="E399" i="7" s="1"/>
  <c r="H399" i="7"/>
  <c r="C400" i="7"/>
  <c r="G399" i="7" l="1"/>
  <c r="F399" i="7"/>
  <c r="D400" i="7"/>
  <c r="E400" i="7" s="1"/>
  <c r="H400" i="7"/>
  <c r="C401" i="7"/>
  <c r="G400" i="7" l="1"/>
  <c r="F400" i="7"/>
  <c r="H401" i="7"/>
  <c r="D401" i="7"/>
  <c r="E401" i="7" s="1"/>
  <c r="C402" i="7"/>
  <c r="G401" i="7" l="1"/>
  <c r="F401" i="7"/>
  <c r="H402" i="7"/>
  <c r="D402" i="7"/>
  <c r="E402" i="7" s="1"/>
  <c r="C403" i="7"/>
  <c r="G402" i="7" l="1"/>
  <c r="F402" i="7"/>
  <c r="H403" i="7"/>
  <c r="D403" i="7"/>
  <c r="E403" i="7" s="1"/>
  <c r="C404" i="7"/>
  <c r="G403" i="7" l="1"/>
  <c r="F403" i="7"/>
  <c r="D404" i="7"/>
  <c r="E404" i="7" s="1"/>
  <c r="H404" i="7"/>
  <c r="C405" i="7"/>
  <c r="G404" i="7" l="1"/>
  <c r="F404" i="7"/>
  <c r="D405" i="7"/>
  <c r="E405" i="7" s="1"/>
  <c r="H405" i="7"/>
  <c r="C406" i="7"/>
  <c r="G405" i="7" l="1"/>
  <c r="F405" i="7"/>
  <c r="H406" i="7"/>
  <c r="D406" i="7"/>
  <c r="E406" i="7" s="1"/>
  <c r="G406" i="7" l="1"/>
  <c r="F406" i="7"/>
</calcChain>
</file>

<file path=xl/sharedStrings.xml><?xml version="1.0" encoding="utf-8"?>
<sst xmlns="http://schemas.openxmlformats.org/spreadsheetml/2006/main" count="490" uniqueCount="258">
  <si>
    <t>Week</t>
  </si>
  <si>
    <t>Month</t>
  </si>
  <si>
    <t>Labor</t>
  </si>
  <si>
    <t>Labor Total</t>
  </si>
  <si>
    <t>Labor Per day</t>
  </si>
  <si>
    <t>Day</t>
  </si>
  <si>
    <t>upkeep</t>
  </si>
  <si>
    <t>Tower</t>
  </si>
  <si>
    <t>total upkeep</t>
  </si>
  <si>
    <t>Total tower needed</t>
  </si>
  <si>
    <t>Regular building</t>
  </si>
  <si>
    <t>lvl 1</t>
  </si>
  <si>
    <t>lvl 2</t>
  </si>
  <si>
    <t>lvl 3</t>
  </si>
  <si>
    <t>lvl 5</t>
  </si>
  <si>
    <t>lvl 6</t>
  </si>
  <si>
    <t>lvl 7</t>
  </si>
  <si>
    <t>lvl 4</t>
  </si>
  <si>
    <t>lvl 8</t>
  </si>
  <si>
    <t>lvl 9</t>
  </si>
  <si>
    <t>lvl 10</t>
  </si>
  <si>
    <t>Def</t>
  </si>
  <si>
    <t>Atk</t>
  </si>
  <si>
    <t>Real Name</t>
  </si>
  <si>
    <t>Description</t>
  </si>
  <si>
    <t>Can be done with currently</t>
  </si>
  <si>
    <t>Supported in 1.0</t>
  </si>
  <si>
    <t>Progress</t>
  </si>
  <si>
    <t>Max Lvl</t>
  </si>
  <si>
    <t>Structure.csv</t>
  </si>
  <si>
    <t>Action.csv</t>
  </si>
  <si>
    <t>Town</t>
  </si>
  <si>
    <t>Increase resource max storage</t>
  </si>
  <si>
    <t>build,</t>
  </si>
  <si>
    <t>Refinery</t>
  </si>
  <si>
    <t>Gather Iron</t>
  </si>
  <si>
    <t>Farm</t>
  </si>
  <si>
    <t>Plant and gather crops</t>
  </si>
  <si>
    <t>Lumbermill</t>
  </si>
  <si>
    <t>Chop wood</t>
  </si>
  <si>
    <t>Advance Farm</t>
  </si>
  <si>
    <t>Plant and gather crops(without using labor)</t>
  </si>
  <si>
    <t>Advance Lumbermill</t>
  </si>
  <si>
    <t>Chop wood (wihtout using labor)</t>
  </si>
  <si>
    <t>Foundry</t>
  </si>
  <si>
    <t>Repair buildings + reduce either speed or resource to train</t>
  </si>
  <si>
    <t>Barrack</t>
  </si>
  <si>
    <t>Train basic unit</t>
  </si>
  <si>
    <t>Stable</t>
  </si>
  <si>
    <t>Train advance unit</t>
  </si>
  <si>
    <t>Workshop</t>
  </si>
  <si>
    <t>Train ultimate unit</t>
  </si>
  <si>
    <t>Academy</t>
  </si>
  <si>
    <t>Develop new technology and stuff</t>
  </si>
  <si>
    <t>Armory</t>
  </si>
  <si>
    <t>Armor research building</t>
  </si>
  <si>
    <t>Blacksmith</t>
  </si>
  <si>
    <t>Pre-structure of advance lab</t>
  </si>
  <si>
    <t>Cannon-smith</t>
  </si>
  <si>
    <t>Develop better cannon</t>
  </si>
  <si>
    <t>Gun-smith</t>
  </si>
  <si>
    <t>Develop better firepowder</t>
  </si>
  <si>
    <t>White-smith</t>
  </si>
  <si>
    <t>Develop better others(increase speed,vision etc)</t>
  </si>
  <si>
    <t>defensive structure</t>
  </si>
  <si>
    <t>CannonTower</t>
  </si>
  <si>
    <t>defensive structure with cannon</t>
  </si>
  <si>
    <t>Distribution Center</t>
  </si>
  <si>
    <t>Increase the travel time/weight and number of trades</t>
  </si>
  <si>
    <t>Market</t>
  </si>
  <si>
    <t>Resource trading between 4 differents resources</t>
  </si>
  <si>
    <t>Embassy</t>
  </si>
  <si>
    <t>Guild/Clan/Alliance</t>
  </si>
  <si>
    <t>Vending(Shop)</t>
  </si>
  <si>
    <t>Item shop</t>
  </si>
  <si>
    <t>-----------</t>
  </si>
  <si>
    <t>Outpost</t>
  </si>
  <si>
    <t>Channel for the troop or transportation</t>
  </si>
  <si>
    <t>Nuke Plant</t>
  </si>
  <si>
    <t>Unknown</t>
  </si>
  <si>
    <t xml:space="preserve">vs ground </t>
  </si>
  <si>
    <t>chain</t>
  </si>
  <si>
    <t>vs mount</t>
  </si>
  <si>
    <t>pike</t>
  </si>
  <si>
    <t>vs cav</t>
  </si>
  <si>
    <t>speed</t>
  </si>
  <si>
    <t xml:space="preserve">vs ground,mount </t>
  </si>
  <si>
    <t>bow</t>
  </si>
  <si>
    <t xml:space="preserve"> +stl</t>
  </si>
  <si>
    <t>vs sword</t>
  </si>
  <si>
    <t>cheap</t>
  </si>
  <si>
    <t>vs all</t>
  </si>
  <si>
    <t>sword</t>
  </si>
  <si>
    <t xml:space="preserve"> +speed</t>
  </si>
  <si>
    <t>vs archer</t>
  </si>
  <si>
    <t>rng</t>
  </si>
  <si>
    <t>ball</t>
  </si>
  <si>
    <t>Def Ground</t>
  </si>
  <si>
    <t>Why</t>
  </si>
  <si>
    <t>X</t>
  </si>
  <si>
    <t>O</t>
  </si>
  <si>
    <t>Armor</t>
  </si>
  <si>
    <t>Loot</t>
  </si>
  <si>
    <t>Range Helepolis</t>
  </si>
  <si>
    <t>Catapult</t>
  </si>
  <si>
    <t>Elephant</t>
  </si>
  <si>
    <t>Bow</t>
  </si>
  <si>
    <t>Hv</t>
  </si>
  <si>
    <t>Cavalry</t>
  </si>
  <si>
    <t>bowman</t>
  </si>
  <si>
    <t>swordsman</t>
  </si>
  <si>
    <t>Race 3</t>
  </si>
  <si>
    <t>Ox Wagon</t>
  </si>
  <si>
    <t>2A/1B/2D</t>
  </si>
  <si>
    <t>Both</t>
  </si>
  <si>
    <t>Both/Atk</t>
  </si>
  <si>
    <t>Atk Metal Ground</t>
  </si>
  <si>
    <t>All</t>
  </si>
  <si>
    <t>Atk Bow</t>
  </si>
  <si>
    <t>Def Metal Ground</t>
  </si>
  <si>
    <t>Atk/Def Cav</t>
  </si>
  <si>
    <t>Tank</t>
  </si>
  <si>
    <t xml:space="preserve"> </t>
  </si>
  <si>
    <t>Straw Horse</t>
  </si>
  <si>
    <t>Building</t>
  </si>
  <si>
    <t>Cannon</t>
  </si>
  <si>
    <t>Strong Helepolis</t>
  </si>
  <si>
    <t>CrossBow</t>
  </si>
  <si>
    <t>Bow Cav</t>
  </si>
  <si>
    <t>Firebow</t>
  </si>
  <si>
    <t>Race 2</t>
  </si>
  <si>
    <t>2A/2B/1D</t>
  </si>
  <si>
    <t>Atk Metal Bow</t>
  </si>
  <si>
    <t>Def Cav</t>
  </si>
  <si>
    <t>Atk Cav</t>
  </si>
  <si>
    <t>Speed</t>
  </si>
  <si>
    <t>Camel Wagon</t>
  </si>
  <si>
    <t>Fast Helepolis</t>
  </si>
  <si>
    <t>Hv Cavalry</t>
  </si>
  <si>
    <t>ironman</t>
  </si>
  <si>
    <t>pikeman</t>
  </si>
  <si>
    <t>Race 1</t>
  </si>
  <si>
    <t>Special</t>
  </si>
  <si>
    <t>1A/2B/2D</t>
  </si>
  <si>
    <t>Helepolis</t>
  </si>
  <si>
    <t>RAM</t>
  </si>
  <si>
    <t>Bad</t>
  </si>
  <si>
    <t>Stone</t>
  </si>
  <si>
    <t>Machine</t>
  </si>
  <si>
    <t>Good</t>
  </si>
  <si>
    <t>Wood</t>
  </si>
  <si>
    <t>Metal</t>
  </si>
  <si>
    <t>Ride</t>
  </si>
  <si>
    <t>Avg</t>
  </si>
  <si>
    <t>Leather</t>
  </si>
  <si>
    <t>Ground</t>
  </si>
  <si>
    <t>Operation</t>
  </si>
  <si>
    <t>MaterialType</t>
  </si>
  <si>
    <t>Swordsman</t>
  </si>
  <si>
    <t>Unit against different types</t>
  </si>
  <si>
    <t>race 3</t>
  </si>
  <si>
    <t>race 2</t>
  </si>
  <si>
    <t>race 1</t>
  </si>
  <si>
    <r>
      <t xml:space="preserve">Defender </t>
    </r>
    <r>
      <rPr>
        <sz val="11"/>
        <color theme="1"/>
        <rFont val="Calibri"/>
        <family val="2"/>
      </rPr>
      <t>↓</t>
    </r>
  </si>
  <si>
    <t>Modify stats (type, stat, operation[add/multipliy/divide…],value</t>
  </si>
  <si>
    <t>Modify someone else's stat (other structure type, radius, stat, operation, value)</t>
  </si>
  <si>
    <t>Make labor allowed to fight</t>
  </si>
  <si>
    <t>idle worker starts getting money</t>
  </si>
  <si>
    <t>2 for price of 1 labor</t>
  </si>
  <si>
    <t>distance</t>
  </si>
  <si>
    <t>sqr</t>
  </si>
  <si>
    <t>multipler</t>
  </si>
  <si>
    <t>offset</t>
  </si>
  <si>
    <t>Discount</t>
  </si>
  <si>
    <t>standard</t>
  </si>
  <si>
    <t>Reinventing the wheel</t>
  </si>
  <si>
    <t>increase send/trade resource speed</t>
  </si>
  <si>
    <t>increase drop bonus</t>
  </si>
  <si>
    <t>element of surprise</t>
  </si>
  <si>
    <t>weapon</t>
  </si>
  <si>
    <t>weaponType</t>
  </si>
  <si>
    <t>ArmorType</t>
  </si>
  <si>
    <t>Name</t>
  </si>
  <si>
    <t>Call To Arm</t>
  </si>
  <si>
    <t>Fourndry</t>
  </si>
  <si>
    <t>Add Building Splash Damage</t>
  </si>
  <si>
    <t>Training Ground</t>
  </si>
  <si>
    <t>X for X</t>
  </si>
  <si>
    <t>Trading Post</t>
  </si>
  <si>
    <t>Weapon Export</t>
  </si>
  <si>
    <t>Iron Horse Shoe</t>
  </si>
  <si>
    <t>Double time</t>
  </si>
  <si>
    <t>decrease labor assignment time</t>
  </si>
  <si>
    <t>Increase traveling speed Atk</t>
  </si>
  <si>
    <t>Increase traveling speed Def</t>
  </si>
  <si>
    <t>Increase traveling speed if outside distance 50</t>
  </si>
  <si>
    <t>Rush Attack</t>
  </si>
  <si>
    <t>Rush Defense</t>
  </si>
  <si>
    <t>increase labor assignment queue</t>
  </si>
  <si>
    <t>University</t>
  </si>
  <si>
    <t>Archery</t>
  </si>
  <si>
    <t>Sense of urgency</t>
  </si>
  <si>
    <t>Coordinated Defense</t>
  </si>
  <si>
    <t>Coordinated Attack</t>
  </si>
  <si>
    <t>Last stand</t>
  </si>
  <si>
    <t>X% chance completely ignore the attack when team is about to die.</t>
  </si>
  <si>
    <t>Pike boost</t>
  </si>
  <si>
    <t>bow boost</t>
  </si>
  <si>
    <t>ballistic boost</t>
  </si>
  <si>
    <t>sword boost</t>
  </si>
  <si>
    <t>ground defense</t>
  </si>
  <si>
    <t>mount defense</t>
  </si>
  <si>
    <t>machinery defense</t>
  </si>
  <si>
    <t>structure defense</t>
  </si>
  <si>
    <t>New bow research</t>
  </si>
  <si>
    <t>repair after battle ends</t>
  </si>
  <si>
    <t>Attic Storage</t>
  </si>
  <si>
    <t>Tribal fair</t>
  </si>
  <si>
    <t>Happy hour</t>
  </si>
  <si>
    <t>sun dance</t>
  </si>
  <si>
    <t>Greed Is Good</t>
  </si>
  <si>
    <t>Increase efficiency to  load up loot bonus by 1%</t>
  </si>
  <si>
    <t>tunnel excavation</t>
  </si>
  <si>
    <t>Reduces distance requirement by 1 for underground structures.</t>
  </si>
  <si>
    <t>Spike barricade</t>
  </si>
  <si>
    <t>Overtime</t>
  </si>
  <si>
    <t>Mainbuilding</t>
  </si>
  <si>
    <t>Lvl</t>
  </si>
  <si>
    <t xml:space="preserve">building cost/3  *lvl*lvl </t>
  </si>
  <si>
    <t>building lvl</t>
  </si>
  <si>
    <t>cost</t>
  </si>
  <si>
    <t>mod</t>
  </si>
  <si>
    <t xml:space="preserve">rate = </t>
  </si>
  <si>
    <t>DONE</t>
  </si>
  <si>
    <t>//</t>
  </si>
  <si>
    <t>?</t>
  </si>
  <si>
    <t>3,5,8</t>
  </si>
  <si>
    <t>Add Bow Splash Damage</t>
  </si>
  <si>
    <t>Increase max loot for Mount</t>
  </si>
  <si>
    <t>Requirement for bowman/Helepolis</t>
  </si>
  <si>
    <t>Hanzo sword</t>
  </si>
  <si>
    <t>Add Stealth to Sword Units</t>
  </si>
  <si>
    <t>workshop</t>
  </si>
  <si>
    <t>Increase Attack</t>
  </si>
  <si>
    <t>Increase Defense</t>
  </si>
  <si>
    <t>base</t>
  </si>
  <si>
    <t>lost bonus?</t>
  </si>
  <si>
    <t>actual bonus</t>
  </si>
  <si>
    <t>unit after bonus</t>
  </si>
  <si>
    <t>left unit</t>
  </si>
  <si>
    <t>expect left</t>
  </si>
  <si>
    <t>advantage</t>
  </si>
  <si>
    <t>penalty</t>
  </si>
  <si>
    <t>Bonus</t>
  </si>
  <si>
    <t>Farm labor</t>
  </si>
  <si>
    <t>increase</t>
  </si>
  <si>
    <t>New</t>
  </si>
  <si>
    <t>Actual Per Half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</si>
</sst>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3" fillId="4" borderId="0" xfId="0" applyFont="1" applyFill="1"/>
    <xf numFmtId="0" fontId="0" fillId="6" borderId="0" xfId="0" applyFill="1"/>
    <xf numFmtId="0" fontId="2" fillId="2" borderId="0" xfId="1"/>
    <xf numFmtId="0" fontId="2" fillId="3" borderId="0" xfId="2"/>
    <xf numFmtId="0" fontId="0" fillId="7" borderId="0" xfId="0" applyFill="1"/>
    <xf numFmtId="0" fontId="0" fillId="0" borderId="0" xfId="0" quotePrefix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2" xfId="0" applyBorder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Font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60% - Accent2" xfId="1" builtinId="36"/>
    <cellStyle name="60% - Accent3" xfId="2" builtinId="4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3016185476815394E-2"/>
          <c:y val="6.9919072615923034E-2"/>
          <c:w val="0.7024951881014877"/>
          <c:h val="0.79822506561679785"/>
        </c:manualLayout>
      </c:layout>
      <c:lineChart>
        <c:grouping val="standard"/>
        <c:varyColors val="0"/>
        <c:ser>
          <c:idx val="1"/>
          <c:order val="0"/>
          <c:tx>
            <c:strRef>
              <c:f>'labor growth'!$E$3</c:f>
              <c:strCache>
                <c:ptCount val="1"/>
                <c:pt idx="0">
                  <c:v>Labor</c:v>
                </c:pt>
              </c:strCache>
            </c:strRef>
          </c:tx>
          <c:marker>
            <c:symbol val="none"/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cat>
            <c:numRef>
              <c:f>'labor growth'!$D$5:$D$46</c:f>
              <c:numCache>
                <c:formatCode>General</c:formatCode>
                <c:ptCount val="42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42</c:v>
                </c:pt>
                <c:pt idx="6">
                  <c:v>49</c:v>
                </c:pt>
                <c:pt idx="7">
                  <c:v>56</c:v>
                </c:pt>
                <c:pt idx="8">
                  <c:v>63</c:v>
                </c:pt>
                <c:pt idx="9">
                  <c:v>70</c:v>
                </c:pt>
                <c:pt idx="10">
                  <c:v>77</c:v>
                </c:pt>
                <c:pt idx="11">
                  <c:v>84</c:v>
                </c:pt>
                <c:pt idx="12">
                  <c:v>91</c:v>
                </c:pt>
                <c:pt idx="13">
                  <c:v>98</c:v>
                </c:pt>
                <c:pt idx="14">
                  <c:v>105</c:v>
                </c:pt>
                <c:pt idx="15">
                  <c:v>112</c:v>
                </c:pt>
                <c:pt idx="16">
                  <c:v>119</c:v>
                </c:pt>
                <c:pt idx="17">
                  <c:v>126</c:v>
                </c:pt>
                <c:pt idx="18">
                  <c:v>133</c:v>
                </c:pt>
                <c:pt idx="19">
                  <c:v>140</c:v>
                </c:pt>
                <c:pt idx="20">
                  <c:v>147</c:v>
                </c:pt>
                <c:pt idx="21">
                  <c:v>154</c:v>
                </c:pt>
                <c:pt idx="22">
                  <c:v>161</c:v>
                </c:pt>
                <c:pt idx="23">
                  <c:v>168</c:v>
                </c:pt>
                <c:pt idx="24">
                  <c:v>175</c:v>
                </c:pt>
                <c:pt idx="25">
                  <c:v>182</c:v>
                </c:pt>
                <c:pt idx="26">
                  <c:v>189</c:v>
                </c:pt>
                <c:pt idx="27">
                  <c:v>196</c:v>
                </c:pt>
                <c:pt idx="28">
                  <c:v>203</c:v>
                </c:pt>
                <c:pt idx="29">
                  <c:v>210</c:v>
                </c:pt>
                <c:pt idx="30">
                  <c:v>217</c:v>
                </c:pt>
                <c:pt idx="31">
                  <c:v>224</c:v>
                </c:pt>
                <c:pt idx="32">
                  <c:v>231</c:v>
                </c:pt>
                <c:pt idx="33">
                  <c:v>238</c:v>
                </c:pt>
                <c:pt idx="34">
                  <c:v>245</c:v>
                </c:pt>
                <c:pt idx="35">
                  <c:v>252</c:v>
                </c:pt>
                <c:pt idx="36">
                  <c:v>259</c:v>
                </c:pt>
                <c:pt idx="37">
                  <c:v>266</c:v>
                </c:pt>
                <c:pt idx="38">
                  <c:v>273</c:v>
                </c:pt>
                <c:pt idx="39">
                  <c:v>280</c:v>
                </c:pt>
                <c:pt idx="40">
                  <c:v>287</c:v>
                </c:pt>
                <c:pt idx="41">
                  <c:v>294</c:v>
                </c:pt>
              </c:numCache>
            </c:numRef>
          </c:cat>
          <c:val>
            <c:numRef>
              <c:f>'labor growth'!$E$5:$E$46</c:f>
              <c:numCache>
                <c:formatCode>General</c:formatCode>
                <c:ptCount val="42"/>
                <c:pt idx="0">
                  <c:v>140</c:v>
                </c:pt>
                <c:pt idx="1">
                  <c:v>120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55</c:v>
                </c:pt>
                <c:pt idx="11">
                  <c:v>50</c:v>
                </c:pt>
                <c:pt idx="12">
                  <c:v>50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42880"/>
        <c:axId val="91673344"/>
      </c:lineChart>
      <c:catAx>
        <c:axId val="9164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673344"/>
        <c:crosses val="autoZero"/>
        <c:auto val="1"/>
        <c:lblAlgn val="ctr"/>
        <c:lblOffset val="100"/>
        <c:noMultiLvlLbl val="0"/>
      </c:catAx>
      <c:valAx>
        <c:axId val="9167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64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'labor growth'!$G$3</c:f>
              <c:strCache>
                <c:ptCount val="1"/>
                <c:pt idx="0">
                  <c:v>Labor Per day</c:v>
                </c:pt>
              </c:strCache>
            </c:strRef>
          </c:tx>
          <c:marker>
            <c:symbol val="none"/>
          </c:marke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'labor growth'!$D$4:$D$45</c:f>
              <c:numCache>
                <c:formatCode>General</c:formatCode>
                <c:ptCount val="42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  <c:pt idx="11">
                  <c:v>77</c:v>
                </c:pt>
                <c:pt idx="12">
                  <c:v>84</c:v>
                </c:pt>
                <c:pt idx="13">
                  <c:v>91</c:v>
                </c:pt>
                <c:pt idx="14">
                  <c:v>98</c:v>
                </c:pt>
                <c:pt idx="15">
                  <c:v>105</c:v>
                </c:pt>
                <c:pt idx="16">
                  <c:v>112</c:v>
                </c:pt>
                <c:pt idx="17">
                  <c:v>119</c:v>
                </c:pt>
                <c:pt idx="18">
                  <c:v>126</c:v>
                </c:pt>
                <c:pt idx="19">
                  <c:v>133</c:v>
                </c:pt>
                <c:pt idx="20">
                  <c:v>140</c:v>
                </c:pt>
                <c:pt idx="21">
                  <c:v>147</c:v>
                </c:pt>
                <c:pt idx="22">
                  <c:v>154</c:v>
                </c:pt>
                <c:pt idx="23">
                  <c:v>161</c:v>
                </c:pt>
                <c:pt idx="24">
                  <c:v>168</c:v>
                </c:pt>
                <c:pt idx="25">
                  <c:v>175</c:v>
                </c:pt>
                <c:pt idx="26">
                  <c:v>182</c:v>
                </c:pt>
                <c:pt idx="27">
                  <c:v>189</c:v>
                </c:pt>
                <c:pt idx="28">
                  <c:v>196</c:v>
                </c:pt>
                <c:pt idx="29">
                  <c:v>203</c:v>
                </c:pt>
                <c:pt idx="30">
                  <c:v>210</c:v>
                </c:pt>
                <c:pt idx="31">
                  <c:v>217</c:v>
                </c:pt>
                <c:pt idx="32">
                  <c:v>224</c:v>
                </c:pt>
                <c:pt idx="33">
                  <c:v>231</c:v>
                </c:pt>
                <c:pt idx="34">
                  <c:v>238</c:v>
                </c:pt>
                <c:pt idx="35">
                  <c:v>245</c:v>
                </c:pt>
                <c:pt idx="36">
                  <c:v>252</c:v>
                </c:pt>
                <c:pt idx="37">
                  <c:v>259</c:v>
                </c:pt>
                <c:pt idx="38">
                  <c:v>266</c:v>
                </c:pt>
                <c:pt idx="39">
                  <c:v>273</c:v>
                </c:pt>
                <c:pt idx="40">
                  <c:v>280</c:v>
                </c:pt>
                <c:pt idx="41">
                  <c:v>287</c:v>
                </c:pt>
              </c:numCache>
            </c:numRef>
          </c:cat>
          <c:val>
            <c:numRef>
              <c:f>'labor growth'!$G$5:$G$46</c:f>
              <c:numCache>
                <c:formatCode>0</c:formatCode>
                <c:ptCount val="42"/>
                <c:pt idx="0">
                  <c:v>20</c:v>
                </c:pt>
                <c:pt idx="1">
                  <c:v>17.142857142857142</c:v>
                </c:pt>
                <c:pt idx="2">
                  <c:v>14.285714285714286</c:v>
                </c:pt>
                <c:pt idx="3">
                  <c:v>12.857142857142858</c:v>
                </c:pt>
                <c:pt idx="4">
                  <c:v>11.428571428571429</c:v>
                </c:pt>
                <c:pt idx="5">
                  <c:v>10.714285714285714</c:v>
                </c:pt>
                <c:pt idx="6">
                  <c:v>10</c:v>
                </c:pt>
                <c:pt idx="7">
                  <c:v>9.2857142857142865</c:v>
                </c:pt>
                <c:pt idx="8">
                  <c:v>8.5714285714285712</c:v>
                </c:pt>
                <c:pt idx="9">
                  <c:v>7.8571428571428568</c:v>
                </c:pt>
                <c:pt idx="10">
                  <c:v>7.8571428571428568</c:v>
                </c:pt>
                <c:pt idx="11">
                  <c:v>7.1428571428571432</c:v>
                </c:pt>
                <c:pt idx="12">
                  <c:v>7.1428571428571432</c:v>
                </c:pt>
                <c:pt idx="13">
                  <c:v>6.4285714285714288</c:v>
                </c:pt>
                <c:pt idx="14">
                  <c:v>6.4285714285714288</c:v>
                </c:pt>
                <c:pt idx="15">
                  <c:v>6.4285714285714288</c:v>
                </c:pt>
                <c:pt idx="16">
                  <c:v>5.7142857142857144</c:v>
                </c:pt>
                <c:pt idx="17">
                  <c:v>5.7142857142857144</c:v>
                </c:pt>
                <c:pt idx="18">
                  <c:v>5.7142857142857144</c:v>
                </c:pt>
                <c:pt idx="19">
                  <c:v>5.7142857142857144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4.2857142857142856</c:v>
                </c:pt>
                <c:pt idx="26">
                  <c:v>4.2857142857142856</c:v>
                </c:pt>
                <c:pt idx="27">
                  <c:v>4.2857142857142856</c:v>
                </c:pt>
                <c:pt idx="28">
                  <c:v>4.2857142857142856</c:v>
                </c:pt>
                <c:pt idx="29">
                  <c:v>4.2857142857142856</c:v>
                </c:pt>
                <c:pt idx="30">
                  <c:v>4.2857142857142856</c:v>
                </c:pt>
                <c:pt idx="31">
                  <c:v>3.5714285714285716</c:v>
                </c:pt>
                <c:pt idx="32">
                  <c:v>3.5714285714285716</c:v>
                </c:pt>
                <c:pt idx="33">
                  <c:v>3.5714285714285716</c:v>
                </c:pt>
                <c:pt idx="34">
                  <c:v>3.5714285714285716</c:v>
                </c:pt>
                <c:pt idx="35">
                  <c:v>3.5714285714285716</c:v>
                </c:pt>
                <c:pt idx="36">
                  <c:v>3.5714285714285716</c:v>
                </c:pt>
                <c:pt idx="37">
                  <c:v>3.5714285714285716</c:v>
                </c:pt>
                <c:pt idx="38">
                  <c:v>2.8571428571428572</c:v>
                </c:pt>
                <c:pt idx="39">
                  <c:v>2.8571428571428572</c:v>
                </c:pt>
                <c:pt idx="40">
                  <c:v>2.8571428571428572</c:v>
                </c:pt>
                <c:pt idx="41">
                  <c:v>2.8571428571428572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88384"/>
        <c:axId val="96698368"/>
      </c:lineChart>
      <c:catAx>
        <c:axId val="9668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698368"/>
        <c:crosses val="autoZero"/>
        <c:auto val="1"/>
        <c:lblAlgn val="ctr"/>
        <c:lblOffset val="100"/>
        <c:noMultiLvlLbl val="0"/>
      </c:catAx>
      <c:valAx>
        <c:axId val="966983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68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20121557679298"/>
          <c:y val="4.4359558360989745E-2"/>
          <c:w val="0.81756561047034015"/>
          <c:h val="0.8799355762347952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'labor growth'!$F$5:$F$27</c:f>
              <c:numCache>
                <c:formatCode>General</c:formatCode>
                <c:ptCount val="23"/>
                <c:pt idx="0">
                  <c:v>140</c:v>
                </c:pt>
                <c:pt idx="1">
                  <c:v>260</c:v>
                </c:pt>
                <c:pt idx="2">
                  <c:v>360</c:v>
                </c:pt>
                <c:pt idx="3">
                  <c:v>450</c:v>
                </c:pt>
                <c:pt idx="4">
                  <c:v>530</c:v>
                </c:pt>
                <c:pt idx="5">
                  <c:v>605</c:v>
                </c:pt>
                <c:pt idx="6">
                  <c:v>675</c:v>
                </c:pt>
                <c:pt idx="7">
                  <c:v>740</c:v>
                </c:pt>
                <c:pt idx="8">
                  <c:v>800</c:v>
                </c:pt>
                <c:pt idx="9">
                  <c:v>855</c:v>
                </c:pt>
                <c:pt idx="10">
                  <c:v>910</c:v>
                </c:pt>
                <c:pt idx="11">
                  <c:v>960</c:v>
                </c:pt>
                <c:pt idx="12">
                  <c:v>1010</c:v>
                </c:pt>
                <c:pt idx="13">
                  <c:v>1055</c:v>
                </c:pt>
                <c:pt idx="14">
                  <c:v>1100</c:v>
                </c:pt>
                <c:pt idx="15">
                  <c:v>1145</c:v>
                </c:pt>
                <c:pt idx="16">
                  <c:v>1185</c:v>
                </c:pt>
                <c:pt idx="17">
                  <c:v>1225</c:v>
                </c:pt>
                <c:pt idx="18">
                  <c:v>1265</c:v>
                </c:pt>
                <c:pt idx="19">
                  <c:v>1305</c:v>
                </c:pt>
                <c:pt idx="20">
                  <c:v>1340</c:v>
                </c:pt>
                <c:pt idx="21">
                  <c:v>1375</c:v>
                </c:pt>
                <c:pt idx="22">
                  <c:v>1410</c:v>
                </c:pt>
              </c:numCache>
            </c:numRef>
          </c:xVal>
          <c:yVal>
            <c:numRef>
              <c:f>'labor growth'!$G$5:$G$27</c:f>
              <c:numCache>
                <c:formatCode>0</c:formatCode>
                <c:ptCount val="23"/>
                <c:pt idx="0">
                  <c:v>20</c:v>
                </c:pt>
                <c:pt idx="1">
                  <c:v>17.142857142857142</c:v>
                </c:pt>
                <c:pt idx="2">
                  <c:v>14.285714285714286</c:v>
                </c:pt>
                <c:pt idx="3">
                  <c:v>12.857142857142858</c:v>
                </c:pt>
                <c:pt idx="4">
                  <c:v>11.428571428571429</c:v>
                </c:pt>
                <c:pt idx="5">
                  <c:v>10.714285714285714</c:v>
                </c:pt>
                <c:pt idx="6">
                  <c:v>10</c:v>
                </c:pt>
                <c:pt idx="7">
                  <c:v>9.2857142857142865</c:v>
                </c:pt>
                <c:pt idx="8">
                  <c:v>8.5714285714285712</c:v>
                </c:pt>
                <c:pt idx="9">
                  <c:v>7.8571428571428568</c:v>
                </c:pt>
                <c:pt idx="10">
                  <c:v>7.8571428571428568</c:v>
                </c:pt>
                <c:pt idx="11">
                  <c:v>7.1428571428571432</c:v>
                </c:pt>
                <c:pt idx="12">
                  <c:v>7.1428571428571432</c:v>
                </c:pt>
                <c:pt idx="13">
                  <c:v>6.4285714285714288</c:v>
                </c:pt>
                <c:pt idx="14">
                  <c:v>6.4285714285714288</c:v>
                </c:pt>
                <c:pt idx="15">
                  <c:v>6.4285714285714288</c:v>
                </c:pt>
                <c:pt idx="16">
                  <c:v>5.7142857142857144</c:v>
                </c:pt>
                <c:pt idx="17">
                  <c:v>5.7142857142857144</c:v>
                </c:pt>
                <c:pt idx="18">
                  <c:v>5.7142857142857144</c:v>
                </c:pt>
                <c:pt idx="19">
                  <c:v>5.7142857142857144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16288"/>
        <c:axId val="96717824"/>
      </c:scatterChart>
      <c:valAx>
        <c:axId val="967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717824"/>
        <c:crosses val="autoZero"/>
        <c:crossBetween val="midCat"/>
      </c:valAx>
      <c:valAx>
        <c:axId val="967178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71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Tower </a:t>
            </a:r>
          </a:p>
          <a:p>
            <a:pPr>
              <a:defRPr/>
            </a:pPr>
            <a:r>
              <a:rPr lang="en-US"/>
              <a:t>power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power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'labor growth'!$B$5:$B$46</c:f>
              <c:numCache>
                <c:formatCode>General</c:formatCode>
                <c:ptCount val="42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9">
                  <c:v>8</c:v>
                </c:pt>
                <c:pt idx="33">
                  <c:v>9</c:v>
                </c:pt>
                <c:pt idx="37">
                  <c:v>10</c:v>
                </c:pt>
              </c:numCache>
            </c:numRef>
          </c:cat>
          <c:val>
            <c:numRef>
              <c:f>'labor growth'!$L$5:$L$46</c:f>
              <c:numCache>
                <c:formatCode>0</c:formatCode>
                <c:ptCount val="42"/>
                <c:pt idx="0">
                  <c:v>23.333333333333332</c:v>
                </c:pt>
                <c:pt idx="1">
                  <c:v>43.333333333333336</c:v>
                </c:pt>
                <c:pt idx="2">
                  <c:v>60</c:v>
                </c:pt>
                <c:pt idx="3">
                  <c:v>75</c:v>
                </c:pt>
                <c:pt idx="4">
                  <c:v>88.333333333333329</c:v>
                </c:pt>
                <c:pt idx="5">
                  <c:v>100.83333333333333</c:v>
                </c:pt>
                <c:pt idx="6">
                  <c:v>112.5</c:v>
                </c:pt>
                <c:pt idx="7">
                  <c:v>123.33333333333333</c:v>
                </c:pt>
                <c:pt idx="8">
                  <c:v>100</c:v>
                </c:pt>
                <c:pt idx="9">
                  <c:v>106.875</c:v>
                </c:pt>
                <c:pt idx="10">
                  <c:v>113.75</c:v>
                </c:pt>
                <c:pt idx="11">
                  <c:v>120</c:v>
                </c:pt>
                <c:pt idx="12">
                  <c:v>126.25</c:v>
                </c:pt>
                <c:pt idx="13">
                  <c:v>131.875</c:v>
                </c:pt>
                <c:pt idx="14">
                  <c:v>137.5</c:v>
                </c:pt>
                <c:pt idx="15">
                  <c:v>143.125</c:v>
                </c:pt>
                <c:pt idx="16">
                  <c:v>118.5</c:v>
                </c:pt>
                <c:pt idx="17">
                  <c:v>122.5</c:v>
                </c:pt>
                <c:pt idx="18">
                  <c:v>126.5</c:v>
                </c:pt>
                <c:pt idx="19">
                  <c:v>130.5</c:v>
                </c:pt>
                <c:pt idx="20">
                  <c:v>134</c:v>
                </c:pt>
                <c:pt idx="21">
                  <c:v>137.5</c:v>
                </c:pt>
                <c:pt idx="22">
                  <c:v>141</c:v>
                </c:pt>
                <c:pt idx="23">
                  <c:v>144.5</c:v>
                </c:pt>
                <c:pt idx="24">
                  <c:v>185</c:v>
                </c:pt>
                <c:pt idx="25">
                  <c:v>188.75</c:v>
                </c:pt>
                <c:pt idx="26">
                  <c:v>192.5</c:v>
                </c:pt>
                <c:pt idx="27">
                  <c:v>196.25</c:v>
                </c:pt>
                <c:pt idx="28">
                  <c:v>200</c:v>
                </c:pt>
                <c:pt idx="29">
                  <c:v>203.75</c:v>
                </c:pt>
                <c:pt idx="30">
                  <c:v>207.5</c:v>
                </c:pt>
                <c:pt idx="31">
                  <c:v>210.625</c:v>
                </c:pt>
                <c:pt idx="32">
                  <c:v>213.75</c:v>
                </c:pt>
                <c:pt idx="33">
                  <c:v>216.875</c:v>
                </c:pt>
                <c:pt idx="34">
                  <c:v>220</c:v>
                </c:pt>
                <c:pt idx="35">
                  <c:v>223.125</c:v>
                </c:pt>
                <c:pt idx="36">
                  <c:v>226.25</c:v>
                </c:pt>
                <c:pt idx="37">
                  <c:v>229.375</c:v>
                </c:pt>
                <c:pt idx="38">
                  <c:v>231.875</c:v>
                </c:pt>
                <c:pt idx="39">
                  <c:v>234.375</c:v>
                </c:pt>
                <c:pt idx="40">
                  <c:v>236.875</c:v>
                </c:pt>
                <c:pt idx="41">
                  <c:v>239.375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30496"/>
        <c:axId val="96818304"/>
      </c:lineChart>
      <c:catAx>
        <c:axId val="967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18304"/>
        <c:crosses val="autoZero"/>
        <c:auto val="1"/>
        <c:lblAlgn val="ctr"/>
        <c:lblOffset val="100"/>
        <c:noMultiLvlLbl val="0"/>
      </c:catAx>
      <c:valAx>
        <c:axId val="968183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73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'travel time'!$C$8:$C$406</c:f>
              <c:numCache>
                <c:formatCode>General</c:formatCode>
                <c:ptCount val="3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>1000</c:v>
                </c:pt>
                <c:pt idx="99">
                  <c:v>1010</c:v>
                </c:pt>
                <c:pt idx="100">
                  <c:v>1020</c:v>
                </c:pt>
                <c:pt idx="101">
                  <c:v>1030</c:v>
                </c:pt>
                <c:pt idx="102">
                  <c:v>1040</c:v>
                </c:pt>
                <c:pt idx="103">
                  <c:v>1050</c:v>
                </c:pt>
                <c:pt idx="104">
                  <c:v>1060</c:v>
                </c:pt>
                <c:pt idx="105">
                  <c:v>1070</c:v>
                </c:pt>
                <c:pt idx="106">
                  <c:v>1080</c:v>
                </c:pt>
                <c:pt idx="107">
                  <c:v>1090</c:v>
                </c:pt>
                <c:pt idx="108">
                  <c:v>1100</c:v>
                </c:pt>
                <c:pt idx="109">
                  <c:v>1110</c:v>
                </c:pt>
                <c:pt idx="110">
                  <c:v>1120</c:v>
                </c:pt>
                <c:pt idx="111">
                  <c:v>1130</c:v>
                </c:pt>
                <c:pt idx="112">
                  <c:v>1140</c:v>
                </c:pt>
                <c:pt idx="113">
                  <c:v>1150</c:v>
                </c:pt>
                <c:pt idx="114">
                  <c:v>1160</c:v>
                </c:pt>
                <c:pt idx="115">
                  <c:v>1170</c:v>
                </c:pt>
                <c:pt idx="116">
                  <c:v>1180</c:v>
                </c:pt>
                <c:pt idx="117">
                  <c:v>1190</c:v>
                </c:pt>
                <c:pt idx="118">
                  <c:v>1200</c:v>
                </c:pt>
                <c:pt idx="119">
                  <c:v>1210</c:v>
                </c:pt>
                <c:pt idx="120">
                  <c:v>1220</c:v>
                </c:pt>
                <c:pt idx="121">
                  <c:v>1230</c:v>
                </c:pt>
                <c:pt idx="122">
                  <c:v>1240</c:v>
                </c:pt>
                <c:pt idx="123">
                  <c:v>1250</c:v>
                </c:pt>
                <c:pt idx="124">
                  <c:v>1260</c:v>
                </c:pt>
                <c:pt idx="125">
                  <c:v>1270</c:v>
                </c:pt>
                <c:pt idx="126">
                  <c:v>1280</c:v>
                </c:pt>
                <c:pt idx="127">
                  <c:v>1290</c:v>
                </c:pt>
                <c:pt idx="128">
                  <c:v>1300</c:v>
                </c:pt>
                <c:pt idx="129">
                  <c:v>1310</c:v>
                </c:pt>
                <c:pt idx="130">
                  <c:v>1320</c:v>
                </c:pt>
                <c:pt idx="131">
                  <c:v>1330</c:v>
                </c:pt>
                <c:pt idx="132">
                  <c:v>1340</c:v>
                </c:pt>
                <c:pt idx="133">
                  <c:v>1350</c:v>
                </c:pt>
                <c:pt idx="134">
                  <c:v>1360</c:v>
                </c:pt>
                <c:pt idx="135">
                  <c:v>1370</c:v>
                </c:pt>
                <c:pt idx="136">
                  <c:v>1380</c:v>
                </c:pt>
                <c:pt idx="137">
                  <c:v>1390</c:v>
                </c:pt>
                <c:pt idx="138">
                  <c:v>1400</c:v>
                </c:pt>
                <c:pt idx="139">
                  <c:v>1410</c:v>
                </c:pt>
                <c:pt idx="140">
                  <c:v>1420</c:v>
                </c:pt>
                <c:pt idx="141">
                  <c:v>1430</c:v>
                </c:pt>
                <c:pt idx="142">
                  <c:v>1440</c:v>
                </c:pt>
                <c:pt idx="143">
                  <c:v>1450</c:v>
                </c:pt>
                <c:pt idx="144">
                  <c:v>1460</c:v>
                </c:pt>
                <c:pt idx="145">
                  <c:v>1470</c:v>
                </c:pt>
                <c:pt idx="146">
                  <c:v>1480</c:v>
                </c:pt>
                <c:pt idx="147">
                  <c:v>1490</c:v>
                </c:pt>
                <c:pt idx="148">
                  <c:v>1500</c:v>
                </c:pt>
                <c:pt idx="149">
                  <c:v>1510</c:v>
                </c:pt>
                <c:pt idx="150">
                  <c:v>1520</c:v>
                </c:pt>
                <c:pt idx="151">
                  <c:v>1530</c:v>
                </c:pt>
                <c:pt idx="152">
                  <c:v>1540</c:v>
                </c:pt>
                <c:pt idx="153">
                  <c:v>1550</c:v>
                </c:pt>
                <c:pt idx="154">
                  <c:v>1560</c:v>
                </c:pt>
                <c:pt idx="155">
                  <c:v>1570</c:v>
                </c:pt>
                <c:pt idx="156">
                  <c:v>1580</c:v>
                </c:pt>
                <c:pt idx="157">
                  <c:v>1590</c:v>
                </c:pt>
                <c:pt idx="158">
                  <c:v>1600</c:v>
                </c:pt>
                <c:pt idx="159">
                  <c:v>1610</c:v>
                </c:pt>
                <c:pt idx="160">
                  <c:v>1620</c:v>
                </c:pt>
                <c:pt idx="161">
                  <c:v>1630</c:v>
                </c:pt>
                <c:pt idx="162">
                  <c:v>1640</c:v>
                </c:pt>
                <c:pt idx="163">
                  <c:v>1650</c:v>
                </c:pt>
                <c:pt idx="164">
                  <c:v>1660</c:v>
                </c:pt>
                <c:pt idx="165">
                  <c:v>1670</c:v>
                </c:pt>
                <c:pt idx="166">
                  <c:v>1680</c:v>
                </c:pt>
                <c:pt idx="167">
                  <c:v>1690</c:v>
                </c:pt>
                <c:pt idx="168">
                  <c:v>1700</c:v>
                </c:pt>
                <c:pt idx="169">
                  <c:v>1710</c:v>
                </c:pt>
                <c:pt idx="170">
                  <c:v>1720</c:v>
                </c:pt>
                <c:pt idx="171">
                  <c:v>1730</c:v>
                </c:pt>
                <c:pt idx="172">
                  <c:v>1740</c:v>
                </c:pt>
                <c:pt idx="173">
                  <c:v>1750</c:v>
                </c:pt>
                <c:pt idx="174">
                  <c:v>1760</c:v>
                </c:pt>
                <c:pt idx="175">
                  <c:v>1770</c:v>
                </c:pt>
                <c:pt idx="176">
                  <c:v>1780</c:v>
                </c:pt>
                <c:pt idx="177">
                  <c:v>1790</c:v>
                </c:pt>
                <c:pt idx="178">
                  <c:v>1800</c:v>
                </c:pt>
                <c:pt idx="179">
                  <c:v>1810</c:v>
                </c:pt>
                <c:pt idx="180">
                  <c:v>1820</c:v>
                </c:pt>
                <c:pt idx="181">
                  <c:v>1830</c:v>
                </c:pt>
                <c:pt idx="182">
                  <c:v>1840</c:v>
                </c:pt>
                <c:pt idx="183">
                  <c:v>1850</c:v>
                </c:pt>
                <c:pt idx="184">
                  <c:v>1860</c:v>
                </c:pt>
                <c:pt idx="185">
                  <c:v>1870</c:v>
                </c:pt>
                <c:pt idx="186">
                  <c:v>1880</c:v>
                </c:pt>
                <c:pt idx="187">
                  <c:v>1890</c:v>
                </c:pt>
                <c:pt idx="188">
                  <c:v>1900</c:v>
                </c:pt>
                <c:pt idx="189">
                  <c:v>1910</c:v>
                </c:pt>
                <c:pt idx="190">
                  <c:v>1920</c:v>
                </c:pt>
                <c:pt idx="191">
                  <c:v>1930</c:v>
                </c:pt>
                <c:pt idx="192">
                  <c:v>1940</c:v>
                </c:pt>
                <c:pt idx="193">
                  <c:v>1950</c:v>
                </c:pt>
                <c:pt idx="194">
                  <c:v>1960</c:v>
                </c:pt>
                <c:pt idx="195">
                  <c:v>1970</c:v>
                </c:pt>
                <c:pt idx="196">
                  <c:v>1980</c:v>
                </c:pt>
                <c:pt idx="197">
                  <c:v>1990</c:v>
                </c:pt>
                <c:pt idx="198">
                  <c:v>2000</c:v>
                </c:pt>
                <c:pt idx="199">
                  <c:v>2010</c:v>
                </c:pt>
                <c:pt idx="200">
                  <c:v>2020</c:v>
                </c:pt>
                <c:pt idx="201">
                  <c:v>2030</c:v>
                </c:pt>
                <c:pt idx="202">
                  <c:v>2040</c:v>
                </c:pt>
                <c:pt idx="203">
                  <c:v>2050</c:v>
                </c:pt>
                <c:pt idx="204">
                  <c:v>2060</c:v>
                </c:pt>
                <c:pt idx="205">
                  <c:v>2070</c:v>
                </c:pt>
                <c:pt idx="206">
                  <c:v>2080</c:v>
                </c:pt>
                <c:pt idx="207">
                  <c:v>2090</c:v>
                </c:pt>
                <c:pt idx="208">
                  <c:v>2100</c:v>
                </c:pt>
                <c:pt idx="209">
                  <c:v>2110</c:v>
                </c:pt>
                <c:pt idx="210">
                  <c:v>2120</c:v>
                </c:pt>
                <c:pt idx="211">
                  <c:v>2130</c:v>
                </c:pt>
                <c:pt idx="212">
                  <c:v>2140</c:v>
                </c:pt>
                <c:pt idx="213">
                  <c:v>2150</c:v>
                </c:pt>
                <c:pt idx="214">
                  <c:v>2160</c:v>
                </c:pt>
                <c:pt idx="215">
                  <c:v>2170</c:v>
                </c:pt>
                <c:pt idx="216">
                  <c:v>2180</c:v>
                </c:pt>
                <c:pt idx="217">
                  <c:v>2190</c:v>
                </c:pt>
                <c:pt idx="218">
                  <c:v>2200</c:v>
                </c:pt>
                <c:pt idx="219">
                  <c:v>2210</c:v>
                </c:pt>
                <c:pt idx="220">
                  <c:v>2220</c:v>
                </c:pt>
                <c:pt idx="221">
                  <c:v>2230</c:v>
                </c:pt>
                <c:pt idx="222">
                  <c:v>2240</c:v>
                </c:pt>
                <c:pt idx="223">
                  <c:v>2250</c:v>
                </c:pt>
                <c:pt idx="224">
                  <c:v>2260</c:v>
                </c:pt>
                <c:pt idx="225">
                  <c:v>2270</c:v>
                </c:pt>
                <c:pt idx="226">
                  <c:v>2280</c:v>
                </c:pt>
                <c:pt idx="227">
                  <c:v>2290</c:v>
                </c:pt>
                <c:pt idx="228">
                  <c:v>2300</c:v>
                </c:pt>
                <c:pt idx="229">
                  <c:v>2310</c:v>
                </c:pt>
                <c:pt idx="230">
                  <c:v>2320</c:v>
                </c:pt>
                <c:pt idx="231">
                  <c:v>2330</c:v>
                </c:pt>
                <c:pt idx="232">
                  <c:v>2340</c:v>
                </c:pt>
                <c:pt idx="233">
                  <c:v>2350</c:v>
                </c:pt>
                <c:pt idx="234">
                  <c:v>2360</c:v>
                </c:pt>
                <c:pt idx="235">
                  <c:v>2370</c:v>
                </c:pt>
                <c:pt idx="236">
                  <c:v>2380</c:v>
                </c:pt>
                <c:pt idx="237">
                  <c:v>2390</c:v>
                </c:pt>
                <c:pt idx="238">
                  <c:v>2400</c:v>
                </c:pt>
                <c:pt idx="239">
                  <c:v>2410</c:v>
                </c:pt>
                <c:pt idx="240">
                  <c:v>2420</c:v>
                </c:pt>
                <c:pt idx="241">
                  <c:v>2430</c:v>
                </c:pt>
                <c:pt idx="242">
                  <c:v>2440</c:v>
                </c:pt>
                <c:pt idx="243">
                  <c:v>2450</c:v>
                </c:pt>
                <c:pt idx="244">
                  <c:v>2460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2700</c:v>
                </c:pt>
                <c:pt idx="269">
                  <c:v>2710</c:v>
                </c:pt>
                <c:pt idx="270">
                  <c:v>2720</c:v>
                </c:pt>
                <c:pt idx="271">
                  <c:v>2730</c:v>
                </c:pt>
                <c:pt idx="272">
                  <c:v>2740</c:v>
                </c:pt>
                <c:pt idx="273">
                  <c:v>2750</c:v>
                </c:pt>
                <c:pt idx="274">
                  <c:v>2760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2860</c:v>
                </c:pt>
                <c:pt idx="285">
                  <c:v>2870</c:v>
                </c:pt>
                <c:pt idx="286">
                  <c:v>2880</c:v>
                </c:pt>
                <c:pt idx="287">
                  <c:v>2890</c:v>
                </c:pt>
                <c:pt idx="288">
                  <c:v>2900</c:v>
                </c:pt>
                <c:pt idx="289">
                  <c:v>2910</c:v>
                </c:pt>
                <c:pt idx="290">
                  <c:v>2920</c:v>
                </c:pt>
                <c:pt idx="291">
                  <c:v>2930</c:v>
                </c:pt>
                <c:pt idx="292">
                  <c:v>2940</c:v>
                </c:pt>
                <c:pt idx="293">
                  <c:v>2950</c:v>
                </c:pt>
                <c:pt idx="294">
                  <c:v>2960</c:v>
                </c:pt>
                <c:pt idx="295">
                  <c:v>2970</c:v>
                </c:pt>
                <c:pt idx="296">
                  <c:v>2980</c:v>
                </c:pt>
                <c:pt idx="297">
                  <c:v>2990</c:v>
                </c:pt>
                <c:pt idx="298">
                  <c:v>3000</c:v>
                </c:pt>
                <c:pt idx="299">
                  <c:v>3010</c:v>
                </c:pt>
                <c:pt idx="300">
                  <c:v>3020</c:v>
                </c:pt>
                <c:pt idx="301">
                  <c:v>3030</c:v>
                </c:pt>
                <c:pt idx="302">
                  <c:v>3040</c:v>
                </c:pt>
                <c:pt idx="303">
                  <c:v>3050</c:v>
                </c:pt>
                <c:pt idx="304">
                  <c:v>3060</c:v>
                </c:pt>
                <c:pt idx="305">
                  <c:v>3070</c:v>
                </c:pt>
                <c:pt idx="306">
                  <c:v>3080</c:v>
                </c:pt>
                <c:pt idx="307">
                  <c:v>3090</c:v>
                </c:pt>
                <c:pt idx="308">
                  <c:v>3100</c:v>
                </c:pt>
                <c:pt idx="309">
                  <c:v>3110</c:v>
                </c:pt>
                <c:pt idx="310">
                  <c:v>3120</c:v>
                </c:pt>
                <c:pt idx="311">
                  <c:v>3130</c:v>
                </c:pt>
                <c:pt idx="312">
                  <c:v>3140</c:v>
                </c:pt>
                <c:pt idx="313">
                  <c:v>3150</c:v>
                </c:pt>
                <c:pt idx="314">
                  <c:v>3160</c:v>
                </c:pt>
                <c:pt idx="315">
                  <c:v>3170</c:v>
                </c:pt>
                <c:pt idx="316">
                  <c:v>3180</c:v>
                </c:pt>
                <c:pt idx="317">
                  <c:v>3190</c:v>
                </c:pt>
                <c:pt idx="318">
                  <c:v>3200</c:v>
                </c:pt>
                <c:pt idx="319">
                  <c:v>3210</c:v>
                </c:pt>
                <c:pt idx="320">
                  <c:v>3220</c:v>
                </c:pt>
                <c:pt idx="321">
                  <c:v>3230</c:v>
                </c:pt>
                <c:pt idx="322">
                  <c:v>3240</c:v>
                </c:pt>
                <c:pt idx="323">
                  <c:v>3250</c:v>
                </c:pt>
                <c:pt idx="324">
                  <c:v>3260</c:v>
                </c:pt>
                <c:pt idx="325">
                  <c:v>3270</c:v>
                </c:pt>
                <c:pt idx="326">
                  <c:v>3280</c:v>
                </c:pt>
                <c:pt idx="327">
                  <c:v>3290</c:v>
                </c:pt>
                <c:pt idx="328">
                  <c:v>3300</c:v>
                </c:pt>
                <c:pt idx="329">
                  <c:v>3310</c:v>
                </c:pt>
                <c:pt idx="330">
                  <c:v>3320</c:v>
                </c:pt>
                <c:pt idx="331">
                  <c:v>3330</c:v>
                </c:pt>
                <c:pt idx="332">
                  <c:v>3340</c:v>
                </c:pt>
                <c:pt idx="333">
                  <c:v>3350</c:v>
                </c:pt>
                <c:pt idx="334">
                  <c:v>3360</c:v>
                </c:pt>
                <c:pt idx="335">
                  <c:v>3370</c:v>
                </c:pt>
                <c:pt idx="336">
                  <c:v>3380</c:v>
                </c:pt>
                <c:pt idx="337">
                  <c:v>3390</c:v>
                </c:pt>
                <c:pt idx="338">
                  <c:v>3400</c:v>
                </c:pt>
                <c:pt idx="339">
                  <c:v>3410</c:v>
                </c:pt>
                <c:pt idx="340">
                  <c:v>3420</c:v>
                </c:pt>
                <c:pt idx="341">
                  <c:v>3430</c:v>
                </c:pt>
                <c:pt idx="342">
                  <c:v>3440</c:v>
                </c:pt>
                <c:pt idx="343">
                  <c:v>3450</c:v>
                </c:pt>
                <c:pt idx="344">
                  <c:v>3460</c:v>
                </c:pt>
                <c:pt idx="345">
                  <c:v>3470</c:v>
                </c:pt>
                <c:pt idx="346">
                  <c:v>3480</c:v>
                </c:pt>
                <c:pt idx="347">
                  <c:v>3490</c:v>
                </c:pt>
                <c:pt idx="348">
                  <c:v>3500</c:v>
                </c:pt>
                <c:pt idx="349">
                  <c:v>3510</c:v>
                </c:pt>
                <c:pt idx="350">
                  <c:v>3520</c:v>
                </c:pt>
                <c:pt idx="351">
                  <c:v>3530</c:v>
                </c:pt>
                <c:pt idx="352">
                  <c:v>3540</c:v>
                </c:pt>
                <c:pt idx="353">
                  <c:v>3550</c:v>
                </c:pt>
                <c:pt idx="354">
                  <c:v>3560</c:v>
                </c:pt>
                <c:pt idx="355">
                  <c:v>3570</c:v>
                </c:pt>
                <c:pt idx="356">
                  <c:v>3580</c:v>
                </c:pt>
                <c:pt idx="357">
                  <c:v>3590</c:v>
                </c:pt>
                <c:pt idx="358">
                  <c:v>3600</c:v>
                </c:pt>
                <c:pt idx="359">
                  <c:v>3610</c:v>
                </c:pt>
                <c:pt idx="360">
                  <c:v>3620</c:v>
                </c:pt>
                <c:pt idx="361">
                  <c:v>3630</c:v>
                </c:pt>
                <c:pt idx="362">
                  <c:v>3640</c:v>
                </c:pt>
                <c:pt idx="363">
                  <c:v>3650</c:v>
                </c:pt>
                <c:pt idx="364">
                  <c:v>3660</c:v>
                </c:pt>
                <c:pt idx="365">
                  <c:v>3670</c:v>
                </c:pt>
                <c:pt idx="366">
                  <c:v>3680</c:v>
                </c:pt>
                <c:pt idx="367">
                  <c:v>3690</c:v>
                </c:pt>
                <c:pt idx="368">
                  <c:v>3700</c:v>
                </c:pt>
                <c:pt idx="369">
                  <c:v>3710</c:v>
                </c:pt>
                <c:pt idx="370">
                  <c:v>3720</c:v>
                </c:pt>
                <c:pt idx="371">
                  <c:v>3730</c:v>
                </c:pt>
                <c:pt idx="372">
                  <c:v>3740</c:v>
                </c:pt>
                <c:pt idx="373">
                  <c:v>3750</c:v>
                </c:pt>
                <c:pt idx="374">
                  <c:v>3760</c:v>
                </c:pt>
                <c:pt idx="375">
                  <c:v>3770</c:v>
                </c:pt>
                <c:pt idx="376">
                  <c:v>3780</c:v>
                </c:pt>
                <c:pt idx="377">
                  <c:v>3790</c:v>
                </c:pt>
                <c:pt idx="378">
                  <c:v>3800</c:v>
                </c:pt>
                <c:pt idx="379">
                  <c:v>3810</c:v>
                </c:pt>
                <c:pt idx="380">
                  <c:v>3820</c:v>
                </c:pt>
                <c:pt idx="381">
                  <c:v>3830</c:v>
                </c:pt>
                <c:pt idx="382">
                  <c:v>3840</c:v>
                </c:pt>
                <c:pt idx="383">
                  <c:v>3850</c:v>
                </c:pt>
                <c:pt idx="384">
                  <c:v>3860</c:v>
                </c:pt>
                <c:pt idx="385">
                  <c:v>3870</c:v>
                </c:pt>
                <c:pt idx="386">
                  <c:v>3880</c:v>
                </c:pt>
                <c:pt idx="387">
                  <c:v>3890</c:v>
                </c:pt>
                <c:pt idx="388">
                  <c:v>3900</c:v>
                </c:pt>
                <c:pt idx="389">
                  <c:v>3910</c:v>
                </c:pt>
                <c:pt idx="390">
                  <c:v>3920</c:v>
                </c:pt>
                <c:pt idx="391">
                  <c:v>3930</c:v>
                </c:pt>
                <c:pt idx="392">
                  <c:v>3940</c:v>
                </c:pt>
                <c:pt idx="393">
                  <c:v>3950</c:v>
                </c:pt>
                <c:pt idx="394">
                  <c:v>3960</c:v>
                </c:pt>
                <c:pt idx="395">
                  <c:v>3970</c:v>
                </c:pt>
                <c:pt idx="396">
                  <c:v>3980</c:v>
                </c:pt>
                <c:pt idx="397">
                  <c:v>3990</c:v>
                </c:pt>
                <c:pt idx="398">
                  <c:v>4000</c:v>
                </c:pt>
              </c:numCache>
            </c:numRef>
          </c:xVal>
          <c:yVal>
            <c:numRef>
              <c:f>'travel time'!$D$8:$D$406</c:f>
              <c:numCache>
                <c:formatCode>General</c:formatCode>
                <c:ptCount val="399"/>
                <c:pt idx="0">
                  <c:v>2590.9775381669915</c:v>
                </c:pt>
                <c:pt idx="1">
                  <c:v>3725.0605454425572</c:v>
                </c:pt>
                <c:pt idx="2">
                  <c:v>4766.5631459994956</c:v>
                </c:pt>
                <c:pt idx="3">
                  <c:v>5744.2275806433863</c:v>
                </c:pt>
                <c:pt idx="4">
                  <c:v>6673.8558168358413</c:v>
                </c:pt>
                <c:pt idx="5">
                  <c:v>7565.349535618644</c:v>
                </c:pt>
                <c:pt idx="6">
                  <c:v>8425.4474234073423</c:v>
                </c:pt>
                <c:pt idx="7">
                  <c:v>9259.0060350929889</c:v>
                </c:pt>
                <c:pt idx="8">
                  <c:v>10069.676460233535</c:v>
                </c:pt>
                <c:pt idx="9">
                  <c:v>10860.294136629902</c:v>
                </c:pt>
                <c:pt idx="10">
                  <c:v>11633.118562899283</c:v>
                </c:pt>
                <c:pt idx="11">
                  <c:v>12389.988440784486</c:v>
                </c:pt>
                <c:pt idx="12">
                  <c:v>13132.426307590611</c:v>
                </c:pt>
                <c:pt idx="13">
                  <c:v>13861.711541003735</c:v>
                </c:pt>
                <c:pt idx="14">
                  <c:v>14578.932768808223</c:v>
                </c:pt>
                <c:pt idx="15">
                  <c:v>15285.026417598458</c:v>
                </c:pt>
                <c:pt idx="16">
                  <c:v>15980.805665748872</c:v>
                </c:pt>
                <c:pt idx="17">
                  <c:v>16666.982589270836</c:v>
                </c:pt>
                <c:pt idx="18">
                  <c:v>17344.185374654637</c:v>
                </c:pt>
                <c:pt idx="19">
                  <c:v>18012.971888945118</c:v>
                </c:pt>
                <c:pt idx="20">
                  <c:v>18673.840514490505</c:v>
                </c:pt>
                <c:pt idx="21">
                  <c:v>19327.238898811174</c:v>
                </c:pt>
                <c:pt idx="22">
                  <c:v>19973.571093831368</c:v>
                </c:pt>
                <c:pt idx="23">
                  <c:v>20613.203435596417</c:v>
                </c:pt>
                <c:pt idx="24">
                  <c:v>21246.469428085737</c:v>
                </c:pt>
                <c:pt idx="25">
                  <c:v>21873.67383155421</c:v>
                </c:pt>
                <c:pt idx="26">
                  <c:v>22495.096109577484</c:v>
                </c:pt>
                <c:pt idx="27">
                  <c:v>23110.993354662358</c:v>
                </c:pt>
                <c:pt idx="28">
                  <c:v>23721.602786526615</c:v>
                </c:pt>
                <c:pt idx="29">
                  <c:v>24327.143897603484</c:v>
                </c:pt>
                <c:pt idx="30">
                  <c:v>24927.820305335961</c:v>
                </c:pt>
                <c:pt idx="31">
                  <c:v>25523.821359225323</c:v>
                </c:pt>
                <c:pt idx="32">
                  <c:v>26115.32354153819</c:v>
                </c:pt>
                <c:pt idx="33">
                  <c:v>26702.491693443502</c:v>
                </c:pt>
                <c:pt idx="34">
                  <c:v>27285.480092693379</c:v>
                </c:pt>
                <c:pt idx="35">
                  <c:v>27864.433404438645</c:v>
                </c:pt>
                <c:pt idx="36">
                  <c:v>28439.487523132309</c:v>
                </c:pt>
                <c:pt idx="37">
                  <c:v>29010.770320529224</c:v>
                </c:pt>
                <c:pt idx="38">
                  <c:v>29578.402312390448</c:v>
                </c:pt>
                <c:pt idx="39">
                  <c:v>30142.497254534934</c:v>
                </c:pt>
                <c:pt idx="40">
                  <c:v>30703.162677264238</c:v>
                </c:pt>
                <c:pt idx="41">
                  <c:v>31260.500365844051</c:v>
                </c:pt>
                <c:pt idx="42">
                  <c:v>31814.60679361377</c:v>
                </c:pt>
                <c:pt idx="43">
                  <c:v>32365.573513362364</c:v>
                </c:pt>
                <c:pt idx="44">
                  <c:v>32913.4875118294</c:v>
                </c:pt>
                <c:pt idx="45">
                  <c:v>33458.431531529102</c:v>
                </c:pt>
                <c:pt idx="46">
                  <c:v>34000.484363540469</c:v>
                </c:pt>
                <c:pt idx="47">
                  <c:v>34539.72111443121</c:v>
                </c:pt>
                <c:pt idx="48">
                  <c:v>35076.213450081632</c:v>
                </c:pt>
                <c:pt idx="49">
                  <c:v>35610.029818828756</c:v>
                </c:pt>
                <c:pt idx="50">
                  <c:v>36141.235656054349</c:v>
                </c:pt>
                <c:pt idx="51">
                  <c:v>36669.893572087407</c:v>
                </c:pt>
                <c:pt idx="52">
                  <c:v>37196.063525070313</c:v>
                </c:pt>
                <c:pt idx="53">
                  <c:v>37719.802980246917</c:v>
                </c:pt>
                <c:pt idx="54">
                  <c:v>38241.167056967453</c:v>
                </c:pt>
                <c:pt idx="55">
                  <c:v>38760.208664558115</c:v>
                </c:pt>
                <c:pt idx="56">
                  <c:v>39276.978628080433</c:v>
                </c:pt>
                <c:pt idx="57">
                  <c:v>39791.525804892422</c:v>
                </c:pt>
                <c:pt idx="58">
                  <c:v>40303.897192829958</c:v>
                </c:pt>
                <c:pt idx="59">
                  <c:v>40814.138030738992</c:v>
                </c:pt>
                <c:pt idx="60">
                  <c:v>41322.291892016532</c:v>
                </c:pt>
                <c:pt idx="61">
                  <c:v>41828.400771751301</c:v>
                </c:pt>
                <c:pt idx="62">
                  <c:v>42332.505167995936</c:v>
                </c:pt>
                <c:pt idx="63">
                  <c:v>42834.644157652081</c:v>
                </c:pt>
                <c:pt idx="64">
                  <c:v>43334.855467402012</c:v>
                </c:pt>
                <c:pt idx="65">
                  <c:v>43833.175540080796</c:v>
                </c:pt>
                <c:pt idx="66">
                  <c:v>44329.639596845242</c:v>
                </c:pt>
                <c:pt idx="67">
                  <c:v>44824.281695463818</c:v>
                </c:pt>
                <c:pt idx="68">
                  <c:v>45317.134785021903</c:v>
                </c:pt>
                <c:pt idx="69">
                  <c:v>45808.23075731151</c:v>
                </c:pt>
                <c:pt idx="70">
                  <c:v>46297.600495149389</c:v>
                </c:pt>
                <c:pt idx="71">
                  <c:v>46785.273917847597</c:v>
                </c:pt>
                <c:pt idx="72">
                  <c:v>47271.280024041116</c:v>
                </c:pt>
                <c:pt idx="73">
                  <c:v>47755.646932059411</c:v>
                </c:pt>
                <c:pt idx="74">
                  <c:v>48238.401918013842</c:v>
                </c:pt>
                <c:pt idx="75">
                  <c:v>48719.571451758384</c:v>
                </c:pt>
                <c:pt idx="76">
                  <c:v>49199.181230868198</c:v>
                </c:pt>
                <c:pt idx="77">
                  <c:v>49677.25621277032</c:v>
                </c:pt>
                <c:pt idx="78">
                  <c:v>50153.820645147105</c:v>
                </c:pt>
                <c:pt idx="79">
                  <c:v>50628.898094727745</c:v>
                </c:pt>
                <c:pt idx="80">
                  <c:v>51102.511474571205</c:v>
                </c:pt>
                <c:pt idx="81">
                  <c:v>51574.683069936509</c:v>
                </c:pt>
                <c:pt idx="82">
                  <c:v>52045.434562830764</c:v>
                </c:pt>
                <c:pt idx="83">
                  <c:v>52514.787055316585</c:v>
                </c:pt>
                <c:pt idx="84">
                  <c:v>52982.761091655862</c:v>
                </c:pt>
                <c:pt idx="85">
                  <c:v>53449.376679360685</c:v>
                </c:pt>
                <c:pt idx="86">
                  <c:v>53914.653309217021</c:v>
                </c:pt>
                <c:pt idx="87">
                  <c:v>54378.60997434309</c:v>
                </c:pt>
                <c:pt idx="88">
                  <c:v>54841.265188338402</c:v>
                </c:pt>
                <c:pt idx="89">
                  <c:v>55302.637002577205</c:v>
                </c:pt>
                <c:pt idx="90">
                  <c:v>55762.743022694973</c:v>
                </c:pt>
                <c:pt idx="91">
                  <c:v>56221.600424314369</c:v>
                </c:pt>
                <c:pt idx="92">
                  <c:v>56679.225968053775</c:v>
                </c:pt>
                <c:pt idx="93">
                  <c:v>57135.636013857707</c:v>
                </c:pt>
                <c:pt idx="94">
                  <c:v>57590.846534686738</c:v>
                </c:pt>
                <c:pt idx="95">
                  <c:v>58044.873129602718</c:v>
                </c:pt>
                <c:pt idx="96">
                  <c:v>58497.731036280908</c:v>
                </c:pt>
                <c:pt idx="97">
                  <c:v>58949.435142980081</c:v>
                </c:pt>
                <c:pt idx="98">
                  <c:v>59400.000000000044</c:v>
                </c:pt>
                <c:pt idx="99">
                  <c:v>59849.439830651456</c:v>
                </c:pt>
                <c:pt idx="100">
                  <c:v>60297.768541766403</c:v>
                </c:pt>
                <c:pt idx="101">
                  <c:v>60744.999733769677</c:v>
                </c:pt>
                <c:pt idx="102">
                  <c:v>61191.146710336099</c:v>
                </c:pt>
                <c:pt idx="103">
                  <c:v>61636.222487653664</c:v>
                </c:pt>
                <c:pt idx="104">
                  <c:v>62080.239803311502</c:v>
                </c:pt>
                <c:pt idx="105">
                  <c:v>62523.211124832385</c:v>
                </c:pt>
                <c:pt idx="106">
                  <c:v>62965.14865786663</c:v>
                </c:pt>
                <c:pt idx="107">
                  <c:v>63406.064354063361</c:v>
                </c:pt>
                <c:pt idx="108">
                  <c:v>63845.96991863646</c:v>
                </c:pt>
                <c:pt idx="109">
                  <c:v>64284.876817637138</c:v>
                </c:pt>
                <c:pt idx="110">
                  <c:v>64722.796284949181</c:v>
                </c:pt>
                <c:pt idx="111">
                  <c:v>65159.739329018499</c:v>
                </c:pt>
                <c:pt idx="112">
                  <c:v>65595.716739330266</c:v>
                </c:pt>
                <c:pt idx="113">
                  <c:v>66030.739092645046</c:v>
                </c:pt>
                <c:pt idx="114">
                  <c:v>66464.816759003617</c:v>
                </c:pt>
                <c:pt idx="115">
                  <c:v>66897.959907513505</c:v>
                </c:pt>
                <c:pt idx="116">
                  <c:v>67330.178511923921</c:v>
                </c:pt>
                <c:pt idx="117">
                  <c:v>67761.482356001754</c:v>
                </c:pt>
                <c:pt idx="118">
                  <c:v>68191.881038714346</c:v>
                </c:pt>
                <c:pt idx="119">
                  <c:v>68621.383979230071</c:v>
                </c:pt>
                <c:pt idx="120">
                  <c:v>69050.000421741875</c:v>
                </c:pt>
                <c:pt idx="121">
                  <c:v>69477.739440125195</c:v>
                </c:pt>
                <c:pt idx="122">
                  <c:v>69904.609942433104</c:v>
                </c:pt>
                <c:pt idx="123">
                  <c:v>70330.620675238184</c:v>
                </c:pt>
                <c:pt idx="124">
                  <c:v>70755.78022782717</c:v>
                </c:pt>
                <c:pt idx="125">
                  <c:v>71180.097036254432</c:v>
                </c:pt>
                <c:pt idx="126">
                  <c:v>71603.579387258695</c:v>
                </c:pt>
                <c:pt idx="127">
                  <c:v>72026.235422051788</c:v>
                </c:pt>
                <c:pt idx="128">
                  <c:v>72448.073139980625</c:v>
                </c:pt>
                <c:pt idx="129">
                  <c:v>72869.100402071257</c:v>
                </c:pt>
                <c:pt idx="130">
                  <c:v>73289.324934456861</c:v>
                </c:pt>
                <c:pt idx="131">
                  <c:v>73708.75433169624</c:v>
                </c:pt>
                <c:pt idx="132">
                  <c:v>74127.396059985913</c:v>
                </c:pt>
                <c:pt idx="133">
                  <c:v>74545.257460271008</c:v>
                </c:pt>
                <c:pt idx="134">
                  <c:v>74962.345751257075</c:v>
                </c:pt>
                <c:pt idx="135">
                  <c:v>75378.668032329457</c:v>
                </c:pt>
                <c:pt idx="136">
                  <c:v>75794.231286380862</c:v>
                </c:pt>
                <c:pt idx="137">
                  <c:v>76209.042382552972</c:v>
                </c:pt>
                <c:pt idx="138">
                  <c:v>76623.108078893143</c:v>
                </c:pt>
                <c:pt idx="139">
                  <c:v>77036.435024931765</c:v>
                </c:pt>
                <c:pt idx="140">
                  <c:v>77449.029764180887</c:v>
                </c:pt>
                <c:pt idx="141">
                  <c:v>77860.898736559218</c:v>
                </c:pt>
                <c:pt idx="142">
                  <c:v>78272.04828074394</c:v>
                </c:pt>
                <c:pt idx="143">
                  <c:v>78682.484636454144</c:v>
                </c:pt>
                <c:pt idx="144">
                  <c:v>79092.213946666801</c:v>
                </c:pt>
                <c:pt idx="145">
                  <c:v>79501.242259768667</c:v>
                </c:pt>
                <c:pt idx="146">
                  <c:v>79909.575531645824</c:v>
                </c:pt>
                <c:pt idx="147">
                  <c:v>80317.219627713115</c:v>
                </c:pt>
                <c:pt idx="148">
                  <c:v>80724.180324886052</c:v>
                </c:pt>
                <c:pt idx="149">
                  <c:v>81130.463313496701</c:v>
                </c:pt>
                <c:pt idx="150">
                  <c:v>81536.074199155919</c:v>
                </c:pt>
                <c:pt idx="151">
                  <c:v>81941.018504563079</c:v>
                </c:pt>
                <c:pt idx="152">
                  <c:v>82345.301671266105</c:v>
                </c:pt>
                <c:pt idx="153">
                  <c:v>82748.929061372575</c:v>
                </c:pt>
                <c:pt idx="154">
                  <c:v>83151.905959214302</c:v>
                </c:pt>
                <c:pt idx="155">
                  <c:v>83554.237572966449</c:v>
                </c:pt>
                <c:pt idx="156">
                  <c:v>83955.92903622218</c:v>
                </c:pt>
                <c:pt idx="157">
                  <c:v>84356.985409526766</c:v>
                </c:pt>
                <c:pt idx="158">
                  <c:v>84757.411681868311</c:v>
                </c:pt>
                <c:pt idx="159">
                  <c:v>85157.212772130995</c:v>
                </c:pt>
                <c:pt idx="160">
                  <c:v>85556.39353050878</c:v>
                </c:pt>
                <c:pt idx="161">
                  <c:v>85954.958739882772</c:v>
                </c:pt>
                <c:pt idx="162">
                  <c:v>86352.913117161908</c:v>
                </c:pt>
                <c:pt idx="163">
                  <c:v>86750.261314589588</c:v>
                </c:pt>
                <c:pt idx="164">
                  <c:v>87147.007921016528</c:v>
                </c:pt>
                <c:pt idx="165">
                  <c:v>87543.1574631408</c:v>
                </c:pt>
                <c:pt idx="166">
                  <c:v>87938.714406716739</c:v>
                </c:pt>
                <c:pt idx="167">
                  <c:v>88333.683157732696</c:v>
                </c:pt>
                <c:pt idx="168">
                  <c:v>88728.068063560204</c:v>
                </c:pt>
                <c:pt idx="169">
                  <c:v>89121.873414072965</c:v>
                </c:pt>
                <c:pt idx="170">
                  <c:v>89515.103442739302</c:v>
                </c:pt>
                <c:pt idx="171">
                  <c:v>89907.76232768748</c:v>
                </c:pt>
                <c:pt idx="172">
                  <c:v>90299.854192744198</c:v>
                </c:pt>
                <c:pt idx="173">
                  <c:v>90691.383108448208</c:v>
                </c:pt>
                <c:pt idx="174">
                  <c:v>91082.353093039244</c:v>
                </c:pt>
                <c:pt idx="175">
                  <c:v>91472.768113423284</c:v>
                </c:pt>
                <c:pt idx="176">
                  <c:v>91862.632086114478</c:v>
                </c:pt>
                <c:pt idx="177">
                  <c:v>92251.948878153969</c:v>
                </c:pt>
                <c:pt idx="178">
                  <c:v>92640.722308008684</c:v>
                </c:pt>
                <c:pt idx="179">
                  <c:v>93028.956146446639</c:v>
                </c:pt>
                <c:pt idx="180">
                  <c:v>93416.654117393715</c:v>
                </c:pt>
                <c:pt idx="181">
                  <c:v>93803.819898768779</c:v>
                </c:pt>
                <c:pt idx="182">
                  <c:v>94190.457123300992</c:v>
                </c:pt>
                <c:pt idx="183">
                  <c:v>94576.569379326713</c:v>
                </c:pt>
                <c:pt idx="184">
                  <c:v>94962.160211569833</c:v>
                </c:pt>
                <c:pt idx="185">
                  <c:v>95347.233121901867</c:v>
                </c:pt>
                <c:pt idx="186">
                  <c:v>95731.791570087837</c:v>
                </c:pt>
                <c:pt idx="187">
                  <c:v>96115.838974512706</c:v>
                </c:pt>
                <c:pt idx="188">
                  <c:v>96499.378712892372</c:v>
                </c:pt>
                <c:pt idx="189">
                  <c:v>96882.414122970033</c:v>
                </c:pt>
                <c:pt idx="190">
                  <c:v>97264.94850319429</c:v>
                </c:pt>
                <c:pt idx="191">
                  <c:v>97646.985113385192</c:v>
                </c:pt>
                <c:pt idx="192">
                  <c:v>98028.527175383671</c:v>
                </c:pt>
                <c:pt idx="193">
                  <c:v>98409.577873687522</c:v>
                </c:pt>
                <c:pt idx="194">
                  <c:v>98790.140356073476</c:v>
                </c:pt>
                <c:pt idx="195">
                  <c:v>99170.217734205697</c:v>
                </c:pt>
                <c:pt idx="196">
                  <c:v>99549.813084230991</c:v>
                </c:pt>
                <c:pt idx="197">
                  <c:v>99928.929447361792</c:v>
                </c:pt>
                <c:pt idx="198">
                  <c:v>100307.56983044569</c:v>
                </c:pt>
                <c:pt idx="199">
                  <c:v>100685.73720652459</c:v>
                </c:pt>
                <c:pt idx="200">
                  <c:v>101063.43451537989</c:v>
                </c:pt>
                <c:pt idx="201">
                  <c:v>101440.664664068</c:v>
                </c:pt>
                <c:pt idx="202">
                  <c:v>101817.43052744355</c:v>
                </c:pt>
                <c:pt idx="203">
                  <c:v>102193.73494867267</c:v>
                </c:pt>
                <c:pt idx="204">
                  <c:v>102569.58073973395</c:v>
                </c:pt>
                <c:pt idx="205">
                  <c:v>102944.97068191151</c:v>
                </c:pt>
                <c:pt idx="206">
                  <c:v>103319.90752627591</c:v>
                </c:pt>
                <c:pt idx="207">
                  <c:v>103694.39399415607</c:v>
                </c:pt>
                <c:pt idx="208">
                  <c:v>104068.43277760112</c:v>
                </c:pt>
                <c:pt idx="209">
                  <c:v>104442.02653983435</c:v>
                </c:pt>
                <c:pt idx="210">
                  <c:v>104815.17791569563</c:v>
                </c:pt>
                <c:pt idx="211">
                  <c:v>105187.88951207754</c:v>
                </c:pt>
                <c:pt idx="212">
                  <c:v>105560.16390834987</c:v>
                </c:pt>
                <c:pt idx="213">
                  <c:v>105932.00365677981</c:v>
                </c:pt>
                <c:pt idx="214">
                  <c:v>106303.41128293901</c:v>
                </c:pt>
                <c:pt idx="215">
                  <c:v>106674.38928610615</c:v>
                </c:pt>
                <c:pt idx="216">
                  <c:v>107044.94013966095</c:v>
                </c:pt>
                <c:pt idx="217">
                  <c:v>107415.06629146867</c:v>
                </c:pt>
                <c:pt idx="218">
                  <c:v>107784.77016426029</c:v>
                </c:pt>
                <c:pt idx="219">
                  <c:v>108154.05415600192</c:v>
                </c:pt>
                <c:pt idx="220">
                  <c:v>108522.92064025989</c:v>
                </c:pt>
                <c:pt idx="221">
                  <c:v>108891.37196655753</c:v>
                </c:pt>
                <c:pt idx="222">
                  <c:v>109259.4104607248</c:v>
                </c:pt>
                <c:pt idx="223">
                  <c:v>109627.03842524296</c:v>
                </c:pt>
                <c:pt idx="224">
                  <c:v>109994.25813958069</c:v>
                </c:pt>
                <c:pt idx="225">
                  <c:v>110361.07186052494</c:v>
                </c:pt>
                <c:pt idx="226">
                  <c:v>110727.48182250629</c:v>
                </c:pt>
                <c:pt idx="227">
                  <c:v>111093.49023791641</c:v>
                </c:pt>
                <c:pt idx="228">
                  <c:v>111459.09929742146</c:v>
                </c:pt>
                <c:pt idx="229">
                  <c:v>111824.31117026853</c:v>
                </c:pt>
                <c:pt idx="230">
                  <c:v>112189.12800458673</c:v>
                </c:pt>
                <c:pt idx="231">
                  <c:v>112553.55192768348</c:v>
                </c:pt>
                <c:pt idx="232">
                  <c:v>112917.58504633418</c:v>
                </c:pt>
                <c:pt idx="233">
                  <c:v>113281.22944706683</c:v>
                </c:pt>
                <c:pt idx="234">
                  <c:v>113644.48719644354</c:v>
                </c:pt>
                <c:pt idx="235">
                  <c:v>114007.36034133348</c:v>
                </c:pt>
                <c:pt idx="236">
                  <c:v>114369.85090918381</c:v>
                </c:pt>
                <c:pt idx="237">
                  <c:v>114731.96090828499</c:v>
                </c:pt>
                <c:pt idx="238">
                  <c:v>115093.69232802981</c:v>
                </c:pt>
                <c:pt idx="239">
                  <c:v>115455.04713917099</c:v>
                </c:pt>
                <c:pt idx="240">
                  <c:v>115816.0272940709</c:v>
                </c:pt>
                <c:pt idx="241">
                  <c:v>116176.63472694905</c:v>
                </c:pt>
                <c:pt idx="242">
                  <c:v>116536.87135412484</c:v>
                </c:pt>
                <c:pt idx="243">
                  <c:v>116896.73907425554</c:v>
                </c:pt>
                <c:pt idx="244">
                  <c:v>117256.23976857033</c:v>
                </c:pt>
                <c:pt idx="245">
                  <c:v>117615.37530110082</c:v>
                </c:pt>
                <c:pt idx="246">
                  <c:v>117974.14751890686</c:v>
                </c:pt>
                <c:pt idx="247">
                  <c:v>118332.55825229923</c:v>
                </c:pt>
                <c:pt idx="248">
                  <c:v>118690.60931505766</c:v>
                </c:pt>
                <c:pt idx="249">
                  <c:v>119048.30250464607</c:v>
                </c:pt>
                <c:pt idx="250">
                  <c:v>119405.63960242357</c:v>
                </c:pt>
                <c:pt idx="251">
                  <c:v>119762.62237385212</c:v>
                </c:pt>
                <c:pt idx="252">
                  <c:v>120119.25256870021</c:v>
                </c:pt>
                <c:pt idx="253">
                  <c:v>120475.53192124443</c:v>
                </c:pt>
                <c:pt idx="254">
                  <c:v>120831.46215046571</c:v>
                </c:pt>
                <c:pt idx="255">
                  <c:v>121187.04496024466</c:v>
                </c:pt>
                <c:pt idx="256">
                  <c:v>121542.28203955133</c:v>
                </c:pt>
                <c:pt idx="257">
                  <c:v>121897.17506263382</c:v>
                </c:pt>
                <c:pt idx="258">
                  <c:v>122251.72568920169</c:v>
                </c:pt>
                <c:pt idx="259">
                  <c:v>122605.93556460968</c:v>
                </c:pt>
                <c:pt idx="260">
                  <c:v>122959.80632003387</c:v>
                </c:pt>
                <c:pt idx="261">
                  <c:v>123313.33957264958</c:v>
                </c:pt>
                <c:pt idx="262">
                  <c:v>123666.53692580332</c:v>
                </c:pt>
                <c:pt idx="263">
                  <c:v>124019.39996918266</c:v>
                </c:pt>
                <c:pt idx="264">
                  <c:v>124371.93027898454</c:v>
                </c:pt>
                <c:pt idx="265">
                  <c:v>124724.12941807929</c:v>
                </c:pt>
                <c:pt idx="266">
                  <c:v>125075.99893617338</c:v>
                </c:pt>
                <c:pt idx="267">
                  <c:v>125427.5403699685</c:v>
                </c:pt>
                <c:pt idx="268">
                  <c:v>125778.75524331865</c:v>
                </c:pt>
                <c:pt idx="269">
                  <c:v>126129.64506738499</c:v>
                </c:pt>
                <c:pt idx="270">
                  <c:v>126480.21134078769</c:v>
                </c:pt>
                <c:pt idx="271">
                  <c:v>126830.45554975592</c:v>
                </c:pt>
                <c:pt idx="272">
                  <c:v>127180.37916827563</c:v>
                </c:pt>
                <c:pt idx="273">
                  <c:v>127529.9836582337</c:v>
                </c:pt>
                <c:pt idx="274">
                  <c:v>127879.27046956174</c:v>
                </c:pt>
                <c:pt idx="275">
                  <c:v>128228.24104037657</c:v>
                </c:pt>
                <c:pt idx="276">
                  <c:v>128576.89679711881</c:v>
                </c:pt>
                <c:pt idx="277">
                  <c:v>128925.23915468917</c:v>
                </c:pt>
                <c:pt idx="278">
                  <c:v>129273.26951658289</c:v>
                </c:pt>
                <c:pt idx="279">
                  <c:v>129620.98927502202</c:v>
                </c:pt>
                <c:pt idx="280">
                  <c:v>129968.39981108616</c:v>
                </c:pt>
                <c:pt idx="281">
                  <c:v>130315.50249483992</c:v>
                </c:pt>
                <c:pt idx="282">
                  <c:v>130662.29868546042</c:v>
                </c:pt>
                <c:pt idx="283">
                  <c:v>131008.78973136118</c:v>
                </c:pt>
                <c:pt idx="284">
                  <c:v>131354.97697031478</c:v>
                </c:pt>
                <c:pt idx="285">
                  <c:v>131700.86172957404</c:v>
                </c:pt>
                <c:pt idx="286">
                  <c:v>132046.44532599091</c:v>
                </c:pt>
                <c:pt idx="287">
                  <c:v>132391.72906613411</c:v>
                </c:pt>
                <c:pt idx="288">
                  <c:v>132736.71424640389</c:v>
                </c:pt>
                <c:pt idx="289">
                  <c:v>133081.40215314701</c:v>
                </c:pt>
                <c:pt idx="290">
                  <c:v>133425.79406276834</c:v>
                </c:pt>
                <c:pt idx="291">
                  <c:v>133769.8912418414</c:v>
                </c:pt>
                <c:pt idx="292">
                  <c:v>134113.69494721774</c:v>
                </c:pt>
                <c:pt idx="293">
                  <c:v>134457.20642613407</c:v>
                </c:pt>
                <c:pt idx="294">
                  <c:v>134800.42691631822</c:v>
                </c:pt>
                <c:pt idx="295">
                  <c:v>135143.35764609405</c:v>
                </c:pt>
                <c:pt idx="296">
                  <c:v>135485.99983448288</c:v>
                </c:pt>
                <c:pt idx="297">
                  <c:v>135828.35469130662</c:v>
                </c:pt>
                <c:pt idx="298">
                  <c:v>136170.42341728663</c:v>
                </c:pt>
                <c:pt idx="299">
                  <c:v>136512.20720414247</c:v>
                </c:pt>
                <c:pt idx="300">
                  <c:v>136853.70723468915</c:v>
                </c:pt>
                <c:pt idx="301">
                  <c:v>137194.92468293323</c:v>
                </c:pt>
                <c:pt idx="302">
                  <c:v>137535.86071416672</c:v>
                </c:pt>
                <c:pt idx="303">
                  <c:v>137876.51648506022</c:v>
                </c:pt>
                <c:pt idx="304">
                  <c:v>138216.89314375518</c:v>
                </c:pt>
                <c:pt idx="305">
                  <c:v>138556.99182995455</c:v>
                </c:pt>
                <c:pt idx="306">
                  <c:v>138896.81367501116</c:v>
                </c:pt>
                <c:pt idx="307">
                  <c:v>139236.35980201681</c:v>
                </c:pt>
                <c:pt idx="308">
                  <c:v>139575.63132588865</c:v>
                </c:pt>
                <c:pt idx="309">
                  <c:v>139914.62935345469</c:v>
                </c:pt>
                <c:pt idx="310">
                  <c:v>140253.35498353912</c:v>
                </c:pt>
                <c:pt idx="311">
                  <c:v>140591.80930704405</c:v>
                </c:pt>
                <c:pt idx="312">
                  <c:v>140929.99340703382</c:v>
                </c:pt>
                <c:pt idx="313">
                  <c:v>141267.90835881414</c:v>
                </c:pt>
                <c:pt idx="314">
                  <c:v>141605.5552300135</c:v>
                </c:pt>
                <c:pt idx="315">
                  <c:v>141942.9350806615</c:v>
                </c:pt>
                <c:pt idx="316">
                  <c:v>142280.04896326642</c:v>
                </c:pt>
                <c:pt idx="317">
                  <c:v>142616.89792289291</c:v>
                </c:pt>
                <c:pt idx="318">
                  <c:v>142953.48299723715</c:v>
                </c:pt>
                <c:pt idx="319">
                  <c:v>143289.80521670188</c:v>
                </c:pt>
                <c:pt idx="320">
                  <c:v>143625.86560447013</c:v>
                </c:pt>
                <c:pt idx="321">
                  <c:v>143961.66517657769</c:v>
                </c:pt>
                <c:pt idx="322">
                  <c:v>144297.20494198636</c:v>
                </c:pt>
                <c:pt idx="323">
                  <c:v>144632.48590265313</c:v>
                </c:pt>
                <c:pt idx="324">
                  <c:v>144967.50905360113</c:v>
                </c:pt>
                <c:pt idx="325">
                  <c:v>145302.27538298897</c:v>
                </c:pt>
                <c:pt idx="326">
                  <c:v>145636.78587217821</c:v>
                </c:pt>
                <c:pt idx="327">
                  <c:v>145971.0414958011</c:v>
                </c:pt>
                <c:pt idx="328">
                  <c:v>146305.04322182713</c:v>
                </c:pt>
                <c:pt idx="329">
                  <c:v>146638.79201162833</c:v>
                </c:pt>
                <c:pt idx="330">
                  <c:v>146972.28882004414</c:v>
                </c:pt>
                <c:pt idx="331">
                  <c:v>147305.53459544558</c:v>
                </c:pt>
                <c:pt idx="332">
                  <c:v>147638.53027979765</c:v>
                </c:pt>
                <c:pt idx="333">
                  <c:v>147971.27680872267</c:v>
                </c:pt>
                <c:pt idx="334">
                  <c:v>148303.77511156097</c:v>
                </c:pt>
                <c:pt idx="335">
                  <c:v>148636.02611143212</c:v>
                </c:pt>
                <c:pt idx="336">
                  <c:v>148968.03072529423</c:v>
                </c:pt>
                <c:pt idx="337">
                  <c:v>149299.78986400418</c:v>
                </c:pt>
                <c:pt idx="338">
                  <c:v>149631.30443237524</c:v>
                </c:pt>
                <c:pt idx="339">
                  <c:v>149962.57532923494</c:v>
                </c:pt>
                <c:pt idx="340">
                  <c:v>150293.60344748269</c:v>
                </c:pt>
                <c:pt idx="341">
                  <c:v>150624.3896741459</c:v>
                </c:pt>
                <c:pt idx="342">
                  <c:v>150954.93489043426</c:v>
                </c:pt>
                <c:pt idx="343">
                  <c:v>151285.23997179692</c:v>
                </c:pt>
                <c:pt idx="344">
                  <c:v>151615.30578797526</c:v>
                </c:pt>
                <c:pt idx="345">
                  <c:v>151945.13320305664</c:v>
                </c:pt>
                <c:pt idx="346">
                  <c:v>152274.72307552796</c:v>
                </c:pt>
                <c:pt idx="347">
                  <c:v>152604.076258327</c:v>
                </c:pt>
                <c:pt idx="348">
                  <c:v>152933.19359889516</c:v>
                </c:pt>
                <c:pt idx="349">
                  <c:v>153262.07593922756</c:v>
                </c:pt>
                <c:pt idx="350">
                  <c:v>153590.72411592395</c:v>
                </c:pt>
                <c:pt idx="351">
                  <c:v>153919.13896023855</c:v>
                </c:pt>
                <c:pt idx="352">
                  <c:v>154247.32129812826</c:v>
                </c:pt>
                <c:pt idx="353">
                  <c:v>154575.27195030352</c:v>
                </c:pt>
                <c:pt idx="354">
                  <c:v>154902.99173227343</c:v>
                </c:pt>
                <c:pt idx="355">
                  <c:v>155230.48145439551</c:v>
                </c:pt>
                <c:pt idx="356">
                  <c:v>155557.74192192176</c:v>
                </c:pt>
                <c:pt idx="357">
                  <c:v>155884.77393504442</c:v>
                </c:pt>
                <c:pt idx="358">
                  <c:v>156211.57828894319</c:v>
                </c:pt>
                <c:pt idx="359">
                  <c:v>156538.15577382859</c:v>
                </c:pt>
                <c:pt idx="360">
                  <c:v>156864.50717498836</c:v>
                </c:pt>
                <c:pt idx="361">
                  <c:v>157190.63327283121</c:v>
                </c:pt>
                <c:pt idx="362">
                  <c:v>157516.53484292945</c:v>
                </c:pt>
                <c:pt idx="363">
                  <c:v>157842.21265606341</c:v>
                </c:pt>
                <c:pt idx="364">
                  <c:v>158167.66747826384</c:v>
                </c:pt>
                <c:pt idx="365">
                  <c:v>158492.9000708535</c:v>
                </c:pt>
                <c:pt idx="366">
                  <c:v>158817.91119048942</c:v>
                </c:pt>
                <c:pt idx="367">
                  <c:v>159142.70158920385</c:v>
                </c:pt>
                <c:pt idx="368">
                  <c:v>159467.27201444452</c:v>
                </c:pt>
                <c:pt idx="369">
                  <c:v>159791.62320911669</c:v>
                </c:pt>
                <c:pt idx="370">
                  <c:v>160115.75591162025</c:v>
                </c:pt>
                <c:pt idx="371">
                  <c:v>160439.67085589119</c:v>
                </c:pt>
                <c:pt idx="372">
                  <c:v>160763.36877143945</c:v>
                </c:pt>
                <c:pt idx="373">
                  <c:v>161086.85038338776</c:v>
                </c:pt>
                <c:pt idx="374">
                  <c:v>161410.11641250981</c:v>
                </c:pt>
                <c:pt idx="375">
                  <c:v>161733.16757526688</c:v>
                </c:pt>
                <c:pt idx="376">
                  <c:v>162056.00458384654</c:v>
                </c:pt>
                <c:pt idx="377">
                  <c:v>162378.62814619744</c:v>
                </c:pt>
                <c:pt idx="378">
                  <c:v>162701.03896606815</c:v>
                </c:pt>
                <c:pt idx="379">
                  <c:v>163023.23774304072</c:v>
                </c:pt>
                <c:pt idx="380">
                  <c:v>163345.22517256706</c:v>
                </c:pt>
                <c:pt idx="381">
                  <c:v>163667.00194600478</c:v>
                </c:pt>
                <c:pt idx="382">
                  <c:v>163988.56875065097</c:v>
                </c:pt>
                <c:pt idx="383">
                  <c:v>164309.92626977645</c:v>
                </c:pt>
                <c:pt idx="384">
                  <c:v>164631.07518266127</c:v>
                </c:pt>
                <c:pt idx="385">
                  <c:v>164952.01616462623</c:v>
                </c:pt>
                <c:pt idx="386">
                  <c:v>165272.74988706748</c:v>
                </c:pt>
                <c:pt idx="387">
                  <c:v>165593.27701748873</c:v>
                </c:pt>
                <c:pt idx="388">
                  <c:v>165913.59821953476</c:v>
                </c:pt>
                <c:pt idx="389">
                  <c:v>166233.71415302195</c:v>
                </c:pt>
                <c:pt idx="390">
                  <c:v>166553.62547397157</c:v>
                </c:pt>
                <c:pt idx="391">
                  <c:v>166873.33283464052</c:v>
                </c:pt>
                <c:pt idx="392">
                  <c:v>167192.83688355237</c:v>
                </c:pt>
                <c:pt idx="393">
                  <c:v>167512.13826552872</c:v>
                </c:pt>
                <c:pt idx="394">
                  <c:v>167831.23762171887</c:v>
                </c:pt>
                <c:pt idx="395">
                  <c:v>168150.13558963093</c:v>
                </c:pt>
                <c:pt idx="396">
                  <c:v>168468.8328031603</c:v>
                </c:pt>
                <c:pt idx="397">
                  <c:v>168787.32989262033</c:v>
                </c:pt>
                <c:pt idx="398">
                  <c:v>169105.62748477125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1488"/>
        <c:axId val="97553024"/>
      </c:scatterChart>
      <c:valAx>
        <c:axId val="97551488"/>
        <c:scaling>
          <c:orientation val="minMax"/>
          <c:max val="1000"/>
        </c:scaling>
        <c:delete val="0"/>
        <c:axPos val="b"/>
        <c:numFmt formatCode="General" sourceLinked="1"/>
        <c:majorTickMark val="out"/>
        <c:minorTickMark val="none"/>
        <c:tickLblPos val="nextTo"/>
        <c:crossAx val="97553024"/>
        <c:crosses val="autoZero"/>
        <c:crossBetween val="midCat"/>
      </c:valAx>
      <c:valAx>
        <c:axId val="9755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51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exp"/>
            <c:dispRSqr val="0"/>
            <c:dispEq val="1"/>
            <c:trendlineLbl>
              <c:layout/>
              <c:numFmt formatCode="General" sourceLinked="0"/>
            </c:trendlineLbl>
          </c:trendline>
          <c:val>
            <c:numRef>
              <c:f>unitbalancing!$D$9:$D$18</c:f>
              <c:numCache>
                <c:formatCode>General</c:formatCode>
                <c:ptCount val="10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3.5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25</c:v>
                </c:pt>
                <c:pt idx="9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16256"/>
        <c:axId val="97617792"/>
      </c:lineChart>
      <c:catAx>
        <c:axId val="9761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97617792"/>
        <c:crosses val="autoZero"/>
        <c:auto val="1"/>
        <c:lblAlgn val="ctr"/>
        <c:lblOffset val="100"/>
        <c:noMultiLvlLbl val="0"/>
      </c:catAx>
      <c:valAx>
        <c:axId val="9761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1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19049</xdr:colOff>
      <xdr:row>3</xdr:row>
      <xdr:rowOff>152400</xdr:rowOff>
    </xdr:from>
    <xdr:to>
      <xdr:col>37</xdr:col>
      <xdr:colOff>28574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581025</xdr:colOff>
      <xdr:row>4</xdr:row>
      <xdr:rowOff>76200</xdr:rowOff>
    </xdr:from>
    <xdr:to>
      <xdr:col>25</xdr:col>
      <xdr:colOff>276225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21</xdr:row>
      <xdr:rowOff>9525</xdr:rowOff>
    </xdr:from>
    <xdr:to>
      <xdr:col>33</xdr:col>
      <xdr:colOff>219074</xdr:colOff>
      <xdr:row>45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390525</xdr:colOff>
      <xdr:row>26</xdr:row>
      <xdr:rowOff>161925</xdr:rowOff>
    </xdr:from>
    <xdr:to>
      <xdr:col>22</xdr:col>
      <xdr:colOff>85725</xdr:colOff>
      <xdr:row>41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11</xdr:row>
      <xdr:rowOff>161925</xdr:rowOff>
    </xdr:from>
    <xdr:to>
      <xdr:col>16</xdr:col>
      <xdr:colOff>438150</xdr:colOff>
      <xdr:row>26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19</xdr:row>
      <xdr:rowOff>123825</xdr:rowOff>
    </xdr:from>
    <xdr:to>
      <xdr:col>17</xdr:col>
      <xdr:colOff>590550</xdr:colOff>
      <xdr:row>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R46"/>
  <sheetViews>
    <sheetView tabSelected="1" topLeftCell="C1" workbookViewId="0">
      <selection activeCell="H25" sqref="H25"/>
    </sheetView>
  </sheetViews>
  <sheetFormatPr defaultRowHeight="15" x14ac:dyDescent="0.25"/>
  <cols>
    <col min="1" max="1" width="17.5703125" customWidth="1"/>
    <col min="6" max="7" width="15.28515625" customWidth="1"/>
    <col min="8" max="8" width="18" bestFit="1" customWidth="1"/>
    <col min="9" max="9" width="15.140625" customWidth="1"/>
    <col min="11" max="11" width="13.42578125" customWidth="1"/>
    <col min="12" max="13" width="13" customWidth="1"/>
    <col min="14" max="14" width="18.7109375" bestFit="1" customWidth="1"/>
  </cols>
  <sheetData>
    <row r="3" spans="2:18" x14ac:dyDescent="0.25">
      <c r="B3" t="s">
        <v>1</v>
      </c>
      <c r="C3" t="s">
        <v>0</v>
      </c>
      <c r="D3" t="s">
        <v>5</v>
      </c>
      <c r="E3" t="s">
        <v>2</v>
      </c>
      <c r="F3" t="s">
        <v>3</v>
      </c>
      <c r="G3" t="s">
        <v>4</v>
      </c>
      <c r="H3" t="s">
        <v>257</v>
      </c>
      <c r="I3" t="s">
        <v>256</v>
      </c>
      <c r="J3" t="s">
        <v>6</v>
      </c>
      <c r="K3" t="s">
        <v>8</v>
      </c>
      <c r="L3" t="s">
        <v>7</v>
      </c>
      <c r="N3" t="s">
        <v>9</v>
      </c>
      <c r="O3" t="s">
        <v>10</v>
      </c>
    </row>
    <row r="4" spans="2:18" x14ac:dyDescent="0.25">
      <c r="C4">
        <v>0</v>
      </c>
      <c r="D4">
        <v>0</v>
      </c>
    </row>
    <row r="5" spans="2:18" x14ac:dyDescent="0.25">
      <c r="B5">
        <v>1</v>
      </c>
      <c r="C5">
        <v>1</v>
      </c>
      <c r="D5">
        <f>C5*7</f>
        <v>7</v>
      </c>
      <c r="E5">
        <v>140</v>
      </c>
      <c r="F5">
        <v>140</v>
      </c>
      <c r="G5" s="1">
        <f>E5/7</f>
        <v>20</v>
      </c>
      <c r="H5" s="2">
        <f>-6.845*LN(F5)+55</f>
        <v>21.17445761723932</v>
      </c>
      <c r="I5" s="2">
        <f>-6.845*LN(F5/1.3-100)+55</f>
        <v>41.034688428735734</v>
      </c>
      <c r="J5" s="1">
        <f>F5/2</f>
        <v>70</v>
      </c>
      <c r="K5" s="1">
        <f>J5*(100+C5*2)/100</f>
        <v>71.400000000000006</v>
      </c>
      <c r="L5" s="1">
        <f>J5/3</f>
        <v>23.333333333333332</v>
      </c>
      <c r="M5" s="1" t="s">
        <v>11</v>
      </c>
      <c r="N5">
        <f>K5/L5</f>
        <v>3.0600000000000005</v>
      </c>
      <c r="P5">
        <v>20</v>
      </c>
      <c r="Q5">
        <v>50</v>
      </c>
      <c r="R5">
        <f>P5*Q5</f>
        <v>1000</v>
      </c>
    </row>
    <row r="6" spans="2:18" x14ac:dyDescent="0.25">
      <c r="C6">
        <v>2</v>
      </c>
      <c r="D6">
        <f t="shared" ref="D6:D46" si="0">C6*7</f>
        <v>14</v>
      </c>
      <c r="E6">
        <v>120</v>
      </c>
      <c r="F6">
        <f>F5+E6</f>
        <v>260</v>
      </c>
      <c r="G6" s="1">
        <f t="shared" ref="G6:G46" si="1">E6/7</f>
        <v>17.142857142857142</v>
      </c>
      <c r="H6" s="2">
        <f t="shared" ref="H6:H46" si="2">-6.845*LN(F6)+55</f>
        <v>16.937134235698714</v>
      </c>
      <c r="I6" s="2">
        <f t="shared" ref="I6:I46" si="3">-6.845*LN(F6/1.3-100)+55</f>
        <v>23.477610076911514</v>
      </c>
      <c r="J6" s="1">
        <f t="shared" ref="J6:J46" si="4">F6/2</f>
        <v>130</v>
      </c>
      <c r="K6" s="1">
        <f t="shared" ref="K6:K46" si="5">J6*(100+C6*2)/100</f>
        <v>135.19999999999999</v>
      </c>
      <c r="L6" s="1">
        <f t="shared" ref="L6:L12" si="6">J6/3</f>
        <v>43.333333333333336</v>
      </c>
      <c r="M6" s="1" t="s">
        <v>12</v>
      </c>
      <c r="N6">
        <f t="shared" ref="N6:N46" si="7">K6/L6</f>
        <v>3.1199999999999997</v>
      </c>
      <c r="P6">
        <v>35</v>
      </c>
      <c r="Q6">
        <v>50</v>
      </c>
      <c r="R6">
        <f t="shared" ref="R6:R14" si="8">P6*Q6</f>
        <v>1750</v>
      </c>
    </row>
    <row r="7" spans="2:18" x14ac:dyDescent="0.25">
      <c r="C7">
        <v>3</v>
      </c>
      <c r="D7">
        <f t="shared" si="0"/>
        <v>21</v>
      </c>
      <c r="E7">
        <v>100</v>
      </c>
      <c r="F7">
        <f t="shared" ref="F7:F46" si="9">F6+E7</f>
        <v>360</v>
      </c>
      <c r="G7" s="1">
        <f t="shared" si="1"/>
        <v>14.285714285714286</v>
      </c>
      <c r="H7" s="2">
        <f t="shared" si="2"/>
        <v>14.709617904723686</v>
      </c>
      <c r="I7" s="2">
        <f t="shared" si="3"/>
        <v>19.572230520700707</v>
      </c>
      <c r="J7" s="1">
        <f t="shared" si="4"/>
        <v>180</v>
      </c>
      <c r="K7" s="1">
        <f t="shared" si="5"/>
        <v>190.8</v>
      </c>
      <c r="L7" s="1">
        <f t="shared" si="6"/>
        <v>60</v>
      </c>
      <c r="M7" s="1" t="s">
        <v>13</v>
      </c>
      <c r="N7">
        <f t="shared" si="7"/>
        <v>3.18</v>
      </c>
      <c r="P7">
        <v>50</v>
      </c>
      <c r="Q7">
        <v>50</v>
      </c>
      <c r="R7">
        <f t="shared" si="8"/>
        <v>2500</v>
      </c>
    </row>
    <row r="8" spans="2:18" x14ac:dyDescent="0.25">
      <c r="C8">
        <v>4</v>
      </c>
      <c r="D8">
        <f t="shared" si="0"/>
        <v>28</v>
      </c>
      <c r="E8">
        <v>90</v>
      </c>
      <c r="F8">
        <f t="shared" si="9"/>
        <v>450</v>
      </c>
      <c r="G8" s="1">
        <f t="shared" si="1"/>
        <v>12.857142857142858</v>
      </c>
      <c r="H8" s="2">
        <f t="shared" si="2"/>
        <v>13.182200295977921</v>
      </c>
      <c r="I8" s="2">
        <f t="shared" si="3"/>
        <v>17.311726174071609</v>
      </c>
      <c r="J8" s="1">
        <f t="shared" si="4"/>
        <v>225</v>
      </c>
      <c r="K8" s="1">
        <f t="shared" si="5"/>
        <v>243</v>
      </c>
      <c r="L8" s="1">
        <f t="shared" si="6"/>
        <v>75</v>
      </c>
      <c r="M8" s="1"/>
      <c r="N8">
        <f t="shared" si="7"/>
        <v>3.24</v>
      </c>
      <c r="P8">
        <v>75</v>
      </c>
      <c r="Q8">
        <v>50</v>
      </c>
      <c r="R8">
        <f t="shared" si="8"/>
        <v>3750</v>
      </c>
    </row>
    <row r="9" spans="2:18" x14ac:dyDescent="0.25">
      <c r="B9">
        <v>2</v>
      </c>
      <c r="C9">
        <v>5</v>
      </c>
      <c r="D9">
        <f t="shared" si="0"/>
        <v>35</v>
      </c>
      <c r="E9">
        <v>80</v>
      </c>
      <c r="F9">
        <f t="shared" si="9"/>
        <v>530</v>
      </c>
      <c r="G9" s="1">
        <f t="shared" si="1"/>
        <v>11.428571428571429</v>
      </c>
      <c r="H9" s="2">
        <f t="shared" si="2"/>
        <v>12.062156890191488</v>
      </c>
      <c r="I9" s="2">
        <f t="shared" si="3"/>
        <v>15.784308565325837</v>
      </c>
      <c r="J9" s="1">
        <f t="shared" si="4"/>
        <v>265</v>
      </c>
      <c r="K9" s="1">
        <f t="shared" si="5"/>
        <v>291.5</v>
      </c>
      <c r="L9" s="1">
        <f t="shared" si="6"/>
        <v>88.333333333333329</v>
      </c>
      <c r="M9" s="1" t="s">
        <v>17</v>
      </c>
      <c r="N9">
        <f t="shared" si="7"/>
        <v>3.3000000000000003</v>
      </c>
      <c r="P9">
        <v>100</v>
      </c>
      <c r="Q9">
        <v>50</v>
      </c>
      <c r="R9">
        <f t="shared" si="8"/>
        <v>5000</v>
      </c>
    </row>
    <row r="10" spans="2:18" x14ac:dyDescent="0.25">
      <c r="C10">
        <v>6</v>
      </c>
      <c r="D10">
        <f t="shared" si="0"/>
        <v>42</v>
      </c>
      <c r="E10">
        <v>75</v>
      </c>
      <c r="F10">
        <f t="shared" si="9"/>
        <v>605</v>
      </c>
      <c r="G10" s="1">
        <f t="shared" si="1"/>
        <v>10.714285714285714</v>
      </c>
      <c r="H10" s="2">
        <f t="shared" si="2"/>
        <v>11.156211204778891</v>
      </c>
      <c r="I10" s="2">
        <f t="shared" si="3"/>
        <v>14.607993556662862</v>
      </c>
      <c r="J10" s="1">
        <f t="shared" si="4"/>
        <v>302.5</v>
      </c>
      <c r="K10" s="1">
        <f t="shared" si="5"/>
        <v>338.8</v>
      </c>
      <c r="L10" s="1">
        <f t="shared" si="6"/>
        <v>100.83333333333333</v>
      </c>
      <c r="M10" s="1"/>
      <c r="N10">
        <f t="shared" si="7"/>
        <v>3.3600000000000003</v>
      </c>
      <c r="P10">
        <v>125</v>
      </c>
      <c r="Q10">
        <v>50</v>
      </c>
      <c r="R10">
        <f t="shared" si="8"/>
        <v>6250</v>
      </c>
    </row>
    <row r="11" spans="2:18" x14ac:dyDescent="0.25">
      <c r="C11">
        <v>7</v>
      </c>
      <c r="D11">
        <f t="shared" si="0"/>
        <v>49</v>
      </c>
      <c r="E11">
        <v>70</v>
      </c>
      <c r="F11">
        <f t="shared" si="9"/>
        <v>675</v>
      </c>
      <c r="G11" s="1">
        <f t="shared" si="1"/>
        <v>10</v>
      </c>
      <c r="H11" s="2">
        <f t="shared" si="2"/>
        <v>10.40679163097753</v>
      </c>
      <c r="I11" s="2">
        <f t="shared" si="3"/>
        <v>13.667004625810073</v>
      </c>
      <c r="J11" s="1">
        <f t="shared" si="4"/>
        <v>337.5</v>
      </c>
      <c r="K11" s="1">
        <f t="shared" si="5"/>
        <v>384.75</v>
      </c>
      <c r="L11" s="1">
        <f t="shared" si="6"/>
        <v>112.5</v>
      </c>
      <c r="M11" s="1"/>
      <c r="N11">
        <f t="shared" si="7"/>
        <v>3.42</v>
      </c>
      <c r="P11">
        <v>150</v>
      </c>
      <c r="Q11">
        <v>50</v>
      </c>
      <c r="R11">
        <f t="shared" si="8"/>
        <v>7500</v>
      </c>
    </row>
    <row r="12" spans="2:18" x14ac:dyDescent="0.25">
      <c r="C12">
        <v>8</v>
      </c>
      <c r="D12">
        <f t="shared" si="0"/>
        <v>56</v>
      </c>
      <c r="E12">
        <v>65</v>
      </c>
      <c r="F12">
        <f t="shared" si="9"/>
        <v>740</v>
      </c>
      <c r="G12" s="1">
        <f t="shared" si="1"/>
        <v>9.2857142857142865</v>
      </c>
      <c r="H12" s="2">
        <f t="shared" si="2"/>
        <v>9.7774794754732213</v>
      </c>
      <c r="I12" s="2">
        <f t="shared" si="3"/>
        <v>12.895756828469416</v>
      </c>
      <c r="J12" s="1">
        <f t="shared" si="4"/>
        <v>370</v>
      </c>
      <c r="K12" s="1">
        <f t="shared" si="5"/>
        <v>429.2</v>
      </c>
      <c r="L12" s="1">
        <f t="shared" si="6"/>
        <v>123.33333333333333</v>
      </c>
      <c r="M12" s="1" t="s">
        <v>14</v>
      </c>
      <c r="N12">
        <f t="shared" si="7"/>
        <v>3.48</v>
      </c>
      <c r="P12">
        <v>180</v>
      </c>
      <c r="Q12">
        <v>50</v>
      </c>
      <c r="R12">
        <f t="shared" si="8"/>
        <v>9000</v>
      </c>
    </row>
    <row r="13" spans="2:18" x14ac:dyDescent="0.25">
      <c r="B13">
        <v>3</v>
      </c>
      <c r="C13">
        <v>9</v>
      </c>
      <c r="D13">
        <f t="shared" si="0"/>
        <v>63</v>
      </c>
      <c r="E13">
        <v>60</v>
      </c>
      <c r="F13">
        <f t="shared" si="9"/>
        <v>800</v>
      </c>
      <c r="G13" s="1">
        <f t="shared" si="1"/>
        <v>8.5714285714285712</v>
      </c>
      <c r="H13" s="2">
        <f t="shared" si="2"/>
        <v>9.2438327241130409</v>
      </c>
      <c r="I13" s="2">
        <f t="shared" si="3"/>
        <v>12.253567449004578</v>
      </c>
      <c r="J13" s="1">
        <f t="shared" si="4"/>
        <v>400</v>
      </c>
      <c r="K13" s="1">
        <f t="shared" si="5"/>
        <v>472</v>
      </c>
      <c r="L13" s="1">
        <f>J13/4</f>
        <v>100</v>
      </c>
      <c r="M13" s="1"/>
      <c r="N13">
        <f t="shared" si="7"/>
        <v>4.72</v>
      </c>
      <c r="P13">
        <v>210</v>
      </c>
      <c r="Q13">
        <v>50</v>
      </c>
      <c r="R13">
        <f t="shared" si="8"/>
        <v>10500</v>
      </c>
    </row>
    <row r="14" spans="2:18" x14ac:dyDescent="0.25">
      <c r="C14">
        <v>10</v>
      </c>
      <c r="D14">
        <f t="shared" si="0"/>
        <v>70</v>
      </c>
      <c r="E14">
        <v>55</v>
      </c>
      <c r="F14">
        <f t="shared" si="9"/>
        <v>855</v>
      </c>
      <c r="G14" s="1">
        <f t="shared" si="1"/>
        <v>7.8571428571428568</v>
      </c>
      <c r="H14" s="2">
        <f t="shared" si="2"/>
        <v>8.788710445127883</v>
      </c>
      <c r="I14" s="2">
        <f t="shared" si="3"/>
        <v>11.713538412799728</v>
      </c>
      <c r="J14" s="1">
        <f t="shared" si="4"/>
        <v>427.5</v>
      </c>
      <c r="K14" s="1">
        <f t="shared" si="5"/>
        <v>513</v>
      </c>
      <c r="L14" s="1">
        <f t="shared" ref="L14:L46" si="10">J14/4</f>
        <v>106.875</v>
      </c>
      <c r="M14" s="1"/>
      <c r="N14">
        <f t="shared" si="7"/>
        <v>4.8</v>
      </c>
      <c r="P14">
        <v>250</v>
      </c>
      <c r="Q14">
        <v>50</v>
      </c>
      <c r="R14">
        <f t="shared" si="8"/>
        <v>12500</v>
      </c>
    </row>
    <row r="15" spans="2:18" x14ac:dyDescent="0.25">
      <c r="C15">
        <v>11</v>
      </c>
      <c r="D15">
        <f t="shared" si="0"/>
        <v>77</v>
      </c>
      <c r="E15">
        <v>55</v>
      </c>
      <c r="F15">
        <f t="shared" si="9"/>
        <v>910</v>
      </c>
      <c r="G15" s="1">
        <f t="shared" si="1"/>
        <v>7.8571428571428568</v>
      </c>
      <c r="H15" s="2">
        <f t="shared" si="2"/>
        <v>8.3619717163479237</v>
      </c>
      <c r="I15" s="2">
        <f t="shared" si="3"/>
        <v>11.213016510045478</v>
      </c>
      <c r="J15" s="1">
        <f t="shared" si="4"/>
        <v>455</v>
      </c>
      <c r="K15" s="1">
        <f t="shared" si="5"/>
        <v>555.1</v>
      </c>
      <c r="L15" s="1">
        <f t="shared" si="10"/>
        <v>113.75</v>
      </c>
      <c r="M15" s="1"/>
      <c r="N15">
        <f t="shared" si="7"/>
        <v>4.88</v>
      </c>
    </row>
    <row r="16" spans="2:18" x14ac:dyDescent="0.25">
      <c r="C16">
        <v>12</v>
      </c>
      <c r="D16">
        <f t="shared" si="0"/>
        <v>84</v>
      </c>
      <c r="E16">
        <v>50</v>
      </c>
      <c r="F16">
        <f t="shared" si="9"/>
        <v>960</v>
      </c>
      <c r="G16" s="1">
        <f t="shared" si="1"/>
        <v>7.1428571428571432</v>
      </c>
      <c r="H16" s="2">
        <f t="shared" si="2"/>
        <v>7.9958416678584214</v>
      </c>
      <c r="I16" s="2">
        <f t="shared" si="3"/>
        <v>10.787724468368019</v>
      </c>
      <c r="J16" s="1">
        <f t="shared" si="4"/>
        <v>480</v>
      </c>
      <c r="K16" s="1">
        <f t="shared" si="5"/>
        <v>595.20000000000005</v>
      </c>
      <c r="L16" s="1">
        <f t="shared" si="10"/>
        <v>120</v>
      </c>
      <c r="M16" s="1"/>
      <c r="N16">
        <f t="shared" si="7"/>
        <v>4.96</v>
      </c>
      <c r="P16">
        <v>1000</v>
      </c>
    </row>
    <row r="17" spans="2:16" x14ac:dyDescent="0.25">
      <c r="B17">
        <v>4</v>
      </c>
      <c r="C17">
        <v>13</v>
      </c>
      <c r="D17">
        <f t="shared" si="0"/>
        <v>91</v>
      </c>
      <c r="E17">
        <v>50</v>
      </c>
      <c r="F17">
        <f t="shared" si="9"/>
        <v>1010</v>
      </c>
      <c r="G17" s="1">
        <f t="shared" si="1"/>
        <v>7.1428571428571432</v>
      </c>
      <c r="H17" s="2">
        <f t="shared" si="2"/>
        <v>7.6483051006773408</v>
      </c>
      <c r="I17" s="2">
        <f t="shared" si="3"/>
        <v>10.38731793363241</v>
      </c>
      <c r="J17" s="1">
        <f t="shared" si="4"/>
        <v>505</v>
      </c>
      <c r="K17" s="1">
        <f t="shared" si="5"/>
        <v>636.29999999999995</v>
      </c>
      <c r="L17" s="1">
        <f t="shared" si="10"/>
        <v>126.25</v>
      </c>
      <c r="M17" s="1"/>
      <c r="N17">
        <f t="shared" si="7"/>
        <v>5.04</v>
      </c>
      <c r="P17">
        <v>2000</v>
      </c>
    </row>
    <row r="18" spans="2:16" x14ac:dyDescent="0.25">
      <c r="C18">
        <v>14</v>
      </c>
      <c r="D18">
        <f t="shared" si="0"/>
        <v>98</v>
      </c>
      <c r="E18">
        <v>45</v>
      </c>
      <c r="F18">
        <f t="shared" si="9"/>
        <v>1055</v>
      </c>
      <c r="G18" s="1">
        <f t="shared" si="1"/>
        <v>6.4285714285714288</v>
      </c>
      <c r="H18" s="2">
        <f t="shared" si="2"/>
        <v>7.3499285657449107</v>
      </c>
      <c r="I18" s="2">
        <f t="shared" si="3"/>
        <v>10.045945257007425</v>
      </c>
      <c r="J18" s="1">
        <f t="shared" si="4"/>
        <v>527.5</v>
      </c>
      <c r="K18" s="1">
        <f t="shared" si="5"/>
        <v>675.2</v>
      </c>
      <c r="L18" s="1">
        <f t="shared" si="10"/>
        <v>131.875</v>
      </c>
      <c r="M18" s="1"/>
      <c r="N18">
        <f t="shared" si="7"/>
        <v>5.12</v>
      </c>
      <c r="P18">
        <v>3000</v>
      </c>
    </row>
    <row r="19" spans="2:16" x14ac:dyDescent="0.25">
      <c r="C19">
        <v>15</v>
      </c>
      <c r="D19">
        <f t="shared" si="0"/>
        <v>105</v>
      </c>
      <c r="E19">
        <v>45</v>
      </c>
      <c r="F19">
        <f t="shared" si="9"/>
        <v>1100</v>
      </c>
      <c r="G19" s="1">
        <f t="shared" si="1"/>
        <v>6.4285714285714288</v>
      </c>
      <c r="H19" s="2">
        <f t="shared" si="2"/>
        <v>7.0640169346066699</v>
      </c>
      <c r="I19" s="2">
        <f t="shared" si="3"/>
        <v>9.7207917808800772</v>
      </c>
      <c r="J19" s="1">
        <f t="shared" si="4"/>
        <v>550</v>
      </c>
      <c r="K19" s="1">
        <f t="shared" si="5"/>
        <v>715</v>
      </c>
      <c r="L19" s="1">
        <f t="shared" si="10"/>
        <v>137.5</v>
      </c>
      <c r="M19" s="1"/>
      <c r="N19">
        <f t="shared" si="7"/>
        <v>5.2</v>
      </c>
      <c r="P19">
        <v>5000</v>
      </c>
    </row>
    <row r="20" spans="2:16" x14ac:dyDescent="0.25">
      <c r="C20">
        <v>16</v>
      </c>
      <c r="D20">
        <f t="shared" si="0"/>
        <v>112</v>
      </c>
      <c r="E20">
        <v>45</v>
      </c>
      <c r="F20">
        <f t="shared" si="9"/>
        <v>1145</v>
      </c>
      <c r="G20" s="1">
        <f t="shared" si="1"/>
        <v>6.4285714285714288</v>
      </c>
      <c r="H20" s="2">
        <f t="shared" si="2"/>
        <v>6.7895703750598102</v>
      </c>
      <c r="I20" s="2">
        <f t="shared" si="3"/>
        <v>9.4103859531275305</v>
      </c>
      <c r="J20" s="1">
        <f t="shared" si="4"/>
        <v>572.5</v>
      </c>
      <c r="K20" s="1">
        <f t="shared" si="5"/>
        <v>755.7</v>
      </c>
      <c r="L20" s="1">
        <f t="shared" si="10"/>
        <v>143.125</v>
      </c>
      <c r="M20" s="1" t="s">
        <v>15</v>
      </c>
      <c r="N20">
        <f t="shared" si="7"/>
        <v>5.28</v>
      </c>
      <c r="P20">
        <v>7000</v>
      </c>
    </row>
    <row r="21" spans="2:16" x14ac:dyDescent="0.25">
      <c r="B21">
        <v>5</v>
      </c>
      <c r="C21">
        <v>17</v>
      </c>
      <c r="D21">
        <f t="shared" si="0"/>
        <v>119</v>
      </c>
      <c r="E21">
        <v>40</v>
      </c>
      <c r="F21">
        <f t="shared" si="9"/>
        <v>1185</v>
      </c>
      <c r="G21" s="1">
        <f t="shared" si="1"/>
        <v>5.7142857142857144</v>
      </c>
      <c r="H21" s="2">
        <f t="shared" si="2"/>
        <v>6.5545258233186132</v>
      </c>
      <c r="I21" s="2">
        <f t="shared" si="3"/>
        <v>9.1458119560248861</v>
      </c>
      <c r="J21" s="1">
        <f t="shared" si="4"/>
        <v>592.5</v>
      </c>
      <c r="K21" s="1">
        <f t="shared" si="5"/>
        <v>793.95</v>
      </c>
      <c r="L21" s="1">
        <f>J21/5</f>
        <v>118.5</v>
      </c>
      <c r="M21" s="1"/>
      <c r="N21">
        <f t="shared" si="7"/>
        <v>6.7</v>
      </c>
      <c r="P21">
        <v>10000</v>
      </c>
    </row>
    <row r="22" spans="2:16" x14ac:dyDescent="0.25">
      <c r="C22">
        <v>18</v>
      </c>
      <c r="D22">
        <f t="shared" si="0"/>
        <v>126</v>
      </c>
      <c r="E22">
        <v>40</v>
      </c>
      <c r="F22">
        <f t="shared" si="9"/>
        <v>1225</v>
      </c>
      <c r="G22" s="1">
        <f t="shared" si="1"/>
        <v>5.7142857142857144</v>
      </c>
      <c r="H22" s="2">
        <f t="shared" si="2"/>
        <v>6.3272850382099293</v>
      </c>
      <c r="I22" s="2">
        <f t="shared" si="3"/>
        <v>8.8910848890746124</v>
      </c>
      <c r="J22" s="1">
        <f t="shared" si="4"/>
        <v>612.5</v>
      </c>
      <c r="K22" s="1">
        <f t="shared" si="5"/>
        <v>833</v>
      </c>
      <c r="L22" s="1">
        <f t="shared" ref="L22:L28" si="11">J22/5</f>
        <v>122.5</v>
      </c>
      <c r="M22" s="1"/>
      <c r="N22">
        <f t="shared" si="7"/>
        <v>6.8</v>
      </c>
      <c r="P22">
        <v>15000</v>
      </c>
    </row>
    <row r="23" spans="2:16" x14ac:dyDescent="0.25">
      <c r="C23">
        <v>19</v>
      </c>
      <c r="D23">
        <f t="shared" si="0"/>
        <v>133</v>
      </c>
      <c r="E23">
        <v>40</v>
      </c>
      <c r="F23">
        <f t="shared" si="9"/>
        <v>1265</v>
      </c>
      <c r="G23" s="1">
        <f t="shared" si="1"/>
        <v>5.7142857142857144</v>
      </c>
      <c r="H23" s="2">
        <f t="shared" si="2"/>
        <v>6.1073464390487047</v>
      </c>
      <c r="I23" s="2">
        <f t="shared" si="3"/>
        <v>8.6454980100083603</v>
      </c>
      <c r="J23" s="1">
        <f t="shared" si="4"/>
        <v>632.5</v>
      </c>
      <c r="K23" s="1">
        <f t="shared" si="5"/>
        <v>872.85</v>
      </c>
      <c r="L23" s="1">
        <f t="shared" si="11"/>
        <v>126.5</v>
      </c>
      <c r="M23" s="1"/>
      <c r="N23">
        <f t="shared" si="7"/>
        <v>6.9</v>
      </c>
      <c r="P23">
        <v>15</v>
      </c>
    </row>
    <row r="24" spans="2:16" x14ac:dyDescent="0.25">
      <c r="C24">
        <v>20</v>
      </c>
      <c r="D24">
        <f t="shared" si="0"/>
        <v>140</v>
      </c>
      <c r="E24">
        <v>40</v>
      </c>
      <c r="F24">
        <f t="shared" si="9"/>
        <v>1305</v>
      </c>
      <c r="G24" s="1">
        <f t="shared" si="1"/>
        <v>5.7142857142857144</v>
      </c>
      <c r="H24" s="2">
        <f t="shared" si="2"/>
        <v>5.8942553012647423</v>
      </c>
      <c r="I24" s="2">
        <f t="shared" si="3"/>
        <v>8.4084180353517937</v>
      </c>
      <c r="J24" s="1">
        <f t="shared" si="4"/>
        <v>652.5</v>
      </c>
      <c r="K24" s="1">
        <f t="shared" si="5"/>
        <v>913.5</v>
      </c>
      <c r="L24" s="1">
        <f t="shared" si="11"/>
        <v>130.5</v>
      </c>
      <c r="M24" s="1"/>
      <c r="N24">
        <f t="shared" si="7"/>
        <v>7</v>
      </c>
      <c r="P24">
        <v>9000</v>
      </c>
    </row>
    <row r="25" spans="2:16" x14ac:dyDescent="0.25">
      <c r="B25">
        <v>6</v>
      </c>
      <c r="C25">
        <v>21</v>
      </c>
      <c r="D25">
        <f t="shared" si="0"/>
        <v>147</v>
      </c>
      <c r="E25">
        <v>35</v>
      </c>
      <c r="F25">
        <f t="shared" si="9"/>
        <v>1340</v>
      </c>
      <c r="G25" s="1">
        <f t="shared" si="1"/>
        <v>5</v>
      </c>
      <c r="H25" s="2">
        <f t="shared" si="2"/>
        <v>5.7130916077917675</v>
      </c>
      <c r="I25" s="2">
        <f t="shared" si="3"/>
        <v>8.207502144126039</v>
      </c>
      <c r="J25" s="1">
        <f t="shared" si="4"/>
        <v>670</v>
      </c>
      <c r="K25" s="1">
        <f t="shared" si="5"/>
        <v>951.4</v>
      </c>
      <c r="L25" s="1">
        <f t="shared" si="11"/>
        <v>134</v>
      </c>
      <c r="M25" s="1"/>
      <c r="N25">
        <f t="shared" si="7"/>
        <v>7.1</v>
      </c>
      <c r="P25">
        <v>10000</v>
      </c>
    </row>
    <row r="26" spans="2:16" x14ac:dyDescent="0.25">
      <c r="C26">
        <v>22</v>
      </c>
      <c r="D26">
        <f t="shared" si="0"/>
        <v>154</v>
      </c>
      <c r="E26">
        <v>35</v>
      </c>
      <c r="F26">
        <f t="shared" si="9"/>
        <v>1375</v>
      </c>
      <c r="G26" s="1">
        <f t="shared" si="1"/>
        <v>5</v>
      </c>
      <c r="H26" s="2">
        <f t="shared" si="2"/>
        <v>5.5365993258609052</v>
      </c>
      <c r="I26" s="2">
        <f t="shared" si="3"/>
        <v>8.0123158033676418</v>
      </c>
      <c r="J26" s="1">
        <f t="shared" si="4"/>
        <v>687.5</v>
      </c>
      <c r="K26" s="1">
        <f t="shared" si="5"/>
        <v>990</v>
      </c>
      <c r="L26" s="1">
        <f t="shared" si="11"/>
        <v>137.5</v>
      </c>
      <c r="M26" s="1"/>
      <c r="N26">
        <f t="shared" si="7"/>
        <v>7.2</v>
      </c>
    </row>
    <row r="27" spans="2:16" x14ac:dyDescent="0.25">
      <c r="C27">
        <v>23</v>
      </c>
      <c r="D27">
        <f t="shared" si="0"/>
        <v>161</v>
      </c>
      <c r="E27">
        <v>35</v>
      </c>
      <c r="F27">
        <f t="shared" si="9"/>
        <v>1410</v>
      </c>
      <c r="G27" s="1">
        <f t="shared" si="1"/>
        <v>5</v>
      </c>
      <c r="H27" s="2">
        <f t="shared" si="2"/>
        <v>5.3645435888171917</v>
      </c>
      <c r="I27" s="2">
        <f t="shared" si="3"/>
        <v>7.8225412722059602</v>
      </c>
      <c r="J27" s="1">
        <f t="shared" si="4"/>
        <v>705</v>
      </c>
      <c r="K27" s="1">
        <f t="shared" si="5"/>
        <v>1029.3</v>
      </c>
      <c r="L27" s="1">
        <f t="shared" si="11"/>
        <v>141</v>
      </c>
      <c r="M27" s="1"/>
      <c r="N27">
        <f t="shared" si="7"/>
        <v>7.3</v>
      </c>
    </row>
    <row r="28" spans="2:16" x14ac:dyDescent="0.25">
      <c r="C28">
        <v>24</v>
      </c>
      <c r="D28">
        <f t="shared" si="0"/>
        <v>168</v>
      </c>
      <c r="E28">
        <v>35</v>
      </c>
      <c r="F28">
        <f t="shared" si="9"/>
        <v>1445</v>
      </c>
      <c r="G28" s="1">
        <f t="shared" si="1"/>
        <v>5</v>
      </c>
      <c r="H28" s="2">
        <f t="shared" si="2"/>
        <v>5.1967068092589841</v>
      </c>
      <c r="I28" s="2">
        <f t="shared" si="3"/>
        <v>7.6378865294117588</v>
      </c>
      <c r="J28" s="1">
        <f t="shared" si="4"/>
        <v>722.5</v>
      </c>
      <c r="K28" s="1">
        <f t="shared" si="5"/>
        <v>1069.3</v>
      </c>
      <c r="L28" s="1">
        <f t="shared" si="11"/>
        <v>144.5</v>
      </c>
      <c r="M28" s="1"/>
      <c r="N28">
        <f t="shared" si="7"/>
        <v>7.3999999999999995</v>
      </c>
    </row>
    <row r="29" spans="2:16" x14ac:dyDescent="0.25">
      <c r="B29">
        <v>7</v>
      </c>
      <c r="C29">
        <v>25</v>
      </c>
      <c r="D29">
        <f t="shared" si="0"/>
        <v>175</v>
      </c>
      <c r="E29">
        <v>35</v>
      </c>
      <c r="F29">
        <f t="shared" si="9"/>
        <v>1480</v>
      </c>
      <c r="G29" s="1">
        <f t="shared" si="1"/>
        <v>5</v>
      </c>
      <c r="H29" s="2">
        <f t="shared" si="2"/>
        <v>5.0328870245403934</v>
      </c>
      <c r="I29" s="2">
        <f t="shared" si="3"/>
        <v>7.4580825703246845</v>
      </c>
      <c r="J29" s="1">
        <f t="shared" si="4"/>
        <v>740</v>
      </c>
      <c r="K29" s="1">
        <f t="shared" si="5"/>
        <v>1110</v>
      </c>
      <c r="L29" s="1">
        <f t="shared" si="10"/>
        <v>185</v>
      </c>
      <c r="M29" s="1" t="s">
        <v>16</v>
      </c>
      <c r="N29">
        <f t="shared" si="7"/>
        <v>6</v>
      </c>
    </row>
    <row r="30" spans="2:16" x14ac:dyDescent="0.25">
      <c r="C30">
        <v>26</v>
      </c>
      <c r="D30">
        <f t="shared" si="0"/>
        <v>182</v>
      </c>
      <c r="E30">
        <v>30</v>
      </c>
      <c r="F30">
        <f t="shared" si="9"/>
        <v>1510</v>
      </c>
      <c r="G30" s="1">
        <f t="shared" si="1"/>
        <v>4.2857142857142856</v>
      </c>
      <c r="H30" s="2">
        <f t="shared" si="2"/>
        <v>4.8955245554575981</v>
      </c>
      <c r="I30" s="2">
        <f t="shared" si="3"/>
        <v>7.3076369538346739</v>
      </c>
      <c r="J30" s="1">
        <f t="shared" si="4"/>
        <v>755</v>
      </c>
      <c r="K30" s="1">
        <f t="shared" si="5"/>
        <v>1147.5999999999999</v>
      </c>
      <c r="L30" s="1">
        <f t="shared" si="10"/>
        <v>188.75</v>
      </c>
      <c r="M30" s="1"/>
      <c r="N30">
        <f t="shared" si="7"/>
        <v>6.0799999999999992</v>
      </c>
    </row>
    <row r="31" spans="2:16" x14ac:dyDescent="0.25">
      <c r="C31">
        <v>27</v>
      </c>
      <c r="D31">
        <f t="shared" si="0"/>
        <v>189</v>
      </c>
      <c r="E31">
        <v>30</v>
      </c>
      <c r="F31">
        <f t="shared" si="9"/>
        <v>1540</v>
      </c>
      <c r="G31" s="1">
        <f t="shared" si="1"/>
        <v>4.2857142857142856</v>
      </c>
      <c r="H31" s="2">
        <f t="shared" si="2"/>
        <v>4.760864474934472</v>
      </c>
      <c r="I31" s="2">
        <f t="shared" si="3"/>
        <v>7.1604269790971742</v>
      </c>
      <c r="J31" s="1">
        <f t="shared" si="4"/>
        <v>770</v>
      </c>
      <c r="K31" s="1">
        <f t="shared" si="5"/>
        <v>1185.8</v>
      </c>
      <c r="L31" s="1">
        <f t="shared" si="10"/>
        <v>192.5</v>
      </c>
      <c r="M31" s="1"/>
      <c r="N31">
        <f t="shared" si="7"/>
        <v>6.16</v>
      </c>
    </row>
    <row r="32" spans="2:16" x14ac:dyDescent="0.25">
      <c r="C32">
        <v>28</v>
      </c>
      <c r="D32">
        <f t="shared" si="0"/>
        <v>196</v>
      </c>
      <c r="E32">
        <v>30</v>
      </c>
      <c r="F32">
        <f t="shared" si="9"/>
        <v>1570</v>
      </c>
      <c r="G32" s="1">
        <f t="shared" si="1"/>
        <v>4.2857142857142856</v>
      </c>
      <c r="H32" s="2">
        <f t="shared" si="2"/>
        <v>4.6288025008465894</v>
      </c>
      <c r="I32" s="2">
        <f t="shared" si="3"/>
        <v>7.0163163931380126</v>
      </c>
      <c r="J32" s="1">
        <f t="shared" si="4"/>
        <v>785</v>
      </c>
      <c r="K32" s="1">
        <f t="shared" si="5"/>
        <v>1224.5999999999999</v>
      </c>
      <c r="L32" s="1">
        <f t="shared" si="10"/>
        <v>196.25</v>
      </c>
      <c r="M32" s="1"/>
      <c r="N32">
        <f t="shared" si="7"/>
        <v>6.2399999999999993</v>
      </c>
    </row>
    <row r="33" spans="2:14" x14ac:dyDescent="0.25">
      <c r="C33">
        <v>29</v>
      </c>
      <c r="D33">
        <f t="shared" si="0"/>
        <v>203</v>
      </c>
      <c r="E33">
        <v>30</v>
      </c>
      <c r="F33">
        <f t="shared" si="9"/>
        <v>1600</v>
      </c>
      <c r="G33" s="1">
        <f t="shared" si="1"/>
        <v>4.2857142857142856</v>
      </c>
      <c r="H33" s="2">
        <f t="shared" si="2"/>
        <v>4.499240273180213</v>
      </c>
      <c r="I33" s="2">
        <f t="shared" si="3"/>
        <v>6.8751773722352851</v>
      </c>
      <c r="J33" s="1">
        <f t="shared" si="4"/>
        <v>800</v>
      </c>
      <c r="K33" s="1">
        <f t="shared" si="5"/>
        <v>1264</v>
      </c>
      <c r="L33" s="1">
        <f t="shared" si="10"/>
        <v>200</v>
      </c>
      <c r="M33" s="1"/>
      <c r="N33">
        <f t="shared" si="7"/>
        <v>6.32</v>
      </c>
    </row>
    <row r="34" spans="2:14" x14ac:dyDescent="0.25">
      <c r="B34">
        <v>8</v>
      </c>
      <c r="C34">
        <v>30</v>
      </c>
      <c r="D34">
        <f t="shared" si="0"/>
        <v>210</v>
      </c>
      <c r="E34">
        <v>30</v>
      </c>
      <c r="F34">
        <f t="shared" si="9"/>
        <v>1630</v>
      </c>
      <c r="G34" s="1">
        <f t="shared" si="1"/>
        <v>4.2857142857142856</v>
      </c>
      <c r="H34" s="2">
        <f t="shared" si="2"/>
        <v>4.3720849139334703</v>
      </c>
      <c r="I34" s="2">
        <f t="shared" si="3"/>
        <v>6.7368898406468674</v>
      </c>
      <c r="J34" s="1">
        <f t="shared" si="4"/>
        <v>815</v>
      </c>
      <c r="K34" s="1">
        <f t="shared" si="5"/>
        <v>1304</v>
      </c>
      <c r="L34" s="1">
        <f t="shared" si="10"/>
        <v>203.75</v>
      </c>
      <c r="M34" s="1"/>
      <c r="N34">
        <f t="shared" si="7"/>
        <v>6.4</v>
      </c>
    </row>
    <row r="35" spans="2:14" x14ac:dyDescent="0.25">
      <c r="C35">
        <v>31</v>
      </c>
      <c r="D35">
        <f t="shared" si="0"/>
        <v>217</v>
      </c>
      <c r="E35">
        <v>30</v>
      </c>
      <c r="F35">
        <f t="shared" si="9"/>
        <v>1660</v>
      </c>
      <c r="G35" s="1">
        <f t="shared" si="1"/>
        <v>4.2857142857142856</v>
      </c>
      <c r="H35" s="2">
        <f t="shared" si="2"/>
        <v>4.2472486271552228</v>
      </c>
      <c r="I35" s="2">
        <f t="shared" si="3"/>
        <v>6.6013408568045193</v>
      </c>
      <c r="J35" s="1">
        <f t="shared" si="4"/>
        <v>830</v>
      </c>
      <c r="K35" s="1">
        <f t="shared" si="5"/>
        <v>1344.6</v>
      </c>
      <c r="L35" s="1">
        <f t="shared" si="10"/>
        <v>207.5</v>
      </c>
      <c r="M35" s="1" t="s">
        <v>18</v>
      </c>
      <c r="N35">
        <f t="shared" si="7"/>
        <v>6.4799999999999995</v>
      </c>
    </row>
    <row r="36" spans="2:14" x14ac:dyDescent="0.25">
      <c r="C36">
        <v>32</v>
      </c>
      <c r="D36">
        <f t="shared" si="0"/>
        <v>224</v>
      </c>
      <c r="E36">
        <v>25</v>
      </c>
      <c r="F36">
        <f t="shared" si="9"/>
        <v>1685</v>
      </c>
      <c r="G36" s="1">
        <f t="shared" si="1"/>
        <v>3.5714285714285716</v>
      </c>
      <c r="H36" s="2">
        <f t="shared" si="2"/>
        <v>4.1449298311266674</v>
      </c>
      <c r="I36" s="2">
        <f t="shared" si="3"/>
        <v>6.4903983958017051</v>
      </c>
      <c r="J36" s="1">
        <f t="shared" si="4"/>
        <v>842.5</v>
      </c>
      <c r="K36" s="1">
        <f t="shared" si="5"/>
        <v>1381.7</v>
      </c>
      <c r="L36" s="1">
        <f t="shared" si="10"/>
        <v>210.625</v>
      </c>
      <c r="M36" s="1"/>
      <c r="N36">
        <f t="shared" si="7"/>
        <v>6.5600000000000005</v>
      </c>
    </row>
    <row r="37" spans="2:14" x14ac:dyDescent="0.25">
      <c r="C37">
        <v>33</v>
      </c>
      <c r="D37">
        <f t="shared" si="0"/>
        <v>231</v>
      </c>
      <c r="E37">
        <v>25</v>
      </c>
      <c r="F37">
        <f t="shared" si="9"/>
        <v>1710</v>
      </c>
      <c r="G37" s="1">
        <f t="shared" si="1"/>
        <v>3.5714285714285716</v>
      </c>
      <c r="H37" s="2">
        <f t="shared" si="2"/>
        <v>4.0441179941950551</v>
      </c>
      <c r="I37" s="2">
        <f t="shared" si="3"/>
        <v>6.3812254276661449</v>
      </c>
      <c r="J37" s="1">
        <f t="shared" si="4"/>
        <v>855</v>
      </c>
      <c r="K37" s="1">
        <f t="shared" si="5"/>
        <v>1419.3</v>
      </c>
      <c r="L37" s="1">
        <f t="shared" si="10"/>
        <v>213.75</v>
      </c>
      <c r="M37" s="1"/>
      <c r="N37">
        <f t="shared" si="7"/>
        <v>6.64</v>
      </c>
    </row>
    <row r="38" spans="2:14" x14ac:dyDescent="0.25">
      <c r="B38">
        <v>9</v>
      </c>
      <c r="C38">
        <v>34</v>
      </c>
      <c r="D38">
        <f t="shared" si="0"/>
        <v>238</v>
      </c>
      <c r="E38">
        <v>25</v>
      </c>
      <c r="F38">
        <f t="shared" si="9"/>
        <v>1735</v>
      </c>
      <c r="G38" s="1">
        <f t="shared" si="1"/>
        <v>3.5714285714285716</v>
      </c>
      <c r="H38" s="2">
        <f t="shared" si="2"/>
        <v>3.944769370652331</v>
      </c>
      <c r="I38" s="2">
        <f>-6.845*LN(F38/1.3-100)+55</f>
        <v>6.2737663918436013</v>
      </c>
      <c r="J38" s="1">
        <f t="shared" si="4"/>
        <v>867.5</v>
      </c>
      <c r="K38" s="1">
        <f t="shared" si="5"/>
        <v>1457.4</v>
      </c>
      <c r="L38" s="1">
        <f t="shared" si="10"/>
        <v>216.875</v>
      </c>
      <c r="M38" s="1"/>
      <c r="N38">
        <f t="shared" si="7"/>
        <v>6.7200000000000006</v>
      </c>
    </row>
    <row r="39" spans="2:14" x14ac:dyDescent="0.25">
      <c r="C39">
        <v>35</v>
      </c>
      <c r="D39">
        <f t="shared" si="0"/>
        <v>245</v>
      </c>
      <c r="E39">
        <v>25</v>
      </c>
      <c r="F39">
        <f t="shared" si="9"/>
        <v>1760</v>
      </c>
      <c r="G39" s="1">
        <f t="shared" si="1"/>
        <v>3.5714285714285716</v>
      </c>
      <c r="H39" s="2">
        <f t="shared" si="2"/>
        <v>3.8468420924196138</v>
      </c>
      <c r="I39" s="2">
        <f t="shared" si="3"/>
        <v>6.1679683042134457</v>
      </c>
      <c r="J39" s="1">
        <f t="shared" si="4"/>
        <v>880</v>
      </c>
      <c r="K39" s="1">
        <f t="shared" si="5"/>
        <v>1496</v>
      </c>
      <c r="L39" s="1">
        <f t="shared" si="10"/>
        <v>220</v>
      </c>
      <c r="M39" s="1" t="s">
        <v>19</v>
      </c>
      <c r="N39">
        <f t="shared" si="7"/>
        <v>6.8</v>
      </c>
    </row>
    <row r="40" spans="2:14" x14ac:dyDescent="0.25">
      <c r="C40">
        <v>36</v>
      </c>
      <c r="D40">
        <f t="shared" si="0"/>
        <v>252</v>
      </c>
      <c r="E40">
        <v>25</v>
      </c>
      <c r="F40">
        <f t="shared" si="9"/>
        <v>1785</v>
      </c>
      <c r="G40" s="1">
        <f t="shared" si="1"/>
        <v>3.5714285714285716</v>
      </c>
      <c r="H40" s="2">
        <f t="shared" si="2"/>
        <v>3.7502960631069584</v>
      </c>
      <c r="I40" s="2">
        <f t="shared" si="3"/>
        <v>6.0637806002125672</v>
      </c>
      <c r="J40" s="1">
        <f t="shared" si="4"/>
        <v>892.5</v>
      </c>
      <c r="K40" s="1">
        <f t="shared" si="5"/>
        <v>1535.1</v>
      </c>
      <c r="L40" s="1">
        <f t="shared" si="10"/>
        <v>223.125</v>
      </c>
      <c r="M40" s="1"/>
      <c r="N40">
        <f t="shared" si="7"/>
        <v>6.88</v>
      </c>
    </row>
    <row r="41" spans="2:14" x14ac:dyDescent="0.25">
      <c r="C41">
        <v>37</v>
      </c>
      <c r="D41">
        <f t="shared" si="0"/>
        <v>259</v>
      </c>
      <c r="E41">
        <v>25</v>
      </c>
      <c r="F41">
        <f t="shared" si="9"/>
        <v>1810</v>
      </c>
      <c r="G41" s="1">
        <f t="shared" si="1"/>
        <v>3.5714285714285716</v>
      </c>
      <c r="H41" s="2">
        <f t="shared" si="2"/>
        <v>3.6550928594411829</v>
      </c>
      <c r="I41" s="2">
        <f t="shared" si="3"/>
        <v>5.961154989720427</v>
      </c>
      <c r="J41" s="1">
        <f t="shared" si="4"/>
        <v>905</v>
      </c>
      <c r="K41" s="1">
        <f t="shared" si="5"/>
        <v>1574.7</v>
      </c>
      <c r="L41" s="1">
        <f t="shared" si="10"/>
        <v>226.25</v>
      </c>
      <c r="M41" s="1"/>
      <c r="N41">
        <f t="shared" si="7"/>
        <v>6.96</v>
      </c>
    </row>
    <row r="42" spans="2:14" x14ac:dyDescent="0.25">
      <c r="B42">
        <v>10</v>
      </c>
      <c r="C42">
        <v>38</v>
      </c>
      <c r="D42">
        <f t="shared" si="0"/>
        <v>266</v>
      </c>
      <c r="E42">
        <v>25</v>
      </c>
      <c r="F42">
        <f t="shared" si="9"/>
        <v>1835</v>
      </c>
      <c r="G42" s="1">
        <f t="shared" si="1"/>
        <v>3.5714285714285716</v>
      </c>
      <c r="H42" s="2">
        <f t="shared" si="2"/>
        <v>3.5611956394550504</v>
      </c>
      <c r="I42" s="2">
        <f t="shared" si="3"/>
        <v>5.8600453226628915</v>
      </c>
      <c r="J42" s="1">
        <f t="shared" si="4"/>
        <v>917.5</v>
      </c>
      <c r="K42" s="1">
        <f t="shared" si="5"/>
        <v>1614.8</v>
      </c>
      <c r="L42" s="1">
        <f t="shared" si="10"/>
        <v>229.375</v>
      </c>
      <c r="M42" s="1"/>
      <c r="N42">
        <f t="shared" si="7"/>
        <v>7.04</v>
      </c>
    </row>
    <row r="43" spans="2:14" x14ac:dyDescent="0.25">
      <c r="C43">
        <v>39</v>
      </c>
      <c r="D43">
        <f t="shared" si="0"/>
        <v>273</v>
      </c>
      <c r="E43">
        <v>20</v>
      </c>
      <c r="F43">
        <f t="shared" si="9"/>
        <v>1855</v>
      </c>
      <c r="G43" s="1">
        <f t="shared" si="1"/>
        <v>2.8571428571428572</v>
      </c>
      <c r="H43" s="2">
        <f t="shared" si="2"/>
        <v>3.4869943708406907</v>
      </c>
      <c r="I43" s="2">
        <f t="shared" si="3"/>
        <v>5.7802193450889021</v>
      </c>
      <c r="J43" s="1">
        <f t="shared" si="4"/>
        <v>927.5</v>
      </c>
      <c r="K43" s="1">
        <f t="shared" si="5"/>
        <v>1650.95</v>
      </c>
      <c r="L43" s="1">
        <f t="shared" si="10"/>
        <v>231.875</v>
      </c>
      <c r="M43" s="1"/>
      <c r="N43">
        <f t="shared" si="7"/>
        <v>7.12</v>
      </c>
    </row>
    <row r="44" spans="2:14" x14ac:dyDescent="0.25">
      <c r="C44">
        <v>40</v>
      </c>
      <c r="D44">
        <f t="shared" si="0"/>
        <v>280</v>
      </c>
      <c r="E44">
        <v>20</v>
      </c>
      <c r="F44">
        <f t="shared" si="9"/>
        <v>1875</v>
      </c>
      <c r="G44" s="1">
        <f t="shared" si="1"/>
        <v>2.8571428571428572</v>
      </c>
      <c r="H44" s="2">
        <f t="shared" si="2"/>
        <v>3.4135888416211202</v>
      </c>
      <c r="I44" s="2">
        <f t="shared" si="3"/>
        <v>5.7013135721929515</v>
      </c>
      <c r="J44" s="1">
        <f t="shared" si="4"/>
        <v>937.5</v>
      </c>
      <c r="K44" s="1">
        <f t="shared" si="5"/>
        <v>1687.5</v>
      </c>
      <c r="L44" s="1">
        <f t="shared" si="10"/>
        <v>234.375</v>
      </c>
      <c r="M44" s="1"/>
      <c r="N44">
        <f t="shared" si="7"/>
        <v>7.2</v>
      </c>
    </row>
    <row r="45" spans="2:14" x14ac:dyDescent="0.25">
      <c r="C45">
        <v>41</v>
      </c>
      <c r="D45">
        <f t="shared" si="0"/>
        <v>287</v>
      </c>
      <c r="E45">
        <v>20</v>
      </c>
      <c r="F45">
        <f t="shared" si="9"/>
        <v>1895</v>
      </c>
      <c r="G45" s="1">
        <f t="shared" si="1"/>
        <v>2.8571428571428572</v>
      </c>
      <c r="H45" s="2">
        <f t="shared" si="2"/>
        <v>3.3409621655993789</v>
      </c>
      <c r="I45" s="2">
        <f t="shared" si="3"/>
        <v>5.6233070299601451</v>
      </c>
      <c r="J45" s="1">
        <f t="shared" si="4"/>
        <v>947.5</v>
      </c>
      <c r="K45" s="1">
        <f t="shared" si="5"/>
        <v>1724.45</v>
      </c>
      <c r="L45" s="1">
        <f t="shared" si="10"/>
        <v>236.875</v>
      </c>
      <c r="M45" s="1"/>
      <c r="N45">
        <f t="shared" si="7"/>
        <v>7.28</v>
      </c>
    </row>
    <row r="46" spans="2:14" x14ac:dyDescent="0.25">
      <c r="C46">
        <v>42</v>
      </c>
      <c r="D46">
        <f t="shared" si="0"/>
        <v>294</v>
      </c>
      <c r="E46">
        <v>20</v>
      </c>
      <c r="F46">
        <f t="shared" si="9"/>
        <v>1915</v>
      </c>
      <c r="G46" s="1">
        <f t="shared" si="1"/>
        <v>2.8571428571428572</v>
      </c>
      <c r="H46" s="2">
        <f t="shared" si="2"/>
        <v>3.269097988447065</v>
      </c>
      <c r="I46" s="2">
        <f t="shared" si="3"/>
        <v>5.5461794533869266</v>
      </c>
      <c r="J46" s="1">
        <f t="shared" si="4"/>
        <v>957.5</v>
      </c>
      <c r="K46" s="1">
        <f t="shared" si="5"/>
        <v>1761.8</v>
      </c>
      <c r="L46" s="1">
        <f t="shared" si="10"/>
        <v>239.375</v>
      </c>
      <c r="M46" s="1" t="s">
        <v>20</v>
      </c>
      <c r="N46">
        <f t="shared" si="7"/>
        <v>7.3599999999999994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5"/>
  <sheetViews>
    <sheetView workbookViewId="0">
      <selection activeCell="B13" sqref="B13"/>
    </sheetView>
  </sheetViews>
  <sheetFormatPr defaultRowHeight="15" x14ac:dyDescent="0.25"/>
  <cols>
    <col min="2" max="3" width="28.42578125" customWidth="1"/>
    <col min="4" max="4" width="56.140625" customWidth="1"/>
    <col min="5" max="5" width="11.28515625" customWidth="1"/>
    <col min="6" max="6" width="11.85546875" customWidth="1"/>
    <col min="7" max="7" width="11.140625" customWidth="1"/>
    <col min="8" max="8" width="9.85546875" customWidth="1"/>
    <col min="11" max="11" width="26.140625" customWidth="1"/>
  </cols>
  <sheetData>
    <row r="1" spans="1:11" s="3" customFormat="1" ht="51.75" customHeight="1" x14ac:dyDescent="0.25">
      <c r="C1" s="3" t="s">
        <v>23</v>
      </c>
      <c r="D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</row>
    <row r="2" spans="1:11" x14ac:dyDescent="0.25">
      <c r="A2">
        <v>2000</v>
      </c>
      <c r="B2" t="s">
        <v>31</v>
      </c>
      <c r="D2" t="s">
        <v>32</v>
      </c>
      <c r="F2">
        <v>2</v>
      </c>
      <c r="G2" s="4"/>
      <c r="H2" s="5"/>
      <c r="I2">
        <v>10</v>
      </c>
      <c r="J2" s="4"/>
      <c r="K2" t="s">
        <v>33</v>
      </c>
    </row>
    <row r="3" spans="1:11" x14ac:dyDescent="0.25">
      <c r="A3">
        <v>2102</v>
      </c>
      <c r="B3" t="s">
        <v>34</v>
      </c>
      <c r="D3" t="s">
        <v>35</v>
      </c>
      <c r="F3">
        <v>0</v>
      </c>
      <c r="G3" s="6"/>
      <c r="H3" s="5"/>
      <c r="I3">
        <v>0</v>
      </c>
      <c r="J3" s="4"/>
      <c r="K3" s="7"/>
    </row>
    <row r="4" spans="1:11" x14ac:dyDescent="0.25">
      <c r="A4">
        <v>2106</v>
      </c>
      <c r="B4" t="s">
        <v>36</v>
      </c>
      <c r="D4" t="s">
        <v>37</v>
      </c>
      <c r="E4" s="7"/>
      <c r="F4">
        <v>2</v>
      </c>
      <c r="G4" s="4"/>
      <c r="H4" s="5"/>
      <c r="I4">
        <v>10</v>
      </c>
      <c r="J4" s="4"/>
      <c r="K4" s="8"/>
    </row>
    <row r="5" spans="1:11" x14ac:dyDescent="0.25">
      <c r="A5">
        <v>2107</v>
      </c>
      <c r="B5" t="s">
        <v>38</v>
      </c>
      <c r="D5" t="s">
        <v>39</v>
      </c>
      <c r="F5">
        <v>2</v>
      </c>
      <c r="G5" s="4"/>
      <c r="H5" s="5"/>
      <c r="I5">
        <v>10</v>
      </c>
      <c r="J5" s="4"/>
      <c r="K5" s="8"/>
    </row>
    <row r="6" spans="1:11" x14ac:dyDescent="0.25">
      <c r="A6">
        <v>2108</v>
      </c>
      <c r="B6" t="s">
        <v>40</v>
      </c>
      <c r="D6" t="s">
        <v>41</v>
      </c>
      <c r="F6">
        <v>2</v>
      </c>
      <c r="G6" s="4"/>
      <c r="H6" s="5"/>
      <c r="I6">
        <v>3</v>
      </c>
      <c r="J6" s="4"/>
      <c r="K6" s="8"/>
    </row>
    <row r="7" spans="1:11" x14ac:dyDescent="0.25">
      <c r="A7">
        <v>2109</v>
      </c>
      <c r="B7" t="s">
        <v>42</v>
      </c>
      <c r="D7" t="s">
        <v>43</v>
      </c>
      <c r="F7">
        <v>2</v>
      </c>
      <c r="G7" s="4"/>
      <c r="H7" s="5"/>
      <c r="I7">
        <v>3</v>
      </c>
      <c r="J7" s="4"/>
      <c r="K7" s="8"/>
    </row>
    <row r="8" spans="1:11" x14ac:dyDescent="0.25">
      <c r="A8">
        <v>2110</v>
      </c>
      <c r="B8" t="s">
        <v>44</v>
      </c>
      <c r="D8" t="s">
        <v>45</v>
      </c>
      <c r="F8">
        <v>2</v>
      </c>
      <c r="G8" s="4"/>
      <c r="H8" s="5"/>
      <c r="I8">
        <v>5</v>
      </c>
      <c r="J8" s="4"/>
      <c r="K8" s="4"/>
    </row>
    <row r="9" spans="1:11" x14ac:dyDescent="0.25">
      <c r="A9">
        <v>2201</v>
      </c>
      <c r="B9" t="s">
        <v>46</v>
      </c>
      <c r="D9" t="s">
        <v>47</v>
      </c>
      <c r="F9">
        <v>2</v>
      </c>
      <c r="G9" s="4"/>
      <c r="H9" s="5"/>
      <c r="I9">
        <v>10</v>
      </c>
      <c r="J9" s="4"/>
      <c r="K9" s="4"/>
    </row>
    <row r="10" spans="1:11" x14ac:dyDescent="0.25">
      <c r="A10">
        <v>2202</v>
      </c>
      <c r="B10" t="s">
        <v>48</v>
      </c>
      <c r="D10" t="s">
        <v>49</v>
      </c>
      <c r="F10">
        <v>2</v>
      </c>
      <c r="G10" s="4"/>
      <c r="H10" s="5"/>
      <c r="I10">
        <v>10</v>
      </c>
      <c r="J10" s="4"/>
      <c r="K10" s="4"/>
    </row>
    <row r="11" spans="1:11" x14ac:dyDescent="0.25">
      <c r="A11">
        <v>2203</v>
      </c>
      <c r="B11" t="s">
        <v>50</v>
      </c>
      <c r="D11" t="s">
        <v>51</v>
      </c>
      <c r="F11">
        <v>2</v>
      </c>
      <c r="G11" s="6"/>
      <c r="H11" s="5"/>
      <c r="I11">
        <v>10</v>
      </c>
      <c r="J11" s="4"/>
      <c r="K11" s="4"/>
    </row>
    <row r="12" spans="1:11" x14ac:dyDescent="0.25">
      <c r="A12">
        <v>2301</v>
      </c>
      <c r="B12" t="s">
        <v>52</v>
      </c>
      <c r="D12" t="s">
        <v>53</v>
      </c>
      <c r="F12">
        <v>2</v>
      </c>
      <c r="G12" s="4"/>
      <c r="H12" s="5"/>
      <c r="I12">
        <v>10</v>
      </c>
      <c r="J12" s="4"/>
      <c r="K12" s="4"/>
    </row>
    <row r="13" spans="1:11" x14ac:dyDescent="0.25">
      <c r="A13">
        <v>2302</v>
      </c>
      <c r="B13" t="s">
        <v>54</v>
      </c>
      <c r="D13" t="s">
        <v>55</v>
      </c>
      <c r="F13">
        <v>2</v>
      </c>
      <c r="G13" s="4"/>
      <c r="H13" s="5"/>
      <c r="I13">
        <v>10</v>
      </c>
      <c r="J13" s="4"/>
      <c r="K13" s="4"/>
    </row>
    <row r="14" spans="1:11" x14ac:dyDescent="0.25">
      <c r="A14">
        <v>2303</v>
      </c>
      <c r="B14" t="s">
        <v>56</v>
      </c>
      <c r="D14" t="s">
        <v>57</v>
      </c>
      <c r="F14">
        <v>2</v>
      </c>
      <c r="G14" s="4"/>
      <c r="H14" s="5"/>
      <c r="I14">
        <v>5</v>
      </c>
      <c r="J14" s="4"/>
      <c r="K14" s="9"/>
    </row>
    <row r="15" spans="1:11" x14ac:dyDescent="0.25">
      <c r="A15">
        <v>2304</v>
      </c>
      <c r="B15" t="s">
        <v>58</v>
      </c>
      <c r="D15" t="s">
        <v>59</v>
      </c>
      <c r="F15">
        <v>2</v>
      </c>
      <c r="G15" s="4"/>
      <c r="H15" s="5"/>
      <c r="I15">
        <v>1</v>
      </c>
      <c r="J15" s="4"/>
      <c r="K15" s="9"/>
    </row>
    <row r="16" spans="1:11" x14ac:dyDescent="0.25">
      <c r="A16">
        <v>2305</v>
      </c>
      <c r="B16" t="s">
        <v>60</v>
      </c>
      <c r="D16" t="s">
        <v>61</v>
      </c>
      <c r="F16">
        <v>2</v>
      </c>
      <c r="G16" s="10"/>
      <c r="H16" s="5"/>
      <c r="I16">
        <v>1</v>
      </c>
      <c r="J16" s="4"/>
      <c r="K16" s="9"/>
    </row>
    <row r="17" spans="1:10" x14ac:dyDescent="0.25">
      <c r="A17">
        <v>2306</v>
      </c>
      <c r="B17" t="s">
        <v>62</v>
      </c>
      <c r="D17" t="s">
        <v>63</v>
      </c>
      <c r="F17">
        <v>2</v>
      </c>
      <c r="G17" s="6"/>
      <c r="H17" s="5"/>
      <c r="I17">
        <v>1</v>
      </c>
      <c r="J17" s="4"/>
    </row>
    <row r="18" spans="1:10" x14ac:dyDescent="0.25">
      <c r="A18">
        <v>2402</v>
      </c>
      <c r="B18" t="s">
        <v>7</v>
      </c>
      <c r="D18" t="s">
        <v>64</v>
      </c>
      <c r="F18">
        <v>2</v>
      </c>
      <c r="G18" s="4"/>
      <c r="H18" s="5"/>
      <c r="I18">
        <v>5</v>
      </c>
      <c r="J18" s="4"/>
    </row>
    <row r="19" spans="1:10" x14ac:dyDescent="0.25">
      <c r="A19">
        <v>2403</v>
      </c>
      <c r="B19" t="s">
        <v>65</v>
      </c>
      <c r="D19" t="s">
        <v>66</v>
      </c>
      <c r="F19">
        <v>2</v>
      </c>
      <c r="G19" s="4"/>
      <c r="H19" s="5"/>
      <c r="I19">
        <v>5</v>
      </c>
      <c r="J19" s="4"/>
    </row>
    <row r="20" spans="1:10" x14ac:dyDescent="0.25">
      <c r="A20">
        <v>2501</v>
      </c>
      <c r="B20" t="s">
        <v>67</v>
      </c>
      <c r="D20" t="s">
        <v>68</v>
      </c>
      <c r="F20">
        <v>2</v>
      </c>
      <c r="G20" s="11"/>
      <c r="H20" s="5"/>
      <c r="I20">
        <v>5</v>
      </c>
      <c r="J20" s="4"/>
    </row>
    <row r="21" spans="1:10" x14ac:dyDescent="0.25">
      <c r="A21">
        <v>2502</v>
      </c>
      <c r="B21" t="s">
        <v>69</v>
      </c>
      <c r="D21" t="s">
        <v>70</v>
      </c>
      <c r="F21">
        <v>0</v>
      </c>
      <c r="G21" s="11"/>
      <c r="H21" s="5"/>
      <c r="I21">
        <v>5</v>
      </c>
      <c r="J21" s="4"/>
    </row>
    <row r="22" spans="1:10" x14ac:dyDescent="0.25">
      <c r="A22">
        <v>2503</v>
      </c>
      <c r="B22" t="s">
        <v>71</v>
      </c>
      <c r="D22" t="s">
        <v>72</v>
      </c>
      <c r="F22">
        <v>0</v>
      </c>
      <c r="G22" s="12"/>
      <c r="H22" s="5"/>
      <c r="I22">
        <v>5</v>
      </c>
      <c r="J22" s="4"/>
    </row>
    <row r="23" spans="1:10" x14ac:dyDescent="0.25">
      <c r="A23">
        <v>2504</v>
      </c>
      <c r="B23" t="s">
        <v>73</v>
      </c>
      <c r="D23" t="s">
        <v>74</v>
      </c>
      <c r="F23">
        <v>0</v>
      </c>
      <c r="G23" s="6"/>
      <c r="H23" s="5"/>
      <c r="I23">
        <v>5</v>
      </c>
      <c r="J23" s="4"/>
    </row>
    <row r="24" spans="1:10" x14ac:dyDescent="0.25">
      <c r="A24" s="13" t="s">
        <v>75</v>
      </c>
      <c r="B24" t="s">
        <v>76</v>
      </c>
      <c r="D24" t="s">
        <v>77</v>
      </c>
      <c r="F24">
        <v>0</v>
      </c>
      <c r="G24" s="6"/>
      <c r="H24" s="5"/>
      <c r="I24">
        <v>0</v>
      </c>
    </row>
    <row r="25" spans="1:10" x14ac:dyDescent="0.25">
      <c r="A25" s="13" t="s">
        <v>75</v>
      </c>
      <c r="B25" t="s">
        <v>78</v>
      </c>
      <c r="D25" t="s">
        <v>79</v>
      </c>
      <c r="F25">
        <v>0</v>
      </c>
      <c r="G25" s="6"/>
      <c r="H25" s="5"/>
      <c r="I25">
        <v>0</v>
      </c>
    </row>
  </sheetData>
  <conditionalFormatting sqref="F2:F2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51"/>
  <sheetViews>
    <sheetView topLeftCell="A18" workbookViewId="0">
      <selection activeCell="A19" sqref="A19:R42"/>
    </sheetView>
  </sheetViews>
  <sheetFormatPr defaultRowHeight="15" x14ac:dyDescent="0.25"/>
  <cols>
    <col min="2" max="2" width="13.140625" customWidth="1"/>
    <col min="3" max="3" width="13.85546875" customWidth="1"/>
    <col min="4" max="4" width="10.5703125" customWidth="1"/>
    <col min="6" max="6" width="9.5703125" customWidth="1"/>
    <col min="8" max="8" width="15.140625" customWidth="1"/>
    <col min="13" max="13" width="18.7109375" customWidth="1"/>
  </cols>
  <sheetData>
    <row r="2" spans="1:5" x14ac:dyDescent="0.25">
      <c r="A2" t="s">
        <v>159</v>
      </c>
    </row>
    <row r="3" spans="1:5" x14ac:dyDescent="0.25">
      <c r="C3" t="s">
        <v>158</v>
      </c>
      <c r="D3" t="s">
        <v>157</v>
      </c>
      <c r="E3" t="s">
        <v>156</v>
      </c>
    </row>
    <row r="4" spans="1:5" x14ac:dyDescent="0.25">
      <c r="A4" t="s">
        <v>155</v>
      </c>
      <c r="B4" t="s">
        <v>154</v>
      </c>
      <c r="C4" t="s">
        <v>153</v>
      </c>
    </row>
    <row r="5" spans="1:5" x14ac:dyDescent="0.25">
      <c r="A5" t="s">
        <v>155</v>
      </c>
      <c r="B5" t="s">
        <v>151</v>
      </c>
      <c r="C5" t="s">
        <v>146</v>
      </c>
    </row>
    <row r="6" spans="1:5" x14ac:dyDescent="0.25">
      <c r="A6" t="s">
        <v>152</v>
      </c>
      <c r="B6" t="s">
        <v>154</v>
      </c>
      <c r="C6" t="s">
        <v>153</v>
      </c>
    </row>
    <row r="7" spans="1:5" x14ac:dyDescent="0.25">
      <c r="A7" t="s">
        <v>152</v>
      </c>
      <c r="B7" t="s">
        <v>151</v>
      </c>
      <c r="C7" t="s">
        <v>146</v>
      </c>
    </row>
    <row r="8" spans="1:5" x14ac:dyDescent="0.25">
      <c r="A8" t="s">
        <v>148</v>
      </c>
      <c r="B8" t="s">
        <v>150</v>
      </c>
      <c r="C8" t="s">
        <v>149</v>
      </c>
    </row>
    <row r="9" spans="1:5" x14ac:dyDescent="0.25">
      <c r="A9" t="s">
        <v>148</v>
      </c>
      <c r="B9" t="s">
        <v>147</v>
      </c>
      <c r="C9" t="s">
        <v>146</v>
      </c>
    </row>
    <row r="10" spans="1:5" x14ac:dyDescent="0.25">
      <c r="A10" t="s">
        <v>124</v>
      </c>
      <c r="B10" t="s">
        <v>147</v>
      </c>
      <c r="C10" t="s">
        <v>146</v>
      </c>
    </row>
    <row r="19" spans="1:17" x14ac:dyDescent="0.25">
      <c r="B19" t="s">
        <v>124</v>
      </c>
      <c r="C19" t="s">
        <v>124</v>
      </c>
    </row>
    <row r="20" spans="1:17" x14ac:dyDescent="0.25">
      <c r="B20" t="s">
        <v>124</v>
      </c>
      <c r="C20" t="s">
        <v>124</v>
      </c>
      <c r="K20" t="s">
        <v>104</v>
      </c>
    </row>
    <row r="21" spans="1:17" x14ac:dyDescent="0.25">
      <c r="K21" t="s">
        <v>145</v>
      </c>
      <c r="L21" t="s">
        <v>144</v>
      </c>
    </row>
    <row r="23" spans="1:17" x14ac:dyDescent="0.25">
      <c r="C23" t="s">
        <v>115</v>
      </c>
      <c r="D23" t="s">
        <v>21</v>
      </c>
      <c r="E23" t="s">
        <v>21</v>
      </c>
      <c r="F23" t="s">
        <v>114</v>
      </c>
      <c r="H23" t="s">
        <v>22</v>
      </c>
      <c r="I23" t="s">
        <v>114</v>
      </c>
      <c r="K23" t="s">
        <v>22</v>
      </c>
      <c r="L23" t="s">
        <v>114</v>
      </c>
      <c r="M23" t="s">
        <v>143</v>
      </c>
      <c r="Q23" t="s">
        <v>142</v>
      </c>
    </row>
    <row r="24" spans="1:17" x14ac:dyDescent="0.25">
      <c r="A24" t="s">
        <v>141</v>
      </c>
      <c r="C24" t="s">
        <v>110</v>
      </c>
      <c r="D24" t="s">
        <v>109</v>
      </c>
      <c r="E24" t="s">
        <v>140</v>
      </c>
      <c r="F24" t="s">
        <v>139</v>
      </c>
      <c r="H24" t="s">
        <v>108</v>
      </c>
      <c r="I24" t="s">
        <v>138</v>
      </c>
      <c r="K24" t="s">
        <v>104</v>
      </c>
      <c r="L24" t="s">
        <v>137</v>
      </c>
      <c r="N24" t="s">
        <v>7</v>
      </c>
      <c r="O24" t="s">
        <v>125</v>
      </c>
      <c r="P24" t="s">
        <v>124</v>
      </c>
      <c r="Q24" t="s">
        <v>136</v>
      </c>
    </row>
    <row r="25" spans="1:17" x14ac:dyDescent="0.25">
      <c r="B25" t="s">
        <v>101</v>
      </c>
      <c r="C25" t="s">
        <v>99</v>
      </c>
      <c r="D25" t="s">
        <v>99</v>
      </c>
      <c r="E25" t="s">
        <v>99</v>
      </c>
      <c r="F25" t="s">
        <v>100</v>
      </c>
      <c r="H25" t="s">
        <v>99</v>
      </c>
      <c r="I25" t="s">
        <v>100</v>
      </c>
      <c r="K25" t="s">
        <v>99</v>
      </c>
      <c r="L25" t="s">
        <v>100</v>
      </c>
      <c r="M25">
        <f>COUNTIF(C25:L25,"O")</f>
        <v>3</v>
      </c>
      <c r="N25" t="s">
        <v>99</v>
      </c>
      <c r="O25" t="s">
        <v>99</v>
      </c>
      <c r="P25" t="s">
        <v>100</v>
      </c>
      <c r="Q25" t="s">
        <v>135</v>
      </c>
    </row>
    <row r="26" spans="1:17" x14ac:dyDescent="0.25">
      <c r="B26" t="s">
        <v>22</v>
      </c>
      <c r="C26" t="s">
        <v>99</v>
      </c>
      <c r="D26" t="s">
        <v>99</v>
      </c>
      <c r="E26" t="s">
        <v>99</v>
      </c>
      <c r="F26" t="s">
        <v>100</v>
      </c>
      <c r="H26" t="s">
        <v>100</v>
      </c>
      <c r="I26" t="s">
        <v>99</v>
      </c>
      <c r="K26" t="s">
        <v>100</v>
      </c>
      <c r="L26" t="s">
        <v>99</v>
      </c>
      <c r="M26">
        <f>COUNTIF(C26:L26,"O")</f>
        <v>3</v>
      </c>
      <c r="N26" t="s">
        <v>99</v>
      </c>
      <c r="O26" t="s">
        <v>100</v>
      </c>
      <c r="P26" t="s">
        <v>99</v>
      </c>
    </row>
    <row r="27" spans="1:17" x14ac:dyDescent="0.25">
      <c r="B27" t="s">
        <v>98</v>
      </c>
      <c r="C27" t="s">
        <v>134</v>
      </c>
      <c r="D27" t="s">
        <v>97</v>
      </c>
      <c r="E27" t="s">
        <v>133</v>
      </c>
      <c r="F27" t="s">
        <v>117</v>
      </c>
      <c r="H27" t="s">
        <v>132</v>
      </c>
      <c r="I27" t="s">
        <v>118</v>
      </c>
    </row>
    <row r="28" spans="1:17" x14ac:dyDescent="0.25">
      <c r="C28" t="s">
        <v>92</v>
      </c>
      <c r="D28" t="s">
        <v>87</v>
      </c>
      <c r="E28" t="s">
        <v>83</v>
      </c>
      <c r="F28" t="s">
        <v>92</v>
      </c>
      <c r="H28" t="s">
        <v>83</v>
      </c>
      <c r="I28" t="s">
        <v>92</v>
      </c>
      <c r="K28" t="s">
        <v>96</v>
      </c>
      <c r="L28" t="s">
        <v>87</v>
      </c>
    </row>
    <row r="30" spans="1:17" x14ac:dyDescent="0.25">
      <c r="C30" t="s">
        <v>114</v>
      </c>
      <c r="D30" t="s">
        <v>115</v>
      </c>
      <c r="E30" t="s">
        <v>21</v>
      </c>
      <c r="G30" t="s">
        <v>22</v>
      </c>
      <c r="H30" t="s">
        <v>114</v>
      </c>
      <c r="J30" t="s">
        <v>22</v>
      </c>
      <c r="K30" t="s">
        <v>22</v>
      </c>
      <c r="L30" t="s">
        <v>114</v>
      </c>
      <c r="M30" t="s">
        <v>131</v>
      </c>
    </row>
    <row r="31" spans="1:17" x14ac:dyDescent="0.25">
      <c r="A31" t="s">
        <v>130</v>
      </c>
      <c r="C31" t="s">
        <v>110</v>
      </c>
      <c r="D31" t="s">
        <v>109</v>
      </c>
      <c r="E31" t="s">
        <v>129</v>
      </c>
      <c r="G31" t="s">
        <v>108</v>
      </c>
      <c r="H31" t="s">
        <v>128</v>
      </c>
      <c r="J31" t="s">
        <v>127</v>
      </c>
      <c r="K31" t="s">
        <v>104</v>
      </c>
      <c r="L31" t="s">
        <v>126</v>
      </c>
      <c r="N31" t="s">
        <v>7</v>
      </c>
      <c r="O31" t="s">
        <v>125</v>
      </c>
      <c r="P31" t="s">
        <v>124</v>
      </c>
      <c r="Q31" t="s">
        <v>123</v>
      </c>
    </row>
    <row r="32" spans="1:17" x14ac:dyDescent="0.25">
      <c r="B32" t="s">
        <v>101</v>
      </c>
      <c r="C32" t="s">
        <v>99</v>
      </c>
      <c r="D32" t="s">
        <v>99</v>
      </c>
      <c r="E32" t="s">
        <v>99</v>
      </c>
      <c r="G32" t="s">
        <v>100</v>
      </c>
      <c r="H32" t="s">
        <v>100</v>
      </c>
      <c r="J32" t="s">
        <v>99</v>
      </c>
      <c r="K32" t="s">
        <v>99</v>
      </c>
      <c r="L32" t="s">
        <v>100</v>
      </c>
      <c r="M32" t="s">
        <v>122</v>
      </c>
      <c r="N32" t="s">
        <v>99</v>
      </c>
      <c r="O32" t="s">
        <v>99</v>
      </c>
      <c r="P32" t="s">
        <v>100</v>
      </c>
      <c r="Q32" t="s">
        <v>121</v>
      </c>
    </row>
    <row r="33" spans="1:17" x14ac:dyDescent="0.25">
      <c r="B33" t="s">
        <v>22</v>
      </c>
      <c r="C33" t="s">
        <v>99</v>
      </c>
      <c r="D33" t="s">
        <v>99</v>
      </c>
      <c r="E33" t="s">
        <v>100</v>
      </c>
      <c r="G33" t="s">
        <v>99</v>
      </c>
      <c r="H33" t="s">
        <v>99</v>
      </c>
      <c r="J33" t="s">
        <v>100</v>
      </c>
      <c r="K33" t="s">
        <v>100</v>
      </c>
      <c r="L33" t="s">
        <v>99</v>
      </c>
      <c r="M33">
        <f>COUNTIF(C33:L33,"O")</f>
        <v>3</v>
      </c>
      <c r="N33" t="s">
        <v>99</v>
      </c>
      <c r="O33" t="s">
        <v>100</v>
      </c>
      <c r="P33" t="s">
        <v>99</v>
      </c>
    </row>
    <row r="34" spans="1:17" x14ac:dyDescent="0.25">
      <c r="B34" t="s">
        <v>98</v>
      </c>
      <c r="C34" t="s">
        <v>120</v>
      </c>
      <c r="D34" t="s">
        <v>97</v>
      </c>
      <c r="E34" t="s">
        <v>119</v>
      </c>
      <c r="G34" t="s">
        <v>118</v>
      </c>
      <c r="H34" t="s">
        <v>117</v>
      </c>
      <c r="J34" t="s">
        <v>116</v>
      </c>
    </row>
    <row r="35" spans="1:17" x14ac:dyDescent="0.25">
      <c r="C35" t="s">
        <v>92</v>
      </c>
      <c r="D35" t="s">
        <v>87</v>
      </c>
      <c r="E35" t="s">
        <v>87</v>
      </c>
      <c r="G35" t="s">
        <v>83</v>
      </c>
      <c r="H35" t="s">
        <v>87</v>
      </c>
      <c r="J35" t="s">
        <v>87</v>
      </c>
      <c r="K35" t="s">
        <v>96</v>
      </c>
      <c r="L35" t="s">
        <v>96</v>
      </c>
    </row>
    <row r="37" spans="1:17" x14ac:dyDescent="0.25">
      <c r="C37" t="s">
        <v>114</v>
      </c>
      <c r="D37" t="s">
        <v>21</v>
      </c>
      <c r="F37" t="s">
        <v>115</v>
      </c>
      <c r="G37" t="s">
        <v>22</v>
      </c>
      <c r="H37" t="s">
        <v>21</v>
      </c>
      <c r="I37" t="s">
        <v>22</v>
      </c>
      <c r="K37" t="s">
        <v>22</v>
      </c>
      <c r="L37" t="s">
        <v>114</v>
      </c>
      <c r="M37" t="s">
        <v>113</v>
      </c>
      <c r="Q37" t="s">
        <v>112</v>
      </c>
    </row>
    <row r="38" spans="1:17" x14ac:dyDescent="0.25">
      <c r="A38" t="s">
        <v>111</v>
      </c>
      <c r="C38" t="s">
        <v>110</v>
      </c>
      <c r="D38" t="s">
        <v>109</v>
      </c>
      <c r="F38" t="s">
        <v>108</v>
      </c>
      <c r="G38" t="s">
        <v>107</v>
      </c>
      <c r="H38" t="s">
        <v>106</v>
      </c>
      <c r="I38" t="s">
        <v>105</v>
      </c>
      <c r="K38" t="s">
        <v>104</v>
      </c>
      <c r="L38" t="s">
        <v>103</v>
      </c>
      <c r="Q38" t="s">
        <v>102</v>
      </c>
    </row>
    <row r="39" spans="1:17" x14ac:dyDescent="0.25">
      <c r="B39" t="s">
        <v>101</v>
      </c>
      <c r="C39" t="s">
        <v>99</v>
      </c>
      <c r="D39" t="s">
        <v>99</v>
      </c>
      <c r="F39" t="s">
        <v>99</v>
      </c>
      <c r="G39" t="s">
        <v>100</v>
      </c>
      <c r="H39" t="s">
        <v>99</v>
      </c>
      <c r="I39" t="s">
        <v>100</v>
      </c>
      <c r="K39" t="s">
        <v>99</v>
      </c>
      <c r="L39" t="s">
        <v>100</v>
      </c>
      <c r="M39">
        <f>COUNTIF(C39:L39,"O")</f>
        <v>3</v>
      </c>
    </row>
    <row r="40" spans="1:17" x14ac:dyDescent="0.25">
      <c r="B40" t="s">
        <v>22</v>
      </c>
      <c r="C40" t="s">
        <v>99</v>
      </c>
      <c r="D40" t="s">
        <v>99</v>
      </c>
      <c r="F40" t="s">
        <v>100</v>
      </c>
      <c r="G40" t="s">
        <v>100</v>
      </c>
      <c r="H40" t="s">
        <v>99</v>
      </c>
      <c r="I40" t="s">
        <v>99</v>
      </c>
      <c r="K40" t="s">
        <v>100</v>
      </c>
      <c r="L40" t="s">
        <v>99</v>
      </c>
      <c r="M40">
        <f>COUNTIF(C40:L40,"O")</f>
        <v>3</v>
      </c>
    </row>
    <row r="41" spans="1:17" x14ac:dyDescent="0.25">
      <c r="B41" t="s">
        <v>98</v>
      </c>
      <c r="D41" t="s">
        <v>97</v>
      </c>
      <c r="H41" t="s">
        <v>97</v>
      </c>
    </row>
    <row r="42" spans="1:17" x14ac:dyDescent="0.25">
      <c r="C42" t="s">
        <v>92</v>
      </c>
      <c r="D42" t="s">
        <v>87</v>
      </c>
      <c r="F42" t="s">
        <v>92</v>
      </c>
      <c r="G42" t="s">
        <v>83</v>
      </c>
      <c r="H42" t="s">
        <v>87</v>
      </c>
      <c r="I42" t="s">
        <v>92</v>
      </c>
      <c r="K42" t="s">
        <v>96</v>
      </c>
    </row>
    <row r="48" spans="1:17" x14ac:dyDescent="0.25">
      <c r="B48" t="s">
        <v>95</v>
      </c>
      <c r="C48" t="s">
        <v>94</v>
      </c>
      <c r="D48" t="s">
        <v>93</v>
      </c>
      <c r="E48" t="s">
        <v>92</v>
      </c>
      <c r="F48" t="s">
        <v>91</v>
      </c>
    </row>
    <row r="49" spans="2:6" x14ac:dyDescent="0.25">
      <c r="B49" t="s">
        <v>90</v>
      </c>
      <c r="C49" t="s">
        <v>89</v>
      </c>
      <c r="D49" t="s">
        <v>88</v>
      </c>
      <c r="E49" t="s">
        <v>87</v>
      </c>
      <c r="F49" t="s">
        <v>86</v>
      </c>
    </row>
    <row r="50" spans="2:6" x14ac:dyDescent="0.25">
      <c r="B50" t="s">
        <v>85</v>
      </c>
      <c r="C50" t="s">
        <v>84</v>
      </c>
      <c r="E50" t="s">
        <v>83</v>
      </c>
      <c r="F50" t="s">
        <v>82</v>
      </c>
    </row>
    <row r="51" spans="2:6" x14ac:dyDescent="0.25">
      <c r="E51" t="s">
        <v>81</v>
      </c>
      <c r="F51" t="s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8:Z48"/>
  <sheetViews>
    <sheetView topLeftCell="A27" workbookViewId="0">
      <selection activeCell="A50" sqref="A50"/>
    </sheetView>
  </sheetViews>
  <sheetFormatPr defaultRowHeight="15" x14ac:dyDescent="0.25"/>
  <cols>
    <col min="1" max="1" width="11.85546875" bestFit="1" customWidth="1"/>
    <col min="2" max="2" width="15.7109375" bestFit="1" customWidth="1"/>
    <col min="3" max="3" width="11.140625" bestFit="1" customWidth="1"/>
    <col min="4" max="4" width="12.42578125" bestFit="1" customWidth="1"/>
    <col min="10" max="10" width="13.5703125" bestFit="1" customWidth="1"/>
    <col min="26" max="26" width="15.42578125" bestFit="1" customWidth="1"/>
  </cols>
  <sheetData>
    <row r="8" spans="2:6" x14ac:dyDescent="0.25">
      <c r="C8" t="s">
        <v>179</v>
      </c>
      <c r="D8" t="s">
        <v>180</v>
      </c>
      <c r="E8" t="s">
        <v>101</v>
      </c>
      <c r="F8" t="s">
        <v>181</v>
      </c>
    </row>
    <row r="9" spans="2:6" x14ac:dyDescent="0.25">
      <c r="B9" t="s">
        <v>110</v>
      </c>
    </row>
    <row r="23" spans="1:26" x14ac:dyDescent="0.25">
      <c r="A23" t="s">
        <v>163</v>
      </c>
      <c r="C23" s="19" t="s">
        <v>110</v>
      </c>
      <c r="D23" s="18" t="s">
        <v>109</v>
      </c>
      <c r="E23" s="18" t="s">
        <v>140</v>
      </c>
      <c r="F23" s="18" t="s">
        <v>139</v>
      </c>
      <c r="G23" s="18" t="s">
        <v>108</v>
      </c>
      <c r="H23" s="18" t="s">
        <v>138</v>
      </c>
      <c r="I23" s="18" t="s">
        <v>104</v>
      </c>
      <c r="J23" s="15" t="s">
        <v>137</v>
      </c>
      <c r="K23" s="19" t="s">
        <v>110</v>
      </c>
      <c r="L23" s="18" t="s">
        <v>109</v>
      </c>
      <c r="M23" s="18" t="s">
        <v>129</v>
      </c>
      <c r="N23" s="18" t="s">
        <v>108</v>
      </c>
      <c r="O23" s="18" t="s">
        <v>128</v>
      </c>
      <c r="P23" s="18" t="s">
        <v>127</v>
      </c>
      <c r="Q23" s="18" t="s">
        <v>104</v>
      </c>
      <c r="R23" s="18" t="s">
        <v>126</v>
      </c>
      <c r="S23" s="19" t="s">
        <v>110</v>
      </c>
      <c r="T23" s="18" t="s">
        <v>109</v>
      </c>
      <c r="U23" s="18" t="s">
        <v>108</v>
      </c>
      <c r="V23" s="18" t="s">
        <v>107</v>
      </c>
      <c r="W23" s="18" t="s">
        <v>106</v>
      </c>
      <c r="X23" s="18" t="s">
        <v>105</v>
      </c>
      <c r="Y23" s="18" t="s">
        <v>104</v>
      </c>
      <c r="Z23" s="15" t="s">
        <v>103</v>
      </c>
    </row>
    <row r="24" spans="1:26" x14ac:dyDescent="0.25">
      <c r="A24" s="24" t="s">
        <v>162</v>
      </c>
      <c r="B24" s="17" t="s">
        <v>110</v>
      </c>
      <c r="C24">
        <v>1.5</v>
      </c>
      <c r="D24">
        <v>1.5</v>
      </c>
      <c r="E24">
        <v>0.7</v>
      </c>
      <c r="F24">
        <f>1.5*0.75</f>
        <v>1.125</v>
      </c>
    </row>
    <row r="25" spans="1:26" x14ac:dyDescent="0.25">
      <c r="A25" s="25"/>
      <c r="B25" s="16" t="s">
        <v>109</v>
      </c>
      <c r="C25">
        <v>1.5</v>
      </c>
      <c r="D25">
        <v>1.5</v>
      </c>
      <c r="E25">
        <v>0.7</v>
      </c>
      <c r="F25">
        <f t="shared" ref="F25:F26" si="0">1.5*0.75</f>
        <v>1.125</v>
      </c>
    </row>
    <row r="26" spans="1:26" x14ac:dyDescent="0.25">
      <c r="A26" s="25"/>
      <c r="B26" s="16" t="s">
        <v>140</v>
      </c>
      <c r="C26">
        <v>1.5</v>
      </c>
      <c r="D26">
        <v>1.5</v>
      </c>
      <c r="E26">
        <v>0.7</v>
      </c>
      <c r="F26">
        <f t="shared" si="0"/>
        <v>1.125</v>
      </c>
    </row>
    <row r="27" spans="1:26" x14ac:dyDescent="0.25">
      <c r="A27" s="25"/>
      <c r="B27" s="16" t="s">
        <v>139</v>
      </c>
      <c r="C27">
        <f>0.6*1.5</f>
        <v>0.89999999999999991</v>
      </c>
      <c r="D27">
        <v>0.9</v>
      </c>
      <c r="E27">
        <f>0.7*0.6</f>
        <v>0.42</v>
      </c>
      <c r="F27">
        <f>1.5*1.25</f>
        <v>1.875</v>
      </c>
    </row>
    <row r="28" spans="1:26" x14ac:dyDescent="0.25">
      <c r="A28" s="25"/>
      <c r="B28" s="16" t="s">
        <v>108</v>
      </c>
      <c r="C28">
        <f>0.7*0.6</f>
        <v>0.42</v>
      </c>
      <c r="D28">
        <v>0.6</v>
      </c>
      <c r="E28">
        <f>2.2*0.7</f>
        <v>1.54</v>
      </c>
      <c r="F28">
        <f>0.7*1.25</f>
        <v>0.875</v>
      </c>
    </row>
    <row r="29" spans="1:26" x14ac:dyDescent="0.25">
      <c r="A29" s="25"/>
      <c r="B29" s="16" t="s">
        <v>138</v>
      </c>
      <c r="C29">
        <f>0.7*1</f>
        <v>0.7</v>
      </c>
      <c r="D29">
        <v>1</v>
      </c>
      <c r="E29">
        <v>2.2000000000000002</v>
      </c>
      <c r="F29">
        <f>0.7*0.75</f>
        <v>0.52499999999999991</v>
      </c>
    </row>
    <row r="30" spans="1:26" x14ac:dyDescent="0.25">
      <c r="A30" s="25"/>
      <c r="B30" s="16" t="s">
        <v>104</v>
      </c>
      <c r="C30">
        <v>1.5</v>
      </c>
      <c r="D30">
        <v>0.2</v>
      </c>
      <c r="E30">
        <v>0.7</v>
      </c>
      <c r="F30">
        <f>1.5*0.75</f>
        <v>1.125</v>
      </c>
    </row>
    <row r="31" spans="1:26" x14ac:dyDescent="0.25">
      <c r="A31" s="26"/>
      <c r="B31" s="15" t="s">
        <v>137</v>
      </c>
      <c r="C31">
        <f>1.5*0.6</f>
        <v>0.89999999999999991</v>
      </c>
      <c r="D31">
        <f>0.2*0.6</f>
        <v>0.12</v>
      </c>
      <c r="E31">
        <f>0.7*0.6</f>
        <v>0.42</v>
      </c>
      <c r="F31">
        <f>1.5*1.25</f>
        <v>1.875</v>
      </c>
    </row>
    <row r="32" spans="1:26" x14ac:dyDescent="0.25">
      <c r="A32" s="24" t="s">
        <v>161</v>
      </c>
      <c r="B32" s="17" t="s">
        <v>110</v>
      </c>
    </row>
    <row r="33" spans="1:2" x14ac:dyDescent="0.25">
      <c r="A33" s="25"/>
      <c r="B33" s="16" t="s">
        <v>109</v>
      </c>
    </row>
    <row r="34" spans="1:2" x14ac:dyDescent="0.25">
      <c r="A34" s="25"/>
      <c r="B34" s="16" t="s">
        <v>129</v>
      </c>
    </row>
    <row r="35" spans="1:2" x14ac:dyDescent="0.25">
      <c r="A35" s="25"/>
      <c r="B35" s="16" t="s">
        <v>108</v>
      </c>
    </row>
    <row r="36" spans="1:2" x14ac:dyDescent="0.25">
      <c r="A36" s="25"/>
      <c r="B36" s="16" t="s">
        <v>128</v>
      </c>
    </row>
    <row r="37" spans="1:2" x14ac:dyDescent="0.25">
      <c r="A37" s="25"/>
      <c r="B37" s="16" t="s">
        <v>127</v>
      </c>
    </row>
    <row r="38" spans="1:2" x14ac:dyDescent="0.25">
      <c r="A38" s="25"/>
      <c r="B38" s="16" t="s">
        <v>104</v>
      </c>
    </row>
    <row r="39" spans="1:2" x14ac:dyDescent="0.25">
      <c r="A39" s="26"/>
      <c r="B39" s="15" t="s">
        <v>126</v>
      </c>
    </row>
    <row r="40" spans="1:2" x14ac:dyDescent="0.25">
      <c r="A40" s="24" t="s">
        <v>160</v>
      </c>
      <c r="B40" s="17" t="s">
        <v>110</v>
      </c>
    </row>
    <row r="41" spans="1:2" x14ac:dyDescent="0.25">
      <c r="A41" s="25"/>
      <c r="B41" s="16" t="s">
        <v>109</v>
      </c>
    </row>
    <row r="42" spans="1:2" x14ac:dyDescent="0.25">
      <c r="A42" s="25"/>
      <c r="B42" s="16" t="s">
        <v>108</v>
      </c>
    </row>
    <row r="43" spans="1:2" x14ac:dyDescent="0.25">
      <c r="A43" s="25"/>
      <c r="B43" s="16" t="s">
        <v>107</v>
      </c>
    </row>
    <row r="44" spans="1:2" x14ac:dyDescent="0.25">
      <c r="A44" s="25"/>
      <c r="B44" s="16" t="s">
        <v>106</v>
      </c>
    </row>
    <row r="45" spans="1:2" x14ac:dyDescent="0.25">
      <c r="A45" s="25"/>
      <c r="B45" s="16" t="s">
        <v>105</v>
      </c>
    </row>
    <row r="46" spans="1:2" x14ac:dyDescent="0.25">
      <c r="A46" s="25"/>
      <c r="B46" s="16" t="s">
        <v>104</v>
      </c>
    </row>
    <row r="47" spans="1:2" x14ac:dyDescent="0.25">
      <c r="A47" s="26"/>
      <c r="B47" s="15" t="s">
        <v>103</v>
      </c>
    </row>
    <row r="48" spans="1:2" x14ac:dyDescent="0.25">
      <c r="B48" s="14"/>
    </row>
  </sheetData>
  <mergeCells count="3">
    <mergeCell ref="A40:A47"/>
    <mergeCell ref="A24:A31"/>
    <mergeCell ref="A32:A3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L59"/>
  <sheetViews>
    <sheetView workbookViewId="0">
      <selection activeCell="E13" sqref="E13"/>
    </sheetView>
  </sheetViews>
  <sheetFormatPr defaultRowHeight="15" x14ac:dyDescent="0.25"/>
  <cols>
    <col min="1" max="1" width="18.42578125" customWidth="1"/>
    <col min="2" max="2" width="9.42578125" customWidth="1"/>
    <col min="3" max="3" width="25.85546875" customWidth="1"/>
    <col min="4" max="4" width="73.140625" bestFit="1" customWidth="1"/>
    <col min="5" max="5" width="13.42578125" customWidth="1"/>
    <col min="6" max="6" width="14.140625" customWidth="1"/>
    <col min="8" max="8" width="23.42578125" customWidth="1"/>
    <col min="9" max="10" width="15.85546875" customWidth="1"/>
  </cols>
  <sheetData>
    <row r="2" spans="1:12" x14ac:dyDescent="0.25">
      <c r="A2" t="s">
        <v>124</v>
      </c>
      <c r="B2" t="s">
        <v>227</v>
      </c>
      <c r="C2" t="s">
        <v>182</v>
      </c>
      <c r="D2" t="s">
        <v>24</v>
      </c>
      <c r="H2" t="s">
        <v>232</v>
      </c>
    </row>
    <row r="3" spans="1:12" x14ac:dyDescent="0.25">
      <c r="D3" t="s">
        <v>228</v>
      </c>
      <c r="F3">
        <v>1</v>
      </c>
      <c r="G3">
        <f>F3*F3</f>
        <v>1</v>
      </c>
      <c r="H3">
        <f>G3/(($J$3+F3)/$J$5)</f>
        <v>0.36363636363636365</v>
      </c>
      <c r="I3" t="s">
        <v>229</v>
      </c>
      <c r="J3">
        <v>10</v>
      </c>
      <c r="L3">
        <f>$J$4*F3*F3*1.2/($J$3+F3)</f>
        <v>1090.909090909091</v>
      </c>
    </row>
    <row r="4" spans="1:12" x14ac:dyDescent="0.25">
      <c r="F4">
        <v>2</v>
      </c>
      <c r="G4">
        <f t="shared" ref="G4:G7" si="0">F4*F4</f>
        <v>4</v>
      </c>
      <c r="H4">
        <f t="shared" ref="H4:H7" si="1">G4/(($J$3+F4)/$J$5)</f>
        <v>1.3333333333333333</v>
      </c>
      <c r="I4" t="s">
        <v>230</v>
      </c>
      <c r="J4">
        <v>10000</v>
      </c>
      <c r="L4">
        <f t="shared" ref="L4:L7" si="2">$J$4*F4*F4*1.2/($J$3+F4)</f>
        <v>4000</v>
      </c>
    </row>
    <row r="5" spans="1:12" x14ac:dyDescent="0.25">
      <c r="F5">
        <v>3</v>
      </c>
      <c r="G5">
        <f t="shared" si="0"/>
        <v>9</v>
      </c>
      <c r="H5">
        <f t="shared" si="1"/>
        <v>2.7692307692307692</v>
      </c>
      <c r="I5" t="s">
        <v>231</v>
      </c>
      <c r="J5">
        <v>4</v>
      </c>
      <c r="L5">
        <f t="shared" si="2"/>
        <v>8307.6923076923085</v>
      </c>
    </row>
    <row r="6" spans="1:12" x14ac:dyDescent="0.25">
      <c r="F6">
        <v>4</v>
      </c>
      <c r="G6">
        <f t="shared" si="0"/>
        <v>16</v>
      </c>
      <c r="H6">
        <f t="shared" si="1"/>
        <v>4.5714285714285712</v>
      </c>
      <c r="L6">
        <f t="shared" si="2"/>
        <v>13714.285714285714</v>
      </c>
    </row>
    <row r="7" spans="1:12" x14ac:dyDescent="0.25">
      <c r="F7">
        <v>5</v>
      </c>
      <c r="G7">
        <f t="shared" si="0"/>
        <v>25</v>
      </c>
      <c r="H7">
        <f t="shared" si="1"/>
        <v>6.666666666666667</v>
      </c>
      <c r="L7">
        <f t="shared" si="2"/>
        <v>20000</v>
      </c>
    </row>
    <row r="9" spans="1:12" x14ac:dyDescent="0.25">
      <c r="A9" t="s">
        <v>226</v>
      </c>
      <c r="B9">
        <v>7</v>
      </c>
      <c r="C9" t="s">
        <v>225</v>
      </c>
      <c r="D9" t="s">
        <v>192</v>
      </c>
      <c r="E9" t="s">
        <v>233</v>
      </c>
    </row>
    <row r="11" spans="1:12" x14ac:dyDescent="0.25">
      <c r="A11" t="s">
        <v>184</v>
      </c>
      <c r="B11">
        <v>2</v>
      </c>
      <c r="C11" t="s">
        <v>183</v>
      </c>
      <c r="D11" t="s">
        <v>166</v>
      </c>
      <c r="E11" t="s">
        <v>233</v>
      </c>
    </row>
    <row r="12" spans="1:12" x14ac:dyDescent="0.25">
      <c r="B12">
        <v>4</v>
      </c>
      <c r="C12" t="s">
        <v>201</v>
      </c>
      <c r="D12" t="s">
        <v>215</v>
      </c>
      <c r="E12" t="s">
        <v>233</v>
      </c>
    </row>
    <row r="13" spans="1:12" x14ac:dyDescent="0.25">
      <c r="A13" t="s">
        <v>234</v>
      </c>
      <c r="B13" t="s">
        <v>236</v>
      </c>
      <c r="C13" t="s">
        <v>222</v>
      </c>
      <c r="D13" t="s">
        <v>223</v>
      </c>
      <c r="E13" t="s">
        <v>235</v>
      </c>
    </row>
    <row r="15" spans="1:12" x14ac:dyDescent="0.25">
      <c r="A15" t="s">
        <v>46</v>
      </c>
      <c r="C15" t="s">
        <v>204</v>
      </c>
      <c r="D15" t="s">
        <v>205</v>
      </c>
      <c r="E15" t="s">
        <v>233</v>
      </c>
    </row>
    <row r="16" spans="1:12" x14ac:dyDescent="0.25">
      <c r="C16" t="s">
        <v>202</v>
      </c>
      <c r="D16" t="s">
        <v>244</v>
      </c>
      <c r="E16" t="s">
        <v>233</v>
      </c>
    </row>
    <row r="17" spans="1:5" x14ac:dyDescent="0.25">
      <c r="C17" t="s">
        <v>203</v>
      </c>
      <c r="D17" t="s">
        <v>243</v>
      </c>
      <c r="E17" t="s">
        <v>233</v>
      </c>
    </row>
    <row r="19" spans="1:5" x14ac:dyDescent="0.25">
      <c r="A19" t="s">
        <v>186</v>
      </c>
      <c r="C19" t="s">
        <v>187</v>
      </c>
      <c r="D19" t="s">
        <v>168</v>
      </c>
      <c r="E19" t="s">
        <v>233</v>
      </c>
    </row>
    <row r="21" spans="1:5" x14ac:dyDescent="0.25">
      <c r="A21" t="s">
        <v>48</v>
      </c>
      <c r="C21" t="s">
        <v>196</v>
      </c>
      <c r="D21" t="s">
        <v>193</v>
      </c>
      <c r="E21" t="s">
        <v>233</v>
      </c>
    </row>
    <row r="22" spans="1:5" x14ac:dyDescent="0.25">
      <c r="C22" t="s">
        <v>197</v>
      </c>
      <c r="D22" t="s">
        <v>194</v>
      </c>
      <c r="E22" t="s">
        <v>233</v>
      </c>
    </row>
    <row r="23" spans="1:5" x14ac:dyDescent="0.25">
      <c r="C23" t="s">
        <v>191</v>
      </c>
      <c r="D23" t="s">
        <v>195</v>
      </c>
      <c r="E23" t="s">
        <v>233</v>
      </c>
    </row>
    <row r="25" spans="1:5" x14ac:dyDescent="0.25">
      <c r="A25" t="s">
        <v>188</v>
      </c>
      <c r="C25" t="s">
        <v>175</v>
      </c>
      <c r="D25" t="s">
        <v>176</v>
      </c>
      <c r="E25" t="s">
        <v>233</v>
      </c>
    </row>
    <row r="27" spans="1:5" x14ac:dyDescent="0.25">
      <c r="A27" t="s">
        <v>242</v>
      </c>
      <c r="C27" t="s">
        <v>189</v>
      </c>
      <c r="D27" t="s">
        <v>167</v>
      </c>
      <c r="E27" t="s">
        <v>233</v>
      </c>
    </row>
    <row r="29" spans="1:5" x14ac:dyDescent="0.25">
      <c r="A29" t="s">
        <v>69</v>
      </c>
      <c r="C29" t="s">
        <v>220</v>
      </c>
      <c r="D29" t="s">
        <v>221</v>
      </c>
      <c r="E29" t="s">
        <v>233</v>
      </c>
    </row>
    <row r="31" spans="1:5" x14ac:dyDescent="0.25">
      <c r="A31" t="s">
        <v>36</v>
      </c>
      <c r="C31" t="s">
        <v>219</v>
      </c>
      <c r="D31" t="s">
        <v>177</v>
      </c>
      <c r="E31" t="s">
        <v>233</v>
      </c>
    </row>
    <row r="33" spans="1:5" x14ac:dyDescent="0.25">
      <c r="A33" t="s">
        <v>199</v>
      </c>
      <c r="C33" t="s">
        <v>224</v>
      </c>
      <c r="D33" t="s">
        <v>185</v>
      </c>
      <c r="E33" t="s">
        <v>233</v>
      </c>
    </row>
    <row r="34" spans="1:5" x14ac:dyDescent="0.25">
      <c r="C34" t="s">
        <v>200</v>
      </c>
      <c r="D34" t="s">
        <v>239</v>
      </c>
      <c r="E34" t="s">
        <v>233</v>
      </c>
    </row>
    <row r="35" spans="1:5" x14ac:dyDescent="0.25">
      <c r="C35" t="s">
        <v>190</v>
      </c>
      <c r="D35" t="s">
        <v>238</v>
      </c>
      <c r="E35" t="s">
        <v>233</v>
      </c>
    </row>
    <row r="36" spans="1:5" x14ac:dyDescent="0.25">
      <c r="C36" t="s">
        <v>214</v>
      </c>
      <c r="D36" t="s">
        <v>237</v>
      </c>
      <c r="E36" t="s">
        <v>233</v>
      </c>
    </row>
    <row r="37" spans="1:5" x14ac:dyDescent="0.25">
      <c r="C37" t="s">
        <v>240</v>
      </c>
      <c r="D37" t="s">
        <v>241</v>
      </c>
      <c r="E37" t="s">
        <v>233</v>
      </c>
    </row>
    <row r="40" spans="1:5" x14ac:dyDescent="0.25">
      <c r="A40" t="s">
        <v>38</v>
      </c>
      <c r="C40" t="s">
        <v>216</v>
      </c>
      <c r="E40" t="s">
        <v>233</v>
      </c>
    </row>
    <row r="42" spans="1:5" x14ac:dyDescent="0.25">
      <c r="A42" t="s">
        <v>217</v>
      </c>
      <c r="C42" t="s">
        <v>218</v>
      </c>
      <c r="E42" t="s">
        <v>233</v>
      </c>
    </row>
    <row r="44" spans="1:5" x14ac:dyDescent="0.25">
      <c r="A44" t="s">
        <v>56</v>
      </c>
      <c r="C44" t="s">
        <v>206</v>
      </c>
      <c r="E44" t="s">
        <v>233</v>
      </c>
    </row>
    <row r="45" spans="1:5" x14ac:dyDescent="0.25">
      <c r="C45" t="s">
        <v>207</v>
      </c>
      <c r="E45" t="s">
        <v>233</v>
      </c>
    </row>
    <row r="46" spans="1:5" x14ac:dyDescent="0.25">
      <c r="C46" t="s">
        <v>208</v>
      </c>
      <c r="E46" t="s">
        <v>233</v>
      </c>
    </row>
    <row r="47" spans="1:5" x14ac:dyDescent="0.25">
      <c r="C47" t="s">
        <v>209</v>
      </c>
      <c r="E47" t="s">
        <v>233</v>
      </c>
    </row>
    <row r="49" spans="1:5" x14ac:dyDescent="0.25">
      <c r="A49" t="s">
        <v>101</v>
      </c>
      <c r="C49" t="s">
        <v>210</v>
      </c>
      <c r="E49" t="s">
        <v>233</v>
      </c>
    </row>
    <row r="50" spans="1:5" x14ac:dyDescent="0.25">
      <c r="C50" t="s">
        <v>211</v>
      </c>
      <c r="E50" t="s">
        <v>233</v>
      </c>
    </row>
    <row r="51" spans="1:5" x14ac:dyDescent="0.25">
      <c r="C51" t="s">
        <v>212</v>
      </c>
      <c r="E51" t="s">
        <v>233</v>
      </c>
    </row>
    <row r="52" spans="1:5" x14ac:dyDescent="0.25">
      <c r="C52" t="s">
        <v>213</v>
      </c>
      <c r="E52" t="s">
        <v>233</v>
      </c>
    </row>
    <row r="56" spans="1:5" x14ac:dyDescent="0.25">
      <c r="D56" t="s">
        <v>178</v>
      </c>
    </row>
    <row r="57" spans="1:5" x14ac:dyDescent="0.25">
      <c r="D57" t="s">
        <v>198</v>
      </c>
    </row>
    <row r="58" spans="1:5" x14ac:dyDescent="0.25">
      <c r="D58" t="s">
        <v>164</v>
      </c>
    </row>
    <row r="59" spans="1:5" x14ac:dyDescent="0.25">
      <c r="D59" t="s">
        <v>165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4:X406"/>
  <sheetViews>
    <sheetView workbookViewId="0">
      <selection activeCell="F39" sqref="F39"/>
    </sheetView>
  </sheetViews>
  <sheetFormatPr defaultRowHeight="15" x14ac:dyDescent="0.25"/>
  <sheetData>
    <row r="4" spans="3:24" x14ac:dyDescent="0.25">
      <c r="C4" t="s">
        <v>170</v>
      </c>
      <c r="D4">
        <v>0.75</v>
      </c>
    </row>
    <row r="5" spans="3:24" x14ac:dyDescent="0.25">
      <c r="C5" t="s">
        <v>171</v>
      </c>
      <c r="D5">
        <v>10</v>
      </c>
    </row>
    <row r="6" spans="3:24" x14ac:dyDescent="0.25">
      <c r="C6" t="s">
        <v>172</v>
      </c>
      <c r="D6">
        <v>-10</v>
      </c>
    </row>
    <row r="7" spans="3:24" x14ac:dyDescent="0.25">
      <c r="C7" t="s">
        <v>169</v>
      </c>
      <c r="H7" t="s">
        <v>173</v>
      </c>
    </row>
    <row r="8" spans="3:24" x14ac:dyDescent="0.25">
      <c r="C8">
        <v>20</v>
      </c>
      <c r="D8">
        <f>(POWER(C8*$D$5,$D$4)+$D$6)*60</f>
        <v>2590.9775381669915</v>
      </c>
      <c r="E8">
        <f>D8/60</f>
        <v>43.182958969449857</v>
      </c>
      <c r="G8">
        <f>E8/60</f>
        <v>0.71971598282416427</v>
      </c>
      <c r="H8">
        <f>POWER(C8/$D$5,$D$4)</f>
        <v>1.681792830507429</v>
      </c>
    </row>
    <row r="9" spans="3:24" x14ac:dyDescent="0.25">
      <c r="C9">
        <f t="shared" ref="C9" si="0">C8+10</f>
        <v>30</v>
      </c>
      <c r="D9">
        <f t="shared" ref="D9:D72" si="1">(POWER(C9*$D$5,$D$4)+$D$6)*60</f>
        <v>3725.0605454425572</v>
      </c>
      <c r="E9">
        <f t="shared" ref="E9:E72" si="2">D9/60</f>
        <v>62.084342424042617</v>
      </c>
      <c r="F9">
        <f>E9-E8</f>
        <v>18.901383454592761</v>
      </c>
      <c r="G9">
        <f>E9/60</f>
        <v>1.0347390404007102</v>
      </c>
      <c r="H9">
        <f t="shared" ref="H9:H72" si="3">POWER(C9/$D$5,$D$4)</f>
        <v>2.2795070569547775</v>
      </c>
      <c r="T9" t="s">
        <v>85</v>
      </c>
    </row>
    <row r="10" spans="3:24" x14ac:dyDescent="0.25">
      <c r="C10">
        <f t="shared" ref="C10:C73" si="4">C9+10</f>
        <v>40</v>
      </c>
      <c r="D10">
        <f t="shared" si="1"/>
        <v>4766.5631459994956</v>
      </c>
      <c r="E10">
        <f t="shared" si="2"/>
        <v>79.442719099991592</v>
      </c>
      <c r="F10">
        <f t="shared" ref="F10:F73" si="5">E10-E9</f>
        <v>17.358376675948975</v>
      </c>
      <c r="G10">
        <f t="shared" ref="G10:G73" si="6">E10/60</f>
        <v>1.3240453183331933</v>
      </c>
      <c r="H10">
        <f t="shared" si="3"/>
        <v>2.8284271247461898</v>
      </c>
      <c r="R10">
        <v>2</v>
      </c>
      <c r="S10" s="20">
        <v>0.45</v>
      </c>
      <c r="T10">
        <v>2</v>
      </c>
      <c r="U10">
        <f>3600/(T10*10)</f>
        <v>180</v>
      </c>
      <c r="V10">
        <f>U10/60</f>
        <v>3</v>
      </c>
      <c r="W10">
        <f>(T10-$T$19)*5</f>
        <v>-45</v>
      </c>
      <c r="X10">
        <f t="shared" ref="X10:X18" si="7">$R$19*(100-W10)/100</f>
        <v>116</v>
      </c>
    </row>
    <row r="11" spans="3:24" x14ac:dyDescent="0.25">
      <c r="C11">
        <f t="shared" si="4"/>
        <v>50</v>
      </c>
      <c r="D11">
        <f t="shared" si="1"/>
        <v>5744.2275806433863</v>
      </c>
      <c r="E11">
        <f t="shared" si="2"/>
        <v>95.737126344056435</v>
      </c>
      <c r="F11">
        <f t="shared" si="5"/>
        <v>16.294407244064843</v>
      </c>
      <c r="G11">
        <f t="shared" si="6"/>
        <v>1.5956187724009405</v>
      </c>
      <c r="H11">
        <f t="shared" si="3"/>
        <v>3.3437015248821096</v>
      </c>
      <c r="S11" s="20">
        <v>0.4</v>
      </c>
      <c r="T11">
        <f>T10+1</f>
        <v>3</v>
      </c>
      <c r="U11">
        <f t="shared" ref="U11:U28" si="8">3600/(T11*10)</f>
        <v>120</v>
      </c>
      <c r="V11">
        <f t="shared" ref="V11:V28" si="9">U11/60</f>
        <v>2</v>
      </c>
      <c r="W11">
        <f t="shared" ref="W11:W28" si="10">(T11-$T$19)*5</f>
        <v>-40</v>
      </c>
      <c r="X11">
        <f t="shared" si="7"/>
        <v>112</v>
      </c>
    </row>
    <row r="12" spans="3:24" x14ac:dyDescent="0.25">
      <c r="C12">
        <f t="shared" si="4"/>
        <v>60</v>
      </c>
      <c r="D12">
        <f t="shared" si="1"/>
        <v>6673.8558168358413</v>
      </c>
      <c r="E12">
        <f t="shared" si="2"/>
        <v>111.23093028059735</v>
      </c>
      <c r="F12">
        <f t="shared" si="5"/>
        <v>15.493803936540914</v>
      </c>
      <c r="G12">
        <f t="shared" si="6"/>
        <v>1.8538488380099558</v>
      </c>
      <c r="H12">
        <f t="shared" si="3"/>
        <v>3.8336586254776353</v>
      </c>
      <c r="S12" s="20">
        <v>0.35</v>
      </c>
      <c r="T12">
        <f t="shared" ref="T12:T28" si="11">T11+1</f>
        <v>4</v>
      </c>
      <c r="U12">
        <f t="shared" si="8"/>
        <v>90</v>
      </c>
      <c r="V12">
        <f t="shared" si="9"/>
        <v>1.5</v>
      </c>
      <c r="W12">
        <f t="shared" si="10"/>
        <v>-35</v>
      </c>
      <c r="X12">
        <f t="shared" si="7"/>
        <v>108</v>
      </c>
    </row>
    <row r="13" spans="3:24" x14ac:dyDescent="0.25">
      <c r="C13">
        <f t="shared" si="4"/>
        <v>70</v>
      </c>
      <c r="D13">
        <f t="shared" si="1"/>
        <v>7565.349535618644</v>
      </c>
      <c r="E13">
        <f t="shared" si="2"/>
        <v>126.0891589269774</v>
      </c>
      <c r="F13">
        <f t="shared" si="5"/>
        <v>14.858228646380056</v>
      </c>
      <c r="G13">
        <f t="shared" si="6"/>
        <v>2.1014859821162899</v>
      </c>
      <c r="H13">
        <f t="shared" si="3"/>
        <v>4.3035170706588497</v>
      </c>
      <c r="S13" s="20">
        <v>0.3</v>
      </c>
      <c r="T13">
        <f t="shared" si="11"/>
        <v>5</v>
      </c>
      <c r="U13">
        <f t="shared" si="8"/>
        <v>72</v>
      </c>
      <c r="V13">
        <f t="shared" si="9"/>
        <v>1.2</v>
      </c>
      <c r="W13">
        <f t="shared" si="10"/>
        <v>-30</v>
      </c>
      <c r="X13">
        <f t="shared" si="7"/>
        <v>104</v>
      </c>
    </row>
    <row r="14" spans="3:24" x14ac:dyDescent="0.25">
      <c r="C14">
        <f t="shared" si="4"/>
        <v>80</v>
      </c>
      <c r="D14">
        <f t="shared" si="1"/>
        <v>8425.4474234073423</v>
      </c>
      <c r="E14">
        <f t="shared" si="2"/>
        <v>140.42412372345569</v>
      </c>
      <c r="F14">
        <f t="shared" si="5"/>
        <v>14.334964796478289</v>
      </c>
      <c r="G14">
        <f t="shared" si="6"/>
        <v>2.3404020620575947</v>
      </c>
      <c r="H14">
        <f t="shared" si="3"/>
        <v>4.7568284600108832</v>
      </c>
      <c r="S14" s="20">
        <v>0.25</v>
      </c>
      <c r="T14">
        <f t="shared" si="11"/>
        <v>6</v>
      </c>
      <c r="U14">
        <f t="shared" si="8"/>
        <v>60</v>
      </c>
      <c r="V14">
        <f t="shared" si="9"/>
        <v>1</v>
      </c>
      <c r="W14">
        <f t="shared" si="10"/>
        <v>-25</v>
      </c>
      <c r="X14">
        <f t="shared" si="7"/>
        <v>100</v>
      </c>
    </row>
    <row r="15" spans="3:24" x14ac:dyDescent="0.25">
      <c r="C15">
        <f t="shared" si="4"/>
        <v>90</v>
      </c>
      <c r="D15">
        <f t="shared" si="1"/>
        <v>9259.0060350929889</v>
      </c>
      <c r="E15">
        <f t="shared" si="2"/>
        <v>154.31676725154981</v>
      </c>
      <c r="F15">
        <f t="shared" si="5"/>
        <v>13.892643528094112</v>
      </c>
      <c r="G15">
        <f t="shared" si="6"/>
        <v>2.5719461208591636</v>
      </c>
      <c r="H15">
        <f t="shared" si="3"/>
        <v>5.196152422706632</v>
      </c>
      <c r="S15" s="20">
        <v>0.2</v>
      </c>
      <c r="T15">
        <f t="shared" si="11"/>
        <v>7</v>
      </c>
      <c r="U15">
        <f t="shared" si="8"/>
        <v>51.428571428571431</v>
      </c>
      <c r="V15">
        <f t="shared" si="9"/>
        <v>0.85714285714285721</v>
      </c>
      <c r="W15">
        <f t="shared" si="10"/>
        <v>-20</v>
      </c>
      <c r="X15">
        <f t="shared" si="7"/>
        <v>96</v>
      </c>
    </row>
    <row r="16" spans="3:24" x14ac:dyDescent="0.25">
      <c r="C16">
        <f t="shared" si="4"/>
        <v>100</v>
      </c>
      <c r="D16">
        <f t="shared" si="1"/>
        <v>10069.676460233535</v>
      </c>
      <c r="E16">
        <f t="shared" si="2"/>
        <v>167.82794100389225</v>
      </c>
      <c r="F16">
        <f t="shared" si="5"/>
        <v>13.511173752342444</v>
      </c>
      <c r="G16">
        <f t="shared" si="6"/>
        <v>2.7971323500648708</v>
      </c>
      <c r="H16">
        <f t="shared" si="3"/>
        <v>5.6234132519034921</v>
      </c>
      <c r="S16" s="20">
        <v>0.15</v>
      </c>
      <c r="T16">
        <f t="shared" si="11"/>
        <v>8</v>
      </c>
      <c r="U16">
        <f t="shared" si="8"/>
        <v>45</v>
      </c>
      <c r="V16">
        <f t="shared" si="9"/>
        <v>0.75</v>
      </c>
      <c r="W16">
        <f t="shared" si="10"/>
        <v>-15</v>
      </c>
      <c r="X16">
        <f t="shared" si="7"/>
        <v>92</v>
      </c>
    </row>
    <row r="17" spans="3:24" x14ac:dyDescent="0.25">
      <c r="C17">
        <f t="shared" si="4"/>
        <v>110</v>
      </c>
      <c r="D17">
        <f t="shared" si="1"/>
        <v>10860.294136629902</v>
      </c>
      <c r="E17">
        <f t="shared" si="2"/>
        <v>181.00490227716503</v>
      </c>
      <c r="F17">
        <f t="shared" si="5"/>
        <v>13.176961273272781</v>
      </c>
      <c r="G17">
        <f t="shared" si="6"/>
        <v>3.0167483712860839</v>
      </c>
      <c r="H17">
        <f t="shared" si="3"/>
        <v>6.0401053545372374</v>
      </c>
      <c r="S17" s="20">
        <v>0.1</v>
      </c>
      <c r="T17">
        <f t="shared" si="11"/>
        <v>9</v>
      </c>
      <c r="U17">
        <f t="shared" si="8"/>
        <v>40</v>
      </c>
      <c r="V17">
        <f t="shared" si="9"/>
        <v>0.66666666666666663</v>
      </c>
      <c r="W17">
        <f t="shared" si="10"/>
        <v>-10</v>
      </c>
      <c r="X17">
        <f t="shared" si="7"/>
        <v>88</v>
      </c>
    </row>
    <row r="18" spans="3:24" x14ac:dyDescent="0.25">
      <c r="C18">
        <f t="shared" si="4"/>
        <v>120</v>
      </c>
      <c r="D18">
        <f t="shared" si="1"/>
        <v>11633.118562899283</v>
      </c>
      <c r="E18">
        <f t="shared" si="2"/>
        <v>193.88530938165471</v>
      </c>
      <c r="F18">
        <f t="shared" si="5"/>
        <v>12.880407104489677</v>
      </c>
      <c r="G18">
        <f t="shared" si="6"/>
        <v>3.2314218230275786</v>
      </c>
      <c r="H18">
        <f t="shared" si="3"/>
        <v>6.4474195909412524</v>
      </c>
      <c r="S18" s="20">
        <v>0.05</v>
      </c>
      <c r="T18">
        <f t="shared" si="11"/>
        <v>10</v>
      </c>
      <c r="U18">
        <f t="shared" si="8"/>
        <v>36</v>
      </c>
      <c r="V18">
        <f t="shared" si="9"/>
        <v>0.6</v>
      </c>
      <c r="W18">
        <f t="shared" si="10"/>
        <v>-5</v>
      </c>
      <c r="X18">
        <f t="shared" si="7"/>
        <v>84</v>
      </c>
    </row>
    <row r="19" spans="3:24" x14ac:dyDescent="0.25">
      <c r="C19">
        <f t="shared" si="4"/>
        <v>130</v>
      </c>
      <c r="D19">
        <f t="shared" si="1"/>
        <v>12389.988440784486</v>
      </c>
      <c r="E19">
        <f t="shared" si="2"/>
        <v>206.49980734640809</v>
      </c>
      <c r="F19">
        <f t="shared" si="5"/>
        <v>12.614497964753383</v>
      </c>
      <c r="G19">
        <f t="shared" si="6"/>
        <v>3.441663455773468</v>
      </c>
      <c r="H19">
        <f t="shared" si="3"/>
        <v>6.8463250420230466</v>
      </c>
      <c r="R19">
        <v>80</v>
      </c>
      <c r="S19" t="s">
        <v>174</v>
      </c>
      <c r="T19">
        <f t="shared" si="11"/>
        <v>11</v>
      </c>
      <c r="U19">
        <f t="shared" si="8"/>
        <v>32.727272727272727</v>
      </c>
      <c r="V19">
        <f t="shared" si="9"/>
        <v>0.54545454545454541</v>
      </c>
      <c r="W19">
        <f t="shared" si="10"/>
        <v>0</v>
      </c>
      <c r="X19">
        <f>$R$19*(100-W19)/100</f>
        <v>80</v>
      </c>
    </row>
    <row r="20" spans="3:24" x14ac:dyDescent="0.25">
      <c r="C20">
        <f t="shared" si="4"/>
        <v>140</v>
      </c>
      <c r="D20">
        <f t="shared" si="1"/>
        <v>13132.426307590611</v>
      </c>
      <c r="E20">
        <f t="shared" si="2"/>
        <v>218.87377179317684</v>
      </c>
      <c r="F20">
        <f t="shared" si="5"/>
        <v>12.373964446768753</v>
      </c>
      <c r="G20">
        <f t="shared" si="6"/>
        <v>3.6478961965529475</v>
      </c>
      <c r="H20">
        <f t="shared" si="3"/>
        <v>7.2376241554003862</v>
      </c>
      <c r="S20" s="20">
        <v>0.05</v>
      </c>
      <c r="T20">
        <f t="shared" si="11"/>
        <v>12</v>
      </c>
      <c r="U20">
        <f t="shared" si="8"/>
        <v>30</v>
      </c>
      <c r="V20">
        <f t="shared" si="9"/>
        <v>0.5</v>
      </c>
      <c r="W20">
        <f t="shared" si="10"/>
        <v>5</v>
      </c>
      <c r="X20">
        <f t="shared" ref="X20:X28" si="12">$R$19*(100-W20)/100</f>
        <v>76</v>
      </c>
    </row>
    <row r="21" spans="3:24" x14ac:dyDescent="0.25">
      <c r="C21">
        <f t="shared" si="4"/>
        <v>150</v>
      </c>
      <c r="D21">
        <f t="shared" si="1"/>
        <v>13861.711541003735</v>
      </c>
      <c r="E21">
        <f t="shared" si="2"/>
        <v>231.02852568339557</v>
      </c>
      <c r="F21">
        <f t="shared" si="5"/>
        <v>12.154753890218728</v>
      </c>
      <c r="G21">
        <f t="shared" si="6"/>
        <v>3.8504754280565927</v>
      </c>
      <c r="H21">
        <f t="shared" si="3"/>
        <v>7.6219912223192203</v>
      </c>
      <c r="S21" s="20">
        <v>0.1</v>
      </c>
      <c r="T21">
        <f t="shared" si="11"/>
        <v>13</v>
      </c>
      <c r="U21">
        <f t="shared" si="8"/>
        <v>27.692307692307693</v>
      </c>
      <c r="V21">
        <f t="shared" si="9"/>
        <v>0.46153846153846156</v>
      </c>
      <c r="W21">
        <f t="shared" si="10"/>
        <v>10</v>
      </c>
      <c r="X21">
        <f t="shared" si="12"/>
        <v>72</v>
      </c>
    </row>
    <row r="22" spans="3:24" x14ac:dyDescent="0.25">
      <c r="C22">
        <f t="shared" si="4"/>
        <v>160</v>
      </c>
      <c r="D22">
        <f t="shared" si="1"/>
        <v>14578.932768808223</v>
      </c>
      <c r="E22">
        <f t="shared" si="2"/>
        <v>242.9822128134704</v>
      </c>
      <c r="F22">
        <f t="shared" si="5"/>
        <v>11.953687130074826</v>
      </c>
      <c r="G22">
        <f t="shared" si="6"/>
        <v>4.0497035468911733</v>
      </c>
      <c r="H22">
        <f t="shared" si="3"/>
        <v>7.9999999999999982</v>
      </c>
      <c r="S22" s="20">
        <v>0.15</v>
      </c>
      <c r="T22">
        <f t="shared" si="11"/>
        <v>14</v>
      </c>
      <c r="U22">
        <f t="shared" si="8"/>
        <v>25.714285714285715</v>
      </c>
      <c r="V22">
        <f t="shared" si="9"/>
        <v>0.4285714285714286</v>
      </c>
      <c r="W22">
        <f t="shared" si="10"/>
        <v>15</v>
      </c>
      <c r="X22">
        <f t="shared" si="12"/>
        <v>68</v>
      </c>
    </row>
    <row r="23" spans="3:24" x14ac:dyDescent="0.25">
      <c r="C23">
        <f t="shared" si="4"/>
        <v>170</v>
      </c>
      <c r="D23">
        <f t="shared" si="1"/>
        <v>15285.026417598458</v>
      </c>
      <c r="E23">
        <f t="shared" si="2"/>
        <v>254.75044029330763</v>
      </c>
      <c r="F23">
        <f t="shared" si="5"/>
        <v>11.768227479837236</v>
      </c>
      <c r="G23">
        <f t="shared" si="6"/>
        <v>4.2458406715551273</v>
      </c>
      <c r="H23">
        <f t="shared" si="3"/>
        <v>8.3721440285926914</v>
      </c>
      <c r="S23" s="20">
        <v>0.2</v>
      </c>
      <c r="T23">
        <f t="shared" si="11"/>
        <v>15</v>
      </c>
      <c r="U23">
        <f t="shared" si="8"/>
        <v>24</v>
      </c>
      <c r="V23">
        <f t="shared" si="9"/>
        <v>0.4</v>
      </c>
      <c r="W23">
        <f t="shared" si="10"/>
        <v>20</v>
      </c>
      <c r="X23">
        <f t="shared" si="12"/>
        <v>64</v>
      </c>
    </row>
    <row r="24" spans="3:24" x14ac:dyDescent="0.25">
      <c r="C24">
        <f t="shared" si="4"/>
        <v>180</v>
      </c>
      <c r="D24">
        <f t="shared" si="1"/>
        <v>15980.805665748872</v>
      </c>
      <c r="E24">
        <f t="shared" si="2"/>
        <v>266.34676109581454</v>
      </c>
      <c r="F24">
        <f t="shared" si="5"/>
        <v>11.596320802506909</v>
      </c>
      <c r="G24">
        <f t="shared" si="6"/>
        <v>4.439112684930242</v>
      </c>
      <c r="H24">
        <f t="shared" si="3"/>
        <v>8.7388518907318193</v>
      </c>
      <c r="S24" s="20">
        <v>0.25</v>
      </c>
      <c r="T24">
        <f t="shared" si="11"/>
        <v>16</v>
      </c>
      <c r="U24">
        <f t="shared" si="8"/>
        <v>22.5</v>
      </c>
      <c r="V24">
        <f t="shared" si="9"/>
        <v>0.375</v>
      </c>
      <c r="W24">
        <f t="shared" si="10"/>
        <v>25</v>
      </c>
      <c r="X24">
        <f t="shared" si="12"/>
        <v>60</v>
      </c>
    </row>
    <row r="25" spans="3:24" x14ac:dyDescent="0.25">
      <c r="C25">
        <f t="shared" si="4"/>
        <v>190</v>
      </c>
      <c r="D25">
        <f t="shared" si="1"/>
        <v>16666.982589270836</v>
      </c>
      <c r="E25">
        <f t="shared" si="2"/>
        <v>277.7830431545139</v>
      </c>
      <c r="F25">
        <f t="shared" si="5"/>
        <v>11.436282058699362</v>
      </c>
      <c r="G25">
        <f t="shared" si="6"/>
        <v>4.629717385908565</v>
      </c>
      <c r="H25">
        <f t="shared" si="3"/>
        <v>9.1004988834279175</v>
      </c>
      <c r="S25" s="20">
        <v>0.3</v>
      </c>
      <c r="T25">
        <f t="shared" si="11"/>
        <v>17</v>
      </c>
      <c r="U25">
        <f t="shared" si="8"/>
        <v>21.176470588235293</v>
      </c>
      <c r="V25">
        <f t="shared" si="9"/>
        <v>0.3529411764705882</v>
      </c>
      <c r="W25">
        <f t="shared" si="10"/>
        <v>30</v>
      </c>
      <c r="X25">
        <f t="shared" si="12"/>
        <v>56</v>
      </c>
    </row>
    <row r="26" spans="3:24" x14ac:dyDescent="0.25">
      <c r="C26">
        <f t="shared" si="4"/>
        <v>200</v>
      </c>
      <c r="D26">
        <f t="shared" si="1"/>
        <v>17344.185374654637</v>
      </c>
      <c r="E26">
        <f t="shared" si="2"/>
        <v>289.06975624424393</v>
      </c>
      <c r="F26">
        <f t="shared" si="5"/>
        <v>11.286713089730029</v>
      </c>
      <c r="G26">
        <f t="shared" si="6"/>
        <v>4.8178292707373993</v>
      </c>
      <c r="H26">
        <f t="shared" si="3"/>
        <v>9.4574160900317583</v>
      </c>
      <c r="S26" s="20">
        <v>0.35</v>
      </c>
      <c r="T26">
        <f t="shared" si="11"/>
        <v>18</v>
      </c>
      <c r="U26">
        <f t="shared" si="8"/>
        <v>20</v>
      </c>
      <c r="V26">
        <f t="shared" si="9"/>
        <v>0.33333333333333331</v>
      </c>
      <c r="W26">
        <f t="shared" si="10"/>
        <v>35</v>
      </c>
      <c r="X26">
        <f t="shared" si="12"/>
        <v>52</v>
      </c>
    </row>
    <row r="27" spans="3:24" x14ac:dyDescent="0.25">
      <c r="C27">
        <f t="shared" si="4"/>
        <v>210</v>
      </c>
      <c r="D27">
        <f t="shared" si="1"/>
        <v>18012.971888945118</v>
      </c>
      <c r="E27">
        <f t="shared" si="2"/>
        <v>300.2161981490853</v>
      </c>
      <c r="F27">
        <f t="shared" si="5"/>
        <v>11.146441904841367</v>
      </c>
      <c r="G27">
        <f t="shared" si="6"/>
        <v>5.0036033024847546</v>
      </c>
      <c r="H27">
        <f t="shared" si="3"/>
        <v>9.8098975322922026</v>
      </c>
      <c r="S27" s="20">
        <v>0.4</v>
      </c>
      <c r="T27">
        <f t="shared" si="11"/>
        <v>19</v>
      </c>
      <c r="U27">
        <f t="shared" si="8"/>
        <v>18.94736842105263</v>
      </c>
      <c r="V27">
        <f t="shared" si="9"/>
        <v>0.31578947368421051</v>
      </c>
      <c r="W27">
        <f t="shared" si="10"/>
        <v>40</v>
      </c>
      <c r="X27">
        <f t="shared" si="12"/>
        <v>48</v>
      </c>
    </row>
    <row r="28" spans="3:24" x14ac:dyDescent="0.25">
      <c r="C28">
        <f t="shared" si="4"/>
        <v>220</v>
      </c>
      <c r="D28">
        <f t="shared" si="1"/>
        <v>18673.840514490505</v>
      </c>
      <c r="E28">
        <f t="shared" si="2"/>
        <v>311.23067524150844</v>
      </c>
      <c r="F28">
        <f t="shared" si="5"/>
        <v>11.014477092423135</v>
      </c>
      <c r="G28">
        <f t="shared" si="6"/>
        <v>5.1871779206918074</v>
      </c>
      <c r="H28">
        <f t="shared" si="3"/>
        <v>10.158205880770259</v>
      </c>
      <c r="S28" s="20">
        <v>0.45</v>
      </c>
      <c r="T28">
        <f t="shared" si="11"/>
        <v>20</v>
      </c>
      <c r="U28">
        <f t="shared" si="8"/>
        <v>18</v>
      </c>
      <c r="V28">
        <f t="shared" si="9"/>
        <v>0.3</v>
      </c>
      <c r="W28">
        <f t="shared" si="10"/>
        <v>45</v>
      </c>
      <c r="X28">
        <f t="shared" si="12"/>
        <v>44</v>
      </c>
    </row>
    <row r="29" spans="3:24" x14ac:dyDescent="0.25">
      <c r="C29">
        <f t="shared" si="4"/>
        <v>230</v>
      </c>
      <c r="D29">
        <f t="shared" si="1"/>
        <v>19327.238898811174</v>
      </c>
      <c r="E29">
        <f t="shared" si="2"/>
        <v>322.12064831351955</v>
      </c>
      <c r="F29">
        <f t="shared" si="5"/>
        <v>10.889973072011117</v>
      </c>
      <c r="G29">
        <f t="shared" si="6"/>
        <v>5.368677471891993</v>
      </c>
      <c r="H29">
        <f t="shared" si="3"/>
        <v>10.502577066424818</v>
      </c>
    </row>
    <row r="30" spans="3:24" x14ac:dyDescent="0.25">
      <c r="C30">
        <f t="shared" si="4"/>
        <v>240</v>
      </c>
      <c r="D30">
        <f t="shared" si="1"/>
        <v>19973.571093831368</v>
      </c>
      <c r="E30">
        <f t="shared" si="2"/>
        <v>332.89285156385614</v>
      </c>
      <c r="F30">
        <f t="shared" si="5"/>
        <v>10.772203250336588</v>
      </c>
      <c r="G30">
        <f t="shared" si="6"/>
        <v>5.5482141927309359</v>
      </c>
      <c r="H30">
        <f t="shared" si="3"/>
        <v>10.843224043318139</v>
      </c>
    </row>
    <row r="31" spans="3:24" x14ac:dyDescent="0.25">
      <c r="C31">
        <f t="shared" si="4"/>
        <v>250</v>
      </c>
      <c r="D31">
        <f t="shared" si="1"/>
        <v>20613.203435596417</v>
      </c>
      <c r="E31">
        <f t="shared" si="2"/>
        <v>343.5533905932736</v>
      </c>
      <c r="F31">
        <f t="shared" si="5"/>
        <v>10.660539029417464</v>
      </c>
      <c r="G31">
        <f t="shared" si="6"/>
        <v>5.7258898432212266</v>
      </c>
      <c r="H31">
        <f t="shared" si="3"/>
        <v>11.180339887498945</v>
      </c>
    </row>
    <row r="32" spans="3:24" x14ac:dyDescent="0.25">
      <c r="C32">
        <f t="shared" si="4"/>
        <v>260</v>
      </c>
      <c r="D32">
        <f t="shared" si="1"/>
        <v>21246.469428085737</v>
      </c>
      <c r="E32">
        <f t="shared" si="2"/>
        <v>354.10782380142894</v>
      </c>
      <c r="F32">
        <f t="shared" si="5"/>
        <v>10.554433208155331</v>
      </c>
      <c r="G32">
        <f t="shared" si="6"/>
        <v>5.901797063357149</v>
      </c>
      <c r="H32">
        <f t="shared" si="3"/>
        <v>11.514100370997834</v>
      </c>
    </row>
    <row r="33" spans="3:8" x14ac:dyDescent="0.25">
      <c r="C33">
        <f t="shared" si="4"/>
        <v>270</v>
      </c>
      <c r="D33">
        <f t="shared" si="1"/>
        <v>21873.67383155421</v>
      </c>
      <c r="E33">
        <f t="shared" si="2"/>
        <v>364.56123052590351</v>
      </c>
      <c r="F33">
        <f t="shared" si="5"/>
        <v>10.453406724474576</v>
      </c>
      <c r="G33">
        <f t="shared" si="6"/>
        <v>6.0760205087650583</v>
      </c>
      <c r="H33">
        <f t="shared" si="3"/>
        <v>11.844666116572432</v>
      </c>
    </row>
    <row r="34" spans="3:8" x14ac:dyDescent="0.25">
      <c r="C34">
        <f t="shared" si="4"/>
        <v>280</v>
      </c>
      <c r="D34">
        <f t="shared" si="1"/>
        <v>22495.096109577484</v>
      </c>
      <c r="E34">
        <f t="shared" si="2"/>
        <v>374.91826849295808</v>
      </c>
      <c r="F34">
        <f t="shared" si="5"/>
        <v>10.357037967054566</v>
      </c>
      <c r="G34">
        <f t="shared" si="6"/>
        <v>6.2486378082159684</v>
      </c>
      <c r="H34">
        <f t="shared" si="3"/>
        <v>12.172184414459757</v>
      </c>
    </row>
    <row r="35" spans="3:8" x14ac:dyDescent="0.25">
      <c r="C35">
        <f t="shared" si="4"/>
        <v>290</v>
      </c>
      <c r="D35">
        <f t="shared" si="1"/>
        <v>23110.993354662358</v>
      </c>
      <c r="E35">
        <f t="shared" si="2"/>
        <v>385.18322257770598</v>
      </c>
      <c r="F35">
        <f t="shared" si="5"/>
        <v>10.264954084747899</v>
      </c>
      <c r="G35">
        <f t="shared" si="6"/>
        <v>6.4197203762950998</v>
      </c>
      <c r="H35">
        <f t="shared" si="3"/>
        <v>12.496790764308276</v>
      </c>
    </row>
    <row r="36" spans="3:8" x14ac:dyDescent="0.25">
      <c r="C36">
        <f t="shared" si="4"/>
        <v>300</v>
      </c>
      <c r="D36">
        <f t="shared" si="1"/>
        <v>23721.602786526615</v>
      </c>
      <c r="E36">
        <f t="shared" si="2"/>
        <v>395.36004644211027</v>
      </c>
      <c r="F36">
        <f t="shared" si="5"/>
        <v>10.176823864404298</v>
      </c>
      <c r="G36">
        <f t="shared" si="6"/>
        <v>6.5893341073685043</v>
      </c>
      <c r="H36">
        <f t="shared" si="3"/>
        <v>12.818610191887021</v>
      </c>
    </row>
    <row r="37" spans="3:8" x14ac:dyDescent="0.25">
      <c r="C37">
        <f t="shared" si="4"/>
        <v>310</v>
      </c>
      <c r="D37">
        <f t="shared" si="1"/>
        <v>24327.143897603484</v>
      </c>
      <c r="E37">
        <f t="shared" si="2"/>
        <v>405.45239829339141</v>
      </c>
      <c r="F37">
        <f t="shared" si="5"/>
        <v>10.092351851281137</v>
      </c>
      <c r="G37">
        <f t="shared" si="6"/>
        <v>6.7575399715565236</v>
      </c>
      <c r="H37">
        <f t="shared" si="3"/>
        <v>13.137758379865675</v>
      </c>
    </row>
    <row r="38" spans="3:8" x14ac:dyDescent="0.25">
      <c r="C38">
        <f t="shared" si="4"/>
        <v>320</v>
      </c>
      <c r="D38">
        <f t="shared" si="1"/>
        <v>24927.820305335961</v>
      </c>
      <c r="E38">
        <f t="shared" si="2"/>
        <v>415.46367175559936</v>
      </c>
      <c r="F38">
        <f t="shared" si="5"/>
        <v>10.011273462207953</v>
      </c>
      <c r="G38">
        <f t="shared" si="6"/>
        <v>6.9243945292599891</v>
      </c>
      <c r="H38">
        <f t="shared" si="3"/>
        <v>13.454342644059432</v>
      </c>
    </row>
    <row r="39" spans="3:8" x14ac:dyDescent="0.25">
      <c r="C39">
        <f t="shared" si="4"/>
        <v>330</v>
      </c>
      <c r="D39">
        <f t="shared" si="1"/>
        <v>25523.821359225323</v>
      </c>
      <c r="E39">
        <f t="shared" si="2"/>
        <v>425.39702265375541</v>
      </c>
      <c r="F39">
        <f t="shared" si="5"/>
        <v>9.9333508981560499</v>
      </c>
      <c r="G39">
        <f t="shared" si="6"/>
        <v>7.0899503775625901</v>
      </c>
      <c r="H39">
        <f t="shared" si="3"/>
        <v>13.768462780417972</v>
      </c>
    </row>
    <row r="40" spans="3:8" x14ac:dyDescent="0.25">
      <c r="C40">
        <f t="shared" si="4"/>
        <v>340</v>
      </c>
      <c r="D40">
        <f t="shared" si="1"/>
        <v>26115.32354153819</v>
      </c>
      <c r="E40">
        <f t="shared" si="2"/>
        <v>435.2553923589698</v>
      </c>
      <c r="F40">
        <f t="shared" si="5"/>
        <v>9.8583697052143862</v>
      </c>
      <c r="G40">
        <f t="shared" si="6"/>
        <v>7.2542565393161631</v>
      </c>
      <c r="H40">
        <f t="shared" si="3"/>
        <v>14.080211803262769</v>
      </c>
    </row>
    <row r="41" spans="3:8" x14ac:dyDescent="0.25">
      <c r="C41">
        <f t="shared" si="4"/>
        <v>350</v>
      </c>
      <c r="D41">
        <f t="shared" si="1"/>
        <v>26702.491693443502</v>
      </c>
      <c r="E41">
        <f t="shared" si="2"/>
        <v>445.04152822405837</v>
      </c>
      <c r="F41">
        <f t="shared" si="5"/>
        <v>9.7861358650885677</v>
      </c>
      <c r="G41">
        <f t="shared" si="6"/>
        <v>7.4173588037343059</v>
      </c>
      <c r="H41">
        <f t="shared" si="3"/>
        <v>14.389676591518191</v>
      </c>
    </row>
    <row r="42" spans="3:8" x14ac:dyDescent="0.25">
      <c r="C42">
        <f t="shared" si="4"/>
        <v>360</v>
      </c>
      <c r="D42">
        <f t="shared" si="1"/>
        <v>27285.480092693379</v>
      </c>
      <c r="E42">
        <f t="shared" si="2"/>
        <v>454.75800154488962</v>
      </c>
      <c r="F42">
        <f t="shared" si="5"/>
        <v>9.7164733208312555</v>
      </c>
      <c r="G42">
        <f t="shared" si="6"/>
        <v>7.57930002574816</v>
      </c>
      <c r="H42">
        <f t="shared" si="3"/>
        <v>14.696938456699071</v>
      </c>
    </row>
    <row r="43" spans="3:8" x14ac:dyDescent="0.25">
      <c r="C43">
        <f t="shared" si="4"/>
        <v>370</v>
      </c>
      <c r="D43">
        <f t="shared" si="1"/>
        <v>27864.433404438645</v>
      </c>
      <c r="E43">
        <f t="shared" si="2"/>
        <v>464.40722340731077</v>
      </c>
      <c r="F43">
        <f t="shared" si="5"/>
        <v>9.6492218624211432</v>
      </c>
      <c r="G43">
        <f t="shared" si="6"/>
        <v>7.7401203901218461</v>
      </c>
      <c r="H43">
        <f t="shared" si="3"/>
        <v>15.002073644034486</v>
      </c>
    </row>
    <row r="44" spans="3:8" x14ac:dyDescent="0.25">
      <c r="C44">
        <f t="shared" si="4"/>
        <v>380</v>
      </c>
      <c r="D44">
        <f t="shared" si="1"/>
        <v>28439.487523132309</v>
      </c>
      <c r="E44">
        <f t="shared" si="2"/>
        <v>473.9914587188718</v>
      </c>
      <c r="F44">
        <f t="shared" si="5"/>
        <v>9.5842353115610308</v>
      </c>
      <c r="G44">
        <f t="shared" si="6"/>
        <v>7.8998576453145297</v>
      </c>
      <c r="H44">
        <f t="shared" si="3"/>
        <v>15.305153776189936</v>
      </c>
    </row>
    <row r="45" spans="3:8" x14ac:dyDescent="0.25">
      <c r="C45">
        <f t="shared" si="4"/>
        <v>390</v>
      </c>
      <c r="D45">
        <f t="shared" si="1"/>
        <v>29010.770320529224</v>
      </c>
      <c r="E45">
        <f t="shared" si="2"/>
        <v>483.51283867548705</v>
      </c>
      <c r="F45">
        <f t="shared" si="5"/>
        <v>9.5213799566152488</v>
      </c>
      <c r="G45">
        <f t="shared" si="6"/>
        <v>8.058547311258117</v>
      </c>
      <c r="H45">
        <f t="shared" si="3"/>
        <v>15.606246247497742</v>
      </c>
    </row>
    <row r="46" spans="3:8" x14ac:dyDescent="0.25">
      <c r="C46">
        <f t="shared" si="4"/>
        <v>400</v>
      </c>
      <c r="D46">
        <f t="shared" si="1"/>
        <v>29578.402312390448</v>
      </c>
      <c r="E46">
        <f t="shared" si="2"/>
        <v>492.97337187317413</v>
      </c>
      <c r="F46">
        <f t="shared" si="5"/>
        <v>9.4605331976870843</v>
      </c>
      <c r="G46">
        <f t="shared" si="6"/>
        <v>8.2162228645529023</v>
      </c>
      <c r="H46">
        <f t="shared" si="3"/>
        <v>15.905414575341014</v>
      </c>
    </row>
    <row r="47" spans="3:8" x14ac:dyDescent="0.25">
      <c r="C47">
        <f t="shared" si="4"/>
        <v>410</v>
      </c>
      <c r="D47">
        <f t="shared" si="1"/>
        <v>30142.497254534934</v>
      </c>
      <c r="E47">
        <f t="shared" si="2"/>
        <v>502.37495424224892</v>
      </c>
      <c r="F47">
        <f t="shared" si="5"/>
        <v>9.4015823690747879</v>
      </c>
      <c r="G47">
        <f t="shared" si="6"/>
        <v>8.3729159040374821</v>
      </c>
      <c r="H47">
        <f t="shared" si="3"/>
        <v>16.202718714300595</v>
      </c>
    </row>
    <row r="48" spans="3:8" x14ac:dyDescent="0.25">
      <c r="C48">
        <f t="shared" si="4"/>
        <v>420</v>
      </c>
      <c r="D48">
        <f t="shared" si="1"/>
        <v>30703.162677264238</v>
      </c>
      <c r="E48">
        <f t="shared" si="2"/>
        <v>511.71937795440397</v>
      </c>
      <c r="F48">
        <f t="shared" si="5"/>
        <v>9.3444237121550486</v>
      </c>
      <c r="G48">
        <f t="shared" si="6"/>
        <v>8.5286562992400654</v>
      </c>
      <c r="H48">
        <f t="shared" si="3"/>
        <v>16.498215337821549</v>
      </c>
    </row>
    <row r="49" spans="3:8" x14ac:dyDescent="0.25">
      <c r="C49">
        <f t="shared" si="4"/>
        <v>430</v>
      </c>
      <c r="D49">
        <f t="shared" si="1"/>
        <v>31260.500365844051</v>
      </c>
      <c r="E49">
        <f t="shared" si="2"/>
        <v>521.00833943073417</v>
      </c>
      <c r="F49">
        <f t="shared" si="5"/>
        <v>9.2889614763302006</v>
      </c>
      <c r="G49">
        <f t="shared" si="6"/>
        <v>8.6834723238455691</v>
      </c>
      <c r="H49">
        <f t="shared" si="3"/>
        <v>16.791958091449196</v>
      </c>
    </row>
    <row r="50" spans="3:8" x14ac:dyDescent="0.25">
      <c r="C50">
        <f t="shared" si="4"/>
        <v>440</v>
      </c>
      <c r="D50">
        <f t="shared" si="1"/>
        <v>31814.60679361377</v>
      </c>
      <c r="E50">
        <f t="shared" si="2"/>
        <v>530.24344656022947</v>
      </c>
      <c r="F50">
        <f t="shared" si="5"/>
        <v>9.2351071294953044</v>
      </c>
      <c r="G50">
        <f t="shared" si="6"/>
        <v>8.8373907760038239</v>
      </c>
      <c r="H50">
        <f t="shared" si="3"/>
        <v>17.083997821097821</v>
      </c>
    </row>
    <row r="51" spans="3:8" x14ac:dyDescent="0.25">
      <c r="C51">
        <f t="shared" si="4"/>
        <v>450</v>
      </c>
      <c r="D51">
        <f t="shared" si="1"/>
        <v>32365.573513362364</v>
      </c>
      <c r="E51">
        <f t="shared" si="2"/>
        <v>539.42622522270608</v>
      </c>
      <c r="F51">
        <f t="shared" si="5"/>
        <v>9.1827786624766077</v>
      </c>
      <c r="G51">
        <f t="shared" si="6"/>
        <v>8.9904370870451018</v>
      </c>
      <c r="H51">
        <f t="shared" si="3"/>
        <v>17.374382779324034</v>
      </c>
    </row>
    <row r="52" spans="3:8" x14ac:dyDescent="0.25">
      <c r="C52">
        <f t="shared" si="4"/>
        <v>460</v>
      </c>
      <c r="D52">
        <f t="shared" si="1"/>
        <v>32913.4875118294</v>
      </c>
      <c r="E52">
        <f t="shared" si="2"/>
        <v>548.55812519715664</v>
      </c>
      <c r="F52">
        <f t="shared" si="5"/>
        <v>9.1318999744505618</v>
      </c>
      <c r="G52">
        <f t="shared" si="6"/>
        <v>9.1426354199526099</v>
      </c>
      <c r="H52">
        <f t="shared" si="3"/>
        <v>17.663158812165008</v>
      </c>
    </row>
    <row r="53" spans="3:8" x14ac:dyDescent="0.25">
      <c r="C53">
        <f t="shared" si="4"/>
        <v>470</v>
      </c>
      <c r="D53">
        <f t="shared" si="1"/>
        <v>33458.431531529102</v>
      </c>
      <c r="E53">
        <f t="shared" si="2"/>
        <v>557.64052552548503</v>
      </c>
      <c r="F53">
        <f t="shared" si="5"/>
        <v>9.0824003283283901</v>
      </c>
      <c r="G53">
        <f t="shared" si="6"/>
        <v>9.2940087587580837</v>
      </c>
      <c r="H53">
        <f t="shared" si="3"/>
        <v>17.950369528754802</v>
      </c>
    </row>
    <row r="54" spans="3:8" x14ac:dyDescent="0.25">
      <c r="C54">
        <f t="shared" si="4"/>
        <v>480</v>
      </c>
      <c r="D54">
        <f t="shared" si="1"/>
        <v>34000.484363540469</v>
      </c>
      <c r="E54">
        <f t="shared" si="2"/>
        <v>566.67473939234117</v>
      </c>
      <c r="F54">
        <f t="shared" si="5"/>
        <v>9.0342138668561347</v>
      </c>
      <c r="G54">
        <f t="shared" si="6"/>
        <v>9.4445789898723529</v>
      </c>
      <c r="H54">
        <f t="shared" si="3"/>
        <v>18.236056455638227</v>
      </c>
    </row>
    <row r="55" spans="3:8" x14ac:dyDescent="0.25">
      <c r="C55">
        <f t="shared" si="4"/>
        <v>490</v>
      </c>
      <c r="D55">
        <f t="shared" si="1"/>
        <v>34539.72111443121</v>
      </c>
      <c r="E55">
        <f t="shared" si="2"/>
        <v>575.66201857385352</v>
      </c>
      <c r="F55">
        <f t="shared" si="5"/>
        <v>8.9872791815123492</v>
      </c>
      <c r="G55">
        <f t="shared" si="6"/>
        <v>9.5943669762308925</v>
      </c>
      <c r="H55">
        <f t="shared" si="3"/>
        <v>18.520259177452129</v>
      </c>
    </row>
    <row r="56" spans="3:8" x14ac:dyDescent="0.25">
      <c r="C56">
        <f t="shared" si="4"/>
        <v>500</v>
      </c>
      <c r="D56">
        <f t="shared" si="1"/>
        <v>35076.213450081632</v>
      </c>
      <c r="E56">
        <f t="shared" si="2"/>
        <v>584.60355750136057</v>
      </c>
      <c r="F56">
        <f t="shared" si="5"/>
        <v>8.9415389275070538</v>
      </c>
      <c r="G56">
        <f t="shared" si="6"/>
        <v>9.7433926250226754</v>
      </c>
      <c r="H56">
        <f t="shared" si="3"/>
        <v>18.803015465431965</v>
      </c>
    </row>
    <row r="57" spans="3:8" x14ac:dyDescent="0.25">
      <c r="C57">
        <f t="shared" si="4"/>
        <v>510</v>
      </c>
      <c r="D57">
        <f t="shared" si="1"/>
        <v>35610.029818828756</v>
      </c>
      <c r="E57">
        <f t="shared" si="2"/>
        <v>593.50049698047928</v>
      </c>
      <c r="F57">
        <f t="shared" si="5"/>
        <v>8.8969394791187142</v>
      </c>
      <c r="G57">
        <f t="shared" si="6"/>
        <v>9.8916749496746554</v>
      </c>
      <c r="H57">
        <f t="shared" si="3"/>
        <v>19.084361395018835</v>
      </c>
    </row>
    <row r="58" spans="3:8" x14ac:dyDescent="0.25">
      <c r="C58">
        <f t="shared" si="4"/>
        <v>520</v>
      </c>
      <c r="D58">
        <f t="shared" si="1"/>
        <v>36141.235656054349</v>
      </c>
      <c r="E58">
        <f t="shared" si="2"/>
        <v>602.35392760090576</v>
      </c>
      <c r="F58">
        <f t="shared" si="5"/>
        <v>8.8534306204264794</v>
      </c>
      <c r="G58">
        <f t="shared" si="6"/>
        <v>10.039232126681762</v>
      </c>
      <c r="H58">
        <f t="shared" si="3"/>
        <v>19.364331453687086</v>
      </c>
    </row>
    <row r="59" spans="3:8" x14ac:dyDescent="0.25">
      <c r="C59">
        <f t="shared" si="4"/>
        <v>530</v>
      </c>
      <c r="D59">
        <f t="shared" si="1"/>
        <v>36669.893572087407</v>
      </c>
      <c r="E59">
        <f t="shared" si="2"/>
        <v>611.1648928681235</v>
      </c>
      <c r="F59">
        <f t="shared" si="5"/>
        <v>8.810965267217739</v>
      </c>
      <c r="G59">
        <f t="shared" si="6"/>
        <v>10.186081547802058</v>
      </c>
      <c r="H59">
        <f t="shared" si="3"/>
        <v>19.642958639977518</v>
      </c>
    </row>
    <row r="60" spans="3:8" x14ac:dyDescent="0.25">
      <c r="C60">
        <f t="shared" si="4"/>
        <v>540</v>
      </c>
      <c r="D60">
        <f t="shared" si="1"/>
        <v>37196.063525070313</v>
      </c>
      <c r="E60">
        <f t="shared" si="2"/>
        <v>619.93439208450525</v>
      </c>
      <c r="F60">
        <f t="shared" si="5"/>
        <v>8.769499216381746</v>
      </c>
      <c r="G60">
        <f t="shared" si="6"/>
        <v>10.332239868075087</v>
      </c>
      <c r="H60">
        <f t="shared" si="3"/>
        <v>19.92027455460579</v>
      </c>
    </row>
    <row r="61" spans="3:8" x14ac:dyDescent="0.25">
      <c r="C61">
        <f t="shared" si="4"/>
        <v>550</v>
      </c>
      <c r="D61">
        <f t="shared" si="1"/>
        <v>37719.802980246917</v>
      </c>
      <c r="E61">
        <f t="shared" si="2"/>
        <v>628.6633830041153</v>
      </c>
      <c r="F61">
        <f t="shared" si="5"/>
        <v>8.7289909196100552</v>
      </c>
      <c r="G61">
        <f t="shared" si="6"/>
        <v>10.477723050068589</v>
      </c>
      <c r="H61">
        <f t="shared" si="3"/>
        <v>20.196309484414755</v>
      </c>
    </row>
    <row r="62" spans="3:8" x14ac:dyDescent="0.25">
      <c r="C62">
        <f t="shared" si="4"/>
        <v>560</v>
      </c>
      <c r="D62">
        <f t="shared" si="1"/>
        <v>38241.167056967453</v>
      </c>
      <c r="E62">
        <f t="shared" si="2"/>
        <v>637.35278428279094</v>
      </c>
      <c r="F62">
        <f t="shared" si="5"/>
        <v>8.6894012786756321</v>
      </c>
      <c r="G62">
        <f t="shared" si="6"/>
        <v>10.622546404713182</v>
      </c>
      <c r="H62">
        <f t="shared" si="3"/>
        <v>20.471092479852697</v>
      </c>
    </row>
    <row r="63" spans="3:8" x14ac:dyDescent="0.25">
      <c r="C63">
        <f t="shared" si="4"/>
        <v>570</v>
      </c>
      <c r="D63">
        <f t="shared" si="1"/>
        <v>38760.208664558115</v>
      </c>
      <c r="E63">
        <f t="shared" si="2"/>
        <v>646.00347774263525</v>
      </c>
      <c r="F63">
        <f t="shared" si="5"/>
        <v>8.6506934598443195</v>
      </c>
      <c r="G63">
        <f t="shared" si="6"/>
        <v>10.766724629043921</v>
      </c>
      <c r="H63">
        <f t="shared" si="3"/>
        <v>20.744651426583022</v>
      </c>
    </row>
    <row r="64" spans="3:8" x14ac:dyDescent="0.25">
      <c r="C64">
        <f t="shared" si="4"/>
        <v>580</v>
      </c>
      <c r="D64">
        <f t="shared" si="1"/>
        <v>39276.978628080433</v>
      </c>
      <c r="E64">
        <f t="shared" si="2"/>
        <v>654.61631046800721</v>
      </c>
      <c r="F64">
        <f t="shared" si="5"/>
        <v>8.612832725371959</v>
      </c>
      <c r="G64">
        <f t="shared" si="6"/>
        <v>10.910271841133454</v>
      </c>
      <c r="H64">
        <f t="shared" si="3"/>
        <v>21.017013111765113</v>
      </c>
    </row>
    <row r="65" spans="3:8" x14ac:dyDescent="0.25">
      <c r="C65">
        <f t="shared" si="4"/>
        <v>590</v>
      </c>
      <c r="D65">
        <f t="shared" si="1"/>
        <v>39791.525804892422</v>
      </c>
      <c r="E65">
        <f t="shared" si="2"/>
        <v>663.19209674820706</v>
      </c>
      <c r="F65">
        <f t="shared" si="5"/>
        <v>8.5757862801998499</v>
      </c>
      <c r="G65">
        <f t="shared" si="6"/>
        <v>11.053201612470117</v>
      </c>
      <c r="H65">
        <f t="shared" si="3"/>
        <v>21.288203285487675</v>
      </c>
    </row>
    <row r="66" spans="3:8" x14ac:dyDescent="0.25">
      <c r="C66">
        <f t="shared" si="4"/>
        <v>600</v>
      </c>
      <c r="D66">
        <f t="shared" si="1"/>
        <v>40303.897192829958</v>
      </c>
      <c r="E66">
        <f t="shared" si="2"/>
        <v>671.73161988049935</v>
      </c>
      <c r="F66">
        <f t="shared" si="5"/>
        <v>8.5395231322922882</v>
      </c>
      <c r="G66">
        <f t="shared" si="6"/>
        <v>11.195526998008322</v>
      </c>
      <c r="H66">
        <f t="shared" si="3"/>
        <v>21.558246717785043</v>
      </c>
    </row>
    <row r="67" spans="3:8" x14ac:dyDescent="0.25">
      <c r="C67">
        <f t="shared" si="4"/>
        <v>610</v>
      </c>
      <c r="D67">
        <f t="shared" si="1"/>
        <v>40814.138030738992</v>
      </c>
      <c r="E67">
        <f t="shared" si="2"/>
        <v>680.23563384564989</v>
      </c>
      <c r="F67">
        <f t="shared" si="5"/>
        <v>8.5040139651505342</v>
      </c>
      <c r="G67">
        <f t="shared" si="6"/>
        <v>11.337260564094164</v>
      </c>
      <c r="H67">
        <f t="shared" si="3"/>
        <v>21.827167251622601</v>
      </c>
    </row>
    <row r="68" spans="3:8" x14ac:dyDescent="0.25">
      <c r="C68">
        <f t="shared" si="4"/>
        <v>620</v>
      </c>
      <c r="D68">
        <f t="shared" si="1"/>
        <v>41322.291892016532</v>
      </c>
      <c r="E68">
        <f t="shared" si="2"/>
        <v>688.70486486694222</v>
      </c>
      <c r="F68">
        <f t="shared" si="5"/>
        <v>8.4692310212923303</v>
      </c>
      <c r="G68">
        <f t="shared" si="6"/>
        <v>11.478414414449038</v>
      </c>
      <c r="H68">
        <f t="shared" si="3"/>
        <v>22.094987852196979</v>
      </c>
    </row>
    <row r="69" spans="3:8" x14ac:dyDescent="0.25">
      <c r="C69">
        <f t="shared" si="4"/>
        <v>630</v>
      </c>
      <c r="D69">
        <f t="shared" si="1"/>
        <v>41828.400771751301</v>
      </c>
      <c r="E69">
        <f t="shared" si="2"/>
        <v>697.14001286252164</v>
      </c>
      <c r="F69">
        <f t="shared" si="5"/>
        <v>8.4351479955794275</v>
      </c>
      <c r="G69">
        <f t="shared" si="6"/>
        <v>11.61900021437536</v>
      </c>
      <c r="H69">
        <f t="shared" si="3"/>
        <v>22.361730652863326</v>
      </c>
    </row>
    <row r="70" spans="3:8" x14ac:dyDescent="0.25">
      <c r="C70">
        <f t="shared" si="4"/>
        <v>640</v>
      </c>
      <c r="D70">
        <f t="shared" si="1"/>
        <v>42332.505167995936</v>
      </c>
      <c r="E70">
        <f t="shared" si="2"/>
        <v>705.54175279993228</v>
      </c>
      <c r="F70">
        <f t="shared" si="5"/>
        <v>8.401739937410639</v>
      </c>
      <c r="G70">
        <f t="shared" si="6"/>
        <v>11.759029213332205</v>
      </c>
      <c r="H70">
        <f t="shared" si="3"/>
        <v>22.627416997969508</v>
      </c>
    </row>
    <row r="71" spans="3:8" x14ac:dyDescent="0.25">
      <c r="C71">
        <f t="shared" si="4"/>
        <v>650</v>
      </c>
      <c r="D71">
        <f t="shared" si="1"/>
        <v>42834.644157652081</v>
      </c>
      <c r="E71">
        <f t="shared" si="2"/>
        <v>713.91073596086801</v>
      </c>
      <c r="F71">
        <f t="shared" si="5"/>
        <v>8.368983160935727</v>
      </c>
      <c r="G71">
        <f t="shared" si="6"/>
        <v>11.898512266014468</v>
      </c>
      <c r="H71">
        <f t="shared" si="3"/>
        <v>22.892067482851036</v>
      </c>
    </row>
    <row r="72" spans="3:8" x14ac:dyDescent="0.25">
      <c r="C72">
        <f t="shared" si="4"/>
        <v>660</v>
      </c>
      <c r="D72">
        <f t="shared" si="1"/>
        <v>43334.855467402012</v>
      </c>
      <c r="E72">
        <f t="shared" si="2"/>
        <v>722.24759112336687</v>
      </c>
      <c r="F72">
        <f t="shared" si="5"/>
        <v>8.336855162498864</v>
      </c>
      <c r="G72">
        <f t="shared" si="6"/>
        <v>12.037459852056115</v>
      </c>
      <c r="H72">
        <f t="shared" si="3"/>
        <v>23.15570199121532</v>
      </c>
    </row>
    <row r="73" spans="3:8" x14ac:dyDescent="0.25">
      <c r="C73">
        <f t="shared" si="4"/>
        <v>670</v>
      </c>
      <c r="D73">
        <f t="shared" ref="D73:D136" si="13">(POWER(C73*$D$5,$D$4)+$D$6)*60</f>
        <v>43833.175540080796</v>
      </c>
      <c r="E73">
        <f t="shared" ref="E73:E136" si="14">D73/60</f>
        <v>730.55292566801324</v>
      </c>
      <c r="F73">
        <f t="shared" si="5"/>
        <v>8.3053345446463709</v>
      </c>
      <c r="G73">
        <f t="shared" si="6"/>
        <v>12.175882094466887</v>
      </c>
      <c r="H73">
        <f t="shared" ref="H73:H136" si="15">POWER(C73/$D$5,$D$4)</f>
        <v>23.418339730122931</v>
      </c>
    </row>
    <row r="74" spans="3:8" x14ac:dyDescent="0.25">
      <c r="C74">
        <f t="shared" ref="C74:C137" si="16">C73+10</f>
        <v>680</v>
      </c>
      <c r="D74">
        <f t="shared" si="13"/>
        <v>44329.639596845242</v>
      </c>
      <c r="E74">
        <f t="shared" si="14"/>
        <v>738.82732661408738</v>
      </c>
      <c r="F74">
        <f t="shared" ref="F74:F137" si="17">E74-E73</f>
        <v>8.2744009460741381</v>
      </c>
      <c r="G74">
        <f t="shared" ref="G74:G137" si="18">E74/60</f>
        <v>12.313788776901456</v>
      </c>
      <c r="H74">
        <f t="shared" si="15"/>
        <v>23.679999262753416</v>
      </c>
    </row>
    <row r="75" spans="3:8" x14ac:dyDescent="0.25">
      <c r="C75">
        <f t="shared" si="16"/>
        <v>690</v>
      </c>
      <c r="D75">
        <f t="shared" si="13"/>
        <v>44824.281695463818</v>
      </c>
      <c r="E75">
        <f t="shared" si="14"/>
        <v>747.07136159106369</v>
      </c>
      <c r="F75">
        <f t="shared" si="17"/>
        <v>8.2440349769763088</v>
      </c>
      <c r="G75">
        <f t="shared" si="18"/>
        <v>12.451189359851062</v>
      </c>
      <c r="H75">
        <f t="shared" si="15"/>
        <v>23.940698539126782</v>
      </c>
    </row>
    <row r="76" spans="3:8" x14ac:dyDescent="0.25">
      <c r="C76">
        <f t="shared" si="16"/>
        <v>700</v>
      </c>
      <c r="D76">
        <f t="shared" si="13"/>
        <v>45317.134785021903</v>
      </c>
      <c r="E76">
        <f t="shared" si="14"/>
        <v>755.28557975036506</v>
      </c>
      <c r="F76">
        <f t="shared" si="17"/>
        <v>8.2142181593013675</v>
      </c>
      <c r="G76">
        <f t="shared" si="18"/>
        <v>12.588092995839418</v>
      </c>
      <c r="H76">
        <f t="shared" si="15"/>
        <v>24.200454924935883</v>
      </c>
    </row>
    <row r="77" spans="3:8" x14ac:dyDescent="0.25">
      <c r="C77">
        <f t="shared" si="16"/>
        <v>710</v>
      </c>
      <c r="D77">
        <f t="shared" si="13"/>
        <v>45808.23075731151</v>
      </c>
      <c r="E77">
        <f t="shared" si="14"/>
        <v>763.47051262185846</v>
      </c>
      <c r="F77">
        <f t="shared" si="17"/>
        <v>8.1849328714934018</v>
      </c>
      <c r="G77">
        <f t="shared" si="18"/>
        <v>12.724508543697642</v>
      </c>
      <c r="H77">
        <f t="shared" si="15"/>
        <v>24.4592852286309</v>
      </c>
    </row>
    <row r="78" spans="3:8" x14ac:dyDescent="0.25">
      <c r="C78">
        <f t="shared" si="16"/>
        <v>720</v>
      </c>
      <c r="D78">
        <f t="shared" si="13"/>
        <v>46297.600495149389</v>
      </c>
      <c r="E78">
        <f t="shared" si="14"/>
        <v>771.62667491915647</v>
      </c>
      <c r="F78">
        <f t="shared" si="17"/>
        <v>8.1561622972980103</v>
      </c>
      <c r="G78">
        <f t="shared" si="18"/>
        <v>12.860444581985941</v>
      </c>
      <c r="H78">
        <f t="shared" si="15"/>
        <v>24.717205726885407</v>
      </c>
    </row>
    <row r="79" spans="3:8" x14ac:dyDescent="0.25">
      <c r="C79">
        <f t="shared" si="16"/>
        <v>730</v>
      </c>
      <c r="D79">
        <f t="shared" si="13"/>
        <v>46785.273917847597</v>
      </c>
      <c r="E79">
        <f t="shared" si="14"/>
        <v>779.75456529745998</v>
      </c>
      <c r="F79">
        <f t="shared" si="17"/>
        <v>8.1278903783035048</v>
      </c>
      <c r="G79">
        <f t="shared" si="18"/>
        <v>12.995909421624333</v>
      </c>
      <c r="H79">
        <f t="shared" si="15"/>
        <v>24.974232188561466</v>
      </c>
    </row>
    <row r="80" spans="3:8" x14ac:dyDescent="0.25">
      <c r="C80">
        <f t="shared" si="16"/>
        <v>740</v>
      </c>
      <c r="D80">
        <f t="shared" si="13"/>
        <v>47271.280024041116</v>
      </c>
      <c r="E80">
        <f t="shared" si="14"/>
        <v>787.8546670673519</v>
      </c>
      <c r="F80">
        <f t="shared" si="17"/>
        <v>8.1001017698919213</v>
      </c>
      <c r="G80">
        <f t="shared" si="18"/>
        <v>13.130911117789198</v>
      </c>
      <c r="H80">
        <f t="shared" si="15"/>
        <v>25.230379897281672</v>
      </c>
    </row>
    <row r="81" spans="3:8" x14ac:dyDescent="0.25">
      <c r="C81">
        <f t="shared" si="16"/>
        <v>750</v>
      </c>
      <c r="D81">
        <f t="shared" si="13"/>
        <v>47755.646932059411</v>
      </c>
      <c r="E81">
        <f t="shared" si="14"/>
        <v>795.92744886765684</v>
      </c>
      <c r="F81">
        <f t="shared" si="17"/>
        <v>8.0727818003049379</v>
      </c>
      <c r="G81">
        <f t="shared" si="18"/>
        <v>13.265457481127614</v>
      </c>
      <c r="H81">
        <f t="shared" si="15"/>
        <v>25.485663672706831</v>
      </c>
    </row>
    <row r="82" spans="3:8" x14ac:dyDescent="0.25">
      <c r="C82">
        <f t="shared" si="16"/>
        <v>760</v>
      </c>
      <c r="D82">
        <f t="shared" si="13"/>
        <v>48238.401918013842</v>
      </c>
      <c r="E82">
        <f t="shared" si="14"/>
        <v>803.97336530023074</v>
      </c>
      <c r="F82">
        <f t="shared" si="17"/>
        <v>8.0459164325739039</v>
      </c>
      <c r="G82">
        <f t="shared" si="18"/>
        <v>13.39955608833718</v>
      </c>
      <c r="H82">
        <f t="shared" si="15"/>
        <v>25.740097890609942</v>
      </c>
    </row>
    <row r="83" spans="3:8" x14ac:dyDescent="0.25">
      <c r="C83">
        <f t="shared" si="16"/>
        <v>770</v>
      </c>
      <c r="D83">
        <f t="shared" si="13"/>
        <v>48719.571451758384</v>
      </c>
      <c r="E83">
        <f t="shared" si="14"/>
        <v>811.99285752930643</v>
      </c>
      <c r="F83">
        <f t="shared" si="17"/>
        <v>8.0194922290756949</v>
      </c>
      <c r="G83">
        <f t="shared" si="18"/>
        <v>13.533214292155106</v>
      </c>
      <c r="H83">
        <f t="shared" si="15"/>
        <v>25.993696501828932</v>
      </c>
    </row>
    <row r="84" spans="3:8" x14ac:dyDescent="0.25">
      <c r="C84">
        <f t="shared" si="16"/>
        <v>780</v>
      </c>
      <c r="D84">
        <f t="shared" si="13"/>
        <v>49199.181230868198</v>
      </c>
      <c r="E84">
        <f t="shared" si="14"/>
        <v>819.98635384780334</v>
      </c>
      <c r="F84">
        <f t="shared" si="17"/>
        <v>7.9934963184969092</v>
      </c>
      <c r="G84">
        <f t="shared" si="18"/>
        <v>13.666439230796723</v>
      </c>
      <c r="H84">
        <f t="shared" si="15"/>
        <v>26.246473050175187</v>
      </c>
    </row>
    <row r="85" spans="3:8" x14ac:dyDescent="0.25">
      <c r="C85">
        <f t="shared" si="16"/>
        <v>790</v>
      </c>
      <c r="D85">
        <f t="shared" si="13"/>
        <v>49677.25621277032</v>
      </c>
      <c r="E85">
        <f t="shared" si="14"/>
        <v>827.95427021283865</v>
      </c>
      <c r="F85">
        <f t="shared" si="17"/>
        <v>7.9679163650353075</v>
      </c>
      <c r="G85">
        <f t="shared" si="18"/>
        <v>13.799237836880645</v>
      </c>
      <c r="H85">
        <f t="shared" si="15"/>
        <v>26.498440689367577</v>
      </c>
    </row>
    <row r="86" spans="3:8" x14ac:dyDescent="0.25">
      <c r="C86">
        <f t="shared" si="16"/>
        <v>800</v>
      </c>
      <c r="D86">
        <f t="shared" si="13"/>
        <v>50153.820645147105</v>
      </c>
      <c r="E86">
        <f t="shared" si="14"/>
        <v>835.89701075245171</v>
      </c>
      <c r="F86">
        <f t="shared" si="17"/>
        <v>7.9427405396130553</v>
      </c>
      <c r="G86">
        <f t="shared" si="18"/>
        <v>13.931616845874196</v>
      </c>
      <c r="H86">
        <f t="shared" si="15"/>
        <v>26.749612199056873</v>
      </c>
    </row>
    <row r="87" spans="3:8" x14ac:dyDescent="0.25">
      <c r="C87">
        <f t="shared" si="16"/>
        <v>810</v>
      </c>
      <c r="D87">
        <f t="shared" si="13"/>
        <v>50628.898094727745</v>
      </c>
      <c r="E87">
        <f t="shared" si="14"/>
        <v>843.81496824546241</v>
      </c>
      <c r="F87">
        <f t="shared" si="17"/>
        <v>7.9179574930107037</v>
      </c>
      <c r="G87">
        <f t="shared" si="18"/>
        <v>14.063582804091039</v>
      </c>
      <c r="H87">
        <f t="shared" si="15"/>
        <v>27</v>
      </c>
    </row>
    <row r="88" spans="3:8" x14ac:dyDescent="0.25">
      <c r="C88">
        <f t="shared" si="16"/>
        <v>820</v>
      </c>
      <c r="D88">
        <f t="shared" si="13"/>
        <v>51102.511474571205</v>
      </c>
      <c r="E88">
        <f t="shared" si="14"/>
        <v>851.70852457618673</v>
      </c>
      <c r="F88">
        <f t="shared" si="17"/>
        <v>7.8935563307243228</v>
      </c>
      <c r="G88">
        <f t="shared" si="18"/>
        <v>14.195142076269779</v>
      </c>
      <c r="H88">
        <f t="shared" si="15"/>
        <v>27.249616168439303</v>
      </c>
    </row>
    <row r="89" spans="3:8" x14ac:dyDescent="0.25">
      <c r="C89">
        <f t="shared" si="16"/>
        <v>830</v>
      </c>
      <c r="D89">
        <f t="shared" si="13"/>
        <v>51574.683069936509</v>
      </c>
      <c r="E89">
        <f t="shared" si="14"/>
        <v>859.57805116560849</v>
      </c>
      <c r="F89">
        <f t="shared" si="17"/>
        <v>7.8695265894217528</v>
      </c>
      <c r="G89">
        <f t="shared" si="18"/>
        <v>14.326300852760141</v>
      </c>
      <c r="H89">
        <f t="shared" si="15"/>
        <v>27.498472449737587</v>
      </c>
    </row>
    <row r="90" spans="3:8" x14ac:dyDescent="0.25">
      <c r="C90">
        <f t="shared" si="16"/>
        <v>840</v>
      </c>
      <c r="D90">
        <f t="shared" si="13"/>
        <v>52045.434562830764</v>
      </c>
      <c r="E90">
        <f t="shared" si="14"/>
        <v>867.42390938051278</v>
      </c>
      <c r="F90">
        <f t="shared" si="17"/>
        <v>7.8458582149042968</v>
      </c>
      <c r="G90">
        <f t="shared" si="18"/>
        <v>14.45706515634188</v>
      </c>
      <c r="H90">
        <f t="shared" si="15"/>
        <v>27.746580271315974</v>
      </c>
    </row>
    <row r="91" spans="3:8" x14ac:dyDescent="0.25">
      <c r="C91">
        <f t="shared" si="16"/>
        <v>850</v>
      </c>
      <c r="D91">
        <f t="shared" si="13"/>
        <v>52514.787055316585</v>
      </c>
      <c r="E91">
        <f t="shared" si="14"/>
        <v>875.24645092194305</v>
      </c>
      <c r="F91">
        <f t="shared" si="17"/>
        <v>7.8225415414302688</v>
      </c>
      <c r="G91">
        <f t="shared" si="18"/>
        <v>14.587440848699051</v>
      </c>
      <c r="H91">
        <f t="shared" si="15"/>
        <v>27.993950754938034</v>
      </c>
    </row>
    <row r="92" spans="3:8" x14ac:dyDescent="0.25">
      <c r="C92">
        <f t="shared" si="16"/>
        <v>860</v>
      </c>
      <c r="D92">
        <f t="shared" si="13"/>
        <v>52982.761091655862</v>
      </c>
      <c r="E92">
        <f t="shared" si="14"/>
        <v>883.04601819426432</v>
      </c>
      <c r="F92">
        <f t="shared" si="17"/>
        <v>7.7995672723212692</v>
      </c>
      <c r="G92">
        <f t="shared" si="18"/>
        <v>14.717433636571071</v>
      </c>
      <c r="H92">
        <f t="shared" si="15"/>
        <v>28.240594728380458</v>
      </c>
    </row>
    <row r="93" spans="3:8" x14ac:dyDescent="0.25">
      <c r="C93">
        <f t="shared" si="16"/>
        <v>870</v>
      </c>
      <c r="D93">
        <f t="shared" si="13"/>
        <v>53449.376679360685</v>
      </c>
      <c r="E93">
        <f t="shared" si="14"/>
        <v>890.82294465601137</v>
      </c>
      <c r="F93">
        <f t="shared" si="17"/>
        <v>7.7769264617470526</v>
      </c>
      <c r="G93">
        <f t="shared" si="18"/>
        <v>14.84704907760019</v>
      </c>
      <c r="H93">
        <f t="shared" si="15"/>
        <v>28.486522736528002</v>
      </c>
    </row>
    <row r="94" spans="3:8" x14ac:dyDescent="0.25">
      <c r="C94">
        <f t="shared" si="16"/>
        <v>880</v>
      </c>
      <c r="D94">
        <f t="shared" si="13"/>
        <v>53914.653309217021</v>
      </c>
      <c r="E94">
        <f t="shared" si="14"/>
        <v>898.57755515361703</v>
      </c>
      <c r="F94">
        <f t="shared" si="17"/>
        <v>7.754610497605654</v>
      </c>
      <c r="G94">
        <f t="shared" si="18"/>
        <v>14.976292585893617</v>
      </c>
      <c r="H94">
        <f t="shared" si="15"/>
        <v>28.731745051926868</v>
      </c>
    </row>
    <row r="95" spans="3:8" x14ac:dyDescent="0.25">
      <c r="C95">
        <f t="shared" si="16"/>
        <v>890</v>
      </c>
      <c r="D95">
        <f t="shared" si="13"/>
        <v>54378.60997434309</v>
      </c>
      <c r="E95">
        <f t="shared" si="14"/>
        <v>906.31016623905145</v>
      </c>
      <c r="F95">
        <f t="shared" si="17"/>
        <v>7.7326110854344279</v>
      </c>
      <c r="G95">
        <f t="shared" si="18"/>
        <v>15.105169437317524</v>
      </c>
      <c r="H95">
        <f t="shared" si="15"/>
        <v>28.976271684829253</v>
      </c>
    </row>
    <row r="96" spans="3:8" x14ac:dyDescent="0.25">
      <c r="C96">
        <f t="shared" si="16"/>
        <v>900</v>
      </c>
      <c r="D96">
        <f t="shared" si="13"/>
        <v>54841.265188338402</v>
      </c>
      <c r="E96">
        <f t="shared" si="14"/>
        <v>914.02108647230671</v>
      </c>
      <c r="F96">
        <f t="shared" si="17"/>
        <v>7.7109202332552513</v>
      </c>
      <c r="G96">
        <f t="shared" si="18"/>
        <v>15.233684774538444</v>
      </c>
      <c r="H96">
        <f t="shared" si="15"/>
        <v>29.220112392758903</v>
      </c>
    </row>
    <row r="97" spans="3:8" x14ac:dyDescent="0.25">
      <c r="C97">
        <f t="shared" si="16"/>
        <v>910</v>
      </c>
      <c r="D97">
        <f t="shared" si="13"/>
        <v>55302.637002577205</v>
      </c>
      <c r="E97">
        <f t="shared" si="14"/>
        <v>921.71061670962013</v>
      </c>
      <c r="F97">
        <f t="shared" si="17"/>
        <v>7.68953023731342</v>
      </c>
      <c r="G97">
        <f t="shared" si="18"/>
        <v>15.361843611827002</v>
      </c>
      <c r="H97">
        <f t="shared" si="15"/>
        <v>29.463276689625342</v>
      </c>
    </row>
    <row r="98" spans="3:8" x14ac:dyDescent="0.25">
      <c r="C98">
        <f t="shared" si="16"/>
        <v>920</v>
      </c>
      <c r="D98">
        <f t="shared" si="13"/>
        <v>55762.743022694973</v>
      </c>
      <c r="E98">
        <f t="shared" si="14"/>
        <v>929.37905037824953</v>
      </c>
      <c r="F98">
        <f t="shared" si="17"/>
        <v>7.6684336686294046</v>
      </c>
      <c r="G98">
        <f t="shared" si="18"/>
        <v>15.489650839637493</v>
      </c>
      <c r="H98">
        <f t="shared" si="15"/>
        <v>29.705773854413231</v>
      </c>
    </row>
    <row r="99" spans="3:8" x14ac:dyDescent="0.25">
      <c r="C99">
        <f t="shared" si="16"/>
        <v>930</v>
      </c>
      <c r="D99">
        <f t="shared" si="13"/>
        <v>56221.600424314369</v>
      </c>
      <c r="E99">
        <f t="shared" si="14"/>
        <v>937.02667373857287</v>
      </c>
      <c r="F99">
        <f t="shared" si="17"/>
        <v>7.6476233603233368</v>
      </c>
      <c r="G99">
        <f t="shared" si="18"/>
        <v>15.617111228976215</v>
      </c>
      <c r="H99">
        <f t="shared" si="15"/>
        <v>29.947612939470574</v>
      </c>
    </row>
    <row r="100" spans="3:8" x14ac:dyDescent="0.25">
      <c r="C100">
        <f t="shared" si="16"/>
        <v>940</v>
      </c>
      <c r="D100">
        <f t="shared" si="13"/>
        <v>56679.225968053775</v>
      </c>
      <c r="E100">
        <f t="shared" si="14"/>
        <v>944.65376613422961</v>
      </c>
      <c r="F100">
        <f t="shared" si="17"/>
        <v>7.6270923956567458</v>
      </c>
      <c r="G100">
        <f t="shared" si="18"/>
        <v>15.744229435570494</v>
      </c>
      <c r="H100">
        <f t="shared" si="15"/>
        <v>30.188802778418857</v>
      </c>
    </row>
    <row r="101" spans="3:8" x14ac:dyDescent="0.25">
      <c r="C101">
        <f t="shared" si="16"/>
        <v>950</v>
      </c>
      <c r="D101">
        <f t="shared" si="13"/>
        <v>57135.636013857707</v>
      </c>
      <c r="E101">
        <f t="shared" si="14"/>
        <v>952.26060023096181</v>
      </c>
      <c r="F101">
        <f t="shared" si="17"/>
        <v>7.6068340967322001</v>
      </c>
      <c r="G101">
        <f t="shared" si="18"/>
        <v>15.871010003849364</v>
      </c>
      <c r="H101">
        <f t="shared" si="15"/>
        <v>30.429351993705865</v>
      </c>
    </row>
    <row r="102" spans="3:8" x14ac:dyDescent="0.25">
      <c r="C102">
        <f t="shared" si="16"/>
        <v>960</v>
      </c>
      <c r="D102">
        <f t="shared" si="13"/>
        <v>57590.846534686738</v>
      </c>
      <c r="E102">
        <f t="shared" si="14"/>
        <v>959.84744224477902</v>
      </c>
      <c r="F102">
        <f t="shared" si="17"/>
        <v>7.5868420138172041</v>
      </c>
      <c r="G102">
        <f t="shared" si="18"/>
        <v>15.997457370746316</v>
      </c>
      <c r="H102">
        <f t="shared" si="15"/>
        <v>30.669269003821075</v>
      </c>
    </row>
    <row r="103" spans="3:8" x14ac:dyDescent="0.25">
      <c r="C103">
        <f t="shared" si="16"/>
        <v>970</v>
      </c>
      <c r="D103">
        <f t="shared" si="13"/>
        <v>58044.873129602718</v>
      </c>
      <c r="E103">
        <f t="shared" si="14"/>
        <v>967.41455216004533</v>
      </c>
      <c r="F103">
        <f t="shared" si="17"/>
        <v>7.5671099152663146</v>
      </c>
      <c r="G103">
        <f t="shared" si="18"/>
        <v>16.12357586933409</v>
      </c>
      <c r="H103">
        <f t="shared" si="15"/>
        <v>30.908562030191927</v>
      </c>
    </row>
    <row r="104" spans="3:8" x14ac:dyDescent="0.25">
      <c r="C104">
        <f t="shared" si="16"/>
        <v>980</v>
      </c>
      <c r="D104">
        <f t="shared" si="13"/>
        <v>58497.731036280908</v>
      </c>
      <c r="E104">
        <f t="shared" si="14"/>
        <v>974.96218393801507</v>
      </c>
      <c r="F104">
        <f t="shared" si="17"/>
        <v>7.5476317779697411</v>
      </c>
      <c r="G104">
        <f t="shared" si="18"/>
        <v>16.249369732300252</v>
      </c>
      <c r="H104">
        <f t="shared" si="15"/>
        <v>31.147239103778425</v>
      </c>
    </row>
    <row r="105" spans="3:8" x14ac:dyDescent="0.25">
      <c r="C105">
        <f t="shared" si="16"/>
        <v>990</v>
      </c>
      <c r="D105">
        <f t="shared" si="13"/>
        <v>58949.435142980081</v>
      </c>
      <c r="E105">
        <f t="shared" si="14"/>
        <v>982.49058571633464</v>
      </c>
      <c r="F105">
        <f t="shared" si="17"/>
        <v>7.5284017783195623</v>
      </c>
      <c r="G105">
        <f t="shared" si="18"/>
        <v>16.374843095272244</v>
      </c>
      <c r="H105">
        <f t="shared" si="15"/>
        <v>31.385308071381953</v>
      </c>
    </row>
    <row r="106" spans="3:8" x14ac:dyDescent="0.25">
      <c r="C106">
        <f t="shared" si="16"/>
        <v>1000</v>
      </c>
      <c r="D106">
        <f t="shared" si="13"/>
        <v>59400.000000000044</v>
      </c>
      <c r="E106">
        <f t="shared" si="14"/>
        <v>990.00000000000068</v>
      </c>
      <c r="F106">
        <f t="shared" si="17"/>
        <v>7.5094142836660467</v>
      </c>
      <c r="G106">
        <f t="shared" si="18"/>
        <v>16.500000000000011</v>
      </c>
      <c r="H106">
        <f t="shared" si="15"/>
        <v>31.622776601683803</v>
      </c>
    </row>
    <row r="107" spans="3:8" x14ac:dyDescent="0.25">
      <c r="C107">
        <f t="shared" si="16"/>
        <v>1010</v>
      </c>
      <c r="D107">
        <f t="shared" si="13"/>
        <v>59849.439830651456</v>
      </c>
      <c r="E107">
        <f t="shared" si="14"/>
        <v>997.49066384419098</v>
      </c>
      <c r="F107">
        <f t="shared" si="17"/>
        <v>7.4906638441902942</v>
      </c>
      <c r="G107">
        <f t="shared" si="18"/>
        <v>16.624844397403184</v>
      </c>
      <c r="H107">
        <f t="shared" si="15"/>
        <v>31.859652191026989</v>
      </c>
    </row>
    <row r="108" spans="3:8" x14ac:dyDescent="0.25">
      <c r="C108">
        <f t="shared" si="16"/>
        <v>1020</v>
      </c>
      <c r="D108">
        <f t="shared" si="13"/>
        <v>60297.768541766403</v>
      </c>
      <c r="E108">
        <f t="shared" si="14"/>
        <v>1004.9628090294401</v>
      </c>
      <c r="F108">
        <f t="shared" si="17"/>
        <v>7.4721451852491327</v>
      </c>
      <c r="G108">
        <f t="shared" si="18"/>
        <v>16.749380150490669</v>
      </c>
      <c r="H108">
        <f t="shared" si="15"/>
        <v>32.095942168955439</v>
      </c>
    </row>
    <row r="109" spans="3:8" x14ac:dyDescent="0.25">
      <c r="C109">
        <f t="shared" si="16"/>
        <v>1030</v>
      </c>
      <c r="D109">
        <f t="shared" si="13"/>
        <v>60744.999733769677</v>
      </c>
      <c r="E109">
        <f t="shared" si="14"/>
        <v>1012.4166622294946</v>
      </c>
      <c r="F109">
        <f t="shared" si="17"/>
        <v>7.4538532000544819</v>
      </c>
      <c r="G109">
        <f t="shared" si="18"/>
        <v>16.873611037158245</v>
      </c>
      <c r="H109">
        <f t="shared" si="15"/>
        <v>32.331653703522477</v>
      </c>
    </row>
    <row r="110" spans="3:8" x14ac:dyDescent="0.25">
      <c r="C110">
        <f t="shared" si="16"/>
        <v>1040</v>
      </c>
      <c r="D110">
        <f t="shared" si="13"/>
        <v>61191.146710336099</v>
      </c>
      <c r="E110">
        <f t="shared" si="14"/>
        <v>1019.8524451722683</v>
      </c>
      <c r="F110">
        <f t="shared" si="17"/>
        <v>7.4357829427736988</v>
      </c>
      <c r="G110">
        <f t="shared" si="18"/>
        <v>16.997540752871139</v>
      </c>
      <c r="H110">
        <f t="shared" si="15"/>
        <v>32.566793806380431</v>
      </c>
    </row>
    <row r="111" spans="3:8" x14ac:dyDescent="0.25">
      <c r="C111">
        <f t="shared" si="16"/>
        <v>1050</v>
      </c>
      <c r="D111">
        <f t="shared" si="13"/>
        <v>61636.222487653664</v>
      </c>
      <c r="E111">
        <f t="shared" si="14"/>
        <v>1027.2703747942278</v>
      </c>
      <c r="F111">
        <f t="shared" si="17"/>
        <v>7.4179296219595017</v>
      </c>
      <c r="G111">
        <f t="shared" si="18"/>
        <v>17.121172913237128</v>
      </c>
      <c r="H111">
        <f t="shared" si="15"/>
        <v>32.801369337662685</v>
      </c>
    </row>
    <row r="112" spans="3:8" x14ac:dyDescent="0.25">
      <c r="C112">
        <f t="shared" si="16"/>
        <v>1060</v>
      </c>
      <c r="D112">
        <f t="shared" si="13"/>
        <v>62080.239803311502</v>
      </c>
      <c r="E112">
        <f t="shared" si="14"/>
        <v>1034.6706633885251</v>
      </c>
      <c r="F112">
        <f t="shared" si="17"/>
        <v>7.400288594297308</v>
      </c>
      <c r="G112">
        <f t="shared" si="18"/>
        <v>17.244511056475417</v>
      </c>
      <c r="H112">
        <f t="shared" si="15"/>
        <v>33.035387010668138</v>
      </c>
    </row>
    <row r="113" spans="3:8" x14ac:dyDescent="0.25">
      <c r="C113">
        <f t="shared" si="16"/>
        <v>1070</v>
      </c>
      <c r="D113">
        <f t="shared" si="13"/>
        <v>62523.211124832385</v>
      </c>
      <c r="E113">
        <f t="shared" si="14"/>
        <v>1042.0535187472065</v>
      </c>
      <c r="F113">
        <f t="shared" si="17"/>
        <v>7.3828553586813541</v>
      </c>
      <c r="G113">
        <f t="shared" si="18"/>
        <v>17.367558645786776</v>
      </c>
      <c r="H113">
        <f t="shared" si="15"/>
        <v>33.268853396358267</v>
      </c>
    </row>
    <row r="114" spans="3:8" x14ac:dyDescent="0.25">
      <c r="C114">
        <f t="shared" si="16"/>
        <v>1080</v>
      </c>
      <c r="D114">
        <f t="shared" si="13"/>
        <v>62965.14865786663</v>
      </c>
      <c r="E114">
        <f t="shared" si="14"/>
        <v>1049.4191442977772</v>
      </c>
      <c r="F114">
        <f t="shared" si="17"/>
        <v>7.3656255505707122</v>
      </c>
      <c r="G114">
        <f t="shared" si="18"/>
        <v>17.490319071629621</v>
      </c>
      <c r="H114">
        <f t="shared" si="15"/>
        <v>33.501774927675591</v>
      </c>
    </row>
    <row r="115" spans="3:8" x14ac:dyDescent="0.25">
      <c r="C115">
        <f t="shared" si="16"/>
        <v>1090</v>
      </c>
      <c r="D115">
        <f t="shared" si="13"/>
        <v>63406.064354063361</v>
      </c>
      <c r="E115">
        <f t="shared" si="14"/>
        <v>1056.7677392343894</v>
      </c>
      <c r="F115">
        <f t="shared" si="17"/>
        <v>7.3485949366122441</v>
      </c>
      <c r="G115">
        <f t="shared" si="18"/>
        <v>17.612795653906492</v>
      </c>
      <c r="H115">
        <f t="shared" si="15"/>
        <v>33.734157903692356</v>
      </c>
    </row>
    <row r="116" spans="3:8" x14ac:dyDescent="0.25">
      <c r="C116">
        <f t="shared" si="16"/>
        <v>1100</v>
      </c>
      <c r="D116">
        <f t="shared" si="13"/>
        <v>63845.96991863646</v>
      </c>
      <c r="E116">
        <f t="shared" si="14"/>
        <v>1064.0994986439409</v>
      </c>
      <c r="F116">
        <f t="shared" si="17"/>
        <v>7.3317594095515233</v>
      </c>
      <c r="G116">
        <f t="shared" si="18"/>
        <v>17.734991644065683</v>
      </c>
      <c r="H116">
        <f t="shared" si="15"/>
        <v>33.966008493597947</v>
      </c>
    </row>
    <row r="117" spans="3:8" x14ac:dyDescent="0.25">
      <c r="C117">
        <f t="shared" si="16"/>
        <v>1110</v>
      </c>
      <c r="D117">
        <f t="shared" si="13"/>
        <v>64284.876817637138</v>
      </c>
      <c r="E117">
        <f t="shared" si="14"/>
        <v>1071.4146136272857</v>
      </c>
      <c r="F117">
        <f t="shared" si="17"/>
        <v>7.3151149833447562</v>
      </c>
      <c r="G117">
        <f t="shared" si="18"/>
        <v>17.856910227121428</v>
      </c>
      <c r="H117">
        <f t="shared" si="15"/>
        <v>34.197332740531884</v>
      </c>
    </row>
    <row r="118" spans="3:8" x14ac:dyDescent="0.25">
      <c r="C118">
        <f t="shared" si="16"/>
        <v>1120</v>
      </c>
      <c r="D118">
        <f t="shared" si="13"/>
        <v>64722.796284949181</v>
      </c>
      <c r="E118">
        <f t="shared" si="14"/>
        <v>1078.7132714158197</v>
      </c>
      <c r="F118">
        <f t="shared" si="17"/>
        <v>7.2986577885340012</v>
      </c>
      <c r="G118">
        <f t="shared" si="18"/>
        <v>17.978554523596994</v>
      </c>
      <c r="H118">
        <f t="shared" si="15"/>
        <v>34.428136565270805</v>
      </c>
    </row>
    <row r="119" spans="3:8" x14ac:dyDescent="0.25">
      <c r="C119">
        <f t="shared" si="16"/>
        <v>1130</v>
      </c>
      <c r="D119">
        <f t="shared" si="13"/>
        <v>65159.739329018499</v>
      </c>
      <c r="E119">
        <f t="shared" si="14"/>
        <v>1085.9956554836417</v>
      </c>
      <c r="F119">
        <f t="shared" si="17"/>
        <v>7.2823840678220222</v>
      </c>
      <c r="G119">
        <f t="shared" si="18"/>
        <v>18.099927591394028</v>
      </c>
      <c r="H119">
        <f t="shared" si="15"/>
        <v>34.658425769775171</v>
      </c>
    </row>
    <row r="120" spans="3:8" x14ac:dyDescent="0.25">
      <c r="C120">
        <f t="shared" si="16"/>
        <v>1140</v>
      </c>
      <c r="D120">
        <f t="shared" si="13"/>
        <v>65595.716739330266</v>
      </c>
      <c r="E120">
        <f t="shared" si="14"/>
        <v>1093.2619456555044</v>
      </c>
      <c r="F120">
        <f t="shared" si="17"/>
        <v>7.2662901718626927</v>
      </c>
      <c r="G120">
        <f t="shared" si="18"/>
        <v>18.221032427591741</v>
      </c>
      <c r="H120">
        <f t="shared" si="15"/>
        <v>34.888206040603023</v>
      </c>
    </row>
    <row r="121" spans="3:8" x14ac:dyDescent="0.25">
      <c r="C121">
        <f t="shared" si="16"/>
        <v>1150</v>
      </c>
      <c r="D121">
        <f t="shared" si="13"/>
        <v>66030.739092645046</v>
      </c>
      <c r="E121">
        <f t="shared" si="14"/>
        <v>1100.5123182107507</v>
      </c>
      <c r="F121">
        <f t="shared" si="17"/>
        <v>7.2503725552462583</v>
      </c>
      <c r="G121">
        <f t="shared" si="18"/>
        <v>18.341871970179177</v>
      </c>
      <c r="H121">
        <f t="shared" si="15"/>
        <v>35.117482952196553</v>
      </c>
    </row>
    <row r="122" spans="3:8" x14ac:dyDescent="0.25">
      <c r="C122">
        <f t="shared" si="16"/>
        <v>1160</v>
      </c>
      <c r="D122">
        <f t="shared" si="13"/>
        <v>66464.816759003617</v>
      </c>
      <c r="E122">
        <f t="shared" si="14"/>
        <v>1107.7469459833935</v>
      </c>
      <c r="F122">
        <f t="shared" si="17"/>
        <v>7.2346277726428525</v>
      </c>
      <c r="G122">
        <f t="shared" si="18"/>
        <v>18.462449099723226</v>
      </c>
      <c r="H122">
        <f t="shared" si="15"/>
        <v>35.346261970047188</v>
      </c>
    </row>
    <row r="123" spans="3:8" x14ac:dyDescent="0.25">
      <c r="C123">
        <f t="shared" si="16"/>
        <v>1170</v>
      </c>
      <c r="D123">
        <f t="shared" si="13"/>
        <v>66897.959907513505</v>
      </c>
      <c r="E123">
        <f t="shared" si="14"/>
        <v>1114.9659984585585</v>
      </c>
      <c r="F123">
        <f t="shared" si="17"/>
        <v>7.2190524751649718</v>
      </c>
      <c r="G123">
        <f t="shared" si="18"/>
        <v>18.582766640975976</v>
      </c>
      <c r="H123">
        <f t="shared" si="15"/>
        <v>35.574548453745138</v>
      </c>
    </row>
    <row r="124" spans="3:8" x14ac:dyDescent="0.25">
      <c r="C124">
        <f t="shared" si="16"/>
        <v>1180</v>
      </c>
      <c r="D124">
        <f t="shared" si="13"/>
        <v>67330.178511923921</v>
      </c>
      <c r="E124">
        <f t="shared" si="14"/>
        <v>1122.1696418653987</v>
      </c>
      <c r="F124">
        <f t="shared" si="17"/>
        <v>7.2036434068402286</v>
      </c>
      <c r="G124">
        <f t="shared" si="18"/>
        <v>18.70282736442331</v>
      </c>
      <c r="H124">
        <f t="shared" si="15"/>
        <v>35.802347659917857</v>
      </c>
    </row>
    <row r="125" spans="3:8" x14ac:dyDescent="0.25">
      <c r="C125">
        <f t="shared" si="16"/>
        <v>1190</v>
      </c>
      <c r="D125">
        <f t="shared" si="13"/>
        <v>67761.482356001754</v>
      </c>
      <c r="E125">
        <f t="shared" si="14"/>
        <v>1129.3580392666959</v>
      </c>
      <c r="F125">
        <f t="shared" si="17"/>
        <v>7.1883974012971521</v>
      </c>
      <c r="G125">
        <f t="shared" si="18"/>
        <v>18.822633987778264</v>
      </c>
      <c r="H125">
        <f t="shared" si="15"/>
        <v>36.029664745063201</v>
      </c>
    </row>
    <row r="126" spans="3:8" x14ac:dyDescent="0.25">
      <c r="C126">
        <f t="shared" si="16"/>
        <v>1200</v>
      </c>
      <c r="D126">
        <f t="shared" si="13"/>
        <v>68191.881038714346</v>
      </c>
      <c r="E126">
        <f t="shared" si="14"/>
        <v>1136.5313506452392</v>
      </c>
      <c r="F126">
        <f t="shared" si="17"/>
        <v>7.1733113785433034</v>
      </c>
      <c r="G126">
        <f t="shared" si="18"/>
        <v>18.942189177420651</v>
      </c>
      <c r="H126">
        <f t="shared" si="15"/>
        <v>36.256504768281218</v>
      </c>
    </row>
    <row r="127" spans="3:8" x14ac:dyDescent="0.25">
      <c r="C127">
        <f t="shared" si="16"/>
        <v>1210</v>
      </c>
      <c r="D127">
        <f t="shared" si="13"/>
        <v>68621.383979230071</v>
      </c>
      <c r="E127">
        <f t="shared" si="14"/>
        <v>1143.6897329871679</v>
      </c>
      <c r="F127">
        <f t="shared" si="17"/>
        <v>7.1583823419287</v>
      </c>
      <c r="G127">
        <f t="shared" si="18"/>
        <v>19.06149554978613</v>
      </c>
      <c r="H127">
        <f t="shared" si="15"/>
        <v>36.482872693909407</v>
      </c>
    </row>
    <row r="128" spans="3:8" x14ac:dyDescent="0.25">
      <c r="C128">
        <f t="shared" si="16"/>
        <v>1220</v>
      </c>
      <c r="D128">
        <f t="shared" si="13"/>
        <v>69050.000421741875</v>
      </c>
      <c r="E128">
        <f t="shared" si="14"/>
        <v>1150.8333403623647</v>
      </c>
      <c r="F128">
        <f t="shared" si="17"/>
        <v>7.1436073751967797</v>
      </c>
      <c r="G128">
        <f t="shared" si="18"/>
        <v>19.180555672706078</v>
      </c>
      <c r="H128">
        <f t="shared" si="15"/>
        <v>36.708773394065425</v>
      </c>
    </row>
    <row r="129" spans="3:8" x14ac:dyDescent="0.25">
      <c r="C129">
        <f t="shared" si="16"/>
        <v>1230</v>
      </c>
      <c r="D129">
        <f t="shared" si="13"/>
        <v>69477.739440125195</v>
      </c>
      <c r="E129">
        <f t="shared" si="14"/>
        <v>1157.9623240020867</v>
      </c>
      <c r="F129">
        <f t="shared" si="17"/>
        <v>7.128983639722037</v>
      </c>
      <c r="G129">
        <f t="shared" si="18"/>
        <v>19.299372066701444</v>
      </c>
      <c r="H129">
        <f t="shared" si="15"/>
        <v>36.93421165110145</v>
      </c>
    </row>
    <row r="130" spans="3:8" x14ac:dyDescent="0.25">
      <c r="C130">
        <f t="shared" si="16"/>
        <v>1240</v>
      </c>
      <c r="D130">
        <f t="shared" si="13"/>
        <v>69904.609942433104</v>
      </c>
      <c r="E130">
        <f t="shared" si="14"/>
        <v>1165.0768323738851</v>
      </c>
      <c r="F130">
        <f t="shared" si="17"/>
        <v>7.1145083717983653</v>
      </c>
      <c r="G130">
        <f t="shared" si="18"/>
        <v>19.417947206231418</v>
      </c>
      <c r="H130">
        <f t="shared" si="15"/>
        <v>37.159192159973642</v>
      </c>
    </row>
    <row r="131" spans="3:8" x14ac:dyDescent="0.25">
      <c r="C131">
        <f t="shared" si="16"/>
        <v>1250</v>
      </c>
      <c r="D131">
        <f t="shared" si="13"/>
        <v>70330.620675238184</v>
      </c>
      <c r="E131">
        <f t="shared" si="14"/>
        <v>1172.1770112539698</v>
      </c>
      <c r="F131">
        <f t="shared" si="17"/>
        <v>7.1001788800847407</v>
      </c>
      <c r="G131">
        <f t="shared" si="18"/>
        <v>19.536283520899495</v>
      </c>
      <c r="H131">
        <f t="shared" si="15"/>
        <v>37.383719530530513</v>
      </c>
    </row>
    <row r="132" spans="3:8" x14ac:dyDescent="0.25">
      <c r="C132">
        <f t="shared" si="16"/>
        <v>1260</v>
      </c>
      <c r="D132">
        <f t="shared" si="13"/>
        <v>70755.78022782717</v>
      </c>
      <c r="E132">
        <f t="shared" si="14"/>
        <v>1179.2630037971196</v>
      </c>
      <c r="F132">
        <f t="shared" si="17"/>
        <v>7.0859925431498141</v>
      </c>
      <c r="G132">
        <f t="shared" si="18"/>
        <v>19.654383396618659</v>
      </c>
      <c r="H132">
        <f t="shared" si="15"/>
        <v>37.607798289723775</v>
      </c>
    </row>
    <row r="133" spans="3:8" x14ac:dyDescent="0.25">
      <c r="C133">
        <f t="shared" si="16"/>
        <v>1270</v>
      </c>
      <c r="D133">
        <f t="shared" si="13"/>
        <v>71180.097036254432</v>
      </c>
      <c r="E133">
        <f t="shared" si="14"/>
        <v>1186.3349506042405</v>
      </c>
      <c r="F133">
        <f t="shared" si="17"/>
        <v>7.0719468071208667</v>
      </c>
      <c r="G133">
        <f t="shared" si="18"/>
        <v>19.77224917673734</v>
      </c>
      <c r="H133">
        <f t="shared" si="15"/>
        <v>37.831432883744306</v>
      </c>
    </row>
    <row r="134" spans="3:8" x14ac:dyDescent="0.25">
      <c r="C134">
        <f t="shared" si="16"/>
        <v>1280</v>
      </c>
      <c r="D134">
        <f t="shared" si="13"/>
        <v>71603.579387258695</v>
      </c>
      <c r="E134">
        <f t="shared" si="14"/>
        <v>1193.3929897876449</v>
      </c>
      <c r="F134">
        <f t="shared" si="17"/>
        <v>7.0580391834043894</v>
      </c>
      <c r="G134">
        <f t="shared" si="18"/>
        <v>19.889883163127415</v>
      </c>
      <c r="H134">
        <f t="shared" si="15"/>
        <v>38.054627680087073</v>
      </c>
    </row>
    <row r="135" spans="3:8" x14ac:dyDescent="0.25">
      <c r="C135">
        <f t="shared" si="16"/>
        <v>1290</v>
      </c>
      <c r="D135">
        <f t="shared" si="13"/>
        <v>72026.235422051788</v>
      </c>
      <c r="E135">
        <f t="shared" si="14"/>
        <v>1200.4372570341964</v>
      </c>
      <c r="F135">
        <f t="shared" si="17"/>
        <v>7.0442672465514988</v>
      </c>
      <c r="G135">
        <f t="shared" si="18"/>
        <v>20.007287617236607</v>
      </c>
      <c r="H135">
        <f t="shared" si="15"/>
        <v>38.277386969547301</v>
      </c>
    </row>
    <row r="136" spans="3:8" x14ac:dyDescent="0.25">
      <c r="C136">
        <f t="shared" si="16"/>
        <v>1300</v>
      </c>
      <c r="D136">
        <f t="shared" si="13"/>
        <v>72448.073139980625</v>
      </c>
      <c r="E136">
        <f t="shared" si="14"/>
        <v>1207.4678856663438</v>
      </c>
      <c r="F136">
        <f t="shared" si="17"/>
        <v>7.0306286321474545</v>
      </c>
      <c r="G136">
        <f t="shared" si="18"/>
        <v>20.124464761105731</v>
      </c>
      <c r="H136">
        <f t="shared" si="15"/>
        <v>38.499714968151103</v>
      </c>
    </row>
    <row r="137" spans="3:8" x14ac:dyDescent="0.25">
      <c r="C137">
        <f t="shared" si="16"/>
        <v>1310</v>
      </c>
      <c r="D137">
        <f t="shared" ref="D137:D200" si="19">(POWER(C137*$D$5,$D$4)+$D$6)*60</f>
        <v>72869.100402071257</v>
      </c>
      <c r="E137">
        <f t="shared" ref="E137:E200" si="20">D137/60</f>
        <v>1214.4850067011876</v>
      </c>
      <c r="F137">
        <f t="shared" si="17"/>
        <v>7.0171210348437398</v>
      </c>
      <c r="G137">
        <f t="shared" si="18"/>
        <v>20.241416778353127</v>
      </c>
      <c r="H137">
        <f t="shared" ref="H137:H200" si="21">POWER(C137/$D$5,$D$4)</f>
        <v>38.721615819022922</v>
      </c>
    </row>
    <row r="138" spans="3:8" x14ac:dyDescent="0.25">
      <c r="C138">
        <f t="shared" ref="C138:C201" si="22">C137+10</f>
        <v>1320</v>
      </c>
      <c r="D138">
        <f t="shared" si="19"/>
        <v>73289.324934456861</v>
      </c>
      <c r="E138">
        <f t="shared" si="20"/>
        <v>1221.4887489076143</v>
      </c>
      <c r="F138">
        <f t="shared" ref="F138:F201" si="23">E138-E137</f>
        <v>7.0037422064267503</v>
      </c>
      <c r="G138">
        <f t="shared" ref="G138:G201" si="24">E138/60</f>
        <v>20.358145815126907</v>
      </c>
      <c r="H138">
        <f t="shared" si="21"/>
        <v>38.943093594192526</v>
      </c>
    </row>
    <row r="139" spans="3:8" x14ac:dyDescent="0.25">
      <c r="C139">
        <f t="shared" si="22"/>
        <v>1330</v>
      </c>
      <c r="D139">
        <f t="shared" si="19"/>
        <v>73708.75433169624</v>
      </c>
      <c r="E139">
        <f t="shared" si="20"/>
        <v>1228.479238861604</v>
      </c>
      <c r="F139">
        <f t="shared" si="23"/>
        <v>6.9904899539897087</v>
      </c>
      <c r="G139">
        <f t="shared" si="24"/>
        <v>20.474653981026734</v>
      </c>
      <c r="H139">
        <f t="shared" si="21"/>
        <v>39.164152296343858</v>
      </c>
    </row>
    <row r="140" spans="3:8" x14ac:dyDescent="0.25">
      <c r="C140">
        <f t="shared" si="22"/>
        <v>1340</v>
      </c>
      <c r="D140">
        <f t="shared" si="19"/>
        <v>74127.396059985913</v>
      </c>
      <c r="E140">
        <f t="shared" si="20"/>
        <v>1235.4566009997652</v>
      </c>
      <c r="F140">
        <f t="shared" si="23"/>
        <v>6.9773621381611974</v>
      </c>
      <c r="G140">
        <f t="shared" si="24"/>
        <v>20.590943349996088</v>
      </c>
      <c r="H140">
        <f t="shared" si="21"/>
        <v>39.384795860508014</v>
      </c>
    </row>
    <row r="141" spans="3:8" x14ac:dyDescent="0.25">
      <c r="C141">
        <f t="shared" si="22"/>
        <v>1350</v>
      </c>
      <c r="D141">
        <f t="shared" si="19"/>
        <v>74545.257460271008</v>
      </c>
      <c r="E141">
        <f t="shared" si="20"/>
        <v>1242.4209576711835</v>
      </c>
      <c r="F141">
        <f t="shared" si="23"/>
        <v>6.9643566714182725</v>
      </c>
      <c r="G141">
        <f t="shared" si="24"/>
        <v>20.707015961186393</v>
      </c>
      <c r="H141">
        <f t="shared" si="21"/>
        <v>39.605028155702719</v>
      </c>
    </row>
    <row r="142" spans="3:8" x14ac:dyDescent="0.25">
      <c r="C142">
        <f t="shared" si="22"/>
        <v>1360</v>
      </c>
      <c r="D142">
        <f t="shared" si="19"/>
        <v>74962.345751257075</v>
      </c>
      <c r="E142">
        <f t="shared" si="20"/>
        <v>1249.3724291876179</v>
      </c>
      <c r="F142">
        <f t="shared" si="23"/>
        <v>6.951471516434367</v>
      </c>
      <c r="G142">
        <f t="shared" si="24"/>
        <v>20.822873819793632</v>
      </c>
      <c r="H142">
        <f t="shared" si="21"/>
        <v>39.824852986519886</v>
      </c>
    </row>
    <row r="143" spans="3:8" x14ac:dyDescent="0.25">
      <c r="C143">
        <f t="shared" si="22"/>
        <v>1370</v>
      </c>
      <c r="D143">
        <f t="shared" si="19"/>
        <v>75378.668032329457</v>
      </c>
      <c r="E143">
        <f t="shared" si="20"/>
        <v>1256.3111338721576</v>
      </c>
      <c r="F143">
        <f t="shared" si="23"/>
        <v>6.9387046845397435</v>
      </c>
      <c r="G143">
        <f t="shared" si="24"/>
        <v>20.938518897869294</v>
      </c>
      <c r="H143">
        <f t="shared" si="21"/>
        <v>40.044274094664139</v>
      </c>
    </row>
    <row r="144" spans="3:8" x14ac:dyDescent="0.25">
      <c r="C144">
        <f t="shared" si="22"/>
        <v>1380</v>
      </c>
      <c r="D144">
        <f t="shared" si="19"/>
        <v>75794.231286380862</v>
      </c>
      <c r="E144">
        <f t="shared" si="20"/>
        <v>1263.2371881063477</v>
      </c>
      <c r="F144">
        <f t="shared" si="23"/>
        <v>6.9260542341901328</v>
      </c>
      <c r="G144">
        <f t="shared" si="24"/>
        <v>21.053953135105797</v>
      </c>
      <c r="H144">
        <f t="shared" si="21"/>
        <v>40.263295160443121</v>
      </c>
    </row>
    <row r="145" spans="3:8" x14ac:dyDescent="0.25">
      <c r="C145">
        <f t="shared" si="22"/>
        <v>1390</v>
      </c>
      <c r="D145">
        <f t="shared" si="19"/>
        <v>76209.042382552972</v>
      </c>
      <c r="E145">
        <f t="shared" si="20"/>
        <v>1270.1507063758829</v>
      </c>
      <c r="F145">
        <f t="shared" si="23"/>
        <v>6.9135182695351887</v>
      </c>
      <c r="G145">
        <f t="shared" si="24"/>
        <v>21.169178439598049</v>
      </c>
      <c r="H145">
        <f t="shared" si="21"/>
        <v>40.481919804212239</v>
      </c>
    </row>
    <row r="146" spans="3:8" x14ac:dyDescent="0.25">
      <c r="C146">
        <f t="shared" si="22"/>
        <v>1400</v>
      </c>
      <c r="D146">
        <f t="shared" si="19"/>
        <v>76623.108078893143</v>
      </c>
      <c r="E146">
        <f t="shared" si="20"/>
        <v>1277.0518013148858</v>
      </c>
      <c r="F146">
        <f t="shared" si="23"/>
        <v>6.90109493900286</v>
      </c>
      <c r="G146">
        <f t="shared" si="24"/>
        <v>21.284196688581428</v>
      </c>
      <c r="H146">
        <f t="shared" si="21"/>
        <v>40.700151587775338</v>
      </c>
    </row>
    <row r="147" spans="3:8" x14ac:dyDescent="0.25">
      <c r="C147">
        <f t="shared" si="22"/>
        <v>1410</v>
      </c>
      <c r="D147">
        <f t="shared" si="19"/>
        <v>77036.435024931765</v>
      </c>
      <c r="E147">
        <f t="shared" si="20"/>
        <v>1283.9405837488628</v>
      </c>
      <c r="F147">
        <f t="shared" si="23"/>
        <v>6.888782433976985</v>
      </c>
      <c r="G147">
        <f t="shared" si="24"/>
        <v>21.399009729147714</v>
      </c>
      <c r="H147">
        <f t="shared" si="21"/>
        <v>40.917994015742593</v>
      </c>
    </row>
    <row r="148" spans="3:8" x14ac:dyDescent="0.25">
      <c r="C148">
        <f t="shared" si="22"/>
        <v>1420</v>
      </c>
      <c r="D148">
        <f t="shared" si="19"/>
        <v>77449.029764180887</v>
      </c>
      <c r="E148">
        <f t="shared" si="20"/>
        <v>1290.8171627363481</v>
      </c>
      <c r="F148">
        <f t="shared" si="23"/>
        <v>6.8765789874853454</v>
      </c>
      <c r="G148">
        <f t="shared" si="24"/>
        <v>21.513619378939136</v>
      </c>
      <c r="H148">
        <f t="shared" si="21"/>
        <v>41.135450536847699</v>
      </c>
    </row>
    <row r="149" spans="3:8" x14ac:dyDescent="0.25">
      <c r="C149">
        <f t="shared" si="22"/>
        <v>1430</v>
      </c>
      <c r="D149">
        <f t="shared" si="19"/>
        <v>77860.898736559218</v>
      </c>
      <c r="E149">
        <f t="shared" si="20"/>
        <v>1297.6816456093204</v>
      </c>
      <c r="F149">
        <f t="shared" si="23"/>
        <v>6.8644828729723031</v>
      </c>
      <c r="G149">
        <f t="shared" si="24"/>
        <v>21.628027426822008</v>
      </c>
      <c r="H149">
        <f t="shared" si="21"/>
        <v>41.352524545225762</v>
      </c>
    </row>
    <row r="150" spans="3:8" x14ac:dyDescent="0.25">
      <c r="C150">
        <f t="shared" si="22"/>
        <v>1440</v>
      </c>
      <c r="D150">
        <f t="shared" si="19"/>
        <v>78272.04828074394</v>
      </c>
      <c r="E150">
        <f t="shared" si="20"/>
        <v>1304.5341380123989</v>
      </c>
      <c r="F150">
        <f t="shared" si="23"/>
        <v>6.8524924030784859</v>
      </c>
      <c r="G150">
        <f t="shared" si="24"/>
        <v>21.74223563353998</v>
      </c>
      <c r="H150">
        <f t="shared" si="21"/>
        <v>41.56921938165307</v>
      </c>
    </row>
    <row r="151" spans="3:8" x14ac:dyDescent="0.25">
      <c r="C151">
        <f t="shared" si="22"/>
        <v>1450</v>
      </c>
      <c r="D151">
        <f t="shared" si="19"/>
        <v>78682.484636454144</v>
      </c>
      <c r="E151">
        <f t="shared" si="20"/>
        <v>1311.3747439409024</v>
      </c>
      <c r="F151">
        <f t="shared" si="23"/>
        <v>6.8406059285034644</v>
      </c>
      <c r="G151">
        <f t="shared" si="24"/>
        <v>21.856245732348373</v>
      </c>
      <c r="H151">
        <f t="shared" si="21"/>
        <v>41.785538334750242</v>
      </c>
    </row>
    <row r="152" spans="3:8" x14ac:dyDescent="0.25">
      <c r="C152">
        <f t="shared" si="22"/>
        <v>1460</v>
      </c>
      <c r="D152">
        <f t="shared" si="19"/>
        <v>79092.213946666801</v>
      </c>
      <c r="E152">
        <f t="shared" si="20"/>
        <v>1318.2035657777801</v>
      </c>
      <c r="F152">
        <f t="shared" si="23"/>
        <v>6.8288218368777507</v>
      </c>
      <c r="G152">
        <f t="shared" si="24"/>
        <v>21.970059429629668</v>
      </c>
      <c r="H152">
        <f t="shared" si="21"/>
        <v>42.001484642150537</v>
      </c>
    </row>
    <row r="153" spans="3:8" x14ac:dyDescent="0.25">
      <c r="C153">
        <f t="shared" si="22"/>
        <v>1470</v>
      </c>
      <c r="D153">
        <f t="shared" si="19"/>
        <v>79501.242259768667</v>
      </c>
      <c r="E153">
        <f t="shared" si="20"/>
        <v>1325.0207043294779</v>
      </c>
      <c r="F153">
        <f t="shared" si="23"/>
        <v>6.8171385516977807</v>
      </c>
      <c r="G153">
        <f t="shared" si="24"/>
        <v>22.083678405491298</v>
      </c>
      <c r="H153">
        <f t="shared" si="21"/>
        <v>42.217061491633615</v>
      </c>
    </row>
    <row r="154" spans="3:8" x14ac:dyDescent="0.25">
      <c r="C154">
        <f t="shared" si="22"/>
        <v>1480</v>
      </c>
      <c r="D154">
        <f t="shared" si="19"/>
        <v>79909.575531645824</v>
      </c>
      <c r="E154">
        <f t="shared" si="20"/>
        <v>1331.8262588607638</v>
      </c>
      <c r="F154">
        <f t="shared" si="23"/>
        <v>6.8055545312859067</v>
      </c>
      <c r="G154">
        <f t="shared" si="24"/>
        <v>22.197104314346063</v>
      </c>
      <c r="H154">
        <f t="shared" si="21"/>
        <v>42.432272022227046</v>
      </c>
    </row>
    <row r="155" spans="3:8" x14ac:dyDescent="0.25">
      <c r="C155">
        <f t="shared" si="22"/>
        <v>1490</v>
      </c>
      <c r="D155">
        <f t="shared" si="19"/>
        <v>80317.219627713115</v>
      </c>
      <c r="E155">
        <f t="shared" si="20"/>
        <v>1338.6203271285519</v>
      </c>
      <c r="F155">
        <f t="shared" si="23"/>
        <v>6.7940682677881341</v>
      </c>
      <c r="G155">
        <f t="shared" si="24"/>
        <v>22.310338785475867</v>
      </c>
      <c r="H155">
        <f t="shared" si="21"/>
        <v>42.647119325275916</v>
      </c>
    </row>
    <row r="156" spans="3:8" x14ac:dyDescent="0.25">
      <c r="C156">
        <f t="shared" si="22"/>
        <v>1500</v>
      </c>
      <c r="D156">
        <f t="shared" si="19"/>
        <v>80724.180324886052</v>
      </c>
      <c r="E156">
        <f t="shared" si="20"/>
        <v>1345.4030054147674</v>
      </c>
      <c r="F156">
        <f t="shared" si="23"/>
        <v>6.7826782862155142</v>
      </c>
      <c r="G156">
        <f t="shared" si="24"/>
        <v>22.423383423579459</v>
      </c>
      <c r="H156">
        <f t="shared" si="21"/>
        <v>42.861606445481989</v>
      </c>
    </row>
    <row r="157" spans="3:8" x14ac:dyDescent="0.25">
      <c r="C157">
        <f t="shared" si="22"/>
        <v>1510</v>
      </c>
      <c r="D157">
        <f t="shared" si="19"/>
        <v>81130.463313496701</v>
      </c>
      <c r="E157">
        <f t="shared" si="20"/>
        <v>1352.1743885582785</v>
      </c>
      <c r="F157">
        <f t="shared" si="23"/>
        <v>6.7713831435110023</v>
      </c>
      <c r="G157">
        <f t="shared" si="24"/>
        <v>22.536239809304639</v>
      </c>
      <c r="H157">
        <f t="shared" si="21"/>
        <v>43.075736381913657</v>
      </c>
    </row>
    <row r="158" spans="3:8" x14ac:dyDescent="0.25">
      <c r="C158">
        <f t="shared" si="22"/>
        <v>1520</v>
      </c>
      <c r="D158">
        <f t="shared" si="19"/>
        <v>81536.074199155919</v>
      </c>
      <c r="E158">
        <f t="shared" si="20"/>
        <v>1358.9345699859321</v>
      </c>
      <c r="F158">
        <f t="shared" si="23"/>
        <v>6.7601814276536061</v>
      </c>
      <c r="G158">
        <f t="shared" si="24"/>
        <v>22.648909499765534</v>
      </c>
      <c r="H158">
        <f t="shared" si="21"/>
        <v>43.289512088987202</v>
      </c>
    </row>
    <row r="159" spans="3:8" x14ac:dyDescent="0.25">
      <c r="C159">
        <f t="shared" si="22"/>
        <v>1530</v>
      </c>
      <c r="D159">
        <f t="shared" si="19"/>
        <v>81941.018504563079</v>
      </c>
      <c r="E159">
        <f t="shared" si="20"/>
        <v>1365.683641742718</v>
      </c>
      <c r="F159">
        <f t="shared" si="23"/>
        <v>6.7490717567859519</v>
      </c>
      <c r="G159">
        <f t="shared" si="24"/>
        <v>22.761394029045299</v>
      </c>
      <c r="H159">
        <f t="shared" si="21"/>
        <v>43.502936477420761</v>
      </c>
    </row>
    <row r="160" spans="3:8" x14ac:dyDescent="0.25">
      <c r="C160">
        <f t="shared" si="22"/>
        <v>1540</v>
      </c>
      <c r="D160">
        <f t="shared" si="19"/>
        <v>82345.301671266105</v>
      </c>
      <c r="E160">
        <f t="shared" si="20"/>
        <v>1372.4216945211017</v>
      </c>
      <c r="F160">
        <f t="shared" si="23"/>
        <v>6.7380527783836897</v>
      </c>
      <c r="G160">
        <f t="shared" si="24"/>
        <v>22.873694908685028</v>
      </c>
      <c r="H160">
        <f t="shared" si="21"/>
        <v>43.716012415161941</v>
      </c>
    </row>
    <row r="161" spans="3:8" x14ac:dyDescent="0.25">
      <c r="C161">
        <f t="shared" si="22"/>
        <v>1550</v>
      </c>
      <c r="D161">
        <f t="shared" si="19"/>
        <v>82748.929061372575</v>
      </c>
      <c r="E161">
        <f t="shared" si="20"/>
        <v>1379.148817689543</v>
      </c>
      <c r="F161">
        <f t="shared" si="23"/>
        <v>6.7271231684412669</v>
      </c>
      <c r="G161">
        <f t="shared" si="24"/>
        <v>22.98581362815905</v>
      </c>
      <c r="H161">
        <f t="shared" si="21"/>
        <v>43.928742728289571</v>
      </c>
    </row>
    <row r="162" spans="3:8" x14ac:dyDescent="0.25">
      <c r="C162">
        <f t="shared" si="22"/>
        <v>1560</v>
      </c>
      <c r="D162">
        <f t="shared" si="19"/>
        <v>83151.905959214302</v>
      </c>
      <c r="E162">
        <f t="shared" si="20"/>
        <v>1385.8650993202384</v>
      </c>
      <c r="F162">
        <f t="shared" si="23"/>
        <v>6.7162816306954483</v>
      </c>
      <c r="G162">
        <f t="shared" si="24"/>
        <v>23.097751655337309</v>
      </c>
      <c r="H162">
        <f t="shared" si="21"/>
        <v>44.141130201891066</v>
      </c>
    </row>
    <row r="163" spans="3:8" x14ac:dyDescent="0.25">
      <c r="C163">
        <f t="shared" si="22"/>
        <v>1570</v>
      </c>
      <c r="D163">
        <f t="shared" si="19"/>
        <v>83554.237572966449</v>
      </c>
      <c r="E163">
        <f t="shared" si="20"/>
        <v>1392.5706262161075</v>
      </c>
      <c r="F163">
        <f t="shared" si="23"/>
        <v>6.7055268958690704</v>
      </c>
      <c r="G163">
        <f t="shared" si="24"/>
        <v>23.209510436935126</v>
      </c>
      <c r="H163">
        <f t="shared" si="21"/>
        <v>44.353177580915677</v>
      </c>
    </row>
    <row r="164" spans="3:8" x14ac:dyDescent="0.25">
      <c r="C164">
        <f t="shared" si="22"/>
        <v>1580</v>
      </c>
      <c r="D164">
        <f t="shared" si="19"/>
        <v>83955.92903622218</v>
      </c>
      <c r="E164">
        <f t="shared" si="20"/>
        <v>1399.2654839370364</v>
      </c>
      <c r="F164">
        <f t="shared" si="23"/>
        <v>6.6948577209288942</v>
      </c>
      <c r="G164">
        <f t="shared" si="24"/>
        <v>23.321091398950607</v>
      </c>
      <c r="H164">
        <f t="shared" si="21"/>
        <v>44.564887571004753</v>
      </c>
    </row>
    <row r="165" spans="3:8" x14ac:dyDescent="0.25">
      <c r="C165">
        <f t="shared" si="22"/>
        <v>1590</v>
      </c>
      <c r="D165">
        <f t="shared" si="19"/>
        <v>84356.985409526766</v>
      </c>
      <c r="E165">
        <f t="shared" si="20"/>
        <v>1405.949756825446</v>
      </c>
      <c r="F165">
        <f t="shared" si="23"/>
        <v>6.6842728884096232</v>
      </c>
      <c r="G165">
        <f t="shared" si="24"/>
        <v>23.432495947090768</v>
      </c>
      <c r="H165">
        <f t="shared" si="21"/>
        <v>44.776262839299577</v>
      </c>
    </row>
    <row r="166" spans="3:8" x14ac:dyDescent="0.25">
      <c r="C166">
        <f t="shared" si="22"/>
        <v>1600</v>
      </c>
      <c r="D166">
        <f t="shared" si="19"/>
        <v>84757.411681868311</v>
      </c>
      <c r="E166">
        <f t="shared" si="20"/>
        <v>1412.6235280311384</v>
      </c>
      <c r="F166">
        <f t="shared" si="23"/>
        <v>6.6737712056924465</v>
      </c>
      <c r="G166">
        <f t="shared" si="24"/>
        <v>23.543725467185642</v>
      </c>
      <c r="H166">
        <f t="shared" si="21"/>
        <v>44.987306015227915</v>
      </c>
    </row>
    <row r="167" spans="3:8" x14ac:dyDescent="0.25">
      <c r="C167">
        <f t="shared" si="22"/>
        <v>1610</v>
      </c>
      <c r="D167">
        <f t="shared" si="19"/>
        <v>85157.212772130995</v>
      </c>
      <c r="E167">
        <f t="shared" si="20"/>
        <v>1419.2868795355166</v>
      </c>
      <c r="F167">
        <f t="shared" si="23"/>
        <v>6.6633515043781699</v>
      </c>
      <c r="G167">
        <f t="shared" si="24"/>
        <v>23.654781325591944</v>
      </c>
      <c r="H167">
        <f t="shared" si="21"/>
        <v>45.198019691269366</v>
      </c>
    </row>
    <row r="168" spans="3:8" x14ac:dyDescent="0.25">
      <c r="C168">
        <f t="shared" si="22"/>
        <v>1620</v>
      </c>
      <c r="D168">
        <f t="shared" si="19"/>
        <v>85556.39353050878</v>
      </c>
      <c r="E168">
        <f t="shared" si="20"/>
        <v>1425.9398921751463</v>
      </c>
      <c r="F168">
        <f t="shared" si="23"/>
        <v>6.6530126396296509</v>
      </c>
      <c r="G168">
        <f t="shared" si="24"/>
        <v>23.76566486958577</v>
      </c>
      <c r="H168">
        <f t="shared" si="21"/>
        <v>45.408406423700569</v>
      </c>
    </row>
    <row r="169" spans="3:8" x14ac:dyDescent="0.25">
      <c r="C169">
        <f t="shared" si="22"/>
        <v>1630</v>
      </c>
      <c r="D169">
        <f t="shared" si="19"/>
        <v>85954.958739882772</v>
      </c>
      <c r="E169">
        <f t="shared" si="20"/>
        <v>1432.5826456647128</v>
      </c>
      <c r="F169">
        <f t="shared" si="23"/>
        <v>6.6427534895665303</v>
      </c>
      <c r="G169">
        <f t="shared" si="24"/>
        <v>23.876377427745215</v>
      </c>
      <c r="H169">
        <f t="shared" si="21"/>
        <v>45.618468733321187</v>
      </c>
    </row>
    <row r="170" spans="3:8" x14ac:dyDescent="0.25">
      <c r="C170">
        <f t="shared" si="22"/>
        <v>1640</v>
      </c>
      <c r="D170">
        <f t="shared" si="19"/>
        <v>86352.913117161908</v>
      </c>
      <c r="E170">
        <f t="shared" si="20"/>
        <v>1439.215218619365</v>
      </c>
      <c r="F170">
        <f t="shared" si="23"/>
        <v>6.6325729546522325</v>
      </c>
      <c r="G170">
        <f t="shared" si="24"/>
        <v>23.986920310322752</v>
      </c>
      <c r="H170">
        <f t="shared" si="21"/>
        <v>45.828209106160521</v>
      </c>
    </row>
    <row r="171" spans="3:8" x14ac:dyDescent="0.25">
      <c r="C171">
        <f t="shared" si="22"/>
        <v>1650</v>
      </c>
      <c r="D171">
        <f t="shared" si="19"/>
        <v>86750.261314589588</v>
      </c>
      <c r="E171">
        <f t="shared" si="20"/>
        <v>1445.8376885764931</v>
      </c>
      <c r="F171">
        <f t="shared" si="23"/>
        <v>6.6224699571280325</v>
      </c>
      <c r="G171">
        <f t="shared" si="24"/>
        <v>24.097294809608218</v>
      </c>
      <c r="H171">
        <f t="shared" si="21"/>
        <v>46.037629994166146</v>
      </c>
    </row>
    <row r="172" spans="3:8" x14ac:dyDescent="0.25">
      <c r="C172">
        <f t="shared" si="22"/>
        <v>1660</v>
      </c>
      <c r="D172">
        <f t="shared" si="19"/>
        <v>87147.007921016528</v>
      </c>
      <c r="E172">
        <f t="shared" si="20"/>
        <v>1452.4501320169422</v>
      </c>
      <c r="F172">
        <f t="shared" si="23"/>
        <v>6.6124434404491694</v>
      </c>
      <c r="G172">
        <f t="shared" si="24"/>
        <v>24.20750220028237</v>
      </c>
      <c r="H172">
        <f t="shared" si="21"/>
        <v>46.246733815874741</v>
      </c>
    </row>
    <row r="173" spans="3:8" x14ac:dyDescent="0.25">
      <c r="C173">
        <f t="shared" si="22"/>
        <v>1670</v>
      </c>
      <c r="D173">
        <f t="shared" si="19"/>
        <v>87543.1574631408</v>
      </c>
      <c r="E173">
        <f t="shared" si="20"/>
        <v>1459.05262438568</v>
      </c>
      <c r="F173">
        <f t="shared" si="23"/>
        <v>6.602492368737785</v>
      </c>
      <c r="G173">
        <f t="shared" si="24"/>
        <v>24.317543739761334</v>
      </c>
      <c r="H173">
        <f t="shared" si="21"/>
        <v>46.455522957065661</v>
      </c>
    </row>
    <row r="174" spans="3:8" x14ac:dyDescent="0.25">
      <c r="C174">
        <f t="shared" si="22"/>
        <v>1680</v>
      </c>
      <c r="D174">
        <f t="shared" si="19"/>
        <v>87938.714406716739</v>
      </c>
      <c r="E174">
        <f t="shared" si="20"/>
        <v>1465.6452401119457</v>
      </c>
      <c r="F174">
        <f t="shared" si="23"/>
        <v>6.5926157262656488</v>
      </c>
      <c r="G174">
        <f t="shared" si="24"/>
        <v>24.427420668532427</v>
      </c>
      <c r="H174">
        <f t="shared" si="21"/>
        <v>46.663999771398082</v>
      </c>
    </row>
    <row r="175" spans="3:8" x14ac:dyDescent="0.25">
      <c r="C175">
        <f t="shared" si="22"/>
        <v>1690</v>
      </c>
      <c r="D175">
        <f t="shared" si="19"/>
        <v>88333.683157732696</v>
      </c>
      <c r="E175">
        <f t="shared" si="20"/>
        <v>1472.2280526288782</v>
      </c>
      <c r="F175">
        <f t="shared" si="23"/>
        <v>6.5828125169325631</v>
      </c>
      <c r="G175">
        <f t="shared" si="24"/>
        <v>24.537134210481305</v>
      </c>
      <c r="H175">
        <f t="shared" si="21"/>
        <v>46.87216658103187</v>
      </c>
    </row>
    <row r="176" spans="3:8" x14ac:dyDescent="0.25">
      <c r="C176">
        <f t="shared" si="22"/>
        <v>1700</v>
      </c>
      <c r="D176">
        <f t="shared" si="19"/>
        <v>88728.068063560204</v>
      </c>
      <c r="E176">
        <f t="shared" si="20"/>
        <v>1478.8011343926701</v>
      </c>
      <c r="F176">
        <f t="shared" si="23"/>
        <v>6.5730817637918335</v>
      </c>
      <c r="G176">
        <f t="shared" si="24"/>
        <v>24.646685573211169</v>
      </c>
      <c r="H176">
        <f t="shared" si="21"/>
        <v>47.080025677232818</v>
      </c>
    </row>
    <row r="177" spans="3:8" x14ac:dyDescent="0.25">
      <c r="C177">
        <f t="shared" si="22"/>
        <v>1710</v>
      </c>
      <c r="D177">
        <f t="shared" si="19"/>
        <v>89121.873414072965</v>
      </c>
      <c r="E177">
        <f t="shared" si="20"/>
        <v>1485.364556901216</v>
      </c>
      <c r="F177">
        <f t="shared" si="23"/>
        <v>6.5634225085459548</v>
      </c>
      <c r="G177">
        <f t="shared" si="24"/>
        <v>24.756075948353601</v>
      </c>
      <c r="H177">
        <f t="shared" si="21"/>
        <v>47.28757932096299</v>
      </c>
    </row>
    <row r="178" spans="3:8" x14ac:dyDescent="0.25">
      <c r="C178">
        <f t="shared" si="22"/>
        <v>1720</v>
      </c>
      <c r="D178">
        <f t="shared" si="19"/>
        <v>89515.103442739302</v>
      </c>
      <c r="E178">
        <f t="shared" si="20"/>
        <v>1491.9183907123218</v>
      </c>
      <c r="F178">
        <f t="shared" si="23"/>
        <v>6.5538338111057328</v>
      </c>
      <c r="G178">
        <f t="shared" si="24"/>
        <v>24.865306511872028</v>
      </c>
      <c r="H178">
        <f t="shared" si="21"/>
        <v>47.494829743456151</v>
      </c>
    </row>
    <row r="179" spans="3:8" x14ac:dyDescent="0.25">
      <c r="C179">
        <f t="shared" si="22"/>
        <v>1730</v>
      </c>
      <c r="D179">
        <f t="shared" si="19"/>
        <v>89907.76232768748</v>
      </c>
      <c r="E179">
        <f t="shared" si="20"/>
        <v>1498.462705461458</v>
      </c>
      <c r="F179">
        <f t="shared" si="23"/>
        <v>6.5443147491362197</v>
      </c>
      <c r="G179">
        <f t="shared" si="24"/>
        <v>24.974378424357631</v>
      </c>
      <c r="H179">
        <f t="shared" si="21"/>
        <v>47.701779146779231</v>
      </c>
    </row>
    <row r="180" spans="3:8" x14ac:dyDescent="0.25">
      <c r="C180">
        <f t="shared" si="22"/>
        <v>1740</v>
      </c>
      <c r="D180">
        <f t="shared" si="19"/>
        <v>90299.854192744198</v>
      </c>
      <c r="E180">
        <f t="shared" si="20"/>
        <v>1504.9975698790699</v>
      </c>
      <c r="F180">
        <f t="shared" si="23"/>
        <v>6.5348644176119706</v>
      </c>
      <c r="G180">
        <f t="shared" si="24"/>
        <v>25.083292831317831</v>
      </c>
      <c r="H180">
        <f t="shared" si="21"/>
        <v>47.908429704379671</v>
      </c>
    </row>
    <row r="181" spans="3:8" x14ac:dyDescent="0.25">
      <c r="C181">
        <f t="shared" si="22"/>
        <v>1750</v>
      </c>
      <c r="D181">
        <f t="shared" si="19"/>
        <v>90691.383108448208</v>
      </c>
      <c r="E181">
        <f t="shared" si="20"/>
        <v>1511.5230518074702</v>
      </c>
      <c r="F181">
        <f t="shared" si="23"/>
        <v>6.5254819284002679</v>
      </c>
      <c r="G181">
        <f t="shared" si="24"/>
        <v>25.192050863457837</v>
      </c>
      <c r="H181">
        <f t="shared" si="21"/>
        <v>48.114783561619795</v>
      </c>
    </row>
    <row r="182" spans="3:8" x14ac:dyDescent="0.25">
      <c r="C182">
        <f t="shared" si="22"/>
        <v>1760</v>
      </c>
      <c r="D182">
        <f t="shared" si="19"/>
        <v>91082.353093039244</v>
      </c>
      <c r="E182">
        <f t="shared" si="20"/>
        <v>1518.0392182173207</v>
      </c>
      <c r="F182">
        <f t="shared" si="23"/>
        <v>6.5161664098504843</v>
      </c>
      <c r="G182">
        <f t="shared" si="24"/>
        <v>25.300653636955346</v>
      </c>
      <c r="H182">
        <f t="shared" si="21"/>
        <v>48.320842836297892</v>
      </c>
    </row>
    <row r="183" spans="3:8" x14ac:dyDescent="0.25">
      <c r="C183">
        <f t="shared" si="22"/>
        <v>1770</v>
      </c>
      <c r="D183">
        <f t="shared" si="19"/>
        <v>91472.768113423284</v>
      </c>
      <c r="E183">
        <f t="shared" si="20"/>
        <v>1524.5461352237214</v>
      </c>
      <c r="F183">
        <f t="shared" si="23"/>
        <v>6.5069170064007267</v>
      </c>
      <c r="G183">
        <f t="shared" si="24"/>
        <v>25.40910225372869</v>
      </c>
      <c r="H183">
        <f t="shared" si="21"/>
        <v>48.526609619157</v>
      </c>
    </row>
    <row r="184" spans="3:8" x14ac:dyDescent="0.25">
      <c r="C184">
        <f t="shared" si="22"/>
        <v>1780</v>
      </c>
      <c r="D184">
        <f t="shared" si="19"/>
        <v>91862.632086114478</v>
      </c>
      <c r="E184">
        <f t="shared" si="20"/>
        <v>1531.0438681019079</v>
      </c>
      <c r="F184">
        <f t="shared" si="23"/>
        <v>6.4977328781865253</v>
      </c>
      <c r="G184">
        <f t="shared" si="24"/>
        <v>25.517397801698465</v>
      </c>
      <c r="H184">
        <f t="shared" si="21"/>
        <v>48.732085974381263</v>
      </c>
    </row>
    <row r="185" spans="3:8" x14ac:dyDescent="0.25">
      <c r="C185">
        <f t="shared" si="22"/>
        <v>1790</v>
      </c>
      <c r="D185">
        <f t="shared" si="19"/>
        <v>92251.948878153969</v>
      </c>
      <c r="E185">
        <f t="shared" si="20"/>
        <v>1537.5324813025661</v>
      </c>
      <c r="F185">
        <f t="shared" si="23"/>
        <v>6.4886132006581647</v>
      </c>
      <c r="G185">
        <f t="shared" si="24"/>
        <v>25.625541355042767</v>
      </c>
      <c r="H185">
        <f t="shared" si="21"/>
        <v>48.937273940080452</v>
      </c>
    </row>
    <row r="186" spans="3:8" x14ac:dyDescent="0.25">
      <c r="C186">
        <f t="shared" si="22"/>
        <v>1800</v>
      </c>
      <c r="D186">
        <f t="shared" si="19"/>
        <v>92640.722308008684</v>
      </c>
      <c r="E186">
        <f t="shared" si="20"/>
        <v>1544.0120384668114</v>
      </c>
      <c r="F186">
        <f t="shared" si="23"/>
        <v>6.4795571642453069</v>
      </c>
      <c r="G186">
        <f t="shared" si="24"/>
        <v>25.733533974446857</v>
      </c>
      <c r="H186">
        <f t="shared" si="21"/>
        <v>49.142175528763204</v>
      </c>
    </row>
    <row r="187" spans="3:8" x14ac:dyDescent="0.25">
      <c r="C187">
        <f t="shared" si="22"/>
        <v>1810</v>
      </c>
      <c r="D187">
        <f t="shared" si="19"/>
        <v>93028.956146446639</v>
      </c>
      <c r="E187">
        <f t="shared" si="20"/>
        <v>1550.4826024407773</v>
      </c>
      <c r="F187">
        <f t="shared" si="23"/>
        <v>6.4705639739659091</v>
      </c>
      <c r="G187">
        <f t="shared" si="24"/>
        <v>25.841376707346289</v>
      </c>
      <c r="H187">
        <f t="shared" si="21"/>
        <v>49.346792727798849</v>
      </c>
    </row>
    <row r="188" spans="3:8" x14ac:dyDescent="0.25">
      <c r="C188">
        <f t="shared" si="22"/>
        <v>1820</v>
      </c>
      <c r="D188">
        <f t="shared" si="19"/>
        <v>93416.654117393715</v>
      </c>
      <c r="E188">
        <f t="shared" si="20"/>
        <v>1556.9442352898952</v>
      </c>
      <c r="F188">
        <f t="shared" si="23"/>
        <v>6.4616328491179047</v>
      </c>
      <c r="G188">
        <f t="shared" si="24"/>
        <v>25.949070588164922</v>
      </c>
      <c r="H188">
        <f t="shared" si="21"/>
        <v>49.551127499868564</v>
      </c>
    </row>
    <row r="189" spans="3:8" x14ac:dyDescent="0.25">
      <c r="C189">
        <f t="shared" si="22"/>
        <v>1830</v>
      </c>
      <c r="D189">
        <f t="shared" si="19"/>
        <v>93803.819898768779</v>
      </c>
      <c r="E189">
        <f t="shared" si="20"/>
        <v>1563.3969983128129</v>
      </c>
      <c r="F189">
        <f t="shared" si="23"/>
        <v>6.4527630229176793</v>
      </c>
      <c r="G189">
        <f t="shared" si="24"/>
        <v>26.056616638546881</v>
      </c>
      <c r="H189">
        <f t="shared" si="21"/>
        <v>49.755181783405945</v>
      </c>
    </row>
    <row r="190" spans="3:8" x14ac:dyDescent="0.25">
      <c r="C190">
        <f t="shared" si="22"/>
        <v>1840</v>
      </c>
      <c r="D190">
        <f t="shared" si="19"/>
        <v>94190.457123300992</v>
      </c>
      <c r="E190">
        <f t="shared" si="20"/>
        <v>1569.8409520550165</v>
      </c>
      <c r="F190">
        <f t="shared" si="23"/>
        <v>6.4439537422035755</v>
      </c>
      <c r="G190">
        <f t="shared" si="24"/>
        <v>26.164015867583608</v>
      </c>
      <c r="H190">
        <f t="shared" si="21"/>
        <v>49.958957493027206</v>
      </c>
    </row>
    <row r="191" spans="3:8" x14ac:dyDescent="0.25">
      <c r="C191">
        <f t="shared" si="22"/>
        <v>1850</v>
      </c>
      <c r="D191">
        <f t="shared" si="19"/>
        <v>94576.569379326713</v>
      </c>
      <c r="E191">
        <f t="shared" si="20"/>
        <v>1576.2761563221118</v>
      </c>
      <c r="F191">
        <f t="shared" si="23"/>
        <v>6.4352042670952869</v>
      </c>
      <c r="G191">
        <f t="shared" si="24"/>
        <v>26.271269272035195</v>
      </c>
      <c r="H191">
        <f t="shared" si="21"/>
        <v>50.162456519951796</v>
      </c>
    </row>
    <row r="192" spans="3:8" x14ac:dyDescent="0.25">
      <c r="C192">
        <f t="shared" si="22"/>
        <v>1860</v>
      </c>
      <c r="D192">
        <f t="shared" si="19"/>
        <v>94962.160211569833</v>
      </c>
      <c r="E192">
        <f t="shared" si="20"/>
        <v>1582.7026701928305</v>
      </c>
      <c r="F192">
        <f t="shared" si="23"/>
        <v>6.4265138707187361</v>
      </c>
      <c r="G192">
        <f t="shared" si="24"/>
        <v>26.378377836547177</v>
      </c>
      <c r="H192">
        <f t="shared" si="21"/>
        <v>50.365680732413125</v>
      </c>
    </row>
    <row r="193" spans="3:8" x14ac:dyDescent="0.25">
      <c r="C193">
        <f t="shared" si="22"/>
        <v>1870</v>
      </c>
      <c r="D193">
        <f t="shared" si="19"/>
        <v>95347.233121901867</v>
      </c>
      <c r="E193">
        <f t="shared" si="20"/>
        <v>1589.1205520316978</v>
      </c>
      <c r="F193">
        <f t="shared" si="23"/>
        <v>6.417881838867288</v>
      </c>
      <c r="G193">
        <f t="shared" si="24"/>
        <v>26.48534253386163</v>
      </c>
      <c r="H193">
        <f t="shared" si="21"/>
        <v>50.568631976059656</v>
      </c>
    </row>
    <row r="194" spans="3:8" x14ac:dyDescent="0.25">
      <c r="C194">
        <f t="shared" si="22"/>
        <v>1880</v>
      </c>
      <c r="D194">
        <f t="shared" si="19"/>
        <v>95731.791570087837</v>
      </c>
      <c r="E194">
        <f t="shared" si="20"/>
        <v>1595.529859501464</v>
      </c>
      <c r="F194">
        <f t="shared" si="23"/>
        <v>6.4093074697661905</v>
      </c>
      <c r="G194">
        <f t="shared" si="24"/>
        <v>26.592164325024399</v>
      </c>
      <c r="H194">
        <f t="shared" si="21"/>
        <v>50.77131207434757</v>
      </c>
    </row>
    <row r="195" spans="3:8" x14ac:dyDescent="0.25">
      <c r="C195">
        <f t="shared" si="22"/>
        <v>1890</v>
      </c>
      <c r="D195">
        <f t="shared" si="19"/>
        <v>96115.838974512706</v>
      </c>
      <c r="E195">
        <f t="shared" si="20"/>
        <v>1601.9306495752119</v>
      </c>
      <c r="F195">
        <f t="shared" si="23"/>
        <v>6.4007900737478849</v>
      </c>
      <c r="G195">
        <f t="shared" si="24"/>
        <v>26.698844159586866</v>
      </c>
      <c r="H195">
        <f t="shared" si="21"/>
        <v>50.973722828923947</v>
      </c>
    </row>
    <row r="196" spans="3:8" x14ac:dyDescent="0.25">
      <c r="C196">
        <f t="shared" si="22"/>
        <v>1900</v>
      </c>
      <c r="D196">
        <f t="shared" si="19"/>
        <v>96499.378712892372</v>
      </c>
      <c r="E196">
        <f t="shared" si="20"/>
        <v>1608.3229785482063</v>
      </c>
      <c r="F196">
        <f t="shared" si="23"/>
        <v>6.3923289729943917</v>
      </c>
      <c r="G196">
        <f t="shared" si="24"/>
        <v>26.805382975803436</v>
      </c>
      <c r="H196">
        <f t="shared" si="21"/>
        <v>51.175866020001493</v>
      </c>
    </row>
    <row r="197" spans="3:8" x14ac:dyDescent="0.25">
      <c r="C197">
        <f t="shared" si="22"/>
        <v>1910</v>
      </c>
      <c r="D197">
        <f t="shared" si="19"/>
        <v>96882.414122970033</v>
      </c>
      <c r="E197">
        <f t="shared" si="20"/>
        <v>1614.7069020495005</v>
      </c>
      <c r="F197">
        <f t="shared" si="23"/>
        <v>6.3839235012942481</v>
      </c>
      <c r="G197">
        <f t="shared" si="24"/>
        <v>26.91178170082501</v>
      </c>
      <c r="H197">
        <f t="shared" si="21"/>
        <v>51.377743406725088</v>
      </c>
    </row>
    <row r="198" spans="3:8" x14ac:dyDescent="0.25">
      <c r="C198">
        <f t="shared" si="22"/>
        <v>1920</v>
      </c>
      <c r="D198">
        <f t="shared" si="19"/>
        <v>97264.94850319429</v>
      </c>
      <c r="E198">
        <f t="shared" si="20"/>
        <v>1621.0824750532381</v>
      </c>
      <c r="F198">
        <f t="shared" si="23"/>
        <v>6.3755730037375997</v>
      </c>
      <c r="G198">
        <f t="shared" si="24"/>
        <v>27.0180412508873</v>
      </c>
      <c r="H198">
        <f t="shared" si="21"/>
        <v>51.579356727530012</v>
      </c>
    </row>
    <row r="199" spans="3:8" x14ac:dyDescent="0.25">
      <c r="C199">
        <f t="shared" si="22"/>
        <v>1930</v>
      </c>
      <c r="D199">
        <f t="shared" si="19"/>
        <v>97646.985113385192</v>
      </c>
      <c r="E199">
        <f t="shared" si="20"/>
        <v>1627.4497518897531</v>
      </c>
      <c r="F199">
        <f t="shared" si="23"/>
        <v>6.367276836514975</v>
      </c>
      <c r="G199">
        <f t="shared" si="24"/>
        <v>27.124162531495884</v>
      </c>
      <c r="H199">
        <f t="shared" si="21"/>
        <v>51.780707700492201</v>
      </c>
    </row>
    <row r="200" spans="3:8" x14ac:dyDescent="0.25">
      <c r="C200">
        <f t="shared" si="22"/>
        <v>1940</v>
      </c>
      <c r="D200">
        <f t="shared" si="19"/>
        <v>98028.527175383671</v>
      </c>
      <c r="E200">
        <f t="shared" si="20"/>
        <v>1633.8087862563946</v>
      </c>
      <c r="F200">
        <f t="shared" si="23"/>
        <v>6.359034366641481</v>
      </c>
      <c r="G200">
        <f t="shared" si="24"/>
        <v>27.230146437606574</v>
      </c>
      <c r="H200">
        <f t="shared" si="21"/>
        <v>51.981798023670933</v>
      </c>
    </row>
    <row r="201" spans="3:8" x14ac:dyDescent="0.25">
      <c r="C201">
        <f t="shared" si="22"/>
        <v>1950</v>
      </c>
      <c r="D201">
        <f t="shared" ref="D201:D264" si="25">(POWER(C201*$D$5,$D$4)+$D$6)*60</f>
        <v>98409.577873687522</v>
      </c>
      <c r="E201">
        <f t="shared" ref="E201:E264" si="26">D201/60</f>
        <v>1640.1596312281254</v>
      </c>
      <c r="F201">
        <f t="shared" si="23"/>
        <v>6.350844971730794</v>
      </c>
      <c r="G201">
        <f t="shared" si="24"/>
        <v>27.335993853802091</v>
      </c>
      <c r="H201">
        <f t="shared" ref="H201:H264" si="27">POWER(C201/$D$5,$D$4)</f>
        <v>52.182629375443931</v>
      </c>
    </row>
    <row r="202" spans="3:8" x14ac:dyDescent="0.25">
      <c r="C202">
        <f t="shared" ref="C202:C265" si="28">C201+10</f>
        <v>1960</v>
      </c>
      <c r="D202">
        <f t="shared" si="25"/>
        <v>98790.140356073476</v>
      </c>
      <c r="E202">
        <f t="shared" si="26"/>
        <v>1646.5023392678913</v>
      </c>
      <c r="F202">
        <f t="shared" ref="F202:F265" si="29">E202-E201</f>
        <v>6.3427080397659665</v>
      </c>
      <c r="G202">
        <f t="shared" ref="G202:G265" si="30">E202/60</f>
        <v>27.441705654464855</v>
      </c>
      <c r="H202">
        <f t="shared" si="27"/>
        <v>52.383203414835151</v>
      </c>
    </row>
    <row r="203" spans="3:8" x14ac:dyDescent="0.25">
      <c r="C203">
        <f t="shared" si="28"/>
        <v>1970</v>
      </c>
      <c r="D203">
        <f t="shared" si="25"/>
        <v>99170.217734205697</v>
      </c>
      <c r="E203">
        <f t="shared" si="26"/>
        <v>1652.8369622367616</v>
      </c>
      <c r="F203">
        <f t="shared" si="29"/>
        <v>6.3346229688702351</v>
      </c>
      <c r="G203">
        <f t="shared" si="30"/>
        <v>27.547282703946028</v>
      </c>
      <c r="H203">
        <f t="shared" si="27"/>
        <v>52.583521781835671</v>
      </c>
    </row>
    <row r="204" spans="3:8" x14ac:dyDescent="0.25">
      <c r="C204">
        <f t="shared" si="28"/>
        <v>1980</v>
      </c>
      <c r="D204">
        <f t="shared" si="25"/>
        <v>99549.813084230991</v>
      </c>
      <c r="E204">
        <f t="shared" si="26"/>
        <v>1659.1635514038499</v>
      </c>
      <c r="F204">
        <f t="shared" si="29"/>
        <v>6.3265891670882866</v>
      </c>
      <c r="G204">
        <f t="shared" si="30"/>
        <v>27.652725856730832</v>
      </c>
      <c r="H204">
        <f t="shared" si="27"/>
        <v>52.783586097717141</v>
      </c>
    </row>
    <row r="205" spans="3:8" x14ac:dyDescent="0.25">
      <c r="C205">
        <f t="shared" si="28"/>
        <v>1990</v>
      </c>
      <c r="D205">
        <f t="shared" si="25"/>
        <v>99928.929447361792</v>
      </c>
      <c r="E205">
        <f t="shared" si="26"/>
        <v>1665.4821574560299</v>
      </c>
      <c r="F205">
        <f t="shared" si="29"/>
        <v>6.31860605218003</v>
      </c>
      <c r="G205">
        <f t="shared" si="30"/>
        <v>27.758035957600498</v>
      </c>
      <c r="H205">
        <f t="shared" si="27"/>
        <v>52.983397965339201</v>
      </c>
    </row>
    <row r="206" spans="3:8" x14ac:dyDescent="0.25">
      <c r="C206">
        <f t="shared" si="28"/>
        <v>2000</v>
      </c>
      <c r="D206">
        <f t="shared" si="25"/>
        <v>100307.56983044569</v>
      </c>
      <c r="E206">
        <f t="shared" si="26"/>
        <v>1671.7928305074281</v>
      </c>
      <c r="F206">
        <f t="shared" si="29"/>
        <v>6.3106730513982257</v>
      </c>
      <c r="G206">
        <f t="shared" si="30"/>
        <v>27.863213841790468</v>
      </c>
      <c r="H206">
        <f t="shared" si="27"/>
        <v>53.182958969449857</v>
      </c>
    </row>
    <row r="207" spans="3:8" x14ac:dyDescent="0.25">
      <c r="C207">
        <f t="shared" si="28"/>
        <v>2010</v>
      </c>
      <c r="D207">
        <f t="shared" si="25"/>
        <v>100685.73720652459</v>
      </c>
      <c r="E207">
        <f t="shared" si="26"/>
        <v>1678.0956201087431</v>
      </c>
      <c r="F207">
        <f t="shared" si="29"/>
        <v>6.3027896013149984</v>
      </c>
      <c r="G207">
        <f t="shared" si="30"/>
        <v>27.968260335145718</v>
      </c>
      <c r="H207">
        <f t="shared" si="27"/>
        <v>53.382270676979665</v>
      </c>
    </row>
    <row r="208" spans="3:8" x14ac:dyDescent="0.25">
      <c r="C208">
        <f t="shared" si="28"/>
        <v>2020</v>
      </c>
      <c r="D208">
        <f t="shared" si="25"/>
        <v>101063.43451537989</v>
      </c>
      <c r="E208">
        <f t="shared" si="26"/>
        <v>1684.3905752563317</v>
      </c>
      <c r="F208">
        <f t="shared" si="29"/>
        <v>6.2949551475885528</v>
      </c>
      <c r="G208">
        <f t="shared" si="30"/>
        <v>28.073176254272195</v>
      </c>
      <c r="H208">
        <f t="shared" si="27"/>
        <v>53.581334637329469</v>
      </c>
    </row>
    <row r="209" spans="3:8" x14ac:dyDescent="0.25">
      <c r="C209">
        <f t="shared" si="28"/>
        <v>2030</v>
      </c>
      <c r="D209">
        <f t="shared" si="25"/>
        <v>101440.664664068</v>
      </c>
      <c r="E209">
        <f t="shared" si="26"/>
        <v>1690.6777444011334</v>
      </c>
      <c r="F209">
        <f t="shared" si="29"/>
        <v>6.2871691448017373</v>
      </c>
      <c r="G209">
        <f t="shared" si="30"/>
        <v>28.177962406685555</v>
      </c>
      <c r="H209">
        <f t="shared" si="27"/>
        <v>53.780152382652531</v>
      </c>
    </row>
    <row r="210" spans="3:8" x14ac:dyDescent="0.25">
      <c r="C210">
        <f t="shared" si="28"/>
        <v>2040</v>
      </c>
      <c r="D210">
        <f t="shared" si="25"/>
        <v>101817.43052744355</v>
      </c>
      <c r="E210">
        <f t="shared" si="26"/>
        <v>1696.9571754573924</v>
      </c>
      <c r="F210">
        <f t="shared" si="29"/>
        <v>6.2794310562589999</v>
      </c>
      <c r="G210">
        <f t="shared" si="30"/>
        <v>28.282619590956539</v>
      </c>
      <c r="H210">
        <f t="shared" si="27"/>
        <v>53.978725428130296</v>
      </c>
    </row>
    <row r="211" spans="3:8" x14ac:dyDescent="0.25">
      <c r="C211">
        <f t="shared" si="28"/>
        <v>2050</v>
      </c>
      <c r="D211">
        <f t="shared" si="25"/>
        <v>102193.73494867267</v>
      </c>
      <c r="E211">
        <f t="shared" si="26"/>
        <v>1703.2289158112112</v>
      </c>
      <c r="F211">
        <f t="shared" si="29"/>
        <v>6.2717403538188137</v>
      </c>
      <c r="G211">
        <f t="shared" si="30"/>
        <v>28.387148596853521</v>
      </c>
      <c r="H211">
        <f t="shared" si="27"/>
        <v>54.177055272242818</v>
      </c>
    </row>
    <row r="212" spans="3:8" x14ac:dyDescent="0.25">
      <c r="C212">
        <f t="shared" si="28"/>
        <v>2060</v>
      </c>
      <c r="D212">
        <f t="shared" si="25"/>
        <v>102569.58073973395</v>
      </c>
      <c r="E212">
        <f t="shared" si="26"/>
        <v>1709.4930123288991</v>
      </c>
      <c r="F212">
        <f t="shared" si="29"/>
        <v>6.2640965176879035</v>
      </c>
      <c r="G212">
        <f t="shared" si="30"/>
        <v>28.491550205481651</v>
      </c>
      <c r="H212">
        <f t="shared" si="27"/>
        <v>54.375143397033071</v>
      </c>
    </row>
    <row r="213" spans="3:8" x14ac:dyDescent="0.25">
      <c r="C213">
        <f t="shared" si="28"/>
        <v>2070</v>
      </c>
      <c r="D213">
        <f t="shared" si="25"/>
        <v>102944.97068191151</v>
      </c>
      <c r="E213">
        <f t="shared" si="26"/>
        <v>1715.7495113651919</v>
      </c>
      <c r="F213">
        <f t="shared" si="29"/>
        <v>6.2564990362927801</v>
      </c>
      <c r="G213">
        <f t="shared" si="30"/>
        <v>28.595825189419866</v>
      </c>
      <c r="H213">
        <f t="shared" si="27"/>
        <v>54.57299126836643</v>
      </c>
    </row>
    <row r="214" spans="3:8" x14ac:dyDescent="0.25">
      <c r="C214">
        <f t="shared" si="28"/>
        <v>2080</v>
      </c>
      <c r="D214">
        <f t="shared" si="25"/>
        <v>103319.90752627591</v>
      </c>
      <c r="E214">
        <f t="shared" si="26"/>
        <v>1721.9984587712652</v>
      </c>
      <c r="F214">
        <f t="shared" si="29"/>
        <v>6.2489474060732846</v>
      </c>
      <c r="G214">
        <f t="shared" si="30"/>
        <v>28.699974312854419</v>
      </c>
      <c r="H214">
        <f t="shared" si="27"/>
        <v>54.770600336184366</v>
      </c>
    </row>
    <row r="215" spans="3:8" x14ac:dyDescent="0.25">
      <c r="C215">
        <f t="shared" si="28"/>
        <v>2090</v>
      </c>
      <c r="D215">
        <f t="shared" si="25"/>
        <v>103694.39399415607</v>
      </c>
      <c r="E215">
        <f t="shared" si="26"/>
        <v>1728.2398999026011</v>
      </c>
      <c r="F215">
        <f t="shared" si="29"/>
        <v>6.2414411313359324</v>
      </c>
      <c r="G215">
        <f t="shared" si="30"/>
        <v>28.803998331710019</v>
      </c>
      <c r="H215">
        <f t="shared" si="27"/>
        <v>54.967972034753117</v>
      </c>
    </row>
    <row r="216" spans="3:8" x14ac:dyDescent="0.25">
      <c r="C216">
        <f t="shared" si="28"/>
        <v>2100</v>
      </c>
      <c r="D216">
        <f t="shared" si="25"/>
        <v>104068.43277760112</v>
      </c>
      <c r="E216">
        <f t="shared" si="26"/>
        <v>1734.4738796266854</v>
      </c>
      <c r="F216">
        <f t="shared" si="29"/>
        <v>6.2339797240842927</v>
      </c>
      <c r="G216">
        <f t="shared" si="30"/>
        <v>28.907897993778089</v>
      </c>
      <c r="H216">
        <f t="shared" si="27"/>
        <v>55.165107782907299</v>
      </c>
    </row>
    <row r="217" spans="3:8" x14ac:dyDescent="0.25">
      <c r="C217">
        <f t="shared" si="28"/>
        <v>2110</v>
      </c>
      <c r="D217">
        <f t="shared" si="25"/>
        <v>104442.02653983435</v>
      </c>
      <c r="E217">
        <f t="shared" si="26"/>
        <v>1740.7004423305725</v>
      </c>
      <c r="F217">
        <f t="shared" si="29"/>
        <v>6.2265627038871116</v>
      </c>
      <c r="G217">
        <f t="shared" si="30"/>
        <v>29.011674038842877</v>
      </c>
      <c r="H217">
        <f t="shared" si="27"/>
        <v>55.3620089842887</v>
      </c>
    </row>
    <row r="218" spans="3:8" x14ac:dyDescent="0.25">
      <c r="C218">
        <f t="shared" si="28"/>
        <v>2120</v>
      </c>
      <c r="D218">
        <f t="shared" si="25"/>
        <v>104815.17791569563</v>
      </c>
      <c r="E218">
        <f t="shared" si="26"/>
        <v>1746.9196319282605</v>
      </c>
      <c r="F218">
        <f t="shared" si="29"/>
        <v>6.2191895976880005</v>
      </c>
      <c r="G218">
        <f t="shared" si="30"/>
        <v>29.115327198804341</v>
      </c>
      <c r="H218">
        <f t="shared" si="27"/>
        <v>55.558677027579954</v>
      </c>
    </row>
    <row r="219" spans="3:8" x14ac:dyDescent="0.25">
      <c r="C219">
        <f t="shared" si="28"/>
        <v>2130</v>
      </c>
      <c r="D219">
        <f t="shared" si="25"/>
        <v>105187.88951207754</v>
      </c>
      <c r="E219">
        <f t="shared" si="26"/>
        <v>1753.1314918679591</v>
      </c>
      <c r="F219">
        <f t="shared" si="29"/>
        <v>6.2118599396985701</v>
      </c>
      <c r="G219">
        <f t="shared" si="30"/>
        <v>29.218858197799317</v>
      </c>
      <c r="H219">
        <f t="shared" si="27"/>
        <v>55.755113286733888</v>
      </c>
    </row>
    <row r="220" spans="3:8" x14ac:dyDescent="0.25">
      <c r="C220">
        <f t="shared" si="28"/>
        <v>2140</v>
      </c>
      <c r="D220">
        <f t="shared" si="25"/>
        <v>105560.16390834987</v>
      </c>
      <c r="E220">
        <f t="shared" si="26"/>
        <v>1759.3360651391645</v>
      </c>
      <c r="F220">
        <f t="shared" si="29"/>
        <v>6.2045732712053905</v>
      </c>
      <c r="G220">
        <f t="shared" si="30"/>
        <v>29.322267752319409</v>
      </c>
      <c r="H220">
        <f t="shared" si="27"/>
        <v>55.951319121198097</v>
      </c>
    </row>
    <row r="221" spans="3:8" x14ac:dyDescent="0.25">
      <c r="C221">
        <f t="shared" si="28"/>
        <v>2150</v>
      </c>
      <c r="D221">
        <f t="shared" si="25"/>
        <v>105932.00365677981</v>
      </c>
      <c r="E221">
        <f t="shared" si="26"/>
        <v>1765.5333942796635</v>
      </c>
      <c r="F221">
        <f t="shared" si="29"/>
        <v>6.1973291404990505</v>
      </c>
      <c r="G221">
        <f t="shared" si="30"/>
        <v>29.425556571327725</v>
      </c>
      <c r="H221">
        <f t="shared" si="27"/>
        <v>56.147295876135153</v>
      </c>
    </row>
    <row r="222" spans="3:8" x14ac:dyDescent="0.25">
      <c r="C222">
        <f t="shared" si="28"/>
        <v>2160</v>
      </c>
      <c r="D222">
        <f t="shared" si="25"/>
        <v>106303.41128293901</v>
      </c>
      <c r="E222">
        <f t="shared" si="26"/>
        <v>1771.7235213823167</v>
      </c>
      <c r="F222">
        <f t="shared" si="29"/>
        <v>6.1901271026531504</v>
      </c>
      <c r="G222">
        <f t="shared" si="30"/>
        <v>29.528725356371943</v>
      </c>
      <c r="H222">
        <f t="shared" si="27"/>
        <v>56.343044882638381</v>
      </c>
    </row>
    <row r="223" spans="3:8" x14ac:dyDescent="0.25">
      <c r="C223">
        <f t="shared" si="28"/>
        <v>2170</v>
      </c>
      <c r="D223">
        <f t="shared" si="25"/>
        <v>106674.38928610615</v>
      </c>
      <c r="E223">
        <f t="shared" si="26"/>
        <v>1777.9064881017691</v>
      </c>
      <c r="F223">
        <f t="shared" si="29"/>
        <v>6.1829667194524518</v>
      </c>
      <c r="G223">
        <f t="shared" si="30"/>
        <v>29.631774801696153</v>
      </c>
      <c r="H223">
        <f t="shared" si="27"/>
        <v>56.53856745794328</v>
      </c>
    </row>
    <row r="224" spans="3:8" x14ac:dyDescent="0.25">
      <c r="C224">
        <f t="shared" si="28"/>
        <v>2180</v>
      </c>
      <c r="D224">
        <f t="shared" si="25"/>
        <v>107044.94013966095</v>
      </c>
      <c r="E224">
        <f t="shared" si="26"/>
        <v>1784.0823356610158</v>
      </c>
      <c r="F224">
        <f t="shared" si="29"/>
        <v>6.1758475592466766</v>
      </c>
      <c r="G224">
        <f t="shared" si="30"/>
        <v>29.734705594350263</v>
      </c>
      <c r="H224">
        <f t="shared" si="27"/>
        <v>56.733864905635336</v>
      </c>
    </row>
    <row r="225" spans="3:8" x14ac:dyDescent="0.25">
      <c r="C225">
        <f t="shared" si="28"/>
        <v>2190</v>
      </c>
      <c r="D225">
        <f t="shared" si="25"/>
        <v>107415.06629146867</v>
      </c>
      <c r="E225">
        <f t="shared" si="26"/>
        <v>1790.2511048578112</v>
      </c>
      <c r="F225">
        <f t="shared" si="29"/>
        <v>6.1687691967954379</v>
      </c>
      <c r="G225">
        <f t="shared" si="30"/>
        <v>29.837518414296856</v>
      </c>
      <c r="H225">
        <f t="shared" si="27"/>
        <v>56.928938515853048</v>
      </c>
    </row>
    <row r="226" spans="3:8" x14ac:dyDescent="0.25">
      <c r="C226">
        <f t="shared" si="28"/>
        <v>2200</v>
      </c>
      <c r="D226">
        <f t="shared" si="25"/>
        <v>107784.77016426029</v>
      </c>
      <c r="E226">
        <f t="shared" si="26"/>
        <v>1796.4128360710049</v>
      </c>
      <c r="F226">
        <f t="shared" si="29"/>
        <v>6.1617312131936615</v>
      </c>
      <c r="G226">
        <f t="shared" si="30"/>
        <v>29.940213934516748</v>
      </c>
      <c r="H226">
        <f t="shared" si="27"/>
        <v>57.123789565487442</v>
      </c>
    </row>
    <row r="227" spans="3:8" x14ac:dyDescent="0.25">
      <c r="C227">
        <f t="shared" si="28"/>
        <v>2210</v>
      </c>
      <c r="D227">
        <f t="shared" si="25"/>
        <v>108154.05415600192</v>
      </c>
      <c r="E227">
        <f t="shared" si="26"/>
        <v>1802.5675692666987</v>
      </c>
      <c r="F227">
        <f t="shared" si="29"/>
        <v>6.1547331956937796</v>
      </c>
      <c r="G227">
        <f t="shared" si="30"/>
        <v>30.042792821111643</v>
      </c>
      <c r="H227">
        <f t="shared" si="27"/>
        <v>57.318419318377835</v>
      </c>
    </row>
    <row r="228" spans="3:8" x14ac:dyDescent="0.25">
      <c r="C228">
        <f t="shared" si="28"/>
        <v>2220</v>
      </c>
      <c r="D228">
        <f t="shared" si="25"/>
        <v>108522.92064025989</v>
      </c>
      <c r="E228">
        <f t="shared" si="26"/>
        <v>1808.7153440043317</v>
      </c>
      <c r="F228">
        <f t="shared" si="29"/>
        <v>6.1477747376329717</v>
      </c>
      <c r="G228">
        <f t="shared" si="30"/>
        <v>30.145255733405527</v>
      </c>
      <c r="H228">
        <f t="shared" si="27"/>
        <v>57.512829025503478</v>
      </c>
    </row>
    <row r="229" spans="3:8" x14ac:dyDescent="0.25">
      <c r="C229">
        <f t="shared" si="28"/>
        <v>2230</v>
      </c>
      <c r="D229">
        <f t="shared" si="25"/>
        <v>108891.37196655753</v>
      </c>
      <c r="E229">
        <f t="shared" si="26"/>
        <v>1814.8561994426257</v>
      </c>
      <c r="F229">
        <f t="shared" si="29"/>
        <v>6.140855438294011</v>
      </c>
      <c r="G229">
        <f t="shared" si="30"/>
        <v>30.247603324043762</v>
      </c>
      <c r="H229">
        <f t="shared" si="27"/>
        <v>57.707019925171835</v>
      </c>
    </row>
    <row r="230" spans="3:8" x14ac:dyDescent="0.25">
      <c r="C230">
        <f t="shared" si="28"/>
        <v>2240</v>
      </c>
      <c r="D230">
        <f t="shared" si="25"/>
        <v>109259.4104607248</v>
      </c>
      <c r="E230">
        <f t="shared" si="26"/>
        <v>1820.9901743454134</v>
      </c>
      <c r="F230">
        <f t="shared" si="29"/>
        <v>6.1339749027877133</v>
      </c>
      <c r="G230">
        <f t="shared" si="30"/>
        <v>30.349836239090223</v>
      </c>
      <c r="H230">
        <f t="shared" si="27"/>
        <v>57.900993243203075</v>
      </c>
    </row>
    <row r="231" spans="3:8" x14ac:dyDescent="0.25">
      <c r="C231">
        <f t="shared" si="28"/>
        <v>2250</v>
      </c>
      <c r="D231">
        <f t="shared" si="25"/>
        <v>109627.03842524296</v>
      </c>
      <c r="E231">
        <f t="shared" si="26"/>
        <v>1827.1173070873826</v>
      </c>
      <c r="F231">
        <f t="shared" si="29"/>
        <v>6.1271327419692625</v>
      </c>
      <c r="G231">
        <f t="shared" si="30"/>
        <v>30.451955118123045</v>
      </c>
      <c r="H231">
        <f t="shared" si="27"/>
        <v>58.094750193111238</v>
      </c>
    </row>
    <row r="232" spans="3:8" x14ac:dyDescent="0.25">
      <c r="C232">
        <f t="shared" si="28"/>
        <v>2260</v>
      </c>
      <c r="D232">
        <f t="shared" si="25"/>
        <v>109994.25813958069</v>
      </c>
      <c r="E232">
        <f t="shared" si="26"/>
        <v>1833.2376356596783</v>
      </c>
      <c r="F232">
        <f t="shared" si="29"/>
        <v>6.120328572295648</v>
      </c>
      <c r="G232">
        <f t="shared" si="30"/>
        <v>30.553960594327972</v>
      </c>
      <c r="H232">
        <f t="shared" si="27"/>
        <v>58.28829197628184</v>
      </c>
    </row>
    <row r="233" spans="3:8" x14ac:dyDescent="0.25">
      <c r="C233">
        <f t="shared" si="28"/>
        <v>2270</v>
      </c>
      <c r="D233">
        <f t="shared" si="25"/>
        <v>110361.07186052494</v>
      </c>
      <c r="E233">
        <f t="shared" si="26"/>
        <v>1839.3511976754157</v>
      </c>
      <c r="F233">
        <f t="shared" si="29"/>
        <v>6.1135620157374433</v>
      </c>
      <c r="G233">
        <f t="shared" si="30"/>
        <v>30.655853294590262</v>
      </c>
      <c r="H233">
        <f t="shared" si="27"/>
        <v>58.481619782146041</v>
      </c>
    </row>
    <row r="234" spans="3:8" x14ac:dyDescent="0.25">
      <c r="C234">
        <f t="shared" si="28"/>
        <v>2280</v>
      </c>
      <c r="D234">
        <f t="shared" si="25"/>
        <v>110727.48182250629</v>
      </c>
      <c r="E234">
        <f t="shared" si="26"/>
        <v>1845.458030375105</v>
      </c>
      <c r="F234">
        <f t="shared" si="29"/>
        <v>6.106832699689221</v>
      </c>
      <c r="G234">
        <f t="shared" si="30"/>
        <v>30.757633839585083</v>
      </c>
      <c r="H234">
        <f t="shared" si="27"/>
        <v>58.674734788352175</v>
      </c>
    </row>
    <row r="235" spans="3:8" x14ac:dyDescent="0.25">
      <c r="C235">
        <f t="shared" si="28"/>
        <v>2290</v>
      </c>
      <c r="D235">
        <f t="shared" si="25"/>
        <v>111093.49023791641</v>
      </c>
      <c r="E235">
        <f t="shared" si="26"/>
        <v>1851.5581706319401</v>
      </c>
      <c r="F235">
        <f t="shared" si="29"/>
        <v>6.100140256835175</v>
      </c>
      <c r="G235">
        <f t="shared" si="30"/>
        <v>30.85930284386567</v>
      </c>
      <c r="H235">
        <f t="shared" si="27"/>
        <v>58.867638160933012</v>
      </c>
    </row>
    <row r="236" spans="3:8" x14ac:dyDescent="0.25">
      <c r="C236">
        <f t="shared" si="28"/>
        <v>2300</v>
      </c>
      <c r="D236">
        <f t="shared" si="25"/>
        <v>111459.09929742146</v>
      </c>
      <c r="E236">
        <f t="shared" si="26"/>
        <v>1857.6516549570244</v>
      </c>
      <c r="F236">
        <f t="shared" si="29"/>
        <v>6.0934843250843187</v>
      </c>
      <c r="G236">
        <f t="shared" si="30"/>
        <v>30.960860915950409</v>
      </c>
      <c r="H236">
        <f t="shared" si="27"/>
        <v>59.060331054471007</v>
      </c>
    </row>
    <row r="237" spans="3:8" x14ac:dyDescent="0.25">
      <c r="C237">
        <f t="shared" si="28"/>
        <v>2310</v>
      </c>
      <c r="D237">
        <f t="shared" si="25"/>
        <v>111824.31117026853</v>
      </c>
      <c r="E237">
        <f t="shared" si="26"/>
        <v>1863.7385195044756</v>
      </c>
      <c r="F237">
        <f t="shared" si="29"/>
        <v>6.086864547451114</v>
      </c>
      <c r="G237">
        <f t="shared" si="30"/>
        <v>31.062308658407925</v>
      </c>
      <c r="H237">
        <f t="shared" si="27"/>
        <v>59.252814612259719</v>
      </c>
    </row>
    <row r="238" spans="3:8" x14ac:dyDescent="0.25">
      <c r="C238">
        <f t="shared" si="28"/>
        <v>2320</v>
      </c>
      <c r="D238">
        <f t="shared" si="25"/>
        <v>112189.12800458673</v>
      </c>
      <c r="E238">
        <f t="shared" si="26"/>
        <v>1869.8188000764455</v>
      </c>
      <c r="F238">
        <f t="shared" si="29"/>
        <v>6.0802805719699791</v>
      </c>
      <c r="G238">
        <f t="shared" si="30"/>
        <v>31.16364666794076</v>
      </c>
      <c r="H238">
        <f t="shared" si="27"/>
        <v>59.445089966462788</v>
      </c>
    </row>
    <row r="239" spans="3:8" x14ac:dyDescent="0.25">
      <c r="C239">
        <f t="shared" si="28"/>
        <v>2330</v>
      </c>
      <c r="D239">
        <f t="shared" si="25"/>
        <v>112553.55192768348</v>
      </c>
      <c r="E239">
        <f t="shared" si="26"/>
        <v>1875.8925321280581</v>
      </c>
      <c r="F239">
        <f t="shared" si="29"/>
        <v>6.0737320516125237</v>
      </c>
      <c r="G239">
        <f t="shared" si="30"/>
        <v>31.264875535467635</v>
      </c>
      <c r="H239">
        <f t="shared" si="27"/>
        <v>59.637158238269365</v>
      </c>
    </row>
    <row r="240" spans="3:8" x14ac:dyDescent="0.25">
      <c r="C240">
        <f t="shared" si="28"/>
        <v>2340</v>
      </c>
      <c r="D240">
        <f t="shared" si="25"/>
        <v>112917.58504633418</v>
      </c>
      <c r="E240">
        <f t="shared" si="26"/>
        <v>1881.9597507722362</v>
      </c>
      <c r="F240">
        <f t="shared" si="29"/>
        <v>6.0672186441781832</v>
      </c>
      <c r="G240">
        <f t="shared" si="30"/>
        <v>31.365995846203937</v>
      </c>
      <c r="H240">
        <f t="shared" si="27"/>
        <v>59.829020538047722</v>
      </c>
    </row>
    <row r="241" spans="3:8" x14ac:dyDescent="0.25">
      <c r="C241">
        <f t="shared" si="28"/>
        <v>2350</v>
      </c>
      <c r="D241">
        <f t="shared" si="25"/>
        <v>113281.22944706683</v>
      </c>
      <c r="E241">
        <f t="shared" si="26"/>
        <v>1888.020490784447</v>
      </c>
      <c r="F241">
        <f t="shared" si="29"/>
        <v>6.060740012210772</v>
      </c>
      <c r="G241">
        <f t="shared" si="30"/>
        <v>31.467008179740784</v>
      </c>
      <c r="H241">
        <f t="shared" si="27"/>
        <v>60.020677965494812</v>
      </c>
    </row>
    <row r="242" spans="3:8" x14ac:dyDescent="0.25">
      <c r="C242">
        <f t="shared" si="28"/>
        <v>2360</v>
      </c>
      <c r="D242">
        <f t="shared" si="25"/>
        <v>113644.48719644354</v>
      </c>
      <c r="E242">
        <f t="shared" si="26"/>
        <v>1894.0747866073923</v>
      </c>
      <c r="F242">
        <f t="shared" si="29"/>
        <v>6.0542958229452779</v>
      </c>
      <c r="G242">
        <f t="shared" si="30"/>
        <v>31.567913110123204</v>
      </c>
      <c r="H242">
        <f t="shared" si="27"/>
        <v>60.212131609784308</v>
      </c>
    </row>
    <row r="243" spans="3:8" x14ac:dyDescent="0.25">
      <c r="C243">
        <f t="shared" si="28"/>
        <v>2370</v>
      </c>
      <c r="D243">
        <f t="shared" si="25"/>
        <v>114007.36034133348</v>
      </c>
      <c r="E243">
        <f t="shared" si="26"/>
        <v>1900.1226723555581</v>
      </c>
      <c r="F243">
        <f t="shared" si="29"/>
        <v>6.0478857481657542</v>
      </c>
      <c r="G243">
        <f t="shared" si="30"/>
        <v>31.668711205925966</v>
      </c>
      <c r="H243">
        <f t="shared" si="27"/>
        <v>60.403382549711012</v>
      </c>
    </row>
    <row r="244" spans="3:8" x14ac:dyDescent="0.25">
      <c r="C244">
        <f t="shared" si="28"/>
        <v>2380</v>
      </c>
      <c r="D244">
        <f t="shared" si="25"/>
        <v>114369.85090918381</v>
      </c>
      <c r="E244">
        <f t="shared" si="26"/>
        <v>1906.1641818197302</v>
      </c>
      <c r="F244">
        <f t="shared" si="29"/>
        <v>6.0415094641721225</v>
      </c>
      <c r="G244">
        <f t="shared" si="30"/>
        <v>31.769403030328835</v>
      </c>
      <c r="H244">
        <f t="shared" si="27"/>
        <v>60.594431853833598</v>
      </c>
    </row>
    <row r="245" spans="3:8" x14ac:dyDescent="0.25">
      <c r="C245">
        <f t="shared" si="28"/>
        <v>2390</v>
      </c>
      <c r="D245">
        <f t="shared" si="25"/>
        <v>114731.96090828499</v>
      </c>
      <c r="E245">
        <f t="shared" si="26"/>
        <v>1912.1993484714164</v>
      </c>
      <c r="F245">
        <f t="shared" si="29"/>
        <v>6.0351666516862679</v>
      </c>
      <c r="G245">
        <f t="shared" si="30"/>
        <v>31.869989141190274</v>
      </c>
      <c r="H245">
        <f t="shared" si="27"/>
        <v>60.785280580613744</v>
      </c>
    </row>
    <row r="246" spans="3:8" x14ac:dyDescent="0.25">
      <c r="C246">
        <f t="shared" si="28"/>
        <v>2400</v>
      </c>
      <c r="D246">
        <f t="shared" si="25"/>
        <v>115093.69232802981</v>
      </c>
      <c r="E246">
        <f t="shared" si="26"/>
        <v>1918.2282054671634</v>
      </c>
      <c r="F246">
        <f t="shared" si="29"/>
        <v>6.0288569957469917</v>
      </c>
      <c r="G246">
        <f t="shared" si="30"/>
        <v>31.970470091119392</v>
      </c>
      <c r="H246">
        <f t="shared" si="27"/>
        <v>60.975929778553748</v>
      </c>
    </row>
    <row r="247" spans="3:8" x14ac:dyDescent="0.25">
      <c r="C247">
        <f t="shared" si="28"/>
        <v>2410</v>
      </c>
      <c r="D247">
        <f t="shared" si="25"/>
        <v>115455.04713917099</v>
      </c>
      <c r="E247">
        <f t="shared" si="26"/>
        <v>1924.2507856528498</v>
      </c>
      <c r="F247">
        <f t="shared" si="29"/>
        <v>6.0225801856863654</v>
      </c>
      <c r="G247">
        <f t="shared" si="30"/>
        <v>32.070846427547494</v>
      </c>
      <c r="H247">
        <f t="shared" si="27"/>
        <v>61.166380486331391</v>
      </c>
    </row>
    <row r="248" spans="3:8" x14ac:dyDescent="0.25">
      <c r="C248">
        <f t="shared" si="28"/>
        <v>2420</v>
      </c>
      <c r="D248">
        <f t="shared" si="25"/>
        <v>115816.0272940709</v>
      </c>
      <c r="E248">
        <f t="shared" si="26"/>
        <v>1930.2671215678483</v>
      </c>
      <c r="F248">
        <f t="shared" si="29"/>
        <v>6.0163359149985354</v>
      </c>
      <c r="G248">
        <f t="shared" si="30"/>
        <v>32.171118692797471</v>
      </c>
      <c r="H248">
        <f t="shared" si="27"/>
        <v>61.356633732932124</v>
      </c>
    </row>
    <row r="249" spans="3:8" x14ac:dyDescent="0.25">
      <c r="C249">
        <f t="shared" si="28"/>
        <v>2430</v>
      </c>
      <c r="D249">
        <f t="shared" si="25"/>
        <v>116176.63472694905</v>
      </c>
      <c r="E249">
        <f t="shared" si="26"/>
        <v>1936.2772454491508</v>
      </c>
      <c r="F249">
        <f t="shared" si="29"/>
        <v>6.0101238813024338</v>
      </c>
      <c r="G249">
        <f t="shared" si="30"/>
        <v>32.271287424152511</v>
      </c>
      <c r="H249">
        <f t="shared" si="27"/>
        <v>61.546690537779</v>
      </c>
    </row>
    <row r="250" spans="3:8" x14ac:dyDescent="0.25">
      <c r="C250">
        <f t="shared" si="28"/>
        <v>2440</v>
      </c>
      <c r="D250">
        <f t="shared" si="25"/>
        <v>116536.87135412484</v>
      </c>
      <c r="E250">
        <f t="shared" si="26"/>
        <v>1942.2811892354141</v>
      </c>
      <c r="F250">
        <f t="shared" si="29"/>
        <v>6.0039437862633349</v>
      </c>
      <c r="G250">
        <f t="shared" si="30"/>
        <v>32.371353153923572</v>
      </c>
      <c r="H250">
        <f t="shared" si="27"/>
        <v>61.736551910861124</v>
      </c>
    </row>
    <row r="251" spans="3:8" x14ac:dyDescent="0.25">
      <c r="C251">
        <f t="shared" si="28"/>
        <v>2450</v>
      </c>
      <c r="D251">
        <f t="shared" si="25"/>
        <v>116896.73907425554</v>
      </c>
      <c r="E251">
        <f t="shared" si="26"/>
        <v>1948.2789845709258</v>
      </c>
      <c r="F251">
        <f t="shared" si="29"/>
        <v>5.9977953355116824</v>
      </c>
      <c r="G251">
        <f t="shared" si="30"/>
        <v>32.471316409515431</v>
      </c>
      <c r="H251">
        <f t="shared" si="27"/>
        <v>61.926218852858632</v>
      </c>
    </row>
    <row r="252" spans="3:8" x14ac:dyDescent="0.25">
      <c r="C252">
        <f t="shared" si="28"/>
        <v>2460</v>
      </c>
      <c r="D252">
        <f t="shared" si="25"/>
        <v>117256.23976857033</v>
      </c>
      <c r="E252">
        <f t="shared" si="26"/>
        <v>1954.2706628095054</v>
      </c>
      <c r="F252">
        <f t="shared" si="29"/>
        <v>5.9916782385796523</v>
      </c>
      <c r="G252">
        <f t="shared" si="30"/>
        <v>32.571177713491757</v>
      </c>
      <c r="H252">
        <f t="shared" si="27"/>
        <v>62.115692355266347</v>
      </c>
    </row>
    <row r="253" spans="3:8" x14ac:dyDescent="0.25">
      <c r="C253">
        <f t="shared" si="28"/>
        <v>2470</v>
      </c>
      <c r="D253">
        <f t="shared" si="25"/>
        <v>117615.37530110082</v>
      </c>
      <c r="E253">
        <f t="shared" si="26"/>
        <v>1960.256255018347</v>
      </c>
      <c r="F253">
        <f t="shared" si="29"/>
        <v>5.9855922088415809</v>
      </c>
      <c r="G253">
        <f t="shared" si="30"/>
        <v>32.670937583639116</v>
      </c>
      <c r="H253">
        <f t="shared" si="27"/>
        <v>62.30497340051533</v>
      </c>
    </row>
    <row r="254" spans="3:8" x14ac:dyDescent="0.25">
      <c r="C254">
        <f t="shared" si="28"/>
        <v>2480</v>
      </c>
      <c r="D254">
        <f t="shared" si="25"/>
        <v>117974.14751890686</v>
      </c>
      <c r="E254">
        <f t="shared" si="26"/>
        <v>1966.2357919817809</v>
      </c>
      <c r="F254">
        <f t="shared" si="29"/>
        <v>5.9795369634339295</v>
      </c>
      <c r="G254">
        <f t="shared" si="30"/>
        <v>32.770596533029682</v>
      </c>
      <c r="H254">
        <f t="shared" si="27"/>
        <v>62.494062962091512</v>
      </c>
    </row>
    <row r="255" spans="3:8" x14ac:dyDescent="0.25">
      <c r="C255">
        <f t="shared" si="28"/>
        <v>2490</v>
      </c>
      <c r="D255">
        <f t="shared" si="25"/>
        <v>118332.55825229923</v>
      </c>
      <c r="E255">
        <f t="shared" si="26"/>
        <v>1972.2093042049871</v>
      </c>
      <c r="F255">
        <f t="shared" si="29"/>
        <v>5.9735122232061713</v>
      </c>
      <c r="G255">
        <f t="shared" si="30"/>
        <v>32.870155070083122</v>
      </c>
      <c r="H255">
        <f t="shared" si="27"/>
        <v>62.682962004653341</v>
      </c>
    </row>
    <row r="256" spans="3:8" x14ac:dyDescent="0.25">
      <c r="C256">
        <f t="shared" si="28"/>
        <v>2500</v>
      </c>
      <c r="D256">
        <f t="shared" si="25"/>
        <v>118690.60931505766</v>
      </c>
      <c r="E256">
        <f t="shared" si="26"/>
        <v>1978.1768219176276</v>
      </c>
      <c r="F256">
        <f t="shared" si="29"/>
        <v>5.9675177126405288</v>
      </c>
      <c r="G256">
        <f t="shared" si="30"/>
        <v>32.969613698627128</v>
      </c>
      <c r="H256">
        <f t="shared" si="27"/>
        <v>62.871671484146752</v>
      </c>
    </row>
    <row r="257" spans="3:8" x14ac:dyDescent="0.25">
      <c r="C257">
        <f t="shared" si="28"/>
        <v>2510</v>
      </c>
      <c r="D257">
        <f t="shared" si="25"/>
        <v>119048.30250464607</v>
      </c>
      <c r="E257">
        <f t="shared" si="26"/>
        <v>1984.1383750774344</v>
      </c>
      <c r="F257">
        <f t="shared" si="29"/>
        <v>5.9615531598067264</v>
      </c>
      <c r="G257">
        <f t="shared" si="30"/>
        <v>33.06897291795724</v>
      </c>
      <c r="H257">
        <f t="shared" si="27"/>
        <v>63.060192347918438</v>
      </c>
    </row>
    <row r="258" spans="3:8" x14ac:dyDescent="0.25">
      <c r="C258">
        <f t="shared" si="28"/>
        <v>2520</v>
      </c>
      <c r="D258">
        <f t="shared" si="25"/>
        <v>119405.63960242357</v>
      </c>
      <c r="E258">
        <f t="shared" si="26"/>
        <v>1990.0939933737261</v>
      </c>
      <c r="F258">
        <f t="shared" si="29"/>
        <v>5.9556182962917319</v>
      </c>
      <c r="G258">
        <f t="shared" si="30"/>
        <v>33.168233222895438</v>
      </c>
      <c r="H258">
        <f t="shared" si="27"/>
        <v>63.248525534826975</v>
      </c>
    </row>
    <row r="259" spans="3:8" x14ac:dyDescent="0.25">
      <c r="C259">
        <f t="shared" si="28"/>
        <v>2530</v>
      </c>
      <c r="D259">
        <f t="shared" si="25"/>
        <v>119762.62237385212</v>
      </c>
      <c r="E259">
        <f t="shared" si="26"/>
        <v>1996.0437062308688</v>
      </c>
      <c r="F259">
        <f t="shared" si="29"/>
        <v>5.9497128571426856</v>
      </c>
      <c r="G259">
        <f t="shared" si="30"/>
        <v>33.267395103847811</v>
      </c>
      <c r="H259">
        <f t="shared" si="27"/>
        <v>63.43667197535251</v>
      </c>
    </row>
    <row r="260" spans="3:8" x14ac:dyDescent="0.25">
      <c r="C260">
        <f t="shared" si="28"/>
        <v>2540</v>
      </c>
      <c r="D260">
        <f t="shared" si="25"/>
        <v>120119.25256870021</v>
      </c>
      <c r="E260">
        <f t="shared" si="26"/>
        <v>2001.98754281167</v>
      </c>
      <c r="F260">
        <f t="shared" si="29"/>
        <v>5.9438365808011895</v>
      </c>
      <c r="G260">
        <f t="shared" si="30"/>
        <v>33.366459046861166</v>
      </c>
      <c r="H260">
        <f t="shared" si="27"/>
        <v>63.624632591704163</v>
      </c>
    </row>
    <row r="261" spans="3:8" x14ac:dyDescent="0.25">
      <c r="C261">
        <f t="shared" si="28"/>
        <v>2550</v>
      </c>
      <c r="D261">
        <f t="shared" si="25"/>
        <v>120475.53192124443</v>
      </c>
      <c r="E261">
        <f t="shared" si="26"/>
        <v>2007.9255320207405</v>
      </c>
      <c r="F261">
        <f t="shared" si="29"/>
        <v>5.9379892090705653</v>
      </c>
      <c r="G261">
        <f t="shared" si="30"/>
        <v>33.46542553367901</v>
      </c>
      <c r="H261">
        <f t="shared" si="27"/>
        <v>63.812408297925742</v>
      </c>
    </row>
    <row r="262" spans="3:8" x14ac:dyDescent="0.25">
      <c r="C262">
        <f t="shared" si="28"/>
        <v>2560</v>
      </c>
      <c r="D262">
        <f t="shared" si="25"/>
        <v>120831.46215046571</v>
      </c>
      <c r="E262">
        <f t="shared" si="26"/>
        <v>2013.8577025077618</v>
      </c>
      <c r="F262">
        <f t="shared" si="29"/>
        <v>5.932170487021267</v>
      </c>
      <c r="G262">
        <f t="shared" si="30"/>
        <v>33.564295041796029</v>
      </c>
      <c r="H262">
        <f t="shared" si="27"/>
        <v>63.999999999999979</v>
      </c>
    </row>
    <row r="263" spans="3:8" x14ac:dyDescent="0.25">
      <c r="C263">
        <f t="shared" si="28"/>
        <v>2570</v>
      </c>
      <c r="D263">
        <f t="shared" si="25"/>
        <v>121187.04496024466</v>
      </c>
      <c r="E263">
        <f t="shared" si="26"/>
        <v>2019.7840826707443</v>
      </c>
      <c r="F263">
        <f t="shared" si="29"/>
        <v>5.9263801629824684</v>
      </c>
      <c r="G263">
        <f t="shared" si="30"/>
        <v>33.663068044512407</v>
      </c>
      <c r="H263">
        <f t="shared" si="27"/>
        <v>64.187408595950671</v>
      </c>
    </row>
    <row r="264" spans="3:8" x14ac:dyDescent="0.25">
      <c r="C264">
        <f t="shared" si="28"/>
        <v>2580</v>
      </c>
      <c r="D264">
        <f t="shared" si="25"/>
        <v>121542.28203955133</v>
      </c>
      <c r="E264">
        <f t="shared" si="26"/>
        <v>2025.7047006591888</v>
      </c>
      <c r="F264">
        <f t="shared" si="29"/>
        <v>5.9206179884445191</v>
      </c>
      <c r="G264">
        <f t="shared" si="30"/>
        <v>33.761745010986481</v>
      </c>
      <c r="H264">
        <f t="shared" si="27"/>
        <v>64.374634975943167</v>
      </c>
    </row>
    <row r="265" spans="3:8" x14ac:dyDescent="0.25">
      <c r="C265">
        <f t="shared" si="28"/>
        <v>2590</v>
      </c>
      <c r="D265">
        <f t="shared" ref="D265:D328" si="31">(POWER(C265*$D$5,$D$4)+$D$6)*60</f>
        <v>121897.17506263382</v>
      </c>
      <c r="E265">
        <f t="shared" ref="E265:E328" si="32">D265/60</f>
        <v>2031.6195843772302</v>
      </c>
      <c r="F265">
        <f t="shared" si="29"/>
        <v>5.9148837180414375</v>
      </c>
      <c r="G265">
        <f t="shared" si="30"/>
        <v>33.860326406287172</v>
      </c>
      <c r="H265">
        <f t="shared" ref="H265:H328" si="33">POWER(C265/$D$5,$D$4)</f>
        <v>64.561680022383612</v>
      </c>
    </row>
    <row r="266" spans="3:8" x14ac:dyDescent="0.25">
      <c r="C266">
        <f t="shared" ref="C266:C329" si="34">C265+10</f>
        <v>2600</v>
      </c>
      <c r="D266">
        <f t="shared" si="31"/>
        <v>122251.72568920169</v>
      </c>
      <c r="E266">
        <f t="shared" si="32"/>
        <v>2037.5287614866947</v>
      </c>
      <c r="F266">
        <f t="shared" ref="F266:F329" si="35">E266-E265</f>
        <v>5.9091771094645082</v>
      </c>
      <c r="G266">
        <f t="shared" ref="G266:G329" si="36">E266/60</f>
        <v>33.958812691444912</v>
      </c>
      <c r="H266">
        <f t="shared" si="33"/>
        <v>64.748544610016111</v>
      </c>
    </row>
    <row r="267" spans="3:8" x14ac:dyDescent="0.25">
      <c r="C267">
        <f t="shared" si="34"/>
        <v>2610</v>
      </c>
      <c r="D267">
        <f t="shared" si="31"/>
        <v>122605.93556460968</v>
      </c>
      <c r="E267">
        <f t="shared" si="32"/>
        <v>2043.4322594101614</v>
      </c>
      <c r="F267">
        <f t="shared" si="35"/>
        <v>5.9034979234666025</v>
      </c>
      <c r="G267">
        <f t="shared" si="36"/>
        <v>34.057204323502688</v>
      </c>
      <c r="H267">
        <f t="shared" si="33"/>
        <v>64.935229606018339</v>
      </c>
    </row>
    <row r="268" spans="3:8" x14ac:dyDescent="0.25">
      <c r="C268">
        <f t="shared" si="34"/>
        <v>2620</v>
      </c>
      <c r="D268">
        <f t="shared" si="31"/>
        <v>122959.80632003387</v>
      </c>
      <c r="E268">
        <f t="shared" si="32"/>
        <v>2049.3301053338978</v>
      </c>
      <c r="F268">
        <f t="shared" si="35"/>
        <v>5.8978459237364405</v>
      </c>
      <c r="G268">
        <f t="shared" si="36"/>
        <v>34.155501755564963</v>
      </c>
      <c r="H268">
        <f t="shared" si="33"/>
        <v>65.121735870095804</v>
      </c>
    </row>
    <row r="269" spans="3:8" x14ac:dyDescent="0.25">
      <c r="C269">
        <f t="shared" si="34"/>
        <v>2630</v>
      </c>
      <c r="D269">
        <f t="shared" si="31"/>
        <v>123313.33957264958</v>
      </c>
      <c r="E269">
        <f t="shared" si="32"/>
        <v>2055.2223262108264</v>
      </c>
      <c r="F269">
        <f t="shared" si="35"/>
        <v>5.8922208769286044</v>
      </c>
      <c r="G269">
        <f t="shared" si="36"/>
        <v>34.253705436847106</v>
      </c>
      <c r="H269">
        <f t="shared" si="33"/>
        <v>65.308064254574759</v>
      </c>
    </row>
    <row r="270" spans="3:8" x14ac:dyDescent="0.25">
      <c r="C270">
        <f t="shared" si="34"/>
        <v>2640</v>
      </c>
      <c r="D270">
        <f t="shared" si="31"/>
        <v>123666.53692580332</v>
      </c>
      <c r="E270">
        <f t="shared" si="32"/>
        <v>2061.1089487633885</v>
      </c>
      <c r="F270">
        <f t="shared" si="35"/>
        <v>5.8866225525621303</v>
      </c>
      <c r="G270">
        <f t="shared" si="36"/>
        <v>34.351815812723139</v>
      </c>
      <c r="H270">
        <f t="shared" si="33"/>
        <v>65.494215604492808</v>
      </c>
    </row>
    <row r="271" spans="3:8" x14ac:dyDescent="0.25">
      <c r="C271">
        <f t="shared" si="34"/>
        <v>2650</v>
      </c>
      <c r="D271">
        <f t="shared" si="31"/>
        <v>124019.39996918266</v>
      </c>
      <c r="E271">
        <f t="shared" si="32"/>
        <v>2066.9899994863777</v>
      </c>
      <c r="F271">
        <f t="shared" si="35"/>
        <v>5.88105072298913</v>
      </c>
      <c r="G271">
        <f t="shared" si="36"/>
        <v>34.44983332477296</v>
      </c>
      <c r="H271">
        <f t="shared" si="33"/>
        <v>65.680190757689076</v>
      </c>
    </row>
    <row r="272" spans="3:8" x14ac:dyDescent="0.25">
      <c r="C272">
        <f t="shared" si="34"/>
        <v>2660</v>
      </c>
      <c r="D272">
        <f t="shared" si="31"/>
        <v>124371.93027898454</v>
      </c>
      <c r="E272">
        <f t="shared" si="32"/>
        <v>2072.8655046497424</v>
      </c>
      <c r="F272">
        <f t="shared" si="35"/>
        <v>5.8755051633647781</v>
      </c>
      <c r="G272">
        <f t="shared" si="36"/>
        <v>34.54775841082904</v>
      </c>
      <c r="H272">
        <f t="shared" si="33"/>
        <v>65.865990544892199</v>
      </c>
    </row>
    <row r="273" spans="3:8" x14ac:dyDescent="0.25">
      <c r="C273">
        <f t="shared" si="34"/>
        <v>2670</v>
      </c>
      <c r="D273">
        <f t="shared" si="31"/>
        <v>124724.12941807929</v>
      </c>
      <c r="E273">
        <f t="shared" si="32"/>
        <v>2078.7354903013215</v>
      </c>
      <c r="F273">
        <f t="shared" si="35"/>
        <v>5.8699856515790998</v>
      </c>
      <c r="G273">
        <f t="shared" si="36"/>
        <v>34.645591505022026</v>
      </c>
      <c r="H273">
        <f t="shared" si="33"/>
        <v>66.051615789807215</v>
      </c>
    </row>
    <row r="274" spans="3:8" x14ac:dyDescent="0.25">
      <c r="C274">
        <f t="shared" si="34"/>
        <v>2680</v>
      </c>
      <c r="D274">
        <f t="shared" si="31"/>
        <v>125075.99893617338</v>
      </c>
      <c r="E274">
        <f t="shared" si="32"/>
        <v>2084.5999822695562</v>
      </c>
      <c r="F274">
        <f t="shared" si="35"/>
        <v>5.8644919682346881</v>
      </c>
      <c r="G274">
        <f t="shared" si="36"/>
        <v>34.743333037825934</v>
      </c>
      <c r="H274">
        <f t="shared" si="33"/>
        <v>66.23706730920108</v>
      </c>
    </row>
    <row r="275" spans="3:8" x14ac:dyDescent="0.25">
      <c r="C275">
        <f t="shared" si="34"/>
        <v>2690</v>
      </c>
      <c r="D275">
        <f t="shared" si="31"/>
        <v>125427.5403699685</v>
      </c>
      <c r="E275">
        <f t="shared" si="32"/>
        <v>2090.4590061661415</v>
      </c>
      <c r="F275">
        <f t="shared" si="35"/>
        <v>5.8590238965853132</v>
      </c>
      <c r="G275">
        <f t="shared" si="36"/>
        <v>34.840983436102356</v>
      </c>
      <c r="H275">
        <f t="shared" si="33"/>
        <v>66.422345912986671</v>
      </c>
    </row>
    <row r="276" spans="3:8" x14ac:dyDescent="0.25">
      <c r="C276">
        <f t="shared" si="34"/>
        <v>2700</v>
      </c>
      <c r="D276">
        <f t="shared" si="31"/>
        <v>125778.75524331865</v>
      </c>
      <c r="E276">
        <f t="shared" si="32"/>
        <v>2096.3125873886443</v>
      </c>
      <c r="F276">
        <f t="shared" si="35"/>
        <v>5.8535812225027257</v>
      </c>
      <c r="G276">
        <f t="shared" si="36"/>
        <v>34.938543123144072</v>
      </c>
      <c r="H276">
        <f t="shared" si="33"/>
        <v>66.607452404305675</v>
      </c>
    </row>
    <row r="277" spans="3:8" x14ac:dyDescent="0.25">
      <c r="C277">
        <f t="shared" si="34"/>
        <v>2710</v>
      </c>
      <c r="D277">
        <f t="shared" si="31"/>
        <v>126129.64506738499</v>
      </c>
      <c r="E277">
        <f t="shared" si="32"/>
        <v>2102.1607511230832</v>
      </c>
      <c r="F277">
        <f t="shared" si="35"/>
        <v>5.8481637344389128</v>
      </c>
      <c r="G277">
        <f t="shared" si="36"/>
        <v>35.036012518718053</v>
      </c>
      <c r="H277">
        <f t="shared" si="33"/>
        <v>66.792387579609851</v>
      </c>
    </row>
    <row r="278" spans="3:8" x14ac:dyDescent="0.25">
      <c r="C278">
        <f t="shared" si="34"/>
        <v>2720</v>
      </c>
      <c r="D278">
        <f t="shared" si="31"/>
        <v>126480.21134078769</v>
      </c>
      <c r="E278">
        <f t="shared" si="32"/>
        <v>2108.0035223464615</v>
      </c>
      <c r="F278">
        <f t="shared" si="35"/>
        <v>5.8427712233783495</v>
      </c>
      <c r="G278">
        <f t="shared" si="36"/>
        <v>35.13339203910769</v>
      </c>
      <c r="H278">
        <f t="shared" si="33"/>
        <v>66.977152228741559</v>
      </c>
    </row>
    <row r="279" spans="3:8" x14ac:dyDescent="0.25">
      <c r="C279">
        <f t="shared" si="34"/>
        <v>2730</v>
      </c>
      <c r="D279">
        <f t="shared" si="31"/>
        <v>126830.45554975592</v>
      </c>
      <c r="E279">
        <f t="shared" si="32"/>
        <v>2113.8409258292654</v>
      </c>
      <c r="F279">
        <f t="shared" si="35"/>
        <v>5.837403482803893</v>
      </c>
      <c r="G279">
        <f t="shared" si="36"/>
        <v>35.230682097154421</v>
      </c>
      <c r="H279">
        <f t="shared" si="33"/>
        <v>67.161747135012206</v>
      </c>
    </row>
    <row r="280" spans="3:8" x14ac:dyDescent="0.25">
      <c r="C280">
        <f t="shared" si="34"/>
        <v>2740</v>
      </c>
      <c r="D280">
        <f t="shared" si="31"/>
        <v>127180.37916827563</v>
      </c>
      <c r="E280">
        <f t="shared" si="32"/>
        <v>2119.6729861379272</v>
      </c>
      <c r="F280">
        <f t="shared" si="35"/>
        <v>5.8320603086617666</v>
      </c>
      <c r="G280">
        <f t="shared" si="36"/>
        <v>35.327883102298784</v>
      </c>
      <c r="H280">
        <f t="shared" si="33"/>
        <v>67.346173075280504</v>
      </c>
    </row>
    <row r="281" spans="3:8" x14ac:dyDescent="0.25">
      <c r="C281">
        <f t="shared" si="34"/>
        <v>2750</v>
      </c>
      <c r="D281">
        <f t="shared" si="31"/>
        <v>127529.9836582337</v>
      </c>
      <c r="E281">
        <f t="shared" si="32"/>
        <v>2125.4997276372283</v>
      </c>
      <c r="F281">
        <f t="shared" si="35"/>
        <v>5.8267414993010789</v>
      </c>
      <c r="G281">
        <f t="shared" si="36"/>
        <v>35.424995460620472</v>
      </c>
      <c r="H281">
        <f t="shared" si="33"/>
        <v>67.53043082002867</v>
      </c>
    </row>
    <row r="282" spans="3:8" x14ac:dyDescent="0.25">
      <c r="C282">
        <f t="shared" si="34"/>
        <v>2760</v>
      </c>
      <c r="D282">
        <f t="shared" si="31"/>
        <v>127879.27046956174</v>
      </c>
      <c r="E282">
        <f t="shared" si="32"/>
        <v>2131.3211744926957</v>
      </c>
      <c r="F282">
        <f t="shared" si="35"/>
        <v>5.8214468554674568</v>
      </c>
      <c r="G282">
        <f t="shared" si="36"/>
        <v>35.522019574878264</v>
      </c>
      <c r="H282">
        <f t="shared" si="33"/>
        <v>67.714521133437628</v>
      </c>
    </row>
    <row r="283" spans="3:8" x14ac:dyDescent="0.25">
      <c r="C283">
        <f t="shared" si="34"/>
        <v>2770</v>
      </c>
      <c r="D283">
        <f t="shared" si="31"/>
        <v>128228.24104037657</v>
      </c>
      <c r="E283">
        <f t="shared" si="32"/>
        <v>2137.1373506729428</v>
      </c>
      <c r="F283">
        <f t="shared" si="35"/>
        <v>5.8161761802471119</v>
      </c>
      <c r="G283">
        <f t="shared" si="36"/>
        <v>35.618955844549049</v>
      </c>
      <c r="H283">
        <f t="shared" si="33"/>
        <v>67.898444773461677</v>
      </c>
    </row>
    <row r="284" spans="3:8" x14ac:dyDescent="0.25">
      <c r="C284">
        <f t="shared" si="34"/>
        <v>2780</v>
      </c>
      <c r="D284">
        <f t="shared" si="31"/>
        <v>128576.89679711881</v>
      </c>
      <c r="E284">
        <f t="shared" si="32"/>
        <v>2142.9482799519801</v>
      </c>
      <c r="F284">
        <f t="shared" si="35"/>
        <v>5.810929279037282</v>
      </c>
      <c r="G284">
        <f t="shared" si="36"/>
        <v>35.715804665866337</v>
      </c>
      <c r="H284">
        <f t="shared" si="33"/>
        <v>68.082202491900858</v>
      </c>
    </row>
    <row r="285" spans="3:8" x14ac:dyDescent="0.25">
      <c r="C285">
        <f t="shared" si="34"/>
        <v>2790</v>
      </c>
      <c r="D285">
        <f t="shared" si="31"/>
        <v>128925.23915468917</v>
      </c>
      <c r="E285">
        <f t="shared" si="32"/>
        <v>2148.7539859114863</v>
      </c>
      <c r="F285">
        <f t="shared" si="35"/>
        <v>5.8057059595062128</v>
      </c>
      <c r="G285">
        <f t="shared" si="36"/>
        <v>35.812566431858109</v>
      </c>
      <c r="H285">
        <f t="shared" si="33"/>
        <v>68.265795034473385</v>
      </c>
    </row>
    <row r="286" spans="3:8" x14ac:dyDescent="0.25">
      <c r="C286">
        <f t="shared" si="34"/>
        <v>2800</v>
      </c>
      <c r="D286">
        <f t="shared" si="31"/>
        <v>129273.26951658289</v>
      </c>
      <c r="E286">
        <f t="shared" si="32"/>
        <v>2154.5544919430481</v>
      </c>
      <c r="F286">
        <f t="shared" si="35"/>
        <v>5.8005060315617811</v>
      </c>
      <c r="G286">
        <f t="shared" si="36"/>
        <v>35.909241532384137</v>
      </c>
      <c r="H286">
        <f t="shared" si="33"/>
        <v>68.449223140886119</v>
      </c>
    </row>
    <row r="287" spans="3:8" x14ac:dyDescent="0.25">
      <c r="C287">
        <f t="shared" si="34"/>
        <v>2810</v>
      </c>
      <c r="D287">
        <f t="shared" si="31"/>
        <v>129620.98927502202</v>
      </c>
      <c r="E287">
        <f t="shared" si="32"/>
        <v>2160.3498212503669</v>
      </c>
      <c r="F287">
        <f t="shared" si="35"/>
        <v>5.7953293073187524</v>
      </c>
      <c r="G287">
        <f t="shared" si="36"/>
        <v>36.00583035417278</v>
      </c>
      <c r="H287">
        <f t="shared" si="33"/>
        <v>68.63248754490472</v>
      </c>
    </row>
    <row r="288" spans="3:8" x14ac:dyDescent="0.25">
      <c r="C288">
        <f t="shared" si="34"/>
        <v>2820</v>
      </c>
      <c r="D288">
        <f t="shared" si="31"/>
        <v>129968.39981108616</v>
      </c>
      <c r="E288">
        <f t="shared" si="32"/>
        <v>2166.1399968514361</v>
      </c>
      <c r="F288">
        <f t="shared" si="35"/>
        <v>5.7901756010692225</v>
      </c>
      <c r="G288">
        <f t="shared" si="36"/>
        <v>36.102333280857266</v>
      </c>
      <c r="H288">
        <f t="shared" si="33"/>
        <v>68.815588974421786</v>
      </c>
    </row>
    <row r="289" spans="3:8" x14ac:dyDescent="0.25">
      <c r="C289">
        <f t="shared" si="34"/>
        <v>2830</v>
      </c>
      <c r="D289">
        <f t="shared" si="31"/>
        <v>130315.50249483992</v>
      </c>
      <c r="E289">
        <f t="shared" si="32"/>
        <v>2171.9250415806655</v>
      </c>
      <c r="F289">
        <f t="shared" si="35"/>
        <v>5.785044729229412</v>
      </c>
      <c r="G289">
        <f t="shared" si="36"/>
        <v>36.198750693011092</v>
      </c>
      <c r="H289">
        <f t="shared" si="33"/>
        <v>68.998528151524951</v>
      </c>
    </row>
    <row r="290" spans="3:8" x14ac:dyDescent="0.25">
      <c r="C290">
        <f t="shared" si="34"/>
        <v>2840</v>
      </c>
      <c r="D290">
        <f t="shared" si="31"/>
        <v>130662.29868546042</v>
      </c>
      <c r="E290">
        <f t="shared" si="32"/>
        <v>2177.704978091007</v>
      </c>
      <c r="F290">
        <f t="shared" si="35"/>
        <v>5.7799365103414857</v>
      </c>
      <c r="G290">
        <f t="shared" si="36"/>
        <v>36.295082968183451</v>
      </c>
      <c r="H290">
        <f t="shared" si="33"/>
        <v>69.181305792563464</v>
      </c>
    </row>
    <row r="291" spans="3:8" x14ac:dyDescent="0.25">
      <c r="C291">
        <f t="shared" si="34"/>
        <v>2850</v>
      </c>
      <c r="D291">
        <f t="shared" si="31"/>
        <v>131008.78973136118</v>
      </c>
      <c r="E291">
        <f t="shared" si="32"/>
        <v>2183.4798288560196</v>
      </c>
      <c r="F291">
        <f t="shared" si="35"/>
        <v>5.7748507650126157</v>
      </c>
      <c r="G291">
        <f t="shared" si="36"/>
        <v>36.391330480933661</v>
      </c>
      <c r="H291">
        <f t="shared" si="33"/>
        <v>69.363922608213457</v>
      </c>
    </row>
    <row r="292" spans="3:8" x14ac:dyDescent="0.25">
      <c r="C292">
        <f t="shared" si="34"/>
        <v>2860</v>
      </c>
      <c r="D292">
        <f t="shared" si="31"/>
        <v>131354.97697031478</v>
      </c>
      <c r="E292">
        <f t="shared" si="32"/>
        <v>2189.2496161719127</v>
      </c>
      <c r="F292">
        <f t="shared" si="35"/>
        <v>5.7697873158931543</v>
      </c>
      <c r="G292">
        <f t="shared" si="36"/>
        <v>36.487493602865214</v>
      </c>
      <c r="H292">
        <f t="shared" si="33"/>
        <v>69.546379303543176</v>
      </c>
    </row>
    <row r="293" spans="3:8" x14ac:dyDescent="0.25">
      <c r="C293">
        <f t="shared" si="34"/>
        <v>2870</v>
      </c>
      <c r="D293">
        <f t="shared" si="31"/>
        <v>131700.86172957404</v>
      </c>
      <c r="E293">
        <f t="shared" si="32"/>
        <v>2195.0143621595676</v>
      </c>
      <c r="F293">
        <f t="shared" si="35"/>
        <v>5.7647459876548055</v>
      </c>
      <c r="G293">
        <f t="shared" si="36"/>
        <v>36.58357270265946</v>
      </c>
      <c r="H293">
        <f t="shared" si="33"/>
        <v>69.728676578076275</v>
      </c>
    </row>
    <row r="294" spans="3:8" x14ac:dyDescent="0.25">
      <c r="C294">
        <f t="shared" si="34"/>
        <v>2880</v>
      </c>
      <c r="D294">
        <f t="shared" si="31"/>
        <v>132046.44532599091</v>
      </c>
      <c r="E294">
        <f t="shared" si="32"/>
        <v>2200.774088766515</v>
      </c>
      <c r="F294">
        <f t="shared" si="35"/>
        <v>5.7597266069474244</v>
      </c>
      <c r="G294">
        <f t="shared" si="36"/>
        <v>36.679568146108586</v>
      </c>
      <c r="H294">
        <f t="shared" si="33"/>
        <v>69.910815125854569</v>
      </c>
    </row>
    <row r="295" spans="3:8" x14ac:dyDescent="0.25">
      <c r="C295">
        <f t="shared" si="34"/>
        <v>2890</v>
      </c>
      <c r="D295">
        <f t="shared" si="31"/>
        <v>132391.72906613411</v>
      </c>
      <c r="E295">
        <f t="shared" si="32"/>
        <v>2206.5288177689017</v>
      </c>
      <c r="F295">
        <f t="shared" si="35"/>
        <v>5.754729002386739</v>
      </c>
      <c r="G295">
        <f t="shared" si="36"/>
        <v>36.775480296148359</v>
      </c>
      <c r="H295">
        <f t="shared" si="33"/>
        <v>70.092795635500266</v>
      </c>
    </row>
    <row r="296" spans="3:8" x14ac:dyDescent="0.25">
      <c r="C296">
        <f t="shared" si="34"/>
        <v>2900</v>
      </c>
      <c r="D296">
        <f t="shared" si="31"/>
        <v>132736.71424640389</v>
      </c>
      <c r="E296">
        <f t="shared" si="32"/>
        <v>2212.2785707733983</v>
      </c>
      <c r="F296">
        <f t="shared" si="35"/>
        <v>5.749753004496597</v>
      </c>
      <c r="G296">
        <f t="shared" si="36"/>
        <v>36.871309512889972</v>
      </c>
      <c r="H296">
        <f t="shared" si="33"/>
        <v>70.274618790276335</v>
      </c>
    </row>
    <row r="297" spans="3:8" x14ac:dyDescent="0.25">
      <c r="C297">
        <f t="shared" si="34"/>
        <v>2910</v>
      </c>
      <c r="D297">
        <f t="shared" si="31"/>
        <v>133081.40215314701</v>
      </c>
      <c r="E297">
        <f t="shared" si="32"/>
        <v>2218.0233692191168</v>
      </c>
      <c r="F297">
        <f t="shared" si="35"/>
        <v>5.7447984457185157</v>
      </c>
      <c r="G297">
        <f t="shared" si="36"/>
        <v>36.967056153651946</v>
      </c>
      <c r="H297">
        <f t="shared" si="33"/>
        <v>70.456285268146985</v>
      </c>
    </row>
    <row r="298" spans="3:8" x14ac:dyDescent="0.25">
      <c r="C298">
        <f t="shared" si="34"/>
        <v>2920</v>
      </c>
      <c r="D298">
        <f t="shared" si="31"/>
        <v>133425.79406276834</v>
      </c>
      <c r="E298">
        <f t="shared" si="32"/>
        <v>2223.7632343794726</v>
      </c>
      <c r="F298">
        <f t="shared" si="35"/>
        <v>5.7398651603557482</v>
      </c>
      <c r="G298">
        <f t="shared" si="36"/>
        <v>37.062720572991211</v>
      </c>
      <c r="H298">
        <f t="shared" si="33"/>
        <v>70.637795741836698</v>
      </c>
    </row>
    <row r="299" spans="3:8" x14ac:dyDescent="0.25">
      <c r="C299">
        <f t="shared" si="34"/>
        <v>2930</v>
      </c>
      <c r="D299">
        <f t="shared" si="31"/>
        <v>133769.8912418414</v>
      </c>
      <c r="E299">
        <f t="shared" si="32"/>
        <v>2229.4981873640231</v>
      </c>
      <c r="F299">
        <f t="shared" si="35"/>
        <v>5.7349529845505458</v>
      </c>
      <c r="G299">
        <f t="shared" si="36"/>
        <v>37.15830312273372</v>
      </c>
      <c r="H299">
        <f t="shared" si="33"/>
        <v>70.819150878888308</v>
      </c>
    </row>
    <row r="300" spans="3:8" x14ac:dyDescent="0.25">
      <c r="C300">
        <f t="shared" si="34"/>
        <v>2940</v>
      </c>
      <c r="D300">
        <f t="shared" si="31"/>
        <v>134113.69494721774</v>
      </c>
      <c r="E300">
        <f t="shared" si="32"/>
        <v>2235.2282491202955</v>
      </c>
      <c r="F300">
        <f t="shared" si="35"/>
        <v>5.7300617562723346</v>
      </c>
      <c r="G300">
        <f t="shared" si="36"/>
        <v>37.253804152004925</v>
      </c>
      <c r="H300">
        <f t="shared" si="33"/>
        <v>71.000351341720688</v>
      </c>
    </row>
    <row r="301" spans="3:8" x14ac:dyDescent="0.25">
      <c r="C301">
        <f t="shared" si="34"/>
        <v>2950</v>
      </c>
      <c r="D301">
        <f t="shared" si="31"/>
        <v>134457.20642613407</v>
      </c>
      <c r="E301">
        <f t="shared" si="32"/>
        <v>2240.9534404355677</v>
      </c>
      <c r="F301">
        <f t="shared" si="35"/>
        <v>5.7251913152722409</v>
      </c>
      <c r="G301">
        <f t="shared" si="36"/>
        <v>37.349224007259458</v>
      </c>
      <c r="H301">
        <f t="shared" si="33"/>
        <v>71.181397787685441</v>
      </c>
    </row>
    <row r="302" spans="3:8" x14ac:dyDescent="0.25">
      <c r="C302">
        <f t="shared" si="34"/>
        <v>2960</v>
      </c>
      <c r="D302">
        <f t="shared" si="31"/>
        <v>134800.42691631822</v>
      </c>
      <c r="E302">
        <f t="shared" si="32"/>
        <v>2246.6737819386371</v>
      </c>
      <c r="F302">
        <f t="shared" si="35"/>
        <v>5.7203415030694487</v>
      </c>
      <c r="G302">
        <f t="shared" si="36"/>
        <v>37.444563032310619</v>
      </c>
      <c r="H302">
        <f t="shared" si="33"/>
        <v>71.362290869122418</v>
      </c>
    </row>
    <row r="303" spans="3:8" x14ac:dyDescent="0.25">
      <c r="C303">
        <f t="shared" si="34"/>
        <v>2970</v>
      </c>
      <c r="D303">
        <f t="shared" si="31"/>
        <v>135143.35764609405</v>
      </c>
      <c r="E303">
        <f t="shared" si="32"/>
        <v>2252.3892941015674</v>
      </c>
      <c r="F303">
        <f t="shared" si="35"/>
        <v>5.7155121629302812</v>
      </c>
      <c r="G303">
        <f t="shared" si="36"/>
        <v>37.539821568359457</v>
      </c>
      <c r="H303">
        <f t="shared" si="33"/>
        <v>71.543031233414908</v>
      </c>
    </row>
    <row r="304" spans="3:8" x14ac:dyDescent="0.25">
      <c r="C304">
        <f t="shared" si="34"/>
        <v>2980</v>
      </c>
      <c r="D304">
        <f t="shared" si="31"/>
        <v>135485.99983448288</v>
      </c>
      <c r="E304">
        <f t="shared" si="32"/>
        <v>2258.0999972413815</v>
      </c>
      <c r="F304">
        <f t="shared" si="35"/>
        <v>5.7107031398140862</v>
      </c>
      <c r="G304">
        <f t="shared" si="36"/>
        <v>37.634999954023023</v>
      </c>
      <c r="H304">
        <f t="shared" si="33"/>
        <v>71.723619523043837</v>
      </c>
    </row>
    <row r="305" spans="3:8" x14ac:dyDescent="0.25">
      <c r="C305">
        <f t="shared" si="34"/>
        <v>2990</v>
      </c>
      <c r="D305">
        <f t="shared" si="31"/>
        <v>135828.35469130662</v>
      </c>
      <c r="E305">
        <f t="shared" si="32"/>
        <v>2263.805911521777</v>
      </c>
      <c r="F305">
        <f t="shared" si="35"/>
        <v>5.7059142803955183</v>
      </c>
      <c r="G305">
        <f t="shared" si="36"/>
        <v>37.730098525362948</v>
      </c>
      <c r="H305">
        <f t="shared" si="33"/>
        <v>71.904056375641218</v>
      </c>
    </row>
    <row r="306" spans="3:8" x14ac:dyDescent="0.25">
      <c r="C306">
        <f t="shared" si="34"/>
        <v>3000</v>
      </c>
      <c r="D306">
        <f t="shared" si="31"/>
        <v>136170.42341728663</v>
      </c>
      <c r="E306">
        <f t="shared" si="32"/>
        <v>2269.507056954777</v>
      </c>
      <c r="F306">
        <f t="shared" si="35"/>
        <v>5.7011454329999651</v>
      </c>
      <c r="G306">
        <f t="shared" si="36"/>
        <v>37.825117615912951</v>
      </c>
      <c r="H306">
        <f t="shared" si="33"/>
        <v>72.084342424042617</v>
      </c>
    </row>
    <row r="307" spans="3:8" x14ac:dyDescent="0.25">
      <c r="C307">
        <f t="shared" si="34"/>
        <v>3010</v>
      </c>
      <c r="D307">
        <f t="shared" si="31"/>
        <v>136512.20720414247</v>
      </c>
      <c r="E307">
        <f t="shared" si="32"/>
        <v>2275.2034534023746</v>
      </c>
      <c r="F307">
        <f t="shared" si="35"/>
        <v>5.6963964475976354</v>
      </c>
      <c r="G307">
        <f t="shared" si="36"/>
        <v>37.920057556706247</v>
      </c>
      <c r="H307">
        <f t="shared" si="33"/>
        <v>72.264478296339561</v>
      </c>
    </row>
    <row r="308" spans="3:8" x14ac:dyDescent="0.25">
      <c r="C308">
        <f t="shared" si="34"/>
        <v>3020</v>
      </c>
      <c r="D308">
        <f t="shared" si="31"/>
        <v>136853.70723468915</v>
      </c>
      <c r="E308">
        <f t="shared" si="32"/>
        <v>2280.8951205781527</v>
      </c>
      <c r="F308">
        <f t="shared" si="35"/>
        <v>5.6916671757780932</v>
      </c>
      <c r="G308">
        <f t="shared" si="36"/>
        <v>38.014918676302543</v>
      </c>
      <c r="H308">
        <f t="shared" si="33"/>
        <v>72.444464615930443</v>
      </c>
    </row>
    <row r="309" spans="3:8" x14ac:dyDescent="0.25">
      <c r="C309">
        <f t="shared" si="34"/>
        <v>3030</v>
      </c>
      <c r="D309">
        <f t="shared" si="31"/>
        <v>137194.92468293323</v>
      </c>
      <c r="E309">
        <f t="shared" si="32"/>
        <v>2286.5820780488871</v>
      </c>
      <c r="F309">
        <f t="shared" si="35"/>
        <v>5.6869574707343418</v>
      </c>
      <c r="G309">
        <f t="shared" si="36"/>
        <v>38.109701300814784</v>
      </c>
      <c r="H309">
        <f t="shared" si="33"/>
        <v>72.624302001570697</v>
      </c>
    </row>
    <row r="310" spans="3:8" x14ac:dyDescent="0.25">
      <c r="C310">
        <f t="shared" si="34"/>
        <v>3040</v>
      </c>
      <c r="D310">
        <f t="shared" si="31"/>
        <v>137535.86071416672</v>
      </c>
      <c r="E310">
        <f t="shared" si="32"/>
        <v>2292.2643452361121</v>
      </c>
      <c r="F310">
        <f t="shared" si="35"/>
        <v>5.6822671872250794</v>
      </c>
      <c r="G310">
        <f t="shared" si="36"/>
        <v>38.204405753935205</v>
      </c>
      <c r="H310">
        <f t="shared" si="33"/>
        <v>72.803991067423325</v>
      </c>
    </row>
    <row r="311" spans="3:8" x14ac:dyDescent="0.25">
      <c r="C311">
        <f t="shared" si="34"/>
        <v>3050</v>
      </c>
      <c r="D311">
        <f t="shared" si="31"/>
        <v>137876.51648506022</v>
      </c>
      <c r="E311">
        <f t="shared" si="32"/>
        <v>2297.9419414176705</v>
      </c>
      <c r="F311">
        <f t="shared" si="35"/>
        <v>5.6775961815583287</v>
      </c>
      <c r="G311">
        <f t="shared" si="36"/>
        <v>38.299032356961177</v>
      </c>
      <c r="H311">
        <f t="shared" si="33"/>
        <v>72.983532423107377</v>
      </c>
    </row>
    <row r="312" spans="3:8" x14ac:dyDescent="0.25">
      <c r="C312">
        <f t="shared" si="34"/>
        <v>3060</v>
      </c>
      <c r="D312">
        <f t="shared" si="31"/>
        <v>138216.89314375518</v>
      </c>
      <c r="E312">
        <f t="shared" si="32"/>
        <v>2303.6148857292528</v>
      </c>
      <c r="F312">
        <f t="shared" si="35"/>
        <v>5.6729443115823415</v>
      </c>
      <c r="G312">
        <f t="shared" si="36"/>
        <v>38.39358142882088</v>
      </c>
      <c r="H312">
        <f t="shared" si="33"/>
        <v>73.162926673746355</v>
      </c>
    </row>
    <row r="313" spans="3:8" x14ac:dyDescent="0.25">
      <c r="C313">
        <f t="shared" si="34"/>
        <v>3070</v>
      </c>
      <c r="D313">
        <f t="shared" si="31"/>
        <v>138556.99182995455</v>
      </c>
      <c r="E313">
        <f t="shared" si="32"/>
        <v>2309.2831971659093</v>
      </c>
      <c r="F313">
        <f t="shared" si="35"/>
        <v>5.6683114366564951</v>
      </c>
      <c r="G313">
        <f t="shared" si="36"/>
        <v>38.488053286098491</v>
      </c>
      <c r="H313">
        <f t="shared" si="33"/>
        <v>73.342174420016434</v>
      </c>
    </row>
    <row r="314" spans="3:8" x14ac:dyDescent="0.25">
      <c r="C314">
        <f t="shared" si="34"/>
        <v>3080</v>
      </c>
      <c r="D314">
        <f t="shared" si="31"/>
        <v>138896.81367501116</v>
      </c>
      <c r="E314">
        <f t="shared" si="32"/>
        <v>2314.9468945835192</v>
      </c>
      <c r="F314">
        <f t="shared" si="35"/>
        <v>5.6636974176099102</v>
      </c>
      <c r="G314">
        <f t="shared" si="36"/>
        <v>38.582448243058657</v>
      </c>
      <c r="H314">
        <f t="shared" si="33"/>
        <v>73.521276258193055</v>
      </c>
    </row>
    <row r="315" spans="3:8" x14ac:dyDescent="0.25">
      <c r="C315">
        <f t="shared" si="34"/>
        <v>3090</v>
      </c>
      <c r="D315">
        <f t="shared" si="31"/>
        <v>139236.35980201681</v>
      </c>
      <c r="E315">
        <f t="shared" si="32"/>
        <v>2320.6059967002802</v>
      </c>
      <c r="F315">
        <f t="shared" si="35"/>
        <v>5.6591021167610052</v>
      </c>
      <c r="G315">
        <f t="shared" si="36"/>
        <v>38.67676661167134</v>
      </c>
      <c r="H315">
        <f t="shared" si="33"/>
        <v>73.700232780197567</v>
      </c>
    </row>
    <row r="316" spans="3:8" x14ac:dyDescent="0.25">
      <c r="C316">
        <f t="shared" si="34"/>
        <v>3100</v>
      </c>
      <c r="D316">
        <f t="shared" si="31"/>
        <v>139575.63132588865</v>
      </c>
      <c r="E316">
        <f t="shared" si="32"/>
        <v>2326.2605220981441</v>
      </c>
      <c r="F316">
        <f t="shared" si="35"/>
        <v>5.6545253978638357</v>
      </c>
      <c r="G316">
        <f t="shared" si="36"/>
        <v>38.771008701635736</v>
      </c>
      <c r="H316">
        <f t="shared" si="33"/>
        <v>73.879044573642773</v>
      </c>
    </row>
    <row r="317" spans="3:8" x14ac:dyDescent="0.25">
      <c r="C317">
        <f t="shared" si="34"/>
        <v>3110</v>
      </c>
      <c r="D317">
        <f t="shared" si="31"/>
        <v>139914.62935345469</v>
      </c>
      <c r="E317">
        <f t="shared" si="32"/>
        <v>2331.9104892242449</v>
      </c>
      <c r="F317">
        <f t="shared" si="35"/>
        <v>5.6499671261008189</v>
      </c>
      <c r="G317">
        <f t="shared" si="36"/>
        <v>38.865174820404079</v>
      </c>
      <c r="H317">
        <f t="shared" si="33"/>
        <v>74.057712221878361</v>
      </c>
    </row>
    <row r="318" spans="3:8" x14ac:dyDescent="0.25">
      <c r="C318">
        <f t="shared" si="34"/>
        <v>3120</v>
      </c>
      <c r="D318">
        <f t="shared" si="31"/>
        <v>140253.35498353912</v>
      </c>
      <c r="E318">
        <f t="shared" si="32"/>
        <v>2337.5559163923185</v>
      </c>
      <c r="F318">
        <f t="shared" si="35"/>
        <v>5.6454271680736383</v>
      </c>
      <c r="G318">
        <f t="shared" si="36"/>
        <v>38.959265273205311</v>
      </c>
      <c r="H318">
        <f t="shared" si="33"/>
        <v>74.236236304035373</v>
      </c>
    </row>
    <row r="319" spans="3:8" x14ac:dyDescent="0.25">
      <c r="C319">
        <f t="shared" si="34"/>
        <v>3130</v>
      </c>
      <c r="D319">
        <f t="shared" si="31"/>
        <v>140591.80930704405</v>
      </c>
      <c r="E319">
        <f t="shared" si="32"/>
        <v>2343.1968217840677</v>
      </c>
      <c r="F319">
        <f t="shared" si="35"/>
        <v>5.6409053917491292</v>
      </c>
      <c r="G319">
        <f t="shared" si="36"/>
        <v>39.053280363067792</v>
      </c>
      <c r="H319">
        <f t="shared" si="33"/>
        <v>74.414617395069897</v>
      </c>
    </row>
    <row r="320" spans="3:8" x14ac:dyDescent="0.25">
      <c r="C320">
        <f t="shared" si="34"/>
        <v>3140</v>
      </c>
      <c r="D320">
        <f t="shared" si="31"/>
        <v>140929.99340703382</v>
      </c>
      <c r="E320">
        <f t="shared" si="32"/>
        <v>2348.8332234505638</v>
      </c>
      <c r="F320">
        <f t="shared" si="35"/>
        <v>5.6364016664961127</v>
      </c>
      <c r="G320">
        <f t="shared" si="36"/>
        <v>39.147220390842726</v>
      </c>
      <c r="H320">
        <f t="shared" si="33"/>
        <v>74.592856065806856</v>
      </c>
    </row>
    <row r="321" spans="3:8" x14ac:dyDescent="0.25">
      <c r="C321">
        <f t="shared" si="34"/>
        <v>3150</v>
      </c>
      <c r="D321">
        <f t="shared" si="31"/>
        <v>141267.90835881414</v>
      </c>
      <c r="E321">
        <f t="shared" si="32"/>
        <v>2354.4651393135691</v>
      </c>
      <c r="F321">
        <f t="shared" si="35"/>
        <v>5.6319158630053607</v>
      </c>
      <c r="G321">
        <f t="shared" si="36"/>
        <v>39.241085655226151</v>
      </c>
      <c r="H321">
        <f t="shared" si="33"/>
        <v>74.770952882982158</v>
      </c>
    </row>
    <row r="322" spans="3:8" x14ac:dyDescent="0.25">
      <c r="C322">
        <f t="shared" si="34"/>
        <v>3160</v>
      </c>
      <c r="D322">
        <f t="shared" si="31"/>
        <v>141605.5552300135</v>
      </c>
      <c r="E322">
        <f t="shared" si="32"/>
        <v>2360.0925871668919</v>
      </c>
      <c r="F322">
        <f t="shared" si="35"/>
        <v>5.6274478533227921</v>
      </c>
      <c r="G322">
        <f t="shared" si="36"/>
        <v>39.334876452781529</v>
      </c>
      <c r="H322">
        <f t="shared" si="33"/>
        <v>74.948908409285394</v>
      </c>
    </row>
    <row r="323" spans="3:8" x14ac:dyDescent="0.25">
      <c r="C323">
        <f t="shared" si="34"/>
        <v>3170</v>
      </c>
      <c r="D323">
        <f t="shared" si="31"/>
        <v>141942.9350806615</v>
      </c>
      <c r="E323">
        <f t="shared" si="32"/>
        <v>2365.7155846776918</v>
      </c>
      <c r="F323">
        <f t="shared" si="35"/>
        <v>5.6229975107999053</v>
      </c>
      <c r="G323">
        <f t="shared" si="36"/>
        <v>39.42859307796153</v>
      </c>
      <c r="H323">
        <f t="shared" si="33"/>
        <v>75.12672320340117</v>
      </c>
    </row>
    <row r="324" spans="3:8" x14ac:dyDescent="0.25">
      <c r="C324">
        <f t="shared" si="34"/>
        <v>3180</v>
      </c>
      <c r="D324">
        <f t="shared" si="31"/>
        <v>142280.04896326642</v>
      </c>
      <c r="E324">
        <f t="shared" si="32"/>
        <v>2371.3341493877738</v>
      </c>
      <c r="F324">
        <f t="shared" si="35"/>
        <v>5.6185647100819551</v>
      </c>
      <c r="G324">
        <f t="shared" si="36"/>
        <v>39.522235823129563</v>
      </c>
      <c r="H324">
        <f t="shared" si="33"/>
        <v>75.304397820050212</v>
      </c>
    </row>
    <row r="325" spans="3:8" x14ac:dyDescent="0.25">
      <c r="C325">
        <f t="shared" si="34"/>
        <v>3190</v>
      </c>
      <c r="D325">
        <f t="shared" si="31"/>
        <v>142616.89792289291</v>
      </c>
      <c r="E325">
        <f t="shared" si="32"/>
        <v>2376.9482987148817</v>
      </c>
      <c r="F325">
        <f t="shared" si="35"/>
        <v>5.6141493271079526</v>
      </c>
      <c r="G325">
        <f t="shared" si="36"/>
        <v>39.615804978581359</v>
      </c>
      <c r="H325">
        <f t="shared" si="33"/>
        <v>75.481932810029903</v>
      </c>
    </row>
    <row r="326" spans="3:8" x14ac:dyDescent="0.25">
      <c r="C326">
        <f t="shared" si="34"/>
        <v>3200</v>
      </c>
      <c r="D326">
        <f t="shared" si="31"/>
        <v>142953.48299723715</v>
      </c>
      <c r="E326">
        <f t="shared" si="32"/>
        <v>2382.5580499539524</v>
      </c>
      <c r="F326">
        <f t="shared" si="35"/>
        <v>5.609751239070647</v>
      </c>
      <c r="G326">
        <f t="shared" si="36"/>
        <v>39.709300832565873</v>
      </c>
      <c r="H326">
        <f t="shared" si="33"/>
        <v>75.659328720254052</v>
      </c>
    </row>
    <row r="327" spans="3:8" x14ac:dyDescent="0.25">
      <c r="C327">
        <f t="shared" si="34"/>
        <v>3210</v>
      </c>
      <c r="D327">
        <f t="shared" si="31"/>
        <v>143289.80521670188</v>
      </c>
      <c r="E327">
        <f t="shared" si="32"/>
        <v>2388.1634202783648</v>
      </c>
      <c r="F327">
        <f t="shared" si="35"/>
        <v>5.6053703244124335</v>
      </c>
      <c r="G327">
        <f t="shared" si="36"/>
        <v>39.802723671306083</v>
      </c>
      <c r="H327">
        <f t="shared" si="33"/>
        <v>75.83658609379259</v>
      </c>
    </row>
    <row r="328" spans="3:8" x14ac:dyDescent="0.25">
      <c r="C328">
        <f t="shared" si="34"/>
        <v>3220</v>
      </c>
      <c r="D328">
        <f t="shared" si="31"/>
        <v>143625.86560447013</v>
      </c>
      <c r="E328">
        <f t="shared" si="32"/>
        <v>2393.7644267411688</v>
      </c>
      <c r="F328">
        <f t="shared" si="35"/>
        <v>5.60100646280398</v>
      </c>
      <c r="G328">
        <f t="shared" si="36"/>
        <v>39.896073779019481</v>
      </c>
      <c r="H328">
        <f t="shared" si="33"/>
        <v>76.01370546991042</v>
      </c>
    </row>
    <row r="329" spans="3:8" x14ac:dyDescent="0.25">
      <c r="C329">
        <f t="shared" si="34"/>
        <v>3230</v>
      </c>
      <c r="D329">
        <f t="shared" ref="D329:D392" si="37">(POWER(C329*$D$5,$D$4)+$D$6)*60</f>
        <v>143961.66517657769</v>
      </c>
      <c r="E329">
        <f t="shared" ref="E329:E392" si="38">D329/60</f>
        <v>2399.3610862762948</v>
      </c>
      <c r="F329">
        <f t="shared" si="35"/>
        <v>5.5966595351260366</v>
      </c>
      <c r="G329">
        <f t="shared" si="36"/>
        <v>39.989351437938247</v>
      </c>
      <c r="H329">
        <f t="shared" ref="H329:H392" si="39">POWER(C329/$D$5,$D$4)</f>
        <v>76.190687384105459</v>
      </c>
    </row>
    <row r="330" spans="3:8" x14ac:dyDescent="0.25">
      <c r="C330">
        <f t="shared" ref="C330:C393" si="40">C329+10</f>
        <v>3240</v>
      </c>
      <c r="D330">
        <f t="shared" si="37"/>
        <v>144297.20494198636</v>
      </c>
      <c r="E330">
        <f t="shared" si="38"/>
        <v>2404.9534156997729</v>
      </c>
      <c r="F330">
        <f t="shared" ref="F330:F393" si="41">E330-E329</f>
        <v>5.5923294234780769</v>
      </c>
      <c r="G330">
        <f t="shared" ref="G330:G393" si="42">E330/60</f>
        <v>40.082556928329545</v>
      </c>
      <c r="H330">
        <f t="shared" si="39"/>
        <v>76.367532368147081</v>
      </c>
    </row>
    <row r="331" spans="3:8" x14ac:dyDescent="0.25">
      <c r="C331">
        <f t="shared" si="40"/>
        <v>3250</v>
      </c>
      <c r="D331">
        <f t="shared" si="37"/>
        <v>144632.48590265313</v>
      </c>
      <c r="E331">
        <f t="shared" si="38"/>
        <v>2410.5414317108857</v>
      </c>
      <c r="F331">
        <f t="shared" si="41"/>
        <v>5.5880160111128134</v>
      </c>
      <c r="G331">
        <f t="shared" si="42"/>
        <v>40.175690528514764</v>
      </c>
      <c r="H331">
        <f t="shared" si="39"/>
        <v>76.544240950113192</v>
      </c>
    </row>
    <row r="332" spans="3:8" x14ac:dyDescent="0.25">
      <c r="C332">
        <f t="shared" si="40"/>
        <v>3260</v>
      </c>
      <c r="D332">
        <f t="shared" si="37"/>
        <v>144967.50905360113</v>
      </c>
      <c r="E332">
        <f t="shared" si="38"/>
        <v>2416.1251508933519</v>
      </c>
      <c r="F332">
        <f t="shared" si="41"/>
        <v>5.5837191824662114</v>
      </c>
      <c r="G332">
        <f t="shared" si="42"/>
        <v>40.268752514889201</v>
      </c>
      <c r="H332">
        <f t="shared" si="39"/>
        <v>76.720813654426934</v>
      </c>
    </row>
    <row r="333" spans="3:8" x14ac:dyDescent="0.25">
      <c r="C333">
        <f t="shared" si="40"/>
        <v>3270</v>
      </c>
      <c r="D333">
        <f t="shared" si="37"/>
        <v>145302.27538298897</v>
      </c>
      <c r="E333">
        <f t="shared" si="38"/>
        <v>2421.704589716483</v>
      </c>
      <c r="F333">
        <f t="shared" si="41"/>
        <v>5.5794388231311132</v>
      </c>
      <c r="G333">
        <f t="shared" si="42"/>
        <v>40.361743161941384</v>
      </c>
      <c r="H333">
        <f t="shared" si="39"/>
        <v>76.897251001893551</v>
      </c>
    </row>
    <row r="334" spans="3:8" x14ac:dyDescent="0.25">
      <c r="C334">
        <f t="shared" si="40"/>
        <v>3280</v>
      </c>
      <c r="D334">
        <f t="shared" si="37"/>
        <v>145636.78587217821</v>
      </c>
      <c r="E334">
        <f t="shared" si="38"/>
        <v>2427.2797645363034</v>
      </c>
      <c r="F334">
        <f t="shared" si="41"/>
        <v>5.5751748198204041</v>
      </c>
      <c r="G334">
        <f t="shared" si="42"/>
        <v>40.454662742271722</v>
      </c>
      <c r="H334">
        <f t="shared" si="39"/>
        <v>77.073553509736087</v>
      </c>
    </row>
    <row r="335" spans="3:8" x14ac:dyDescent="0.25">
      <c r="C335">
        <f t="shared" si="40"/>
        <v>3290</v>
      </c>
      <c r="D335">
        <f t="shared" si="37"/>
        <v>145971.0414958011</v>
      </c>
      <c r="E335">
        <f t="shared" si="38"/>
        <v>2432.850691596685</v>
      </c>
      <c r="F335">
        <f t="shared" si="41"/>
        <v>5.5709270603815639</v>
      </c>
      <c r="G335">
        <f t="shared" si="42"/>
        <v>40.547511526611416</v>
      </c>
      <c r="H335">
        <f t="shared" si="39"/>
        <v>77.249721691630796</v>
      </c>
    </row>
    <row r="336" spans="3:8" x14ac:dyDescent="0.25">
      <c r="C336">
        <f t="shared" si="40"/>
        <v>3300</v>
      </c>
      <c r="D336">
        <f t="shared" si="37"/>
        <v>146305.04322182713</v>
      </c>
      <c r="E336">
        <f t="shared" si="38"/>
        <v>2438.4173870304521</v>
      </c>
      <c r="F336">
        <f t="shared" si="41"/>
        <v>5.5666954337671086</v>
      </c>
      <c r="G336">
        <f t="shared" si="42"/>
        <v>40.640289783840871</v>
      </c>
      <c r="H336">
        <f t="shared" si="39"/>
        <v>77.425756057742362</v>
      </c>
    </row>
    <row r="337" spans="3:8" x14ac:dyDescent="0.25">
      <c r="C337">
        <f t="shared" si="40"/>
        <v>3310</v>
      </c>
      <c r="D337">
        <f t="shared" si="37"/>
        <v>146638.79201162833</v>
      </c>
      <c r="E337">
        <f t="shared" si="38"/>
        <v>2443.9798668604722</v>
      </c>
      <c r="F337">
        <f t="shared" si="41"/>
        <v>5.5624798300200382</v>
      </c>
      <c r="G337">
        <f t="shared" si="42"/>
        <v>40.732997781007867</v>
      </c>
      <c r="H337">
        <f t="shared" si="39"/>
        <v>77.601657114758467</v>
      </c>
    </row>
    <row r="338" spans="3:8" x14ac:dyDescent="0.25">
      <c r="C338">
        <f t="shared" si="40"/>
        <v>3320</v>
      </c>
      <c r="D338">
        <f t="shared" si="37"/>
        <v>146972.28882004414</v>
      </c>
      <c r="E338">
        <f t="shared" si="38"/>
        <v>2449.5381470007355</v>
      </c>
      <c r="F338">
        <f t="shared" si="41"/>
        <v>5.5582801402633777</v>
      </c>
      <c r="G338">
        <f t="shared" si="42"/>
        <v>40.825635783345589</v>
      </c>
      <c r="H338">
        <f t="shared" si="39"/>
        <v>77.777425365923591</v>
      </c>
    </row>
    <row r="339" spans="3:8" x14ac:dyDescent="0.25">
      <c r="C339">
        <f t="shared" si="40"/>
        <v>3330</v>
      </c>
      <c r="D339">
        <f t="shared" si="37"/>
        <v>147305.53459544558</v>
      </c>
      <c r="E339">
        <f t="shared" si="38"/>
        <v>2455.0922432574266</v>
      </c>
      <c r="F339">
        <f t="shared" si="41"/>
        <v>5.5540962566910821</v>
      </c>
      <c r="G339">
        <f t="shared" si="42"/>
        <v>40.918204054290442</v>
      </c>
      <c r="H339">
        <f t="shared" si="39"/>
        <v>77.9530613110731</v>
      </c>
    </row>
    <row r="340" spans="3:8" x14ac:dyDescent="0.25">
      <c r="C340">
        <f t="shared" si="40"/>
        <v>3340</v>
      </c>
      <c r="D340">
        <f t="shared" si="37"/>
        <v>147638.53027979765</v>
      </c>
      <c r="E340">
        <f t="shared" si="38"/>
        <v>2460.642171329961</v>
      </c>
      <c r="F340">
        <f t="shared" si="41"/>
        <v>5.5499280725343851</v>
      </c>
      <c r="G340">
        <f t="shared" si="42"/>
        <v>41.010702855499353</v>
      </c>
      <c r="H340">
        <f t="shared" si="39"/>
        <v>78.128565446666343</v>
      </c>
    </row>
    <row r="341" spans="3:8" x14ac:dyDescent="0.25">
      <c r="C341">
        <f t="shared" si="40"/>
        <v>3350</v>
      </c>
      <c r="D341">
        <f t="shared" si="37"/>
        <v>147971.27680872267</v>
      </c>
      <c r="E341">
        <f t="shared" si="38"/>
        <v>2466.1879468120446</v>
      </c>
      <c r="F341">
        <f t="shared" si="41"/>
        <v>5.5457754820836271</v>
      </c>
      <c r="G341">
        <f t="shared" si="42"/>
        <v>41.103132446867413</v>
      </c>
      <c r="H341">
        <f t="shared" si="39"/>
        <v>78.303938265819369</v>
      </c>
    </row>
    <row r="342" spans="3:8" x14ac:dyDescent="0.25">
      <c r="C342">
        <f t="shared" si="40"/>
        <v>3360</v>
      </c>
      <c r="D342">
        <f t="shared" si="37"/>
        <v>148303.77511156097</v>
      </c>
      <c r="E342">
        <f t="shared" si="38"/>
        <v>2471.7295851926829</v>
      </c>
      <c r="F342">
        <f t="shared" si="41"/>
        <v>5.5416383806382328</v>
      </c>
      <c r="G342">
        <f t="shared" si="42"/>
        <v>41.195493086544715</v>
      </c>
      <c r="H342">
        <f t="shared" si="39"/>
        <v>78.479180258337621</v>
      </c>
    </row>
    <row r="343" spans="3:8" x14ac:dyDescent="0.25">
      <c r="C343">
        <f t="shared" si="40"/>
        <v>3370</v>
      </c>
      <c r="D343">
        <f t="shared" si="37"/>
        <v>148636.02611143212</v>
      </c>
      <c r="E343">
        <f t="shared" si="38"/>
        <v>2477.2671018572019</v>
      </c>
      <c r="F343">
        <f t="shared" si="41"/>
        <v>5.5375166645189893</v>
      </c>
      <c r="G343">
        <f t="shared" si="42"/>
        <v>41.287785030953366</v>
      </c>
      <c r="H343">
        <f t="shared" si="39"/>
        <v>78.654291910747716</v>
      </c>
    </row>
    <row r="344" spans="3:8" x14ac:dyDescent="0.25">
      <c r="C344">
        <f t="shared" si="40"/>
        <v>3380</v>
      </c>
      <c r="D344">
        <f t="shared" si="37"/>
        <v>148968.03072529423</v>
      </c>
      <c r="E344">
        <f t="shared" si="38"/>
        <v>2482.8005120882372</v>
      </c>
      <c r="F344">
        <f t="shared" si="41"/>
        <v>5.5334102310353046</v>
      </c>
      <c r="G344">
        <f t="shared" si="42"/>
        <v>41.380008534803956</v>
      </c>
      <c r="H344">
        <f t="shared" si="39"/>
        <v>78.829273706329289</v>
      </c>
    </row>
    <row r="345" spans="3:8" x14ac:dyDescent="0.25">
      <c r="C345">
        <f t="shared" si="40"/>
        <v>3390</v>
      </c>
      <c r="D345">
        <f t="shared" si="37"/>
        <v>149299.78986400418</v>
      </c>
      <c r="E345">
        <f t="shared" si="38"/>
        <v>2488.3298310667365</v>
      </c>
      <c r="F345">
        <f t="shared" si="41"/>
        <v>5.5293189784993046</v>
      </c>
      <c r="G345">
        <f t="shared" si="42"/>
        <v>41.472163851112278</v>
      </c>
      <c r="H345">
        <f t="shared" si="39"/>
        <v>79.00412612514576</v>
      </c>
    </row>
    <row r="346" spans="3:8" x14ac:dyDescent="0.25">
      <c r="C346">
        <f t="shared" si="40"/>
        <v>3400</v>
      </c>
      <c r="D346">
        <f t="shared" si="37"/>
        <v>149631.30443237524</v>
      </c>
      <c r="E346">
        <f t="shared" si="38"/>
        <v>2493.8550738729205</v>
      </c>
      <c r="F346">
        <f t="shared" si="41"/>
        <v>5.5252428061839964</v>
      </c>
      <c r="G346">
        <f t="shared" si="42"/>
        <v>41.564251231215344</v>
      </c>
      <c r="H346">
        <f t="shared" si="39"/>
        <v>79.178849644075797</v>
      </c>
    </row>
    <row r="347" spans="3:8" x14ac:dyDescent="0.25">
      <c r="C347">
        <f t="shared" si="40"/>
        <v>3410</v>
      </c>
      <c r="D347">
        <f t="shared" si="37"/>
        <v>149962.57532923494</v>
      </c>
      <c r="E347">
        <f t="shared" si="38"/>
        <v>2499.3762554872492</v>
      </c>
      <c r="F347">
        <f t="shared" si="41"/>
        <v>5.5211816143287251</v>
      </c>
      <c r="G347">
        <f t="shared" si="42"/>
        <v>41.656270924787485</v>
      </c>
      <c r="H347">
        <f t="shared" si="39"/>
        <v>79.353444736843088</v>
      </c>
    </row>
    <row r="348" spans="3:8" x14ac:dyDescent="0.25">
      <c r="C348">
        <f t="shared" si="40"/>
        <v>3420</v>
      </c>
      <c r="D348">
        <f t="shared" si="37"/>
        <v>150293.60344748269</v>
      </c>
      <c r="E348">
        <f t="shared" si="38"/>
        <v>2504.8933907913784</v>
      </c>
      <c r="F348">
        <f t="shared" si="41"/>
        <v>5.5171353041291695</v>
      </c>
      <c r="G348">
        <f t="shared" si="42"/>
        <v>41.748223179856303</v>
      </c>
      <c r="H348">
        <f t="shared" si="39"/>
        <v>79.527911874046893</v>
      </c>
    </row>
    <row r="349" spans="3:8" x14ac:dyDescent="0.25">
      <c r="C349">
        <f t="shared" si="40"/>
        <v>3430</v>
      </c>
      <c r="D349">
        <f t="shared" si="37"/>
        <v>150624.3896741459</v>
      </c>
      <c r="E349">
        <f t="shared" si="38"/>
        <v>2510.4064945690984</v>
      </c>
      <c r="F349">
        <f t="shared" si="41"/>
        <v>5.5131037777200618</v>
      </c>
      <c r="G349">
        <f t="shared" si="42"/>
        <v>41.84010824281831</v>
      </c>
      <c r="H349">
        <f t="shared" si="39"/>
        <v>79.702251523191492</v>
      </c>
    </row>
    <row r="350" spans="3:8" x14ac:dyDescent="0.25">
      <c r="C350">
        <f t="shared" si="40"/>
        <v>3440</v>
      </c>
      <c r="D350">
        <f t="shared" si="37"/>
        <v>150954.93489043426</v>
      </c>
      <c r="E350">
        <f t="shared" si="38"/>
        <v>2515.9155815072377</v>
      </c>
      <c r="F350">
        <f t="shared" si="41"/>
        <v>5.5090869381392622</v>
      </c>
      <c r="G350">
        <f t="shared" si="42"/>
        <v>41.931926358453964</v>
      </c>
      <c r="H350">
        <f t="shared" si="39"/>
        <v>79.876464148715598</v>
      </c>
    </row>
    <row r="351" spans="3:8" x14ac:dyDescent="0.25">
      <c r="C351">
        <f t="shared" si="40"/>
        <v>3450</v>
      </c>
      <c r="D351">
        <f t="shared" si="37"/>
        <v>151285.23997179692</v>
      </c>
      <c r="E351">
        <f t="shared" si="38"/>
        <v>2521.4206661966155</v>
      </c>
      <c r="F351">
        <f t="shared" si="41"/>
        <v>5.5050846893777816</v>
      </c>
      <c r="G351">
        <f t="shared" si="42"/>
        <v>42.023677769943589</v>
      </c>
      <c r="H351">
        <f t="shared" si="39"/>
        <v>80.05055021202115</v>
      </c>
    </row>
    <row r="352" spans="3:8" x14ac:dyDescent="0.25">
      <c r="C352">
        <f t="shared" si="40"/>
        <v>3460</v>
      </c>
      <c r="D352">
        <f t="shared" si="37"/>
        <v>151615.30578797526</v>
      </c>
      <c r="E352">
        <f t="shared" si="38"/>
        <v>2526.9217631329211</v>
      </c>
      <c r="F352">
        <f t="shared" si="41"/>
        <v>5.5010969363056574</v>
      </c>
      <c r="G352">
        <f t="shared" si="42"/>
        <v>42.115362718882018</v>
      </c>
      <c r="H352">
        <f t="shared" si="39"/>
        <v>80.224510171502132</v>
      </c>
    </row>
    <row r="353" spans="3:8" x14ac:dyDescent="0.25">
      <c r="C353">
        <f t="shared" si="40"/>
        <v>3470</v>
      </c>
      <c r="D353">
        <f t="shared" si="37"/>
        <v>151945.13320305664</v>
      </c>
      <c r="E353">
        <f t="shared" si="38"/>
        <v>2532.4188867176108</v>
      </c>
      <c r="F353">
        <f t="shared" si="41"/>
        <v>5.4971235846896889</v>
      </c>
      <c r="G353">
        <f t="shared" si="42"/>
        <v>42.206981445293515</v>
      </c>
      <c r="H353">
        <f t="shared" si="39"/>
        <v>80.398344482572639</v>
      </c>
    </row>
    <row r="354" spans="3:8" x14ac:dyDescent="0.25">
      <c r="C354">
        <f t="shared" si="40"/>
        <v>3480</v>
      </c>
      <c r="D354">
        <f t="shared" si="37"/>
        <v>152274.72307552796</v>
      </c>
      <c r="E354">
        <f t="shared" si="38"/>
        <v>2537.9120512587992</v>
      </c>
      <c r="F354">
        <f t="shared" si="41"/>
        <v>5.4931645411884347</v>
      </c>
      <c r="G354">
        <f t="shared" si="42"/>
        <v>42.298534187646652</v>
      </c>
      <c r="H354">
        <f t="shared" si="39"/>
        <v>80.572053597694847</v>
      </c>
    </row>
    <row r="355" spans="3:8" x14ac:dyDescent="0.25">
      <c r="C355">
        <f t="shared" si="40"/>
        <v>3490</v>
      </c>
      <c r="D355">
        <f t="shared" si="37"/>
        <v>152604.076258327</v>
      </c>
      <c r="E355">
        <f t="shared" si="38"/>
        <v>2543.4012709721164</v>
      </c>
      <c r="F355">
        <f t="shared" si="41"/>
        <v>5.4892197133171976</v>
      </c>
      <c r="G355">
        <f t="shared" si="42"/>
        <v>42.390021182868608</v>
      </c>
      <c r="H355">
        <f t="shared" si="39"/>
        <v>80.745637966406704</v>
      </c>
    </row>
    <row r="356" spans="3:8" x14ac:dyDescent="0.25">
      <c r="C356">
        <f t="shared" si="40"/>
        <v>3500</v>
      </c>
      <c r="D356">
        <f t="shared" si="37"/>
        <v>152933.19359889516</v>
      </c>
      <c r="E356">
        <f t="shared" si="38"/>
        <v>2548.8865599815858</v>
      </c>
      <c r="F356">
        <f t="shared" si="41"/>
        <v>5.4852890094693976</v>
      </c>
      <c r="G356">
        <f t="shared" si="42"/>
        <v>42.481442666359762</v>
      </c>
      <c r="H356">
        <f t="shared" si="39"/>
        <v>80.919098035348838</v>
      </c>
    </row>
    <row r="357" spans="3:8" x14ac:dyDescent="0.25">
      <c r="C357">
        <f t="shared" si="40"/>
        <v>3510</v>
      </c>
      <c r="D357">
        <f t="shared" si="37"/>
        <v>153262.07593922756</v>
      </c>
      <c r="E357">
        <f t="shared" si="38"/>
        <v>2554.3679323204592</v>
      </c>
      <c r="F357">
        <f t="shared" si="41"/>
        <v>5.4813723388733706</v>
      </c>
      <c r="G357">
        <f t="shared" si="42"/>
        <v>42.572798872007652</v>
      </c>
      <c r="H357">
        <f t="shared" si="39"/>
        <v>81.092434248291681</v>
      </c>
    </row>
    <row r="358" spans="3:8" x14ac:dyDescent="0.25">
      <c r="C358">
        <f t="shared" si="40"/>
        <v>3520</v>
      </c>
      <c r="D358">
        <f t="shared" si="37"/>
        <v>153590.72411592395</v>
      </c>
      <c r="E358">
        <f t="shared" si="38"/>
        <v>2559.8454019320657</v>
      </c>
      <c r="F358">
        <f t="shared" si="41"/>
        <v>5.4774696116064661</v>
      </c>
      <c r="G358">
        <f t="shared" si="42"/>
        <v>42.664090032201095</v>
      </c>
      <c r="H358">
        <f t="shared" si="39"/>
        <v>81.26564704616203</v>
      </c>
    </row>
    <row r="359" spans="3:8" x14ac:dyDescent="0.25">
      <c r="C359">
        <f t="shared" si="40"/>
        <v>3530</v>
      </c>
      <c r="D359">
        <f t="shared" si="37"/>
        <v>153919.13896023855</v>
      </c>
      <c r="E359">
        <f t="shared" si="38"/>
        <v>2565.3189826706425</v>
      </c>
      <c r="F359">
        <f t="shared" si="41"/>
        <v>5.4735807385768567</v>
      </c>
      <c r="G359">
        <f t="shared" si="42"/>
        <v>42.755316377844039</v>
      </c>
      <c r="H359">
        <f t="shared" si="39"/>
        <v>81.438736867069238</v>
      </c>
    </row>
    <row r="360" spans="3:8" x14ac:dyDescent="0.25">
      <c r="C360">
        <f t="shared" si="40"/>
        <v>3540</v>
      </c>
      <c r="D360">
        <f t="shared" si="37"/>
        <v>154247.32129812826</v>
      </c>
      <c r="E360">
        <f t="shared" si="38"/>
        <v>2570.7886883021374</v>
      </c>
      <c r="F360">
        <f t="shared" si="41"/>
        <v>5.4697056314948895</v>
      </c>
      <c r="G360">
        <f t="shared" si="42"/>
        <v>42.846478138368958</v>
      </c>
      <c r="H360">
        <f t="shared" si="39"/>
        <v>81.611704146331121</v>
      </c>
    </row>
    <row r="361" spans="3:8" x14ac:dyDescent="0.25">
      <c r="C361">
        <f t="shared" si="40"/>
        <v>3550</v>
      </c>
      <c r="D361">
        <f t="shared" si="37"/>
        <v>154575.27195030352</v>
      </c>
      <c r="E361">
        <f t="shared" si="38"/>
        <v>2576.2545325050587</v>
      </c>
      <c r="F361">
        <f t="shared" si="41"/>
        <v>5.4658442029212893</v>
      </c>
      <c r="G361">
        <f t="shared" si="42"/>
        <v>42.937575541750981</v>
      </c>
      <c r="H361">
        <f t="shared" si="39"/>
        <v>81.784549316499564</v>
      </c>
    </row>
    <row r="362" spans="3:8" x14ac:dyDescent="0.25">
      <c r="C362">
        <f t="shared" si="40"/>
        <v>3560</v>
      </c>
      <c r="D362">
        <f t="shared" si="37"/>
        <v>154902.99173227343</v>
      </c>
      <c r="E362">
        <f t="shared" si="38"/>
        <v>2581.7165288712235</v>
      </c>
      <c r="F362">
        <f t="shared" si="41"/>
        <v>5.4619963661648399</v>
      </c>
      <c r="G362">
        <f t="shared" si="42"/>
        <v>43.028608814520389</v>
      </c>
      <c r="H362">
        <f t="shared" si="39"/>
        <v>81.95727280738609</v>
      </c>
    </row>
    <row r="363" spans="3:8" x14ac:dyDescent="0.25">
      <c r="C363">
        <f t="shared" si="40"/>
        <v>3570</v>
      </c>
      <c r="D363">
        <f t="shared" si="37"/>
        <v>155230.48145439551</v>
      </c>
      <c r="E363">
        <f t="shared" si="38"/>
        <v>2587.1746909065919</v>
      </c>
      <c r="F363">
        <f t="shared" si="41"/>
        <v>5.458162035368332</v>
      </c>
      <c r="G363">
        <f t="shared" si="42"/>
        <v>43.119578181776532</v>
      </c>
      <c r="H363">
        <f t="shared" si="39"/>
        <v>82.129875046086326</v>
      </c>
    </row>
    <row r="364" spans="3:8" x14ac:dyDescent="0.25">
      <c r="C364">
        <f t="shared" si="40"/>
        <v>3580</v>
      </c>
      <c r="D364">
        <f t="shared" si="37"/>
        <v>155557.74192192176</v>
      </c>
      <c r="E364">
        <f t="shared" si="38"/>
        <v>2592.629032032029</v>
      </c>
      <c r="F364">
        <f t="shared" si="41"/>
        <v>5.4543411254371676</v>
      </c>
      <c r="G364">
        <f t="shared" si="42"/>
        <v>43.210483867200487</v>
      </c>
      <c r="H364">
        <f t="shared" si="39"/>
        <v>82.302356457005317</v>
      </c>
    </row>
    <row r="365" spans="3:8" x14ac:dyDescent="0.25">
      <c r="C365">
        <f t="shared" si="40"/>
        <v>3590</v>
      </c>
      <c r="D365">
        <f t="shared" si="37"/>
        <v>155884.77393504442</v>
      </c>
      <c r="E365">
        <f t="shared" si="38"/>
        <v>2598.0795655840734</v>
      </c>
      <c r="F365">
        <f t="shared" si="41"/>
        <v>5.4505335520443623</v>
      </c>
      <c r="G365">
        <f t="shared" si="42"/>
        <v>43.301326093067892</v>
      </c>
      <c r="H365">
        <f t="shared" si="39"/>
        <v>82.474717461881696</v>
      </c>
    </row>
    <row r="366" spans="3:8" x14ac:dyDescent="0.25">
      <c r="C366">
        <f t="shared" si="40"/>
        <v>3600</v>
      </c>
      <c r="D366">
        <f t="shared" si="37"/>
        <v>156211.57828894319</v>
      </c>
      <c r="E366">
        <f t="shared" si="38"/>
        <v>2603.5263048157199</v>
      </c>
      <c r="F366">
        <f t="shared" si="41"/>
        <v>5.4467392316464611</v>
      </c>
      <c r="G366">
        <f t="shared" si="42"/>
        <v>43.392105080261999</v>
      </c>
      <c r="H366">
        <f t="shared" si="39"/>
        <v>82.646958479811587</v>
      </c>
    </row>
    <row r="367" spans="3:8" x14ac:dyDescent="0.25">
      <c r="C367">
        <f t="shared" si="40"/>
        <v>3610</v>
      </c>
      <c r="D367">
        <f t="shared" si="37"/>
        <v>156538.15577382859</v>
      </c>
      <c r="E367">
        <f t="shared" si="38"/>
        <v>2608.9692628971434</v>
      </c>
      <c r="F367">
        <f t="shared" si="41"/>
        <v>5.4429580814235123</v>
      </c>
      <c r="G367">
        <f t="shared" si="42"/>
        <v>43.482821048285722</v>
      </c>
      <c r="H367">
        <f t="shared" si="39"/>
        <v>82.819079927272767</v>
      </c>
    </row>
    <row r="368" spans="3:8" x14ac:dyDescent="0.25">
      <c r="C368">
        <f t="shared" si="40"/>
        <v>3620</v>
      </c>
      <c r="D368">
        <f t="shared" si="37"/>
        <v>156864.50717498836</v>
      </c>
      <c r="E368">
        <f t="shared" si="38"/>
        <v>2614.4084529164729</v>
      </c>
      <c r="F368">
        <f t="shared" si="41"/>
        <v>5.4391900193295442</v>
      </c>
      <c r="G368">
        <f t="shared" si="42"/>
        <v>43.573474215274551</v>
      </c>
      <c r="H368">
        <f t="shared" si="39"/>
        <v>82.991082218148293</v>
      </c>
    </row>
    <row r="369" spans="3:8" x14ac:dyDescent="0.25">
      <c r="C369">
        <f t="shared" si="40"/>
        <v>3630</v>
      </c>
      <c r="D369">
        <f t="shared" si="37"/>
        <v>157190.63327283121</v>
      </c>
      <c r="E369">
        <f t="shared" si="38"/>
        <v>2619.84388788052</v>
      </c>
      <c r="F369">
        <f t="shared" si="41"/>
        <v>5.43543496404709</v>
      </c>
      <c r="G369">
        <f t="shared" si="42"/>
        <v>43.664064798008667</v>
      </c>
      <c r="H369">
        <f t="shared" si="39"/>
        <v>83.16296576374917</v>
      </c>
    </row>
    <row r="370" spans="3:8" x14ac:dyDescent="0.25">
      <c r="C370">
        <f t="shared" si="40"/>
        <v>3640</v>
      </c>
      <c r="D370">
        <f t="shared" si="37"/>
        <v>157516.53484292945</v>
      </c>
      <c r="E370">
        <f t="shared" si="38"/>
        <v>2625.2755807154908</v>
      </c>
      <c r="F370">
        <f t="shared" si="41"/>
        <v>5.4316928349708178</v>
      </c>
      <c r="G370">
        <f t="shared" si="42"/>
        <v>43.754593011924847</v>
      </c>
      <c r="H370">
        <f t="shared" si="39"/>
        <v>83.3347309728385</v>
      </c>
    </row>
    <row r="371" spans="3:8" x14ac:dyDescent="0.25">
      <c r="C371">
        <f t="shared" si="40"/>
        <v>3650</v>
      </c>
      <c r="D371">
        <f t="shared" si="37"/>
        <v>157842.21265606341</v>
      </c>
      <c r="E371">
        <f t="shared" si="38"/>
        <v>2630.7035442677234</v>
      </c>
      <c r="F371">
        <f t="shared" si="41"/>
        <v>5.4279635522325407</v>
      </c>
      <c r="G371">
        <f t="shared" si="42"/>
        <v>43.845059071128723</v>
      </c>
      <c r="H371">
        <f t="shared" si="39"/>
        <v>83.506378251652833</v>
      </c>
    </row>
    <row r="372" spans="3:8" x14ac:dyDescent="0.25">
      <c r="C372">
        <f t="shared" si="40"/>
        <v>3660</v>
      </c>
      <c r="D372">
        <f t="shared" si="37"/>
        <v>158167.66747826384</v>
      </c>
      <c r="E372">
        <f t="shared" si="38"/>
        <v>2636.1277913043973</v>
      </c>
      <c r="F372">
        <f t="shared" si="41"/>
        <v>5.4242470366739326</v>
      </c>
      <c r="G372">
        <f t="shared" si="42"/>
        <v>43.935463188406622</v>
      </c>
      <c r="H372">
        <f t="shared" si="39"/>
        <v>83.677908003925921</v>
      </c>
    </row>
    <row r="373" spans="3:8" x14ac:dyDescent="0.25">
      <c r="C373">
        <f t="shared" si="40"/>
        <v>3670</v>
      </c>
      <c r="D373">
        <f t="shared" si="37"/>
        <v>158492.9000708535</v>
      </c>
      <c r="E373">
        <f t="shared" si="38"/>
        <v>2641.5483345142252</v>
      </c>
      <c r="F373">
        <f t="shared" si="41"/>
        <v>5.4205432098278834</v>
      </c>
      <c r="G373">
        <f t="shared" si="42"/>
        <v>44.025805575237086</v>
      </c>
      <c r="H373">
        <f t="shared" si="39"/>
        <v>83.849320630910086</v>
      </c>
    </row>
    <row r="374" spans="3:8" x14ac:dyDescent="0.25">
      <c r="C374">
        <f t="shared" si="40"/>
        <v>3680</v>
      </c>
      <c r="D374">
        <f t="shared" si="37"/>
        <v>158817.91119048942</v>
      </c>
      <c r="E374">
        <f t="shared" si="38"/>
        <v>2646.9651865081569</v>
      </c>
      <c r="F374">
        <f t="shared" si="41"/>
        <v>5.4168519939316866</v>
      </c>
      <c r="G374">
        <f t="shared" si="42"/>
        <v>44.116086441802615</v>
      </c>
      <c r="H374">
        <f t="shared" si="39"/>
        <v>84.020616531398574</v>
      </c>
    </row>
    <row r="375" spans="3:8" x14ac:dyDescent="0.25">
      <c r="C375">
        <f t="shared" si="40"/>
        <v>3690</v>
      </c>
      <c r="D375">
        <f t="shared" si="37"/>
        <v>159142.70158920385</v>
      </c>
      <c r="E375">
        <f t="shared" si="38"/>
        <v>2652.3783598200639</v>
      </c>
      <c r="F375">
        <f t="shared" si="41"/>
        <v>5.4131733119070304</v>
      </c>
      <c r="G375">
        <f t="shared" si="42"/>
        <v>44.206305997001067</v>
      </c>
      <c r="H375">
        <f t="shared" si="39"/>
        <v>84.19179610174713</v>
      </c>
    </row>
    <row r="376" spans="3:8" x14ac:dyDescent="0.25">
      <c r="C376">
        <f t="shared" si="40"/>
        <v>3700</v>
      </c>
      <c r="D376">
        <f t="shared" si="37"/>
        <v>159467.27201444452</v>
      </c>
      <c r="E376">
        <f t="shared" si="38"/>
        <v>2657.7878669074084</v>
      </c>
      <c r="F376">
        <f t="shared" si="41"/>
        <v>5.4095070873445366</v>
      </c>
      <c r="G376">
        <f t="shared" si="42"/>
        <v>44.29646444845681</v>
      </c>
      <c r="H376">
        <f t="shared" si="39"/>
        <v>84.362859735895611</v>
      </c>
    </row>
    <row r="377" spans="3:8" x14ac:dyDescent="0.25">
      <c r="C377">
        <f t="shared" si="40"/>
        <v>3710</v>
      </c>
      <c r="D377">
        <f t="shared" si="37"/>
        <v>159791.62320911669</v>
      </c>
      <c r="E377">
        <f t="shared" si="38"/>
        <v>2663.1937201519449</v>
      </c>
      <c r="F377">
        <f t="shared" si="41"/>
        <v>5.4058532445365017</v>
      </c>
      <c r="G377">
        <f t="shared" si="42"/>
        <v>44.386562002532415</v>
      </c>
      <c r="H377">
        <f t="shared" si="39"/>
        <v>84.533807825388976</v>
      </c>
    </row>
    <row r="378" spans="3:8" x14ac:dyDescent="0.25">
      <c r="C378">
        <f t="shared" si="40"/>
        <v>3720</v>
      </c>
      <c r="D378">
        <f t="shared" si="37"/>
        <v>160115.75591162025</v>
      </c>
      <c r="E378">
        <f t="shared" si="38"/>
        <v>2668.5959318603373</v>
      </c>
      <c r="F378">
        <f t="shared" si="41"/>
        <v>5.4022117083923149</v>
      </c>
      <c r="G378">
        <f t="shared" si="42"/>
        <v>44.476598864338953</v>
      </c>
      <c r="H378">
        <f t="shared" si="39"/>
        <v>84.704640759398487</v>
      </c>
    </row>
    <row r="379" spans="3:8" x14ac:dyDescent="0.25">
      <c r="C379">
        <f t="shared" si="40"/>
        <v>3730</v>
      </c>
      <c r="D379">
        <f t="shared" si="37"/>
        <v>160439.67085589119</v>
      </c>
      <c r="E379">
        <f t="shared" si="38"/>
        <v>2673.994514264853</v>
      </c>
      <c r="F379">
        <f t="shared" si="41"/>
        <v>5.3985824045157642</v>
      </c>
      <c r="G379">
        <f t="shared" si="42"/>
        <v>44.56657523774755</v>
      </c>
      <c r="H379">
        <f t="shared" si="39"/>
        <v>84.875358924742343</v>
      </c>
    </row>
    <row r="380" spans="3:8" x14ac:dyDescent="0.25">
      <c r="C380">
        <f t="shared" si="40"/>
        <v>3740</v>
      </c>
      <c r="D380">
        <f t="shared" si="37"/>
        <v>160763.36877143945</v>
      </c>
      <c r="E380">
        <f t="shared" si="38"/>
        <v>2679.3894795239908</v>
      </c>
      <c r="F380">
        <f t="shared" si="41"/>
        <v>5.3949652591377344</v>
      </c>
      <c r="G380">
        <f t="shared" si="42"/>
        <v>44.656491325399848</v>
      </c>
      <c r="H380">
        <f t="shared" si="39"/>
        <v>85.045962705905893</v>
      </c>
    </row>
    <row r="381" spans="3:8" x14ac:dyDescent="0.25">
      <c r="C381">
        <f t="shared" si="40"/>
        <v>3750</v>
      </c>
      <c r="D381">
        <f t="shared" si="37"/>
        <v>161086.85038338776</v>
      </c>
      <c r="E381">
        <f t="shared" si="38"/>
        <v>2684.7808397231292</v>
      </c>
      <c r="F381">
        <f t="shared" si="41"/>
        <v>5.3913601991384894</v>
      </c>
      <c r="G381">
        <f t="shared" si="42"/>
        <v>44.746347328718819</v>
      </c>
      <c r="H381">
        <f t="shared" si="39"/>
        <v>85.216452485062462</v>
      </c>
    </row>
    <row r="382" spans="3:8" x14ac:dyDescent="0.25">
      <c r="C382">
        <f t="shared" si="40"/>
        <v>3760</v>
      </c>
      <c r="D382">
        <f t="shared" si="37"/>
        <v>161410.11641250981</v>
      </c>
      <c r="E382">
        <f t="shared" si="38"/>
        <v>2690.1686068751637</v>
      </c>
      <c r="F382">
        <f t="shared" si="41"/>
        <v>5.3877671520344848</v>
      </c>
      <c r="G382">
        <f t="shared" si="42"/>
        <v>44.836143447919397</v>
      </c>
      <c r="H382">
        <f t="shared" si="39"/>
        <v>85.38682864209305</v>
      </c>
    </row>
    <row r="383" spans="3:8" x14ac:dyDescent="0.25">
      <c r="C383">
        <f t="shared" si="40"/>
        <v>3770</v>
      </c>
      <c r="D383">
        <f t="shared" si="37"/>
        <v>161733.16757526688</v>
      </c>
      <c r="E383">
        <f t="shared" si="38"/>
        <v>2695.5527929211148</v>
      </c>
      <c r="F383">
        <f t="shared" si="41"/>
        <v>5.3841860459510826</v>
      </c>
      <c r="G383">
        <f t="shared" si="42"/>
        <v>44.925879882018577</v>
      </c>
      <c r="H383">
        <f t="shared" si="39"/>
        <v>85.557091554606075</v>
      </c>
    </row>
    <row r="384" spans="3:8" x14ac:dyDescent="0.25">
      <c r="C384">
        <f t="shared" si="40"/>
        <v>3780</v>
      </c>
      <c r="D384">
        <f t="shared" si="37"/>
        <v>162056.00458384654</v>
      </c>
      <c r="E384">
        <f t="shared" si="38"/>
        <v>2700.9334097307756</v>
      </c>
      <c r="F384">
        <f t="shared" si="41"/>
        <v>5.3806168096607507</v>
      </c>
      <c r="G384">
        <f t="shared" si="42"/>
        <v>45.015556828846258</v>
      </c>
      <c r="H384">
        <f t="shared" si="39"/>
        <v>85.72724159795716</v>
      </c>
    </row>
    <row r="385" spans="3:8" x14ac:dyDescent="0.25">
      <c r="C385">
        <f t="shared" si="40"/>
        <v>3790</v>
      </c>
      <c r="D385">
        <f t="shared" si="37"/>
        <v>162378.62814619744</v>
      </c>
      <c r="E385">
        <f t="shared" si="38"/>
        <v>2706.3104691032909</v>
      </c>
      <c r="F385">
        <f t="shared" si="41"/>
        <v>5.3770593725153049</v>
      </c>
      <c r="G385">
        <f t="shared" si="42"/>
        <v>45.105174485054846</v>
      </c>
      <c r="H385">
        <f t="shared" si="39"/>
        <v>85.897279145268286</v>
      </c>
    </row>
    <row r="386" spans="3:8" x14ac:dyDescent="0.25">
      <c r="C386">
        <f t="shared" si="40"/>
        <v>3800</v>
      </c>
      <c r="D386">
        <f t="shared" si="37"/>
        <v>162701.03896606815</v>
      </c>
      <c r="E386">
        <f t="shared" si="38"/>
        <v>2711.6839827678027</v>
      </c>
      <c r="F386">
        <f t="shared" si="41"/>
        <v>5.3735136645118473</v>
      </c>
      <c r="G386">
        <f t="shared" si="42"/>
        <v>45.194733046130047</v>
      </c>
      <c r="H386">
        <f t="shared" si="39"/>
        <v>86.067204567447234</v>
      </c>
    </row>
    <row r="387" spans="3:8" x14ac:dyDescent="0.25">
      <c r="C387">
        <f t="shared" si="40"/>
        <v>3810</v>
      </c>
      <c r="D387">
        <f t="shared" si="37"/>
        <v>163023.23774304072</v>
      </c>
      <c r="E387">
        <f t="shared" si="38"/>
        <v>2717.0539623840118</v>
      </c>
      <c r="F387">
        <f t="shared" si="41"/>
        <v>5.3699796162090934</v>
      </c>
      <c r="G387">
        <f t="shared" si="42"/>
        <v>45.284232706400196</v>
      </c>
      <c r="H387">
        <f t="shared" si="39"/>
        <v>86.237018233206214</v>
      </c>
    </row>
    <row r="388" spans="3:8" x14ac:dyDescent="0.25">
      <c r="C388">
        <f t="shared" si="40"/>
        <v>3820</v>
      </c>
      <c r="D388">
        <f t="shared" si="37"/>
        <v>163345.22517256706</v>
      </c>
      <c r="E388">
        <f t="shared" si="38"/>
        <v>2722.4204195427842</v>
      </c>
      <c r="F388">
        <f t="shared" si="41"/>
        <v>5.3664571587723913</v>
      </c>
      <c r="G388">
        <f t="shared" si="42"/>
        <v>45.373673659046403</v>
      </c>
      <c r="H388">
        <f t="shared" si="39"/>
        <v>86.4067205090806</v>
      </c>
    </row>
    <row r="389" spans="3:8" x14ac:dyDescent="0.25">
      <c r="C389">
        <f t="shared" si="40"/>
        <v>3830</v>
      </c>
      <c r="D389">
        <f t="shared" si="37"/>
        <v>163667.00194600478</v>
      </c>
      <c r="E389">
        <f t="shared" si="38"/>
        <v>2727.7833657667461</v>
      </c>
      <c r="F389">
        <f t="shared" si="41"/>
        <v>5.3629462239618988</v>
      </c>
      <c r="G389">
        <f t="shared" si="42"/>
        <v>45.463056096112432</v>
      </c>
      <c r="H389">
        <f t="shared" si="39"/>
        <v>86.576311759447776</v>
      </c>
    </row>
    <row r="390" spans="3:8" x14ac:dyDescent="0.25">
      <c r="C390">
        <f t="shared" si="40"/>
        <v>3840</v>
      </c>
      <c r="D390">
        <f t="shared" si="37"/>
        <v>163988.56875065097</v>
      </c>
      <c r="E390">
        <f t="shared" si="38"/>
        <v>2733.1428125108496</v>
      </c>
      <c r="F390">
        <f t="shared" si="41"/>
        <v>5.3594467441034794</v>
      </c>
      <c r="G390">
        <f t="shared" si="42"/>
        <v>45.552380208514158</v>
      </c>
      <c r="H390">
        <f t="shared" si="39"/>
        <v>86.745792346545102</v>
      </c>
    </row>
    <row r="391" spans="3:8" x14ac:dyDescent="0.25">
      <c r="C391">
        <f t="shared" si="40"/>
        <v>3850</v>
      </c>
      <c r="D391">
        <f t="shared" si="37"/>
        <v>164309.92626977645</v>
      </c>
      <c r="E391">
        <f t="shared" si="38"/>
        <v>2738.498771162941</v>
      </c>
      <c r="F391">
        <f t="shared" si="41"/>
        <v>5.3559586520914308</v>
      </c>
      <c r="G391">
        <f t="shared" si="42"/>
        <v>45.641646186049016</v>
      </c>
      <c r="H391">
        <f t="shared" si="39"/>
        <v>86.915162630488197</v>
      </c>
    </row>
    <row r="392" spans="3:8" x14ac:dyDescent="0.25">
      <c r="C392">
        <f t="shared" si="40"/>
        <v>3860</v>
      </c>
      <c r="D392">
        <f t="shared" si="37"/>
        <v>164631.07518266127</v>
      </c>
      <c r="E392">
        <f t="shared" si="38"/>
        <v>2743.8512530443545</v>
      </c>
      <c r="F392">
        <f t="shared" si="41"/>
        <v>5.352481881413496</v>
      </c>
      <c r="G392">
        <f t="shared" si="42"/>
        <v>45.730854217405906</v>
      </c>
      <c r="H392">
        <f t="shared" si="39"/>
        <v>87.08442296928861</v>
      </c>
    </row>
    <row r="393" spans="3:8" x14ac:dyDescent="0.25">
      <c r="C393">
        <f t="shared" si="40"/>
        <v>3870</v>
      </c>
      <c r="D393">
        <f t="shared" ref="D393:D406" si="43">(POWER(C393*$D$5,$D$4)+$D$6)*60</f>
        <v>164952.01616462623</v>
      </c>
      <c r="E393">
        <f t="shared" ref="E393:E406" si="44">D393/60</f>
        <v>2749.2002694104372</v>
      </c>
      <c r="F393">
        <f t="shared" si="41"/>
        <v>5.3490163660826511</v>
      </c>
      <c r="G393">
        <f t="shared" si="42"/>
        <v>45.82000449017395</v>
      </c>
      <c r="H393">
        <f t="shared" ref="H393:H406" si="45">POWER(C393/$D$5,$D$4)</f>
        <v>87.25357371887192</v>
      </c>
    </row>
    <row r="394" spans="3:8" x14ac:dyDescent="0.25">
      <c r="C394">
        <f t="shared" ref="C394:C406" si="46">C393+10</f>
        <v>3880</v>
      </c>
      <c r="D394">
        <f t="shared" si="43"/>
        <v>165272.74988706748</v>
      </c>
      <c r="E394">
        <f t="shared" si="44"/>
        <v>2754.5458314511247</v>
      </c>
      <c r="F394">
        <f t="shared" ref="F394:F406" si="47">E394-E393</f>
        <v>5.3455620406875823</v>
      </c>
      <c r="G394">
        <f t="shared" ref="G394:G406" si="48">E394/60</f>
        <v>45.90909719085208</v>
      </c>
      <c r="H394">
        <f t="shared" si="45"/>
        <v>87.42261523309503</v>
      </c>
    </row>
    <row r="395" spans="3:8" x14ac:dyDescent="0.25">
      <c r="C395">
        <f t="shared" si="46"/>
        <v>3890</v>
      </c>
      <c r="D395">
        <f t="shared" si="43"/>
        <v>165593.27701748873</v>
      </c>
      <c r="E395">
        <f t="shared" si="44"/>
        <v>2759.8879502914788</v>
      </c>
      <c r="F395">
        <f t="shared" si="47"/>
        <v>5.3421188403540327</v>
      </c>
      <c r="G395">
        <f t="shared" si="48"/>
        <v>45.998132504857978</v>
      </c>
      <c r="H395">
        <f t="shared" si="45"/>
        <v>87.591547863763267</v>
      </c>
    </row>
    <row r="396" spans="3:8" x14ac:dyDescent="0.25">
      <c r="C396">
        <f t="shared" si="46"/>
        <v>3900</v>
      </c>
      <c r="D396">
        <f t="shared" si="43"/>
        <v>165913.59821953476</v>
      </c>
      <c r="E396">
        <f t="shared" si="44"/>
        <v>2765.2266369922459</v>
      </c>
      <c r="F396">
        <f t="shared" si="47"/>
        <v>5.3386867007670844</v>
      </c>
      <c r="G396">
        <f t="shared" si="48"/>
        <v>46.08711061653743</v>
      </c>
      <c r="H396">
        <f t="shared" si="45"/>
        <v>87.76037196064793</v>
      </c>
    </row>
    <row r="397" spans="3:8" x14ac:dyDescent="0.25">
      <c r="C397">
        <f t="shared" si="46"/>
        <v>3910</v>
      </c>
      <c r="D397">
        <f t="shared" si="43"/>
        <v>166233.71415302195</v>
      </c>
      <c r="E397">
        <f t="shared" si="44"/>
        <v>2770.5619025503661</v>
      </c>
      <c r="F397">
        <f t="shared" si="47"/>
        <v>5.3352655581202271</v>
      </c>
      <c r="G397">
        <f t="shared" si="48"/>
        <v>46.176031709172769</v>
      </c>
      <c r="H397">
        <f t="shared" si="45"/>
        <v>87.9290878715031</v>
      </c>
    </row>
    <row r="398" spans="3:8" x14ac:dyDescent="0.25">
      <c r="C398">
        <f t="shared" si="46"/>
        <v>3920</v>
      </c>
      <c r="D398">
        <f t="shared" si="43"/>
        <v>166553.62547397157</v>
      </c>
      <c r="E398">
        <f t="shared" si="44"/>
        <v>2775.893757899526</v>
      </c>
      <c r="F398">
        <f t="shared" si="47"/>
        <v>5.3318553491599232</v>
      </c>
      <c r="G398">
        <f t="shared" si="48"/>
        <v>46.2648959649921</v>
      </c>
      <c r="H398">
        <f t="shared" si="45"/>
        <v>88.097695942082083</v>
      </c>
    </row>
    <row r="399" spans="3:8" x14ac:dyDescent="0.25">
      <c r="C399">
        <f t="shared" si="46"/>
        <v>3930</v>
      </c>
      <c r="D399">
        <f t="shared" si="43"/>
        <v>166873.33283464052</v>
      </c>
      <c r="E399">
        <f t="shared" si="44"/>
        <v>2781.2222139106752</v>
      </c>
      <c r="F399">
        <f t="shared" si="47"/>
        <v>5.3284560111492283</v>
      </c>
      <c r="G399">
        <f t="shared" si="48"/>
        <v>46.353703565177923</v>
      </c>
      <c r="H399">
        <f t="shared" si="45"/>
        <v>88.266196516154551</v>
      </c>
    </row>
    <row r="400" spans="3:8" x14ac:dyDescent="0.25">
      <c r="C400">
        <f t="shared" si="46"/>
        <v>3940</v>
      </c>
      <c r="D400">
        <f t="shared" si="43"/>
        <v>167192.83688355237</v>
      </c>
      <c r="E400">
        <f t="shared" si="44"/>
        <v>2786.5472813925394</v>
      </c>
      <c r="F400">
        <f t="shared" si="47"/>
        <v>5.3250674818641528</v>
      </c>
      <c r="G400">
        <f t="shared" si="48"/>
        <v>46.442454689875653</v>
      </c>
      <c r="H400">
        <f t="shared" si="45"/>
        <v>88.434589935522425</v>
      </c>
    </row>
    <row r="401" spans="3:8" x14ac:dyDescent="0.25">
      <c r="C401">
        <f t="shared" si="46"/>
        <v>3950</v>
      </c>
      <c r="D401">
        <f t="shared" si="43"/>
        <v>167512.13826552872</v>
      </c>
      <c r="E401">
        <f t="shared" si="44"/>
        <v>2791.8689710921453</v>
      </c>
      <c r="F401">
        <f t="shared" si="47"/>
        <v>5.3216896996059404</v>
      </c>
      <c r="G401">
        <f t="shared" si="48"/>
        <v>46.531149518202419</v>
      </c>
      <c r="H401">
        <f t="shared" si="45"/>
        <v>88.602876540036547</v>
      </c>
    </row>
    <row r="402" spans="3:8" x14ac:dyDescent="0.25">
      <c r="C402">
        <f t="shared" si="46"/>
        <v>3960</v>
      </c>
      <c r="D402">
        <f t="shared" si="43"/>
        <v>167831.23762171887</v>
      </c>
      <c r="E402">
        <f t="shared" si="44"/>
        <v>2797.1872936953146</v>
      </c>
      <c r="F402">
        <f t="shared" si="47"/>
        <v>5.3183226031692357</v>
      </c>
      <c r="G402">
        <f t="shared" si="48"/>
        <v>46.619788228255246</v>
      </c>
      <c r="H402">
        <f t="shared" si="45"/>
        <v>88.771056667612257</v>
      </c>
    </row>
    <row r="403" spans="3:8" x14ac:dyDescent="0.25">
      <c r="C403">
        <f t="shared" si="46"/>
        <v>3970</v>
      </c>
      <c r="D403">
        <f t="shared" si="43"/>
        <v>168150.13558963093</v>
      </c>
      <c r="E403">
        <f t="shared" si="44"/>
        <v>2802.5022598271821</v>
      </c>
      <c r="F403">
        <f t="shared" si="47"/>
        <v>5.3149661318675498</v>
      </c>
      <c r="G403">
        <f t="shared" si="48"/>
        <v>46.708370997119701</v>
      </c>
      <c r="H403">
        <f t="shared" si="45"/>
        <v>88.939130654245815</v>
      </c>
    </row>
    <row r="404" spans="3:8" x14ac:dyDescent="0.25">
      <c r="C404">
        <f t="shared" si="46"/>
        <v>3980</v>
      </c>
      <c r="D404">
        <f t="shared" si="43"/>
        <v>168468.8328031603</v>
      </c>
      <c r="E404">
        <f t="shared" si="44"/>
        <v>2807.8138800526717</v>
      </c>
      <c r="F404">
        <f t="shared" si="47"/>
        <v>5.3116202254896052</v>
      </c>
      <c r="G404">
        <f t="shared" si="48"/>
        <v>46.79689800087786</v>
      </c>
      <c r="H404">
        <f t="shared" si="45"/>
        <v>89.107098834029387</v>
      </c>
    </row>
    <row r="405" spans="3:8" x14ac:dyDescent="0.25">
      <c r="C405">
        <f t="shared" si="46"/>
        <v>3990</v>
      </c>
      <c r="D405">
        <f t="shared" si="43"/>
        <v>168787.32989262033</v>
      </c>
      <c r="E405">
        <f t="shared" si="44"/>
        <v>2813.1221648770056</v>
      </c>
      <c r="F405">
        <f t="shared" si="47"/>
        <v>5.3082848243338958</v>
      </c>
      <c r="G405">
        <f t="shared" si="48"/>
        <v>46.885369414616761</v>
      </c>
      <c r="H405">
        <f t="shared" si="45"/>
        <v>89.274961539167478</v>
      </c>
    </row>
    <row r="406" spans="3:8" x14ac:dyDescent="0.25">
      <c r="C406">
        <f t="shared" si="46"/>
        <v>4000</v>
      </c>
      <c r="D406">
        <f t="shared" si="43"/>
        <v>169105.62748477125</v>
      </c>
      <c r="E406">
        <f t="shared" si="44"/>
        <v>2818.4271247461875</v>
      </c>
      <c r="F406">
        <f t="shared" si="47"/>
        <v>5.3049598691818574</v>
      </c>
      <c r="G406">
        <f t="shared" si="48"/>
        <v>46.973785412436456</v>
      </c>
      <c r="H406">
        <f t="shared" si="45"/>
        <v>89.442719099991592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N32"/>
  <sheetViews>
    <sheetView topLeftCell="A6" workbookViewId="0">
      <selection activeCell="F24" sqref="F24"/>
    </sheetView>
  </sheetViews>
  <sheetFormatPr defaultRowHeight="15" x14ac:dyDescent="0.25"/>
  <cols>
    <col min="12" max="12" width="10.5703125" bestFit="1" customWidth="1"/>
  </cols>
  <sheetData>
    <row r="8" spans="2:14" x14ac:dyDescent="0.25">
      <c r="E8" t="s">
        <v>245</v>
      </c>
      <c r="F8" t="s">
        <v>246</v>
      </c>
      <c r="G8" t="s">
        <v>247</v>
      </c>
      <c r="H8" t="s">
        <v>248</v>
      </c>
      <c r="J8" t="s">
        <v>249</v>
      </c>
      <c r="L8" t="s">
        <v>250</v>
      </c>
      <c r="M8" t="s">
        <v>251</v>
      </c>
      <c r="N8" t="s">
        <v>252</v>
      </c>
    </row>
    <row r="9" spans="2:14" x14ac:dyDescent="0.25">
      <c r="B9">
        <v>100</v>
      </c>
      <c r="C9">
        <v>100</v>
      </c>
      <c r="D9">
        <f t="shared" ref="D9:D18" si="0">B9/C9</f>
        <v>1</v>
      </c>
      <c r="E9" s="20">
        <f t="shared" ref="E9:E18" si="1">(B9-C9)/C9</f>
        <v>0</v>
      </c>
      <c r="F9" s="20">
        <v>0</v>
      </c>
      <c r="G9" s="20">
        <v>0</v>
      </c>
      <c r="H9" s="21">
        <f>B9*G9</f>
        <v>0</v>
      </c>
      <c r="I9" s="21"/>
      <c r="J9">
        <f t="shared" ref="J9:J18" si="2">B9*G9</f>
        <v>0</v>
      </c>
      <c r="L9">
        <v>0</v>
      </c>
      <c r="M9" s="22">
        <f t="shared" ref="M9:M18" si="3">L9/B9</f>
        <v>0</v>
      </c>
      <c r="N9" s="22">
        <v>0</v>
      </c>
    </row>
    <row r="10" spans="2:14" x14ac:dyDescent="0.25">
      <c r="B10">
        <v>125</v>
      </c>
      <c r="C10">
        <v>100</v>
      </c>
      <c r="D10">
        <f t="shared" si="0"/>
        <v>1.25</v>
      </c>
      <c r="E10" s="20">
        <f t="shared" si="1"/>
        <v>0.25</v>
      </c>
      <c r="F10" s="20">
        <v>0</v>
      </c>
      <c r="G10" s="20">
        <f t="shared" ref="G10:G18" si="4">(1-F10)*E10</f>
        <v>0.25</v>
      </c>
      <c r="H10" s="21">
        <f>B10*(1+G10)</f>
        <v>156.25</v>
      </c>
      <c r="I10" s="21"/>
      <c r="J10">
        <f t="shared" si="2"/>
        <v>31.25</v>
      </c>
      <c r="L10">
        <v>30</v>
      </c>
      <c r="M10" s="22">
        <f t="shared" si="3"/>
        <v>0.24</v>
      </c>
      <c r="N10" s="22">
        <f t="shared" ref="N10:N18" si="5">(E10-M10)/E10</f>
        <v>4.0000000000000036E-2</v>
      </c>
    </row>
    <row r="11" spans="2:14" x14ac:dyDescent="0.25">
      <c r="B11">
        <v>150</v>
      </c>
      <c r="C11">
        <v>100</v>
      </c>
      <c r="D11">
        <f t="shared" si="0"/>
        <v>1.5</v>
      </c>
      <c r="E11" s="20">
        <f t="shared" si="1"/>
        <v>0.5</v>
      </c>
      <c r="F11" s="20">
        <v>0.05</v>
      </c>
      <c r="G11" s="20">
        <f t="shared" si="4"/>
        <v>0.47499999999999998</v>
      </c>
      <c r="H11" s="21">
        <f t="shared" ref="H11:H18" si="6">B11*G11</f>
        <v>71.25</v>
      </c>
      <c r="I11" s="21"/>
      <c r="J11">
        <f t="shared" si="2"/>
        <v>71.25</v>
      </c>
      <c r="L11">
        <v>70</v>
      </c>
      <c r="M11" s="22">
        <f t="shared" si="3"/>
        <v>0.46666666666666667</v>
      </c>
      <c r="N11" s="22">
        <f t="shared" si="5"/>
        <v>6.6666666666666652E-2</v>
      </c>
    </row>
    <row r="12" spans="2:14" x14ac:dyDescent="0.25">
      <c r="B12">
        <v>200</v>
      </c>
      <c r="C12">
        <v>100</v>
      </c>
      <c r="D12">
        <f t="shared" si="0"/>
        <v>2</v>
      </c>
      <c r="E12" s="20">
        <f t="shared" si="1"/>
        <v>1</v>
      </c>
      <c r="F12" s="20">
        <v>0.3</v>
      </c>
      <c r="G12" s="20">
        <f t="shared" si="4"/>
        <v>0.7</v>
      </c>
      <c r="H12" s="21">
        <f t="shared" si="6"/>
        <v>140</v>
      </c>
      <c r="I12" s="21"/>
      <c r="J12">
        <f t="shared" si="2"/>
        <v>140</v>
      </c>
      <c r="L12">
        <v>150</v>
      </c>
      <c r="M12" s="22">
        <f t="shared" si="3"/>
        <v>0.75</v>
      </c>
      <c r="N12" s="22">
        <f t="shared" si="5"/>
        <v>0.25</v>
      </c>
    </row>
    <row r="13" spans="2:14" x14ac:dyDescent="0.25">
      <c r="B13">
        <v>350</v>
      </c>
      <c r="C13">
        <v>100</v>
      </c>
      <c r="D13">
        <f t="shared" si="0"/>
        <v>3.5</v>
      </c>
      <c r="E13" s="20">
        <f t="shared" si="1"/>
        <v>2.5</v>
      </c>
      <c r="F13" s="20">
        <v>0.35</v>
      </c>
      <c r="G13" s="20">
        <f t="shared" si="4"/>
        <v>1.625</v>
      </c>
      <c r="H13" s="21">
        <f t="shared" si="6"/>
        <v>568.75</v>
      </c>
      <c r="I13" s="21"/>
      <c r="J13">
        <f t="shared" si="2"/>
        <v>568.75</v>
      </c>
      <c r="L13">
        <v>300</v>
      </c>
      <c r="M13" s="22">
        <f t="shared" si="3"/>
        <v>0.8571428571428571</v>
      </c>
      <c r="N13" s="22">
        <f t="shared" si="5"/>
        <v>0.65714285714285714</v>
      </c>
    </row>
    <row r="14" spans="2:14" x14ac:dyDescent="0.25">
      <c r="B14">
        <v>500</v>
      </c>
      <c r="C14">
        <v>100</v>
      </c>
      <c r="D14">
        <f t="shared" si="0"/>
        <v>5</v>
      </c>
      <c r="E14" s="20">
        <f t="shared" si="1"/>
        <v>4</v>
      </c>
      <c r="F14" s="20">
        <v>0.5</v>
      </c>
      <c r="G14" s="20">
        <f t="shared" si="4"/>
        <v>2</v>
      </c>
      <c r="H14" s="21">
        <f t="shared" si="6"/>
        <v>1000</v>
      </c>
      <c r="I14" s="21"/>
      <c r="J14">
        <f t="shared" si="2"/>
        <v>1000</v>
      </c>
      <c r="L14">
        <v>450</v>
      </c>
      <c r="M14" s="22">
        <f t="shared" si="3"/>
        <v>0.9</v>
      </c>
      <c r="N14" s="22">
        <f t="shared" si="5"/>
        <v>0.77500000000000002</v>
      </c>
    </row>
    <row r="15" spans="2:14" x14ac:dyDescent="0.25">
      <c r="B15">
        <v>700</v>
      </c>
      <c r="C15">
        <v>100</v>
      </c>
      <c r="D15">
        <f t="shared" si="0"/>
        <v>7</v>
      </c>
      <c r="E15" s="20">
        <f t="shared" si="1"/>
        <v>6</v>
      </c>
      <c r="F15" s="20">
        <v>0.7</v>
      </c>
      <c r="G15" s="20">
        <f t="shared" si="4"/>
        <v>1.8000000000000003</v>
      </c>
      <c r="H15" s="21">
        <f t="shared" si="6"/>
        <v>1260.0000000000002</v>
      </c>
      <c r="I15" s="21"/>
      <c r="J15">
        <f t="shared" si="2"/>
        <v>1260.0000000000002</v>
      </c>
      <c r="L15">
        <v>650</v>
      </c>
      <c r="M15" s="22">
        <f t="shared" si="3"/>
        <v>0.9285714285714286</v>
      </c>
      <c r="N15" s="22">
        <f t="shared" si="5"/>
        <v>0.84523809523809523</v>
      </c>
    </row>
    <row r="16" spans="2:14" x14ac:dyDescent="0.25">
      <c r="B16">
        <v>1000</v>
      </c>
      <c r="C16">
        <v>100</v>
      </c>
      <c r="D16">
        <f t="shared" si="0"/>
        <v>10</v>
      </c>
      <c r="E16" s="20">
        <f t="shared" si="1"/>
        <v>9</v>
      </c>
      <c r="F16" s="20">
        <v>0.85</v>
      </c>
      <c r="G16" s="20">
        <f t="shared" si="4"/>
        <v>1.35</v>
      </c>
      <c r="H16" s="21">
        <f t="shared" si="6"/>
        <v>1350</v>
      </c>
      <c r="I16" s="21"/>
      <c r="J16">
        <f t="shared" si="2"/>
        <v>1350</v>
      </c>
      <c r="L16">
        <v>950</v>
      </c>
      <c r="M16" s="22">
        <f t="shared" si="3"/>
        <v>0.95</v>
      </c>
      <c r="N16" s="22">
        <f t="shared" si="5"/>
        <v>0.89444444444444449</v>
      </c>
    </row>
    <row r="17" spans="2:14" x14ac:dyDescent="0.25">
      <c r="B17">
        <v>2500</v>
      </c>
      <c r="C17">
        <v>100</v>
      </c>
      <c r="D17">
        <f t="shared" si="0"/>
        <v>25</v>
      </c>
      <c r="E17" s="20">
        <f t="shared" si="1"/>
        <v>24</v>
      </c>
      <c r="F17" s="20">
        <v>0.95</v>
      </c>
      <c r="G17" s="20">
        <f t="shared" si="4"/>
        <v>1.2000000000000011</v>
      </c>
      <c r="H17" s="21">
        <f t="shared" si="6"/>
        <v>3000.0000000000027</v>
      </c>
      <c r="I17" s="21"/>
      <c r="J17">
        <f t="shared" si="2"/>
        <v>3000.0000000000027</v>
      </c>
      <c r="L17">
        <v>2400</v>
      </c>
      <c r="M17" s="22">
        <f t="shared" si="3"/>
        <v>0.96</v>
      </c>
      <c r="N17" s="22">
        <f t="shared" si="5"/>
        <v>0.96</v>
      </c>
    </row>
    <row r="18" spans="2:14" x14ac:dyDescent="0.25">
      <c r="B18">
        <v>5000</v>
      </c>
      <c r="C18">
        <v>100</v>
      </c>
      <c r="D18">
        <f t="shared" si="0"/>
        <v>50</v>
      </c>
      <c r="E18" s="20">
        <f t="shared" si="1"/>
        <v>49</v>
      </c>
      <c r="F18" s="20">
        <v>0.98</v>
      </c>
      <c r="G18" s="20">
        <f t="shared" si="4"/>
        <v>0.98000000000000087</v>
      </c>
      <c r="H18" s="21">
        <f t="shared" si="6"/>
        <v>4900.0000000000045</v>
      </c>
      <c r="I18" s="21"/>
      <c r="J18">
        <f t="shared" si="2"/>
        <v>4900.0000000000045</v>
      </c>
      <c r="L18">
        <v>4900</v>
      </c>
      <c r="M18" s="22">
        <f t="shared" si="3"/>
        <v>0.98</v>
      </c>
      <c r="N18" s="22">
        <f t="shared" si="5"/>
        <v>0.98000000000000009</v>
      </c>
    </row>
    <row r="23" spans="2:14" x14ac:dyDescent="0.25">
      <c r="E23" s="20"/>
      <c r="F23" s="20"/>
      <c r="G23" s="20"/>
      <c r="H23" s="21"/>
      <c r="I23" s="21"/>
      <c r="M23" s="22"/>
      <c r="N23" s="22"/>
    </row>
    <row r="24" spans="2:14" x14ac:dyDescent="0.25">
      <c r="E24" s="20"/>
      <c r="F24" s="20"/>
      <c r="G24" s="20"/>
      <c r="H24" s="21"/>
      <c r="I24" s="21"/>
      <c r="M24" s="22"/>
      <c r="N24" s="22"/>
    </row>
    <row r="25" spans="2:14" x14ac:dyDescent="0.25">
      <c r="E25" s="20"/>
      <c r="F25" s="20"/>
      <c r="G25" s="20"/>
      <c r="H25" s="21"/>
      <c r="I25" s="21"/>
      <c r="M25" s="22"/>
      <c r="N25" s="22"/>
    </row>
    <row r="26" spans="2:14" x14ac:dyDescent="0.25">
      <c r="E26" s="20"/>
      <c r="F26" s="20"/>
      <c r="G26" s="20"/>
      <c r="H26" s="21"/>
      <c r="I26" s="21"/>
      <c r="M26" s="22"/>
      <c r="N26" s="22"/>
    </row>
    <row r="27" spans="2:14" x14ac:dyDescent="0.25">
      <c r="E27" s="20"/>
      <c r="F27" s="20"/>
      <c r="G27" s="20"/>
      <c r="H27" s="21"/>
      <c r="I27" s="21"/>
      <c r="M27" s="22"/>
      <c r="N27" s="22"/>
    </row>
    <row r="28" spans="2:14" x14ac:dyDescent="0.25">
      <c r="E28" s="20"/>
      <c r="F28" s="20"/>
      <c r="G28" s="20"/>
      <c r="H28" s="21"/>
      <c r="I28" s="21"/>
      <c r="M28" s="22"/>
      <c r="N28" s="22"/>
    </row>
    <row r="29" spans="2:14" x14ac:dyDescent="0.25">
      <c r="E29" s="20"/>
      <c r="F29" s="20"/>
      <c r="G29" s="20"/>
      <c r="H29" s="21"/>
      <c r="I29" s="21"/>
      <c r="M29" s="22"/>
      <c r="N29" s="22"/>
    </row>
    <row r="30" spans="2:14" x14ac:dyDescent="0.25">
      <c r="E30" s="20"/>
      <c r="F30" s="20"/>
      <c r="G30" s="20"/>
      <c r="H30" s="21"/>
      <c r="I30" s="21"/>
      <c r="M30" s="22"/>
      <c r="N30" s="22"/>
    </row>
    <row r="31" spans="2:14" x14ac:dyDescent="0.25">
      <c r="E31" s="20"/>
      <c r="F31" s="20"/>
      <c r="G31" s="20"/>
      <c r="H31" s="21"/>
      <c r="I31" s="21"/>
      <c r="M31" s="22"/>
      <c r="N31" s="22"/>
    </row>
    <row r="32" spans="2:14" x14ac:dyDescent="0.25">
      <c r="E32" s="20"/>
      <c r="F32" s="20"/>
      <c r="G32" s="20"/>
      <c r="H32" s="21"/>
      <c r="I32" s="21"/>
      <c r="M32" s="22"/>
      <c r="N32" s="22"/>
    </row>
  </sheetData>
  <sortState ref="B9:N18">
    <sortCondition ref="B9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K23" sqref="K23"/>
    </sheetView>
  </sheetViews>
  <sheetFormatPr defaultRowHeight="15" x14ac:dyDescent="0.25"/>
  <cols>
    <col min="2" max="2" width="12.7109375" bestFit="1" customWidth="1"/>
  </cols>
  <sheetData>
    <row r="4" spans="2:8" x14ac:dyDescent="0.25">
      <c r="B4" t="s">
        <v>226</v>
      </c>
      <c r="C4" t="s">
        <v>253</v>
      </c>
      <c r="D4" t="s">
        <v>254</v>
      </c>
      <c r="E4" t="s">
        <v>255</v>
      </c>
      <c r="F4" t="s">
        <v>253</v>
      </c>
    </row>
    <row r="5" spans="2:8" x14ac:dyDescent="0.25">
      <c r="B5">
        <v>1</v>
      </c>
      <c r="C5">
        <v>50</v>
      </c>
      <c r="D5" s="23">
        <v>20</v>
      </c>
      <c r="E5" s="2">
        <f>(D5+C5)/D5</f>
        <v>3.5</v>
      </c>
      <c r="F5" s="23">
        <v>1</v>
      </c>
      <c r="G5">
        <f>D5*F5</f>
        <v>20</v>
      </c>
      <c r="H5" s="2">
        <f>(G5+C5)/G5</f>
        <v>3.5</v>
      </c>
    </row>
    <row r="6" spans="2:8" x14ac:dyDescent="0.25">
      <c r="B6">
        <v>2</v>
      </c>
      <c r="C6">
        <f>C5+5</f>
        <v>55</v>
      </c>
      <c r="D6" s="23">
        <v>38</v>
      </c>
      <c r="E6" s="2">
        <f t="shared" ref="E6:E19" si="0">(D6+C6)/D6</f>
        <v>2.4473684210526314</v>
      </c>
      <c r="F6">
        <v>1</v>
      </c>
      <c r="G6">
        <f t="shared" ref="G6:G19" si="1">D6*F6</f>
        <v>38</v>
      </c>
      <c r="H6" s="2">
        <f t="shared" ref="H6:H19" si="2">(G6+C6)/G6</f>
        <v>2.4473684210526314</v>
      </c>
    </row>
    <row r="7" spans="2:8" x14ac:dyDescent="0.25">
      <c r="B7">
        <v>3</v>
      </c>
      <c r="C7">
        <f t="shared" ref="C7:C19" si="3">C6+5</f>
        <v>60</v>
      </c>
      <c r="D7" s="23">
        <v>57</v>
      </c>
      <c r="E7" s="2">
        <f t="shared" si="0"/>
        <v>2.0526315789473686</v>
      </c>
      <c r="F7">
        <v>1</v>
      </c>
      <c r="G7">
        <f t="shared" si="1"/>
        <v>57</v>
      </c>
      <c r="H7" s="2">
        <f t="shared" si="2"/>
        <v>2.0526315789473686</v>
      </c>
    </row>
    <row r="8" spans="2:8" x14ac:dyDescent="0.25">
      <c r="B8">
        <v>4</v>
      </c>
      <c r="C8">
        <f t="shared" si="3"/>
        <v>65</v>
      </c>
      <c r="D8" s="23">
        <v>76</v>
      </c>
      <c r="E8" s="2">
        <f t="shared" si="0"/>
        <v>1.8552631578947369</v>
      </c>
      <c r="F8">
        <v>1</v>
      </c>
      <c r="G8">
        <f t="shared" si="1"/>
        <v>76</v>
      </c>
      <c r="H8" s="2">
        <f t="shared" si="2"/>
        <v>1.8552631578947369</v>
      </c>
    </row>
    <row r="9" spans="2:8" x14ac:dyDescent="0.25">
      <c r="B9">
        <v>5</v>
      </c>
      <c r="C9">
        <f t="shared" si="3"/>
        <v>70</v>
      </c>
      <c r="D9" s="23">
        <v>96</v>
      </c>
      <c r="E9" s="2">
        <f t="shared" si="0"/>
        <v>1.7291666666666667</v>
      </c>
      <c r="F9">
        <v>1</v>
      </c>
      <c r="G9">
        <f t="shared" si="1"/>
        <v>96</v>
      </c>
      <c r="H9" s="2">
        <f t="shared" si="2"/>
        <v>1.7291666666666667</v>
      </c>
    </row>
    <row r="10" spans="2:8" x14ac:dyDescent="0.25">
      <c r="B10">
        <v>6</v>
      </c>
      <c r="C10">
        <f t="shared" si="3"/>
        <v>75</v>
      </c>
      <c r="D10" s="23">
        <v>116</v>
      </c>
      <c r="E10" s="2">
        <f t="shared" si="0"/>
        <v>1.646551724137931</v>
      </c>
      <c r="F10">
        <v>1</v>
      </c>
      <c r="G10">
        <f t="shared" si="1"/>
        <v>116</v>
      </c>
      <c r="H10" s="2">
        <f t="shared" si="2"/>
        <v>1.646551724137931</v>
      </c>
    </row>
    <row r="11" spans="2:8" x14ac:dyDescent="0.25">
      <c r="B11">
        <v>7</v>
      </c>
      <c r="C11">
        <f t="shared" si="3"/>
        <v>80</v>
      </c>
      <c r="D11" s="23">
        <v>136</v>
      </c>
      <c r="E11" s="2">
        <f t="shared" si="0"/>
        <v>1.588235294117647</v>
      </c>
      <c r="F11">
        <v>1.1000000000000001</v>
      </c>
      <c r="G11">
        <f t="shared" si="1"/>
        <v>149.60000000000002</v>
      </c>
      <c r="H11" s="2">
        <f t="shared" si="2"/>
        <v>1.53475935828877</v>
      </c>
    </row>
    <row r="12" spans="2:8" x14ac:dyDescent="0.25">
      <c r="B12">
        <v>8</v>
      </c>
      <c r="C12">
        <f t="shared" si="3"/>
        <v>85</v>
      </c>
      <c r="D12" s="23">
        <v>157</v>
      </c>
      <c r="E12" s="2">
        <f t="shared" si="0"/>
        <v>1.5414012738853504</v>
      </c>
      <c r="F12">
        <v>1.1000000000000001</v>
      </c>
      <c r="G12">
        <f t="shared" si="1"/>
        <v>172.70000000000002</v>
      </c>
      <c r="H12" s="2">
        <f t="shared" si="2"/>
        <v>1.4921829762594094</v>
      </c>
    </row>
    <row r="13" spans="2:8" x14ac:dyDescent="0.25">
      <c r="B13">
        <v>9</v>
      </c>
      <c r="C13">
        <f t="shared" si="3"/>
        <v>90</v>
      </c>
      <c r="D13" s="23">
        <v>179</v>
      </c>
      <c r="E13" s="2">
        <f t="shared" si="0"/>
        <v>1.5027932960893855</v>
      </c>
      <c r="F13">
        <v>1.2</v>
      </c>
      <c r="G13">
        <f t="shared" si="1"/>
        <v>214.79999999999998</v>
      </c>
      <c r="H13" s="2">
        <f t="shared" si="2"/>
        <v>1.4189944134078212</v>
      </c>
    </row>
    <row r="14" spans="2:8" x14ac:dyDescent="0.25">
      <c r="B14">
        <v>10</v>
      </c>
      <c r="C14">
        <f t="shared" si="3"/>
        <v>95</v>
      </c>
      <c r="D14" s="23">
        <v>201</v>
      </c>
      <c r="E14" s="2">
        <f t="shared" si="0"/>
        <v>1.472636815920398</v>
      </c>
      <c r="F14">
        <v>1.2</v>
      </c>
      <c r="G14">
        <f t="shared" si="1"/>
        <v>241.2</v>
      </c>
      <c r="H14" s="2">
        <f t="shared" si="2"/>
        <v>1.3938640132669984</v>
      </c>
    </row>
    <row r="15" spans="2:8" x14ac:dyDescent="0.25">
      <c r="B15">
        <v>11</v>
      </c>
      <c r="C15">
        <f t="shared" si="3"/>
        <v>100</v>
      </c>
      <c r="D15" s="23">
        <v>224</v>
      </c>
      <c r="E15" s="2">
        <f t="shared" si="0"/>
        <v>1.4464285714285714</v>
      </c>
      <c r="F15">
        <v>1.3</v>
      </c>
      <c r="G15">
        <f t="shared" si="1"/>
        <v>291.2</v>
      </c>
      <c r="H15" s="2">
        <f t="shared" si="2"/>
        <v>1.3434065934065935</v>
      </c>
    </row>
    <row r="16" spans="2:8" x14ac:dyDescent="0.25">
      <c r="B16">
        <v>12</v>
      </c>
      <c r="C16">
        <f t="shared" si="3"/>
        <v>105</v>
      </c>
      <c r="D16" s="23">
        <v>248</v>
      </c>
      <c r="E16" s="2">
        <f t="shared" si="0"/>
        <v>1.4233870967741935</v>
      </c>
      <c r="F16">
        <v>1.3</v>
      </c>
      <c r="G16">
        <f t="shared" si="1"/>
        <v>322.40000000000003</v>
      </c>
      <c r="H16" s="2">
        <f t="shared" si="2"/>
        <v>1.3256823821339949</v>
      </c>
    </row>
    <row r="17" spans="2:8" x14ac:dyDescent="0.25">
      <c r="B17">
        <v>13</v>
      </c>
      <c r="C17">
        <f t="shared" si="3"/>
        <v>110</v>
      </c>
      <c r="D17" s="23">
        <v>271</v>
      </c>
      <c r="E17" s="2">
        <f t="shared" si="0"/>
        <v>1.4059040590405905</v>
      </c>
      <c r="F17">
        <v>1.4</v>
      </c>
      <c r="G17">
        <f t="shared" si="1"/>
        <v>379.4</v>
      </c>
      <c r="H17" s="2">
        <f t="shared" si="2"/>
        <v>1.289931470743279</v>
      </c>
    </row>
    <row r="18" spans="2:8" x14ac:dyDescent="0.25">
      <c r="B18">
        <v>14</v>
      </c>
      <c r="C18">
        <f t="shared" si="3"/>
        <v>115</v>
      </c>
      <c r="D18" s="23">
        <v>296</v>
      </c>
      <c r="E18" s="2">
        <f t="shared" si="0"/>
        <v>1.3885135135135136</v>
      </c>
      <c r="F18">
        <v>1.4</v>
      </c>
      <c r="G18">
        <f t="shared" si="1"/>
        <v>414.4</v>
      </c>
      <c r="H18" s="2">
        <f t="shared" si="2"/>
        <v>1.2775096525096525</v>
      </c>
    </row>
    <row r="19" spans="2:8" x14ac:dyDescent="0.25">
      <c r="B19">
        <v>15</v>
      </c>
      <c r="C19">
        <f t="shared" si="3"/>
        <v>120</v>
      </c>
      <c r="D19" s="23">
        <v>321</v>
      </c>
      <c r="E19" s="2">
        <f t="shared" si="0"/>
        <v>1.3738317757009346</v>
      </c>
      <c r="F19">
        <v>1.5</v>
      </c>
      <c r="G19">
        <f t="shared" si="1"/>
        <v>481.5</v>
      </c>
      <c r="H19" s="2">
        <f t="shared" si="2"/>
        <v>1.2492211838006231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labor growth</vt:lpstr>
      <vt:lpstr>structure</vt:lpstr>
      <vt:lpstr>Unit</vt:lpstr>
      <vt:lpstr>Unit2</vt:lpstr>
      <vt:lpstr>Technology</vt:lpstr>
      <vt:lpstr>travel time</vt:lpstr>
      <vt:lpstr>unitbalancing</vt:lpstr>
      <vt:lpstr>earlygamebonus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OscarMike</dc:creator>
  <cp:lastModifiedBy>OscarMike</cp:lastModifiedBy>
  <dcterms:created xsi:type="dcterms:W3CDTF">2010-02-12T00:53:13Z</dcterms:created>
  <dcterms:modified xsi:type="dcterms:W3CDTF">2012-02-22T03:07:20Z</dcterms:modified>
</cp:coreProperties>
</file>