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rricou\Desktop\Bollature\OK\"/>
    </mc:Choice>
  </mc:AlternateContent>
  <bookViews>
    <workbookView xWindow="0" yWindow="0" windowWidth="28800" windowHeight="10500" firstSheet="1" activeTab="14"/>
  </bookViews>
  <sheets>
    <sheet name="Istruzioni" sheetId="28" r:id="rId1"/>
    <sheet name="Dati" sheetId="25" r:id="rId2"/>
    <sheet name="GiorniMesi" sheetId="29" r:id="rId3"/>
    <sheet name="Gen" sheetId="4" r:id="rId4"/>
    <sheet name="Feb" sheetId="30" r:id="rId5"/>
    <sheet name="Mar" sheetId="23" r:id="rId6"/>
    <sheet name="Apr" sheetId="22" r:id="rId7"/>
    <sheet name="Mag" sheetId="21" r:id="rId8"/>
    <sheet name="Giu" sheetId="20" r:id="rId9"/>
    <sheet name="Lug" sheetId="19" r:id="rId10"/>
    <sheet name="Ago" sheetId="18" r:id="rId11"/>
    <sheet name="Set" sheetId="17" r:id="rId12"/>
    <sheet name="Ott" sheetId="16" r:id="rId13"/>
    <sheet name="Nov" sheetId="15" r:id="rId14"/>
    <sheet name="Dic" sheetId="14" r:id="rId15"/>
  </sheets>
  <definedNames>
    <definedName name="Anno">Dati!$B$3</definedName>
    <definedName name="AnnoAgo">Ago!$B$4</definedName>
    <definedName name="AnnoApr">Apr!$B$4</definedName>
    <definedName name="AnnoDic">Dic!$B$4</definedName>
    <definedName name="AnnoFeb">Feb!$B$4</definedName>
    <definedName name="AnnoGen">Gen!$B$4</definedName>
    <definedName name="AnnoGiu">Giu!$B$4</definedName>
    <definedName name="AnnoLug">Lug!$B$4</definedName>
    <definedName name="AnnoMag">Mag!$B$4</definedName>
    <definedName name="AnnoMar">Mar!$B$4</definedName>
    <definedName name="AnnoNov">Nov!$B$4</definedName>
    <definedName name="AnnoOtt">Ott!$B$4</definedName>
    <definedName name="AnnoSet">Set!$B$4</definedName>
    <definedName name="Cognome">Dati!$B$2</definedName>
    <definedName name="DifferenzaAgo">Ago!$F$11:$F$41</definedName>
    <definedName name="DifferenzaApr">Apr!$F$11:$F$40</definedName>
    <definedName name="DifferenzaDic">Dic!$F$11:$F$41</definedName>
    <definedName name="DifferenzaFeb">Feb!$F$11:$F$39</definedName>
    <definedName name="DifferenzaGen">Gen!$F$11:$F$41</definedName>
    <definedName name="DifferenzaGiu">Giu!$F$11:$F$40</definedName>
    <definedName name="DifferenzaLug">Lug!$F$11:$F$41</definedName>
    <definedName name="DifferenzaMag">Mag!$F$11:$F$41</definedName>
    <definedName name="DifferenzaMar">Mar!$F$11:$F$41</definedName>
    <definedName name="DifferenzaNov">Nov!$F$11:$F$40</definedName>
    <definedName name="DifferenzaOtt">Ott!$F$11:$F$41</definedName>
    <definedName name="DifferenzaSet">Set!$F$11:$F$40</definedName>
    <definedName name="DurataPausa">Dati!$B$5</definedName>
    <definedName name="DurataPausaAgo">Ago!$B$6</definedName>
    <definedName name="DurataPausaApr">Apr!$B$6</definedName>
    <definedName name="DurataPausaDic">Dic!$B$6</definedName>
    <definedName name="DurataPausaFeb">Feb!$B$6</definedName>
    <definedName name="DurataPausaGen">Gen!$B$6</definedName>
    <definedName name="DurataPausaGiu">Giu!$B$6</definedName>
    <definedName name="DurataPausaLug">Lug!$B$6</definedName>
    <definedName name="DurataPausaMag">Mag!$B$6</definedName>
    <definedName name="DurataPausaMar">Mar!$B$6</definedName>
    <definedName name="DurataPausaNov">Nov!$B$6</definedName>
    <definedName name="DurataPausaOtt">Ott!$B$6</definedName>
    <definedName name="DurataPausaSet">Set!$B$6</definedName>
    <definedName name="Mese1">Gen!$B$3</definedName>
    <definedName name="Mese10">Ott!$B$3</definedName>
    <definedName name="Mese11">Nov!$B$3</definedName>
    <definedName name="Mese12">Dic!$B$3</definedName>
    <definedName name="Mese2">Feb!$B$3</definedName>
    <definedName name="Mese3">Mar!$B$3</definedName>
    <definedName name="Mese4">Apr!$B$3</definedName>
    <definedName name="Mese5">Mag!$B$3</definedName>
    <definedName name="Mese6">Giu!$B$3</definedName>
    <definedName name="Mese7">Lug!$B$3</definedName>
    <definedName name="Mese8">Ago!$B$3</definedName>
    <definedName name="Mese9">Set!$B$3</definedName>
    <definedName name="Nome">Dati!$B$1</definedName>
    <definedName name="OneMinuteAgo">Ago!$K$12</definedName>
    <definedName name="OneMinuteApr">Apr!$K$12</definedName>
    <definedName name="OneMinuteDic">Dic!$K$12</definedName>
    <definedName name="OneMinuteFeb">Feb!$K$12</definedName>
    <definedName name="OneMinuteGen">Gen!$K$12</definedName>
    <definedName name="OneMinuteGiu">Giu!$K$12</definedName>
    <definedName name="OneMinuteLug">Lug!$K$12</definedName>
    <definedName name="OneMinuteMag">Mag!$K$12</definedName>
    <definedName name="OneMinuteMar">Mar!$K$12</definedName>
    <definedName name="OneMinuteNov">Nov!$K$12</definedName>
    <definedName name="OneMinuteOtt">Ott!$K$12</definedName>
    <definedName name="OneMinuteSet">Set!$K$12</definedName>
    <definedName name="OraPausa">Dati!$B$6</definedName>
    <definedName name="OraPausaAgo">Ago!$B$7</definedName>
    <definedName name="OraPausaApr">Apr!$B$7</definedName>
    <definedName name="OraPausaDic">Dic!$B$7</definedName>
    <definedName name="OraPausaFeb">Feb!$B$7</definedName>
    <definedName name="OraPausaGen">Gen!$B$7</definedName>
    <definedName name="OraPausaGiu">Giu!$B$7</definedName>
    <definedName name="OraPausaLug">Lug!$B$7</definedName>
    <definedName name="OraPausaMag">Mag!$B$7</definedName>
    <definedName name="OraPausaMar">Mar!$B$7</definedName>
    <definedName name="OraPausaNov">Nov!$B$7</definedName>
    <definedName name="OraPausaOtt">Ott!$B$7</definedName>
    <definedName name="OraPausaSet">Set!$B$7</definedName>
    <definedName name="OreLavorateAgo">Ago!$E$11:$E$41</definedName>
    <definedName name="OreLavorateApr">Apr!$E$11:$E$40</definedName>
    <definedName name="OreLavorateDic">Dic!$E$11:$E$41</definedName>
    <definedName name="OreLavorateFeb">Feb!$E$11:$E$39</definedName>
    <definedName name="OreLavorateFeb_bis">#REF!</definedName>
    <definedName name="OreLavorateGen">Gen!$E$11:$E$41</definedName>
    <definedName name="OreLavorateGiu">Giu!$E$11:$E$40</definedName>
    <definedName name="OreLavorateLug">Lug!$E$11:$E$41</definedName>
    <definedName name="OreLavorateMag">Mag!$E$11:$E$41</definedName>
    <definedName name="OreLavorateMar">Mar!$E$11:$E$41</definedName>
    <definedName name="OreLavorateNov">Nov!$E$11:$E$40</definedName>
    <definedName name="OreLavorateOtt">Ott!$E$11:$E$41</definedName>
    <definedName name="OreLavorateSet">Set!$E$11:$E$40</definedName>
    <definedName name="OrePermessiAgo">Ago!$J$7</definedName>
    <definedName name="OrePermessiApr">Apr!$J$7</definedName>
    <definedName name="OrePermessiDic">Dic!$J$7</definedName>
    <definedName name="OrePermessiFeb">Feb!$J$7</definedName>
    <definedName name="OrePermessiGen">Gen!$J$7</definedName>
    <definedName name="OrePermessiGiu">Giu!$J$7</definedName>
    <definedName name="OrePermessiLug">Lug!$J$7</definedName>
    <definedName name="OrePermessiMag">Mag!$J$7</definedName>
    <definedName name="OrePermessiMar">Mar!$J$7</definedName>
    <definedName name="OrePermessiNov">Nov!$J$7</definedName>
    <definedName name="OrePermessiOtt">Ott!$J$7</definedName>
    <definedName name="OrePermessiSet">Set!$J$7</definedName>
    <definedName name="OreTarget">Dati!$B$7</definedName>
    <definedName name="OreTargetAgo">Ago!$B$8</definedName>
    <definedName name="OreTargetApr">Apr!$B$8</definedName>
    <definedName name="OreTargetDic">Dic!$B$8</definedName>
    <definedName name="OreTargetFeb">Feb!$B$8</definedName>
    <definedName name="OreTargetGen">Gen!$B$8</definedName>
    <definedName name="OreTargetGiu">Giu!$B$8</definedName>
    <definedName name="OreTargetLug">Lug!$B$8</definedName>
    <definedName name="OreTargetMag">Mag!$B$8</definedName>
    <definedName name="OreTargetMar">Mar!$B$8</definedName>
    <definedName name="OreTargetNov">Nov!$B$8</definedName>
    <definedName name="OreTargetOtt">Ott!$B$8</definedName>
    <definedName name="OreTargetSet">Set!$B$8</definedName>
    <definedName name="OverUnderTimeAgo">Ago!$G$11:$G$41</definedName>
    <definedName name="OverUnderTimeApr">Apr!$G$11:$G$40</definedName>
    <definedName name="OverUnderTimeDic">Dic!$G$11:$G$41</definedName>
    <definedName name="OverUnderTimeFeb">Feb!$G$11:$G$39</definedName>
    <definedName name="OverUnderTimeGen">Gen!$G$11:$G$41</definedName>
    <definedName name="OverUnderTimeGiu">Giu!$G$11:$G$40</definedName>
    <definedName name="OverUnderTimeLug">Lug!$G$11:$G$41</definedName>
    <definedName name="OverUnderTimeMag">Mag!$G$11:$G$41</definedName>
    <definedName name="OverUnderTimeMar">Mar!$G$11:$G$41</definedName>
    <definedName name="OverUnderTimeNov">Nov!$G$11:$G$40</definedName>
    <definedName name="OverUnderTimeOtt">Ott!$G$11:$G$41</definedName>
    <definedName name="OverUnderTimeSet">Set!$G$11:$G$40</definedName>
    <definedName name="PrtlOvtmAgo">Ago!$J$11</definedName>
    <definedName name="PrtlOvtmApr">Apr!$J$11</definedName>
    <definedName name="PrtlOvtmDic">Dic!$J$11</definedName>
    <definedName name="PrtlOvtmFeb">Feb!$J$11</definedName>
    <definedName name="PrtlOvtmGen">Gen!$J$11</definedName>
    <definedName name="PrtlOvtmGiu">Giu!$J$11</definedName>
    <definedName name="PrtlOvtmLug">Lug!$J$11</definedName>
    <definedName name="PrtlOvtmMag">Mag!$J$11</definedName>
    <definedName name="PrtlOvtmMar">Mar!$J$11</definedName>
    <definedName name="PrtlOvtmNov">Nov!$J$11</definedName>
    <definedName name="PrtlOvtmOtt">Ott!$J$11</definedName>
    <definedName name="PrtlOvtmSet">Set!$J$11</definedName>
    <definedName name="PrtlOvtmTOTAgo">Ago!$M$11</definedName>
    <definedName name="PrtlOvtmTOTApr">Apr!$M$11</definedName>
    <definedName name="PrtlOvtmTOTDic">Dic!$M$11</definedName>
    <definedName name="PrtlOvtmTOTFeb">Feb!$M$11</definedName>
    <definedName name="PrtlOvtmTOTGiu">Giu!$M$11</definedName>
    <definedName name="PrtlOvtmTOTLug">Lug!$M$11</definedName>
    <definedName name="PrtlOvtmTOTMag">Mag!$M$11</definedName>
    <definedName name="PrtlOvtmTOTMar">Mar!$M$11</definedName>
    <definedName name="PrtlOvtmTOTNov">Nov!$M$11</definedName>
    <definedName name="PrtlOvtmTOTOtt">Ott!$M$11</definedName>
    <definedName name="PrtlOvtmTOTSet">Set!$M$11</definedName>
    <definedName name="PrtlUntmAgo">Ago!$J$12</definedName>
    <definedName name="PrtlUntmApr">Apr!$J$12</definedName>
    <definedName name="PrtlUntmDic">Dic!$J$12</definedName>
    <definedName name="PrtlUntmFeb">Feb!$J$12</definedName>
    <definedName name="PrtlUntmGen">Gen!$J$12</definedName>
    <definedName name="PrtlUntmGiu">Giu!$J$12</definedName>
    <definedName name="PrtlUntmLug">Lug!$J$12</definedName>
    <definedName name="PrtlUntmMag">Mag!$J$12</definedName>
    <definedName name="PrtlUntmMar">Mar!$J$12</definedName>
    <definedName name="PrtlUntmNov">Nov!$J$12</definedName>
    <definedName name="PrtlUntmOtt">Ott!$J$12</definedName>
    <definedName name="PrtlUntmSet">Set!$J$12</definedName>
    <definedName name="PrtlUntmTOTAgo">Ago!$M$12</definedName>
    <definedName name="PrtlUntmTOTApr">Apr!$M$12</definedName>
    <definedName name="PrtlUntmTOTDic">Dic!$M$12</definedName>
    <definedName name="PrtlUntmTOTFeb">Feb!$M$12</definedName>
    <definedName name="PrtlUntmTOTGiu">Giu!$M$12</definedName>
    <definedName name="PrtlUntmTOTLug">Lug!$M$12</definedName>
    <definedName name="PrtlUntmTOTMag">Mag!$M$12</definedName>
    <definedName name="PrtlUntmTOTMar">Mar!$M$12</definedName>
    <definedName name="PrtlUntmTOTNov">Nov!$M$12</definedName>
    <definedName name="PrtlUntmTOTOtt">Ott!$M$12</definedName>
    <definedName name="PrtlUntmTOTSet">Set!$M$12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7" roundtripDataSignature="AMtx7mimmJ3YPWAiipNxVzpJgsp87aTsig=="/>
    </ext>
  </extLst>
</workbook>
</file>

<file path=xl/calcChain.xml><?xml version="1.0" encoding="utf-8"?>
<calcChain xmlns="http://schemas.openxmlformats.org/spreadsheetml/2006/main">
  <c r="B4" i="30" l="1"/>
  <c r="J4" i="14" l="1"/>
  <c r="J4" i="15"/>
  <c r="J4" i="16"/>
  <c r="J4" i="17"/>
  <c r="J4" i="18"/>
  <c r="J4" i="19"/>
  <c r="J4" i="20"/>
  <c r="J4" i="21"/>
  <c r="J4" i="22"/>
  <c r="J4" i="23"/>
  <c r="C18" i="21" l="1"/>
  <c r="E18" i="21"/>
  <c r="F18" i="21"/>
  <c r="G18" i="21"/>
  <c r="C11" i="21"/>
  <c r="E11" i="21"/>
  <c r="F11" i="21" s="1"/>
  <c r="C34" i="22"/>
  <c r="E34" i="22"/>
  <c r="F34" i="22" s="1"/>
  <c r="C35" i="22"/>
  <c r="E35" i="22"/>
  <c r="G35" i="22" s="1"/>
  <c r="C20" i="22"/>
  <c r="E20" i="22"/>
  <c r="F20" i="22" s="1"/>
  <c r="C21" i="22"/>
  <c r="E21" i="22"/>
  <c r="F21" i="22" s="1"/>
  <c r="C22" i="22"/>
  <c r="E22" i="22"/>
  <c r="F22" i="22" s="1"/>
  <c r="C17" i="22"/>
  <c r="E17" i="22"/>
  <c r="F17" i="22" s="1"/>
  <c r="C34" i="23"/>
  <c r="E34" i="23"/>
  <c r="F34" i="23" s="1"/>
  <c r="G21" i="22" l="1"/>
  <c r="F35" i="22"/>
  <c r="G22" i="22"/>
  <c r="G20" i="22"/>
  <c r="G34" i="22"/>
  <c r="G34" i="23"/>
  <c r="G11" i="21"/>
  <c r="G17" i="22"/>
  <c r="J4" i="4"/>
  <c r="F12" i="14" l="1"/>
  <c r="F13" i="14"/>
  <c r="F14" i="14"/>
  <c r="F15" i="14"/>
  <c r="F17" i="14"/>
  <c r="F18" i="14"/>
  <c r="F19" i="14"/>
  <c r="F20" i="14"/>
  <c r="F21" i="14"/>
  <c r="F24" i="14"/>
  <c r="F25" i="14"/>
  <c r="F26" i="14"/>
  <c r="F27" i="14"/>
  <c r="F28" i="14"/>
  <c r="F29" i="14"/>
  <c r="F30" i="14"/>
  <c r="F31" i="14"/>
  <c r="F32" i="14"/>
  <c r="F33" i="14"/>
  <c r="F34" i="14"/>
  <c r="F35" i="14"/>
  <c r="F36" i="14"/>
  <c r="F37" i="14"/>
  <c r="F38" i="14"/>
  <c r="F39" i="14"/>
  <c r="F40" i="14"/>
  <c r="F41" i="14"/>
  <c r="F11" i="14"/>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11" i="15"/>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11" i="16"/>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11" i="17"/>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11" i="18"/>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11" i="19"/>
  <c r="F13" i="20"/>
  <c r="F14" i="20"/>
  <c r="F18" i="20"/>
  <c r="F19" i="20"/>
  <c r="F20" i="20"/>
  <c r="F21" i="20"/>
  <c r="F26" i="20"/>
  <c r="F27" i="20"/>
  <c r="F28" i="20"/>
  <c r="F34" i="20"/>
  <c r="F35" i="20"/>
  <c r="F12" i="22"/>
  <c r="F18" i="22"/>
  <c r="F19" i="22"/>
  <c r="F25" i="22"/>
  <c r="F26" i="22"/>
  <c r="F32" i="22"/>
  <c r="F33" i="22"/>
  <c r="F39" i="22"/>
  <c r="F40" i="22"/>
  <c r="F11" i="22"/>
  <c r="F14" i="23"/>
  <c r="F15" i="23"/>
  <c r="F21" i="23"/>
  <c r="F22" i="23"/>
  <c r="F28" i="23"/>
  <c r="F29" i="23"/>
  <c r="F35" i="23"/>
  <c r="F36" i="23"/>
  <c r="F14" i="30"/>
  <c r="F15" i="30"/>
  <c r="F17" i="30"/>
  <c r="F18" i="30"/>
  <c r="F19" i="30"/>
  <c r="F20" i="30"/>
  <c r="F21" i="30"/>
  <c r="F22" i="30"/>
  <c r="F23" i="30"/>
  <c r="F24" i="30"/>
  <c r="F25" i="30"/>
  <c r="F28" i="30"/>
  <c r="F29" i="30"/>
  <c r="F30" i="30"/>
  <c r="F35" i="30"/>
  <c r="F36" i="30"/>
  <c r="F11" i="30"/>
  <c r="F11" i="4"/>
  <c r="F16" i="21"/>
  <c r="F17" i="21"/>
  <c r="F20" i="21"/>
  <c r="F21" i="21"/>
  <c r="F22" i="21"/>
  <c r="F23" i="21"/>
  <c r="F24" i="21"/>
  <c r="F25" i="21"/>
  <c r="F26" i="21"/>
  <c r="F27" i="21"/>
  <c r="F28" i="21"/>
  <c r="F29" i="21"/>
  <c r="F30" i="21"/>
  <c r="F31" i="21"/>
  <c r="F32" i="21"/>
  <c r="F33" i="21"/>
  <c r="F34" i="21"/>
  <c r="F35" i="21"/>
  <c r="F36" i="21"/>
  <c r="F37" i="21"/>
  <c r="F38" i="21"/>
  <c r="F39" i="21"/>
  <c r="F40" i="21"/>
  <c r="F41" i="21"/>
  <c r="E12" i="14"/>
  <c r="E13" i="14"/>
  <c r="E14" i="14"/>
  <c r="E15" i="14"/>
  <c r="E16" i="14"/>
  <c r="F16" i="14" s="1"/>
  <c r="E17" i="14"/>
  <c r="E18" i="14"/>
  <c r="E19" i="14"/>
  <c r="E20" i="14"/>
  <c r="E21" i="14"/>
  <c r="E22" i="14"/>
  <c r="F22" i="14" s="1"/>
  <c r="E23" i="14"/>
  <c r="F23" i="14" s="1"/>
  <c r="E24" i="14"/>
  <c r="E25" i="14"/>
  <c r="E26" i="14"/>
  <c r="E27" i="14"/>
  <c r="E28" i="14"/>
  <c r="E29" i="14"/>
  <c r="E30" i="14"/>
  <c r="E31" i="14"/>
  <c r="E32" i="14"/>
  <c r="E33" i="14"/>
  <c r="E34" i="14"/>
  <c r="E35" i="14"/>
  <c r="E36" i="14"/>
  <c r="E37" i="14"/>
  <c r="E38" i="14"/>
  <c r="E39" i="14"/>
  <c r="E40" i="14"/>
  <c r="E41" i="14"/>
  <c r="E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11" i="14"/>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11" i="15"/>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11" i="16"/>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11" i="17"/>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11" i="18"/>
  <c r="E12" i="19"/>
  <c r="E13"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11" i="19"/>
  <c r="E12" i="20"/>
  <c r="F12" i="20" s="1"/>
  <c r="E13" i="20"/>
  <c r="E14" i="20"/>
  <c r="E15" i="20"/>
  <c r="F15" i="20" s="1"/>
  <c r="E16" i="20"/>
  <c r="F16" i="20" s="1"/>
  <c r="E17" i="20"/>
  <c r="F17" i="20" s="1"/>
  <c r="E18" i="20"/>
  <c r="E19" i="20"/>
  <c r="E20" i="20"/>
  <c r="E21" i="20"/>
  <c r="E22" i="20"/>
  <c r="F22" i="20" s="1"/>
  <c r="E23" i="20"/>
  <c r="F23" i="20" s="1"/>
  <c r="E24" i="20"/>
  <c r="F24" i="20" s="1"/>
  <c r="E25" i="20"/>
  <c r="F25" i="20" s="1"/>
  <c r="E26" i="20"/>
  <c r="E27" i="20"/>
  <c r="E28" i="20"/>
  <c r="E29" i="20"/>
  <c r="F29" i="20" s="1"/>
  <c r="E30" i="20"/>
  <c r="F30" i="20" s="1"/>
  <c r="E31" i="20"/>
  <c r="F31" i="20" s="1"/>
  <c r="E32" i="20"/>
  <c r="F32" i="20" s="1"/>
  <c r="E33" i="20"/>
  <c r="F33" i="20" s="1"/>
  <c r="E34" i="20"/>
  <c r="E35" i="20"/>
  <c r="E36" i="20"/>
  <c r="F36" i="20" s="1"/>
  <c r="E37" i="20"/>
  <c r="F37" i="20" s="1"/>
  <c r="E38" i="20"/>
  <c r="F38" i="20" s="1"/>
  <c r="E39" i="20"/>
  <c r="F39" i="20" s="1"/>
  <c r="E40" i="20"/>
  <c r="F40" i="20" s="1"/>
  <c r="E11" i="20"/>
  <c r="F11" i="20" s="1"/>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11" i="20"/>
  <c r="E12" i="21"/>
  <c r="F12" i="21" s="1"/>
  <c r="E13" i="21"/>
  <c r="F13" i="21" s="1"/>
  <c r="E14" i="21"/>
  <c r="F14" i="21" s="1"/>
  <c r="E15" i="21"/>
  <c r="F15" i="21" s="1"/>
  <c r="E16" i="21"/>
  <c r="E17" i="21"/>
  <c r="E19" i="21"/>
  <c r="F19" i="21" s="1"/>
  <c r="E20" i="21"/>
  <c r="E21" i="21"/>
  <c r="E22" i="21"/>
  <c r="E23" i="21"/>
  <c r="E24" i="21"/>
  <c r="E25" i="21"/>
  <c r="E26" i="21"/>
  <c r="E27" i="21"/>
  <c r="E28" i="21"/>
  <c r="E29" i="21"/>
  <c r="E30" i="21"/>
  <c r="E31" i="21"/>
  <c r="E32" i="21"/>
  <c r="E33" i="21"/>
  <c r="E34" i="21"/>
  <c r="E35" i="21"/>
  <c r="E36" i="21"/>
  <c r="E37" i="21"/>
  <c r="E38" i="21"/>
  <c r="E39" i="21"/>
  <c r="E40" i="21"/>
  <c r="E41" i="21"/>
  <c r="C12" i="21"/>
  <c r="C13" i="21"/>
  <c r="C14" i="21"/>
  <c r="C15" i="21"/>
  <c r="C16" i="21"/>
  <c r="C17" i="21"/>
  <c r="C19" i="21"/>
  <c r="C20" i="21"/>
  <c r="C21" i="21"/>
  <c r="C22" i="21"/>
  <c r="C23" i="21"/>
  <c r="C24" i="21"/>
  <c r="C25" i="21"/>
  <c r="C26" i="21"/>
  <c r="C27" i="21"/>
  <c r="C28" i="21"/>
  <c r="C29" i="21"/>
  <c r="C30" i="21"/>
  <c r="C31" i="21"/>
  <c r="C32" i="21"/>
  <c r="C33" i="21"/>
  <c r="C34" i="21"/>
  <c r="C35" i="21"/>
  <c r="C36" i="21"/>
  <c r="C37" i="21"/>
  <c r="C38" i="21"/>
  <c r="C39" i="21"/>
  <c r="C40" i="21"/>
  <c r="C41" i="21"/>
  <c r="E12" i="22"/>
  <c r="E13" i="22"/>
  <c r="F13" i="22" s="1"/>
  <c r="E14" i="22"/>
  <c r="F14" i="22" s="1"/>
  <c r="E15" i="22"/>
  <c r="F15" i="22" s="1"/>
  <c r="E16" i="22"/>
  <c r="F16" i="22" s="1"/>
  <c r="E18" i="22"/>
  <c r="E19" i="22"/>
  <c r="E23" i="22"/>
  <c r="F23" i="22" s="1"/>
  <c r="E24" i="22"/>
  <c r="F24" i="22" s="1"/>
  <c r="E25" i="22"/>
  <c r="E26" i="22"/>
  <c r="E27" i="22"/>
  <c r="F27" i="22" s="1"/>
  <c r="E28" i="22"/>
  <c r="F28" i="22" s="1"/>
  <c r="E29" i="22"/>
  <c r="F29" i="22" s="1"/>
  <c r="E30" i="22"/>
  <c r="F30" i="22" s="1"/>
  <c r="E31" i="22"/>
  <c r="F31" i="22" s="1"/>
  <c r="E32" i="22"/>
  <c r="E33" i="22"/>
  <c r="E36" i="22"/>
  <c r="F36" i="22" s="1"/>
  <c r="E37" i="22"/>
  <c r="F37" i="22" s="1"/>
  <c r="E38" i="22"/>
  <c r="F38" i="22" s="1"/>
  <c r="E39" i="22"/>
  <c r="E40" i="22"/>
  <c r="E11" i="22"/>
  <c r="C12" i="22"/>
  <c r="C13" i="22"/>
  <c r="C14" i="22"/>
  <c r="C15" i="22"/>
  <c r="C16" i="22"/>
  <c r="C18" i="22"/>
  <c r="C19" i="22"/>
  <c r="C23" i="22"/>
  <c r="C24" i="22"/>
  <c r="C25" i="22"/>
  <c r="C26" i="22"/>
  <c r="C27" i="22"/>
  <c r="C28" i="22"/>
  <c r="C29" i="22"/>
  <c r="C30" i="22"/>
  <c r="C31" i="22"/>
  <c r="C32" i="22"/>
  <c r="C33" i="22"/>
  <c r="C36" i="22"/>
  <c r="C37" i="22"/>
  <c r="C38" i="22"/>
  <c r="C39" i="22"/>
  <c r="C40" i="22"/>
  <c r="C11" i="22"/>
  <c r="C12" i="23"/>
  <c r="C13" i="23"/>
  <c r="C14" i="23"/>
  <c r="C15" i="23"/>
  <c r="C16" i="23"/>
  <c r="C17" i="23"/>
  <c r="C18" i="23"/>
  <c r="C19" i="23"/>
  <c r="C20" i="23"/>
  <c r="C21" i="23"/>
  <c r="C22" i="23"/>
  <c r="C23" i="23"/>
  <c r="C24" i="23"/>
  <c r="C25" i="23"/>
  <c r="C26" i="23"/>
  <c r="C27" i="23"/>
  <c r="C28" i="23"/>
  <c r="C29" i="23"/>
  <c r="C30" i="23"/>
  <c r="C31" i="23"/>
  <c r="C32" i="23"/>
  <c r="C33" i="23"/>
  <c r="C35" i="23"/>
  <c r="C36" i="23"/>
  <c r="C37" i="23"/>
  <c r="C38" i="23"/>
  <c r="C39" i="23"/>
  <c r="C40" i="23"/>
  <c r="C41" i="23"/>
  <c r="C11" i="23"/>
  <c r="E12" i="23"/>
  <c r="F12" i="23" s="1"/>
  <c r="E13" i="23"/>
  <c r="F13" i="23" s="1"/>
  <c r="E14" i="23"/>
  <c r="E15" i="23"/>
  <c r="E16" i="23"/>
  <c r="F16" i="23" s="1"/>
  <c r="E17" i="23"/>
  <c r="F17" i="23" s="1"/>
  <c r="E18" i="23"/>
  <c r="F18" i="23" s="1"/>
  <c r="E19" i="23"/>
  <c r="F19" i="23" s="1"/>
  <c r="E20" i="23"/>
  <c r="F20" i="23" s="1"/>
  <c r="E21" i="23"/>
  <c r="E22" i="23"/>
  <c r="E23" i="23"/>
  <c r="F23" i="23" s="1"/>
  <c r="E24" i="23"/>
  <c r="F24" i="23" s="1"/>
  <c r="E25" i="23"/>
  <c r="F25" i="23" s="1"/>
  <c r="E26" i="23"/>
  <c r="F26" i="23" s="1"/>
  <c r="E27" i="23"/>
  <c r="F27" i="23" s="1"/>
  <c r="E28" i="23"/>
  <c r="E29" i="23"/>
  <c r="E30" i="23"/>
  <c r="F30" i="23" s="1"/>
  <c r="E31" i="23"/>
  <c r="F31" i="23" s="1"/>
  <c r="E32" i="23"/>
  <c r="F32" i="23" s="1"/>
  <c r="E33" i="23"/>
  <c r="F33" i="23" s="1"/>
  <c r="E35" i="23"/>
  <c r="E36" i="23"/>
  <c r="E37" i="23"/>
  <c r="F37" i="23" s="1"/>
  <c r="E38" i="23"/>
  <c r="F38" i="23" s="1"/>
  <c r="E39" i="23"/>
  <c r="F39" i="23" s="1"/>
  <c r="E40" i="23"/>
  <c r="F40" i="23" s="1"/>
  <c r="E41" i="23"/>
  <c r="F41" i="23" s="1"/>
  <c r="E11" i="23"/>
  <c r="F11" i="23" s="1"/>
  <c r="E12" i="30"/>
  <c r="F12" i="30" s="1"/>
  <c r="E13" i="30"/>
  <c r="F13" i="30" s="1"/>
  <c r="E14" i="30"/>
  <c r="E15" i="30"/>
  <c r="E16" i="30"/>
  <c r="F16" i="30" s="1"/>
  <c r="E17" i="30"/>
  <c r="E18" i="30"/>
  <c r="E19" i="30"/>
  <c r="E20" i="30"/>
  <c r="E21" i="30"/>
  <c r="E22" i="30"/>
  <c r="E23" i="30"/>
  <c r="E24" i="30"/>
  <c r="E25" i="30"/>
  <c r="E26" i="30"/>
  <c r="F26" i="30" s="1"/>
  <c r="E27" i="30"/>
  <c r="F27" i="30" s="1"/>
  <c r="E28" i="30"/>
  <c r="E29" i="30"/>
  <c r="E30" i="30"/>
  <c r="E31" i="30"/>
  <c r="F31" i="30" s="1"/>
  <c r="E32" i="30"/>
  <c r="F32" i="30" s="1"/>
  <c r="E33" i="30"/>
  <c r="F33" i="30" s="1"/>
  <c r="E34" i="30"/>
  <c r="F34" i="30" s="1"/>
  <c r="E35" i="30"/>
  <c r="E36" i="30"/>
  <c r="E37" i="30"/>
  <c r="F37" i="30" s="1"/>
  <c r="E38" i="30"/>
  <c r="F38" i="30" s="1"/>
  <c r="E39" i="30"/>
  <c r="F39" i="30" s="1"/>
  <c r="E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11" i="30"/>
  <c r="C17" i="4" l="1"/>
  <c r="C18" i="4"/>
  <c r="C24" i="4"/>
  <c r="C25" i="4"/>
  <c r="C29" i="4"/>
  <c r="C30" i="4"/>
  <c r="C31" i="4"/>
  <c r="C32" i="4"/>
  <c r="C33" i="4"/>
  <c r="C34" i="4"/>
  <c r="C35" i="4"/>
  <c r="C36" i="4"/>
  <c r="C37" i="4"/>
  <c r="C38" i="4"/>
  <c r="C39" i="4"/>
  <c r="C40" i="4"/>
  <c r="E17" i="4" l="1"/>
  <c r="F17" i="4" s="1"/>
  <c r="E18" i="4"/>
  <c r="F18" i="4" s="1"/>
  <c r="E23" i="4"/>
  <c r="F23" i="4" s="1"/>
  <c r="E24" i="4"/>
  <c r="F24" i="4" s="1"/>
  <c r="E25" i="4"/>
  <c r="F25" i="4" s="1"/>
  <c r="E26" i="4"/>
  <c r="F26" i="4" s="1"/>
  <c r="E27" i="4"/>
  <c r="F27" i="4" s="1"/>
  <c r="E28" i="4"/>
  <c r="F28" i="4" s="1"/>
  <c r="E29" i="4"/>
  <c r="F29" i="4" s="1"/>
  <c r="E30" i="4"/>
  <c r="F30" i="4" s="1"/>
  <c r="E31" i="4"/>
  <c r="F31" i="4" s="1"/>
  <c r="E32" i="4"/>
  <c r="F32" i="4" s="1"/>
  <c r="E33" i="4"/>
  <c r="F33" i="4" s="1"/>
  <c r="E34" i="4"/>
  <c r="F34" i="4" s="1"/>
  <c r="E35" i="4"/>
  <c r="F35" i="4" s="1"/>
  <c r="E36" i="4"/>
  <c r="F36" i="4" s="1"/>
  <c r="E37" i="4"/>
  <c r="F37" i="4" s="1"/>
  <c r="E38" i="4"/>
  <c r="F38" i="4" s="1"/>
  <c r="E39" i="4"/>
  <c r="F39" i="4" s="1"/>
  <c r="E40" i="4"/>
  <c r="F40" i="4" s="1"/>
  <c r="G14" i="30" l="1"/>
  <c r="G15" i="30"/>
  <c r="G16" i="30"/>
  <c r="G17" i="30"/>
  <c r="G18" i="30"/>
  <c r="G19" i="30"/>
  <c r="G20" i="30"/>
  <c r="G21" i="30"/>
  <c r="G22" i="30"/>
  <c r="G23" i="30"/>
  <c r="G24" i="30"/>
  <c r="G25" i="30"/>
  <c r="G26" i="30"/>
  <c r="G27" i="30"/>
  <c r="G28" i="30"/>
  <c r="G29" i="30"/>
  <c r="G30" i="30"/>
  <c r="G31" i="30"/>
  <c r="G32" i="30"/>
  <c r="G33" i="30"/>
  <c r="G34" i="30"/>
  <c r="G35" i="30"/>
  <c r="G36" i="30"/>
  <c r="G37" i="30"/>
  <c r="G39" i="30" l="1"/>
  <c r="B3" i="30"/>
  <c r="A17" i="30" l="1"/>
  <c r="A29" i="30"/>
  <c r="A38" i="30"/>
  <c r="A11" i="30"/>
  <c r="A12" i="30"/>
  <c r="A28" i="30"/>
  <c r="A18" i="30"/>
  <c r="A31" i="30"/>
  <c r="A39" i="30"/>
  <c r="A19" i="30"/>
  <c r="A32" i="30"/>
  <c r="A36" i="30"/>
  <c r="A37" i="30"/>
  <c r="A21" i="30"/>
  <c r="A33" i="30"/>
  <c r="A35" i="30"/>
  <c r="A27" i="30"/>
  <c r="A25" i="30"/>
  <c r="A34" i="30"/>
  <c r="A26" i="30"/>
  <c r="J1" i="30"/>
  <c r="J4" i="30" s="1"/>
  <c r="A13" i="30"/>
  <c r="A15" i="30"/>
  <c r="A30" i="30"/>
  <c r="A22" i="30"/>
  <c r="A14" i="30"/>
  <c r="A16" i="30"/>
  <c r="A20" i="30"/>
  <c r="A24" i="30"/>
  <c r="A23" i="30"/>
  <c r="C4" i="30"/>
  <c r="B8" i="30"/>
  <c r="B7" i="30"/>
  <c r="B6" i="30"/>
  <c r="B2" i="30"/>
  <c r="B1" i="30"/>
  <c r="G12" i="14" l="1"/>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12" i="16"/>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12" i="21"/>
  <c r="G13" i="21"/>
  <c r="G14" i="21"/>
  <c r="G15" i="21"/>
  <c r="G16" i="21"/>
  <c r="G17" i="21"/>
  <c r="G19" i="21"/>
  <c r="G20" i="21"/>
  <c r="G21" i="21"/>
  <c r="G22" i="21"/>
  <c r="G23" i="21"/>
  <c r="G24" i="21"/>
  <c r="G25" i="21"/>
  <c r="G26" i="21"/>
  <c r="G27" i="21"/>
  <c r="G28" i="21"/>
  <c r="G29" i="21"/>
  <c r="G30" i="21"/>
  <c r="G31" i="21"/>
  <c r="G32" i="21"/>
  <c r="G33" i="21"/>
  <c r="G34" i="21"/>
  <c r="G35" i="21"/>
  <c r="G36" i="21"/>
  <c r="G37" i="21"/>
  <c r="G38" i="21"/>
  <c r="G39" i="21"/>
  <c r="G40" i="21"/>
  <c r="G12" i="22"/>
  <c r="G13" i="22"/>
  <c r="G14" i="22"/>
  <c r="G15" i="22"/>
  <c r="G16" i="22"/>
  <c r="G18" i="22"/>
  <c r="G19" i="22"/>
  <c r="G23" i="22"/>
  <c r="G24" i="22"/>
  <c r="G25" i="22"/>
  <c r="G26" i="22"/>
  <c r="G27" i="22"/>
  <c r="G28" i="22"/>
  <c r="G29" i="22"/>
  <c r="G30" i="22"/>
  <c r="G31" i="22"/>
  <c r="G32" i="22"/>
  <c r="G33" i="22"/>
  <c r="G36" i="22"/>
  <c r="G37" i="22"/>
  <c r="G38" i="22"/>
  <c r="G39" i="22"/>
  <c r="G12" i="23"/>
  <c r="G13" i="23"/>
  <c r="G14" i="23"/>
  <c r="G15" i="23"/>
  <c r="G16" i="23"/>
  <c r="G17" i="23"/>
  <c r="G18" i="23"/>
  <c r="G19" i="23"/>
  <c r="G20" i="23"/>
  <c r="G21" i="23"/>
  <c r="G22" i="23"/>
  <c r="G23" i="23"/>
  <c r="G24" i="23"/>
  <c r="G25" i="23"/>
  <c r="G26" i="23"/>
  <c r="G27" i="23"/>
  <c r="G28" i="23"/>
  <c r="G29" i="23"/>
  <c r="G30" i="23"/>
  <c r="G31" i="23"/>
  <c r="G32" i="23"/>
  <c r="G33" i="23"/>
  <c r="G35" i="23"/>
  <c r="G36" i="23"/>
  <c r="G37" i="23"/>
  <c r="G38" i="23"/>
  <c r="G39" i="23"/>
  <c r="G40" i="23"/>
  <c r="G17" i="4"/>
  <c r="G18" i="4"/>
  <c r="G23" i="4"/>
  <c r="G24" i="4"/>
  <c r="G25" i="4"/>
  <c r="G26" i="4"/>
  <c r="G27" i="4"/>
  <c r="G28" i="4"/>
  <c r="G29" i="4"/>
  <c r="G30" i="4"/>
  <c r="G31" i="4"/>
  <c r="G32" i="4"/>
  <c r="G33" i="4"/>
  <c r="G34" i="4"/>
  <c r="G35" i="4"/>
  <c r="G36" i="4"/>
  <c r="G37" i="4"/>
  <c r="G38" i="4"/>
  <c r="G39" i="4"/>
  <c r="G40" i="4"/>
  <c r="G38" i="30" l="1"/>
  <c r="B4" i="4"/>
  <c r="B4" i="23"/>
  <c r="B8" i="14" l="1"/>
  <c r="B7" i="14"/>
  <c r="B6" i="14"/>
  <c r="B8" i="15"/>
  <c r="B7" i="15"/>
  <c r="B6" i="15"/>
  <c r="B8" i="16"/>
  <c r="B7" i="16"/>
  <c r="B6" i="16"/>
  <c r="B8" i="17"/>
  <c r="B7" i="17"/>
  <c r="B6" i="17"/>
  <c r="B8" i="18"/>
  <c r="B7" i="18"/>
  <c r="B6" i="18"/>
  <c r="B8" i="19"/>
  <c r="B7" i="19"/>
  <c r="B6" i="19"/>
  <c r="B8" i="20"/>
  <c r="B7" i="20"/>
  <c r="B6" i="20"/>
  <c r="B8" i="21"/>
  <c r="B7" i="21"/>
  <c r="B6" i="21"/>
  <c r="B8" i="22"/>
  <c r="B7" i="22"/>
  <c r="B6" i="22"/>
  <c r="B8" i="23"/>
  <c r="B7" i="23"/>
  <c r="B6" i="23"/>
  <c r="B8" i="4"/>
  <c r="B7" i="4"/>
  <c r="B6" i="4"/>
  <c r="B2" i="14"/>
  <c r="B1" i="14"/>
  <c r="B2" i="15"/>
  <c r="B1" i="15"/>
  <c r="B2" i="16"/>
  <c r="B1" i="16"/>
  <c r="B2" i="17"/>
  <c r="B1" i="17"/>
  <c r="B2" i="18"/>
  <c r="B1" i="18"/>
  <c r="B2" i="19"/>
  <c r="B1" i="19"/>
  <c r="B2" i="20"/>
  <c r="B1" i="20"/>
  <c r="B2" i="21"/>
  <c r="B1" i="21"/>
  <c r="B2" i="22"/>
  <c r="B1" i="22"/>
  <c r="B2" i="23"/>
  <c r="B1" i="23"/>
  <c r="B2" i="4"/>
  <c r="B1" i="4"/>
  <c r="C3" i="25"/>
  <c r="B4" i="14"/>
  <c r="B4" i="15"/>
  <c r="B4" i="16"/>
  <c r="B4" i="17"/>
  <c r="B4" i="18"/>
  <c r="B4" i="19"/>
  <c r="B4" i="20"/>
  <c r="B4" i="21"/>
  <c r="B4" i="22"/>
  <c r="C12" i="4" l="1"/>
  <c r="C20" i="4"/>
  <c r="C28" i="4"/>
  <c r="C22" i="4"/>
  <c r="C13" i="4"/>
  <c r="C21" i="4"/>
  <c r="C14" i="4"/>
  <c r="C15" i="4"/>
  <c r="C16" i="4"/>
  <c r="C27" i="4"/>
  <c r="C41" i="4"/>
  <c r="C26" i="4"/>
  <c r="C11" i="4"/>
  <c r="C23" i="4"/>
  <c r="C19" i="4"/>
  <c r="E12" i="4"/>
  <c r="F12" i="4" s="1"/>
  <c r="E20" i="4"/>
  <c r="F20" i="4" s="1"/>
  <c r="E13" i="4"/>
  <c r="F13" i="4" s="1"/>
  <c r="E21" i="4"/>
  <c r="F21" i="4" s="1"/>
  <c r="E14" i="4"/>
  <c r="F14" i="4" s="1"/>
  <c r="E22" i="4"/>
  <c r="F22" i="4" s="1"/>
  <c r="E15" i="4"/>
  <c r="F15" i="4" s="1"/>
  <c r="E41" i="4"/>
  <c r="F41" i="4" s="1"/>
  <c r="E19" i="4"/>
  <c r="F19" i="4" s="1"/>
  <c r="E16" i="4"/>
  <c r="F16" i="4" s="1"/>
  <c r="E11" i="4"/>
  <c r="G11" i="20" l="1"/>
  <c r="J3" i="20"/>
  <c r="J2" i="20" s="1"/>
  <c r="J3" i="18"/>
  <c r="J2" i="18" s="1"/>
  <c r="G11" i="18"/>
  <c r="G41" i="18"/>
  <c r="G16" i="4"/>
  <c r="G20" i="4"/>
  <c r="J3" i="14"/>
  <c r="J2" i="14" s="1"/>
  <c r="G11" i="14"/>
  <c r="G19" i="4"/>
  <c r="G40" i="22"/>
  <c r="G40" i="20"/>
  <c r="G40" i="15"/>
  <c r="G41" i="4"/>
  <c r="G11" i="19"/>
  <c r="J3" i="19"/>
  <c r="J2" i="19" s="1"/>
  <c r="J3" i="15"/>
  <c r="J2" i="15" s="1"/>
  <c r="G11" i="15"/>
  <c r="G41" i="19"/>
  <c r="J3" i="17"/>
  <c r="J2" i="17" s="1"/>
  <c r="G11" i="17"/>
  <c r="J3" i="21"/>
  <c r="J2" i="21" s="1"/>
  <c r="G41" i="16"/>
  <c r="G22" i="4"/>
  <c r="G40" i="17"/>
  <c r="G41" i="23"/>
  <c r="G11" i="16"/>
  <c r="J3" i="16"/>
  <c r="J2" i="16" s="1"/>
  <c r="G21" i="4"/>
  <c r="G41" i="14"/>
  <c r="G41" i="21"/>
  <c r="G12" i="30"/>
  <c r="G11" i="30"/>
  <c r="J3" i="30"/>
  <c r="J2" i="30" s="1"/>
  <c r="G13" i="30"/>
  <c r="G14" i="4"/>
  <c r="G15" i="4"/>
  <c r="G12" i="4"/>
  <c r="G13" i="4"/>
  <c r="G11" i="23"/>
  <c r="J3" i="23"/>
  <c r="J2" i="23" s="1"/>
  <c r="J3" i="22"/>
  <c r="J2" i="22" s="1"/>
  <c r="G11" i="22"/>
  <c r="G11" i="4"/>
  <c r="J3" i="4"/>
  <c r="J2" i="4" s="1"/>
  <c r="J11" i="18" l="1"/>
  <c r="J12" i="18"/>
  <c r="J12" i="16"/>
  <c r="J14" i="16" s="1"/>
  <c r="J11" i="16"/>
  <c r="J12" i="15"/>
  <c r="J11" i="15"/>
  <c r="J11" i="14"/>
  <c r="J12" i="14"/>
  <c r="J12" i="17"/>
  <c r="I14" i="17" s="1"/>
  <c r="J11" i="17"/>
  <c r="J12" i="21"/>
  <c r="J11" i="21"/>
  <c r="J11" i="19"/>
  <c r="J12" i="19"/>
  <c r="J14" i="19" s="1"/>
  <c r="J12" i="20"/>
  <c r="J11" i="20"/>
  <c r="J12" i="4"/>
  <c r="M12" i="30" s="1"/>
  <c r="J12" i="22"/>
  <c r="J12" i="30"/>
  <c r="J11" i="30"/>
  <c r="J12" i="23"/>
  <c r="J11" i="23"/>
  <c r="J11" i="22"/>
  <c r="J11" i="4"/>
  <c r="J14" i="14" l="1"/>
  <c r="J14" i="15"/>
  <c r="I14" i="18"/>
  <c r="J14" i="20"/>
  <c r="I14" i="20"/>
  <c r="I14" i="14"/>
  <c r="I14" i="19"/>
  <c r="I14" i="15"/>
  <c r="I14" i="21"/>
  <c r="J14" i="21"/>
  <c r="I14" i="16"/>
  <c r="J14" i="17"/>
  <c r="J14" i="18"/>
  <c r="M12" i="23"/>
  <c r="M12" i="22" s="1"/>
  <c r="M12" i="21" s="1"/>
  <c r="M12" i="20" s="1"/>
  <c r="M12" i="19" s="1"/>
  <c r="M12" i="18" s="1"/>
  <c r="M12" i="17" s="1"/>
  <c r="M12" i="16" s="1"/>
  <c r="M12" i="15" s="1"/>
  <c r="M12" i="14" s="1"/>
  <c r="J14" i="23"/>
  <c r="I14" i="22"/>
  <c r="J14" i="30"/>
  <c r="I14" i="30"/>
  <c r="J14" i="22"/>
  <c r="I14" i="23"/>
  <c r="I14" i="4"/>
  <c r="J14" i="4"/>
  <c r="M11" i="30"/>
  <c r="M11" i="23" s="1"/>
  <c r="L14" i="30" l="1"/>
  <c r="M14" i="30"/>
  <c r="M11" i="22" l="1"/>
  <c r="L14" i="23"/>
  <c r="M14" i="23"/>
  <c r="M11" i="21" l="1"/>
  <c r="L14" i="22"/>
  <c r="M14" i="22"/>
  <c r="M11" i="20" l="1"/>
  <c r="M14" i="21"/>
  <c r="L14" i="21"/>
  <c r="M11" i="19" l="1"/>
  <c r="L14" i="20"/>
  <c r="M14" i="20"/>
  <c r="M11" i="18" l="1"/>
  <c r="L14" i="19"/>
  <c r="M14" i="19"/>
  <c r="M11" i="17" l="1"/>
  <c r="M14" i="18"/>
  <c r="L14" i="18"/>
  <c r="M14" i="17" l="1"/>
  <c r="L14" i="17"/>
  <c r="M11" i="16"/>
  <c r="J1" i="4"/>
  <c r="A31" i="4"/>
  <c r="A12" i="4"/>
  <c r="A25" i="4"/>
  <c r="A36" i="4"/>
  <c r="A23" i="4"/>
  <c r="A19" i="4"/>
  <c r="A37" i="4"/>
  <c r="A14" i="4"/>
  <c r="A18" i="4"/>
  <c r="A34" i="4"/>
  <c r="A11" i="4"/>
  <c r="A26" i="4"/>
  <c r="A24" i="4"/>
  <c r="A41" i="4"/>
  <c r="A13" i="4"/>
  <c r="A27" i="4"/>
  <c r="A22" i="4"/>
  <c r="A29" i="4"/>
  <c r="A15" i="4"/>
  <c r="A39" i="4"/>
  <c r="A20" i="4"/>
  <c r="A21" i="4"/>
  <c r="A16" i="4"/>
  <c r="A32" i="4"/>
  <c r="A33" i="4"/>
  <c r="A28" i="4"/>
  <c r="A38" i="4"/>
  <c r="A35" i="4"/>
  <c r="A17" i="4"/>
  <c r="A40" i="4"/>
  <c r="A30" i="4"/>
  <c r="B3" i="17"/>
  <c r="A21" i="17" s="1"/>
  <c r="B3" i="16"/>
  <c r="J1" i="16" s="1"/>
  <c r="B3" i="23"/>
  <c r="A41" i="23" s="1"/>
  <c r="B3" i="15"/>
  <c r="A37" i="15" s="1"/>
  <c r="B3" i="14"/>
  <c r="A21" i="14" s="1"/>
  <c r="B3" i="20"/>
  <c r="A38" i="20" s="1"/>
  <c r="B3" i="18"/>
  <c r="A35" i="18" s="1"/>
  <c r="B3" i="22"/>
  <c r="A19" i="22" s="1"/>
  <c r="B3" i="21"/>
  <c r="A25" i="21" s="1"/>
  <c r="B3" i="19"/>
  <c r="A12" i="19" s="1"/>
  <c r="M14" i="16" l="1"/>
  <c r="L14" i="16"/>
  <c r="M11" i="15"/>
  <c r="A36" i="18"/>
  <c r="A22" i="23"/>
  <c r="A22" i="18"/>
  <c r="A14" i="23"/>
  <c r="A23" i="18"/>
  <c r="A17" i="23"/>
  <c r="A38" i="22"/>
  <c r="A27" i="23"/>
  <c r="A22" i="19"/>
  <c r="A21" i="19"/>
  <c r="A25" i="22"/>
  <c r="A38" i="18"/>
  <c r="A40" i="20"/>
  <c r="A27" i="20"/>
  <c r="A28" i="21"/>
  <c r="A19" i="18"/>
  <c r="A33" i="21"/>
  <c r="A20" i="18"/>
  <c r="A16" i="22"/>
  <c r="A34" i="20"/>
  <c r="A29" i="15"/>
  <c r="A13" i="23"/>
  <c r="A37" i="23"/>
  <c r="A26" i="16"/>
  <c r="A15" i="21"/>
  <c r="A32" i="22"/>
  <c r="A17" i="20"/>
  <c r="A21" i="15"/>
  <c r="A26" i="23"/>
  <c r="A28" i="16"/>
  <c r="A23" i="17"/>
  <c r="A13" i="21"/>
  <c r="A22" i="22"/>
  <c r="A11" i="20"/>
  <c r="A26" i="15"/>
  <c r="A12" i="23"/>
  <c r="A11" i="16"/>
  <c r="A22" i="17"/>
  <c r="A26" i="22"/>
  <c r="A17" i="16"/>
  <c r="A13" i="22"/>
  <c r="A27" i="22"/>
  <c r="A34" i="14"/>
  <c r="J1" i="23"/>
  <c r="A30" i="16"/>
  <c r="A15" i="16"/>
  <c r="A36" i="15"/>
  <c r="A19" i="16"/>
  <c r="A30" i="22"/>
  <c r="A12" i="20"/>
  <c r="A40" i="14"/>
  <c r="A35" i="23"/>
  <c r="A28" i="23"/>
  <c r="A33" i="16"/>
  <c r="A18" i="19"/>
  <c r="A12" i="21"/>
  <c r="A26" i="21"/>
  <c r="A38" i="21"/>
  <c r="A37" i="22"/>
  <c r="A36" i="22"/>
  <c r="J1" i="18"/>
  <c r="A37" i="18"/>
  <c r="A37" i="20"/>
  <c r="A20" i="20"/>
  <c r="A12" i="14"/>
  <c r="A32" i="15"/>
  <c r="A11" i="15"/>
  <c r="A34" i="23"/>
  <c r="A18" i="23"/>
  <c r="A24" i="16"/>
  <c r="A22" i="16"/>
  <c r="A34" i="21"/>
  <c r="A17" i="21"/>
  <c r="A14" i="14"/>
  <c r="A40" i="15"/>
  <c r="A19" i="15"/>
  <c r="A35" i="16"/>
  <c r="A32" i="16"/>
  <c r="A24" i="19"/>
  <c r="A28" i="19"/>
  <c r="A30" i="21"/>
  <c r="A36" i="21"/>
  <c r="A21" i="22"/>
  <c r="A40" i="22"/>
  <c r="A18" i="18"/>
  <c r="A24" i="18"/>
  <c r="A28" i="20"/>
  <c r="A26" i="14"/>
  <c r="A28" i="14"/>
  <c r="A12" i="15"/>
  <c r="A23" i="15"/>
  <c r="A17" i="19"/>
  <c r="A24" i="21"/>
  <c r="A21" i="21"/>
  <c r="A30" i="18"/>
  <c r="A17" i="18"/>
  <c r="A16" i="14"/>
  <c r="A25" i="14"/>
  <c r="A17" i="15"/>
  <c r="A33" i="15"/>
  <c r="A37" i="19"/>
  <c r="J1" i="21"/>
  <c r="A11" i="21"/>
  <c r="A12" i="22"/>
  <c r="A31" i="18"/>
  <c r="A12" i="18"/>
  <c r="A21" i="20"/>
  <c r="A35" i="14"/>
  <c r="A39" i="14"/>
  <c r="A27" i="15"/>
  <c r="A35" i="15"/>
  <c r="A15" i="23"/>
  <c r="A11" i="23"/>
  <c r="A37" i="16"/>
  <c r="A27" i="16"/>
  <c r="A11" i="17"/>
  <c r="A25" i="19"/>
  <c r="A15" i="19"/>
  <c r="A37" i="21"/>
  <c r="A27" i="21"/>
  <c r="A39" i="22"/>
  <c r="A15" i="22"/>
  <c r="A13" i="18"/>
  <c r="A27" i="18"/>
  <c r="J1" i="20"/>
  <c r="A19" i="20"/>
  <c r="A31" i="14"/>
  <c r="A41" i="14"/>
  <c r="A34" i="15"/>
  <c r="J1" i="15"/>
  <c r="A32" i="23"/>
  <c r="A19" i="23"/>
  <c r="A40" i="16"/>
  <c r="A12" i="16"/>
  <c r="A16" i="17"/>
  <c r="A31" i="17"/>
  <c r="A19" i="17"/>
  <c r="A40" i="17"/>
  <c r="A13" i="17"/>
  <c r="A12" i="17"/>
  <c r="A14" i="19"/>
  <c r="A20" i="19"/>
  <c r="J1" i="19"/>
  <c r="A27" i="19"/>
  <c r="A20" i="21"/>
  <c r="A19" i="21"/>
  <c r="A16" i="21"/>
  <c r="A23" i="22"/>
  <c r="A35" i="22"/>
  <c r="A28" i="22"/>
  <c r="A18" i="22"/>
  <c r="A16" i="18"/>
  <c r="A34" i="18"/>
  <c r="A40" i="18"/>
  <c r="A41" i="18"/>
  <c r="A29" i="18"/>
  <c r="A24" i="20"/>
  <c r="A35" i="20"/>
  <c r="A36" i="20"/>
  <c r="A29" i="20"/>
  <c r="A17" i="14"/>
  <c r="A38" i="14"/>
  <c r="A24" i="14"/>
  <c r="A18" i="14"/>
  <c r="A22" i="15"/>
  <c r="A31" i="15"/>
  <c r="A28" i="15"/>
  <c r="A13" i="15"/>
  <c r="A21" i="23"/>
  <c r="A33" i="23"/>
  <c r="A24" i="23"/>
  <c r="A39" i="23"/>
  <c r="A16" i="16"/>
  <c r="A34" i="16"/>
  <c r="A20" i="16"/>
  <c r="A25" i="16"/>
  <c r="A30" i="17"/>
  <c r="A17" i="17"/>
  <c r="A15" i="17"/>
  <c r="A18" i="17"/>
  <c r="A34" i="19"/>
  <c r="A33" i="17"/>
  <c r="A14" i="17"/>
  <c r="A13" i="19"/>
  <c r="A35" i="19"/>
  <c r="A39" i="19"/>
  <c r="A23" i="19"/>
  <c r="A32" i="21"/>
  <c r="A29" i="21"/>
  <c r="A39" i="21"/>
  <c r="A23" i="21"/>
  <c r="A24" i="22"/>
  <c r="A14" i="22"/>
  <c r="A20" i="22"/>
  <c r="A25" i="18"/>
  <c r="A39" i="18"/>
  <c r="A15" i="18"/>
  <c r="A25" i="20"/>
  <c r="A14" i="20"/>
  <c r="A26" i="20"/>
  <c r="A39" i="20"/>
  <c r="A23" i="14"/>
  <c r="A36" i="14"/>
  <c r="A29" i="14"/>
  <c r="A27" i="14"/>
  <c r="A11" i="14"/>
  <c r="A24" i="15"/>
  <c r="A18" i="15"/>
  <c r="A38" i="15"/>
  <c r="A16" i="15"/>
  <c r="A25" i="23"/>
  <c r="A29" i="23"/>
  <c r="A23" i="23"/>
  <c r="A38" i="23"/>
  <c r="A39" i="16"/>
  <c r="A36" i="16"/>
  <c r="A29" i="16"/>
  <c r="A14" i="16"/>
  <c r="A26" i="17"/>
  <c r="A36" i="17"/>
  <c r="A25" i="17"/>
  <c r="A27" i="17"/>
  <c r="A15" i="20"/>
  <c r="A32" i="14"/>
  <c r="A38" i="17"/>
  <c r="A32" i="17"/>
  <c r="A11" i="19"/>
  <c r="A32" i="19"/>
  <c r="A40" i="19"/>
  <c r="A16" i="19"/>
  <c r="A31" i="21"/>
  <c r="A18" i="21"/>
  <c r="A22" i="21"/>
  <c r="A41" i="21"/>
  <c r="J1" i="22"/>
  <c r="A33" i="22"/>
  <c r="A31" i="22"/>
  <c r="A34" i="22"/>
  <c r="A32" i="18"/>
  <c r="A33" i="18"/>
  <c r="A28" i="18"/>
  <c r="A14" i="18"/>
  <c r="A18" i="20"/>
  <c r="A13" i="20"/>
  <c r="A32" i="20"/>
  <c r="A16" i="20"/>
  <c r="A22" i="14"/>
  <c r="A13" i="14"/>
  <c r="A33" i="14"/>
  <c r="A20" i="14"/>
  <c r="A20" i="15"/>
  <c r="A25" i="15"/>
  <c r="A14" i="15"/>
  <c r="A40" i="23"/>
  <c r="A30" i="23"/>
  <c r="A31" i="23"/>
  <c r="A38" i="16"/>
  <c r="A18" i="16"/>
  <c r="A31" i="16"/>
  <c r="A13" i="16"/>
  <c r="A41" i="16"/>
  <c r="A35" i="17"/>
  <c r="A24" i="17"/>
  <c r="A20" i="17"/>
  <c r="A28" i="17"/>
  <c r="A38" i="19"/>
  <c r="A33" i="19"/>
  <c r="A30" i="19"/>
  <c r="A29" i="19"/>
  <c r="A26" i="19"/>
  <c r="A31" i="19"/>
  <c r="A31" i="20"/>
  <c r="A23" i="20"/>
  <c r="A30" i="14"/>
  <c r="J1" i="14"/>
  <c r="A39" i="17"/>
  <c r="J1" i="17"/>
  <c r="A19" i="19"/>
  <c r="A36" i="19"/>
  <c r="A41" i="19"/>
  <c r="A35" i="21"/>
  <c r="A14" i="21"/>
  <c r="A40" i="21"/>
  <c r="A29" i="22"/>
  <c r="A11" i="22"/>
  <c r="A17" i="22"/>
  <c r="A26" i="18"/>
  <c r="A11" i="18"/>
  <c r="A21" i="18"/>
  <c r="A33" i="20"/>
  <c r="A22" i="20"/>
  <c r="A30" i="20"/>
  <c r="A15" i="14"/>
  <c r="A19" i="14"/>
  <c r="A37" i="14"/>
  <c r="A15" i="15"/>
  <c r="A30" i="15"/>
  <c r="A39" i="15"/>
  <c r="A20" i="23"/>
  <c r="A36" i="23"/>
  <c r="A16" i="23"/>
  <c r="A21" i="16"/>
  <c r="A23" i="16"/>
  <c r="A29" i="17"/>
  <c r="A34" i="17"/>
  <c r="A37" i="17"/>
  <c r="L14" i="15" l="1"/>
  <c r="M14" i="15"/>
  <c r="M11" i="14"/>
  <c r="L14" i="14" l="1"/>
  <c r="M14" i="14"/>
</calcChain>
</file>

<file path=xl/comments1.xml><?xml version="1.0" encoding="utf-8"?>
<comments xmlns="http://schemas.openxmlformats.org/spreadsheetml/2006/main">
  <authors>
    <author>Giulio D'Errico</author>
    <author>D'Errico Giulio</author>
  </authors>
  <commentList>
    <comment ref="I4" authorId="0" shapeId="0">
      <text>
        <r>
          <rPr>
            <b/>
            <sz val="9"/>
            <color indexed="81"/>
            <rFont val="Tahoma"/>
            <family val="2"/>
          </rPr>
          <t>Giulio D'Errico:</t>
        </r>
        <r>
          <rPr>
            <sz val="9"/>
            <color indexed="81"/>
            <rFont val="Tahoma"/>
            <family val="2"/>
          </rPr>
          <t xml:space="preserve">
Ore Attese - Festività - Ferie - Permessi - Malattia</t>
        </r>
      </text>
    </comment>
    <comment ref="I5" authorId="0" shapeId="0">
      <text>
        <r>
          <rPr>
            <b/>
            <sz val="9"/>
            <color indexed="81"/>
            <rFont val="Tahoma"/>
            <family val="2"/>
          </rPr>
          <t>Giulio D'Errico:</t>
        </r>
        <r>
          <rPr>
            <sz val="9"/>
            <color indexed="81"/>
            <rFont val="Tahoma"/>
            <family val="2"/>
          </rPr>
          <t xml:space="preserve">
Inserire festività relative a giornate intere:
Ad esempio "16:00" significa "8:00 + 8:00"</t>
        </r>
      </text>
    </comment>
    <comment ref="I6" authorId="0" shapeId="0">
      <text>
        <r>
          <rPr>
            <b/>
            <sz val="9"/>
            <color indexed="81"/>
            <rFont val="Tahoma"/>
            <family val="2"/>
          </rPr>
          <t>Giulio D'Errico:</t>
        </r>
        <r>
          <rPr>
            <sz val="9"/>
            <color indexed="81"/>
            <rFont val="Tahoma"/>
            <family val="2"/>
          </rPr>
          <t xml:space="preserve">
Inserire ferie /permessi relativi a giornate intere:
Ad esempio "16:00" significa"8:00 + 8:00"</t>
        </r>
      </text>
    </comment>
    <comment ref="I7" authorId="1" shapeId="0">
      <text>
        <r>
          <rPr>
            <b/>
            <sz val="9"/>
            <color indexed="81"/>
            <rFont val="Tahoma"/>
            <family val="2"/>
          </rPr>
          <t>D'Errico Giulio:</t>
        </r>
        <r>
          <rPr>
            <sz val="9"/>
            <color indexed="81"/>
            <rFont val="Tahoma"/>
            <family val="2"/>
          </rPr>
          <t xml:space="preserve">
Inserire permessi/ferie relativi a giornate non intere per sopperire ad eventuali undertime che non si vogliono colmare lavorando di più:
Ad esempio "8:00" potrebbe significare "4:00 + 3:00 + 1:00"</t>
        </r>
      </text>
    </comment>
    <comment ref="I8" authorId="0" shapeId="0">
      <text>
        <r>
          <rPr>
            <b/>
            <sz val="9"/>
            <color indexed="81"/>
            <rFont val="Tahoma"/>
            <family val="2"/>
          </rPr>
          <t>Giulio D'Errico:</t>
        </r>
        <r>
          <rPr>
            <sz val="9"/>
            <color indexed="81"/>
            <rFont val="Tahoma"/>
            <family val="2"/>
          </rPr>
          <t xml:space="preserve">
Inserire malattia relativa a giornate intere:
Ad esempio "16:00" significa "8:00 + 8:00"</t>
        </r>
      </text>
    </comment>
  </commentList>
</comments>
</file>

<file path=xl/comments10.xml><?xml version="1.0" encoding="utf-8"?>
<comments xmlns="http://schemas.openxmlformats.org/spreadsheetml/2006/main">
  <authors>
    <author>Giulio D'Errico</author>
    <author>D'Errico Giulio</author>
  </authors>
  <commentList>
    <comment ref="I4" authorId="0" shapeId="0">
      <text>
        <r>
          <rPr>
            <b/>
            <sz val="9"/>
            <color indexed="81"/>
            <rFont val="Tahoma"/>
            <family val="2"/>
          </rPr>
          <t>Giulio D'Errico:</t>
        </r>
        <r>
          <rPr>
            <sz val="9"/>
            <color indexed="81"/>
            <rFont val="Tahoma"/>
            <family val="2"/>
          </rPr>
          <t xml:space="preserve">
Ore Attese - Festività - Ferie - Permessi - Malattia</t>
        </r>
      </text>
    </comment>
    <comment ref="I5" authorId="0" shapeId="0">
      <text>
        <r>
          <rPr>
            <b/>
            <sz val="9"/>
            <color indexed="81"/>
            <rFont val="Tahoma"/>
            <family val="2"/>
          </rPr>
          <t>Giulio D'Errico:</t>
        </r>
        <r>
          <rPr>
            <sz val="9"/>
            <color indexed="81"/>
            <rFont val="Tahoma"/>
            <family val="2"/>
          </rPr>
          <t xml:space="preserve">
Inserire festività relative a giornate intere:
Ad esempio "16:00" significa "8:00 + 8:00"</t>
        </r>
      </text>
    </comment>
    <comment ref="I6" authorId="0" shapeId="0">
      <text>
        <r>
          <rPr>
            <b/>
            <sz val="9"/>
            <color indexed="81"/>
            <rFont val="Tahoma"/>
            <family val="2"/>
          </rPr>
          <t>Giulio D'Errico:</t>
        </r>
        <r>
          <rPr>
            <sz val="9"/>
            <color indexed="81"/>
            <rFont val="Tahoma"/>
            <family val="2"/>
          </rPr>
          <t xml:space="preserve">
Inserire ferie /permessi relativi a giornate intere:
Ad esempio "16:00" significa"8:00 + 8:00"</t>
        </r>
      </text>
    </comment>
    <comment ref="I7" authorId="1" shapeId="0">
      <text>
        <r>
          <rPr>
            <b/>
            <sz val="9"/>
            <color indexed="81"/>
            <rFont val="Tahoma"/>
            <family val="2"/>
          </rPr>
          <t>D'Errico Giulio:</t>
        </r>
        <r>
          <rPr>
            <sz val="9"/>
            <color indexed="81"/>
            <rFont val="Tahoma"/>
            <family val="2"/>
          </rPr>
          <t xml:space="preserve">
Inserire permessi/ferie relativi a giornate non intere per sopperire ad eventuali undertime che non si vogliono colmare lavorando di più:
Ad esempio "8:00" potrebbe significare "4:00 + 3:00 + 1:00"</t>
        </r>
      </text>
    </comment>
    <comment ref="I8" authorId="0" shapeId="0">
      <text>
        <r>
          <rPr>
            <b/>
            <sz val="9"/>
            <color indexed="81"/>
            <rFont val="Tahoma"/>
            <family val="2"/>
          </rPr>
          <t>Giulio D'Errico:</t>
        </r>
        <r>
          <rPr>
            <sz val="9"/>
            <color indexed="81"/>
            <rFont val="Tahoma"/>
            <family val="2"/>
          </rPr>
          <t xml:space="preserve">
Inserire malattia relativa a giornate intere:
Ad esempio "16:00" significa "8:00 + 8:00"</t>
        </r>
      </text>
    </comment>
  </commentList>
</comments>
</file>

<file path=xl/comments11.xml><?xml version="1.0" encoding="utf-8"?>
<comments xmlns="http://schemas.openxmlformats.org/spreadsheetml/2006/main">
  <authors>
    <author>Giulio D'Errico</author>
    <author>D'Errico Giulio</author>
  </authors>
  <commentList>
    <comment ref="I4" authorId="0" shapeId="0">
      <text>
        <r>
          <rPr>
            <b/>
            <sz val="9"/>
            <color indexed="81"/>
            <rFont val="Tahoma"/>
            <family val="2"/>
          </rPr>
          <t>Giulio D'Errico:</t>
        </r>
        <r>
          <rPr>
            <sz val="9"/>
            <color indexed="81"/>
            <rFont val="Tahoma"/>
            <family val="2"/>
          </rPr>
          <t xml:space="preserve">
Ore Attese - Festività - Ferie - Permessi - Malattia</t>
        </r>
      </text>
    </comment>
    <comment ref="I5" authorId="0" shapeId="0">
      <text>
        <r>
          <rPr>
            <b/>
            <sz val="9"/>
            <color indexed="81"/>
            <rFont val="Tahoma"/>
            <family val="2"/>
          </rPr>
          <t>Giulio D'Errico:</t>
        </r>
        <r>
          <rPr>
            <sz val="9"/>
            <color indexed="81"/>
            <rFont val="Tahoma"/>
            <family val="2"/>
          </rPr>
          <t xml:space="preserve">
Inserire festività relative a giornate intere:
Ad esempio "16:00" significa "8:00 + 8:00"</t>
        </r>
      </text>
    </comment>
    <comment ref="I6" authorId="0" shapeId="0">
      <text>
        <r>
          <rPr>
            <b/>
            <sz val="9"/>
            <color indexed="81"/>
            <rFont val="Tahoma"/>
            <family val="2"/>
          </rPr>
          <t>Giulio D'Errico:</t>
        </r>
        <r>
          <rPr>
            <sz val="9"/>
            <color indexed="81"/>
            <rFont val="Tahoma"/>
            <family val="2"/>
          </rPr>
          <t xml:space="preserve">
Inserire ferie /permessi relativi a giornate intere:
Ad esempio "16:00" significa"8:00 + 8:00"</t>
        </r>
      </text>
    </comment>
    <comment ref="I7" authorId="1" shapeId="0">
      <text>
        <r>
          <rPr>
            <b/>
            <sz val="9"/>
            <color indexed="81"/>
            <rFont val="Tahoma"/>
            <family val="2"/>
          </rPr>
          <t>D'Errico Giulio:</t>
        </r>
        <r>
          <rPr>
            <sz val="9"/>
            <color indexed="81"/>
            <rFont val="Tahoma"/>
            <family val="2"/>
          </rPr>
          <t xml:space="preserve">
Inserire permessi/ferie relativi a giornate non intere per sopperire ad eventuali undertime che non si vogliono colmare lavorando di più:
Ad esempio "8:00" potrebbe significare "4:00 + 3:00 + 1:00"</t>
        </r>
      </text>
    </comment>
    <comment ref="I8" authorId="0" shapeId="0">
      <text>
        <r>
          <rPr>
            <b/>
            <sz val="9"/>
            <color indexed="81"/>
            <rFont val="Tahoma"/>
            <family val="2"/>
          </rPr>
          <t>Giulio D'Errico:</t>
        </r>
        <r>
          <rPr>
            <sz val="9"/>
            <color indexed="81"/>
            <rFont val="Tahoma"/>
            <family val="2"/>
          </rPr>
          <t xml:space="preserve">
Inserire malattia relativa a giornate intere:
Ad esempio "16:00" significa "8:00 + 8:00"</t>
        </r>
      </text>
    </comment>
  </commentList>
</comments>
</file>

<file path=xl/comments12.xml><?xml version="1.0" encoding="utf-8"?>
<comments xmlns="http://schemas.openxmlformats.org/spreadsheetml/2006/main">
  <authors>
    <author>Giulio D'Errico</author>
    <author>D'Errico Giulio</author>
  </authors>
  <commentList>
    <comment ref="I4" authorId="0" shapeId="0">
      <text>
        <r>
          <rPr>
            <b/>
            <sz val="9"/>
            <color indexed="81"/>
            <rFont val="Tahoma"/>
            <family val="2"/>
          </rPr>
          <t>Giulio D'Errico:</t>
        </r>
        <r>
          <rPr>
            <sz val="9"/>
            <color indexed="81"/>
            <rFont val="Tahoma"/>
            <family val="2"/>
          </rPr>
          <t xml:space="preserve">
Ore Attese - Festività - Ferie - Permessi - Malattia</t>
        </r>
      </text>
    </comment>
    <comment ref="I5" authorId="0" shapeId="0">
      <text>
        <r>
          <rPr>
            <b/>
            <sz val="9"/>
            <color indexed="81"/>
            <rFont val="Tahoma"/>
            <family val="2"/>
          </rPr>
          <t>Giulio D'Errico:</t>
        </r>
        <r>
          <rPr>
            <sz val="9"/>
            <color indexed="81"/>
            <rFont val="Tahoma"/>
            <family val="2"/>
          </rPr>
          <t xml:space="preserve">
Inserire festività relative a giornate intere:
Ad esempio "16:00" significa "8:00 + 8:00"</t>
        </r>
      </text>
    </comment>
    <comment ref="I6" authorId="0" shapeId="0">
      <text>
        <r>
          <rPr>
            <b/>
            <sz val="9"/>
            <color indexed="81"/>
            <rFont val="Tahoma"/>
            <family val="2"/>
          </rPr>
          <t>Giulio D'Errico:</t>
        </r>
        <r>
          <rPr>
            <sz val="9"/>
            <color indexed="81"/>
            <rFont val="Tahoma"/>
            <family val="2"/>
          </rPr>
          <t xml:space="preserve">
Inserire ferie /permessi relativi a giornate intere:
Ad esempio "16:00" significa"8:00 + 8:00"</t>
        </r>
      </text>
    </comment>
    <comment ref="I7" authorId="1" shapeId="0">
      <text>
        <r>
          <rPr>
            <b/>
            <sz val="9"/>
            <color indexed="81"/>
            <rFont val="Tahoma"/>
            <family val="2"/>
          </rPr>
          <t>D'Errico Giulio:</t>
        </r>
        <r>
          <rPr>
            <sz val="9"/>
            <color indexed="81"/>
            <rFont val="Tahoma"/>
            <family val="2"/>
          </rPr>
          <t xml:space="preserve">
Inserire permessi/ferie relativi a giornate non intere per sopperire ad eventuali undertime che non si vogliono colmare lavorando di più:
Ad esempio "8:00" potrebbe significare "4:00 + 3:00 + 1:00"</t>
        </r>
      </text>
    </comment>
    <comment ref="I8" authorId="0" shapeId="0">
      <text>
        <r>
          <rPr>
            <b/>
            <sz val="9"/>
            <color indexed="81"/>
            <rFont val="Tahoma"/>
            <family val="2"/>
          </rPr>
          <t>Giulio D'Errico:</t>
        </r>
        <r>
          <rPr>
            <sz val="9"/>
            <color indexed="81"/>
            <rFont val="Tahoma"/>
            <family val="2"/>
          </rPr>
          <t xml:space="preserve">
Inserire malattia relativa a giornate intere:
Ad esempio "16:00" significa "8:00 + 8:00"</t>
        </r>
      </text>
    </comment>
  </commentList>
</comments>
</file>

<file path=xl/comments2.xml><?xml version="1.0" encoding="utf-8"?>
<comments xmlns="http://schemas.openxmlformats.org/spreadsheetml/2006/main">
  <authors>
    <author>Giulio D'Errico</author>
    <author>D'Errico Giulio</author>
  </authors>
  <commentList>
    <comment ref="I4" authorId="0" shapeId="0">
      <text>
        <r>
          <rPr>
            <b/>
            <sz val="9"/>
            <color indexed="81"/>
            <rFont val="Tahoma"/>
            <family val="2"/>
          </rPr>
          <t>Giulio D'Errico:</t>
        </r>
        <r>
          <rPr>
            <sz val="9"/>
            <color indexed="81"/>
            <rFont val="Tahoma"/>
            <family val="2"/>
          </rPr>
          <t xml:space="preserve">
Ore Attese - Festività - Ferie - Permessi - Malattia</t>
        </r>
      </text>
    </comment>
    <comment ref="I5" authorId="0" shapeId="0">
      <text>
        <r>
          <rPr>
            <b/>
            <sz val="9"/>
            <color indexed="81"/>
            <rFont val="Tahoma"/>
            <family val="2"/>
          </rPr>
          <t>Giulio D'Errico:</t>
        </r>
        <r>
          <rPr>
            <sz val="9"/>
            <color indexed="81"/>
            <rFont val="Tahoma"/>
            <family val="2"/>
          </rPr>
          <t xml:space="preserve">
Inserire festività relative a giornate intere:
Ad esempio "16:00" significa "8:00 + 8:00"</t>
        </r>
      </text>
    </comment>
    <comment ref="I6" authorId="0" shapeId="0">
      <text>
        <r>
          <rPr>
            <b/>
            <sz val="9"/>
            <color indexed="81"/>
            <rFont val="Tahoma"/>
            <family val="2"/>
          </rPr>
          <t>Giulio D'Errico:</t>
        </r>
        <r>
          <rPr>
            <sz val="9"/>
            <color indexed="81"/>
            <rFont val="Tahoma"/>
            <family val="2"/>
          </rPr>
          <t xml:space="preserve">
Inserire ferie /permessi relativi a giornate intere:
Ad esempio "16:00" significa"8:00 + 8:00"</t>
        </r>
      </text>
    </comment>
    <comment ref="I7" authorId="1" shapeId="0">
      <text>
        <r>
          <rPr>
            <b/>
            <sz val="9"/>
            <color indexed="81"/>
            <rFont val="Tahoma"/>
            <family val="2"/>
          </rPr>
          <t>D'Errico Giulio:</t>
        </r>
        <r>
          <rPr>
            <sz val="9"/>
            <color indexed="81"/>
            <rFont val="Tahoma"/>
            <family val="2"/>
          </rPr>
          <t xml:space="preserve">
Inserire permessi/ferie relativi a giornate non intere per sopperire ad eventuali undertime che non si vogliono colmare lavorando di più:
Ad esempio "8:00" potrebbe significare "4:00 + 3:00 + 1:00"</t>
        </r>
      </text>
    </comment>
    <comment ref="I8" authorId="0" shapeId="0">
      <text>
        <r>
          <rPr>
            <b/>
            <sz val="9"/>
            <color indexed="81"/>
            <rFont val="Tahoma"/>
            <family val="2"/>
          </rPr>
          <t>Giulio D'Errico:</t>
        </r>
        <r>
          <rPr>
            <sz val="9"/>
            <color indexed="81"/>
            <rFont val="Tahoma"/>
            <family val="2"/>
          </rPr>
          <t xml:space="preserve">
Inserire malattia relativa a giornate intere:
Ad esempio "16:00" significa "8:00 + 8:00"</t>
        </r>
      </text>
    </comment>
  </commentList>
</comments>
</file>

<file path=xl/comments3.xml><?xml version="1.0" encoding="utf-8"?>
<comments xmlns="http://schemas.openxmlformats.org/spreadsheetml/2006/main">
  <authors>
    <author>Giulio D'Errico</author>
    <author>D'Errico Giulio</author>
  </authors>
  <commentList>
    <comment ref="I4" authorId="0" shapeId="0">
      <text>
        <r>
          <rPr>
            <b/>
            <sz val="9"/>
            <color indexed="81"/>
            <rFont val="Tahoma"/>
            <family val="2"/>
          </rPr>
          <t>Giulio D'Errico:</t>
        </r>
        <r>
          <rPr>
            <sz val="9"/>
            <color indexed="81"/>
            <rFont val="Tahoma"/>
            <family val="2"/>
          </rPr>
          <t xml:space="preserve">
Ore Attese - Festività - Ferie - Permessi - Malattia</t>
        </r>
      </text>
    </comment>
    <comment ref="I5" authorId="0" shapeId="0">
      <text>
        <r>
          <rPr>
            <b/>
            <sz val="9"/>
            <color indexed="81"/>
            <rFont val="Tahoma"/>
            <family val="2"/>
          </rPr>
          <t>Giulio D'Errico:</t>
        </r>
        <r>
          <rPr>
            <sz val="9"/>
            <color indexed="81"/>
            <rFont val="Tahoma"/>
            <family val="2"/>
          </rPr>
          <t xml:space="preserve">
Inserire festività relative a giornate intere:
Ad esempio "16:00" significa "8:00 + 8:00"</t>
        </r>
      </text>
    </comment>
    <comment ref="I6" authorId="0" shapeId="0">
      <text>
        <r>
          <rPr>
            <b/>
            <sz val="9"/>
            <color indexed="81"/>
            <rFont val="Tahoma"/>
            <family val="2"/>
          </rPr>
          <t>Giulio D'Errico:</t>
        </r>
        <r>
          <rPr>
            <sz val="9"/>
            <color indexed="81"/>
            <rFont val="Tahoma"/>
            <family val="2"/>
          </rPr>
          <t xml:space="preserve">
Inserire ferie /permessi relativi a giornate intere:
Ad esempio "16:00" significa"8:00 + 8:00"</t>
        </r>
      </text>
    </comment>
    <comment ref="I7" authorId="1" shapeId="0">
      <text>
        <r>
          <rPr>
            <b/>
            <sz val="9"/>
            <color indexed="81"/>
            <rFont val="Tahoma"/>
            <family val="2"/>
          </rPr>
          <t>D'Errico Giulio:</t>
        </r>
        <r>
          <rPr>
            <sz val="9"/>
            <color indexed="81"/>
            <rFont val="Tahoma"/>
            <family val="2"/>
          </rPr>
          <t xml:space="preserve">
Inserire permessi/ferie relativi a giornate non intere per sopperire ad eventuali undertime che non si vogliono colmare lavorando di più:
Ad esempio "8:00" potrebbe significare "4:00 + 3:00 + 1:00"</t>
        </r>
      </text>
    </comment>
    <comment ref="I8" authorId="0" shapeId="0">
      <text>
        <r>
          <rPr>
            <b/>
            <sz val="9"/>
            <color indexed="81"/>
            <rFont val="Tahoma"/>
            <family val="2"/>
          </rPr>
          <t>Giulio D'Errico:</t>
        </r>
        <r>
          <rPr>
            <sz val="9"/>
            <color indexed="81"/>
            <rFont val="Tahoma"/>
            <family val="2"/>
          </rPr>
          <t xml:space="preserve">
Inserire malattia relativa a giornate intere:
Ad esempio "16:00" significa "8:00 + 8:00"</t>
        </r>
      </text>
    </comment>
  </commentList>
</comments>
</file>

<file path=xl/comments4.xml><?xml version="1.0" encoding="utf-8"?>
<comments xmlns="http://schemas.openxmlformats.org/spreadsheetml/2006/main">
  <authors>
    <author>Giulio D'Errico</author>
    <author>D'Errico Giulio</author>
  </authors>
  <commentList>
    <comment ref="I4" authorId="0" shapeId="0">
      <text>
        <r>
          <rPr>
            <b/>
            <sz val="9"/>
            <color indexed="81"/>
            <rFont val="Tahoma"/>
            <family val="2"/>
          </rPr>
          <t>Giulio D'Errico:</t>
        </r>
        <r>
          <rPr>
            <sz val="9"/>
            <color indexed="81"/>
            <rFont val="Tahoma"/>
            <family val="2"/>
          </rPr>
          <t xml:space="preserve">
Ore Attese - Festività - Ferie - Permessi - Malattia</t>
        </r>
      </text>
    </comment>
    <comment ref="I5" authorId="0" shapeId="0">
      <text>
        <r>
          <rPr>
            <b/>
            <sz val="9"/>
            <color indexed="81"/>
            <rFont val="Tahoma"/>
            <family val="2"/>
          </rPr>
          <t>Giulio D'Errico:</t>
        </r>
        <r>
          <rPr>
            <sz val="9"/>
            <color indexed="81"/>
            <rFont val="Tahoma"/>
            <family val="2"/>
          </rPr>
          <t xml:space="preserve">
Inserire festività relative a giornate intere:
Ad esempio "16:00" significa "8:00 + 8:00"</t>
        </r>
      </text>
    </comment>
    <comment ref="I6" authorId="0" shapeId="0">
      <text>
        <r>
          <rPr>
            <b/>
            <sz val="9"/>
            <color indexed="81"/>
            <rFont val="Tahoma"/>
            <family val="2"/>
          </rPr>
          <t>Giulio D'Errico:</t>
        </r>
        <r>
          <rPr>
            <sz val="9"/>
            <color indexed="81"/>
            <rFont val="Tahoma"/>
            <family val="2"/>
          </rPr>
          <t xml:space="preserve">
Inserire ferie /permessi relativi a giornate intere:
Ad esempio "16:00" significa"8:00 + 8:00"</t>
        </r>
      </text>
    </comment>
    <comment ref="I7" authorId="1" shapeId="0">
      <text>
        <r>
          <rPr>
            <b/>
            <sz val="9"/>
            <color indexed="81"/>
            <rFont val="Tahoma"/>
            <family val="2"/>
          </rPr>
          <t>D'Errico Giulio:</t>
        </r>
        <r>
          <rPr>
            <sz val="9"/>
            <color indexed="81"/>
            <rFont val="Tahoma"/>
            <family val="2"/>
          </rPr>
          <t xml:space="preserve">
Inserire permessi/ferie relativi a giornate non intere per sopperire ad eventuali undertime che non si vogliono colmare lavorando di più:
Ad esempio "8:00" potrebbe significare "4:00 + 3:00 + 1:00"</t>
        </r>
      </text>
    </comment>
    <comment ref="I8" authorId="0" shapeId="0">
      <text>
        <r>
          <rPr>
            <b/>
            <sz val="9"/>
            <color indexed="81"/>
            <rFont val="Tahoma"/>
            <family val="2"/>
          </rPr>
          <t>Giulio D'Errico:</t>
        </r>
        <r>
          <rPr>
            <sz val="9"/>
            <color indexed="81"/>
            <rFont val="Tahoma"/>
            <family val="2"/>
          </rPr>
          <t xml:space="preserve">
Inserire malattia relativa a giornate intere:
Ad esempio "16:00" significa "8:00 + 8:00"</t>
        </r>
      </text>
    </comment>
  </commentList>
</comments>
</file>

<file path=xl/comments5.xml><?xml version="1.0" encoding="utf-8"?>
<comments xmlns="http://schemas.openxmlformats.org/spreadsheetml/2006/main">
  <authors>
    <author>Giulio D'Errico</author>
    <author>D'Errico Giulio</author>
  </authors>
  <commentList>
    <comment ref="I4" authorId="0" shapeId="0">
      <text>
        <r>
          <rPr>
            <b/>
            <sz val="9"/>
            <color indexed="81"/>
            <rFont val="Tahoma"/>
            <family val="2"/>
          </rPr>
          <t>Giulio D'Errico:</t>
        </r>
        <r>
          <rPr>
            <sz val="9"/>
            <color indexed="81"/>
            <rFont val="Tahoma"/>
            <family val="2"/>
          </rPr>
          <t xml:space="preserve">
Ore Attese - Festività - Ferie - Permessi - Malattia</t>
        </r>
      </text>
    </comment>
    <comment ref="I5" authorId="0" shapeId="0">
      <text>
        <r>
          <rPr>
            <b/>
            <sz val="9"/>
            <color indexed="81"/>
            <rFont val="Tahoma"/>
            <family val="2"/>
          </rPr>
          <t>Giulio D'Errico:</t>
        </r>
        <r>
          <rPr>
            <sz val="9"/>
            <color indexed="81"/>
            <rFont val="Tahoma"/>
            <family val="2"/>
          </rPr>
          <t xml:space="preserve">
Inserire festività relative a giornate intere:
Ad esempio "16:00" significa "8:00 + 8:00"</t>
        </r>
      </text>
    </comment>
    <comment ref="I6" authorId="0" shapeId="0">
      <text>
        <r>
          <rPr>
            <b/>
            <sz val="9"/>
            <color indexed="81"/>
            <rFont val="Tahoma"/>
            <family val="2"/>
          </rPr>
          <t>Giulio D'Errico:</t>
        </r>
        <r>
          <rPr>
            <sz val="9"/>
            <color indexed="81"/>
            <rFont val="Tahoma"/>
            <family val="2"/>
          </rPr>
          <t xml:space="preserve">
Inserire ferie /permessi relativi a giornate intere:
Ad esempio "16:00" significa"8:00 + 8:00"</t>
        </r>
      </text>
    </comment>
    <comment ref="I7" authorId="1" shapeId="0">
      <text>
        <r>
          <rPr>
            <b/>
            <sz val="9"/>
            <color indexed="81"/>
            <rFont val="Tahoma"/>
            <family val="2"/>
          </rPr>
          <t>D'Errico Giulio:</t>
        </r>
        <r>
          <rPr>
            <sz val="9"/>
            <color indexed="81"/>
            <rFont val="Tahoma"/>
            <family val="2"/>
          </rPr>
          <t xml:space="preserve">
Inserire permessi/ferie relativi a giornate non intere per sopperire ad eventuali undertime che non si vogliono colmare lavorando di più:
Ad esempio "8:00" potrebbe significare "4:00 + 3:00 + 1:00"</t>
        </r>
      </text>
    </comment>
    <comment ref="I8" authorId="0" shapeId="0">
      <text>
        <r>
          <rPr>
            <b/>
            <sz val="9"/>
            <color indexed="81"/>
            <rFont val="Tahoma"/>
            <family val="2"/>
          </rPr>
          <t>Giulio D'Errico:</t>
        </r>
        <r>
          <rPr>
            <sz val="9"/>
            <color indexed="81"/>
            <rFont val="Tahoma"/>
            <family val="2"/>
          </rPr>
          <t xml:space="preserve">
Inserire malattia relativa a giornate intere:
Ad esempio "16:00" significa "8:00 + 8:00"</t>
        </r>
      </text>
    </comment>
  </commentList>
</comments>
</file>

<file path=xl/comments6.xml><?xml version="1.0" encoding="utf-8"?>
<comments xmlns="http://schemas.openxmlformats.org/spreadsheetml/2006/main">
  <authors>
    <author>Giulio D'Errico</author>
    <author>D'Errico Giulio</author>
  </authors>
  <commentList>
    <comment ref="I4" authorId="0" shapeId="0">
      <text>
        <r>
          <rPr>
            <b/>
            <sz val="9"/>
            <color indexed="81"/>
            <rFont val="Tahoma"/>
            <family val="2"/>
          </rPr>
          <t>Giulio D'Errico:</t>
        </r>
        <r>
          <rPr>
            <sz val="9"/>
            <color indexed="81"/>
            <rFont val="Tahoma"/>
            <family val="2"/>
          </rPr>
          <t xml:space="preserve">
Ore Attese - Festività - Ferie - Permessi - Malattia</t>
        </r>
      </text>
    </comment>
    <comment ref="I5" authorId="0" shapeId="0">
      <text>
        <r>
          <rPr>
            <b/>
            <sz val="9"/>
            <color indexed="81"/>
            <rFont val="Tahoma"/>
            <family val="2"/>
          </rPr>
          <t>Giulio D'Errico:</t>
        </r>
        <r>
          <rPr>
            <sz val="9"/>
            <color indexed="81"/>
            <rFont val="Tahoma"/>
            <family val="2"/>
          </rPr>
          <t xml:space="preserve">
Inserire festività relative a giornate intere:
Ad esempio "16:00" significa "8:00 + 8:00"</t>
        </r>
      </text>
    </comment>
    <comment ref="I6" authorId="0" shapeId="0">
      <text>
        <r>
          <rPr>
            <b/>
            <sz val="9"/>
            <color indexed="81"/>
            <rFont val="Tahoma"/>
            <family val="2"/>
          </rPr>
          <t>Giulio D'Errico:</t>
        </r>
        <r>
          <rPr>
            <sz val="9"/>
            <color indexed="81"/>
            <rFont val="Tahoma"/>
            <family val="2"/>
          </rPr>
          <t xml:space="preserve">
Inserire ferie /permessi relativi a giornate intere:
Ad esempio "16:00" significa"8:00 + 8:00"</t>
        </r>
      </text>
    </comment>
    <comment ref="I7" authorId="1" shapeId="0">
      <text>
        <r>
          <rPr>
            <b/>
            <sz val="9"/>
            <color indexed="81"/>
            <rFont val="Tahoma"/>
            <family val="2"/>
          </rPr>
          <t>D'Errico Giulio:</t>
        </r>
        <r>
          <rPr>
            <sz val="9"/>
            <color indexed="81"/>
            <rFont val="Tahoma"/>
            <family val="2"/>
          </rPr>
          <t xml:space="preserve">
Inserire permessi/ferie relativi a giornate non intere per sopperire ad eventuali undertime che non si vogliono colmare lavorando di più:
Ad esempio "8:00" potrebbe significare "4:00 + 3:00 + 1:00"</t>
        </r>
      </text>
    </comment>
    <comment ref="I8" authorId="0" shapeId="0">
      <text>
        <r>
          <rPr>
            <b/>
            <sz val="9"/>
            <color indexed="81"/>
            <rFont val="Tahoma"/>
            <family val="2"/>
          </rPr>
          <t>Giulio D'Errico:</t>
        </r>
        <r>
          <rPr>
            <sz val="9"/>
            <color indexed="81"/>
            <rFont val="Tahoma"/>
            <family val="2"/>
          </rPr>
          <t xml:space="preserve">
Inserire malattia relativa a giornate intere:
Ad esempio "16:00" significa "8:00 + 8:00"</t>
        </r>
      </text>
    </comment>
  </commentList>
</comments>
</file>

<file path=xl/comments7.xml><?xml version="1.0" encoding="utf-8"?>
<comments xmlns="http://schemas.openxmlformats.org/spreadsheetml/2006/main">
  <authors>
    <author>Giulio D'Errico</author>
    <author>D'Errico Giulio</author>
  </authors>
  <commentList>
    <comment ref="I4" authorId="0" shapeId="0">
      <text>
        <r>
          <rPr>
            <b/>
            <sz val="9"/>
            <color indexed="81"/>
            <rFont val="Tahoma"/>
            <family val="2"/>
          </rPr>
          <t>Giulio D'Errico:</t>
        </r>
        <r>
          <rPr>
            <sz val="9"/>
            <color indexed="81"/>
            <rFont val="Tahoma"/>
            <family val="2"/>
          </rPr>
          <t xml:space="preserve">
Ore Attese - Festività - Ferie - Permessi - Malattia</t>
        </r>
      </text>
    </comment>
    <comment ref="I5" authorId="0" shapeId="0">
      <text>
        <r>
          <rPr>
            <b/>
            <sz val="9"/>
            <color indexed="81"/>
            <rFont val="Tahoma"/>
            <family val="2"/>
          </rPr>
          <t>Giulio D'Errico:</t>
        </r>
        <r>
          <rPr>
            <sz val="9"/>
            <color indexed="81"/>
            <rFont val="Tahoma"/>
            <family val="2"/>
          </rPr>
          <t xml:space="preserve">
Inserire festività relative a giornate intere:
Ad esempio "16:00" significa "8:00 + 8:00"</t>
        </r>
      </text>
    </comment>
    <comment ref="I6" authorId="0" shapeId="0">
      <text>
        <r>
          <rPr>
            <b/>
            <sz val="9"/>
            <color indexed="81"/>
            <rFont val="Tahoma"/>
            <family val="2"/>
          </rPr>
          <t>Giulio D'Errico:</t>
        </r>
        <r>
          <rPr>
            <sz val="9"/>
            <color indexed="81"/>
            <rFont val="Tahoma"/>
            <family val="2"/>
          </rPr>
          <t xml:space="preserve">
Inserire ferie /permessi relativi a giornate intere:
Ad esempio "16:00" significa"8:00 + 8:00"</t>
        </r>
      </text>
    </comment>
    <comment ref="I7" authorId="1" shapeId="0">
      <text>
        <r>
          <rPr>
            <b/>
            <sz val="9"/>
            <color indexed="81"/>
            <rFont val="Tahoma"/>
            <family val="2"/>
          </rPr>
          <t>D'Errico Giulio:</t>
        </r>
        <r>
          <rPr>
            <sz val="9"/>
            <color indexed="81"/>
            <rFont val="Tahoma"/>
            <family val="2"/>
          </rPr>
          <t xml:space="preserve">
Inserire permessi/ferie relativi a giornate non intere per sopperire ad eventuali undertime che non si vogliono colmare lavorando di più:
Ad esempio "8:00" potrebbe significare "4:00 + 3:00 + 1:00"</t>
        </r>
      </text>
    </comment>
    <comment ref="I8" authorId="0" shapeId="0">
      <text>
        <r>
          <rPr>
            <b/>
            <sz val="9"/>
            <color indexed="81"/>
            <rFont val="Tahoma"/>
            <family val="2"/>
          </rPr>
          <t>Giulio D'Errico:</t>
        </r>
        <r>
          <rPr>
            <sz val="9"/>
            <color indexed="81"/>
            <rFont val="Tahoma"/>
            <family val="2"/>
          </rPr>
          <t xml:space="preserve">
Inserire malattia relativa a giornate intere:
Ad esempio "16:00" significa "8:00 + 8:00"</t>
        </r>
      </text>
    </comment>
  </commentList>
</comments>
</file>

<file path=xl/comments8.xml><?xml version="1.0" encoding="utf-8"?>
<comments xmlns="http://schemas.openxmlformats.org/spreadsheetml/2006/main">
  <authors>
    <author>Giulio D'Errico</author>
    <author>D'Errico Giulio</author>
  </authors>
  <commentList>
    <comment ref="I4" authorId="0" shapeId="0">
      <text>
        <r>
          <rPr>
            <b/>
            <sz val="9"/>
            <color indexed="81"/>
            <rFont val="Tahoma"/>
            <family val="2"/>
          </rPr>
          <t>Giulio D'Errico:</t>
        </r>
        <r>
          <rPr>
            <sz val="9"/>
            <color indexed="81"/>
            <rFont val="Tahoma"/>
            <family val="2"/>
          </rPr>
          <t xml:space="preserve">
Ore Attese - Festività - Ferie - Permessi - Malattia</t>
        </r>
      </text>
    </comment>
    <comment ref="I5" authorId="0" shapeId="0">
      <text>
        <r>
          <rPr>
            <b/>
            <sz val="9"/>
            <color indexed="81"/>
            <rFont val="Tahoma"/>
            <family val="2"/>
          </rPr>
          <t>Giulio D'Errico:</t>
        </r>
        <r>
          <rPr>
            <sz val="9"/>
            <color indexed="81"/>
            <rFont val="Tahoma"/>
            <family val="2"/>
          </rPr>
          <t xml:space="preserve">
Inserire festività relative a giornate intere:
Ad esempio "16:00" significa "8:00 + 8:00"</t>
        </r>
      </text>
    </comment>
    <comment ref="I6" authorId="0" shapeId="0">
      <text>
        <r>
          <rPr>
            <b/>
            <sz val="9"/>
            <color indexed="81"/>
            <rFont val="Tahoma"/>
            <family val="2"/>
          </rPr>
          <t>Giulio D'Errico:</t>
        </r>
        <r>
          <rPr>
            <sz val="9"/>
            <color indexed="81"/>
            <rFont val="Tahoma"/>
            <family val="2"/>
          </rPr>
          <t xml:space="preserve">
Inserire ferie /permessi relativi a giornate intere:
Ad esempio "16:00" significa"8:00 + 8:00"</t>
        </r>
      </text>
    </comment>
    <comment ref="I7" authorId="1" shapeId="0">
      <text>
        <r>
          <rPr>
            <b/>
            <sz val="9"/>
            <color indexed="81"/>
            <rFont val="Tahoma"/>
            <family val="2"/>
          </rPr>
          <t>D'Errico Giulio:</t>
        </r>
        <r>
          <rPr>
            <sz val="9"/>
            <color indexed="81"/>
            <rFont val="Tahoma"/>
            <family val="2"/>
          </rPr>
          <t xml:space="preserve">
Inserire permessi/ferie relativi a giornate non intere per sopperire ad eventuali undertime che non si vogliono colmare lavorando di più:
Ad esempio "8:00" potrebbe significare "4:00 + 3:00 + 1:00"</t>
        </r>
      </text>
    </comment>
    <comment ref="I8" authorId="0" shapeId="0">
      <text>
        <r>
          <rPr>
            <b/>
            <sz val="9"/>
            <color indexed="81"/>
            <rFont val="Tahoma"/>
            <family val="2"/>
          </rPr>
          <t>Giulio D'Errico:</t>
        </r>
        <r>
          <rPr>
            <sz val="9"/>
            <color indexed="81"/>
            <rFont val="Tahoma"/>
            <family val="2"/>
          </rPr>
          <t xml:space="preserve">
Inserire malattia relativa a giornate intere:
Ad esempio "16:00" significa "8:00 + 8:00"</t>
        </r>
      </text>
    </comment>
  </commentList>
</comments>
</file>

<file path=xl/comments9.xml><?xml version="1.0" encoding="utf-8"?>
<comments xmlns="http://schemas.openxmlformats.org/spreadsheetml/2006/main">
  <authors>
    <author>Giulio D'Errico</author>
    <author>D'Errico Giulio</author>
  </authors>
  <commentList>
    <comment ref="I4" authorId="0" shapeId="0">
      <text>
        <r>
          <rPr>
            <b/>
            <sz val="9"/>
            <color indexed="81"/>
            <rFont val="Tahoma"/>
            <family val="2"/>
          </rPr>
          <t>Giulio D'Errico:</t>
        </r>
        <r>
          <rPr>
            <sz val="9"/>
            <color indexed="81"/>
            <rFont val="Tahoma"/>
            <family val="2"/>
          </rPr>
          <t xml:space="preserve">
Ore Attese - Festività - Ferie - Permessi - Malattia</t>
        </r>
      </text>
    </comment>
    <comment ref="I5" authorId="0" shapeId="0">
      <text>
        <r>
          <rPr>
            <b/>
            <sz val="9"/>
            <color indexed="81"/>
            <rFont val="Tahoma"/>
            <family val="2"/>
          </rPr>
          <t>Giulio D'Errico:</t>
        </r>
        <r>
          <rPr>
            <sz val="9"/>
            <color indexed="81"/>
            <rFont val="Tahoma"/>
            <family val="2"/>
          </rPr>
          <t xml:space="preserve">
Inserire festività relative a giornate intere:
Ad esempio "16:00" significa "8:00 + 8:00"</t>
        </r>
      </text>
    </comment>
    <comment ref="I6" authorId="0" shapeId="0">
      <text>
        <r>
          <rPr>
            <b/>
            <sz val="9"/>
            <color indexed="81"/>
            <rFont val="Tahoma"/>
            <family val="2"/>
          </rPr>
          <t>Giulio D'Errico:</t>
        </r>
        <r>
          <rPr>
            <sz val="9"/>
            <color indexed="81"/>
            <rFont val="Tahoma"/>
            <family val="2"/>
          </rPr>
          <t xml:space="preserve">
Inserire ferie /permessi relativi a giornate intere:
Ad esempio "16:00" significa"8:00 + 8:00"</t>
        </r>
      </text>
    </comment>
    <comment ref="I7" authorId="1" shapeId="0">
      <text>
        <r>
          <rPr>
            <b/>
            <sz val="9"/>
            <color indexed="81"/>
            <rFont val="Tahoma"/>
            <family val="2"/>
          </rPr>
          <t>D'Errico Giulio:</t>
        </r>
        <r>
          <rPr>
            <sz val="9"/>
            <color indexed="81"/>
            <rFont val="Tahoma"/>
            <family val="2"/>
          </rPr>
          <t xml:space="preserve">
Inserire permessi/ferie relativi a giornate non intere per sopperire ad eventuali undertime che non si vogliono colmare lavorando di più:
Ad esempio "8:00" potrebbe significare "4:00 + 3:00 + 1:00"</t>
        </r>
      </text>
    </comment>
    <comment ref="I8" authorId="0" shapeId="0">
      <text>
        <r>
          <rPr>
            <b/>
            <sz val="9"/>
            <color indexed="81"/>
            <rFont val="Tahoma"/>
            <family val="2"/>
          </rPr>
          <t>Giulio D'Errico:</t>
        </r>
        <r>
          <rPr>
            <sz val="9"/>
            <color indexed="81"/>
            <rFont val="Tahoma"/>
            <family val="2"/>
          </rPr>
          <t xml:space="preserve">
Inserire malattia relativa a giornate intere:
Ad esempio "16:00" significa "8:00 + 8:00"</t>
        </r>
      </text>
    </comment>
  </commentList>
</comments>
</file>

<file path=xl/sharedStrings.xml><?xml version="1.0" encoding="utf-8"?>
<sst xmlns="http://schemas.openxmlformats.org/spreadsheetml/2006/main" count="355" uniqueCount="41">
  <si>
    <t>Nome</t>
  </si>
  <si>
    <t>Partial Overtime</t>
  </si>
  <si>
    <t>Cognome</t>
  </si>
  <si>
    <t>Partial Undertime</t>
  </si>
  <si>
    <t>Mese</t>
  </si>
  <si>
    <t>Anno</t>
  </si>
  <si>
    <t>Ore target</t>
  </si>
  <si>
    <t>Data</t>
  </si>
  <si>
    <t>Uscita</t>
  </si>
  <si>
    <t>Ore lavorate</t>
  </si>
  <si>
    <t>Differenza</t>
  </si>
  <si>
    <t>Over/Under Time</t>
  </si>
  <si>
    <t>Ora Pausa</t>
  </si>
  <si>
    <t>Durata pausa</t>
  </si>
  <si>
    <t>CURRENT MONTH</t>
  </si>
  <si>
    <t>TOT (CURRENT+ ALL PREVIOUS)</t>
  </si>
  <si>
    <t>Gen</t>
  </si>
  <si>
    <t>Feb</t>
  </si>
  <si>
    <t>Mar</t>
  </si>
  <si>
    <t>Apr</t>
  </si>
  <si>
    <t>Mag</t>
  </si>
  <si>
    <t>Giu</t>
  </si>
  <si>
    <t>Lug</t>
  </si>
  <si>
    <t>Ago</t>
  </si>
  <si>
    <t>Set</t>
  </si>
  <si>
    <t>Ott</t>
  </si>
  <si>
    <t>Nov</t>
  </si>
  <si>
    <t>Dic</t>
  </si>
  <si>
    <t xml:space="preserve"> </t>
  </si>
  <si>
    <t>Puoi uscire alle</t>
  </si>
  <si>
    <t>Ore attese</t>
  </si>
  <si>
    <t>Ore compilate</t>
  </si>
  <si>
    <t>Ore festività</t>
  </si>
  <si>
    <t>Ore ferie</t>
  </si>
  <si>
    <t>Ore permessi</t>
  </si>
  <si>
    <t>Ore malattia</t>
  </si>
  <si>
    <t>Giulio</t>
  </si>
  <si>
    <t>D'Errico</t>
  </si>
  <si>
    <t>Ore da lavorare</t>
  </si>
  <si>
    <t>00:01:0000:00:59</t>
  </si>
  <si>
    <t>Ingresso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</si>
</sst>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d\ d/m"/>
    <numFmt numFmtId="165" formatCode="ddd\ d/m/yy"/>
    <numFmt numFmtId="166" formatCode="[h]:mm"/>
    <numFmt numFmtId="167" formatCode="[hh]:mm:ss"/>
  </numFmts>
  <fonts count="1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b/>
      <sz val="11"/>
      <color theme="1"/>
      <name val="Calibri"/>
      <family val="2"/>
      <scheme val="minor"/>
    </font>
    <font>
      <sz val="11"/>
      <color theme="1"/>
      <name val="Calibri"/>
      <family val="2"/>
    </font>
    <font>
      <sz val="11"/>
      <color rgb="FFFF0000"/>
      <name val="Calibri"/>
      <family val="2"/>
      <scheme val="minor"/>
    </font>
    <font>
      <sz val="9"/>
      <color indexed="81"/>
      <name val="Tahoma"/>
      <family val="2"/>
    </font>
    <font>
      <b/>
      <sz val="9"/>
      <color indexed="81"/>
      <name val="Tahoma"/>
      <family val="2"/>
    </font>
    <font>
      <sz val="11"/>
      <color theme="2"/>
      <name val="Calibri"/>
      <family val="2"/>
    </font>
  </fonts>
  <fills count="6">
    <fill>
      <patternFill patternType="none"/>
    </fill>
    <fill>
      <patternFill patternType="gray125"/>
    </fill>
    <fill>
      <patternFill patternType="solid">
        <fgColor rgb="FFFFBE0B"/>
        <bgColor theme="9"/>
      </patternFill>
    </fill>
    <fill>
      <patternFill patternType="solid">
        <fgColor rgb="FFFB5607"/>
        <bgColor theme="9"/>
      </patternFill>
    </fill>
    <fill>
      <patternFill patternType="solid">
        <fgColor rgb="FF3A86FF"/>
        <bgColor theme="9"/>
      </patternFill>
    </fill>
    <fill>
      <patternFill patternType="solid">
        <fgColor theme="5" tint="0.59999389629810485"/>
        <bgColor indexed="65"/>
      </patternFill>
    </fill>
  </fills>
  <borders count="47">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rgb="FF000000"/>
      </left>
      <right style="thin">
        <color rgb="FF000000"/>
      </right>
      <top style="thin">
        <color rgb="FF000000"/>
      </top>
      <bottom style="medium">
        <color indexed="64"/>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style="medium">
        <color rgb="FF000000"/>
      </right>
      <top style="thin">
        <color rgb="FF000000"/>
      </top>
      <bottom style="thin">
        <color indexed="64"/>
      </bottom>
      <diagonal/>
    </border>
    <border>
      <left style="medium">
        <color rgb="FF000000"/>
      </left>
      <right style="thin">
        <color indexed="64"/>
      </right>
      <top style="thin">
        <color rgb="FF000000"/>
      </top>
      <bottom style="medium">
        <color rgb="FF000000"/>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right style="medium">
        <color indexed="64"/>
      </right>
      <top style="thin">
        <color indexed="64"/>
      </top>
      <bottom style="medium">
        <color indexed="64"/>
      </bottom>
      <diagonal/>
    </border>
    <border>
      <left style="thin">
        <color indexed="64"/>
      </left>
      <right style="thin">
        <color rgb="FF000000"/>
      </right>
      <top style="thin">
        <color rgb="FF000000"/>
      </top>
      <bottom style="medium">
        <color indexed="64"/>
      </bottom>
      <diagonal/>
    </border>
  </borders>
  <cellStyleXfs count="2">
    <xf numFmtId="0" fontId="0" fillId="0" borderId="0"/>
    <xf numFmtId="0" fontId="4" fillId="5" borderId="0" applyNumberFormat="0" applyBorder="0" applyAlignment="0" applyProtection="0"/>
  </cellStyleXfs>
  <cellXfs count="107">
    <xf numFmtId="0" fontId="0" fillId="0" borderId="0" xfId="0"/>
    <xf numFmtId="0" fontId="6" fillId="0" borderId="1" xfId="0" applyFont="1" applyBorder="1" applyAlignment="1">
      <alignment horizontal="left" vertical="top"/>
    </xf>
    <xf numFmtId="0" fontId="6" fillId="0" borderId="3" xfId="0" applyFont="1" applyBorder="1" applyAlignment="1">
      <alignment horizontal="left" vertical="top"/>
    </xf>
    <xf numFmtId="0" fontId="7" fillId="0" borderId="4" xfId="0" applyFont="1" applyBorder="1"/>
    <xf numFmtId="0" fontId="6" fillId="0" borderId="5" xfId="0" applyFont="1" applyBorder="1" applyAlignment="1">
      <alignment horizontal="left" vertical="top"/>
    </xf>
    <xf numFmtId="0" fontId="7" fillId="0" borderId="6" xfId="0" applyFont="1" applyBorder="1"/>
    <xf numFmtId="20" fontId="7" fillId="0" borderId="7" xfId="0" applyNumberFormat="1" applyFont="1" applyBorder="1"/>
    <xf numFmtId="20" fontId="7" fillId="0" borderId="0" xfId="0" applyNumberFormat="1" applyFont="1"/>
    <xf numFmtId="0" fontId="6" fillId="0" borderId="0" xfId="0" applyFont="1" applyAlignment="1">
      <alignment horizontal="left" vertical="top"/>
    </xf>
    <xf numFmtId="46" fontId="7" fillId="0" borderId="0" xfId="0" applyNumberFormat="1" applyFont="1"/>
    <xf numFmtId="164" fontId="7" fillId="0" borderId="0" xfId="0" applyNumberFormat="1" applyFont="1"/>
    <xf numFmtId="0" fontId="7" fillId="0" borderId="0" xfId="0" applyFont="1" applyAlignment="1">
      <alignment horizontal="left" vertical="top"/>
    </xf>
    <xf numFmtId="20" fontId="7" fillId="0" borderId="9" xfId="0" applyNumberFormat="1" applyFont="1" applyBorder="1"/>
    <xf numFmtId="46" fontId="7" fillId="0" borderId="8" xfId="0" applyNumberFormat="1" applyFont="1" applyBorder="1"/>
    <xf numFmtId="0" fontId="6" fillId="0" borderId="11" xfId="0" applyFont="1" applyBorder="1" applyAlignment="1">
      <alignment horizontal="left" vertical="top"/>
    </xf>
    <xf numFmtId="0" fontId="6" fillId="0" borderId="13" xfId="0" applyFont="1" applyBorder="1" applyAlignment="1">
      <alignment horizontal="left" vertical="top"/>
    </xf>
    <xf numFmtId="0" fontId="6" fillId="0" borderId="15" xfId="0" applyFont="1" applyBorder="1" applyAlignment="1">
      <alignment horizontal="left" vertical="top"/>
    </xf>
    <xf numFmtId="20" fontId="7" fillId="3" borderId="10" xfId="0" applyNumberFormat="1" applyFont="1" applyFill="1" applyBorder="1"/>
    <xf numFmtId="20" fontId="7" fillId="4" borderId="12" xfId="0" applyNumberFormat="1" applyFont="1" applyFill="1" applyBorder="1"/>
    <xf numFmtId="20" fontId="7" fillId="2" borderId="14" xfId="0" applyNumberFormat="1" applyFont="1" applyFill="1" applyBorder="1"/>
    <xf numFmtId="0" fontId="7" fillId="0" borderId="15" xfId="0" applyFont="1" applyBorder="1"/>
    <xf numFmtId="46" fontId="7" fillId="0" borderId="10" xfId="0" applyNumberFormat="1" applyFont="1" applyBorder="1"/>
    <xf numFmtId="0" fontId="7" fillId="0" borderId="11" xfId="0" applyFont="1" applyBorder="1"/>
    <xf numFmtId="46" fontId="7" fillId="0" borderId="12" xfId="0" applyNumberFormat="1" applyFont="1" applyBorder="1"/>
    <xf numFmtId="20" fontId="7" fillId="0" borderId="18" xfId="0" applyNumberFormat="1" applyFont="1" applyBorder="1"/>
    <xf numFmtId="0" fontId="7" fillId="0" borderId="2" xfId="0" applyFont="1" applyBorder="1" applyAlignment="1">
      <alignment horizontal="left"/>
    </xf>
    <xf numFmtId="0" fontId="7" fillId="0" borderId="4" xfId="0" applyFont="1" applyBorder="1" applyAlignment="1">
      <alignment horizontal="left"/>
    </xf>
    <xf numFmtId="0" fontId="9" fillId="0" borderId="15" xfId="0" applyFont="1" applyBorder="1"/>
    <xf numFmtId="46" fontId="9" fillId="0" borderId="10" xfId="0" applyNumberFormat="1" applyFont="1" applyBorder="1"/>
    <xf numFmtId="0" fontId="9" fillId="0" borderId="11" xfId="0" applyFont="1" applyBorder="1"/>
    <xf numFmtId="46" fontId="9" fillId="0" borderId="12" xfId="0" applyNumberFormat="1" applyFont="1" applyBorder="1"/>
    <xf numFmtId="20" fontId="9" fillId="0" borderId="7" xfId="0" applyNumberFormat="1" applyFont="1" applyBorder="1"/>
    <xf numFmtId="46" fontId="9" fillId="0" borderId="8" xfId="0" applyNumberFormat="1" applyFont="1" applyBorder="1"/>
    <xf numFmtId="0" fontId="7" fillId="0" borderId="20" xfId="0" applyFont="1" applyBorder="1"/>
    <xf numFmtId="20" fontId="7" fillId="0" borderId="22" xfId="0" applyNumberFormat="1" applyFont="1" applyBorder="1"/>
    <xf numFmtId="0" fontId="7" fillId="0" borderId="23" xfId="0" applyFont="1" applyBorder="1"/>
    <xf numFmtId="0" fontId="0" fillId="0" borderId="25" xfId="0" applyBorder="1"/>
    <xf numFmtId="0" fontId="0" fillId="0" borderId="15" xfId="0" applyBorder="1"/>
    <xf numFmtId="0" fontId="0" fillId="0" borderId="11" xfId="0" applyBorder="1"/>
    <xf numFmtId="0" fontId="0" fillId="0" borderId="26" xfId="0" applyBorder="1"/>
    <xf numFmtId="0" fontId="0" fillId="0" borderId="12" xfId="0" applyBorder="1"/>
    <xf numFmtId="0" fontId="0" fillId="0" borderId="27" xfId="0" applyBorder="1"/>
    <xf numFmtId="0" fontId="0" fillId="0" borderId="28" xfId="0" applyBorder="1"/>
    <xf numFmtId="0" fontId="0" fillId="0" borderId="29" xfId="0" applyBorder="1"/>
    <xf numFmtId="0" fontId="5" fillId="0" borderId="25" xfId="0" applyFont="1" applyBorder="1"/>
    <xf numFmtId="20" fontId="7" fillId="0" borderId="25" xfId="0" applyNumberFormat="1" applyFont="1" applyBorder="1"/>
    <xf numFmtId="20" fontId="7" fillId="0" borderId="25" xfId="0" applyNumberFormat="1" applyFont="1" applyBorder="1" applyAlignment="1">
      <alignment horizontal="right"/>
    </xf>
    <xf numFmtId="20" fontId="9" fillId="0" borderId="25" xfId="0" applyNumberFormat="1" applyFont="1" applyBorder="1"/>
    <xf numFmtId="20" fontId="7" fillId="0" borderId="28" xfId="0" applyNumberFormat="1" applyFont="1" applyBorder="1"/>
    <xf numFmtId="0" fontId="7" fillId="0" borderId="10" xfId="0" applyFont="1" applyBorder="1"/>
    <xf numFmtId="20" fontId="9" fillId="0" borderId="26" xfId="0" applyNumberFormat="1" applyFont="1" applyBorder="1"/>
    <xf numFmtId="20" fontId="7" fillId="0" borderId="26" xfId="0" applyNumberFormat="1" applyFont="1" applyBorder="1"/>
    <xf numFmtId="0" fontId="7" fillId="0" borderId="12" xfId="0" applyFont="1" applyBorder="1"/>
    <xf numFmtId="0" fontId="7" fillId="0" borderId="29" xfId="0" applyFont="1" applyBorder="1"/>
    <xf numFmtId="0" fontId="7" fillId="0" borderId="33" xfId="0" applyFont="1" applyBorder="1" applyAlignment="1">
      <alignment horizontal="left"/>
    </xf>
    <xf numFmtId="0" fontId="6" fillId="0" borderId="34" xfId="0" applyFont="1" applyBorder="1" applyAlignment="1">
      <alignment horizontal="left" vertical="top"/>
    </xf>
    <xf numFmtId="0" fontId="0" fillId="0" borderId="35" xfId="0" applyBorder="1"/>
    <xf numFmtId="0" fontId="7" fillId="0" borderId="26" xfId="0" applyFont="1" applyBorder="1"/>
    <xf numFmtId="20" fontId="9" fillId="0" borderId="28" xfId="0" applyNumberFormat="1" applyFont="1" applyBorder="1"/>
    <xf numFmtId="20" fontId="9" fillId="0" borderId="25" xfId="0" applyNumberFormat="1" applyFont="1" applyBorder="1" applyAlignment="1">
      <alignment horizontal="right"/>
    </xf>
    <xf numFmtId="20" fontId="7" fillId="0" borderId="24" xfId="0" applyNumberFormat="1" applyFont="1" applyBorder="1"/>
    <xf numFmtId="0" fontId="7" fillId="0" borderId="14" xfId="0" applyFont="1" applyBorder="1"/>
    <xf numFmtId="0" fontId="6" fillId="0" borderId="30" xfId="0" applyFont="1" applyBorder="1" applyAlignment="1">
      <alignment horizontal="left" vertical="top"/>
    </xf>
    <xf numFmtId="0" fontId="6" fillId="0" borderId="31" xfId="0" applyFont="1" applyBorder="1"/>
    <xf numFmtId="20" fontId="6" fillId="0" borderId="31" xfId="0" applyNumberFormat="1" applyFont="1" applyBorder="1"/>
    <xf numFmtId="0" fontId="6" fillId="0" borderId="32" xfId="0" applyFont="1" applyBorder="1"/>
    <xf numFmtId="0" fontId="6" fillId="0" borderId="36" xfId="0" applyFont="1" applyBorder="1" applyAlignment="1">
      <alignment horizontal="left" vertical="top"/>
    </xf>
    <xf numFmtId="0" fontId="6" fillId="0" borderId="37" xfId="0" applyFont="1" applyBorder="1"/>
    <xf numFmtId="20" fontId="6" fillId="0" borderId="37" xfId="0" applyNumberFormat="1" applyFont="1" applyBorder="1"/>
    <xf numFmtId="0" fontId="6" fillId="0" borderId="38" xfId="0" applyFont="1" applyBorder="1"/>
    <xf numFmtId="165" fontId="6" fillId="0" borderId="27" xfId="0" applyNumberFormat="1" applyFont="1" applyBorder="1" applyAlignment="1">
      <alignment horizontal="left" vertical="center"/>
    </xf>
    <xf numFmtId="165" fontId="6" fillId="0" borderId="11" xfId="0" applyNumberFormat="1" applyFont="1" applyBorder="1" applyAlignment="1">
      <alignment horizontal="left" vertical="center"/>
    </xf>
    <xf numFmtId="165" fontId="6" fillId="0" borderId="21" xfId="0" applyNumberFormat="1" applyFont="1" applyBorder="1" applyAlignment="1">
      <alignment horizontal="left" vertical="center"/>
    </xf>
    <xf numFmtId="165" fontId="6" fillId="0" borderId="19" xfId="0" applyNumberFormat="1" applyFont="1" applyBorder="1" applyAlignment="1">
      <alignment horizontal="left" vertical="center"/>
    </xf>
    <xf numFmtId="165" fontId="6" fillId="0" borderId="28" xfId="0" applyNumberFormat="1" applyFont="1" applyBorder="1" applyAlignment="1">
      <alignment horizontal="left" vertical="center"/>
    </xf>
    <xf numFmtId="165" fontId="6" fillId="0" borderId="26" xfId="0" applyNumberFormat="1" applyFont="1" applyBorder="1" applyAlignment="1">
      <alignment horizontal="left" vertical="center"/>
    </xf>
    <xf numFmtId="0" fontId="8" fillId="5" borderId="30" xfId="1" applyFont="1" applyBorder="1"/>
    <xf numFmtId="0" fontId="8" fillId="5" borderId="31" xfId="1" applyFont="1" applyBorder="1"/>
    <xf numFmtId="0" fontId="8" fillId="5" borderId="32" xfId="1" applyFont="1" applyBorder="1"/>
    <xf numFmtId="0" fontId="7" fillId="0" borderId="0" xfId="0" applyFont="1" applyAlignment="1">
      <alignment horizontal="left"/>
    </xf>
    <xf numFmtId="0" fontId="7" fillId="0" borderId="0" xfId="0" applyFont="1"/>
    <xf numFmtId="0" fontId="10" fillId="0" borderId="35" xfId="0" applyFont="1" applyBorder="1" applyAlignment="1">
      <alignment horizontal="center"/>
    </xf>
    <xf numFmtId="0" fontId="7" fillId="0" borderId="29" xfId="0" applyFont="1" applyBorder="1" applyAlignment="1">
      <alignment wrapText="1"/>
    </xf>
    <xf numFmtId="0" fontId="7" fillId="0" borderId="12" xfId="0" applyFont="1" applyBorder="1" applyAlignment="1">
      <alignment wrapText="1"/>
    </xf>
    <xf numFmtId="0" fontId="0" fillId="0" borderId="0" xfId="0" applyAlignment="1">
      <alignment wrapText="1"/>
    </xf>
    <xf numFmtId="20" fontId="9" fillId="0" borderId="39" xfId="0" applyNumberFormat="1" applyFont="1" applyBorder="1"/>
    <xf numFmtId="0" fontId="3" fillId="0" borderId="0" xfId="0" applyFont="1"/>
    <xf numFmtId="46" fontId="0" fillId="0" borderId="0" xfId="0" applyNumberFormat="1"/>
    <xf numFmtId="0" fontId="2" fillId="0" borderId="0" xfId="0" applyFont="1"/>
    <xf numFmtId="167" fontId="7" fillId="0" borderId="12" xfId="0" applyNumberFormat="1" applyFont="1" applyBorder="1"/>
    <xf numFmtId="0" fontId="1" fillId="0" borderId="0" xfId="0" applyFont="1"/>
    <xf numFmtId="46" fontId="13" fillId="0" borderId="0" xfId="0" applyNumberFormat="1" applyFont="1"/>
    <xf numFmtId="20" fontId="7" fillId="0" borderId="40" xfId="0" applyNumberFormat="1" applyFont="1" applyBorder="1"/>
    <xf numFmtId="0" fontId="8" fillId="0" borderId="42" xfId="0" applyFont="1" applyBorder="1"/>
    <xf numFmtId="166" fontId="0" fillId="0" borderId="41" xfId="0" applyNumberFormat="1" applyBorder="1"/>
    <xf numFmtId="0" fontId="8" fillId="0" borderId="43" xfId="0" applyFont="1" applyBorder="1"/>
    <xf numFmtId="46" fontId="0" fillId="0" borderId="35" xfId="0" applyNumberFormat="1" applyBorder="1"/>
    <xf numFmtId="0" fontId="8" fillId="0" borderId="41" xfId="0" applyFont="1" applyBorder="1"/>
    <xf numFmtId="20" fontId="7" fillId="0" borderId="44" xfId="0" applyNumberFormat="1" applyFont="1" applyBorder="1"/>
    <xf numFmtId="166" fontId="0" fillId="0" borderId="35" xfId="0" applyNumberFormat="1" applyBorder="1"/>
    <xf numFmtId="165" fontId="6" fillId="0" borderId="27" xfId="0" applyNumberFormat="1" applyFont="1" applyFill="1" applyBorder="1" applyAlignment="1">
      <alignment horizontal="left" vertical="center"/>
    </xf>
    <xf numFmtId="0" fontId="7" fillId="0" borderId="45" xfId="0" applyFont="1" applyBorder="1"/>
    <xf numFmtId="20" fontId="7" fillId="0" borderId="46" xfId="0" applyNumberFormat="1" applyFont="1" applyBorder="1"/>
    <xf numFmtId="0" fontId="6" fillId="0" borderId="16" xfId="0" applyFont="1" applyBorder="1" applyAlignment="1">
      <alignment horizontal="center"/>
    </xf>
    <xf numFmtId="0" fontId="6" fillId="0" borderId="17" xfId="0" applyFont="1" applyBorder="1" applyAlignment="1">
      <alignment horizontal="center"/>
    </xf>
    <xf numFmtId="0" fontId="8" fillId="0" borderId="13" xfId="0" applyFont="1" applyBorder="1" applyAlignment="1">
      <alignment horizontal="center"/>
    </xf>
    <xf numFmtId="0" fontId="0" fillId="0" borderId="14" xfId="0" applyBorder="1" applyAlignment="1">
      <alignment horizontal="center"/>
    </xf>
  </cellXfs>
  <cellStyles count="2">
    <cellStyle name="40% - Colore 2" xfId="1" builtinId="35"/>
    <cellStyle name="Normale" xfId="0" builtinId="0"/>
  </cellStyles>
  <dxfs count="312">
    <dxf>
      <font>
        <color rgb="FF006100"/>
      </font>
      <fill>
        <patternFill>
          <bgColor rgb="FFC6EFCE"/>
        </patternFill>
      </fill>
    </dxf>
    <dxf>
      <font>
        <color rgb="FF9C0000"/>
      </font>
      <fill>
        <patternFill>
          <bgColor rgb="FFFFC7CE"/>
        </patternFill>
      </fill>
    </dxf>
    <dxf>
      <font>
        <color auto="1"/>
      </font>
      <fill>
        <patternFill patternType="none">
          <bgColor auto="1"/>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b/>
        <i val="0"/>
        <color rgb="FFA30000"/>
      </font>
      <numFmt numFmtId="165" formatCode="ddd\ d/m/yy"/>
      <fill>
        <patternFill patternType="solid">
          <fgColor rgb="FFFD8383"/>
          <bgColor rgb="FFFFC7CE"/>
        </patternFill>
      </fill>
    </dxf>
    <dxf>
      <font>
        <color rgb="FF006100"/>
      </font>
      <fill>
        <patternFill>
          <bgColor rgb="FFC6EFCE"/>
        </patternFill>
      </fill>
    </dxf>
    <dxf>
      <font>
        <color rgb="FF9C0000"/>
      </font>
      <fill>
        <patternFill>
          <bgColor rgb="FFFFC7CE"/>
        </patternFill>
      </fill>
    </dxf>
    <dxf>
      <font>
        <color auto="1"/>
      </font>
      <fill>
        <patternFill patternType="none">
          <bgColor auto="1"/>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b/>
        <i val="0"/>
        <color rgb="FFA30000"/>
      </font>
      <numFmt numFmtId="165" formatCode="ddd\ d/m/yy"/>
      <fill>
        <patternFill patternType="solid">
          <fgColor rgb="FFFD8383"/>
          <bgColor rgb="FFFFC7CE"/>
        </patternFill>
      </fill>
    </dxf>
    <dxf>
      <font>
        <color rgb="FF006100"/>
      </font>
      <fill>
        <patternFill>
          <bgColor rgb="FFC6EFCE"/>
        </patternFill>
      </fill>
    </dxf>
    <dxf>
      <font>
        <color rgb="FF9C0000"/>
      </font>
      <fill>
        <patternFill>
          <bgColor rgb="FFFFC7CE"/>
        </patternFill>
      </fill>
    </dxf>
    <dxf>
      <font>
        <color auto="1"/>
      </font>
      <fill>
        <patternFill patternType="none">
          <bgColor auto="1"/>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b/>
        <i val="0"/>
        <color rgb="FFA30000"/>
      </font>
      <numFmt numFmtId="165" formatCode="ddd\ d/m/yy"/>
      <fill>
        <patternFill patternType="solid">
          <fgColor rgb="FFFD8383"/>
          <bgColor rgb="FFFFC7CE"/>
        </patternFill>
      </fill>
    </dxf>
    <dxf>
      <font>
        <color rgb="FF006100"/>
      </font>
      <fill>
        <patternFill>
          <bgColor rgb="FFC6EFCE"/>
        </patternFill>
      </fill>
    </dxf>
    <dxf>
      <font>
        <color rgb="FF9C0000"/>
      </font>
      <fill>
        <patternFill>
          <bgColor rgb="FFFFC7CE"/>
        </patternFill>
      </fill>
    </dxf>
    <dxf>
      <font>
        <color auto="1"/>
      </font>
      <fill>
        <patternFill patternType="none">
          <bgColor auto="1"/>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b/>
        <i val="0"/>
        <color rgb="FFA30000"/>
      </font>
      <numFmt numFmtId="165" formatCode="ddd\ d/m/yy"/>
      <fill>
        <patternFill patternType="solid">
          <fgColor rgb="FFFD8383"/>
          <bgColor rgb="FFFFC7CE"/>
        </patternFill>
      </fill>
    </dxf>
    <dxf>
      <font>
        <color rgb="FF006100"/>
      </font>
      <fill>
        <patternFill>
          <bgColor rgb="FFC6EFCE"/>
        </patternFill>
      </fill>
    </dxf>
    <dxf>
      <font>
        <color rgb="FF9C0000"/>
      </font>
      <fill>
        <patternFill>
          <bgColor rgb="FFFFC7CE"/>
        </patternFill>
      </fill>
    </dxf>
    <dxf>
      <font>
        <color auto="1"/>
      </font>
      <fill>
        <patternFill patternType="none">
          <bgColor auto="1"/>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b/>
        <i val="0"/>
        <color rgb="FFA30000"/>
      </font>
      <numFmt numFmtId="165" formatCode="ddd\ d/m/yy"/>
      <fill>
        <patternFill patternType="solid">
          <fgColor rgb="FFFD8383"/>
          <bgColor rgb="FFFFC7CE"/>
        </patternFill>
      </fill>
    </dxf>
    <dxf>
      <font>
        <color rgb="FF006100"/>
      </font>
      <fill>
        <patternFill>
          <bgColor rgb="FFC6EFCE"/>
        </patternFill>
      </fill>
    </dxf>
    <dxf>
      <font>
        <color rgb="FF9C0000"/>
      </font>
      <fill>
        <patternFill>
          <bgColor rgb="FFFFC7CE"/>
        </patternFill>
      </fill>
    </dxf>
    <dxf>
      <font>
        <color auto="1"/>
      </font>
      <fill>
        <patternFill patternType="none">
          <bgColor auto="1"/>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b/>
        <i val="0"/>
        <color rgb="FFA30000"/>
      </font>
      <numFmt numFmtId="165" formatCode="ddd\ d/m/yy"/>
      <fill>
        <patternFill patternType="solid">
          <fgColor rgb="FFFD8383"/>
          <bgColor rgb="FFFFC7CE"/>
        </patternFill>
      </fill>
    </dxf>
    <dxf>
      <font>
        <color rgb="FF006100"/>
      </font>
      <fill>
        <patternFill>
          <bgColor rgb="FFC6EFCE"/>
        </patternFill>
      </fill>
    </dxf>
    <dxf>
      <font>
        <color rgb="FF9C0000"/>
      </font>
      <fill>
        <patternFill>
          <bgColor rgb="FFFFC7CE"/>
        </patternFill>
      </fill>
    </dxf>
    <dxf>
      <font>
        <color auto="1"/>
      </font>
      <fill>
        <patternFill patternType="none">
          <bgColor auto="1"/>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b/>
        <i val="0"/>
        <color rgb="FFA30000"/>
      </font>
      <numFmt numFmtId="165" formatCode="ddd\ d/m/yy"/>
      <fill>
        <patternFill patternType="solid">
          <fgColor rgb="FFFD8383"/>
          <bgColor rgb="FFFFC7CE"/>
        </patternFill>
      </fill>
    </dxf>
    <dxf>
      <font>
        <color rgb="FF006100"/>
      </font>
      <fill>
        <patternFill>
          <bgColor rgb="FFC6EFCE"/>
        </patternFill>
      </fill>
    </dxf>
    <dxf>
      <font>
        <color rgb="FF9C0000"/>
      </font>
      <fill>
        <patternFill>
          <bgColor rgb="FFFFC7CE"/>
        </patternFill>
      </fill>
    </dxf>
    <dxf>
      <font>
        <color auto="1"/>
      </font>
      <fill>
        <patternFill patternType="none">
          <bgColor auto="1"/>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ill>
        <patternFill>
          <fgColor rgb="FFFFC0CB"/>
          <bgColor rgb="FFFFC0CB"/>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b/>
        <i val="0"/>
        <color rgb="FFA30000"/>
      </font>
      <numFmt numFmtId="165" formatCode="ddd\ d/m/yy"/>
      <fill>
        <patternFill patternType="solid">
          <fgColor rgb="FFFD8383"/>
          <bgColor rgb="FFFFC7CE"/>
        </patternFill>
      </fill>
    </dxf>
    <dxf>
      <font>
        <color rgb="FF006100"/>
      </font>
      <fill>
        <patternFill>
          <bgColor rgb="FFC6EFCE"/>
        </patternFill>
      </fill>
    </dxf>
    <dxf>
      <font>
        <color rgb="FF9C0000"/>
      </font>
      <fill>
        <patternFill>
          <bgColor rgb="FFFFC7CE"/>
        </patternFill>
      </fill>
    </dxf>
    <dxf>
      <font>
        <color auto="1"/>
      </font>
      <fill>
        <patternFill patternType="none">
          <bgColor auto="1"/>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b/>
        <i val="0"/>
        <color rgb="FFA30000"/>
      </font>
      <numFmt numFmtId="165" formatCode="ddd\ d/m/yy"/>
      <fill>
        <patternFill patternType="solid">
          <fgColor rgb="FFFD8383"/>
          <bgColor rgb="FFFFC7CE"/>
        </patternFill>
      </fill>
    </dxf>
    <dxf>
      <font>
        <color rgb="FF006100"/>
      </font>
      <fill>
        <patternFill>
          <bgColor rgb="FFC6EFCE"/>
        </patternFill>
      </fill>
    </dxf>
    <dxf>
      <font>
        <color rgb="FF9C0000"/>
      </font>
      <fill>
        <patternFill>
          <bgColor rgb="FFFFC7CE"/>
        </patternFill>
      </fill>
    </dxf>
    <dxf>
      <font>
        <color auto="1"/>
      </font>
      <fill>
        <patternFill patternType="none">
          <bgColor auto="1"/>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color theme="1"/>
      </font>
      <fill>
        <patternFill patternType="none">
          <bgColor auto="1"/>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C00000"/>
      </font>
      <fill>
        <patternFill>
          <bgColor rgb="FFFFC7CE"/>
        </patternFill>
      </fill>
    </dxf>
    <dxf>
      <font>
        <color rgb="FF006100"/>
      </font>
      <fill>
        <patternFill>
          <bgColor rgb="FFB7EFCE"/>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b/>
        <i val="0"/>
        <color rgb="FFA30000"/>
      </font>
      <numFmt numFmtId="165" formatCode="ddd\ d/m/yy"/>
      <fill>
        <patternFill patternType="solid">
          <fgColor rgb="FFFD8383"/>
          <bgColor rgb="FFFFC7CE"/>
        </patternFill>
      </fill>
    </dxf>
    <dxf>
      <font>
        <color rgb="FF006100"/>
      </font>
      <fill>
        <patternFill>
          <bgColor rgb="FFC6EFCE"/>
        </patternFill>
      </fill>
    </dxf>
    <dxf>
      <font>
        <color rgb="FF9C0000"/>
      </font>
      <fill>
        <patternFill>
          <bgColor rgb="FFFFC7CE"/>
        </patternFill>
      </fill>
    </dxf>
    <dxf>
      <font>
        <color auto="1"/>
      </font>
      <fill>
        <patternFill patternType="none">
          <bgColor auto="1"/>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bgColor rgb="FFFFC0CB"/>
        </patternFill>
      </fill>
      <border>
        <left/>
        <right/>
        <top style="thin">
          <color auto="1"/>
        </top>
        <bottom style="thin">
          <color auto="1"/>
        </bottom>
        <vertical/>
        <horizontal/>
      </border>
    </dxf>
    <dxf>
      <font>
        <b/>
        <i val="0"/>
        <color rgb="FFC6E6A2"/>
      </font>
      <fill>
        <patternFill>
          <bgColor rgb="FF2A9D8F"/>
        </patternFill>
      </fill>
    </dxf>
    <dxf>
      <font>
        <b/>
        <i val="0"/>
        <color rgb="FFFF0000"/>
      </font>
      <fill>
        <patternFill>
          <bgColor rgb="FFE9C46A"/>
        </patternFill>
      </fill>
    </dxf>
    <dxf>
      <fill>
        <patternFill>
          <fgColor rgb="FFFFC0CB"/>
          <bgColor rgb="FFFFC0CB"/>
        </patternFill>
      </fill>
      <border>
        <top style="thin">
          <color auto="1"/>
        </top>
        <bottom style="thin">
          <color auto="1"/>
        </bottom>
      </border>
    </dxf>
    <dxf>
      <font>
        <color theme="0"/>
      </font>
      <border>
        <left/>
        <right/>
        <top style="thin">
          <color auto="1"/>
        </top>
        <bottom/>
        <vertical/>
        <horizontal/>
      </border>
    </dxf>
    <dxf>
      <font>
        <b/>
        <i val="0"/>
        <color rgb="FFA30000"/>
      </font>
      <numFmt numFmtId="165" formatCode="ddd\ d/m/yy"/>
      <fill>
        <patternFill patternType="solid">
          <fgColor rgb="FFFD8383"/>
          <bgColor rgb="FFFFC7CE"/>
        </patternFill>
      </fill>
    </dxf>
    <dxf>
      <font>
        <color rgb="FF006100"/>
      </font>
      <fill>
        <patternFill>
          <bgColor rgb="FFC6EFCE"/>
        </patternFill>
      </fill>
    </dxf>
    <dxf>
      <font>
        <color rgb="FF9C0000"/>
      </font>
      <fill>
        <patternFill>
          <bgColor rgb="FFFFC7CE"/>
        </patternFill>
      </fill>
    </dxf>
    <dxf>
      <font>
        <color auto="1"/>
      </font>
      <fill>
        <patternFill patternType="none">
          <bgColor auto="1"/>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C00000"/>
      </font>
      <fill>
        <patternFill>
          <bgColor rgb="FFFFC7CE"/>
        </patternFill>
      </fill>
    </dxf>
    <dxf>
      <font>
        <color rgb="FF006100"/>
      </font>
      <fill>
        <patternFill>
          <bgColor rgb="FFB7EFCE"/>
        </patternFill>
      </fill>
    </dxf>
    <dxf>
      <font>
        <color theme="1"/>
      </font>
      <fill>
        <patternFill patternType="none">
          <bgColor auto="1"/>
        </patternFill>
      </fill>
    </dxf>
    <dxf>
      <font>
        <color rgb="FFA30000"/>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bgColor rgb="FFFFC0CB"/>
        </patternFill>
      </fill>
      <border>
        <left/>
        <right/>
        <top style="thin">
          <color auto="1"/>
        </top>
        <bottom style="thin">
          <color auto="1"/>
        </bottom>
        <vertical/>
        <horizontal/>
      </border>
    </dxf>
    <dxf>
      <fill>
        <patternFill>
          <fgColor rgb="FFFFC0CB"/>
          <bgColor rgb="FFFFC0CB"/>
        </patternFill>
      </fill>
    </dxf>
    <dxf>
      <font>
        <b/>
        <i val="0"/>
        <color rgb="FFA30000"/>
      </font>
      <numFmt numFmtId="165" formatCode="ddd\ d/m/yy"/>
      <fill>
        <patternFill patternType="solid">
          <fgColor rgb="FFFD8383"/>
          <bgColor rgb="FFFFC7CE"/>
        </patternFill>
      </fill>
    </dxf>
    <dxf>
      <font>
        <b/>
        <i val="0"/>
      </font>
      <fill>
        <patternFill>
          <bgColor theme="7" tint="0.39994506668294322"/>
        </patternFill>
      </fill>
    </dxf>
    <dxf>
      <font>
        <color theme="0"/>
      </font>
      <fill>
        <patternFill patternType="none">
          <bgColor auto="1"/>
        </patternFill>
      </fill>
    </dxf>
    <dxf>
      <font>
        <b/>
        <i val="0"/>
        <color rgb="FFFF0000"/>
      </font>
      <fill>
        <patternFill>
          <bgColor rgb="FFE9C46A"/>
        </patternFill>
      </fill>
    </dxf>
    <dxf>
      <font>
        <b/>
        <i val="0"/>
        <color rgb="FFC6E6A2"/>
      </font>
      <fill>
        <patternFill>
          <bgColor rgb="FF2A9D8F"/>
        </patternFill>
      </fill>
    </dxf>
  </dxfs>
  <tableStyles count="0" defaultTableStyle="TableStyleMedium2" defaultPivotStyle="PivotStyleLight16"/>
  <colors>
    <mruColors>
      <color rgb="FF9C0000"/>
      <color rgb="FFFFC7CE"/>
      <color rgb="FFC00000"/>
      <color rgb="FF006100"/>
      <color rgb="FFC6EFCE"/>
      <color rgb="FFB7EFCE"/>
      <color rgb="FFF4CCCC"/>
      <color rgb="FFB7E1CD"/>
      <color rgb="FFFAEDCD"/>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4</xdr:col>
      <xdr:colOff>228600</xdr:colOff>
      <xdr:row>1</xdr:row>
      <xdr:rowOff>175260</xdr:rowOff>
    </xdr:from>
    <xdr:to>
      <xdr:col>18</xdr:col>
      <xdr:colOff>53340</xdr:colOff>
      <xdr:row>24</xdr:row>
      <xdr:rowOff>153865</xdr:rowOff>
    </xdr:to>
    <xdr:sp macro="" textlink="">
      <xdr:nvSpPr>
        <xdr:cNvPr id="2" name="Rettangolo 1">
          <a:extLst>
            <a:ext uri="{FF2B5EF4-FFF2-40B4-BE49-F238E27FC236}">
              <a16:creationId xmlns:a16="http://schemas.microsoft.com/office/drawing/2014/main" id="{F3C21E2E-60D9-4201-A61E-B72377F0CC19}"/>
            </a:ext>
          </a:extLst>
        </xdr:cNvPr>
        <xdr:cNvSpPr/>
      </xdr:nvSpPr>
      <xdr:spPr>
        <a:xfrm>
          <a:off x="2661138" y="365760"/>
          <a:ext cx="8338625" cy="4360105"/>
        </a:xfrm>
        <a:prstGeom prst="rect">
          <a:avLst/>
        </a:prstGeom>
        <a:solidFill>
          <a:srgbClr val="FAEDC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it-IT" sz="1400" b="1">
              <a:solidFill>
                <a:schemeClr val="tx1">
                  <a:lumMod val="75000"/>
                  <a:lumOff val="25000"/>
                </a:schemeClr>
              </a:solidFill>
            </a:rPr>
            <a:t>Istruzioni</a:t>
          </a:r>
        </a:p>
        <a:p>
          <a:pPr algn="l"/>
          <a:r>
            <a:rPr lang="it-IT" sz="1100" b="1">
              <a:solidFill>
                <a:schemeClr val="tx1">
                  <a:lumMod val="75000"/>
                  <a:lumOff val="25000"/>
                </a:schemeClr>
              </a:solidFill>
            </a:rPr>
            <a:t>INPUT</a:t>
          </a:r>
        </a:p>
        <a:p>
          <a:pPr algn="l"/>
          <a:r>
            <a:rPr lang="it-IT" sz="1100" b="0">
              <a:solidFill>
                <a:schemeClr val="tx1">
                  <a:lumMod val="75000"/>
                  <a:lumOff val="25000"/>
                </a:schemeClr>
              </a:solidFill>
            </a:rPr>
            <a:t>1)</a:t>
          </a:r>
          <a:r>
            <a:rPr lang="it-IT" sz="1100" b="0" baseline="0">
              <a:solidFill>
                <a:schemeClr val="tx1">
                  <a:lumMod val="75000"/>
                  <a:lumOff val="25000"/>
                </a:schemeClr>
              </a:solidFill>
            </a:rPr>
            <a:t> Inserire "Nome" e "Cognome" nel foglio "Dati"</a:t>
          </a:r>
        </a:p>
        <a:p>
          <a:pPr algn="l"/>
          <a:r>
            <a:rPr lang="it-IT" sz="1100" b="0" baseline="0">
              <a:solidFill>
                <a:schemeClr val="tx1">
                  <a:lumMod val="75000"/>
                  <a:lumOff val="25000"/>
                </a:schemeClr>
              </a:solidFill>
            </a:rPr>
            <a:t>2) Inserire l'anno in formato [aaaa] nel foglio "Dati"</a:t>
          </a:r>
        </a:p>
        <a:p>
          <a:pPr algn="l"/>
          <a:r>
            <a:rPr lang="it-IT" sz="1100" b="0" baseline="0">
              <a:solidFill>
                <a:schemeClr val="tx1">
                  <a:lumMod val="75000"/>
                  <a:lumOff val="25000"/>
                </a:schemeClr>
              </a:solidFill>
            </a:rPr>
            <a:t>3) Inserire "Durata Pausa", "Ora Pausa" e "Ore Target" in formato [hh:mm] nel foglio "Dati"</a:t>
          </a:r>
        </a:p>
        <a:p>
          <a:pPr algn="l"/>
          <a:r>
            <a:rPr lang="it-IT" sz="1100" b="0" baseline="0">
              <a:solidFill>
                <a:schemeClr val="tx1">
                  <a:lumMod val="75000"/>
                  <a:lumOff val="25000"/>
                </a:schemeClr>
              </a:solidFill>
            </a:rPr>
            <a:t>4) Nei fogli relativi ai vari mesi, inserire "Ingresso" e "Uscita" in formato [hh:mm]</a:t>
          </a:r>
        </a:p>
        <a:p>
          <a:pPr algn="l"/>
          <a:endParaRPr lang="it-IT" sz="1100" b="0" baseline="0">
            <a:solidFill>
              <a:schemeClr val="tx1">
                <a:lumMod val="75000"/>
                <a:lumOff val="25000"/>
              </a:schemeClr>
            </a:solidFill>
          </a:endParaRPr>
        </a:p>
        <a:p>
          <a:pPr algn="l"/>
          <a:r>
            <a:rPr lang="it-IT" sz="1100" b="1" baseline="0">
              <a:solidFill>
                <a:schemeClr val="tx1">
                  <a:lumMod val="75000"/>
                  <a:lumOff val="25000"/>
                </a:schemeClr>
              </a:solidFill>
            </a:rPr>
            <a:t>OUTPUT</a:t>
          </a:r>
        </a:p>
        <a:p>
          <a:pPr algn="l"/>
          <a:r>
            <a:rPr lang="it-IT" sz="1100" b="0" baseline="0">
              <a:solidFill>
                <a:schemeClr val="tx1">
                  <a:lumMod val="75000"/>
                  <a:lumOff val="25000"/>
                </a:schemeClr>
              </a:solidFill>
            </a:rPr>
            <a:t>Questo foglio calcola le ore lavorate in funzione dell'orario di ingresso e uscita, tenendo conto della pausa pranzo.</a:t>
          </a:r>
        </a:p>
        <a:p>
          <a:pPr algn="l"/>
          <a:r>
            <a:rPr lang="it-IT" sz="1100" b="0">
              <a:solidFill>
                <a:schemeClr val="tx1">
                  <a:lumMod val="75000"/>
                  <a:lumOff val="25000"/>
                </a:schemeClr>
              </a:solidFill>
            </a:rPr>
            <a:t>Se</a:t>
          </a:r>
          <a:r>
            <a:rPr lang="it-IT" sz="1100" b="0" baseline="0">
              <a:solidFill>
                <a:schemeClr val="tx1">
                  <a:lumMod val="75000"/>
                  <a:lumOff val="25000"/>
                </a:schemeClr>
              </a:solidFill>
            </a:rPr>
            <a:t> si entra prima della pausa e </a:t>
          </a:r>
          <a:r>
            <a:rPr lang="it-IT" sz="1100" b="0">
              <a:solidFill>
                <a:schemeClr val="tx1">
                  <a:lumMod val="75000"/>
                  <a:lumOff val="25000"/>
                </a:schemeClr>
              </a:solidFill>
            </a:rPr>
            <a:t>si esce prima o</a:t>
          </a:r>
          <a:r>
            <a:rPr lang="it-IT" sz="1100" b="0" baseline="0">
              <a:solidFill>
                <a:schemeClr val="tx1">
                  <a:lumMod val="75000"/>
                  <a:lumOff val="25000"/>
                </a:schemeClr>
              </a:solidFill>
            </a:rPr>
            <a:t> durante la pausa pranzo, le ore lavorate vengono calcolate senza sottrarre la pausa, altrimenti la pausa viene sottratta. Se si entra durante o dopo la pausa (si suppone che si voglia lavorare mezza giornata, quindi l'indicazione sull'orario di uscita viene calcolata sulla mezza giornata, mentre le ore lavorate sulla giornata intera, per poter stabilire l'eventuale undertime) e si esce dopo la pausa, le ore lavorate vengono calcolate senza sottrarre la pausa.</a:t>
          </a:r>
        </a:p>
        <a:p>
          <a:pPr algn="l"/>
          <a:endParaRPr lang="it-IT" sz="1100" b="0" baseline="0">
            <a:solidFill>
              <a:schemeClr val="tx1">
                <a:lumMod val="75000"/>
                <a:lumOff val="25000"/>
              </a:schemeClr>
            </a:solidFill>
          </a:endParaRPr>
        </a:p>
        <a:p>
          <a:pPr algn="l"/>
          <a:r>
            <a:rPr lang="it-IT" sz="1100" b="0" baseline="0">
              <a:solidFill>
                <a:schemeClr val="tx1">
                  <a:lumMod val="75000"/>
                  <a:lumOff val="25000"/>
                </a:schemeClr>
              </a:solidFill>
            </a:rPr>
            <a:t>Ogni giorno il foglio calcola se si è lavorato di più o di meno rispetto alle ore target e ogni mese il foglio restituisce un calcolo globale per capire se si è in overtime oppure undertime (mese corrente e mese corrente + tutti i mesi precedenti).</a:t>
          </a:r>
        </a:p>
        <a:p>
          <a:pPr algn="l"/>
          <a:endParaRPr lang="it-IT" sz="1100" b="0" baseline="0">
            <a:solidFill>
              <a:schemeClr val="tx1">
                <a:lumMod val="75000"/>
                <a:lumOff val="25000"/>
              </a:schemeClr>
            </a:solidFill>
          </a:endParaRPr>
        </a:p>
        <a:p>
          <a:pPr algn="l"/>
          <a:r>
            <a:rPr lang="it-IT" sz="1100" b="0" baseline="0">
              <a:solidFill>
                <a:schemeClr val="tx1">
                  <a:lumMod val="75000"/>
                  <a:lumOff val="25000"/>
                </a:schemeClr>
              </a:solidFill>
            </a:rPr>
            <a:t>La gestione degli anni bisestili viene fatta in automatico.</a:t>
          </a:r>
        </a:p>
        <a:p>
          <a:pPr algn="l"/>
          <a:endParaRPr lang="it-IT" sz="1100" b="0" baseline="0">
            <a:solidFill>
              <a:schemeClr val="tx1">
                <a:lumMod val="75000"/>
                <a:lumOff val="25000"/>
              </a:schemeClr>
            </a:solidFill>
          </a:endParaRPr>
        </a:p>
        <a:p>
          <a:pPr algn="l"/>
          <a:r>
            <a:rPr lang="it-IT" sz="1100" b="0" baseline="0">
              <a:solidFill>
                <a:schemeClr val="tx1">
                  <a:lumMod val="75000"/>
                  <a:lumOff val="25000"/>
                </a:schemeClr>
              </a:solidFill>
            </a:rPr>
            <a:t>Questo tool permette di gestire eventuali ore di permesso (&lt; 8 per singolo giorno), da inserire nella cella "Ore permessi", l'unica che contribuisce al calcolo di "Overtime/Undertime". Ferie, festività e malattia servono per avere un'idea globale delle ore erogatge in un mese e si suppone che vengano prese a giornate intere (Se si dovesse usufruire di mezza giornata di ferie, inserire le 4 ore nella cella "Ore permessi"). Ad esempio, se un giorno lavoro 2 ore in meno e l'undertime relativo non voglio recuperarlo ma chiedo 2 ore di permesso, l'undertime di quel giorno non contribuirà al calcolo mensile perché sarà annullato dal permesso richiesto.</a:t>
          </a:r>
          <a:endParaRPr lang="it-IT" sz="1100" b="0">
            <a:solidFill>
              <a:schemeClr val="tx1">
                <a:lumMod val="75000"/>
                <a:lumOff val="25000"/>
              </a:schemeClr>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40</xdr:row>
      <xdr:rowOff>2</xdr:rowOff>
    </xdr:from>
    <xdr:to>
      <xdr:col>6</xdr:col>
      <xdr:colOff>6450</xdr:colOff>
      <xdr:row>40</xdr:row>
      <xdr:rowOff>2</xdr:rowOff>
    </xdr:to>
    <xdr:cxnSp macro="">
      <xdr:nvCxnSpPr>
        <xdr:cNvPr id="2" name="Connettore diritto 1">
          <a:extLst>
            <a:ext uri="{FF2B5EF4-FFF2-40B4-BE49-F238E27FC236}">
              <a16:creationId xmlns:a16="http://schemas.microsoft.com/office/drawing/2014/main" id="{00000000-0008-0000-0900-000002000000}"/>
            </a:ext>
          </a:extLst>
        </xdr:cNvPr>
        <xdr:cNvCxnSpPr/>
      </xdr:nvCxnSpPr>
      <xdr:spPr>
        <a:xfrm>
          <a:off x="1496291" y="7204366"/>
          <a:ext cx="2223177"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xdr:row>
      <xdr:rowOff>0</xdr:rowOff>
    </xdr:from>
    <xdr:to>
      <xdr:col>6</xdr:col>
      <xdr:colOff>119029</xdr:colOff>
      <xdr:row>10</xdr:row>
      <xdr:rowOff>0</xdr:rowOff>
    </xdr:to>
    <xdr:cxnSp macro="">
      <xdr:nvCxnSpPr>
        <xdr:cNvPr id="4" name="Connettore diritto 3">
          <a:extLst>
            <a:ext uri="{FF2B5EF4-FFF2-40B4-BE49-F238E27FC236}">
              <a16:creationId xmlns:a16="http://schemas.microsoft.com/office/drawing/2014/main" id="{1731A83C-576A-488E-97EC-1FF764117824}"/>
            </a:ext>
          </a:extLst>
        </xdr:cNvPr>
        <xdr:cNvCxnSpPr/>
      </xdr:nvCxnSpPr>
      <xdr:spPr>
        <a:xfrm>
          <a:off x="1479176" y="1792941"/>
          <a:ext cx="34920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40</xdr:row>
      <xdr:rowOff>0</xdr:rowOff>
    </xdr:from>
    <xdr:to>
      <xdr:col>6</xdr:col>
      <xdr:colOff>119029</xdr:colOff>
      <xdr:row>40</xdr:row>
      <xdr:rowOff>0</xdr:rowOff>
    </xdr:to>
    <xdr:cxnSp macro="">
      <xdr:nvCxnSpPr>
        <xdr:cNvPr id="5" name="Connettore diritto 4">
          <a:extLst>
            <a:ext uri="{FF2B5EF4-FFF2-40B4-BE49-F238E27FC236}">
              <a16:creationId xmlns:a16="http://schemas.microsoft.com/office/drawing/2014/main" id="{1731A83C-576A-488E-97EC-1FF764117824}"/>
            </a:ext>
          </a:extLst>
        </xdr:cNvPr>
        <xdr:cNvCxnSpPr/>
      </xdr:nvCxnSpPr>
      <xdr:spPr>
        <a:xfrm>
          <a:off x="1479176" y="7171765"/>
          <a:ext cx="34920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41</xdr:row>
      <xdr:rowOff>1</xdr:rowOff>
    </xdr:from>
    <xdr:to>
      <xdr:col>6</xdr:col>
      <xdr:colOff>6450</xdr:colOff>
      <xdr:row>41</xdr:row>
      <xdr:rowOff>1</xdr:rowOff>
    </xdr:to>
    <xdr:cxnSp macro="">
      <xdr:nvCxnSpPr>
        <xdr:cNvPr id="2" name="Connettore diritto 1">
          <a:extLst>
            <a:ext uri="{FF2B5EF4-FFF2-40B4-BE49-F238E27FC236}">
              <a16:creationId xmlns:a16="http://schemas.microsoft.com/office/drawing/2014/main" id="{00000000-0008-0000-0A00-000002000000}"/>
            </a:ext>
          </a:extLst>
        </xdr:cNvPr>
        <xdr:cNvCxnSpPr/>
      </xdr:nvCxnSpPr>
      <xdr:spPr>
        <a:xfrm>
          <a:off x="1491343" y="7141030"/>
          <a:ext cx="2238021"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xdr:row>
      <xdr:rowOff>0</xdr:rowOff>
    </xdr:from>
    <xdr:to>
      <xdr:col>6</xdr:col>
      <xdr:colOff>119030</xdr:colOff>
      <xdr:row>10</xdr:row>
      <xdr:rowOff>0</xdr:rowOff>
    </xdr:to>
    <xdr:cxnSp macro="">
      <xdr:nvCxnSpPr>
        <xdr:cNvPr id="4" name="Connettore diritto 3">
          <a:extLst>
            <a:ext uri="{FF2B5EF4-FFF2-40B4-BE49-F238E27FC236}">
              <a16:creationId xmlns:a16="http://schemas.microsoft.com/office/drawing/2014/main" id="{1731A83C-576A-488E-97EC-1FF764117824}"/>
            </a:ext>
          </a:extLst>
        </xdr:cNvPr>
        <xdr:cNvCxnSpPr/>
      </xdr:nvCxnSpPr>
      <xdr:spPr>
        <a:xfrm>
          <a:off x="1557618" y="1792941"/>
          <a:ext cx="34920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41</xdr:row>
      <xdr:rowOff>0</xdr:rowOff>
    </xdr:from>
    <xdr:to>
      <xdr:col>6</xdr:col>
      <xdr:colOff>119030</xdr:colOff>
      <xdr:row>41</xdr:row>
      <xdr:rowOff>0</xdr:rowOff>
    </xdr:to>
    <xdr:cxnSp macro="">
      <xdr:nvCxnSpPr>
        <xdr:cNvPr id="5" name="Connettore diritto 4">
          <a:extLst>
            <a:ext uri="{FF2B5EF4-FFF2-40B4-BE49-F238E27FC236}">
              <a16:creationId xmlns:a16="http://schemas.microsoft.com/office/drawing/2014/main" id="{1731A83C-576A-488E-97EC-1FF764117824}"/>
            </a:ext>
          </a:extLst>
        </xdr:cNvPr>
        <xdr:cNvCxnSpPr/>
      </xdr:nvCxnSpPr>
      <xdr:spPr>
        <a:xfrm>
          <a:off x="1557618" y="7351059"/>
          <a:ext cx="34920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9525</xdr:colOff>
      <xdr:row>40</xdr:row>
      <xdr:rowOff>1</xdr:rowOff>
    </xdr:from>
    <xdr:to>
      <xdr:col>6</xdr:col>
      <xdr:colOff>15975</xdr:colOff>
      <xdr:row>40</xdr:row>
      <xdr:rowOff>1</xdr:rowOff>
    </xdr:to>
    <xdr:cxnSp macro="">
      <xdr:nvCxnSpPr>
        <xdr:cNvPr id="2" name="Connettore diritto 1">
          <a:extLst>
            <a:ext uri="{FF2B5EF4-FFF2-40B4-BE49-F238E27FC236}">
              <a16:creationId xmlns:a16="http://schemas.microsoft.com/office/drawing/2014/main" id="{00000000-0008-0000-0B00-000002000000}"/>
            </a:ext>
          </a:extLst>
        </xdr:cNvPr>
        <xdr:cNvCxnSpPr/>
      </xdr:nvCxnSpPr>
      <xdr:spPr>
        <a:xfrm>
          <a:off x="1500868" y="6966858"/>
          <a:ext cx="2238021"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xdr:row>
      <xdr:rowOff>0</xdr:rowOff>
    </xdr:from>
    <xdr:to>
      <xdr:col>6</xdr:col>
      <xdr:colOff>119030</xdr:colOff>
      <xdr:row>10</xdr:row>
      <xdr:rowOff>0</xdr:rowOff>
    </xdr:to>
    <xdr:cxnSp macro="">
      <xdr:nvCxnSpPr>
        <xdr:cNvPr id="4" name="Connettore diritto 3">
          <a:extLst>
            <a:ext uri="{FF2B5EF4-FFF2-40B4-BE49-F238E27FC236}">
              <a16:creationId xmlns:a16="http://schemas.microsoft.com/office/drawing/2014/main" id="{1731A83C-576A-488E-97EC-1FF764117824}"/>
            </a:ext>
          </a:extLst>
        </xdr:cNvPr>
        <xdr:cNvCxnSpPr/>
      </xdr:nvCxnSpPr>
      <xdr:spPr>
        <a:xfrm>
          <a:off x="1557618" y="1792941"/>
          <a:ext cx="34920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40</xdr:row>
      <xdr:rowOff>0</xdr:rowOff>
    </xdr:from>
    <xdr:to>
      <xdr:col>6</xdr:col>
      <xdr:colOff>119030</xdr:colOff>
      <xdr:row>40</xdr:row>
      <xdr:rowOff>0</xdr:rowOff>
    </xdr:to>
    <xdr:cxnSp macro="">
      <xdr:nvCxnSpPr>
        <xdr:cNvPr id="5" name="Connettore diritto 4">
          <a:extLst>
            <a:ext uri="{FF2B5EF4-FFF2-40B4-BE49-F238E27FC236}">
              <a16:creationId xmlns:a16="http://schemas.microsoft.com/office/drawing/2014/main" id="{1731A83C-576A-488E-97EC-1FF764117824}"/>
            </a:ext>
          </a:extLst>
        </xdr:cNvPr>
        <xdr:cNvCxnSpPr/>
      </xdr:nvCxnSpPr>
      <xdr:spPr>
        <a:xfrm>
          <a:off x="1557618" y="7171765"/>
          <a:ext cx="34920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9525</xdr:colOff>
      <xdr:row>40</xdr:row>
      <xdr:rowOff>174170</xdr:rowOff>
    </xdr:from>
    <xdr:to>
      <xdr:col>6</xdr:col>
      <xdr:colOff>15975</xdr:colOff>
      <xdr:row>40</xdr:row>
      <xdr:rowOff>174170</xdr:rowOff>
    </xdr:to>
    <xdr:cxnSp macro="">
      <xdr:nvCxnSpPr>
        <xdr:cNvPr id="2" name="Connettore diritto 1">
          <a:extLst>
            <a:ext uri="{FF2B5EF4-FFF2-40B4-BE49-F238E27FC236}">
              <a16:creationId xmlns:a16="http://schemas.microsoft.com/office/drawing/2014/main" id="{00000000-0008-0000-0C00-000002000000}"/>
            </a:ext>
          </a:extLst>
        </xdr:cNvPr>
        <xdr:cNvCxnSpPr/>
      </xdr:nvCxnSpPr>
      <xdr:spPr>
        <a:xfrm>
          <a:off x="1500868" y="7141027"/>
          <a:ext cx="2238021"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xdr:row>
      <xdr:rowOff>0</xdr:rowOff>
    </xdr:from>
    <xdr:to>
      <xdr:col>6</xdr:col>
      <xdr:colOff>119030</xdr:colOff>
      <xdr:row>10</xdr:row>
      <xdr:rowOff>0</xdr:rowOff>
    </xdr:to>
    <xdr:cxnSp macro="">
      <xdr:nvCxnSpPr>
        <xdr:cNvPr id="4" name="Connettore diritto 3">
          <a:extLst>
            <a:ext uri="{FF2B5EF4-FFF2-40B4-BE49-F238E27FC236}">
              <a16:creationId xmlns:a16="http://schemas.microsoft.com/office/drawing/2014/main" id="{1731A83C-576A-488E-97EC-1FF764117824}"/>
            </a:ext>
          </a:extLst>
        </xdr:cNvPr>
        <xdr:cNvCxnSpPr/>
      </xdr:nvCxnSpPr>
      <xdr:spPr>
        <a:xfrm>
          <a:off x="1557618" y="1792941"/>
          <a:ext cx="34920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41</xdr:row>
      <xdr:rowOff>0</xdr:rowOff>
    </xdr:from>
    <xdr:to>
      <xdr:col>6</xdr:col>
      <xdr:colOff>119030</xdr:colOff>
      <xdr:row>41</xdr:row>
      <xdr:rowOff>0</xdr:rowOff>
    </xdr:to>
    <xdr:cxnSp macro="">
      <xdr:nvCxnSpPr>
        <xdr:cNvPr id="5" name="Connettore diritto 4">
          <a:extLst>
            <a:ext uri="{FF2B5EF4-FFF2-40B4-BE49-F238E27FC236}">
              <a16:creationId xmlns:a16="http://schemas.microsoft.com/office/drawing/2014/main" id="{1731A83C-576A-488E-97EC-1FF764117824}"/>
            </a:ext>
          </a:extLst>
        </xdr:cNvPr>
        <xdr:cNvCxnSpPr/>
      </xdr:nvCxnSpPr>
      <xdr:spPr>
        <a:xfrm>
          <a:off x="1557618" y="7351059"/>
          <a:ext cx="34920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41</xdr:row>
      <xdr:rowOff>0</xdr:rowOff>
    </xdr:from>
    <xdr:to>
      <xdr:col>6</xdr:col>
      <xdr:colOff>6450</xdr:colOff>
      <xdr:row>41</xdr:row>
      <xdr:rowOff>0</xdr:rowOff>
    </xdr:to>
    <xdr:cxnSp macro="">
      <xdr:nvCxnSpPr>
        <xdr:cNvPr id="2" name="Connettore diritto 1">
          <a:extLst>
            <a:ext uri="{FF2B5EF4-FFF2-40B4-BE49-F238E27FC236}">
              <a16:creationId xmlns:a16="http://schemas.microsoft.com/office/drawing/2014/main" id="{00000000-0008-0000-0100-000002000000}"/>
            </a:ext>
          </a:extLst>
        </xdr:cNvPr>
        <xdr:cNvCxnSpPr/>
      </xdr:nvCxnSpPr>
      <xdr:spPr>
        <a:xfrm>
          <a:off x="1447800" y="7419975"/>
          <a:ext cx="2168625"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605121</xdr:colOff>
      <xdr:row>10</xdr:row>
      <xdr:rowOff>0</xdr:rowOff>
    </xdr:from>
    <xdr:to>
      <xdr:col>6</xdr:col>
      <xdr:colOff>74209</xdr:colOff>
      <xdr:row>10</xdr:row>
      <xdr:rowOff>0</xdr:rowOff>
    </xdr:to>
    <xdr:cxnSp macro="">
      <xdr:nvCxnSpPr>
        <xdr:cNvPr id="3" name="Connettore diritto 2">
          <a:extLst>
            <a:ext uri="{FF2B5EF4-FFF2-40B4-BE49-F238E27FC236}">
              <a16:creationId xmlns:a16="http://schemas.microsoft.com/office/drawing/2014/main" id="{1731A83C-576A-488E-97EC-1FF764117824}"/>
            </a:ext>
          </a:extLst>
        </xdr:cNvPr>
        <xdr:cNvCxnSpPr/>
      </xdr:nvCxnSpPr>
      <xdr:spPr>
        <a:xfrm>
          <a:off x="1434356" y="1792941"/>
          <a:ext cx="34920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41</xdr:row>
      <xdr:rowOff>0</xdr:rowOff>
    </xdr:from>
    <xdr:to>
      <xdr:col>6</xdr:col>
      <xdr:colOff>85412</xdr:colOff>
      <xdr:row>41</xdr:row>
      <xdr:rowOff>0</xdr:rowOff>
    </xdr:to>
    <xdr:cxnSp macro="">
      <xdr:nvCxnSpPr>
        <xdr:cNvPr id="4" name="Connettore diritto 3">
          <a:extLst>
            <a:ext uri="{FF2B5EF4-FFF2-40B4-BE49-F238E27FC236}">
              <a16:creationId xmlns:a16="http://schemas.microsoft.com/office/drawing/2014/main" id="{1731A83C-576A-488E-97EC-1FF764117824}"/>
            </a:ext>
          </a:extLst>
        </xdr:cNvPr>
        <xdr:cNvCxnSpPr/>
      </xdr:nvCxnSpPr>
      <xdr:spPr>
        <a:xfrm>
          <a:off x="1445559" y="7351059"/>
          <a:ext cx="34920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38</xdr:row>
      <xdr:rowOff>2</xdr:rowOff>
    </xdr:from>
    <xdr:to>
      <xdr:col>7</xdr:col>
      <xdr:colOff>10125</xdr:colOff>
      <xdr:row>38</xdr:row>
      <xdr:rowOff>2</xdr:rowOff>
    </xdr:to>
    <xdr:cxnSp macro="">
      <xdr:nvCxnSpPr>
        <xdr:cNvPr id="6" name="Connettore diritto 5">
          <a:extLst>
            <a:ext uri="{FF2B5EF4-FFF2-40B4-BE49-F238E27FC236}">
              <a16:creationId xmlns:a16="http://schemas.microsoft.com/office/drawing/2014/main" id="{CC627FE5-F594-4A05-8C30-60FDEEDCE85D}"/>
            </a:ext>
          </a:extLst>
        </xdr:cNvPr>
        <xdr:cNvCxnSpPr/>
      </xdr:nvCxnSpPr>
      <xdr:spPr>
        <a:xfrm>
          <a:off x="0" y="6813178"/>
          <a:ext cx="5971654"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xdr:row>
      <xdr:rowOff>0</xdr:rowOff>
    </xdr:from>
    <xdr:to>
      <xdr:col>6</xdr:col>
      <xdr:colOff>119029</xdr:colOff>
      <xdr:row>10</xdr:row>
      <xdr:rowOff>0</xdr:rowOff>
    </xdr:to>
    <xdr:cxnSp macro="">
      <xdr:nvCxnSpPr>
        <xdr:cNvPr id="5" name="Connettore diritto 4">
          <a:extLst>
            <a:ext uri="{FF2B5EF4-FFF2-40B4-BE49-F238E27FC236}">
              <a16:creationId xmlns:a16="http://schemas.microsoft.com/office/drawing/2014/main" id="{1731A83C-576A-488E-97EC-1FF764117824}"/>
            </a:ext>
          </a:extLst>
        </xdr:cNvPr>
        <xdr:cNvCxnSpPr/>
      </xdr:nvCxnSpPr>
      <xdr:spPr>
        <a:xfrm>
          <a:off x="1479176" y="1792941"/>
          <a:ext cx="34920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609600</xdr:colOff>
      <xdr:row>41</xdr:row>
      <xdr:rowOff>-1</xdr:rowOff>
    </xdr:from>
    <xdr:to>
      <xdr:col>5</xdr:col>
      <xdr:colOff>682725</xdr:colOff>
      <xdr:row>41</xdr:row>
      <xdr:rowOff>-1</xdr:rowOff>
    </xdr:to>
    <xdr:cxnSp macro="">
      <xdr:nvCxnSpPr>
        <xdr:cNvPr id="2" name="Connettore diritto 1">
          <a:extLst>
            <a:ext uri="{FF2B5EF4-FFF2-40B4-BE49-F238E27FC236}">
              <a16:creationId xmlns:a16="http://schemas.microsoft.com/office/drawing/2014/main" id="{00000000-0008-0000-0300-000002000000}"/>
            </a:ext>
          </a:extLst>
        </xdr:cNvPr>
        <xdr:cNvCxnSpPr/>
      </xdr:nvCxnSpPr>
      <xdr:spPr>
        <a:xfrm>
          <a:off x="1458686" y="7141028"/>
          <a:ext cx="2239382"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xdr:row>
      <xdr:rowOff>0</xdr:rowOff>
    </xdr:from>
    <xdr:to>
      <xdr:col>6</xdr:col>
      <xdr:colOff>119029</xdr:colOff>
      <xdr:row>10</xdr:row>
      <xdr:rowOff>0</xdr:rowOff>
    </xdr:to>
    <xdr:cxnSp macro="">
      <xdr:nvCxnSpPr>
        <xdr:cNvPr id="4" name="Connettore diritto 3">
          <a:extLst>
            <a:ext uri="{FF2B5EF4-FFF2-40B4-BE49-F238E27FC236}">
              <a16:creationId xmlns:a16="http://schemas.microsoft.com/office/drawing/2014/main" id="{1731A83C-576A-488E-97EC-1FF764117824}"/>
            </a:ext>
          </a:extLst>
        </xdr:cNvPr>
        <xdr:cNvCxnSpPr/>
      </xdr:nvCxnSpPr>
      <xdr:spPr>
        <a:xfrm>
          <a:off x="1479176" y="1792941"/>
          <a:ext cx="34920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612675</xdr:colOff>
      <xdr:row>40</xdr:row>
      <xdr:rowOff>1</xdr:rowOff>
    </xdr:from>
    <xdr:to>
      <xdr:col>6</xdr:col>
      <xdr:colOff>0</xdr:colOff>
      <xdr:row>40</xdr:row>
      <xdr:rowOff>1</xdr:rowOff>
    </xdr:to>
    <xdr:cxnSp macro="">
      <xdr:nvCxnSpPr>
        <xdr:cNvPr id="3" name="Connettore diritto 2">
          <a:extLst>
            <a:ext uri="{FF2B5EF4-FFF2-40B4-BE49-F238E27FC236}">
              <a16:creationId xmlns:a16="http://schemas.microsoft.com/office/drawing/2014/main" id="{00000000-0008-0000-0400-000003000000}"/>
            </a:ext>
          </a:extLst>
        </xdr:cNvPr>
        <xdr:cNvCxnSpPr/>
      </xdr:nvCxnSpPr>
      <xdr:spPr>
        <a:xfrm>
          <a:off x="1461761" y="6966858"/>
          <a:ext cx="2261153"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xdr:row>
      <xdr:rowOff>0</xdr:rowOff>
    </xdr:from>
    <xdr:to>
      <xdr:col>6</xdr:col>
      <xdr:colOff>119029</xdr:colOff>
      <xdr:row>10</xdr:row>
      <xdr:rowOff>0</xdr:rowOff>
    </xdr:to>
    <xdr:cxnSp macro="">
      <xdr:nvCxnSpPr>
        <xdr:cNvPr id="4" name="Connettore diritto 3">
          <a:extLst>
            <a:ext uri="{FF2B5EF4-FFF2-40B4-BE49-F238E27FC236}">
              <a16:creationId xmlns:a16="http://schemas.microsoft.com/office/drawing/2014/main" id="{1731A83C-576A-488E-97EC-1FF764117824}"/>
            </a:ext>
          </a:extLst>
        </xdr:cNvPr>
        <xdr:cNvCxnSpPr/>
      </xdr:nvCxnSpPr>
      <xdr:spPr>
        <a:xfrm>
          <a:off x="1479176" y="1792941"/>
          <a:ext cx="34920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xdr:colOff>
      <xdr:row>41</xdr:row>
      <xdr:rowOff>3</xdr:rowOff>
    </xdr:from>
    <xdr:to>
      <xdr:col>6</xdr:col>
      <xdr:colOff>25500</xdr:colOff>
      <xdr:row>41</xdr:row>
      <xdr:rowOff>3</xdr:rowOff>
    </xdr:to>
    <xdr:cxnSp macro="">
      <xdr:nvCxnSpPr>
        <xdr:cNvPr id="2" name="Connettore diritto 1">
          <a:extLst>
            <a:ext uri="{FF2B5EF4-FFF2-40B4-BE49-F238E27FC236}">
              <a16:creationId xmlns:a16="http://schemas.microsoft.com/office/drawing/2014/main" id="{00000000-0008-0000-0500-000002000000}"/>
            </a:ext>
          </a:extLst>
        </xdr:cNvPr>
        <xdr:cNvCxnSpPr/>
      </xdr:nvCxnSpPr>
      <xdr:spPr>
        <a:xfrm>
          <a:off x="1510393" y="7141032"/>
          <a:ext cx="2238021"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xdr:row>
      <xdr:rowOff>0</xdr:rowOff>
    </xdr:from>
    <xdr:to>
      <xdr:col>6</xdr:col>
      <xdr:colOff>119029</xdr:colOff>
      <xdr:row>10</xdr:row>
      <xdr:rowOff>0</xdr:rowOff>
    </xdr:to>
    <xdr:cxnSp macro="">
      <xdr:nvCxnSpPr>
        <xdr:cNvPr id="4" name="Connettore diritto 3">
          <a:extLst>
            <a:ext uri="{FF2B5EF4-FFF2-40B4-BE49-F238E27FC236}">
              <a16:creationId xmlns:a16="http://schemas.microsoft.com/office/drawing/2014/main" id="{1731A83C-576A-488E-97EC-1FF764117824}"/>
            </a:ext>
          </a:extLst>
        </xdr:cNvPr>
        <xdr:cNvCxnSpPr/>
      </xdr:nvCxnSpPr>
      <xdr:spPr>
        <a:xfrm>
          <a:off x="1524000" y="1792941"/>
          <a:ext cx="34920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41</xdr:row>
      <xdr:rowOff>0</xdr:rowOff>
    </xdr:from>
    <xdr:to>
      <xdr:col>6</xdr:col>
      <xdr:colOff>119029</xdr:colOff>
      <xdr:row>41</xdr:row>
      <xdr:rowOff>0</xdr:rowOff>
    </xdr:to>
    <xdr:cxnSp macro="">
      <xdr:nvCxnSpPr>
        <xdr:cNvPr id="5" name="Connettore diritto 4">
          <a:extLst>
            <a:ext uri="{FF2B5EF4-FFF2-40B4-BE49-F238E27FC236}">
              <a16:creationId xmlns:a16="http://schemas.microsoft.com/office/drawing/2014/main" id="{1731A83C-576A-488E-97EC-1FF764117824}"/>
            </a:ext>
          </a:extLst>
        </xdr:cNvPr>
        <xdr:cNvCxnSpPr/>
      </xdr:nvCxnSpPr>
      <xdr:spPr>
        <a:xfrm>
          <a:off x="1479176" y="7351059"/>
          <a:ext cx="34920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609600</xdr:colOff>
      <xdr:row>40</xdr:row>
      <xdr:rowOff>5</xdr:rowOff>
    </xdr:from>
    <xdr:to>
      <xdr:col>5</xdr:col>
      <xdr:colOff>682725</xdr:colOff>
      <xdr:row>40</xdr:row>
      <xdr:rowOff>5</xdr:rowOff>
    </xdr:to>
    <xdr:cxnSp macro="">
      <xdr:nvCxnSpPr>
        <xdr:cNvPr id="2" name="Connettore diritto 1">
          <a:extLst>
            <a:ext uri="{FF2B5EF4-FFF2-40B4-BE49-F238E27FC236}">
              <a16:creationId xmlns:a16="http://schemas.microsoft.com/office/drawing/2014/main" id="{00000000-0008-0000-0600-000002000000}"/>
            </a:ext>
          </a:extLst>
        </xdr:cNvPr>
        <xdr:cNvCxnSpPr/>
      </xdr:nvCxnSpPr>
      <xdr:spPr>
        <a:xfrm>
          <a:off x="1458686" y="6966862"/>
          <a:ext cx="2239382"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xdr:row>
      <xdr:rowOff>0</xdr:rowOff>
    </xdr:from>
    <xdr:to>
      <xdr:col>6</xdr:col>
      <xdr:colOff>119030</xdr:colOff>
      <xdr:row>10</xdr:row>
      <xdr:rowOff>0</xdr:rowOff>
    </xdr:to>
    <xdr:cxnSp macro="">
      <xdr:nvCxnSpPr>
        <xdr:cNvPr id="4" name="Connettore diritto 3">
          <a:extLst>
            <a:ext uri="{FF2B5EF4-FFF2-40B4-BE49-F238E27FC236}">
              <a16:creationId xmlns:a16="http://schemas.microsoft.com/office/drawing/2014/main" id="{1731A83C-576A-488E-97EC-1FF764117824}"/>
            </a:ext>
          </a:extLst>
        </xdr:cNvPr>
        <xdr:cNvCxnSpPr/>
      </xdr:nvCxnSpPr>
      <xdr:spPr>
        <a:xfrm>
          <a:off x="1467971" y="1792941"/>
          <a:ext cx="34920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41</xdr:row>
      <xdr:rowOff>0</xdr:rowOff>
    </xdr:from>
    <xdr:to>
      <xdr:col>6</xdr:col>
      <xdr:colOff>6450</xdr:colOff>
      <xdr:row>41</xdr:row>
      <xdr:rowOff>0</xdr:rowOff>
    </xdr:to>
    <xdr:cxnSp macro="">
      <xdr:nvCxnSpPr>
        <xdr:cNvPr id="2" name="Connettore diritto 1">
          <a:extLst>
            <a:ext uri="{FF2B5EF4-FFF2-40B4-BE49-F238E27FC236}">
              <a16:creationId xmlns:a16="http://schemas.microsoft.com/office/drawing/2014/main" id="{00000000-0008-0000-0700-000002000000}"/>
            </a:ext>
          </a:extLst>
        </xdr:cNvPr>
        <xdr:cNvCxnSpPr/>
      </xdr:nvCxnSpPr>
      <xdr:spPr>
        <a:xfrm>
          <a:off x="1491343" y="7141029"/>
          <a:ext cx="2238021"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xdr:row>
      <xdr:rowOff>0</xdr:rowOff>
    </xdr:from>
    <xdr:to>
      <xdr:col>6</xdr:col>
      <xdr:colOff>119030</xdr:colOff>
      <xdr:row>10</xdr:row>
      <xdr:rowOff>0</xdr:rowOff>
    </xdr:to>
    <xdr:cxnSp macro="">
      <xdr:nvCxnSpPr>
        <xdr:cNvPr id="4" name="Connettore diritto 3">
          <a:extLst>
            <a:ext uri="{FF2B5EF4-FFF2-40B4-BE49-F238E27FC236}">
              <a16:creationId xmlns:a16="http://schemas.microsoft.com/office/drawing/2014/main" id="{1731A83C-576A-488E-97EC-1FF764117824}"/>
            </a:ext>
          </a:extLst>
        </xdr:cNvPr>
        <xdr:cNvCxnSpPr/>
      </xdr:nvCxnSpPr>
      <xdr:spPr>
        <a:xfrm>
          <a:off x="1467971" y="1792941"/>
          <a:ext cx="34920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41</xdr:row>
      <xdr:rowOff>0</xdr:rowOff>
    </xdr:from>
    <xdr:to>
      <xdr:col>6</xdr:col>
      <xdr:colOff>119030</xdr:colOff>
      <xdr:row>41</xdr:row>
      <xdr:rowOff>0</xdr:rowOff>
    </xdr:to>
    <xdr:cxnSp macro="">
      <xdr:nvCxnSpPr>
        <xdr:cNvPr id="5" name="Connettore diritto 4">
          <a:extLst>
            <a:ext uri="{FF2B5EF4-FFF2-40B4-BE49-F238E27FC236}">
              <a16:creationId xmlns:a16="http://schemas.microsoft.com/office/drawing/2014/main" id="{1731A83C-576A-488E-97EC-1FF764117824}"/>
            </a:ext>
          </a:extLst>
        </xdr:cNvPr>
        <xdr:cNvCxnSpPr/>
      </xdr:nvCxnSpPr>
      <xdr:spPr>
        <a:xfrm>
          <a:off x="1467971" y="7351059"/>
          <a:ext cx="34920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42182</xdr:colOff>
      <xdr:row>41</xdr:row>
      <xdr:rowOff>0</xdr:rowOff>
    </xdr:from>
    <xdr:to>
      <xdr:col>6</xdr:col>
      <xdr:colOff>48632</xdr:colOff>
      <xdr:row>41</xdr:row>
      <xdr:rowOff>0</xdr:rowOff>
    </xdr:to>
    <xdr:cxnSp macro="">
      <xdr:nvCxnSpPr>
        <xdr:cNvPr id="2" name="Connettore diritto 1">
          <a:extLst>
            <a:ext uri="{FF2B5EF4-FFF2-40B4-BE49-F238E27FC236}">
              <a16:creationId xmlns:a16="http://schemas.microsoft.com/office/drawing/2014/main" id="{00000000-0008-0000-0800-000002000000}"/>
            </a:ext>
          </a:extLst>
        </xdr:cNvPr>
        <xdr:cNvCxnSpPr/>
      </xdr:nvCxnSpPr>
      <xdr:spPr>
        <a:xfrm>
          <a:off x="1533525" y="7141029"/>
          <a:ext cx="2238021"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xdr:row>
      <xdr:rowOff>0</xdr:rowOff>
    </xdr:from>
    <xdr:to>
      <xdr:col>6</xdr:col>
      <xdr:colOff>119030</xdr:colOff>
      <xdr:row>10</xdr:row>
      <xdr:rowOff>0</xdr:rowOff>
    </xdr:to>
    <xdr:cxnSp macro="">
      <xdr:nvCxnSpPr>
        <xdr:cNvPr id="4" name="Connettore diritto 3">
          <a:extLst>
            <a:ext uri="{FF2B5EF4-FFF2-40B4-BE49-F238E27FC236}">
              <a16:creationId xmlns:a16="http://schemas.microsoft.com/office/drawing/2014/main" id="{1731A83C-576A-488E-97EC-1FF764117824}"/>
            </a:ext>
          </a:extLst>
        </xdr:cNvPr>
        <xdr:cNvCxnSpPr/>
      </xdr:nvCxnSpPr>
      <xdr:spPr>
        <a:xfrm>
          <a:off x="1467971" y="1792941"/>
          <a:ext cx="34920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41</xdr:row>
      <xdr:rowOff>0</xdr:rowOff>
    </xdr:from>
    <xdr:to>
      <xdr:col>6</xdr:col>
      <xdr:colOff>119030</xdr:colOff>
      <xdr:row>41</xdr:row>
      <xdr:rowOff>0</xdr:rowOff>
    </xdr:to>
    <xdr:cxnSp macro="">
      <xdr:nvCxnSpPr>
        <xdr:cNvPr id="5" name="Connettore diritto 4">
          <a:extLst>
            <a:ext uri="{FF2B5EF4-FFF2-40B4-BE49-F238E27FC236}">
              <a16:creationId xmlns:a16="http://schemas.microsoft.com/office/drawing/2014/main" id="{1731A83C-576A-488E-97EC-1FF764117824}"/>
            </a:ext>
          </a:extLst>
        </xdr:cNvPr>
        <xdr:cNvCxnSpPr/>
      </xdr:nvCxnSpPr>
      <xdr:spPr>
        <a:xfrm>
          <a:off x="1467971" y="7351059"/>
          <a:ext cx="34920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3.bin"/><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zoomScale="115" zoomScaleNormal="115" workbookViewId="0">
      <selection activeCell="I14" sqref="I14:K15"/>
    </sheetView>
  </sheetViews>
  <sheetFormatPr defaultRowHeight="15" x14ac:dyDescent="0.2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99"/>
  <sheetViews>
    <sheetView topLeftCell="A4" zoomScale="85" zoomScaleNormal="85" workbookViewId="0">
      <selection activeCell="B10" sqref="B10"/>
    </sheetView>
  </sheetViews>
  <sheetFormatPr defaultColWidth="14.42578125" defaultRowHeight="15" x14ac:dyDescent="0.25"/>
  <cols>
    <col min="1" max="1" width="12.7109375" bestFit="1" customWidth="1"/>
    <col min="2" max="2" width="9.28515625" bestFit="1" customWidth="1"/>
    <col min="3" max="3" width="14.5703125" bestFit="1" customWidth="1"/>
    <col min="4" max="4" width="12" bestFit="1" customWidth="1"/>
    <col min="5" max="5" width="13.7109375" bestFit="1" customWidth="1"/>
    <col min="6" max="6" width="10.28515625" bestFit="1" customWidth="1"/>
    <col min="7" max="7" width="16.7109375" bestFit="1" customWidth="1"/>
    <col min="8" max="8" width="8.7109375" customWidth="1"/>
    <col min="9" max="9" width="17.85546875" bestFit="1" customWidth="1"/>
    <col min="10" max="10" width="9.140625" bestFit="1" customWidth="1"/>
    <col min="11" max="11" width="18.7109375" bestFit="1" customWidth="1"/>
    <col min="12" max="12" width="17.85546875" bestFit="1" customWidth="1"/>
    <col min="13" max="13" width="15" customWidth="1"/>
    <col min="14" max="27" width="8.7109375" customWidth="1"/>
  </cols>
  <sheetData>
    <row r="1" spans="1:14" ht="14.25" customHeight="1" thickBot="1" x14ac:dyDescent="0.3">
      <c r="A1" s="1" t="s">
        <v>0</v>
      </c>
      <c r="B1" s="25" t="str">
        <f>Nome</f>
        <v>Giulio</v>
      </c>
      <c r="C1" s="79"/>
      <c r="I1" s="93" t="s">
        <v>30</v>
      </c>
      <c r="J1" s="94">
        <f>NETWORKDAYS(DATE(AnnoLug,Mese7,1),DATE(AnnoLug,Mese7+1,0),)*OreTarget</f>
        <v>7</v>
      </c>
    </row>
    <row r="2" spans="1:14" ht="14.25" customHeight="1" thickBot="1" x14ac:dyDescent="0.3">
      <c r="A2" s="2" t="s">
        <v>2</v>
      </c>
      <c r="B2" s="26" t="str">
        <f>Cognome</f>
        <v>D'Errico</v>
      </c>
      <c r="C2" s="79"/>
      <c r="I2" s="93" t="s">
        <v>31</v>
      </c>
      <c r="J2" s="94">
        <f>J3+J5+J6+OrePermessiLug+J8</f>
        <v>0</v>
      </c>
    </row>
    <row r="3" spans="1:14" ht="14.25" customHeight="1" thickBot="1" x14ac:dyDescent="0.3">
      <c r="A3" s="2" t="s">
        <v>4</v>
      </c>
      <c r="B3" s="3">
        <f>Mese1+6</f>
        <v>7</v>
      </c>
      <c r="C3" s="80"/>
      <c r="I3" s="95" t="s">
        <v>9</v>
      </c>
      <c r="J3" s="94">
        <f>SUM(OreLavorateLug)</f>
        <v>0</v>
      </c>
    </row>
    <row r="4" spans="1:14" ht="14.25" customHeight="1" thickBot="1" x14ac:dyDescent="0.3">
      <c r="A4" s="4" t="s">
        <v>5</v>
      </c>
      <c r="B4" s="5">
        <f>Anno</f>
        <v>2023</v>
      </c>
      <c r="C4" s="80"/>
      <c r="I4" s="97" t="s">
        <v>38</v>
      </c>
      <c r="J4" s="99">
        <f>J1-J5-J6-OrePermessiLug-J8</f>
        <v>7</v>
      </c>
      <c r="K4" s="7"/>
      <c r="L4" s="7"/>
      <c r="M4" s="7"/>
    </row>
    <row r="5" spans="1:14" ht="14.25" customHeight="1" thickBot="1" x14ac:dyDescent="0.3">
      <c r="A5" s="8"/>
      <c r="I5" s="97" t="s">
        <v>32</v>
      </c>
      <c r="J5" s="96"/>
      <c r="K5" s="7"/>
      <c r="L5" s="7"/>
      <c r="M5" s="9"/>
    </row>
    <row r="6" spans="1:14" ht="14.25" customHeight="1" thickBot="1" x14ac:dyDescent="0.3">
      <c r="A6" s="15" t="s">
        <v>13</v>
      </c>
      <c r="B6" s="19">
        <f>DurataPausa</f>
        <v>3.125E-2</v>
      </c>
      <c r="C6" s="7"/>
      <c r="I6" s="97" t="s">
        <v>33</v>
      </c>
      <c r="J6" s="96"/>
      <c r="K6" s="7"/>
      <c r="L6" s="7"/>
      <c r="M6" s="7"/>
    </row>
    <row r="7" spans="1:14" ht="14.25" customHeight="1" thickBot="1" x14ac:dyDescent="0.3">
      <c r="A7" s="16" t="s">
        <v>12</v>
      </c>
      <c r="B7" s="17">
        <f>OraPausa</f>
        <v>0.55208333333333337</v>
      </c>
      <c r="C7" s="7"/>
      <c r="G7" s="10"/>
      <c r="H7" s="10"/>
      <c r="I7" s="97" t="s">
        <v>34</v>
      </c>
      <c r="J7" s="96"/>
      <c r="K7" s="7"/>
      <c r="L7" s="7"/>
      <c r="M7" s="7"/>
    </row>
    <row r="8" spans="1:14" ht="14.25" customHeight="1" thickBot="1" x14ac:dyDescent="0.3">
      <c r="A8" s="14" t="s">
        <v>6</v>
      </c>
      <c r="B8" s="18">
        <f>OreTarget</f>
        <v>0.33333333333333331</v>
      </c>
      <c r="C8" s="7"/>
      <c r="F8" s="7"/>
      <c r="I8" s="97" t="s">
        <v>35</v>
      </c>
      <c r="J8" s="96"/>
      <c r="K8" s="7"/>
      <c r="L8" s="7"/>
      <c r="M8" s="7"/>
    </row>
    <row r="9" spans="1:14" ht="14.25" customHeight="1" thickBot="1" x14ac:dyDescent="0.3">
      <c r="K9" s="7"/>
      <c r="L9" s="7"/>
      <c r="M9" s="7"/>
    </row>
    <row r="10" spans="1:14" ht="14.25" customHeight="1" thickBot="1" x14ac:dyDescent="0.3">
      <c r="A10" s="62" t="s">
        <v>7</v>
      </c>
      <c r="B10" s="63" t="s">
        <v>40</v>
      </c>
      <c r="C10" s="63" t="s">
        <v>29</v>
      </c>
      <c r="D10" s="63" t="s">
        <v>8</v>
      </c>
      <c r="E10" s="63" t="s">
        <v>9</v>
      </c>
      <c r="F10" s="64" t="s">
        <v>10</v>
      </c>
      <c r="G10" s="65" t="s">
        <v>11</v>
      </c>
      <c r="I10" s="103" t="s">
        <v>14</v>
      </c>
      <c r="J10" s="104"/>
      <c r="L10" s="105" t="s">
        <v>15</v>
      </c>
      <c r="M10" s="106"/>
    </row>
    <row r="11" spans="1:14" ht="14.25" customHeight="1" x14ac:dyDescent="0.25">
      <c r="A11" s="70">
        <f>DATE(AnnoLug,Mese7,GiorniMesi!G2)</f>
        <v>45108</v>
      </c>
      <c r="B11" s="48"/>
      <c r="C11" s="48" t="str">
        <f t="shared" ref="C11:C41" si="0">IF(B11&lt;&gt;"", IF(B11 &lt; OraPausaLug, B11 + OreTargetLug + DurataPausaLug, IF(AND(B11 &gt;= OraPausaLug, B11 &lt;= OraPausaLug + DurataPausaLug), OraPausaLug + DurataPausaLug + OreTargetLug/2, B11 + OreTargetLug/2)),"")</f>
        <v/>
      </c>
      <c r="D11" s="48"/>
      <c r="E11" s="48" t="str">
        <f t="shared" ref="E11:E41" si="1">IF(OR(ISBLANK(B11),ISBLANK(D11)),"", IF(B11 &lt; OraPausaLug, IF(D11 &gt; OraPausaLug + DurataPausaLug, ABS(D11 - DurataPausaLug - B11), IF(D11 &lt; OraPausaLug, ABS(D11 - B11), ABS(OraPausaLug - B11))), IF(B11 &lt; OraPausaLug + DurataPausaLug, IF(D11 &gt; OraPausaLug + DurataPausaLug, ABS(D11 - (OraPausaLug + DurataPausaLug)), ABS(D11 - D11)), IF(D11 &gt; OraPausaLug + DurataPausaLug, ABS(D11 - B11), ABS(D11 - D11)))))</f>
        <v/>
      </c>
      <c r="F11" s="34" t="str">
        <f t="shared" ref="F11:F41" si="2">IF(OR(ISBLANK(B11),ISBLANK(D11)),"",
         ABS(OreTargetLug-E11))</f>
        <v/>
      </c>
      <c r="G11" s="82" t="str">
        <f t="shared" ref="G11:G41" si="3">IF(OR(ISBLANK(B11),ISBLANK(D11)),"",
        IF(E11&lt;&gt;OreTargetLug,
               IF(E11&gt;OreTargetLug,"Overtime","Undertime"),
          ""))</f>
        <v/>
      </c>
      <c r="I11" s="20" t="s">
        <v>1</v>
      </c>
      <c r="J11" s="21">
        <f>SUMIF(OverUnderTimeLug, "Overtime",DifferenzaLug)</f>
        <v>0</v>
      </c>
      <c r="L11" s="27" t="s">
        <v>1</v>
      </c>
      <c r="M11" s="28">
        <f>SUMIF(OverUnderTimeLug, "Overtime",DifferenzaLug)+Giu!M11</f>
        <v>0</v>
      </c>
    </row>
    <row r="12" spans="1:14" ht="14.25" customHeight="1" thickBot="1" x14ac:dyDescent="0.3">
      <c r="A12" s="70">
        <f>DATE(AnnoLug,Mese7,GiorniMesi!G3)</f>
        <v>45109</v>
      </c>
      <c r="B12" s="45"/>
      <c r="C12" s="48" t="str">
        <f t="shared" si="0"/>
        <v/>
      </c>
      <c r="D12" s="45"/>
      <c r="E12" s="48" t="str">
        <f t="shared" si="1"/>
        <v/>
      </c>
      <c r="F12" s="34" t="str">
        <f t="shared" si="2"/>
        <v/>
      </c>
      <c r="G12" s="82" t="str">
        <f t="shared" si="3"/>
        <v/>
      </c>
      <c r="I12" s="22" t="s">
        <v>3</v>
      </c>
      <c r="J12" s="23">
        <f>IF(SUMIF(OverUnderTimeLug, "Undertime",DifferenzaLug)&gt;=OrePermessiLug, ABS(SUMIF(OverUnderTimeLug, "Undertime",DifferenzaLug) - OrePermessiLug), ABS(OrePermessiLug - SUMIF(OverUnderTimeLug, "Undertime",DifferenzaLug)))</f>
        <v>0</v>
      </c>
      <c r="K12" s="91">
        <v>6.8287037037037025E-4</v>
      </c>
      <c r="L12" s="29" t="s">
        <v>3</v>
      </c>
      <c r="M12" s="30">
        <f>IF(SUMIF(OverUnderTimeLug, "Undertime",DifferenzaLug)&gt;=OrePermessiLug, ABS(SUMIF(OverUnderTimeLug, "Undertime",DifferenzaLug) - OrePermessiLug + PrtlUntmTOTGiu), ABS(PrtlUntmTOTGiu + OrePermessiLug - SUMIF(OverUnderTimeLug, "Undertime",DifferenzaLug)))</f>
        <v>0</v>
      </c>
    </row>
    <row r="13" spans="1:14" ht="14.25" customHeight="1" thickBot="1" x14ac:dyDescent="0.3">
      <c r="A13" s="70">
        <f>DATE(AnnoLug,Mese7,GiorniMesi!G4)</f>
        <v>45110</v>
      </c>
      <c r="B13" s="45"/>
      <c r="C13" s="48" t="str">
        <f t="shared" si="0"/>
        <v/>
      </c>
      <c r="D13" s="45"/>
      <c r="E13" s="48" t="str">
        <f t="shared" si="1"/>
        <v/>
      </c>
      <c r="F13" s="34" t="str">
        <f t="shared" si="2"/>
        <v/>
      </c>
      <c r="G13" s="82" t="str">
        <f t="shared" si="3"/>
        <v/>
      </c>
      <c r="K13" s="10"/>
    </row>
    <row r="14" spans="1:14" ht="14.25" customHeight="1" thickBot="1" x14ac:dyDescent="0.3">
      <c r="A14" s="70">
        <f>DATE(AnnoLug,Mese7,GiorniMesi!G5)</f>
        <v>45111</v>
      </c>
      <c r="B14" s="45"/>
      <c r="C14" s="48" t="str">
        <f t="shared" si="0"/>
        <v/>
      </c>
      <c r="D14" s="45"/>
      <c r="E14" s="48" t="str">
        <f t="shared" si="1"/>
        <v/>
      </c>
      <c r="F14" s="34" t="str">
        <f t="shared" si="2"/>
        <v/>
      </c>
      <c r="G14" s="82" t="str">
        <f t="shared" si="3"/>
        <v/>
      </c>
      <c r="I14" s="6" t="str">
        <f>IF(ABS(ABS(PrtlOvtmLug)-ABS(PrtlUntmLug))&lt; OneMinuteLug,"",
IF(ABS(PrtlOvtmLug) &gt; ABS(PrtlUntmLug), "OVERTIME", "UNDERTIME"))</f>
        <v/>
      </c>
      <c r="J14" s="13">
        <f>ABS(ABS(PrtlOvtmLug)-ABS(PrtlUntmLug))</f>
        <v>0</v>
      </c>
      <c r="K14" s="10"/>
      <c r="L14" s="31" t="str">
        <f>IF(ABS(ABS(PrtlOvtmTOTLug)-ABS(PrtlUntmTOTLug))&lt; OneMinuteLug,"", IF(ABS(PrtlOvtmTOTLug) &gt; ABS(PrtlUntmTOTLug), "OVERTIME", "UNDERTIME"))</f>
        <v/>
      </c>
      <c r="M14" s="32">
        <f>ABS(ABS(PrtlOvtmTOTLug)-ABS(PrtlUntmTOTLug))</f>
        <v>0</v>
      </c>
      <c r="N14" s="7"/>
    </row>
    <row r="15" spans="1:14" ht="14.25" customHeight="1" x14ac:dyDescent="0.25">
      <c r="A15" s="70">
        <f>DATE(AnnoLug,Mese7,GiorniMesi!G6)</f>
        <v>45112</v>
      </c>
      <c r="B15" s="45"/>
      <c r="C15" s="48" t="str">
        <f t="shared" si="0"/>
        <v/>
      </c>
      <c r="D15" s="45"/>
      <c r="E15" s="48" t="str">
        <f t="shared" si="1"/>
        <v/>
      </c>
      <c r="F15" s="34" t="str">
        <f t="shared" si="2"/>
        <v/>
      </c>
      <c r="G15" s="82" t="str">
        <f t="shared" si="3"/>
        <v/>
      </c>
      <c r="K15" s="10"/>
    </row>
    <row r="16" spans="1:14" ht="14.25" customHeight="1" x14ac:dyDescent="0.25">
      <c r="A16" s="70">
        <f>DATE(AnnoLug,Mese7,GiorniMesi!G7)</f>
        <v>45113</v>
      </c>
      <c r="B16" s="45"/>
      <c r="C16" s="48" t="str">
        <f t="shared" si="0"/>
        <v/>
      </c>
      <c r="D16" s="45"/>
      <c r="E16" s="48" t="str">
        <f t="shared" si="1"/>
        <v/>
      </c>
      <c r="F16" s="34" t="str">
        <f t="shared" si="2"/>
        <v/>
      </c>
      <c r="G16" s="82" t="str">
        <f t="shared" si="3"/>
        <v/>
      </c>
      <c r="K16" s="10"/>
    </row>
    <row r="17" spans="1:11" ht="14.25" customHeight="1" x14ac:dyDescent="0.25">
      <c r="A17" s="70">
        <f>DATE(AnnoLug,Mese7,GiorniMesi!G8)</f>
        <v>45114</v>
      </c>
      <c r="B17" s="45"/>
      <c r="C17" s="48" t="str">
        <f t="shared" si="0"/>
        <v/>
      </c>
      <c r="D17" s="45"/>
      <c r="E17" s="48" t="str">
        <f t="shared" si="1"/>
        <v/>
      </c>
      <c r="F17" s="34" t="str">
        <f t="shared" si="2"/>
        <v/>
      </c>
      <c r="G17" s="82" t="str">
        <f t="shared" si="3"/>
        <v/>
      </c>
      <c r="K17" s="10"/>
    </row>
    <row r="18" spans="1:11" ht="14.25" customHeight="1" x14ac:dyDescent="0.25">
      <c r="A18" s="70">
        <f>DATE(AnnoLug,Mese7,GiorniMesi!G9)</f>
        <v>45115</v>
      </c>
      <c r="B18" s="45"/>
      <c r="C18" s="48" t="str">
        <f t="shared" si="0"/>
        <v/>
      </c>
      <c r="D18" s="45"/>
      <c r="E18" s="48" t="str">
        <f t="shared" si="1"/>
        <v/>
      </c>
      <c r="F18" s="34" t="str">
        <f t="shared" si="2"/>
        <v/>
      </c>
      <c r="G18" s="82" t="str">
        <f t="shared" si="3"/>
        <v/>
      </c>
      <c r="K18" s="10"/>
    </row>
    <row r="19" spans="1:11" ht="14.25" customHeight="1" x14ac:dyDescent="0.25">
      <c r="A19" s="70">
        <f>DATE(AnnoLug,Mese7,GiorniMesi!G10)</f>
        <v>45116</v>
      </c>
      <c r="B19" s="45"/>
      <c r="C19" s="48" t="str">
        <f t="shared" si="0"/>
        <v/>
      </c>
      <c r="D19" s="45"/>
      <c r="E19" s="48" t="str">
        <f t="shared" si="1"/>
        <v/>
      </c>
      <c r="F19" s="34" t="str">
        <f t="shared" si="2"/>
        <v/>
      </c>
      <c r="G19" s="82" t="str">
        <f t="shared" si="3"/>
        <v/>
      </c>
    </row>
    <row r="20" spans="1:11" ht="14.25" customHeight="1" x14ac:dyDescent="0.25">
      <c r="A20" s="70">
        <f>DATE(AnnoLug,Mese7,GiorniMesi!G11)</f>
        <v>45117</v>
      </c>
      <c r="B20" s="45"/>
      <c r="C20" s="48" t="str">
        <f t="shared" si="0"/>
        <v/>
      </c>
      <c r="D20" s="45"/>
      <c r="E20" s="48" t="str">
        <f t="shared" si="1"/>
        <v/>
      </c>
      <c r="F20" s="34" t="str">
        <f t="shared" si="2"/>
        <v/>
      </c>
      <c r="G20" s="82" t="str">
        <f t="shared" si="3"/>
        <v/>
      </c>
    </row>
    <row r="21" spans="1:11" ht="14.25" customHeight="1" x14ac:dyDescent="0.25">
      <c r="A21" s="70">
        <f>DATE(AnnoLug,Mese7,GiorniMesi!G12)</f>
        <v>45118</v>
      </c>
      <c r="B21" s="45"/>
      <c r="C21" s="48" t="str">
        <f t="shared" si="0"/>
        <v/>
      </c>
      <c r="D21" s="45"/>
      <c r="E21" s="48" t="str">
        <f t="shared" si="1"/>
        <v/>
      </c>
      <c r="F21" s="34" t="str">
        <f t="shared" si="2"/>
        <v/>
      </c>
      <c r="G21" s="82" t="str">
        <f t="shared" si="3"/>
        <v/>
      </c>
    </row>
    <row r="22" spans="1:11" ht="14.25" customHeight="1" x14ac:dyDescent="0.25">
      <c r="A22" s="70">
        <f>DATE(AnnoLug,Mese7,GiorniMesi!G13)</f>
        <v>45119</v>
      </c>
      <c r="B22" s="46"/>
      <c r="C22" s="48" t="str">
        <f t="shared" si="0"/>
        <v/>
      </c>
      <c r="D22" s="45"/>
      <c r="E22" s="48" t="str">
        <f t="shared" si="1"/>
        <v/>
      </c>
      <c r="F22" s="34" t="str">
        <f t="shared" si="2"/>
        <v/>
      </c>
      <c r="G22" s="82" t="str">
        <f t="shared" si="3"/>
        <v/>
      </c>
    </row>
    <row r="23" spans="1:11" ht="14.25" customHeight="1" x14ac:dyDescent="0.25">
      <c r="A23" s="70">
        <f>DATE(AnnoLug,Mese7,GiorniMesi!G14)</f>
        <v>45120</v>
      </c>
      <c r="B23" s="46"/>
      <c r="C23" s="48" t="str">
        <f t="shared" si="0"/>
        <v/>
      </c>
      <c r="D23" s="45"/>
      <c r="E23" s="48" t="str">
        <f t="shared" si="1"/>
        <v/>
      </c>
      <c r="F23" s="34" t="str">
        <f t="shared" si="2"/>
        <v/>
      </c>
      <c r="G23" s="82" t="str">
        <f t="shared" si="3"/>
        <v/>
      </c>
    </row>
    <row r="24" spans="1:11" ht="14.25" customHeight="1" x14ac:dyDescent="0.25">
      <c r="A24" s="70">
        <f>DATE(AnnoLug,Mese7,GiorniMesi!G15)</f>
        <v>45121</v>
      </c>
      <c r="B24" s="45"/>
      <c r="C24" s="48" t="str">
        <f t="shared" si="0"/>
        <v/>
      </c>
      <c r="D24" s="45"/>
      <c r="E24" s="48" t="str">
        <f t="shared" si="1"/>
        <v/>
      </c>
      <c r="F24" s="34" t="str">
        <f t="shared" si="2"/>
        <v/>
      </c>
      <c r="G24" s="82" t="str">
        <f t="shared" si="3"/>
        <v/>
      </c>
    </row>
    <row r="25" spans="1:11" ht="14.25" customHeight="1" x14ac:dyDescent="0.25">
      <c r="A25" s="70">
        <f>DATE(AnnoLug,Mese7,GiorniMesi!G16)</f>
        <v>45122</v>
      </c>
      <c r="B25" s="45"/>
      <c r="C25" s="48" t="str">
        <f t="shared" si="0"/>
        <v/>
      </c>
      <c r="D25" s="45"/>
      <c r="E25" s="48" t="str">
        <f t="shared" si="1"/>
        <v/>
      </c>
      <c r="F25" s="34" t="str">
        <f t="shared" si="2"/>
        <v/>
      </c>
      <c r="G25" s="82" t="str">
        <f t="shared" si="3"/>
        <v/>
      </c>
    </row>
    <row r="26" spans="1:11" ht="14.25" customHeight="1" x14ac:dyDescent="0.25">
      <c r="A26" s="70">
        <f>DATE(AnnoLug,Mese7,GiorniMesi!G17)</f>
        <v>45123</v>
      </c>
      <c r="B26" s="45"/>
      <c r="C26" s="48" t="str">
        <f t="shared" si="0"/>
        <v/>
      </c>
      <c r="D26" s="45"/>
      <c r="E26" s="48" t="str">
        <f t="shared" si="1"/>
        <v/>
      </c>
      <c r="F26" s="34" t="str">
        <f t="shared" si="2"/>
        <v/>
      </c>
      <c r="G26" s="82" t="str">
        <f t="shared" si="3"/>
        <v/>
      </c>
    </row>
    <row r="27" spans="1:11" ht="14.25" customHeight="1" x14ac:dyDescent="0.25">
      <c r="A27" s="70">
        <f>DATE(AnnoLug,Mese7,GiorniMesi!G18)</f>
        <v>45124</v>
      </c>
      <c r="B27" s="45"/>
      <c r="C27" s="48" t="str">
        <f t="shared" si="0"/>
        <v/>
      </c>
      <c r="D27" s="45"/>
      <c r="E27" s="48" t="str">
        <f t="shared" si="1"/>
        <v/>
      </c>
      <c r="F27" s="34" t="str">
        <f t="shared" si="2"/>
        <v/>
      </c>
      <c r="G27" s="82" t="str">
        <f t="shared" si="3"/>
        <v/>
      </c>
    </row>
    <row r="28" spans="1:11" ht="14.25" customHeight="1" x14ac:dyDescent="0.25">
      <c r="A28" s="70">
        <f>DATE(AnnoLug,Mese7,GiorniMesi!G19)</f>
        <v>45125</v>
      </c>
      <c r="B28" s="45"/>
      <c r="C28" s="48" t="str">
        <f t="shared" si="0"/>
        <v/>
      </c>
      <c r="D28" s="45"/>
      <c r="E28" s="48" t="str">
        <f t="shared" si="1"/>
        <v/>
      </c>
      <c r="F28" s="34" t="str">
        <f t="shared" si="2"/>
        <v/>
      </c>
      <c r="G28" s="82" t="str">
        <f t="shared" si="3"/>
        <v/>
      </c>
    </row>
    <row r="29" spans="1:11" ht="14.25" customHeight="1" x14ac:dyDescent="0.25">
      <c r="A29" s="70">
        <f>DATE(AnnoLug,Mese7,GiorniMesi!G20)</f>
        <v>45126</v>
      </c>
      <c r="B29" s="45"/>
      <c r="C29" s="48" t="str">
        <f t="shared" si="0"/>
        <v/>
      </c>
      <c r="D29" s="45"/>
      <c r="E29" s="48" t="str">
        <f t="shared" si="1"/>
        <v/>
      </c>
      <c r="F29" s="34" t="str">
        <f t="shared" si="2"/>
        <v/>
      </c>
      <c r="G29" s="82" t="str">
        <f t="shared" si="3"/>
        <v/>
      </c>
    </row>
    <row r="30" spans="1:11" ht="14.25" customHeight="1" x14ac:dyDescent="0.25">
      <c r="A30" s="70">
        <f>DATE(AnnoLug,Mese7,GiorniMesi!G21)</f>
        <v>45127</v>
      </c>
      <c r="B30" s="45"/>
      <c r="C30" s="48" t="str">
        <f t="shared" si="0"/>
        <v/>
      </c>
      <c r="D30" s="45"/>
      <c r="E30" s="48" t="str">
        <f t="shared" si="1"/>
        <v/>
      </c>
      <c r="F30" s="34" t="str">
        <f t="shared" si="2"/>
        <v/>
      </c>
      <c r="G30" s="82" t="str">
        <f t="shared" si="3"/>
        <v/>
      </c>
    </row>
    <row r="31" spans="1:11" ht="14.25" customHeight="1" x14ac:dyDescent="0.25">
      <c r="A31" s="70">
        <f>DATE(AnnoLug,Mese7,GiorniMesi!G22)</f>
        <v>45128</v>
      </c>
      <c r="B31" s="45"/>
      <c r="C31" s="48" t="str">
        <f t="shared" si="0"/>
        <v/>
      </c>
      <c r="D31" s="45"/>
      <c r="E31" s="48" t="str">
        <f t="shared" si="1"/>
        <v/>
      </c>
      <c r="F31" s="34" t="str">
        <f t="shared" si="2"/>
        <v/>
      </c>
      <c r="G31" s="82" t="str">
        <f t="shared" si="3"/>
        <v/>
      </c>
    </row>
    <row r="32" spans="1:11" ht="14.25" customHeight="1" x14ac:dyDescent="0.25">
      <c r="A32" s="70">
        <f>DATE(AnnoLug,Mese7,GiorniMesi!G23)</f>
        <v>45129</v>
      </c>
      <c r="B32" s="45"/>
      <c r="C32" s="48" t="str">
        <f t="shared" si="0"/>
        <v/>
      </c>
      <c r="D32" s="45"/>
      <c r="E32" s="48" t="str">
        <f t="shared" si="1"/>
        <v/>
      </c>
      <c r="F32" s="34" t="str">
        <f t="shared" si="2"/>
        <v/>
      </c>
      <c r="G32" s="82" t="str">
        <f t="shared" si="3"/>
        <v/>
      </c>
    </row>
    <row r="33" spans="1:7" ht="14.25" customHeight="1" x14ac:dyDescent="0.25">
      <c r="A33" s="70">
        <f>DATE(AnnoLug,Mese7,GiorniMesi!G24)</f>
        <v>45130</v>
      </c>
      <c r="B33" s="45"/>
      <c r="C33" s="48" t="str">
        <f t="shared" si="0"/>
        <v/>
      </c>
      <c r="D33" s="45"/>
      <c r="E33" s="48" t="str">
        <f t="shared" si="1"/>
        <v/>
      </c>
      <c r="F33" s="34" t="str">
        <f t="shared" si="2"/>
        <v/>
      </c>
      <c r="G33" s="82" t="str">
        <f t="shared" si="3"/>
        <v/>
      </c>
    </row>
    <row r="34" spans="1:7" ht="14.25" customHeight="1" x14ac:dyDescent="0.25">
      <c r="A34" s="70">
        <f>DATE(AnnoLug,Mese7,GiorniMesi!G25)</f>
        <v>45131</v>
      </c>
      <c r="B34" s="45"/>
      <c r="C34" s="48" t="str">
        <f t="shared" si="0"/>
        <v/>
      </c>
      <c r="D34" s="45"/>
      <c r="E34" s="48" t="str">
        <f t="shared" si="1"/>
        <v/>
      </c>
      <c r="F34" s="34" t="str">
        <f t="shared" si="2"/>
        <v/>
      </c>
      <c r="G34" s="82" t="str">
        <f t="shared" si="3"/>
        <v/>
      </c>
    </row>
    <row r="35" spans="1:7" ht="14.25" customHeight="1" x14ac:dyDescent="0.25">
      <c r="A35" s="70">
        <f>DATE(AnnoLug,Mese7,GiorniMesi!G26)</f>
        <v>45132</v>
      </c>
      <c r="B35" s="45"/>
      <c r="C35" s="48" t="str">
        <f t="shared" si="0"/>
        <v/>
      </c>
      <c r="D35" s="45"/>
      <c r="E35" s="48" t="str">
        <f t="shared" si="1"/>
        <v/>
      </c>
      <c r="F35" s="34" t="str">
        <f t="shared" si="2"/>
        <v/>
      </c>
      <c r="G35" s="82" t="str">
        <f t="shared" si="3"/>
        <v/>
      </c>
    </row>
    <row r="36" spans="1:7" ht="14.25" customHeight="1" x14ac:dyDescent="0.25">
      <c r="A36" s="70">
        <f>DATE(AnnoLug,Mese7,GiorniMesi!G27)</f>
        <v>45133</v>
      </c>
      <c r="B36" s="45"/>
      <c r="C36" s="48" t="str">
        <f t="shared" si="0"/>
        <v/>
      </c>
      <c r="D36" s="45"/>
      <c r="E36" s="48" t="str">
        <f t="shared" si="1"/>
        <v/>
      </c>
      <c r="F36" s="34" t="str">
        <f t="shared" si="2"/>
        <v/>
      </c>
      <c r="G36" s="82" t="str">
        <f t="shared" si="3"/>
        <v/>
      </c>
    </row>
    <row r="37" spans="1:7" ht="14.25" customHeight="1" x14ac:dyDescent="0.25">
      <c r="A37" s="70">
        <f>DATE(AnnoLug,Mese7,GiorniMesi!G28)</f>
        <v>45134</v>
      </c>
      <c r="B37" s="45"/>
      <c r="C37" s="48" t="str">
        <f t="shared" si="0"/>
        <v/>
      </c>
      <c r="D37" s="45"/>
      <c r="E37" s="48" t="str">
        <f t="shared" si="1"/>
        <v/>
      </c>
      <c r="F37" s="34" t="str">
        <f t="shared" si="2"/>
        <v/>
      </c>
      <c r="G37" s="82" t="str">
        <f t="shared" si="3"/>
        <v/>
      </c>
    </row>
    <row r="38" spans="1:7" ht="14.25" customHeight="1" x14ac:dyDescent="0.25">
      <c r="A38" s="70">
        <f>DATE(AnnoLug,Mese7,GiorniMesi!G29)</f>
        <v>45135</v>
      </c>
      <c r="B38" s="45"/>
      <c r="C38" s="48" t="str">
        <f t="shared" si="0"/>
        <v/>
      </c>
      <c r="D38" s="45"/>
      <c r="E38" s="48" t="str">
        <f t="shared" si="1"/>
        <v/>
      </c>
      <c r="F38" s="34" t="str">
        <f t="shared" si="2"/>
        <v/>
      </c>
      <c r="G38" s="82" t="str">
        <f t="shared" si="3"/>
        <v/>
      </c>
    </row>
    <row r="39" spans="1:7" ht="14.25" customHeight="1" x14ac:dyDescent="0.25">
      <c r="A39" s="70">
        <f>DATE(AnnoLug,Mese7,GiorniMesi!G30)</f>
        <v>45136</v>
      </c>
      <c r="B39" s="45"/>
      <c r="C39" s="48" t="str">
        <f t="shared" si="0"/>
        <v/>
      </c>
      <c r="D39" s="45"/>
      <c r="E39" s="48" t="str">
        <f t="shared" si="1"/>
        <v/>
      </c>
      <c r="F39" s="34" t="str">
        <f t="shared" si="2"/>
        <v/>
      </c>
      <c r="G39" s="82" t="str">
        <f t="shared" si="3"/>
        <v/>
      </c>
    </row>
    <row r="40" spans="1:7" ht="14.25" customHeight="1" x14ac:dyDescent="0.25">
      <c r="A40" s="70">
        <f>DATE(AnnoLug,Mese7,GiorniMesi!G31)</f>
        <v>45137</v>
      </c>
      <c r="B40" s="45"/>
      <c r="C40" s="48" t="str">
        <f t="shared" si="0"/>
        <v/>
      </c>
      <c r="D40" s="45"/>
      <c r="E40" s="48" t="str">
        <f t="shared" si="1"/>
        <v/>
      </c>
      <c r="F40" s="34" t="str">
        <f t="shared" si="2"/>
        <v/>
      </c>
      <c r="G40" s="82" t="str">
        <f t="shared" si="3"/>
        <v/>
      </c>
    </row>
    <row r="41" spans="1:7" ht="14.25" customHeight="1" thickBot="1" x14ac:dyDescent="0.3">
      <c r="A41" s="71">
        <f>DATE(AnnoLug,Mese7,GiorniMesi!G32)</f>
        <v>45138</v>
      </c>
      <c r="B41" s="51"/>
      <c r="C41" s="51" t="str">
        <f t="shared" si="0"/>
        <v/>
      </c>
      <c r="D41" s="51"/>
      <c r="E41" s="48" t="str">
        <f t="shared" si="1"/>
        <v/>
      </c>
      <c r="F41" s="34" t="str">
        <f t="shared" si="2"/>
        <v/>
      </c>
      <c r="G41" s="83" t="str">
        <f t="shared" si="3"/>
        <v/>
      </c>
    </row>
    <row r="42" spans="1:7" ht="14.25" customHeight="1" x14ac:dyDescent="0.25">
      <c r="A42" s="11"/>
    </row>
    <row r="43" spans="1:7" ht="14.25" customHeight="1" x14ac:dyDescent="0.25">
      <c r="A43" s="11"/>
    </row>
    <row r="44" spans="1:7" ht="14.25" customHeight="1" x14ac:dyDescent="0.25">
      <c r="A44" s="11"/>
    </row>
    <row r="45" spans="1:7" ht="14.25" customHeight="1" x14ac:dyDescent="0.25">
      <c r="A45" s="11"/>
    </row>
    <row r="46" spans="1:7" ht="14.25" customHeight="1" x14ac:dyDescent="0.25">
      <c r="A46" s="11"/>
    </row>
    <row r="47" spans="1:7" ht="14.25" customHeight="1" x14ac:dyDescent="0.25">
      <c r="A47" s="11"/>
    </row>
    <row r="48" spans="1:7" ht="14.25" customHeight="1" x14ac:dyDescent="0.25">
      <c r="A48" s="11"/>
    </row>
    <row r="49" spans="1:1" ht="14.25" customHeight="1" x14ac:dyDescent="0.25">
      <c r="A49" s="11"/>
    </row>
    <row r="50" spans="1:1" ht="14.25" customHeight="1" x14ac:dyDescent="0.25">
      <c r="A50" s="11"/>
    </row>
    <row r="51" spans="1:1" ht="14.25" customHeight="1" x14ac:dyDescent="0.25">
      <c r="A51" s="11"/>
    </row>
    <row r="52" spans="1:1" ht="14.25" customHeight="1" x14ac:dyDescent="0.25">
      <c r="A52" s="11"/>
    </row>
    <row r="53" spans="1:1" ht="14.25" customHeight="1" x14ac:dyDescent="0.25">
      <c r="A53" s="11"/>
    </row>
    <row r="54" spans="1:1" ht="14.25" customHeight="1" x14ac:dyDescent="0.25">
      <c r="A54" s="11"/>
    </row>
    <row r="55" spans="1:1" ht="14.25" customHeight="1" x14ac:dyDescent="0.25">
      <c r="A55" s="11"/>
    </row>
    <row r="56" spans="1:1" ht="14.25" customHeight="1" x14ac:dyDescent="0.25">
      <c r="A56" s="11"/>
    </row>
    <row r="57" spans="1:1" ht="14.25" customHeight="1" x14ac:dyDescent="0.25">
      <c r="A57" s="11"/>
    </row>
    <row r="58" spans="1:1" ht="14.25" customHeight="1" x14ac:dyDescent="0.25">
      <c r="A58" s="11"/>
    </row>
    <row r="59" spans="1:1" ht="14.25" customHeight="1" x14ac:dyDescent="0.25">
      <c r="A59" s="11"/>
    </row>
    <row r="60" spans="1:1" ht="14.25" customHeight="1" x14ac:dyDescent="0.25">
      <c r="A60" s="11"/>
    </row>
    <row r="61" spans="1:1" ht="14.25" customHeight="1" x14ac:dyDescent="0.25">
      <c r="A61" s="11"/>
    </row>
    <row r="62" spans="1:1" ht="14.25" customHeight="1" x14ac:dyDescent="0.25">
      <c r="A62" s="11"/>
    </row>
    <row r="63" spans="1:1" ht="14.25" customHeight="1" x14ac:dyDescent="0.25">
      <c r="A63" s="11"/>
    </row>
    <row r="64" spans="1:1" ht="14.25" customHeight="1" x14ac:dyDescent="0.25">
      <c r="A64" s="11"/>
    </row>
    <row r="65" spans="1:1" ht="14.25" customHeight="1" x14ac:dyDescent="0.25">
      <c r="A65" s="11"/>
    </row>
    <row r="66" spans="1:1" ht="14.25" customHeight="1" x14ac:dyDescent="0.25">
      <c r="A66" s="11"/>
    </row>
    <row r="67" spans="1:1" ht="14.25" customHeight="1" x14ac:dyDescent="0.25">
      <c r="A67" s="11"/>
    </row>
    <row r="68" spans="1:1" ht="14.25" customHeight="1" x14ac:dyDescent="0.25">
      <c r="A68" s="11"/>
    </row>
    <row r="69" spans="1:1" ht="14.25" customHeight="1" x14ac:dyDescent="0.25">
      <c r="A69" s="11"/>
    </row>
    <row r="70" spans="1:1" ht="14.25" customHeight="1" x14ac:dyDescent="0.25">
      <c r="A70" s="11"/>
    </row>
    <row r="71" spans="1:1" ht="14.25" customHeight="1" x14ac:dyDescent="0.25">
      <c r="A71" s="11"/>
    </row>
    <row r="72" spans="1:1" ht="14.25" customHeight="1" x14ac:dyDescent="0.25">
      <c r="A72" s="11"/>
    </row>
    <row r="73" spans="1:1" ht="14.25" customHeight="1" x14ac:dyDescent="0.25">
      <c r="A73" s="11"/>
    </row>
    <row r="74" spans="1:1" ht="14.25" customHeight="1" x14ac:dyDescent="0.25">
      <c r="A74" s="11"/>
    </row>
    <row r="75" spans="1:1" ht="14.25" customHeight="1" x14ac:dyDescent="0.25">
      <c r="A75" s="11"/>
    </row>
    <row r="76" spans="1:1" ht="14.25" customHeight="1" x14ac:dyDescent="0.25">
      <c r="A76" s="11"/>
    </row>
    <row r="77" spans="1:1" ht="14.25" customHeight="1" x14ac:dyDescent="0.25">
      <c r="A77" s="11"/>
    </row>
    <row r="78" spans="1:1" ht="14.25" customHeight="1" x14ac:dyDescent="0.25">
      <c r="A78" s="11"/>
    </row>
    <row r="79" spans="1:1" ht="14.25" customHeight="1" x14ac:dyDescent="0.25">
      <c r="A79" s="11"/>
    </row>
    <row r="80" spans="1:1" ht="14.25" customHeight="1" x14ac:dyDescent="0.25">
      <c r="A80" s="11"/>
    </row>
    <row r="81" spans="1:1" ht="14.25" customHeight="1" x14ac:dyDescent="0.25">
      <c r="A81" s="11"/>
    </row>
    <row r="82" spans="1:1" ht="14.25" customHeight="1" x14ac:dyDescent="0.25">
      <c r="A82" s="11"/>
    </row>
    <row r="83" spans="1:1" ht="14.25" customHeight="1" x14ac:dyDescent="0.25">
      <c r="A83" s="11"/>
    </row>
    <row r="84" spans="1:1" ht="14.25" customHeight="1" x14ac:dyDescent="0.25">
      <c r="A84" s="11"/>
    </row>
    <row r="85" spans="1:1" ht="14.25" customHeight="1" x14ac:dyDescent="0.25">
      <c r="A85" s="11"/>
    </row>
    <row r="86" spans="1:1" ht="14.25" customHeight="1" x14ac:dyDescent="0.25">
      <c r="A86" s="11"/>
    </row>
    <row r="87" spans="1:1" ht="14.25" customHeight="1" x14ac:dyDescent="0.25">
      <c r="A87" s="11"/>
    </row>
    <row r="88" spans="1:1" ht="14.25" customHeight="1" x14ac:dyDescent="0.25">
      <c r="A88" s="11"/>
    </row>
    <row r="89" spans="1:1" ht="14.25" customHeight="1" x14ac:dyDescent="0.25">
      <c r="A89" s="11"/>
    </row>
    <row r="90" spans="1:1" ht="14.25" customHeight="1" x14ac:dyDescent="0.25">
      <c r="A90" s="11"/>
    </row>
    <row r="91" spans="1:1" ht="14.25" customHeight="1" x14ac:dyDescent="0.25">
      <c r="A91" s="11"/>
    </row>
    <row r="92" spans="1:1" ht="14.25" customHeight="1" x14ac:dyDescent="0.25">
      <c r="A92" s="11"/>
    </row>
    <row r="93" spans="1:1" ht="14.25" customHeight="1" x14ac:dyDescent="0.25">
      <c r="A93" s="11"/>
    </row>
    <row r="94" spans="1:1" ht="14.25" customHeight="1" x14ac:dyDescent="0.25">
      <c r="A94" s="11"/>
    </row>
    <row r="95" spans="1:1" ht="14.25" customHeight="1" x14ac:dyDescent="0.25">
      <c r="A95" s="11"/>
    </row>
    <row r="96" spans="1:1" ht="14.25" customHeight="1" x14ac:dyDescent="0.25">
      <c r="A96" s="11"/>
    </row>
    <row r="97" spans="1:1" ht="14.25" customHeight="1" x14ac:dyDescent="0.25">
      <c r="A97" s="11"/>
    </row>
    <row r="98" spans="1:1" ht="14.25" customHeight="1" x14ac:dyDescent="0.25">
      <c r="A98" s="11"/>
    </row>
    <row r="99" spans="1:1" ht="14.25" customHeight="1" x14ac:dyDescent="0.25">
      <c r="A99" s="11"/>
    </row>
    <row r="100" spans="1:1" ht="14.25" customHeight="1" x14ac:dyDescent="0.25">
      <c r="A100" s="11"/>
    </row>
    <row r="101" spans="1:1" ht="14.25" customHeight="1" x14ac:dyDescent="0.25">
      <c r="A101" s="11"/>
    </row>
    <row r="102" spans="1:1" ht="14.25" customHeight="1" x14ac:dyDescent="0.25">
      <c r="A102" s="11"/>
    </row>
    <row r="103" spans="1:1" ht="14.25" customHeight="1" x14ac:dyDescent="0.25">
      <c r="A103" s="11"/>
    </row>
    <row r="104" spans="1:1" ht="14.25" customHeight="1" x14ac:dyDescent="0.25">
      <c r="A104" s="11"/>
    </row>
    <row r="105" spans="1:1" ht="14.25" customHeight="1" x14ac:dyDescent="0.25">
      <c r="A105" s="11"/>
    </row>
    <row r="106" spans="1:1" ht="14.25" customHeight="1" x14ac:dyDescent="0.25">
      <c r="A106" s="11"/>
    </row>
    <row r="107" spans="1:1" ht="14.25" customHeight="1" x14ac:dyDescent="0.25">
      <c r="A107" s="11"/>
    </row>
    <row r="108" spans="1:1" ht="14.25" customHeight="1" x14ac:dyDescent="0.25">
      <c r="A108" s="11"/>
    </row>
    <row r="109" spans="1:1" ht="14.25" customHeight="1" x14ac:dyDescent="0.25">
      <c r="A109" s="11"/>
    </row>
    <row r="110" spans="1:1" ht="14.25" customHeight="1" x14ac:dyDescent="0.25">
      <c r="A110" s="11"/>
    </row>
    <row r="111" spans="1:1" ht="14.25" customHeight="1" x14ac:dyDescent="0.25">
      <c r="A111" s="11"/>
    </row>
    <row r="112" spans="1:1" ht="14.25" customHeight="1" x14ac:dyDescent="0.25">
      <c r="A112" s="11"/>
    </row>
    <row r="113" spans="1:1" ht="14.25" customHeight="1" x14ac:dyDescent="0.25">
      <c r="A113" s="11"/>
    </row>
    <row r="114" spans="1:1" ht="14.25" customHeight="1" x14ac:dyDescent="0.25">
      <c r="A114" s="11"/>
    </row>
    <row r="115" spans="1:1" ht="14.25" customHeight="1" x14ac:dyDescent="0.25">
      <c r="A115" s="11"/>
    </row>
    <row r="116" spans="1:1" ht="14.25" customHeight="1" x14ac:dyDescent="0.25">
      <c r="A116" s="11"/>
    </row>
    <row r="117" spans="1:1" ht="14.25" customHeight="1" x14ac:dyDescent="0.25">
      <c r="A117" s="11"/>
    </row>
    <row r="118" spans="1:1" ht="14.25" customHeight="1" x14ac:dyDescent="0.25">
      <c r="A118" s="11"/>
    </row>
    <row r="119" spans="1:1" ht="14.25" customHeight="1" x14ac:dyDescent="0.25">
      <c r="A119" s="11"/>
    </row>
    <row r="120" spans="1:1" ht="14.25" customHeight="1" x14ac:dyDescent="0.25">
      <c r="A120" s="11"/>
    </row>
    <row r="121" spans="1:1" ht="14.25" customHeight="1" x14ac:dyDescent="0.25">
      <c r="A121" s="11"/>
    </row>
    <row r="122" spans="1:1" ht="14.25" customHeight="1" x14ac:dyDescent="0.25">
      <c r="A122" s="11"/>
    </row>
    <row r="123" spans="1:1" ht="14.25" customHeight="1" x14ac:dyDescent="0.25">
      <c r="A123" s="11"/>
    </row>
    <row r="124" spans="1:1" ht="14.25" customHeight="1" x14ac:dyDescent="0.25">
      <c r="A124" s="11"/>
    </row>
    <row r="125" spans="1:1" ht="14.25" customHeight="1" x14ac:dyDescent="0.25">
      <c r="A125" s="11"/>
    </row>
    <row r="126" spans="1:1" ht="14.25" customHeight="1" x14ac:dyDescent="0.25">
      <c r="A126" s="11"/>
    </row>
    <row r="127" spans="1:1" ht="14.25" customHeight="1" x14ac:dyDescent="0.25">
      <c r="A127" s="11"/>
    </row>
    <row r="128" spans="1:1" ht="14.25" customHeight="1" x14ac:dyDescent="0.25">
      <c r="A128" s="11"/>
    </row>
    <row r="129" spans="1:1" ht="14.25" customHeight="1" x14ac:dyDescent="0.25">
      <c r="A129" s="11"/>
    </row>
    <row r="130" spans="1:1" ht="14.25" customHeight="1" x14ac:dyDescent="0.25">
      <c r="A130" s="11"/>
    </row>
    <row r="131" spans="1:1" ht="14.25" customHeight="1" x14ac:dyDescent="0.25">
      <c r="A131" s="11"/>
    </row>
    <row r="132" spans="1:1" ht="14.25" customHeight="1" x14ac:dyDescent="0.25">
      <c r="A132" s="11"/>
    </row>
    <row r="133" spans="1:1" ht="14.25" customHeight="1" x14ac:dyDescent="0.25">
      <c r="A133" s="11"/>
    </row>
    <row r="134" spans="1:1" ht="14.25" customHeight="1" x14ac:dyDescent="0.25">
      <c r="A134" s="11"/>
    </row>
    <row r="135" spans="1:1" ht="14.25" customHeight="1" x14ac:dyDescent="0.25">
      <c r="A135" s="11"/>
    </row>
    <row r="136" spans="1:1" ht="14.25" customHeight="1" x14ac:dyDescent="0.25">
      <c r="A136" s="11"/>
    </row>
    <row r="137" spans="1:1" ht="14.25" customHeight="1" x14ac:dyDescent="0.25">
      <c r="A137" s="11"/>
    </row>
    <row r="138" spans="1:1" ht="14.25" customHeight="1" x14ac:dyDescent="0.25">
      <c r="A138" s="11"/>
    </row>
    <row r="139" spans="1:1" ht="14.25" customHeight="1" x14ac:dyDescent="0.25">
      <c r="A139" s="11"/>
    </row>
    <row r="140" spans="1:1" ht="14.25" customHeight="1" x14ac:dyDescent="0.25">
      <c r="A140" s="11"/>
    </row>
    <row r="141" spans="1:1" ht="14.25" customHeight="1" x14ac:dyDescent="0.25">
      <c r="A141" s="11"/>
    </row>
    <row r="142" spans="1:1" ht="14.25" customHeight="1" x14ac:dyDescent="0.25">
      <c r="A142" s="11"/>
    </row>
    <row r="143" spans="1:1" ht="14.25" customHeight="1" x14ac:dyDescent="0.25">
      <c r="A143" s="11"/>
    </row>
    <row r="144" spans="1:1" ht="14.25" customHeight="1" x14ac:dyDescent="0.25">
      <c r="A144" s="11"/>
    </row>
    <row r="145" spans="1:1" ht="14.25" customHeight="1" x14ac:dyDescent="0.25">
      <c r="A145" s="11"/>
    </row>
    <row r="146" spans="1:1" ht="14.25" customHeight="1" x14ac:dyDescent="0.25">
      <c r="A146" s="11"/>
    </row>
    <row r="147" spans="1:1" ht="14.25" customHeight="1" x14ac:dyDescent="0.25">
      <c r="A147" s="11"/>
    </row>
    <row r="148" spans="1:1" ht="14.25" customHeight="1" x14ac:dyDescent="0.25">
      <c r="A148" s="11"/>
    </row>
    <row r="149" spans="1:1" ht="14.25" customHeight="1" x14ac:dyDescent="0.25">
      <c r="A149" s="11"/>
    </row>
    <row r="150" spans="1:1" ht="14.25" customHeight="1" x14ac:dyDescent="0.25">
      <c r="A150" s="11"/>
    </row>
    <row r="151" spans="1:1" ht="14.25" customHeight="1" x14ac:dyDescent="0.25">
      <c r="A151" s="11"/>
    </row>
    <row r="152" spans="1:1" ht="14.25" customHeight="1" x14ac:dyDescent="0.25">
      <c r="A152" s="11"/>
    </row>
    <row r="153" spans="1:1" ht="14.25" customHeight="1" x14ac:dyDescent="0.25">
      <c r="A153" s="11"/>
    </row>
    <row r="154" spans="1:1" ht="14.25" customHeight="1" x14ac:dyDescent="0.25">
      <c r="A154" s="11"/>
    </row>
    <row r="155" spans="1:1" ht="14.25" customHeight="1" x14ac:dyDescent="0.25">
      <c r="A155" s="11"/>
    </row>
    <row r="156" spans="1:1" ht="14.25" customHeight="1" x14ac:dyDescent="0.25">
      <c r="A156" s="11"/>
    </row>
    <row r="157" spans="1:1" ht="14.25" customHeight="1" x14ac:dyDescent="0.25">
      <c r="A157" s="11"/>
    </row>
    <row r="158" spans="1:1" ht="14.25" customHeight="1" x14ac:dyDescent="0.25">
      <c r="A158" s="11"/>
    </row>
    <row r="159" spans="1:1" ht="14.25" customHeight="1" x14ac:dyDescent="0.25">
      <c r="A159" s="11"/>
    </row>
    <row r="160" spans="1:1" ht="14.25" customHeight="1" x14ac:dyDescent="0.25">
      <c r="A160" s="11"/>
    </row>
    <row r="161" spans="1:1" ht="14.25" customHeight="1" x14ac:dyDescent="0.25">
      <c r="A161" s="11"/>
    </row>
    <row r="162" spans="1:1" ht="14.25" customHeight="1" x14ac:dyDescent="0.25">
      <c r="A162" s="11"/>
    </row>
    <row r="163" spans="1:1" ht="14.25" customHeight="1" x14ac:dyDescent="0.25">
      <c r="A163" s="11"/>
    </row>
    <row r="164" spans="1:1" ht="14.25" customHeight="1" x14ac:dyDescent="0.25">
      <c r="A164" s="11"/>
    </row>
    <row r="165" spans="1:1" ht="14.25" customHeight="1" x14ac:dyDescent="0.25">
      <c r="A165" s="11"/>
    </row>
    <row r="166" spans="1:1" ht="14.25" customHeight="1" x14ac:dyDescent="0.25">
      <c r="A166" s="11"/>
    </row>
    <row r="167" spans="1:1" ht="14.25" customHeight="1" x14ac:dyDescent="0.25">
      <c r="A167" s="11"/>
    </row>
    <row r="168" spans="1:1" ht="14.25" customHeight="1" x14ac:dyDescent="0.25">
      <c r="A168" s="11"/>
    </row>
    <row r="169" spans="1:1" ht="14.25" customHeight="1" x14ac:dyDescent="0.25">
      <c r="A169" s="11"/>
    </row>
    <row r="170" spans="1:1" ht="14.25" customHeight="1" x14ac:dyDescent="0.25">
      <c r="A170" s="11"/>
    </row>
    <row r="171" spans="1:1" ht="14.25" customHeight="1" x14ac:dyDescent="0.25">
      <c r="A171" s="11"/>
    </row>
    <row r="172" spans="1:1" ht="14.25" customHeight="1" x14ac:dyDescent="0.25">
      <c r="A172" s="11"/>
    </row>
    <row r="173" spans="1:1" ht="14.25" customHeight="1" x14ac:dyDescent="0.25">
      <c r="A173" s="11"/>
    </row>
    <row r="174" spans="1:1" ht="14.25" customHeight="1" x14ac:dyDescent="0.25">
      <c r="A174" s="11"/>
    </row>
    <row r="175" spans="1:1" ht="14.25" customHeight="1" x14ac:dyDescent="0.25">
      <c r="A175" s="11"/>
    </row>
    <row r="176" spans="1:1" ht="14.25" customHeight="1" x14ac:dyDescent="0.25">
      <c r="A176" s="11"/>
    </row>
    <row r="177" spans="1:1" ht="14.25" customHeight="1" x14ac:dyDescent="0.25">
      <c r="A177" s="11"/>
    </row>
    <row r="178" spans="1:1" ht="14.25" customHeight="1" x14ac:dyDescent="0.25">
      <c r="A178" s="11"/>
    </row>
    <row r="179" spans="1:1" ht="14.25" customHeight="1" x14ac:dyDescent="0.25">
      <c r="A179" s="11"/>
    </row>
    <row r="180" spans="1:1" ht="14.25" customHeight="1" x14ac:dyDescent="0.25">
      <c r="A180" s="11"/>
    </row>
    <row r="181" spans="1:1" ht="14.25" customHeight="1" x14ac:dyDescent="0.25">
      <c r="A181" s="11"/>
    </row>
    <row r="182" spans="1:1" ht="14.25" customHeight="1" x14ac:dyDescent="0.25">
      <c r="A182" s="11"/>
    </row>
    <row r="183" spans="1:1" ht="14.25" customHeight="1" x14ac:dyDescent="0.25">
      <c r="A183" s="11"/>
    </row>
    <row r="184" spans="1:1" ht="14.25" customHeight="1" x14ac:dyDescent="0.25">
      <c r="A184" s="11"/>
    </row>
    <row r="185" spans="1:1" ht="14.25" customHeight="1" x14ac:dyDescent="0.25">
      <c r="A185" s="11"/>
    </row>
    <row r="186" spans="1:1" ht="14.25" customHeight="1" x14ac:dyDescent="0.25">
      <c r="A186" s="11"/>
    </row>
    <row r="187" spans="1:1" ht="14.25" customHeight="1" x14ac:dyDescent="0.25">
      <c r="A187" s="11"/>
    </row>
    <row r="188" spans="1:1" ht="14.25" customHeight="1" x14ac:dyDescent="0.25">
      <c r="A188" s="11"/>
    </row>
    <row r="189" spans="1:1" ht="14.25" customHeight="1" x14ac:dyDescent="0.25">
      <c r="A189" s="11"/>
    </row>
    <row r="190" spans="1:1" ht="14.25" customHeight="1" x14ac:dyDescent="0.25">
      <c r="A190" s="11"/>
    </row>
    <row r="191" spans="1:1" ht="14.25" customHeight="1" x14ac:dyDescent="0.25">
      <c r="A191" s="11"/>
    </row>
    <row r="192" spans="1:1" ht="14.25" customHeight="1" x14ac:dyDescent="0.25">
      <c r="A192" s="11"/>
    </row>
    <row r="193" spans="1:1" ht="14.25" customHeight="1" x14ac:dyDescent="0.25">
      <c r="A193" s="11"/>
    </row>
    <row r="194" spans="1:1" ht="14.25" customHeight="1" x14ac:dyDescent="0.25">
      <c r="A194" s="11"/>
    </row>
    <row r="195" spans="1:1" ht="14.25" customHeight="1" x14ac:dyDescent="0.25">
      <c r="A195" s="11"/>
    </row>
    <row r="196" spans="1:1" ht="14.25" customHeight="1" x14ac:dyDescent="0.25">
      <c r="A196" s="11"/>
    </row>
    <row r="197" spans="1:1" ht="14.25" customHeight="1" x14ac:dyDescent="0.25">
      <c r="A197" s="11"/>
    </row>
    <row r="198" spans="1:1" ht="14.25" customHeight="1" x14ac:dyDescent="0.25">
      <c r="A198" s="11"/>
    </row>
    <row r="199" spans="1:1" ht="14.25" customHeight="1" x14ac:dyDescent="0.25">
      <c r="A199" s="11"/>
    </row>
    <row r="200" spans="1:1" ht="14.25" customHeight="1" x14ac:dyDescent="0.25">
      <c r="A200" s="11"/>
    </row>
    <row r="201" spans="1:1" ht="14.25" customHeight="1" x14ac:dyDescent="0.25">
      <c r="A201" s="11"/>
    </row>
    <row r="202" spans="1:1" ht="14.25" customHeight="1" x14ac:dyDescent="0.25">
      <c r="A202" s="11"/>
    </row>
    <row r="203" spans="1:1" ht="14.25" customHeight="1" x14ac:dyDescent="0.25">
      <c r="A203" s="11"/>
    </row>
    <row r="204" spans="1:1" ht="14.25" customHeight="1" x14ac:dyDescent="0.25">
      <c r="A204" s="11"/>
    </row>
    <row r="205" spans="1:1" ht="14.25" customHeight="1" x14ac:dyDescent="0.25">
      <c r="A205" s="11"/>
    </row>
    <row r="206" spans="1:1" ht="14.25" customHeight="1" x14ac:dyDescent="0.25">
      <c r="A206" s="11"/>
    </row>
    <row r="207" spans="1:1" ht="14.25" customHeight="1" x14ac:dyDescent="0.25">
      <c r="A207" s="11"/>
    </row>
    <row r="208" spans="1:1" ht="14.25" customHeight="1" x14ac:dyDescent="0.25">
      <c r="A208" s="11"/>
    </row>
    <row r="209" spans="1:1" ht="14.25" customHeight="1" x14ac:dyDescent="0.25">
      <c r="A209" s="11"/>
    </row>
    <row r="210" spans="1:1" ht="14.25" customHeight="1" x14ac:dyDescent="0.25">
      <c r="A210" s="11"/>
    </row>
    <row r="211" spans="1:1" ht="14.25" customHeight="1" x14ac:dyDescent="0.25">
      <c r="A211" s="11"/>
    </row>
    <row r="212" spans="1:1" ht="14.25" customHeight="1" x14ac:dyDescent="0.25">
      <c r="A212" s="11"/>
    </row>
    <row r="213" spans="1:1" ht="14.25" customHeight="1" x14ac:dyDescent="0.25">
      <c r="A213" s="11"/>
    </row>
    <row r="214" spans="1:1" ht="14.25" customHeight="1" x14ac:dyDescent="0.25">
      <c r="A214" s="11"/>
    </row>
    <row r="215" spans="1:1" ht="14.25" customHeight="1" x14ac:dyDescent="0.25">
      <c r="A215" s="11"/>
    </row>
    <row r="216" spans="1:1" ht="14.25" customHeight="1" x14ac:dyDescent="0.25">
      <c r="A216" s="11"/>
    </row>
    <row r="217" spans="1:1" ht="14.25" customHeight="1" x14ac:dyDescent="0.25">
      <c r="A217" s="11"/>
    </row>
    <row r="218" spans="1:1" ht="14.25" customHeight="1" x14ac:dyDescent="0.25">
      <c r="A218" s="11"/>
    </row>
    <row r="219" spans="1:1" ht="14.25" customHeight="1" x14ac:dyDescent="0.25">
      <c r="A219" s="11"/>
    </row>
    <row r="220" spans="1:1" ht="14.25" customHeight="1" x14ac:dyDescent="0.25">
      <c r="A220" s="11"/>
    </row>
    <row r="221" spans="1:1" ht="14.25" customHeight="1" x14ac:dyDescent="0.25">
      <c r="A221" s="11"/>
    </row>
    <row r="222" spans="1:1" ht="14.25" customHeight="1" x14ac:dyDescent="0.25">
      <c r="A222" s="11"/>
    </row>
    <row r="223" spans="1:1" ht="14.25" customHeight="1" x14ac:dyDescent="0.25">
      <c r="A223" s="11"/>
    </row>
    <row r="224" spans="1:1" ht="14.25" customHeight="1" x14ac:dyDescent="0.25">
      <c r="A224" s="11"/>
    </row>
    <row r="225" spans="1:1" ht="14.25" customHeight="1" x14ac:dyDescent="0.25">
      <c r="A225" s="11"/>
    </row>
    <row r="226" spans="1:1" ht="14.25" customHeight="1" x14ac:dyDescent="0.25">
      <c r="A226" s="11"/>
    </row>
    <row r="227" spans="1:1" ht="14.25" customHeight="1" x14ac:dyDescent="0.25">
      <c r="A227" s="11"/>
    </row>
    <row r="228" spans="1:1" ht="14.25" customHeight="1" x14ac:dyDescent="0.25">
      <c r="A228" s="11"/>
    </row>
    <row r="229" spans="1:1" ht="14.25" customHeight="1" x14ac:dyDescent="0.25">
      <c r="A229" s="11"/>
    </row>
    <row r="230" spans="1:1" ht="14.25" customHeight="1" x14ac:dyDescent="0.25">
      <c r="A230" s="11"/>
    </row>
    <row r="231" spans="1:1" ht="14.25" customHeight="1" x14ac:dyDescent="0.25">
      <c r="A231" s="11"/>
    </row>
    <row r="232" spans="1:1" ht="14.25" customHeight="1" x14ac:dyDescent="0.25">
      <c r="A232" s="11"/>
    </row>
    <row r="233" spans="1:1" ht="14.25" customHeight="1" x14ac:dyDescent="0.25">
      <c r="A233" s="11"/>
    </row>
    <row r="234" spans="1:1" ht="14.25" customHeight="1" x14ac:dyDescent="0.25">
      <c r="A234" s="11"/>
    </row>
    <row r="235" spans="1:1" ht="14.25" customHeight="1" x14ac:dyDescent="0.25">
      <c r="A235" s="11"/>
    </row>
    <row r="236" spans="1:1" ht="14.25" customHeight="1" x14ac:dyDescent="0.25">
      <c r="A236" s="11"/>
    </row>
    <row r="237" spans="1:1" ht="14.25" customHeight="1" x14ac:dyDescent="0.25">
      <c r="A237" s="11"/>
    </row>
    <row r="238" spans="1:1" ht="14.25" customHeight="1" x14ac:dyDescent="0.25">
      <c r="A238" s="11"/>
    </row>
    <row r="239" spans="1:1" ht="14.25" customHeight="1" x14ac:dyDescent="0.25">
      <c r="A239" s="11"/>
    </row>
    <row r="240" spans="1:1" ht="14.25" customHeight="1" x14ac:dyDescent="0.25">
      <c r="A240" s="11"/>
    </row>
    <row r="241" spans="1:1" ht="14.25" customHeight="1" x14ac:dyDescent="0.25">
      <c r="A241" s="11"/>
    </row>
    <row r="242" spans="1:1" ht="14.25" customHeight="1" x14ac:dyDescent="0.25">
      <c r="A242" s="11"/>
    </row>
    <row r="243" spans="1:1" ht="14.25" customHeight="1" x14ac:dyDescent="0.25">
      <c r="A243" s="11"/>
    </row>
    <row r="244" spans="1:1" ht="14.25" customHeight="1" x14ac:dyDescent="0.25">
      <c r="A244" s="11"/>
    </row>
    <row r="245" spans="1:1" ht="14.25" customHeight="1" x14ac:dyDescent="0.25">
      <c r="A245" s="11"/>
    </row>
    <row r="246" spans="1:1" ht="14.25" customHeight="1" x14ac:dyDescent="0.25">
      <c r="A246" s="11"/>
    </row>
    <row r="247" spans="1:1" ht="14.25" customHeight="1" x14ac:dyDescent="0.25">
      <c r="A247" s="11"/>
    </row>
    <row r="248" spans="1:1" ht="14.25" customHeight="1" x14ac:dyDescent="0.25">
      <c r="A248" s="11"/>
    </row>
    <row r="249" spans="1:1" ht="14.25" customHeight="1" x14ac:dyDescent="0.25">
      <c r="A249" s="11"/>
    </row>
    <row r="250" spans="1:1" ht="14.25" customHeight="1" x14ac:dyDescent="0.25">
      <c r="A250" s="11"/>
    </row>
    <row r="251" spans="1:1" ht="14.25" customHeight="1" x14ac:dyDescent="0.25">
      <c r="A251" s="11"/>
    </row>
    <row r="252" spans="1:1" ht="14.25" customHeight="1" x14ac:dyDescent="0.25">
      <c r="A252" s="11"/>
    </row>
    <row r="253" spans="1:1" ht="14.25" customHeight="1" x14ac:dyDescent="0.25">
      <c r="A253" s="11"/>
    </row>
    <row r="254" spans="1:1" ht="14.25" customHeight="1" x14ac:dyDescent="0.25">
      <c r="A254" s="11"/>
    </row>
    <row r="255" spans="1:1" ht="14.25" customHeight="1" x14ac:dyDescent="0.25">
      <c r="A255" s="11"/>
    </row>
    <row r="256" spans="1:1" ht="14.25" customHeight="1" x14ac:dyDescent="0.25">
      <c r="A256" s="11"/>
    </row>
    <row r="257" spans="1:1" ht="14.25" customHeight="1" x14ac:dyDescent="0.25">
      <c r="A257" s="11"/>
    </row>
    <row r="258" spans="1:1" ht="14.25" customHeight="1" x14ac:dyDescent="0.25">
      <c r="A258" s="11"/>
    </row>
    <row r="259" spans="1:1" ht="14.25" customHeight="1" x14ac:dyDescent="0.25">
      <c r="A259" s="11"/>
    </row>
    <row r="260" spans="1:1" ht="14.25" customHeight="1" x14ac:dyDescent="0.25">
      <c r="A260" s="11"/>
    </row>
    <row r="261" spans="1:1" ht="14.25" customHeight="1" x14ac:dyDescent="0.25">
      <c r="A261" s="11"/>
    </row>
    <row r="262" spans="1:1" ht="14.25" customHeight="1" x14ac:dyDescent="0.25">
      <c r="A262" s="11"/>
    </row>
    <row r="263" spans="1:1" ht="14.25" customHeight="1" x14ac:dyDescent="0.25">
      <c r="A263" s="11"/>
    </row>
    <row r="264" spans="1:1" ht="14.25" customHeight="1" x14ac:dyDescent="0.25">
      <c r="A264" s="11"/>
    </row>
    <row r="265" spans="1:1" ht="14.25" customHeight="1" x14ac:dyDescent="0.25">
      <c r="A265" s="11"/>
    </row>
    <row r="266" spans="1:1" ht="14.25" customHeight="1" x14ac:dyDescent="0.25">
      <c r="A266" s="11"/>
    </row>
    <row r="267" spans="1:1" ht="14.25" customHeight="1" x14ac:dyDescent="0.25">
      <c r="A267" s="11"/>
    </row>
    <row r="268" spans="1:1" ht="14.25" customHeight="1" x14ac:dyDescent="0.25">
      <c r="A268" s="11"/>
    </row>
    <row r="269" spans="1:1" ht="14.25" customHeight="1" x14ac:dyDescent="0.25">
      <c r="A269" s="11"/>
    </row>
    <row r="270" spans="1:1" ht="14.25" customHeight="1" x14ac:dyDescent="0.25">
      <c r="A270" s="11"/>
    </row>
    <row r="271" spans="1:1" ht="14.25" customHeight="1" x14ac:dyDescent="0.25">
      <c r="A271" s="11"/>
    </row>
    <row r="272" spans="1:1" ht="14.25" customHeight="1" x14ac:dyDescent="0.25">
      <c r="A272" s="11"/>
    </row>
    <row r="273" spans="1:1" ht="14.25" customHeight="1" x14ac:dyDescent="0.25">
      <c r="A273" s="11"/>
    </row>
    <row r="274" spans="1:1" ht="14.25" customHeight="1" x14ac:dyDescent="0.25">
      <c r="A274" s="11"/>
    </row>
    <row r="275" spans="1:1" ht="14.25" customHeight="1" x14ac:dyDescent="0.25">
      <c r="A275" s="11"/>
    </row>
    <row r="276" spans="1:1" ht="14.25" customHeight="1" x14ac:dyDescent="0.25">
      <c r="A276" s="11"/>
    </row>
    <row r="277" spans="1:1" ht="14.25" customHeight="1" x14ac:dyDescent="0.25">
      <c r="A277" s="11"/>
    </row>
    <row r="278" spans="1:1" ht="14.25" customHeight="1" x14ac:dyDescent="0.25">
      <c r="A278" s="11"/>
    </row>
    <row r="279" spans="1:1" ht="14.25" customHeight="1" x14ac:dyDescent="0.25">
      <c r="A279" s="11"/>
    </row>
    <row r="280" spans="1:1" ht="14.25" customHeight="1" x14ac:dyDescent="0.25">
      <c r="A280" s="11"/>
    </row>
    <row r="281" spans="1:1" ht="14.25" customHeight="1" x14ac:dyDescent="0.25">
      <c r="A281" s="11"/>
    </row>
    <row r="282" spans="1:1" ht="14.25" customHeight="1" x14ac:dyDescent="0.25">
      <c r="A282" s="11"/>
    </row>
    <row r="283" spans="1:1" ht="14.25" customHeight="1" x14ac:dyDescent="0.25">
      <c r="A283" s="11"/>
    </row>
    <row r="284" spans="1:1" ht="14.25" customHeight="1" x14ac:dyDescent="0.25">
      <c r="A284" s="11"/>
    </row>
    <row r="285" spans="1:1" ht="14.25" customHeight="1" x14ac:dyDescent="0.25">
      <c r="A285" s="11"/>
    </row>
    <row r="286" spans="1:1" ht="14.25" customHeight="1" x14ac:dyDescent="0.25">
      <c r="A286" s="11"/>
    </row>
    <row r="287" spans="1:1" ht="14.25" customHeight="1" x14ac:dyDescent="0.25">
      <c r="A287" s="11"/>
    </row>
    <row r="288" spans="1:1" ht="14.25" customHeight="1" x14ac:dyDescent="0.25">
      <c r="A288" s="11"/>
    </row>
    <row r="289" spans="1:1" ht="14.25" customHeight="1" x14ac:dyDescent="0.25">
      <c r="A289" s="11"/>
    </row>
    <row r="290" spans="1:1" ht="14.25" customHeight="1" x14ac:dyDescent="0.25">
      <c r="A290" s="11"/>
    </row>
    <row r="291" spans="1:1" ht="14.25" customHeight="1" x14ac:dyDescent="0.25">
      <c r="A291" s="11"/>
    </row>
    <row r="292" spans="1:1" ht="14.25" customHeight="1" x14ac:dyDescent="0.25">
      <c r="A292" s="11"/>
    </row>
    <row r="293" spans="1:1" ht="14.25" customHeight="1" x14ac:dyDescent="0.25">
      <c r="A293" s="11"/>
    </row>
    <row r="294" spans="1:1" ht="14.25" customHeight="1" x14ac:dyDescent="0.25">
      <c r="A294" s="11"/>
    </row>
    <row r="295" spans="1:1" ht="14.25" customHeight="1" x14ac:dyDescent="0.25">
      <c r="A295" s="11"/>
    </row>
    <row r="296" spans="1:1" ht="14.25" customHeight="1" x14ac:dyDescent="0.25">
      <c r="A296" s="11"/>
    </row>
    <row r="297" spans="1:1" ht="14.25" customHeight="1" x14ac:dyDescent="0.25">
      <c r="A297" s="11"/>
    </row>
    <row r="298" spans="1:1" ht="14.25" customHeight="1" x14ac:dyDescent="0.25">
      <c r="A298" s="11"/>
    </row>
    <row r="299" spans="1:1" ht="14.25" customHeight="1" x14ac:dyDescent="0.25">
      <c r="A299" s="11"/>
    </row>
    <row r="300" spans="1:1" ht="14.25" customHeight="1" x14ac:dyDescent="0.25">
      <c r="A300" s="11"/>
    </row>
    <row r="301" spans="1:1" ht="14.25" customHeight="1" x14ac:dyDescent="0.25">
      <c r="A301" s="11"/>
    </row>
    <row r="302" spans="1:1" ht="14.25" customHeight="1" x14ac:dyDescent="0.25">
      <c r="A302" s="11"/>
    </row>
    <row r="303" spans="1:1" ht="14.25" customHeight="1" x14ac:dyDescent="0.25">
      <c r="A303" s="11"/>
    </row>
    <row r="304" spans="1:1" ht="14.25" customHeight="1" x14ac:dyDescent="0.25">
      <c r="A304" s="11"/>
    </row>
    <row r="305" spans="1:1" ht="14.25" customHeight="1" x14ac:dyDescent="0.25">
      <c r="A305" s="11"/>
    </row>
    <row r="306" spans="1:1" ht="14.25" customHeight="1" x14ac:dyDescent="0.25">
      <c r="A306" s="11"/>
    </row>
    <row r="307" spans="1:1" ht="14.25" customHeight="1" x14ac:dyDescent="0.25">
      <c r="A307" s="11"/>
    </row>
    <row r="308" spans="1:1" ht="14.25" customHeight="1" x14ac:dyDescent="0.25">
      <c r="A308" s="11"/>
    </row>
    <row r="309" spans="1:1" ht="14.25" customHeight="1" x14ac:dyDescent="0.25">
      <c r="A309" s="11"/>
    </row>
    <row r="310" spans="1:1" ht="14.25" customHeight="1" x14ac:dyDescent="0.25">
      <c r="A310" s="11"/>
    </row>
    <row r="311" spans="1:1" ht="14.25" customHeight="1" x14ac:dyDescent="0.25">
      <c r="A311" s="11"/>
    </row>
    <row r="312" spans="1:1" ht="14.25" customHeight="1" x14ac:dyDescent="0.25">
      <c r="A312" s="11"/>
    </row>
    <row r="313" spans="1:1" ht="14.25" customHeight="1" x14ac:dyDescent="0.25">
      <c r="A313" s="11"/>
    </row>
    <row r="314" spans="1:1" ht="14.25" customHeight="1" x14ac:dyDescent="0.25">
      <c r="A314" s="11"/>
    </row>
    <row r="315" spans="1:1" ht="14.25" customHeight="1" x14ac:dyDescent="0.25">
      <c r="A315" s="11"/>
    </row>
    <row r="316" spans="1:1" ht="14.25" customHeight="1" x14ac:dyDescent="0.25">
      <c r="A316" s="11"/>
    </row>
    <row r="317" spans="1:1" ht="14.25" customHeight="1" x14ac:dyDescent="0.25">
      <c r="A317" s="11"/>
    </row>
    <row r="318" spans="1:1" ht="14.25" customHeight="1" x14ac:dyDescent="0.25">
      <c r="A318" s="11"/>
    </row>
    <row r="319" spans="1:1" ht="14.25" customHeight="1" x14ac:dyDescent="0.25">
      <c r="A319" s="11"/>
    </row>
    <row r="320" spans="1:1" ht="14.25" customHeight="1" x14ac:dyDescent="0.25">
      <c r="A320" s="11"/>
    </row>
    <row r="321" spans="1:1" ht="14.25" customHeight="1" x14ac:dyDescent="0.25">
      <c r="A321" s="11"/>
    </row>
    <row r="322" spans="1:1" ht="14.25" customHeight="1" x14ac:dyDescent="0.25">
      <c r="A322" s="11"/>
    </row>
    <row r="323" spans="1:1" ht="14.25" customHeight="1" x14ac:dyDescent="0.25">
      <c r="A323" s="11"/>
    </row>
    <row r="324" spans="1:1" ht="14.25" customHeight="1" x14ac:dyDescent="0.25">
      <c r="A324" s="11"/>
    </row>
    <row r="325" spans="1:1" ht="14.25" customHeight="1" x14ac:dyDescent="0.25">
      <c r="A325" s="11"/>
    </row>
    <row r="326" spans="1:1" ht="14.25" customHeight="1" x14ac:dyDescent="0.25">
      <c r="A326" s="11"/>
    </row>
    <row r="327" spans="1:1" ht="14.25" customHeight="1" x14ac:dyDescent="0.25">
      <c r="A327" s="11"/>
    </row>
    <row r="328" spans="1:1" ht="14.25" customHeight="1" x14ac:dyDescent="0.25">
      <c r="A328" s="11"/>
    </row>
    <row r="329" spans="1:1" ht="14.25" customHeight="1" x14ac:dyDescent="0.25">
      <c r="A329" s="11"/>
    </row>
    <row r="330" spans="1:1" ht="14.25" customHeight="1" x14ac:dyDescent="0.25">
      <c r="A330" s="11"/>
    </row>
    <row r="331" spans="1:1" ht="14.25" customHeight="1" x14ac:dyDescent="0.25">
      <c r="A331" s="11"/>
    </row>
    <row r="332" spans="1:1" ht="14.25" customHeight="1" x14ac:dyDescent="0.25">
      <c r="A332" s="11"/>
    </row>
    <row r="333" spans="1:1" ht="14.25" customHeight="1" x14ac:dyDescent="0.25">
      <c r="A333" s="11"/>
    </row>
    <row r="334" spans="1:1" ht="14.25" customHeight="1" x14ac:dyDescent="0.25">
      <c r="A334" s="11"/>
    </row>
    <row r="335" spans="1:1" ht="14.25" customHeight="1" x14ac:dyDescent="0.25">
      <c r="A335" s="11"/>
    </row>
    <row r="336" spans="1:1" ht="14.25" customHeight="1" x14ac:dyDescent="0.25">
      <c r="A336" s="11"/>
    </row>
    <row r="337" spans="1:1" ht="14.25" customHeight="1" x14ac:dyDescent="0.25">
      <c r="A337" s="11"/>
    </row>
    <row r="338" spans="1:1" ht="14.25" customHeight="1" x14ac:dyDescent="0.25">
      <c r="A338" s="11"/>
    </row>
    <row r="339" spans="1:1" ht="14.25" customHeight="1" x14ac:dyDescent="0.25">
      <c r="A339" s="11"/>
    </row>
    <row r="340" spans="1:1" ht="14.25" customHeight="1" x14ac:dyDescent="0.25">
      <c r="A340" s="11"/>
    </row>
    <row r="341" spans="1:1" ht="14.25" customHeight="1" x14ac:dyDescent="0.25">
      <c r="A341" s="11"/>
    </row>
    <row r="342" spans="1:1" ht="14.25" customHeight="1" x14ac:dyDescent="0.25">
      <c r="A342" s="11"/>
    </row>
    <row r="343" spans="1:1" ht="14.25" customHeight="1" x14ac:dyDescent="0.25">
      <c r="A343" s="11"/>
    </row>
    <row r="344" spans="1:1" ht="14.25" customHeight="1" x14ac:dyDescent="0.25">
      <c r="A344" s="11"/>
    </row>
    <row r="345" spans="1:1" ht="14.25" customHeight="1" x14ac:dyDescent="0.25">
      <c r="A345" s="11"/>
    </row>
    <row r="346" spans="1:1" ht="14.25" customHeight="1" x14ac:dyDescent="0.25">
      <c r="A346" s="11"/>
    </row>
    <row r="347" spans="1:1" ht="14.25" customHeight="1" x14ac:dyDescent="0.25">
      <c r="A347" s="11"/>
    </row>
    <row r="348" spans="1:1" ht="14.25" customHeight="1" x14ac:dyDescent="0.25">
      <c r="A348" s="11"/>
    </row>
    <row r="349" spans="1:1" ht="14.25" customHeight="1" x14ac:dyDescent="0.25">
      <c r="A349" s="11"/>
    </row>
    <row r="350" spans="1:1" ht="14.25" customHeight="1" x14ac:dyDescent="0.25">
      <c r="A350" s="11"/>
    </row>
    <row r="351" spans="1:1" ht="14.25" customHeight="1" x14ac:dyDescent="0.25">
      <c r="A351" s="11"/>
    </row>
    <row r="352" spans="1:1" ht="14.25" customHeight="1" x14ac:dyDescent="0.25">
      <c r="A352" s="11"/>
    </row>
    <row r="353" spans="1:1" ht="14.25" customHeight="1" x14ac:dyDescent="0.25">
      <c r="A353" s="11"/>
    </row>
    <row r="354" spans="1:1" ht="14.25" customHeight="1" x14ac:dyDescent="0.25">
      <c r="A354" s="11"/>
    </row>
    <row r="355" spans="1:1" ht="14.25" customHeight="1" x14ac:dyDescent="0.25">
      <c r="A355" s="11"/>
    </row>
    <row r="356" spans="1:1" ht="14.25" customHeight="1" x14ac:dyDescent="0.25">
      <c r="A356" s="11"/>
    </row>
    <row r="357" spans="1:1" ht="14.25" customHeight="1" x14ac:dyDescent="0.25">
      <c r="A357" s="11"/>
    </row>
    <row r="358" spans="1:1" ht="14.25" customHeight="1" x14ac:dyDescent="0.25">
      <c r="A358" s="11"/>
    </row>
    <row r="359" spans="1:1" ht="14.25" customHeight="1" x14ac:dyDescent="0.25">
      <c r="A359" s="11"/>
    </row>
    <row r="360" spans="1:1" ht="14.25" customHeight="1" x14ac:dyDescent="0.25">
      <c r="A360" s="11"/>
    </row>
    <row r="361" spans="1:1" ht="14.25" customHeight="1" x14ac:dyDescent="0.25">
      <c r="A361" s="11"/>
    </row>
    <row r="362" spans="1:1" ht="14.25" customHeight="1" x14ac:dyDescent="0.25">
      <c r="A362" s="11"/>
    </row>
    <row r="363" spans="1:1" ht="14.25" customHeight="1" x14ac:dyDescent="0.25">
      <c r="A363" s="11"/>
    </row>
    <row r="364" spans="1:1" ht="14.25" customHeight="1" x14ac:dyDescent="0.25">
      <c r="A364" s="11"/>
    </row>
    <row r="365" spans="1:1" ht="14.25" customHeight="1" x14ac:dyDescent="0.25">
      <c r="A365" s="11"/>
    </row>
    <row r="366" spans="1:1" ht="14.25" customHeight="1" x14ac:dyDescent="0.25">
      <c r="A366" s="11"/>
    </row>
    <row r="367" spans="1:1" ht="14.25" customHeight="1" x14ac:dyDescent="0.25">
      <c r="A367" s="11"/>
    </row>
    <row r="368" spans="1:1" ht="14.25" customHeight="1" x14ac:dyDescent="0.25">
      <c r="A368" s="11"/>
    </row>
    <row r="369" spans="1:1" ht="14.25" customHeight="1" x14ac:dyDescent="0.25">
      <c r="A369" s="11"/>
    </row>
    <row r="370" spans="1:1" ht="14.25" customHeight="1" x14ac:dyDescent="0.25">
      <c r="A370" s="11"/>
    </row>
    <row r="371" spans="1:1" ht="14.25" customHeight="1" x14ac:dyDescent="0.25">
      <c r="A371" s="11"/>
    </row>
    <row r="372" spans="1:1" ht="14.25" customHeight="1" x14ac:dyDescent="0.25">
      <c r="A372" s="11"/>
    </row>
    <row r="373" spans="1:1" ht="14.25" customHeight="1" x14ac:dyDescent="0.25">
      <c r="A373" s="11"/>
    </row>
    <row r="374" spans="1:1" ht="14.25" customHeight="1" x14ac:dyDescent="0.25">
      <c r="A374" s="11"/>
    </row>
    <row r="375" spans="1:1" ht="14.25" customHeight="1" x14ac:dyDescent="0.25">
      <c r="A375" s="11"/>
    </row>
    <row r="376" spans="1:1" ht="14.25" customHeight="1" x14ac:dyDescent="0.25">
      <c r="A376" s="11"/>
    </row>
    <row r="377" spans="1:1" ht="14.25" customHeight="1" x14ac:dyDescent="0.25">
      <c r="A377" s="11"/>
    </row>
    <row r="378" spans="1:1" ht="14.25" customHeight="1" x14ac:dyDescent="0.25">
      <c r="A378" s="11"/>
    </row>
    <row r="379" spans="1:1" ht="14.25" customHeight="1" x14ac:dyDescent="0.25">
      <c r="A379" s="11"/>
    </row>
    <row r="380" spans="1:1" ht="14.25" customHeight="1" x14ac:dyDescent="0.25">
      <c r="A380" s="11"/>
    </row>
    <row r="381" spans="1:1" ht="14.25" customHeight="1" x14ac:dyDescent="0.25">
      <c r="A381" s="11"/>
    </row>
    <row r="382" spans="1:1" ht="14.25" customHeight="1" x14ac:dyDescent="0.25">
      <c r="A382" s="11"/>
    </row>
    <row r="383" spans="1:1" ht="14.25" customHeight="1" x14ac:dyDescent="0.25">
      <c r="A383" s="11"/>
    </row>
    <row r="384" spans="1:1" ht="14.25" customHeight="1" x14ac:dyDescent="0.25">
      <c r="A384" s="11"/>
    </row>
    <row r="385" spans="1:1" ht="14.25" customHeight="1" x14ac:dyDescent="0.25">
      <c r="A385" s="11"/>
    </row>
    <row r="386" spans="1:1" ht="14.25" customHeight="1" x14ac:dyDescent="0.25">
      <c r="A386" s="11"/>
    </row>
    <row r="387" spans="1:1" ht="14.25" customHeight="1" x14ac:dyDescent="0.25">
      <c r="A387" s="11"/>
    </row>
    <row r="388" spans="1:1" ht="14.25" customHeight="1" x14ac:dyDescent="0.25">
      <c r="A388" s="11"/>
    </row>
    <row r="389" spans="1:1" ht="14.25" customHeight="1" x14ac:dyDescent="0.25">
      <c r="A389" s="11"/>
    </row>
    <row r="390" spans="1:1" ht="14.25" customHeight="1" x14ac:dyDescent="0.25">
      <c r="A390" s="11"/>
    </row>
    <row r="391" spans="1:1" ht="14.25" customHeight="1" x14ac:dyDescent="0.25">
      <c r="A391" s="11"/>
    </row>
    <row r="392" spans="1:1" ht="14.25" customHeight="1" x14ac:dyDescent="0.25">
      <c r="A392" s="11"/>
    </row>
    <row r="393" spans="1:1" ht="14.25" customHeight="1" x14ac:dyDescent="0.25">
      <c r="A393" s="11"/>
    </row>
    <row r="394" spans="1:1" ht="14.25" customHeight="1" x14ac:dyDescent="0.25">
      <c r="A394" s="11"/>
    </row>
    <row r="395" spans="1:1" ht="14.25" customHeight="1" x14ac:dyDescent="0.25">
      <c r="A395" s="11"/>
    </row>
    <row r="396" spans="1:1" ht="14.25" customHeight="1" x14ac:dyDescent="0.25">
      <c r="A396" s="11"/>
    </row>
    <row r="397" spans="1:1" ht="14.25" customHeight="1" x14ac:dyDescent="0.25">
      <c r="A397" s="11"/>
    </row>
    <row r="398" spans="1:1" ht="14.25" customHeight="1" x14ac:dyDescent="0.25">
      <c r="A398" s="11"/>
    </row>
    <row r="399" spans="1:1" ht="14.25" customHeight="1" x14ac:dyDescent="0.25">
      <c r="A399" s="11"/>
    </row>
    <row r="400" spans="1:1" ht="14.25" customHeight="1" x14ac:dyDescent="0.25">
      <c r="A400" s="11"/>
    </row>
    <row r="401" spans="1:1" ht="14.25" customHeight="1" x14ac:dyDescent="0.25">
      <c r="A401" s="11"/>
    </row>
    <row r="402" spans="1:1" ht="14.25" customHeight="1" x14ac:dyDescent="0.25">
      <c r="A402" s="11"/>
    </row>
    <row r="403" spans="1:1" ht="14.25" customHeight="1" x14ac:dyDescent="0.25">
      <c r="A403" s="11"/>
    </row>
    <row r="404" spans="1:1" ht="14.25" customHeight="1" x14ac:dyDescent="0.25">
      <c r="A404" s="11"/>
    </row>
    <row r="405" spans="1:1" ht="14.25" customHeight="1" x14ac:dyDescent="0.25">
      <c r="A405" s="11"/>
    </row>
    <row r="406" spans="1:1" ht="14.25" customHeight="1" x14ac:dyDescent="0.25">
      <c r="A406" s="11"/>
    </row>
    <row r="407" spans="1:1" ht="14.25" customHeight="1" x14ac:dyDescent="0.25">
      <c r="A407" s="11"/>
    </row>
    <row r="408" spans="1:1" ht="14.25" customHeight="1" x14ac:dyDescent="0.25">
      <c r="A408" s="11"/>
    </row>
    <row r="409" spans="1:1" ht="14.25" customHeight="1" x14ac:dyDescent="0.25">
      <c r="A409" s="11"/>
    </row>
    <row r="410" spans="1:1" ht="14.25" customHeight="1" x14ac:dyDescent="0.25">
      <c r="A410" s="11"/>
    </row>
    <row r="411" spans="1:1" ht="14.25" customHeight="1" x14ac:dyDescent="0.25">
      <c r="A411" s="11"/>
    </row>
    <row r="412" spans="1:1" ht="14.25" customHeight="1" x14ac:dyDescent="0.25">
      <c r="A412" s="11"/>
    </row>
    <row r="413" spans="1:1" ht="14.25" customHeight="1" x14ac:dyDescent="0.25">
      <c r="A413" s="11"/>
    </row>
    <row r="414" spans="1:1" ht="14.25" customHeight="1" x14ac:dyDescent="0.25">
      <c r="A414" s="11"/>
    </row>
    <row r="415" spans="1:1" ht="14.25" customHeight="1" x14ac:dyDescent="0.25">
      <c r="A415" s="11"/>
    </row>
    <row r="416" spans="1:1" ht="14.25" customHeight="1" x14ac:dyDescent="0.25">
      <c r="A416" s="11"/>
    </row>
    <row r="417" spans="1:1" ht="14.25" customHeight="1" x14ac:dyDescent="0.25">
      <c r="A417" s="11"/>
    </row>
    <row r="418" spans="1:1" ht="14.25" customHeight="1" x14ac:dyDescent="0.25">
      <c r="A418" s="11"/>
    </row>
    <row r="419" spans="1:1" ht="14.25" customHeight="1" x14ac:dyDescent="0.25">
      <c r="A419" s="11"/>
    </row>
    <row r="420" spans="1:1" ht="14.25" customHeight="1" x14ac:dyDescent="0.25">
      <c r="A420" s="11"/>
    </row>
    <row r="421" spans="1:1" ht="14.25" customHeight="1" x14ac:dyDescent="0.25">
      <c r="A421" s="11"/>
    </row>
    <row r="422" spans="1:1" ht="14.25" customHeight="1" x14ac:dyDescent="0.25">
      <c r="A422" s="11"/>
    </row>
    <row r="423" spans="1:1" ht="14.25" customHeight="1" x14ac:dyDescent="0.25">
      <c r="A423" s="11"/>
    </row>
    <row r="424" spans="1:1" ht="14.25" customHeight="1" x14ac:dyDescent="0.25">
      <c r="A424" s="11"/>
    </row>
    <row r="425" spans="1:1" ht="14.25" customHeight="1" x14ac:dyDescent="0.25">
      <c r="A425" s="11"/>
    </row>
    <row r="426" spans="1:1" ht="14.25" customHeight="1" x14ac:dyDescent="0.25">
      <c r="A426" s="11"/>
    </row>
    <row r="427" spans="1:1" ht="14.25" customHeight="1" x14ac:dyDescent="0.25">
      <c r="A427" s="11"/>
    </row>
    <row r="428" spans="1:1" ht="14.25" customHeight="1" x14ac:dyDescent="0.25">
      <c r="A428" s="11"/>
    </row>
    <row r="429" spans="1:1" ht="14.25" customHeight="1" x14ac:dyDescent="0.25">
      <c r="A429" s="11"/>
    </row>
    <row r="430" spans="1:1" ht="14.25" customHeight="1" x14ac:dyDescent="0.25">
      <c r="A430" s="11"/>
    </row>
    <row r="431" spans="1:1" ht="14.25" customHeight="1" x14ac:dyDescent="0.25">
      <c r="A431" s="11"/>
    </row>
    <row r="432" spans="1:1" ht="14.25" customHeight="1" x14ac:dyDescent="0.25">
      <c r="A432" s="11"/>
    </row>
    <row r="433" spans="1:1" ht="14.25" customHeight="1" x14ac:dyDescent="0.25">
      <c r="A433" s="11"/>
    </row>
    <row r="434" spans="1:1" ht="14.25" customHeight="1" x14ac:dyDescent="0.25">
      <c r="A434" s="11"/>
    </row>
    <row r="435" spans="1:1" ht="14.25" customHeight="1" x14ac:dyDescent="0.25">
      <c r="A435" s="11"/>
    </row>
    <row r="436" spans="1:1" ht="14.25" customHeight="1" x14ac:dyDescent="0.25">
      <c r="A436" s="11"/>
    </row>
    <row r="437" spans="1:1" ht="14.25" customHeight="1" x14ac:dyDescent="0.25">
      <c r="A437" s="11"/>
    </row>
    <row r="438" spans="1:1" ht="14.25" customHeight="1" x14ac:dyDescent="0.25">
      <c r="A438" s="11"/>
    </row>
    <row r="439" spans="1:1" ht="14.25" customHeight="1" x14ac:dyDescent="0.25">
      <c r="A439" s="11"/>
    </row>
    <row r="440" spans="1:1" ht="14.25" customHeight="1" x14ac:dyDescent="0.25">
      <c r="A440" s="11"/>
    </row>
    <row r="441" spans="1:1" ht="14.25" customHeight="1" x14ac:dyDescent="0.25">
      <c r="A441" s="11"/>
    </row>
    <row r="442" spans="1:1" ht="14.25" customHeight="1" x14ac:dyDescent="0.25">
      <c r="A442" s="11"/>
    </row>
    <row r="443" spans="1:1" ht="14.25" customHeight="1" x14ac:dyDescent="0.25">
      <c r="A443" s="11"/>
    </row>
    <row r="444" spans="1:1" ht="14.25" customHeight="1" x14ac:dyDescent="0.25">
      <c r="A444" s="11"/>
    </row>
    <row r="445" spans="1:1" ht="14.25" customHeight="1" x14ac:dyDescent="0.25">
      <c r="A445" s="11"/>
    </row>
    <row r="446" spans="1:1" ht="14.25" customHeight="1" x14ac:dyDescent="0.25">
      <c r="A446" s="11"/>
    </row>
    <row r="447" spans="1:1" ht="14.25" customHeight="1" x14ac:dyDescent="0.25">
      <c r="A447" s="11"/>
    </row>
    <row r="448" spans="1:1" ht="14.25" customHeight="1" x14ac:dyDescent="0.25">
      <c r="A448" s="11"/>
    </row>
    <row r="449" spans="1:1" ht="14.25" customHeight="1" x14ac:dyDescent="0.25">
      <c r="A449" s="11"/>
    </row>
    <row r="450" spans="1:1" ht="14.25" customHeight="1" x14ac:dyDescent="0.25">
      <c r="A450" s="11"/>
    </row>
    <row r="451" spans="1:1" ht="14.25" customHeight="1" x14ac:dyDescent="0.25">
      <c r="A451" s="11"/>
    </row>
    <row r="452" spans="1:1" ht="14.25" customHeight="1" x14ac:dyDescent="0.25">
      <c r="A452" s="11"/>
    </row>
    <row r="453" spans="1:1" ht="14.25" customHeight="1" x14ac:dyDescent="0.25">
      <c r="A453" s="11"/>
    </row>
    <row r="454" spans="1:1" ht="14.25" customHeight="1" x14ac:dyDescent="0.25">
      <c r="A454" s="11"/>
    </row>
    <row r="455" spans="1:1" ht="14.25" customHeight="1" x14ac:dyDescent="0.25">
      <c r="A455" s="11"/>
    </row>
    <row r="456" spans="1:1" ht="14.25" customHeight="1" x14ac:dyDescent="0.25">
      <c r="A456" s="11"/>
    </row>
    <row r="457" spans="1:1" ht="14.25" customHeight="1" x14ac:dyDescent="0.25">
      <c r="A457" s="11"/>
    </row>
    <row r="458" spans="1:1" ht="14.25" customHeight="1" x14ac:dyDescent="0.25">
      <c r="A458" s="11"/>
    </row>
    <row r="459" spans="1:1" ht="14.25" customHeight="1" x14ac:dyDescent="0.25">
      <c r="A459" s="11"/>
    </row>
    <row r="460" spans="1:1" ht="14.25" customHeight="1" x14ac:dyDescent="0.25">
      <c r="A460" s="11"/>
    </row>
    <row r="461" spans="1:1" ht="14.25" customHeight="1" x14ac:dyDescent="0.25">
      <c r="A461" s="11"/>
    </row>
    <row r="462" spans="1:1" ht="14.25" customHeight="1" x14ac:dyDescent="0.25">
      <c r="A462" s="11"/>
    </row>
    <row r="463" spans="1:1" ht="14.25" customHeight="1" x14ac:dyDescent="0.25">
      <c r="A463" s="11"/>
    </row>
    <row r="464" spans="1:1" ht="14.25" customHeight="1" x14ac:dyDescent="0.25">
      <c r="A464" s="11"/>
    </row>
    <row r="465" spans="1:1" ht="14.25" customHeight="1" x14ac:dyDescent="0.25">
      <c r="A465" s="11"/>
    </row>
    <row r="466" spans="1:1" ht="14.25" customHeight="1" x14ac:dyDescent="0.25">
      <c r="A466" s="11"/>
    </row>
    <row r="467" spans="1:1" ht="14.25" customHeight="1" x14ac:dyDescent="0.25">
      <c r="A467" s="11"/>
    </row>
    <row r="468" spans="1:1" ht="14.25" customHeight="1" x14ac:dyDescent="0.25">
      <c r="A468" s="11"/>
    </row>
    <row r="469" spans="1:1" ht="14.25" customHeight="1" x14ac:dyDescent="0.25">
      <c r="A469" s="11"/>
    </row>
    <row r="470" spans="1:1" ht="14.25" customHeight="1" x14ac:dyDescent="0.25">
      <c r="A470" s="11"/>
    </row>
    <row r="471" spans="1:1" ht="14.25" customHeight="1" x14ac:dyDescent="0.25">
      <c r="A471" s="11"/>
    </row>
    <row r="472" spans="1:1" ht="14.25" customHeight="1" x14ac:dyDescent="0.25">
      <c r="A472" s="11"/>
    </row>
    <row r="473" spans="1:1" ht="14.25" customHeight="1" x14ac:dyDescent="0.25">
      <c r="A473" s="11"/>
    </row>
    <row r="474" spans="1:1" ht="14.25" customHeight="1" x14ac:dyDescent="0.25">
      <c r="A474" s="11"/>
    </row>
    <row r="475" spans="1:1" ht="14.25" customHeight="1" x14ac:dyDescent="0.25">
      <c r="A475" s="11"/>
    </row>
    <row r="476" spans="1:1" ht="14.25" customHeight="1" x14ac:dyDescent="0.25">
      <c r="A476" s="11"/>
    </row>
    <row r="477" spans="1:1" ht="14.25" customHeight="1" x14ac:dyDescent="0.25">
      <c r="A477" s="11"/>
    </row>
    <row r="478" spans="1:1" ht="14.25" customHeight="1" x14ac:dyDescent="0.25">
      <c r="A478" s="11"/>
    </row>
    <row r="479" spans="1:1" ht="14.25" customHeight="1" x14ac:dyDescent="0.25">
      <c r="A479" s="11"/>
    </row>
    <row r="480" spans="1:1" ht="14.25" customHeight="1" x14ac:dyDescent="0.25">
      <c r="A480" s="11"/>
    </row>
    <row r="481" spans="1:1" ht="14.25" customHeight="1" x14ac:dyDescent="0.25">
      <c r="A481" s="11"/>
    </row>
    <row r="482" spans="1:1" ht="14.25" customHeight="1" x14ac:dyDescent="0.25">
      <c r="A482" s="11"/>
    </row>
    <row r="483" spans="1:1" ht="14.25" customHeight="1" x14ac:dyDescent="0.25">
      <c r="A483" s="11"/>
    </row>
    <row r="484" spans="1:1" ht="14.25" customHeight="1" x14ac:dyDescent="0.25">
      <c r="A484" s="11"/>
    </row>
    <row r="485" spans="1:1" ht="14.25" customHeight="1" x14ac:dyDescent="0.25">
      <c r="A485" s="11"/>
    </row>
    <row r="486" spans="1:1" ht="14.25" customHeight="1" x14ac:dyDescent="0.25">
      <c r="A486" s="11"/>
    </row>
    <row r="487" spans="1:1" ht="14.25" customHeight="1" x14ac:dyDescent="0.25">
      <c r="A487" s="11"/>
    </row>
    <row r="488" spans="1:1" ht="14.25" customHeight="1" x14ac:dyDescent="0.25">
      <c r="A488" s="11"/>
    </row>
    <row r="489" spans="1:1" ht="14.25" customHeight="1" x14ac:dyDescent="0.25">
      <c r="A489" s="11"/>
    </row>
    <row r="490" spans="1:1" ht="14.25" customHeight="1" x14ac:dyDescent="0.25">
      <c r="A490" s="11"/>
    </row>
    <row r="491" spans="1:1" ht="14.25" customHeight="1" x14ac:dyDescent="0.25">
      <c r="A491" s="11"/>
    </row>
    <row r="492" spans="1:1" ht="14.25" customHeight="1" x14ac:dyDescent="0.25">
      <c r="A492" s="11"/>
    </row>
    <row r="493" spans="1:1" ht="14.25" customHeight="1" x14ac:dyDescent="0.25">
      <c r="A493" s="11"/>
    </row>
    <row r="494" spans="1:1" ht="14.25" customHeight="1" x14ac:dyDescent="0.25">
      <c r="A494" s="11"/>
    </row>
    <row r="495" spans="1:1" ht="14.25" customHeight="1" x14ac:dyDescent="0.25">
      <c r="A495" s="11"/>
    </row>
    <row r="496" spans="1:1" ht="14.25" customHeight="1" x14ac:dyDescent="0.25">
      <c r="A496" s="11"/>
    </row>
    <row r="497" spans="1:1" ht="14.25" customHeight="1" x14ac:dyDescent="0.25">
      <c r="A497" s="11"/>
    </row>
    <row r="498" spans="1:1" ht="14.25" customHeight="1" x14ac:dyDescent="0.25">
      <c r="A498" s="11"/>
    </row>
    <row r="499" spans="1:1" ht="14.25" customHeight="1" x14ac:dyDescent="0.25">
      <c r="A499" s="11"/>
    </row>
    <row r="500" spans="1:1" ht="14.25" customHeight="1" x14ac:dyDescent="0.25">
      <c r="A500" s="11"/>
    </row>
    <row r="501" spans="1:1" ht="14.25" customHeight="1" x14ac:dyDescent="0.25">
      <c r="A501" s="11"/>
    </row>
    <row r="502" spans="1:1" ht="14.25" customHeight="1" x14ac:dyDescent="0.25">
      <c r="A502" s="11"/>
    </row>
    <row r="503" spans="1:1" ht="14.25" customHeight="1" x14ac:dyDescent="0.25">
      <c r="A503" s="11"/>
    </row>
    <row r="504" spans="1:1" ht="14.25" customHeight="1" x14ac:dyDescent="0.25">
      <c r="A504" s="11"/>
    </row>
    <row r="505" spans="1:1" ht="14.25" customHeight="1" x14ac:dyDescent="0.25">
      <c r="A505" s="11"/>
    </row>
    <row r="506" spans="1:1" ht="14.25" customHeight="1" x14ac:dyDescent="0.25">
      <c r="A506" s="11"/>
    </row>
    <row r="507" spans="1:1" ht="14.25" customHeight="1" x14ac:dyDescent="0.25">
      <c r="A507" s="11"/>
    </row>
    <row r="508" spans="1:1" ht="14.25" customHeight="1" x14ac:dyDescent="0.25">
      <c r="A508" s="11"/>
    </row>
    <row r="509" spans="1:1" ht="14.25" customHeight="1" x14ac:dyDescent="0.25">
      <c r="A509" s="11"/>
    </row>
    <row r="510" spans="1:1" ht="14.25" customHeight="1" x14ac:dyDescent="0.25">
      <c r="A510" s="11"/>
    </row>
    <row r="511" spans="1:1" ht="14.25" customHeight="1" x14ac:dyDescent="0.25">
      <c r="A511" s="11"/>
    </row>
    <row r="512" spans="1:1" ht="14.25" customHeight="1" x14ac:dyDescent="0.25">
      <c r="A512" s="11"/>
    </row>
    <row r="513" spans="1:1" ht="14.25" customHeight="1" x14ac:dyDescent="0.25">
      <c r="A513" s="11"/>
    </row>
    <row r="514" spans="1:1" ht="14.25" customHeight="1" x14ac:dyDescent="0.25">
      <c r="A514" s="11"/>
    </row>
    <row r="515" spans="1:1" ht="14.25" customHeight="1" x14ac:dyDescent="0.25">
      <c r="A515" s="11"/>
    </row>
    <row r="516" spans="1:1" ht="14.25" customHeight="1" x14ac:dyDescent="0.25">
      <c r="A516" s="11"/>
    </row>
    <row r="517" spans="1:1" ht="14.25" customHeight="1" x14ac:dyDescent="0.25">
      <c r="A517" s="11"/>
    </row>
    <row r="518" spans="1:1" ht="14.25" customHeight="1" x14ac:dyDescent="0.25">
      <c r="A518" s="11"/>
    </row>
    <row r="519" spans="1:1" ht="14.25" customHeight="1" x14ac:dyDescent="0.25">
      <c r="A519" s="11"/>
    </row>
    <row r="520" spans="1:1" ht="14.25" customHeight="1" x14ac:dyDescent="0.25">
      <c r="A520" s="11"/>
    </row>
    <row r="521" spans="1:1" ht="14.25" customHeight="1" x14ac:dyDescent="0.25">
      <c r="A521" s="11"/>
    </row>
    <row r="522" spans="1:1" ht="14.25" customHeight="1" x14ac:dyDescent="0.25">
      <c r="A522" s="11"/>
    </row>
    <row r="523" spans="1:1" ht="14.25" customHeight="1" x14ac:dyDescent="0.25">
      <c r="A523" s="11"/>
    </row>
    <row r="524" spans="1:1" ht="14.25" customHeight="1" x14ac:dyDescent="0.25">
      <c r="A524" s="11"/>
    </row>
    <row r="525" spans="1:1" ht="14.25" customHeight="1" x14ac:dyDescent="0.25">
      <c r="A525" s="11"/>
    </row>
    <row r="526" spans="1:1" ht="14.25" customHeight="1" x14ac:dyDescent="0.25">
      <c r="A526" s="11"/>
    </row>
    <row r="527" spans="1:1" ht="14.25" customHeight="1" x14ac:dyDescent="0.25">
      <c r="A527" s="11"/>
    </row>
    <row r="528" spans="1:1" ht="14.25" customHeight="1" x14ac:dyDescent="0.25">
      <c r="A528" s="11"/>
    </row>
    <row r="529" spans="1:1" ht="14.25" customHeight="1" x14ac:dyDescent="0.25">
      <c r="A529" s="11"/>
    </row>
    <row r="530" spans="1:1" ht="14.25" customHeight="1" x14ac:dyDescent="0.25">
      <c r="A530" s="11"/>
    </row>
    <row r="531" spans="1:1" ht="14.25" customHeight="1" x14ac:dyDescent="0.25">
      <c r="A531" s="11"/>
    </row>
    <row r="532" spans="1:1" ht="14.25" customHeight="1" x14ac:dyDescent="0.25">
      <c r="A532" s="11"/>
    </row>
    <row r="533" spans="1:1" ht="14.25" customHeight="1" x14ac:dyDescent="0.25">
      <c r="A533" s="11"/>
    </row>
    <row r="534" spans="1:1" ht="14.25" customHeight="1" x14ac:dyDescent="0.25">
      <c r="A534" s="11"/>
    </row>
    <row r="535" spans="1:1" ht="14.25" customHeight="1" x14ac:dyDescent="0.25">
      <c r="A535" s="11"/>
    </row>
    <row r="536" spans="1:1" ht="14.25" customHeight="1" x14ac:dyDescent="0.25">
      <c r="A536" s="11"/>
    </row>
    <row r="537" spans="1:1" ht="14.25" customHeight="1" x14ac:dyDescent="0.25">
      <c r="A537" s="11"/>
    </row>
    <row r="538" spans="1:1" ht="14.25" customHeight="1" x14ac:dyDescent="0.25">
      <c r="A538" s="11"/>
    </row>
    <row r="539" spans="1:1" ht="14.25" customHeight="1" x14ac:dyDescent="0.25">
      <c r="A539" s="11"/>
    </row>
    <row r="540" spans="1:1" ht="14.25" customHeight="1" x14ac:dyDescent="0.25">
      <c r="A540" s="11"/>
    </row>
    <row r="541" spans="1:1" ht="14.25" customHeight="1" x14ac:dyDescent="0.25">
      <c r="A541" s="11"/>
    </row>
    <row r="542" spans="1:1" ht="14.25" customHeight="1" x14ac:dyDescent="0.25">
      <c r="A542" s="11"/>
    </row>
    <row r="543" spans="1:1" ht="14.25" customHeight="1" x14ac:dyDescent="0.25">
      <c r="A543" s="11"/>
    </row>
    <row r="544" spans="1:1" ht="14.25" customHeight="1" x14ac:dyDescent="0.25">
      <c r="A544" s="11"/>
    </row>
    <row r="545" spans="1:1" ht="14.25" customHeight="1" x14ac:dyDescent="0.25">
      <c r="A545" s="11"/>
    </row>
    <row r="546" spans="1:1" ht="14.25" customHeight="1" x14ac:dyDescent="0.25">
      <c r="A546" s="11"/>
    </row>
    <row r="547" spans="1:1" ht="14.25" customHeight="1" x14ac:dyDescent="0.25">
      <c r="A547" s="11"/>
    </row>
    <row r="548" spans="1:1" ht="14.25" customHeight="1" x14ac:dyDescent="0.25">
      <c r="A548" s="11"/>
    </row>
    <row r="549" spans="1:1" ht="14.25" customHeight="1" x14ac:dyDescent="0.25">
      <c r="A549" s="11"/>
    </row>
    <row r="550" spans="1:1" ht="14.25" customHeight="1" x14ac:dyDescent="0.25">
      <c r="A550" s="11"/>
    </row>
    <row r="551" spans="1:1" ht="14.25" customHeight="1" x14ac:dyDescent="0.25">
      <c r="A551" s="11"/>
    </row>
    <row r="552" spans="1:1" ht="14.25" customHeight="1" x14ac:dyDescent="0.25">
      <c r="A552" s="11"/>
    </row>
    <row r="553" spans="1:1" ht="14.25" customHeight="1" x14ac:dyDescent="0.25">
      <c r="A553" s="11"/>
    </row>
    <row r="554" spans="1:1" ht="14.25" customHeight="1" x14ac:dyDescent="0.25">
      <c r="A554" s="11"/>
    </row>
    <row r="555" spans="1:1" ht="14.25" customHeight="1" x14ac:dyDescent="0.25">
      <c r="A555" s="11"/>
    </row>
    <row r="556" spans="1:1" ht="14.25" customHeight="1" x14ac:dyDescent="0.25">
      <c r="A556" s="11"/>
    </row>
    <row r="557" spans="1:1" ht="14.25" customHeight="1" x14ac:dyDescent="0.25">
      <c r="A557" s="11"/>
    </row>
    <row r="558" spans="1:1" ht="14.25" customHeight="1" x14ac:dyDescent="0.25">
      <c r="A558" s="11"/>
    </row>
    <row r="559" spans="1:1" ht="14.25" customHeight="1" x14ac:dyDescent="0.25">
      <c r="A559" s="11"/>
    </row>
    <row r="560" spans="1:1" ht="14.25" customHeight="1" x14ac:dyDescent="0.25">
      <c r="A560" s="11"/>
    </row>
    <row r="561" spans="1:1" ht="14.25" customHeight="1" x14ac:dyDescent="0.25">
      <c r="A561" s="11"/>
    </row>
    <row r="562" spans="1:1" ht="14.25" customHeight="1" x14ac:dyDescent="0.25">
      <c r="A562" s="11"/>
    </row>
    <row r="563" spans="1:1" ht="14.25" customHeight="1" x14ac:dyDescent="0.25">
      <c r="A563" s="11"/>
    </row>
    <row r="564" spans="1:1" ht="14.25" customHeight="1" x14ac:dyDescent="0.25">
      <c r="A564" s="11"/>
    </row>
    <row r="565" spans="1:1" ht="14.25" customHeight="1" x14ac:dyDescent="0.25">
      <c r="A565" s="11"/>
    </row>
    <row r="566" spans="1:1" ht="14.25" customHeight="1" x14ac:dyDescent="0.25">
      <c r="A566" s="11"/>
    </row>
    <row r="567" spans="1:1" ht="14.25" customHeight="1" x14ac:dyDescent="0.25">
      <c r="A567" s="11"/>
    </row>
    <row r="568" spans="1:1" ht="14.25" customHeight="1" x14ac:dyDescent="0.25">
      <c r="A568" s="11"/>
    </row>
    <row r="569" spans="1:1" ht="14.25" customHeight="1" x14ac:dyDescent="0.25">
      <c r="A569" s="11"/>
    </row>
    <row r="570" spans="1:1" ht="14.25" customHeight="1" x14ac:dyDescent="0.25">
      <c r="A570" s="11"/>
    </row>
    <row r="571" spans="1:1" ht="14.25" customHeight="1" x14ac:dyDescent="0.25">
      <c r="A571" s="11"/>
    </row>
    <row r="572" spans="1:1" ht="14.25" customHeight="1" x14ac:dyDescent="0.25">
      <c r="A572" s="11"/>
    </row>
    <row r="573" spans="1:1" ht="14.25" customHeight="1" x14ac:dyDescent="0.25">
      <c r="A573" s="11"/>
    </row>
    <row r="574" spans="1:1" ht="14.25" customHeight="1" x14ac:dyDescent="0.25">
      <c r="A574" s="11"/>
    </row>
    <row r="575" spans="1:1" ht="14.25" customHeight="1" x14ac:dyDescent="0.25">
      <c r="A575" s="11"/>
    </row>
    <row r="576" spans="1:1" ht="14.25" customHeight="1" x14ac:dyDescent="0.25">
      <c r="A576" s="11"/>
    </row>
    <row r="577" spans="1:1" ht="14.25" customHeight="1" x14ac:dyDescent="0.25">
      <c r="A577" s="11"/>
    </row>
    <row r="578" spans="1:1" ht="14.25" customHeight="1" x14ac:dyDescent="0.25">
      <c r="A578" s="11"/>
    </row>
    <row r="579" spans="1:1" ht="14.25" customHeight="1" x14ac:dyDescent="0.25">
      <c r="A579" s="11"/>
    </row>
    <row r="580" spans="1:1" ht="14.25" customHeight="1" x14ac:dyDescent="0.25">
      <c r="A580" s="11"/>
    </row>
    <row r="581" spans="1:1" ht="14.25" customHeight="1" x14ac:dyDescent="0.25">
      <c r="A581" s="11"/>
    </row>
    <row r="582" spans="1:1" ht="14.25" customHeight="1" x14ac:dyDescent="0.25">
      <c r="A582" s="11"/>
    </row>
    <row r="583" spans="1:1" ht="14.25" customHeight="1" x14ac:dyDescent="0.25">
      <c r="A583" s="11"/>
    </row>
    <row r="584" spans="1:1" ht="14.25" customHeight="1" x14ac:dyDescent="0.25">
      <c r="A584" s="11"/>
    </row>
    <row r="585" spans="1:1" ht="14.25" customHeight="1" x14ac:dyDescent="0.25">
      <c r="A585" s="11"/>
    </row>
    <row r="586" spans="1:1" ht="14.25" customHeight="1" x14ac:dyDescent="0.25">
      <c r="A586" s="11"/>
    </row>
    <row r="587" spans="1:1" ht="14.25" customHeight="1" x14ac:dyDescent="0.25">
      <c r="A587" s="11"/>
    </row>
    <row r="588" spans="1:1" ht="14.25" customHeight="1" x14ac:dyDescent="0.25">
      <c r="A588" s="11"/>
    </row>
    <row r="589" spans="1:1" ht="14.25" customHeight="1" x14ac:dyDescent="0.25">
      <c r="A589" s="11"/>
    </row>
    <row r="590" spans="1:1" ht="14.25" customHeight="1" x14ac:dyDescent="0.25">
      <c r="A590" s="11"/>
    </row>
    <row r="591" spans="1:1" ht="14.25" customHeight="1" x14ac:dyDescent="0.25">
      <c r="A591" s="11"/>
    </row>
    <row r="592" spans="1:1" ht="14.25" customHeight="1" x14ac:dyDescent="0.25">
      <c r="A592" s="11"/>
    </row>
    <row r="593" spans="1:1" ht="14.25" customHeight="1" x14ac:dyDescent="0.25">
      <c r="A593" s="11"/>
    </row>
    <row r="594" spans="1:1" ht="14.25" customHeight="1" x14ac:dyDescent="0.25">
      <c r="A594" s="11"/>
    </row>
    <row r="595" spans="1:1" ht="14.25" customHeight="1" x14ac:dyDescent="0.25">
      <c r="A595" s="11"/>
    </row>
    <row r="596" spans="1:1" ht="14.25" customHeight="1" x14ac:dyDescent="0.25">
      <c r="A596" s="11"/>
    </row>
    <row r="597" spans="1:1" ht="14.25" customHeight="1" x14ac:dyDescent="0.25">
      <c r="A597" s="11"/>
    </row>
    <row r="598" spans="1:1" ht="14.25" customHeight="1" x14ac:dyDescent="0.25">
      <c r="A598" s="11"/>
    </row>
    <row r="599" spans="1:1" ht="14.25" customHeight="1" x14ac:dyDescent="0.25">
      <c r="A599" s="11"/>
    </row>
    <row r="600" spans="1:1" ht="14.25" customHeight="1" x14ac:dyDescent="0.25">
      <c r="A600" s="11"/>
    </row>
    <row r="601" spans="1:1" ht="14.25" customHeight="1" x14ac:dyDescent="0.25">
      <c r="A601" s="11"/>
    </row>
    <row r="602" spans="1:1" ht="14.25" customHeight="1" x14ac:dyDescent="0.25">
      <c r="A602" s="11"/>
    </row>
    <row r="603" spans="1:1" ht="14.25" customHeight="1" x14ac:dyDescent="0.25">
      <c r="A603" s="11"/>
    </row>
    <row r="604" spans="1:1" ht="14.25" customHeight="1" x14ac:dyDescent="0.25">
      <c r="A604" s="11"/>
    </row>
    <row r="605" spans="1:1" ht="14.25" customHeight="1" x14ac:dyDescent="0.25">
      <c r="A605" s="11"/>
    </row>
    <row r="606" spans="1:1" ht="14.25" customHeight="1" x14ac:dyDescent="0.25">
      <c r="A606" s="11"/>
    </row>
    <row r="607" spans="1:1" ht="14.25" customHeight="1" x14ac:dyDescent="0.25">
      <c r="A607" s="11"/>
    </row>
    <row r="608" spans="1:1" ht="14.25" customHeight="1" x14ac:dyDescent="0.25">
      <c r="A608" s="11"/>
    </row>
    <row r="609" spans="1:1" ht="14.25" customHeight="1" x14ac:dyDescent="0.25">
      <c r="A609" s="11"/>
    </row>
    <row r="610" spans="1:1" ht="14.25" customHeight="1" x14ac:dyDescent="0.25">
      <c r="A610" s="11"/>
    </row>
    <row r="611" spans="1:1" ht="14.25" customHeight="1" x14ac:dyDescent="0.25">
      <c r="A611" s="11"/>
    </row>
    <row r="612" spans="1:1" ht="14.25" customHeight="1" x14ac:dyDescent="0.25">
      <c r="A612" s="11"/>
    </row>
    <row r="613" spans="1:1" ht="14.25" customHeight="1" x14ac:dyDescent="0.25">
      <c r="A613" s="11"/>
    </row>
    <row r="614" spans="1:1" ht="14.25" customHeight="1" x14ac:dyDescent="0.25">
      <c r="A614" s="11"/>
    </row>
    <row r="615" spans="1:1" ht="14.25" customHeight="1" x14ac:dyDescent="0.25">
      <c r="A615" s="11"/>
    </row>
    <row r="616" spans="1:1" ht="14.25" customHeight="1" x14ac:dyDescent="0.25">
      <c r="A616" s="11"/>
    </row>
    <row r="617" spans="1:1" ht="14.25" customHeight="1" x14ac:dyDescent="0.25">
      <c r="A617" s="11"/>
    </row>
    <row r="618" spans="1:1" ht="14.25" customHeight="1" x14ac:dyDescent="0.25">
      <c r="A618" s="11"/>
    </row>
    <row r="619" spans="1:1" ht="14.25" customHeight="1" x14ac:dyDescent="0.25">
      <c r="A619" s="11"/>
    </row>
    <row r="620" spans="1:1" ht="14.25" customHeight="1" x14ac:dyDescent="0.25">
      <c r="A620" s="11"/>
    </row>
    <row r="621" spans="1:1" ht="14.25" customHeight="1" x14ac:dyDescent="0.25">
      <c r="A621" s="11"/>
    </row>
    <row r="622" spans="1:1" ht="14.25" customHeight="1" x14ac:dyDescent="0.25">
      <c r="A622" s="11"/>
    </row>
    <row r="623" spans="1:1" ht="14.25" customHeight="1" x14ac:dyDescent="0.25">
      <c r="A623" s="11"/>
    </row>
    <row r="624" spans="1:1" ht="14.25" customHeight="1" x14ac:dyDescent="0.25">
      <c r="A624" s="11"/>
    </row>
    <row r="625" spans="1:1" ht="14.25" customHeight="1" x14ac:dyDescent="0.25">
      <c r="A625" s="11"/>
    </row>
    <row r="626" spans="1:1" ht="14.25" customHeight="1" x14ac:dyDescent="0.25">
      <c r="A626" s="11"/>
    </row>
    <row r="627" spans="1:1" ht="14.25" customHeight="1" x14ac:dyDescent="0.25">
      <c r="A627" s="11"/>
    </row>
    <row r="628" spans="1:1" ht="14.25" customHeight="1" x14ac:dyDescent="0.25">
      <c r="A628" s="11"/>
    </row>
    <row r="629" spans="1:1" ht="14.25" customHeight="1" x14ac:dyDescent="0.25">
      <c r="A629" s="11"/>
    </row>
    <row r="630" spans="1:1" ht="14.25" customHeight="1" x14ac:dyDescent="0.25">
      <c r="A630" s="11"/>
    </row>
    <row r="631" spans="1:1" ht="14.25" customHeight="1" x14ac:dyDescent="0.25">
      <c r="A631" s="11"/>
    </row>
    <row r="632" spans="1:1" ht="14.25" customHeight="1" x14ac:dyDescent="0.25">
      <c r="A632" s="11"/>
    </row>
    <row r="633" spans="1:1" ht="14.25" customHeight="1" x14ac:dyDescent="0.25">
      <c r="A633" s="11"/>
    </row>
    <row r="634" spans="1:1" ht="14.25" customHeight="1" x14ac:dyDescent="0.25">
      <c r="A634" s="11"/>
    </row>
    <row r="635" spans="1:1" ht="14.25" customHeight="1" x14ac:dyDescent="0.25">
      <c r="A635" s="11"/>
    </row>
    <row r="636" spans="1:1" ht="14.25" customHeight="1" x14ac:dyDescent="0.25">
      <c r="A636" s="11"/>
    </row>
    <row r="637" spans="1:1" ht="14.25" customHeight="1" x14ac:dyDescent="0.25">
      <c r="A637" s="11"/>
    </row>
    <row r="638" spans="1:1" ht="14.25" customHeight="1" x14ac:dyDescent="0.25">
      <c r="A638" s="11"/>
    </row>
    <row r="639" spans="1:1" ht="14.25" customHeight="1" x14ac:dyDescent="0.25">
      <c r="A639" s="11"/>
    </row>
    <row r="640" spans="1:1" ht="14.25" customHeight="1" x14ac:dyDescent="0.25">
      <c r="A640" s="11"/>
    </row>
    <row r="641" spans="1:1" ht="14.25" customHeight="1" x14ac:dyDescent="0.25">
      <c r="A641" s="11"/>
    </row>
    <row r="642" spans="1:1" ht="14.25" customHeight="1" x14ac:dyDescent="0.25">
      <c r="A642" s="11"/>
    </row>
    <row r="643" spans="1:1" ht="14.25" customHeight="1" x14ac:dyDescent="0.25">
      <c r="A643" s="11"/>
    </row>
    <row r="644" spans="1:1" ht="14.25" customHeight="1" x14ac:dyDescent="0.25">
      <c r="A644" s="11"/>
    </row>
    <row r="645" spans="1:1" ht="14.25" customHeight="1" x14ac:dyDescent="0.25">
      <c r="A645" s="11"/>
    </row>
    <row r="646" spans="1:1" ht="14.25" customHeight="1" x14ac:dyDescent="0.25">
      <c r="A646" s="11"/>
    </row>
    <row r="647" spans="1:1" ht="14.25" customHeight="1" x14ac:dyDescent="0.25">
      <c r="A647" s="11"/>
    </row>
    <row r="648" spans="1:1" ht="14.25" customHeight="1" x14ac:dyDescent="0.25">
      <c r="A648" s="11"/>
    </row>
    <row r="649" spans="1:1" ht="14.25" customHeight="1" x14ac:dyDescent="0.25">
      <c r="A649" s="11"/>
    </row>
    <row r="650" spans="1:1" ht="14.25" customHeight="1" x14ac:dyDescent="0.25">
      <c r="A650" s="11"/>
    </row>
    <row r="651" spans="1:1" ht="14.25" customHeight="1" x14ac:dyDescent="0.25">
      <c r="A651" s="11"/>
    </row>
    <row r="652" spans="1:1" ht="14.25" customHeight="1" x14ac:dyDescent="0.25">
      <c r="A652" s="11"/>
    </row>
    <row r="653" spans="1:1" ht="14.25" customHeight="1" x14ac:dyDescent="0.25">
      <c r="A653" s="11"/>
    </row>
    <row r="654" spans="1:1" ht="14.25" customHeight="1" x14ac:dyDescent="0.25">
      <c r="A654" s="11"/>
    </row>
    <row r="655" spans="1:1" ht="14.25" customHeight="1" x14ac:dyDescent="0.25">
      <c r="A655" s="11"/>
    </row>
    <row r="656" spans="1:1" ht="14.25" customHeight="1" x14ac:dyDescent="0.25">
      <c r="A656" s="11"/>
    </row>
    <row r="657" spans="1:1" ht="14.25" customHeight="1" x14ac:dyDescent="0.25">
      <c r="A657" s="11"/>
    </row>
    <row r="658" spans="1:1" ht="14.25" customHeight="1" x14ac:dyDescent="0.25">
      <c r="A658" s="11"/>
    </row>
    <row r="659" spans="1:1" ht="14.25" customHeight="1" x14ac:dyDescent="0.25">
      <c r="A659" s="11"/>
    </row>
    <row r="660" spans="1:1" ht="14.25" customHeight="1" x14ac:dyDescent="0.25">
      <c r="A660" s="11"/>
    </row>
    <row r="661" spans="1:1" ht="14.25" customHeight="1" x14ac:dyDescent="0.25">
      <c r="A661" s="11"/>
    </row>
    <row r="662" spans="1:1" ht="14.25" customHeight="1" x14ac:dyDescent="0.25">
      <c r="A662" s="11"/>
    </row>
    <row r="663" spans="1:1" ht="14.25" customHeight="1" x14ac:dyDescent="0.25">
      <c r="A663" s="11"/>
    </row>
    <row r="664" spans="1:1" ht="14.25" customHeight="1" x14ac:dyDescent="0.25">
      <c r="A664" s="11"/>
    </row>
    <row r="665" spans="1:1" ht="14.25" customHeight="1" x14ac:dyDescent="0.25">
      <c r="A665" s="11"/>
    </row>
    <row r="666" spans="1:1" ht="14.25" customHeight="1" x14ac:dyDescent="0.25">
      <c r="A666" s="11"/>
    </row>
    <row r="667" spans="1:1" ht="14.25" customHeight="1" x14ac:dyDescent="0.25">
      <c r="A667" s="11"/>
    </row>
    <row r="668" spans="1:1" ht="14.25" customHeight="1" x14ac:dyDescent="0.25">
      <c r="A668" s="11"/>
    </row>
    <row r="669" spans="1:1" ht="14.25" customHeight="1" x14ac:dyDescent="0.25">
      <c r="A669" s="11"/>
    </row>
    <row r="670" spans="1:1" ht="14.25" customHeight="1" x14ac:dyDescent="0.25">
      <c r="A670" s="11"/>
    </row>
    <row r="671" spans="1:1" ht="14.25" customHeight="1" x14ac:dyDescent="0.25">
      <c r="A671" s="11"/>
    </row>
    <row r="672" spans="1:1" ht="14.25" customHeight="1" x14ac:dyDescent="0.25">
      <c r="A672" s="11"/>
    </row>
    <row r="673" spans="1:1" ht="14.25" customHeight="1" x14ac:dyDescent="0.25">
      <c r="A673" s="11"/>
    </row>
    <row r="674" spans="1:1" ht="14.25" customHeight="1" x14ac:dyDescent="0.25">
      <c r="A674" s="11"/>
    </row>
    <row r="675" spans="1:1" ht="14.25" customHeight="1" x14ac:dyDescent="0.25">
      <c r="A675" s="11"/>
    </row>
    <row r="676" spans="1:1" ht="14.25" customHeight="1" x14ac:dyDescent="0.25">
      <c r="A676" s="11"/>
    </row>
    <row r="677" spans="1:1" ht="14.25" customHeight="1" x14ac:dyDescent="0.25">
      <c r="A677" s="11"/>
    </row>
    <row r="678" spans="1:1" ht="14.25" customHeight="1" x14ac:dyDescent="0.25">
      <c r="A678" s="11"/>
    </row>
    <row r="679" spans="1:1" ht="14.25" customHeight="1" x14ac:dyDescent="0.25">
      <c r="A679" s="11"/>
    </row>
    <row r="680" spans="1:1" ht="14.25" customHeight="1" x14ac:dyDescent="0.25">
      <c r="A680" s="11"/>
    </row>
    <row r="681" spans="1:1" ht="14.25" customHeight="1" x14ac:dyDescent="0.25">
      <c r="A681" s="11"/>
    </row>
    <row r="682" spans="1:1" ht="14.25" customHeight="1" x14ac:dyDescent="0.25">
      <c r="A682" s="11"/>
    </row>
    <row r="683" spans="1:1" ht="14.25" customHeight="1" x14ac:dyDescent="0.25">
      <c r="A683" s="11"/>
    </row>
    <row r="684" spans="1:1" ht="14.25" customHeight="1" x14ac:dyDescent="0.25">
      <c r="A684" s="11"/>
    </row>
    <row r="685" spans="1:1" ht="14.25" customHeight="1" x14ac:dyDescent="0.25">
      <c r="A685" s="11"/>
    </row>
    <row r="686" spans="1:1" ht="14.25" customHeight="1" x14ac:dyDescent="0.25">
      <c r="A686" s="11"/>
    </row>
    <row r="687" spans="1:1" ht="14.25" customHeight="1" x14ac:dyDescent="0.25">
      <c r="A687" s="11"/>
    </row>
    <row r="688" spans="1:1" ht="14.25" customHeight="1" x14ac:dyDescent="0.25">
      <c r="A688" s="11"/>
    </row>
    <row r="689" spans="1:1" ht="14.25" customHeight="1" x14ac:dyDescent="0.25">
      <c r="A689" s="11"/>
    </row>
    <row r="690" spans="1:1" ht="14.25" customHeight="1" x14ac:dyDescent="0.25">
      <c r="A690" s="11"/>
    </row>
    <row r="691" spans="1:1" ht="14.25" customHeight="1" x14ac:dyDescent="0.25">
      <c r="A691" s="11"/>
    </row>
    <row r="692" spans="1:1" ht="14.25" customHeight="1" x14ac:dyDescent="0.25">
      <c r="A692" s="11"/>
    </row>
    <row r="693" spans="1:1" ht="14.25" customHeight="1" x14ac:dyDescent="0.25">
      <c r="A693" s="11"/>
    </row>
    <row r="694" spans="1:1" ht="14.25" customHeight="1" x14ac:dyDescent="0.25">
      <c r="A694" s="11"/>
    </row>
    <row r="695" spans="1:1" ht="14.25" customHeight="1" x14ac:dyDescent="0.25">
      <c r="A695" s="11"/>
    </row>
    <row r="696" spans="1:1" ht="14.25" customHeight="1" x14ac:dyDescent="0.25">
      <c r="A696" s="11"/>
    </row>
    <row r="697" spans="1:1" ht="14.25" customHeight="1" x14ac:dyDescent="0.25">
      <c r="A697" s="11"/>
    </row>
    <row r="698" spans="1:1" ht="14.25" customHeight="1" x14ac:dyDescent="0.25">
      <c r="A698" s="11"/>
    </row>
    <row r="699" spans="1:1" ht="14.25" customHeight="1" x14ac:dyDescent="0.25">
      <c r="A699" s="11"/>
    </row>
    <row r="700" spans="1:1" ht="14.25" customHeight="1" x14ac:dyDescent="0.25">
      <c r="A700" s="11"/>
    </row>
    <row r="701" spans="1:1" ht="14.25" customHeight="1" x14ac:dyDescent="0.25">
      <c r="A701" s="11"/>
    </row>
    <row r="702" spans="1:1" ht="14.25" customHeight="1" x14ac:dyDescent="0.25">
      <c r="A702" s="11"/>
    </row>
    <row r="703" spans="1:1" ht="14.25" customHeight="1" x14ac:dyDescent="0.25">
      <c r="A703" s="11"/>
    </row>
    <row r="704" spans="1:1" ht="14.25" customHeight="1" x14ac:dyDescent="0.25">
      <c r="A704" s="11"/>
    </row>
    <row r="705" spans="1:1" ht="14.25" customHeight="1" x14ac:dyDescent="0.25">
      <c r="A705" s="11"/>
    </row>
    <row r="706" spans="1:1" ht="14.25" customHeight="1" x14ac:dyDescent="0.25">
      <c r="A706" s="11"/>
    </row>
    <row r="707" spans="1:1" ht="14.25" customHeight="1" x14ac:dyDescent="0.25">
      <c r="A707" s="11"/>
    </row>
    <row r="708" spans="1:1" ht="14.25" customHeight="1" x14ac:dyDescent="0.25">
      <c r="A708" s="11"/>
    </row>
    <row r="709" spans="1:1" ht="14.25" customHeight="1" x14ac:dyDescent="0.25">
      <c r="A709" s="11"/>
    </row>
    <row r="710" spans="1:1" ht="14.25" customHeight="1" x14ac:dyDescent="0.25">
      <c r="A710" s="11"/>
    </row>
    <row r="711" spans="1:1" ht="14.25" customHeight="1" x14ac:dyDescent="0.25">
      <c r="A711" s="11"/>
    </row>
    <row r="712" spans="1:1" ht="14.25" customHeight="1" x14ac:dyDescent="0.25">
      <c r="A712" s="11"/>
    </row>
    <row r="713" spans="1:1" ht="14.25" customHeight="1" x14ac:dyDescent="0.25">
      <c r="A713" s="11"/>
    </row>
    <row r="714" spans="1:1" ht="14.25" customHeight="1" x14ac:dyDescent="0.25">
      <c r="A714" s="11"/>
    </row>
    <row r="715" spans="1:1" ht="14.25" customHeight="1" x14ac:dyDescent="0.25">
      <c r="A715" s="11"/>
    </row>
    <row r="716" spans="1:1" ht="14.25" customHeight="1" x14ac:dyDescent="0.25">
      <c r="A716" s="11"/>
    </row>
    <row r="717" spans="1:1" ht="14.25" customHeight="1" x14ac:dyDescent="0.25">
      <c r="A717" s="11"/>
    </row>
    <row r="718" spans="1:1" ht="14.25" customHeight="1" x14ac:dyDescent="0.25">
      <c r="A718" s="11"/>
    </row>
    <row r="719" spans="1:1" ht="14.25" customHeight="1" x14ac:dyDescent="0.25">
      <c r="A719" s="11"/>
    </row>
    <row r="720" spans="1:1" ht="14.25" customHeight="1" x14ac:dyDescent="0.25">
      <c r="A720" s="11"/>
    </row>
    <row r="721" spans="1:1" ht="14.25" customHeight="1" x14ac:dyDescent="0.25">
      <c r="A721" s="11"/>
    </row>
    <row r="722" spans="1:1" ht="14.25" customHeight="1" x14ac:dyDescent="0.25">
      <c r="A722" s="11"/>
    </row>
    <row r="723" spans="1:1" ht="14.25" customHeight="1" x14ac:dyDescent="0.25">
      <c r="A723" s="11"/>
    </row>
    <row r="724" spans="1:1" ht="14.25" customHeight="1" x14ac:dyDescent="0.25">
      <c r="A724" s="11"/>
    </row>
    <row r="725" spans="1:1" ht="14.25" customHeight="1" x14ac:dyDescent="0.25">
      <c r="A725" s="11"/>
    </row>
    <row r="726" spans="1:1" ht="14.25" customHeight="1" x14ac:dyDescent="0.25">
      <c r="A726" s="11"/>
    </row>
    <row r="727" spans="1:1" ht="14.25" customHeight="1" x14ac:dyDescent="0.25">
      <c r="A727" s="11"/>
    </row>
    <row r="728" spans="1:1" ht="14.25" customHeight="1" x14ac:dyDescent="0.25">
      <c r="A728" s="11"/>
    </row>
    <row r="729" spans="1:1" ht="14.25" customHeight="1" x14ac:dyDescent="0.25">
      <c r="A729" s="11"/>
    </row>
    <row r="730" spans="1:1" ht="14.25" customHeight="1" x14ac:dyDescent="0.25">
      <c r="A730" s="11"/>
    </row>
    <row r="731" spans="1:1" ht="14.25" customHeight="1" x14ac:dyDescent="0.25">
      <c r="A731" s="11"/>
    </row>
    <row r="732" spans="1:1" ht="14.25" customHeight="1" x14ac:dyDescent="0.25">
      <c r="A732" s="11"/>
    </row>
    <row r="733" spans="1:1" ht="14.25" customHeight="1" x14ac:dyDescent="0.25">
      <c r="A733" s="11"/>
    </row>
    <row r="734" spans="1:1" ht="14.25" customHeight="1" x14ac:dyDescent="0.25">
      <c r="A734" s="11"/>
    </row>
    <row r="735" spans="1:1" ht="14.25" customHeight="1" x14ac:dyDescent="0.25">
      <c r="A735" s="11"/>
    </row>
    <row r="736" spans="1:1" ht="14.25" customHeight="1" x14ac:dyDescent="0.25">
      <c r="A736" s="11"/>
    </row>
    <row r="737" spans="1:1" ht="14.25" customHeight="1" x14ac:dyDescent="0.25">
      <c r="A737" s="11"/>
    </row>
    <row r="738" spans="1:1" ht="14.25" customHeight="1" x14ac:dyDescent="0.25">
      <c r="A738" s="11"/>
    </row>
    <row r="739" spans="1:1" ht="14.25" customHeight="1" x14ac:dyDescent="0.25">
      <c r="A739" s="11"/>
    </row>
    <row r="740" spans="1:1" ht="14.25" customHeight="1" x14ac:dyDescent="0.25">
      <c r="A740" s="11"/>
    </row>
    <row r="741" spans="1:1" ht="14.25" customHeight="1" x14ac:dyDescent="0.25">
      <c r="A741" s="11"/>
    </row>
    <row r="742" spans="1:1" ht="14.25" customHeight="1" x14ac:dyDescent="0.25">
      <c r="A742" s="11"/>
    </row>
    <row r="743" spans="1:1" ht="14.25" customHeight="1" x14ac:dyDescent="0.25">
      <c r="A743" s="11"/>
    </row>
    <row r="744" spans="1:1" ht="14.25" customHeight="1" x14ac:dyDescent="0.25">
      <c r="A744" s="11"/>
    </row>
    <row r="745" spans="1:1" ht="14.25" customHeight="1" x14ac:dyDescent="0.25">
      <c r="A745" s="11"/>
    </row>
    <row r="746" spans="1:1" ht="14.25" customHeight="1" x14ac:dyDescent="0.25">
      <c r="A746" s="11"/>
    </row>
    <row r="747" spans="1:1" ht="14.25" customHeight="1" x14ac:dyDescent="0.25">
      <c r="A747" s="11"/>
    </row>
    <row r="748" spans="1:1" ht="14.25" customHeight="1" x14ac:dyDescent="0.25">
      <c r="A748" s="11"/>
    </row>
    <row r="749" spans="1:1" ht="14.25" customHeight="1" x14ac:dyDescent="0.25">
      <c r="A749" s="11"/>
    </row>
    <row r="750" spans="1:1" ht="14.25" customHeight="1" x14ac:dyDescent="0.25">
      <c r="A750" s="11"/>
    </row>
    <row r="751" spans="1:1" ht="14.25" customHeight="1" x14ac:dyDescent="0.25">
      <c r="A751" s="11"/>
    </row>
    <row r="752" spans="1:1" ht="14.25" customHeight="1" x14ac:dyDescent="0.25">
      <c r="A752" s="11"/>
    </row>
    <row r="753" spans="1:1" ht="14.25" customHeight="1" x14ac:dyDescent="0.25">
      <c r="A753" s="11"/>
    </row>
    <row r="754" spans="1:1" ht="14.25" customHeight="1" x14ac:dyDescent="0.25">
      <c r="A754" s="11"/>
    </row>
    <row r="755" spans="1:1" ht="14.25" customHeight="1" x14ac:dyDescent="0.25">
      <c r="A755" s="11"/>
    </row>
    <row r="756" spans="1:1" ht="14.25" customHeight="1" x14ac:dyDescent="0.25">
      <c r="A756" s="11"/>
    </row>
    <row r="757" spans="1:1" ht="14.25" customHeight="1" x14ac:dyDescent="0.25">
      <c r="A757" s="11"/>
    </row>
    <row r="758" spans="1:1" ht="14.25" customHeight="1" x14ac:dyDescent="0.25">
      <c r="A758" s="11"/>
    </row>
    <row r="759" spans="1:1" ht="14.25" customHeight="1" x14ac:dyDescent="0.25">
      <c r="A759" s="11"/>
    </row>
    <row r="760" spans="1:1" ht="14.25" customHeight="1" x14ac:dyDescent="0.25">
      <c r="A760" s="11"/>
    </row>
    <row r="761" spans="1:1" ht="14.25" customHeight="1" x14ac:dyDescent="0.25">
      <c r="A761" s="11"/>
    </row>
    <row r="762" spans="1:1" ht="14.25" customHeight="1" x14ac:dyDescent="0.25">
      <c r="A762" s="11"/>
    </row>
    <row r="763" spans="1:1" ht="14.25" customHeight="1" x14ac:dyDescent="0.25">
      <c r="A763" s="11"/>
    </row>
    <row r="764" spans="1:1" ht="14.25" customHeight="1" x14ac:dyDescent="0.25">
      <c r="A764" s="11"/>
    </row>
    <row r="765" spans="1:1" ht="14.25" customHeight="1" x14ac:dyDescent="0.25">
      <c r="A765" s="11"/>
    </row>
    <row r="766" spans="1:1" ht="14.25" customHeight="1" x14ac:dyDescent="0.25">
      <c r="A766" s="11"/>
    </row>
    <row r="767" spans="1:1" ht="14.25" customHeight="1" x14ac:dyDescent="0.25">
      <c r="A767" s="11"/>
    </row>
    <row r="768" spans="1:1" ht="14.25" customHeight="1" x14ac:dyDescent="0.25">
      <c r="A768" s="11"/>
    </row>
    <row r="769" spans="1:1" ht="14.25" customHeight="1" x14ac:dyDescent="0.25">
      <c r="A769" s="11"/>
    </row>
    <row r="770" spans="1:1" ht="14.25" customHeight="1" x14ac:dyDescent="0.25">
      <c r="A770" s="11"/>
    </row>
    <row r="771" spans="1:1" ht="14.25" customHeight="1" x14ac:dyDescent="0.25">
      <c r="A771" s="11"/>
    </row>
    <row r="772" spans="1:1" ht="14.25" customHeight="1" x14ac:dyDescent="0.25">
      <c r="A772" s="11"/>
    </row>
    <row r="773" spans="1:1" ht="14.25" customHeight="1" x14ac:dyDescent="0.25">
      <c r="A773" s="11"/>
    </row>
    <row r="774" spans="1:1" ht="14.25" customHeight="1" x14ac:dyDescent="0.25">
      <c r="A774" s="11"/>
    </row>
    <row r="775" spans="1:1" ht="14.25" customHeight="1" x14ac:dyDescent="0.25">
      <c r="A775" s="11"/>
    </row>
    <row r="776" spans="1:1" ht="14.25" customHeight="1" x14ac:dyDescent="0.25">
      <c r="A776" s="11"/>
    </row>
    <row r="777" spans="1:1" ht="14.25" customHeight="1" x14ac:dyDescent="0.25">
      <c r="A777" s="11"/>
    </row>
    <row r="778" spans="1:1" ht="14.25" customHeight="1" x14ac:dyDescent="0.25">
      <c r="A778" s="11"/>
    </row>
    <row r="779" spans="1:1" ht="14.25" customHeight="1" x14ac:dyDescent="0.25">
      <c r="A779" s="11"/>
    </row>
    <row r="780" spans="1:1" ht="14.25" customHeight="1" x14ac:dyDescent="0.25">
      <c r="A780" s="11"/>
    </row>
    <row r="781" spans="1:1" ht="14.25" customHeight="1" x14ac:dyDescent="0.25">
      <c r="A781" s="11"/>
    </row>
    <row r="782" spans="1:1" ht="14.25" customHeight="1" x14ac:dyDescent="0.25">
      <c r="A782" s="11"/>
    </row>
    <row r="783" spans="1:1" ht="14.25" customHeight="1" x14ac:dyDescent="0.25">
      <c r="A783" s="11"/>
    </row>
    <row r="784" spans="1:1" ht="14.25" customHeight="1" x14ac:dyDescent="0.25">
      <c r="A784" s="11"/>
    </row>
    <row r="785" spans="1:1" ht="14.25" customHeight="1" x14ac:dyDescent="0.25">
      <c r="A785" s="11"/>
    </row>
    <row r="786" spans="1:1" ht="14.25" customHeight="1" x14ac:dyDescent="0.25">
      <c r="A786" s="11"/>
    </row>
    <row r="787" spans="1:1" ht="14.25" customHeight="1" x14ac:dyDescent="0.25">
      <c r="A787" s="11"/>
    </row>
    <row r="788" spans="1:1" ht="14.25" customHeight="1" x14ac:dyDescent="0.25">
      <c r="A788" s="11"/>
    </row>
    <row r="789" spans="1:1" ht="14.25" customHeight="1" x14ac:dyDescent="0.25">
      <c r="A789" s="11"/>
    </row>
    <row r="790" spans="1:1" ht="14.25" customHeight="1" x14ac:dyDescent="0.25">
      <c r="A790" s="11"/>
    </row>
    <row r="791" spans="1:1" ht="14.25" customHeight="1" x14ac:dyDescent="0.25">
      <c r="A791" s="11"/>
    </row>
    <row r="792" spans="1:1" ht="14.25" customHeight="1" x14ac:dyDescent="0.25">
      <c r="A792" s="11"/>
    </row>
    <row r="793" spans="1:1" ht="14.25" customHeight="1" x14ac:dyDescent="0.25">
      <c r="A793" s="11"/>
    </row>
    <row r="794" spans="1:1" ht="14.25" customHeight="1" x14ac:dyDescent="0.25">
      <c r="A794" s="11"/>
    </row>
    <row r="795" spans="1:1" ht="14.25" customHeight="1" x14ac:dyDescent="0.25">
      <c r="A795" s="11"/>
    </row>
    <row r="796" spans="1:1" ht="14.25" customHeight="1" x14ac:dyDescent="0.25">
      <c r="A796" s="11"/>
    </row>
    <row r="797" spans="1:1" ht="14.25" customHeight="1" x14ac:dyDescent="0.25">
      <c r="A797" s="11"/>
    </row>
    <row r="798" spans="1:1" ht="14.25" customHeight="1" x14ac:dyDescent="0.25">
      <c r="A798" s="11"/>
    </row>
    <row r="799" spans="1:1" ht="14.25" customHeight="1" x14ac:dyDescent="0.25">
      <c r="A799" s="11"/>
    </row>
    <row r="800" spans="1:1" ht="14.25" customHeight="1" x14ac:dyDescent="0.25">
      <c r="A800" s="11"/>
    </row>
    <row r="801" spans="1:1" ht="14.25" customHeight="1" x14ac:dyDescent="0.25">
      <c r="A801" s="11"/>
    </row>
    <row r="802" spans="1:1" ht="14.25" customHeight="1" x14ac:dyDescent="0.25">
      <c r="A802" s="11"/>
    </row>
    <row r="803" spans="1:1" ht="14.25" customHeight="1" x14ac:dyDescent="0.25">
      <c r="A803" s="11"/>
    </row>
    <row r="804" spans="1:1" ht="14.25" customHeight="1" x14ac:dyDescent="0.25">
      <c r="A804" s="11"/>
    </row>
    <row r="805" spans="1:1" ht="14.25" customHeight="1" x14ac:dyDescent="0.25">
      <c r="A805" s="11"/>
    </row>
    <row r="806" spans="1:1" ht="14.25" customHeight="1" x14ac:dyDescent="0.25">
      <c r="A806" s="11"/>
    </row>
    <row r="807" spans="1:1" ht="14.25" customHeight="1" x14ac:dyDescent="0.25">
      <c r="A807" s="11"/>
    </row>
    <row r="808" spans="1:1" ht="14.25" customHeight="1" x14ac:dyDescent="0.25">
      <c r="A808" s="11"/>
    </row>
    <row r="809" spans="1:1" ht="14.25" customHeight="1" x14ac:dyDescent="0.25">
      <c r="A809" s="11"/>
    </row>
    <row r="810" spans="1:1" ht="14.25" customHeight="1" x14ac:dyDescent="0.25">
      <c r="A810" s="11"/>
    </row>
    <row r="811" spans="1:1" ht="14.25" customHeight="1" x14ac:dyDescent="0.25">
      <c r="A811" s="11"/>
    </row>
    <row r="812" spans="1:1" ht="14.25" customHeight="1" x14ac:dyDescent="0.25">
      <c r="A812" s="11"/>
    </row>
    <row r="813" spans="1:1" ht="14.25" customHeight="1" x14ac:dyDescent="0.25">
      <c r="A813" s="11"/>
    </row>
    <row r="814" spans="1:1" ht="14.25" customHeight="1" x14ac:dyDescent="0.25">
      <c r="A814" s="11"/>
    </row>
    <row r="815" spans="1:1" ht="14.25" customHeight="1" x14ac:dyDescent="0.25">
      <c r="A815" s="11"/>
    </row>
    <row r="816" spans="1:1" ht="14.25" customHeight="1" x14ac:dyDescent="0.25">
      <c r="A816" s="11"/>
    </row>
    <row r="817" spans="1:1" ht="14.25" customHeight="1" x14ac:dyDescent="0.25">
      <c r="A817" s="11"/>
    </row>
    <row r="818" spans="1:1" ht="14.25" customHeight="1" x14ac:dyDescent="0.25">
      <c r="A818" s="11"/>
    </row>
    <row r="819" spans="1:1" ht="14.25" customHeight="1" x14ac:dyDescent="0.25">
      <c r="A819" s="11"/>
    </row>
    <row r="820" spans="1:1" ht="14.25" customHeight="1" x14ac:dyDescent="0.25">
      <c r="A820" s="11"/>
    </row>
    <row r="821" spans="1:1" ht="14.25" customHeight="1" x14ac:dyDescent="0.25">
      <c r="A821" s="11"/>
    </row>
    <row r="822" spans="1:1" ht="14.25" customHeight="1" x14ac:dyDescent="0.25">
      <c r="A822" s="11"/>
    </row>
    <row r="823" spans="1:1" ht="14.25" customHeight="1" x14ac:dyDescent="0.25">
      <c r="A823" s="11"/>
    </row>
    <row r="824" spans="1:1" ht="14.25" customHeight="1" x14ac:dyDescent="0.25">
      <c r="A824" s="11"/>
    </row>
    <row r="825" spans="1:1" ht="14.25" customHeight="1" x14ac:dyDescent="0.25">
      <c r="A825" s="11"/>
    </row>
    <row r="826" spans="1:1" ht="14.25" customHeight="1" x14ac:dyDescent="0.25">
      <c r="A826" s="11"/>
    </row>
    <row r="827" spans="1:1" ht="14.25" customHeight="1" x14ac:dyDescent="0.25">
      <c r="A827" s="11"/>
    </row>
    <row r="828" spans="1:1" ht="14.25" customHeight="1" x14ac:dyDescent="0.25">
      <c r="A828" s="11"/>
    </row>
    <row r="829" spans="1:1" ht="14.25" customHeight="1" x14ac:dyDescent="0.25">
      <c r="A829" s="11"/>
    </row>
    <row r="830" spans="1:1" ht="14.25" customHeight="1" x14ac:dyDescent="0.25">
      <c r="A830" s="11"/>
    </row>
    <row r="831" spans="1:1" ht="14.25" customHeight="1" x14ac:dyDescent="0.25">
      <c r="A831" s="11"/>
    </row>
    <row r="832" spans="1:1" ht="14.25" customHeight="1" x14ac:dyDescent="0.25">
      <c r="A832" s="11"/>
    </row>
    <row r="833" spans="1:1" ht="14.25" customHeight="1" x14ac:dyDescent="0.25">
      <c r="A833" s="11"/>
    </row>
    <row r="834" spans="1:1" ht="14.25" customHeight="1" x14ac:dyDescent="0.25">
      <c r="A834" s="11"/>
    </row>
    <row r="835" spans="1:1" ht="14.25" customHeight="1" x14ac:dyDescent="0.25">
      <c r="A835" s="11"/>
    </row>
    <row r="836" spans="1:1" ht="14.25" customHeight="1" x14ac:dyDescent="0.25">
      <c r="A836" s="11"/>
    </row>
    <row r="837" spans="1:1" ht="14.25" customHeight="1" x14ac:dyDescent="0.25">
      <c r="A837" s="11"/>
    </row>
    <row r="838" spans="1:1" ht="14.25" customHeight="1" x14ac:dyDescent="0.25">
      <c r="A838" s="11"/>
    </row>
    <row r="839" spans="1:1" ht="14.25" customHeight="1" x14ac:dyDescent="0.25">
      <c r="A839" s="11"/>
    </row>
    <row r="840" spans="1:1" ht="14.25" customHeight="1" x14ac:dyDescent="0.25">
      <c r="A840" s="11"/>
    </row>
    <row r="841" spans="1:1" ht="14.25" customHeight="1" x14ac:dyDescent="0.25">
      <c r="A841" s="11"/>
    </row>
    <row r="842" spans="1:1" ht="14.25" customHeight="1" x14ac:dyDescent="0.25">
      <c r="A842" s="11"/>
    </row>
    <row r="843" spans="1:1" ht="14.25" customHeight="1" x14ac:dyDescent="0.25">
      <c r="A843" s="11"/>
    </row>
    <row r="844" spans="1:1" ht="14.25" customHeight="1" x14ac:dyDescent="0.25">
      <c r="A844" s="11"/>
    </row>
    <row r="845" spans="1:1" ht="14.25" customHeight="1" x14ac:dyDescent="0.25">
      <c r="A845" s="11"/>
    </row>
    <row r="846" spans="1:1" ht="14.25" customHeight="1" x14ac:dyDescent="0.25">
      <c r="A846" s="11"/>
    </row>
    <row r="847" spans="1:1" ht="14.25" customHeight="1" x14ac:dyDescent="0.25">
      <c r="A847" s="11"/>
    </row>
    <row r="848" spans="1:1" ht="14.25" customHeight="1" x14ac:dyDescent="0.25">
      <c r="A848" s="11"/>
    </row>
    <row r="849" spans="1:1" ht="14.25" customHeight="1" x14ac:dyDescent="0.25">
      <c r="A849" s="11"/>
    </row>
    <row r="850" spans="1:1" ht="14.25" customHeight="1" x14ac:dyDescent="0.25">
      <c r="A850" s="11"/>
    </row>
    <row r="851" spans="1:1" ht="14.25" customHeight="1" x14ac:dyDescent="0.25">
      <c r="A851" s="11"/>
    </row>
    <row r="852" spans="1:1" ht="14.25" customHeight="1" x14ac:dyDescent="0.25">
      <c r="A852" s="11"/>
    </row>
    <row r="853" spans="1:1" ht="14.25" customHeight="1" x14ac:dyDescent="0.25">
      <c r="A853" s="11"/>
    </row>
    <row r="854" spans="1:1" ht="14.25" customHeight="1" x14ac:dyDescent="0.25">
      <c r="A854" s="11"/>
    </row>
    <row r="855" spans="1:1" ht="14.25" customHeight="1" x14ac:dyDescent="0.25">
      <c r="A855" s="11"/>
    </row>
    <row r="856" spans="1:1" ht="14.25" customHeight="1" x14ac:dyDescent="0.25">
      <c r="A856" s="11"/>
    </row>
    <row r="857" spans="1:1" ht="14.25" customHeight="1" x14ac:dyDescent="0.25">
      <c r="A857" s="11"/>
    </row>
    <row r="858" spans="1:1" ht="14.25" customHeight="1" x14ac:dyDescent="0.25">
      <c r="A858" s="11"/>
    </row>
    <row r="859" spans="1:1" ht="14.25" customHeight="1" x14ac:dyDescent="0.25">
      <c r="A859" s="11"/>
    </row>
    <row r="860" spans="1:1" ht="14.25" customHeight="1" x14ac:dyDescent="0.25">
      <c r="A860" s="11"/>
    </row>
    <row r="861" spans="1:1" ht="14.25" customHeight="1" x14ac:dyDescent="0.25">
      <c r="A861" s="11"/>
    </row>
    <row r="862" spans="1:1" ht="14.25" customHeight="1" x14ac:dyDescent="0.25">
      <c r="A862" s="11"/>
    </row>
    <row r="863" spans="1:1" ht="14.25" customHeight="1" x14ac:dyDescent="0.25">
      <c r="A863" s="11"/>
    </row>
    <row r="864" spans="1:1" ht="14.25" customHeight="1" x14ac:dyDescent="0.25">
      <c r="A864" s="11"/>
    </row>
    <row r="865" spans="1:1" ht="14.25" customHeight="1" x14ac:dyDescent="0.25">
      <c r="A865" s="11"/>
    </row>
    <row r="866" spans="1:1" ht="14.25" customHeight="1" x14ac:dyDescent="0.25">
      <c r="A866" s="11"/>
    </row>
    <row r="867" spans="1:1" ht="14.25" customHeight="1" x14ac:dyDescent="0.25">
      <c r="A867" s="11"/>
    </row>
    <row r="868" spans="1:1" ht="14.25" customHeight="1" x14ac:dyDescent="0.25">
      <c r="A868" s="11"/>
    </row>
    <row r="869" spans="1:1" ht="14.25" customHeight="1" x14ac:dyDescent="0.25">
      <c r="A869" s="11"/>
    </row>
    <row r="870" spans="1:1" ht="14.25" customHeight="1" x14ac:dyDescent="0.25">
      <c r="A870" s="11"/>
    </row>
    <row r="871" spans="1:1" ht="14.25" customHeight="1" x14ac:dyDescent="0.25">
      <c r="A871" s="11"/>
    </row>
    <row r="872" spans="1:1" ht="14.25" customHeight="1" x14ac:dyDescent="0.25">
      <c r="A872" s="11"/>
    </row>
    <row r="873" spans="1:1" ht="14.25" customHeight="1" x14ac:dyDescent="0.25">
      <c r="A873" s="11"/>
    </row>
    <row r="874" spans="1:1" ht="14.25" customHeight="1" x14ac:dyDescent="0.25">
      <c r="A874" s="11"/>
    </row>
    <row r="875" spans="1:1" ht="14.25" customHeight="1" x14ac:dyDescent="0.25">
      <c r="A875" s="11"/>
    </row>
    <row r="876" spans="1:1" ht="14.25" customHeight="1" x14ac:dyDescent="0.25">
      <c r="A876" s="11"/>
    </row>
    <row r="877" spans="1:1" ht="14.25" customHeight="1" x14ac:dyDescent="0.25">
      <c r="A877" s="11"/>
    </row>
    <row r="878" spans="1:1" ht="14.25" customHeight="1" x14ac:dyDescent="0.25">
      <c r="A878" s="11"/>
    </row>
    <row r="879" spans="1:1" ht="14.25" customHeight="1" x14ac:dyDescent="0.25">
      <c r="A879" s="11"/>
    </row>
    <row r="880" spans="1:1" ht="14.25" customHeight="1" x14ac:dyDescent="0.25">
      <c r="A880" s="11"/>
    </row>
    <row r="881" spans="1:1" ht="14.25" customHeight="1" x14ac:dyDescent="0.25">
      <c r="A881" s="11"/>
    </row>
    <row r="882" spans="1:1" ht="14.25" customHeight="1" x14ac:dyDescent="0.25">
      <c r="A882" s="11"/>
    </row>
    <row r="883" spans="1:1" ht="14.25" customHeight="1" x14ac:dyDescent="0.25">
      <c r="A883" s="11"/>
    </row>
    <row r="884" spans="1:1" ht="14.25" customHeight="1" x14ac:dyDescent="0.25">
      <c r="A884" s="11"/>
    </row>
    <row r="885" spans="1:1" ht="14.25" customHeight="1" x14ac:dyDescent="0.25">
      <c r="A885" s="11"/>
    </row>
    <row r="886" spans="1:1" ht="14.25" customHeight="1" x14ac:dyDescent="0.25">
      <c r="A886" s="11"/>
    </row>
    <row r="887" spans="1:1" ht="14.25" customHeight="1" x14ac:dyDescent="0.25">
      <c r="A887" s="11"/>
    </row>
    <row r="888" spans="1:1" ht="14.25" customHeight="1" x14ac:dyDescent="0.25">
      <c r="A888" s="11"/>
    </row>
    <row r="889" spans="1:1" ht="14.25" customHeight="1" x14ac:dyDescent="0.25">
      <c r="A889" s="11"/>
    </row>
    <row r="890" spans="1:1" ht="14.25" customHeight="1" x14ac:dyDescent="0.25">
      <c r="A890" s="11"/>
    </row>
    <row r="891" spans="1:1" ht="14.25" customHeight="1" x14ac:dyDescent="0.25">
      <c r="A891" s="11"/>
    </row>
    <row r="892" spans="1:1" ht="14.25" customHeight="1" x14ac:dyDescent="0.25">
      <c r="A892" s="11"/>
    </row>
    <row r="893" spans="1:1" ht="14.25" customHeight="1" x14ac:dyDescent="0.25">
      <c r="A893" s="11"/>
    </row>
    <row r="894" spans="1:1" ht="14.25" customHeight="1" x14ac:dyDescent="0.25">
      <c r="A894" s="11"/>
    </row>
    <row r="895" spans="1:1" ht="14.25" customHeight="1" x14ac:dyDescent="0.25">
      <c r="A895" s="11"/>
    </row>
    <row r="896" spans="1:1" ht="14.25" customHeight="1" x14ac:dyDescent="0.25">
      <c r="A896" s="11"/>
    </row>
    <row r="897" spans="1:1" ht="14.25" customHeight="1" x14ac:dyDescent="0.25">
      <c r="A897" s="11"/>
    </row>
    <row r="898" spans="1:1" ht="14.25" customHeight="1" x14ac:dyDescent="0.25">
      <c r="A898" s="11"/>
    </row>
    <row r="899" spans="1:1" ht="14.25" customHeight="1" x14ac:dyDescent="0.25">
      <c r="A899" s="11"/>
    </row>
    <row r="900" spans="1:1" ht="14.25" customHeight="1" x14ac:dyDescent="0.25">
      <c r="A900" s="11"/>
    </row>
    <row r="901" spans="1:1" ht="14.25" customHeight="1" x14ac:dyDescent="0.25">
      <c r="A901" s="11"/>
    </row>
    <row r="902" spans="1:1" ht="14.25" customHeight="1" x14ac:dyDescent="0.25">
      <c r="A902" s="11"/>
    </row>
    <row r="903" spans="1:1" ht="14.25" customHeight="1" x14ac:dyDescent="0.25">
      <c r="A903" s="11"/>
    </row>
    <row r="904" spans="1:1" ht="14.25" customHeight="1" x14ac:dyDescent="0.25">
      <c r="A904" s="11"/>
    </row>
    <row r="905" spans="1:1" ht="14.25" customHeight="1" x14ac:dyDescent="0.25">
      <c r="A905" s="11"/>
    </row>
    <row r="906" spans="1:1" ht="14.25" customHeight="1" x14ac:dyDescent="0.25">
      <c r="A906" s="11"/>
    </row>
    <row r="907" spans="1:1" ht="14.25" customHeight="1" x14ac:dyDescent="0.25">
      <c r="A907" s="11"/>
    </row>
    <row r="908" spans="1:1" ht="14.25" customHeight="1" x14ac:dyDescent="0.25">
      <c r="A908" s="11"/>
    </row>
    <row r="909" spans="1:1" ht="14.25" customHeight="1" x14ac:dyDescent="0.25">
      <c r="A909" s="11"/>
    </row>
    <row r="910" spans="1:1" ht="14.25" customHeight="1" x14ac:dyDescent="0.25">
      <c r="A910" s="11"/>
    </row>
    <row r="911" spans="1:1" ht="14.25" customHeight="1" x14ac:dyDescent="0.25">
      <c r="A911" s="11"/>
    </row>
    <row r="912" spans="1:1" ht="14.25" customHeight="1" x14ac:dyDescent="0.25">
      <c r="A912" s="11"/>
    </row>
    <row r="913" spans="1:1" ht="14.25" customHeight="1" x14ac:dyDescent="0.25">
      <c r="A913" s="11"/>
    </row>
    <row r="914" spans="1:1" ht="14.25" customHeight="1" x14ac:dyDescent="0.25">
      <c r="A914" s="11"/>
    </row>
    <row r="915" spans="1:1" ht="14.25" customHeight="1" x14ac:dyDescent="0.25">
      <c r="A915" s="11"/>
    </row>
    <row r="916" spans="1:1" ht="14.25" customHeight="1" x14ac:dyDescent="0.25">
      <c r="A916" s="11"/>
    </row>
    <row r="917" spans="1:1" ht="14.25" customHeight="1" x14ac:dyDescent="0.25">
      <c r="A917" s="11"/>
    </row>
    <row r="918" spans="1:1" ht="14.25" customHeight="1" x14ac:dyDescent="0.25">
      <c r="A918" s="11"/>
    </row>
    <row r="919" spans="1:1" ht="14.25" customHeight="1" x14ac:dyDescent="0.25">
      <c r="A919" s="11"/>
    </row>
    <row r="920" spans="1:1" ht="14.25" customHeight="1" x14ac:dyDescent="0.25">
      <c r="A920" s="11"/>
    </row>
    <row r="921" spans="1:1" ht="14.25" customHeight="1" x14ac:dyDescent="0.25">
      <c r="A921" s="11"/>
    </row>
    <row r="922" spans="1:1" ht="14.25" customHeight="1" x14ac:dyDescent="0.25">
      <c r="A922" s="11"/>
    </row>
    <row r="923" spans="1:1" ht="14.25" customHeight="1" x14ac:dyDescent="0.25">
      <c r="A923" s="11"/>
    </row>
    <row r="924" spans="1:1" ht="14.25" customHeight="1" x14ac:dyDescent="0.25">
      <c r="A924" s="11"/>
    </row>
    <row r="925" spans="1:1" ht="14.25" customHeight="1" x14ac:dyDescent="0.25">
      <c r="A925" s="11"/>
    </row>
    <row r="926" spans="1:1" ht="14.25" customHeight="1" x14ac:dyDescent="0.25">
      <c r="A926" s="11"/>
    </row>
    <row r="927" spans="1:1" ht="14.25" customHeight="1" x14ac:dyDescent="0.25">
      <c r="A927" s="11"/>
    </row>
    <row r="928" spans="1:1" ht="14.25" customHeight="1" x14ac:dyDescent="0.25">
      <c r="A928" s="11"/>
    </row>
    <row r="929" spans="1:1" ht="14.25" customHeight="1" x14ac:dyDescent="0.25">
      <c r="A929" s="11"/>
    </row>
    <row r="930" spans="1:1" ht="14.25" customHeight="1" x14ac:dyDescent="0.25">
      <c r="A930" s="11"/>
    </row>
    <row r="931" spans="1:1" ht="14.25" customHeight="1" x14ac:dyDescent="0.25">
      <c r="A931" s="11"/>
    </row>
    <row r="932" spans="1:1" ht="14.25" customHeight="1" x14ac:dyDescent="0.25">
      <c r="A932" s="11"/>
    </row>
    <row r="933" spans="1:1" ht="14.25" customHeight="1" x14ac:dyDescent="0.25">
      <c r="A933" s="11"/>
    </row>
    <row r="934" spans="1:1" ht="14.25" customHeight="1" x14ac:dyDescent="0.25">
      <c r="A934" s="11"/>
    </row>
    <row r="935" spans="1:1" ht="14.25" customHeight="1" x14ac:dyDescent="0.25">
      <c r="A935" s="11"/>
    </row>
    <row r="936" spans="1:1" ht="14.25" customHeight="1" x14ac:dyDescent="0.25">
      <c r="A936" s="11"/>
    </row>
    <row r="937" spans="1:1" ht="14.25" customHeight="1" x14ac:dyDescent="0.25">
      <c r="A937" s="11"/>
    </row>
    <row r="938" spans="1:1" ht="14.25" customHeight="1" x14ac:dyDescent="0.25">
      <c r="A938" s="11"/>
    </row>
    <row r="939" spans="1:1" ht="14.25" customHeight="1" x14ac:dyDescent="0.25">
      <c r="A939" s="11"/>
    </row>
    <row r="940" spans="1:1" ht="14.25" customHeight="1" x14ac:dyDescent="0.25">
      <c r="A940" s="11"/>
    </row>
    <row r="941" spans="1:1" ht="14.25" customHeight="1" x14ac:dyDescent="0.25">
      <c r="A941" s="11"/>
    </row>
    <row r="942" spans="1:1" ht="14.25" customHeight="1" x14ac:dyDescent="0.25">
      <c r="A942" s="11"/>
    </row>
    <row r="943" spans="1:1" ht="14.25" customHeight="1" x14ac:dyDescent="0.25">
      <c r="A943" s="11"/>
    </row>
    <row r="944" spans="1:1" ht="14.25" customHeight="1" x14ac:dyDescent="0.25">
      <c r="A944" s="11"/>
    </row>
    <row r="945" spans="1:1" ht="14.25" customHeight="1" x14ac:dyDescent="0.25">
      <c r="A945" s="11"/>
    </row>
    <row r="946" spans="1:1" ht="14.25" customHeight="1" x14ac:dyDescent="0.25">
      <c r="A946" s="11"/>
    </row>
    <row r="947" spans="1:1" ht="14.25" customHeight="1" x14ac:dyDescent="0.25">
      <c r="A947" s="11"/>
    </row>
    <row r="948" spans="1:1" ht="14.25" customHeight="1" x14ac:dyDescent="0.25">
      <c r="A948" s="11"/>
    </row>
    <row r="949" spans="1:1" ht="14.25" customHeight="1" x14ac:dyDescent="0.25">
      <c r="A949" s="11"/>
    </row>
    <row r="950" spans="1:1" ht="14.25" customHeight="1" x14ac:dyDescent="0.25">
      <c r="A950" s="11"/>
    </row>
    <row r="951" spans="1:1" ht="14.25" customHeight="1" x14ac:dyDescent="0.25">
      <c r="A951" s="11"/>
    </row>
    <row r="952" spans="1:1" ht="14.25" customHeight="1" x14ac:dyDescent="0.25">
      <c r="A952" s="11"/>
    </row>
    <row r="953" spans="1:1" ht="14.25" customHeight="1" x14ac:dyDescent="0.25">
      <c r="A953" s="11"/>
    </row>
    <row r="954" spans="1:1" ht="14.25" customHeight="1" x14ac:dyDescent="0.25">
      <c r="A954" s="11"/>
    </row>
    <row r="955" spans="1:1" ht="14.25" customHeight="1" x14ac:dyDescent="0.25">
      <c r="A955" s="11"/>
    </row>
    <row r="956" spans="1:1" ht="14.25" customHeight="1" x14ac:dyDescent="0.25">
      <c r="A956" s="11"/>
    </row>
    <row r="957" spans="1:1" ht="14.25" customHeight="1" x14ac:dyDescent="0.25">
      <c r="A957" s="11"/>
    </row>
    <row r="958" spans="1:1" ht="14.25" customHeight="1" x14ac:dyDescent="0.25">
      <c r="A958" s="11"/>
    </row>
    <row r="959" spans="1:1" ht="14.25" customHeight="1" x14ac:dyDescent="0.25">
      <c r="A959" s="11"/>
    </row>
    <row r="960" spans="1:1" ht="14.25" customHeight="1" x14ac:dyDescent="0.25">
      <c r="A960" s="11"/>
    </row>
    <row r="961" spans="1:1" ht="14.25" customHeight="1" x14ac:dyDescent="0.25">
      <c r="A961" s="11"/>
    </row>
    <row r="962" spans="1:1" ht="14.25" customHeight="1" x14ac:dyDescent="0.25">
      <c r="A962" s="11"/>
    </row>
    <row r="963" spans="1:1" ht="14.25" customHeight="1" x14ac:dyDescent="0.25">
      <c r="A963" s="11"/>
    </row>
    <row r="964" spans="1:1" ht="14.25" customHeight="1" x14ac:dyDescent="0.25">
      <c r="A964" s="11"/>
    </row>
    <row r="965" spans="1:1" ht="14.25" customHeight="1" x14ac:dyDescent="0.25">
      <c r="A965" s="11"/>
    </row>
    <row r="966" spans="1:1" ht="14.25" customHeight="1" x14ac:dyDescent="0.25">
      <c r="A966" s="11"/>
    </row>
    <row r="967" spans="1:1" ht="14.25" customHeight="1" x14ac:dyDescent="0.25">
      <c r="A967" s="11"/>
    </row>
    <row r="968" spans="1:1" ht="14.25" customHeight="1" x14ac:dyDescent="0.25">
      <c r="A968" s="11"/>
    </row>
    <row r="969" spans="1:1" ht="14.25" customHeight="1" x14ac:dyDescent="0.25">
      <c r="A969" s="11"/>
    </row>
    <row r="970" spans="1:1" ht="14.25" customHeight="1" x14ac:dyDescent="0.25">
      <c r="A970" s="11"/>
    </row>
    <row r="971" spans="1:1" ht="14.25" customHeight="1" x14ac:dyDescent="0.25">
      <c r="A971" s="11"/>
    </row>
    <row r="972" spans="1:1" ht="14.25" customHeight="1" x14ac:dyDescent="0.25">
      <c r="A972" s="11"/>
    </row>
    <row r="973" spans="1:1" ht="14.25" customHeight="1" x14ac:dyDescent="0.25">
      <c r="A973" s="11"/>
    </row>
    <row r="974" spans="1:1" ht="14.25" customHeight="1" x14ac:dyDescent="0.25">
      <c r="A974" s="11"/>
    </row>
    <row r="975" spans="1:1" ht="14.25" customHeight="1" x14ac:dyDescent="0.25">
      <c r="A975" s="11"/>
    </row>
    <row r="976" spans="1:1" ht="14.25" customHeight="1" x14ac:dyDescent="0.25">
      <c r="A976" s="11"/>
    </row>
    <row r="977" spans="1:1" ht="14.25" customHeight="1" x14ac:dyDescent="0.25">
      <c r="A977" s="11"/>
    </row>
    <row r="978" spans="1:1" ht="14.25" customHeight="1" x14ac:dyDescent="0.25">
      <c r="A978" s="11"/>
    </row>
    <row r="979" spans="1:1" ht="14.25" customHeight="1" x14ac:dyDescent="0.25">
      <c r="A979" s="11"/>
    </row>
    <row r="980" spans="1:1" ht="14.25" customHeight="1" x14ac:dyDescent="0.25">
      <c r="A980" s="11"/>
    </row>
    <row r="981" spans="1:1" ht="14.25" customHeight="1" x14ac:dyDescent="0.25">
      <c r="A981" s="11"/>
    </row>
    <row r="982" spans="1:1" ht="14.25" customHeight="1" x14ac:dyDescent="0.25">
      <c r="A982" s="11"/>
    </row>
    <row r="983" spans="1:1" ht="14.25" customHeight="1" x14ac:dyDescent="0.25">
      <c r="A983" s="11"/>
    </row>
    <row r="984" spans="1:1" ht="14.25" customHeight="1" x14ac:dyDescent="0.25">
      <c r="A984" s="11"/>
    </row>
    <row r="985" spans="1:1" ht="14.25" customHeight="1" x14ac:dyDescent="0.25">
      <c r="A985" s="11"/>
    </row>
    <row r="986" spans="1:1" ht="14.25" customHeight="1" x14ac:dyDescent="0.25">
      <c r="A986" s="11"/>
    </row>
    <row r="987" spans="1:1" ht="14.25" customHeight="1" x14ac:dyDescent="0.25">
      <c r="A987" s="11"/>
    </row>
    <row r="988" spans="1:1" ht="14.25" customHeight="1" x14ac:dyDescent="0.25">
      <c r="A988" s="11"/>
    </row>
    <row r="989" spans="1:1" ht="14.25" customHeight="1" x14ac:dyDescent="0.25">
      <c r="A989" s="11"/>
    </row>
    <row r="990" spans="1:1" ht="14.25" customHeight="1" x14ac:dyDescent="0.25">
      <c r="A990" s="11"/>
    </row>
    <row r="991" spans="1:1" ht="14.25" customHeight="1" x14ac:dyDescent="0.25">
      <c r="A991" s="11"/>
    </row>
    <row r="992" spans="1:1" ht="14.25" customHeight="1" x14ac:dyDescent="0.25">
      <c r="A992" s="11"/>
    </row>
    <row r="993" spans="1:1" ht="14.25" customHeight="1" x14ac:dyDescent="0.25">
      <c r="A993" s="11"/>
    </row>
    <row r="994" spans="1:1" ht="14.25" customHeight="1" x14ac:dyDescent="0.25">
      <c r="A994" s="11"/>
    </row>
    <row r="995" spans="1:1" ht="14.25" customHeight="1" x14ac:dyDescent="0.25">
      <c r="A995" s="11"/>
    </row>
    <row r="996" spans="1:1" ht="14.25" customHeight="1" x14ac:dyDescent="0.25">
      <c r="A996" s="11"/>
    </row>
    <row r="997" spans="1:1" ht="14.25" customHeight="1" x14ac:dyDescent="0.25">
      <c r="A997" s="11"/>
    </row>
    <row r="998" spans="1:1" ht="14.25" customHeight="1" x14ac:dyDescent="0.25">
      <c r="A998" s="11"/>
    </row>
    <row r="999" spans="1:1" ht="14.25" customHeight="1" x14ac:dyDescent="0.25">
      <c r="A999" s="11"/>
    </row>
  </sheetData>
  <mergeCells count="2">
    <mergeCell ref="I10:J10"/>
    <mergeCell ref="L10:M10"/>
  </mergeCells>
  <conditionalFormatting sqref="A11:A41">
    <cfRule type="expression" dxfId="155" priority="46">
      <formula>OR(WEEKDAY(A11)=1, WEEKDAY(A11)=7)</formula>
    </cfRule>
  </conditionalFormatting>
  <conditionalFormatting sqref="B11:E41 G11:G41">
    <cfRule type="expression" dxfId="154" priority="45">
      <formula>WEEKDAY($A11,2)&gt;5</formula>
    </cfRule>
  </conditionalFormatting>
  <conditionalFormatting sqref="C11:E41">
    <cfRule type="expression" dxfId="153" priority="44">
      <formula>WEEKDAY($A11,2)&gt;5</formula>
    </cfRule>
  </conditionalFormatting>
  <conditionalFormatting sqref="G11:G41">
    <cfRule type="containsText" dxfId="152" priority="47" operator="containsText" text="Overtime">
      <formula>NOT(ISERROR(SEARCH(("Overtime"),(G11))))</formula>
    </cfRule>
    <cfRule type="containsText" dxfId="151" priority="48" operator="containsText" text="Undertime">
      <formula>NOT(ISERROR(SEARCH(("Undertime"),(G11))))</formula>
    </cfRule>
  </conditionalFormatting>
  <conditionalFormatting sqref="I11:I12 I14">
    <cfRule type="containsText" dxfId="150" priority="49" operator="containsText" text="OVERTIME">
      <formula>NOT(ISERROR(SEARCH(("OVERTIME"),(I11))))</formula>
    </cfRule>
    <cfRule type="containsText" dxfId="149" priority="50" operator="containsText" text="UNDERTIME">
      <formula>NOT(ISERROR(SEARCH(("UNDERTIME"),(I11))))</formula>
    </cfRule>
  </conditionalFormatting>
  <conditionalFormatting sqref="J14">
    <cfRule type="expression" dxfId="148" priority="51">
      <formula>I14="OVERTIME"</formula>
    </cfRule>
    <cfRule type="expression" dxfId="147" priority="52">
      <formula>I14="UNDERTIME"</formula>
    </cfRule>
  </conditionalFormatting>
  <conditionalFormatting sqref="L11:L12 L14">
    <cfRule type="containsText" dxfId="146" priority="43" operator="containsText" text="UNDERTIME">
      <formula>NOT(ISERROR(SEARCH(("UNDERTIME"),(L11))))</formula>
    </cfRule>
  </conditionalFormatting>
  <conditionalFormatting sqref="L14 L11:L12">
    <cfRule type="containsText" dxfId="145" priority="42" operator="containsText" text="OVERTIME">
      <formula>NOT(ISERROR(SEARCH(("OVERTIME"),(L11))))</formula>
    </cfRule>
  </conditionalFormatting>
  <conditionalFormatting sqref="L14">
    <cfRule type="containsText" dxfId="144" priority="38" operator="containsText" text="OVERTIME">
      <formula>NOT(ISERROR(SEARCH(("OVERTIME"),(L14))))</formula>
    </cfRule>
    <cfRule type="containsText" dxfId="143" priority="39" operator="containsText" text="UNDERTIME">
      <formula>NOT(ISERROR(SEARCH(("UNDERTIME"),(L14))))</formula>
    </cfRule>
  </conditionalFormatting>
  <conditionalFormatting sqref="M14">
    <cfRule type="expression" dxfId="142" priority="40">
      <formula>L14="OVERTIME"</formula>
    </cfRule>
    <cfRule type="expression" dxfId="141" priority="41">
      <formula>L14="UNDERTIME"</formula>
    </cfRule>
  </conditionalFormatting>
  <conditionalFormatting sqref="J2">
    <cfRule type="expression" dxfId="140" priority="16" stopIfTrue="1">
      <formula>ABS(ABS($J$2)-ABS($J$1)) &lt; $K$12</formula>
    </cfRule>
    <cfRule type="expression" dxfId="139" priority="18">
      <formula>$J$2&gt;$J$1</formula>
    </cfRule>
    <cfRule type="expression" dxfId="138" priority="19">
      <formula>$J$2&lt;$J$1</formula>
    </cfRule>
  </conditionalFormatting>
  <conditionalFormatting sqref="J3">
    <cfRule type="expression" dxfId="137" priority="17" stopIfTrue="1">
      <formula>ABS(ABS($J$3) - ABS($J$1-$J$5-$J$6-$J$7-$J$8)) &lt; $K$12</formula>
    </cfRule>
    <cfRule type="expression" dxfId="136" priority="20">
      <formula>$J$3&gt;($J$1 - $J$5 - $J$6 - $J$7 - $J$8)</formula>
    </cfRule>
    <cfRule type="expression" dxfId="135" priority="21">
      <formula>$J$3&lt;($J$1 - $J$5 - $J$6 - $J$7 - $J$8)</formula>
    </cfRule>
  </conditionalFormatting>
  <conditionalFormatting sqref="F11:F41">
    <cfRule type="expression" dxfId="134" priority="5">
      <formula>WEEKDAY($A11,2)&gt;5</formula>
    </cfRule>
  </conditionalFormatting>
  <conditionalFormatting sqref="F11:F41">
    <cfRule type="expression" dxfId="133" priority="4">
      <formula>WEEKDAY($A11,2)&gt;5</formula>
    </cfRule>
  </conditionalFormatting>
  <conditionalFormatting sqref="F11:F41">
    <cfRule type="expression" dxfId="132" priority="1">
      <formula>ABS(ABS($E11)-ABS($B$8)) &lt; $K$12/2</formula>
    </cfRule>
    <cfRule type="expression" dxfId="131" priority="2">
      <formula>AND($F11 &lt;&gt;"", $E11 &lt; $B$8)</formula>
    </cfRule>
    <cfRule type="expression" dxfId="130" priority="3">
      <formula>AND($F11 &lt;&gt;"", $E11 &gt; $B$8)</formula>
    </cfRule>
  </conditionalFormatting>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99"/>
  <sheetViews>
    <sheetView zoomScale="85" zoomScaleNormal="85" workbookViewId="0">
      <selection activeCell="B10" sqref="B10"/>
    </sheetView>
  </sheetViews>
  <sheetFormatPr defaultColWidth="14.42578125" defaultRowHeight="15" x14ac:dyDescent="0.25"/>
  <cols>
    <col min="1" max="1" width="12.7109375" bestFit="1" customWidth="1"/>
    <col min="2" max="2" width="9.28515625" bestFit="1" customWidth="1"/>
    <col min="3" max="3" width="14.5703125" bestFit="1" customWidth="1"/>
    <col min="4" max="4" width="12" bestFit="1" customWidth="1"/>
    <col min="5" max="5" width="13.7109375" bestFit="1" customWidth="1"/>
    <col min="6" max="6" width="10.28515625" bestFit="1" customWidth="1"/>
    <col min="7" max="7" width="16.7109375" bestFit="1" customWidth="1"/>
    <col min="8" max="8" width="8.7109375" customWidth="1"/>
    <col min="9" max="9" width="17.85546875" bestFit="1" customWidth="1"/>
    <col min="10" max="10" width="9.140625" bestFit="1" customWidth="1"/>
    <col min="11" max="11" width="18.7109375" bestFit="1" customWidth="1"/>
    <col min="12" max="12" width="17.85546875" bestFit="1" customWidth="1"/>
    <col min="13" max="13" width="13.28515625" customWidth="1"/>
    <col min="14" max="27" width="8.7109375" customWidth="1"/>
  </cols>
  <sheetData>
    <row r="1" spans="1:14" ht="14.25" customHeight="1" thickBot="1" x14ac:dyDescent="0.3">
      <c r="A1" s="1" t="s">
        <v>0</v>
      </c>
      <c r="B1" s="25" t="str">
        <f>Nome</f>
        <v>Giulio</v>
      </c>
      <c r="C1" s="79"/>
      <c r="I1" s="93" t="s">
        <v>30</v>
      </c>
      <c r="J1" s="94">
        <f>NETWORKDAYS(DATE(AnnoAgo,Mese8,1),DATE(AnnoAgo,Mese8+1,0),)*OreTarget</f>
        <v>7.6666666666666661</v>
      </c>
    </row>
    <row r="2" spans="1:14" ht="14.25" customHeight="1" thickBot="1" x14ac:dyDescent="0.3">
      <c r="A2" s="2" t="s">
        <v>2</v>
      </c>
      <c r="B2" s="26" t="str">
        <f>Cognome</f>
        <v>D'Errico</v>
      </c>
      <c r="C2" s="79"/>
      <c r="I2" s="93" t="s">
        <v>31</v>
      </c>
      <c r="J2" s="94">
        <f>J3+J5+J6+OrePermessiAgo+J8</f>
        <v>0</v>
      </c>
    </row>
    <row r="3" spans="1:14" ht="14.25" customHeight="1" thickBot="1" x14ac:dyDescent="0.3">
      <c r="A3" s="2" t="s">
        <v>4</v>
      </c>
      <c r="B3" s="3">
        <f>Mese1+7</f>
        <v>8</v>
      </c>
      <c r="C3" s="80"/>
      <c r="I3" s="95" t="s">
        <v>9</v>
      </c>
      <c r="J3" s="94">
        <f>SUM(OreLavorateAgo)</f>
        <v>0</v>
      </c>
    </row>
    <row r="4" spans="1:14" ht="14.25" customHeight="1" thickBot="1" x14ac:dyDescent="0.3">
      <c r="A4" s="4" t="s">
        <v>5</v>
      </c>
      <c r="B4" s="5">
        <f>Anno</f>
        <v>2023</v>
      </c>
      <c r="C4" s="80"/>
      <c r="I4" s="97" t="s">
        <v>38</v>
      </c>
      <c r="J4" s="99">
        <f>J1-J5-J6-OrePermessiAgo-J8</f>
        <v>7.6666666666666661</v>
      </c>
      <c r="K4" s="7"/>
      <c r="L4" s="7"/>
      <c r="M4" s="7"/>
    </row>
    <row r="5" spans="1:14" ht="14.25" customHeight="1" thickBot="1" x14ac:dyDescent="0.3">
      <c r="A5" s="8"/>
      <c r="I5" s="97" t="s">
        <v>32</v>
      </c>
      <c r="J5" s="96"/>
      <c r="K5" s="7"/>
      <c r="L5" s="7"/>
      <c r="M5" s="9"/>
    </row>
    <row r="6" spans="1:14" ht="14.25" customHeight="1" thickBot="1" x14ac:dyDescent="0.3">
      <c r="A6" s="15" t="s">
        <v>13</v>
      </c>
      <c r="B6" s="19">
        <f>DurataPausa</f>
        <v>3.125E-2</v>
      </c>
      <c r="C6" s="7"/>
      <c r="I6" s="97" t="s">
        <v>33</v>
      </c>
      <c r="J6" s="96"/>
      <c r="K6" s="7"/>
      <c r="L6" s="7"/>
      <c r="M6" s="7"/>
    </row>
    <row r="7" spans="1:14" ht="14.25" customHeight="1" thickBot="1" x14ac:dyDescent="0.3">
      <c r="A7" s="16" t="s">
        <v>12</v>
      </c>
      <c r="B7" s="17">
        <f>OraPausa</f>
        <v>0.55208333333333337</v>
      </c>
      <c r="C7" s="7"/>
      <c r="G7" s="10"/>
      <c r="H7" s="10"/>
      <c r="I7" s="97" t="s">
        <v>34</v>
      </c>
      <c r="J7" s="96"/>
      <c r="K7" s="7"/>
      <c r="L7" s="7"/>
      <c r="M7" s="7"/>
    </row>
    <row r="8" spans="1:14" ht="14.25" customHeight="1" thickBot="1" x14ac:dyDescent="0.3">
      <c r="A8" s="14" t="s">
        <v>6</v>
      </c>
      <c r="B8" s="18">
        <f>OreTarget</f>
        <v>0.33333333333333331</v>
      </c>
      <c r="C8" s="7"/>
      <c r="F8" s="7"/>
      <c r="I8" s="97" t="s">
        <v>35</v>
      </c>
      <c r="J8" s="96"/>
      <c r="K8" s="7"/>
      <c r="L8" s="7"/>
      <c r="M8" s="7"/>
    </row>
    <row r="9" spans="1:14" ht="14.25" customHeight="1" thickBot="1" x14ac:dyDescent="0.3">
      <c r="K9" s="7"/>
      <c r="L9" s="7"/>
      <c r="M9" s="7"/>
    </row>
    <row r="10" spans="1:14" ht="14.25" customHeight="1" thickBot="1" x14ac:dyDescent="0.3">
      <c r="A10" s="62" t="s">
        <v>7</v>
      </c>
      <c r="B10" s="63" t="s">
        <v>40</v>
      </c>
      <c r="C10" s="63" t="s">
        <v>29</v>
      </c>
      <c r="D10" s="63" t="s">
        <v>8</v>
      </c>
      <c r="E10" s="63" t="s">
        <v>9</v>
      </c>
      <c r="F10" s="64" t="s">
        <v>10</v>
      </c>
      <c r="G10" s="65" t="s">
        <v>11</v>
      </c>
      <c r="I10" s="103" t="s">
        <v>14</v>
      </c>
      <c r="J10" s="104"/>
      <c r="L10" s="105" t="s">
        <v>15</v>
      </c>
      <c r="M10" s="106"/>
    </row>
    <row r="11" spans="1:14" ht="14.25" customHeight="1" x14ac:dyDescent="0.25">
      <c r="A11" s="70">
        <f>DATE(AnnoAgo,Mese8,GiorniMesi!H2)</f>
        <v>45139</v>
      </c>
      <c r="B11" s="48"/>
      <c r="C11" s="48" t="str">
        <f t="shared" ref="C11:C41" si="0">IF(B11&lt;&gt;"", IF(B11 &lt; OraPausaAgo, B11 + OreTargetAgo + DurataPausaAgo, IF(AND(B11 &gt;= OraPausaAgo, B11 &lt;= OraPausaAgo + DurataPausaAgo), OraPausaAgo + DurataPausaAgo + OreTargetAgo/2, B11 + OreTargetAgo/2)),"")</f>
        <v/>
      </c>
      <c r="D11" s="48"/>
      <c r="E11" s="48" t="str">
        <f t="shared" ref="E11:E41" si="1">IF(OR(ISBLANK(B11),ISBLANK(D11)),"", IF(B11 &lt; OraPausaAgo, IF(D11 &gt; OraPausaAgo + DurataPausaAgo, ABS(D11 - DurataPausaAgo - B11), IF(D11 &lt; OraPausaAgo, ABS(D11 - B11), ABS(OraPausaAgo - B11))), IF(B11 &lt; OraPausaAgo + DurataPausaAgo, IF(D11 &gt; OraPausaAgo + DurataPausaAgo, ABS(D11 - (OraPausaAgo + DurataPausaAgo)), ABS(D11 - D11)), IF(D11 &gt; OraPausaAgo + DurataPausaAgo, ABS(D11 - B11), ABS(D11 - D11)))))</f>
        <v/>
      </c>
      <c r="F11" s="34" t="str">
        <f t="shared" ref="F11:F41" si="2">IF(OR(ISBLANK(B11),ISBLANK(D11)),"",
         ABS(OreTargetAgo-E11))</f>
        <v/>
      </c>
      <c r="G11" s="53" t="str">
        <f t="shared" ref="G11:G41" si="3">IF(OR(ISBLANK(B11),ISBLANK(D11)),"",
        IF(E11&lt;&gt;OreTargetAgo,
               IF(E11&gt;OreTargetAgo,"Overtime","Undertime"),
          ""))</f>
        <v/>
      </c>
      <c r="I11" s="20" t="s">
        <v>1</v>
      </c>
      <c r="J11" s="21">
        <f>SUMIF(OverUnderTimeAgo, "Overtime",DifferenzaAgo)</f>
        <v>0</v>
      </c>
      <c r="L11" s="27" t="s">
        <v>1</v>
      </c>
      <c r="M11" s="28">
        <f>SUMIF(OverUnderTimeAgo, "Overtime",DifferenzaAgo)+Lug!M11</f>
        <v>0</v>
      </c>
    </row>
    <row r="12" spans="1:14" ht="14.25" customHeight="1" thickBot="1" x14ac:dyDescent="0.3">
      <c r="A12" s="70">
        <f>DATE(AnnoAgo,Mese8,GiorniMesi!H3)</f>
        <v>45140</v>
      </c>
      <c r="B12" s="45"/>
      <c r="C12" s="48" t="str">
        <f t="shared" si="0"/>
        <v/>
      </c>
      <c r="D12" s="45"/>
      <c r="E12" s="48" t="str">
        <f t="shared" si="1"/>
        <v/>
      </c>
      <c r="F12" s="34" t="str">
        <f t="shared" si="2"/>
        <v/>
      </c>
      <c r="G12" s="53" t="str">
        <f t="shared" si="3"/>
        <v/>
      </c>
      <c r="I12" s="22" t="s">
        <v>3</v>
      </c>
      <c r="J12" s="23">
        <f>IF(SUMIF(OverUnderTimeAgo, "Undertime",DifferenzaAgo)&gt;=OrePermessiAgo, ABS(SUMIF(OverUnderTimeAgo, "Undertime",DifferenzaAgo) - OrePermessiAgo), ABS(OrePermessiAgo - SUMIF(OverUnderTimeAgo, "Undertime",DifferenzaAgo)))</f>
        <v>0</v>
      </c>
      <c r="K12" s="91">
        <v>6.8287037037037025E-4</v>
      </c>
      <c r="L12" s="29" t="s">
        <v>3</v>
      </c>
      <c r="M12" s="30">
        <f>IF(SUMIF(OverUnderTimeAgo, "Undertime",DifferenzaAgo)&gt;=OrePermessiAgo, ABS(SUMIF(OverUnderTimeAgo, "Undertime",DifferenzaAgo) - OrePermessiAgo + PrtlUntmTOTLug), ABS(PrtlUntmTOTLug + OrePermessiAgo - SUMIF(OverUnderTimeAgo, "Undertime",DifferenzaAgo)))</f>
        <v>0</v>
      </c>
    </row>
    <row r="13" spans="1:14" ht="14.25" customHeight="1" thickBot="1" x14ac:dyDescent="0.3">
      <c r="A13" s="70">
        <f>DATE(AnnoAgo,Mese8,GiorniMesi!H4)</f>
        <v>45141</v>
      </c>
      <c r="B13" s="45"/>
      <c r="C13" s="48" t="str">
        <f t="shared" si="0"/>
        <v/>
      </c>
      <c r="D13" s="45"/>
      <c r="E13" s="48" t="str">
        <f t="shared" si="1"/>
        <v/>
      </c>
      <c r="F13" s="34" t="str">
        <f t="shared" si="2"/>
        <v/>
      </c>
      <c r="G13" s="53" t="str">
        <f t="shared" si="3"/>
        <v/>
      </c>
      <c r="K13" s="10"/>
    </row>
    <row r="14" spans="1:14" ht="14.25" customHeight="1" thickBot="1" x14ac:dyDescent="0.3">
      <c r="A14" s="70">
        <f>DATE(AnnoAgo,Mese8,GiorniMesi!H5)</f>
        <v>45142</v>
      </c>
      <c r="B14" s="45"/>
      <c r="C14" s="48" t="str">
        <f t="shared" si="0"/>
        <v/>
      </c>
      <c r="D14" s="45"/>
      <c r="E14" s="48" t="str">
        <f t="shared" si="1"/>
        <v/>
      </c>
      <c r="F14" s="34" t="str">
        <f t="shared" si="2"/>
        <v/>
      </c>
      <c r="G14" s="53" t="str">
        <f t="shared" si="3"/>
        <v/>
      </c>
      <c r="I14" s="6" t="str">
        <f>IF(ABS(ABS(PrtlOvtmAgo)-ABS(PrtlUntmAgo))&lt; OneMinuteAgo,"", IF(ABS(PrtlOvtmAgo) &gt; ABS(PrtlUntmAgo), "OVERTIME", "UNDERTIME"))</f>
        <v/>
      </c>
      <c r="J14" s="13">
        <f>ABS(ABS(PrtlOvtmAgo)-ABS(PrtlUntmAgo))</f>
        <v>0</v>
      </c>
      <c r="K14" s="10"/>
      <c r="L14" s="31" t="str">
        <f>IF(ABS(ABS(PrtlOvtmTOTAgo)-ABS(PrtlUntmTOTAgo))&lt; OneMinuteAgo,"", IF(ABS(PrtlOvtmTOTAgo) &gt; ABS(PrtlUntmTOTAgo), "OVERTIME", "UNDERTIME"))</f>
        <v/>
      </c>
      <c r="M14" s="32">
        <f>ABS(ABS(PrtlOvtmTOTAgo)-ABS(PrtlUntmTOTAgo))</f>
        <v>0</v>
      </c>
      <c r="N14" s="7"/>
    </row>
    <row r="15" spans="1:14" ht="14.25" customHeight="1" x14ac:dyDescent="0.25">
      <c r="A15" s="70">
        <f>DATE(AnnoAgo,Mese8,GiorniMesi!H6)</f>
        <v>45143</v>
      </c>
      <c r="B15" s="45"/>
      <c r="C15" s="48" t="str">
        <f t="shared" si="0"/>
        <v/>
      </c>
      <c r="D15" s="45"/>
      <c r="E15" s="48" t="str">
        <f t="shared" si="1"/>
        <v/>
      </c>
      <c r="F15" s="34" t="str">
        <f t="shared" si="2"/>
        <v/>
      </c>
      <c r="G15" s="53" t="str">
        <f t="shared" si="3"/>
        <v/>
      </c>
      <c r="K15" s="10"/>
    </row>
    <row r="16" spans="1:14" ht="14.25" customHeight="1" x14ac:dyDescent="0.25">
      <c r="A16" s="70">
        <f>DATE(AnnoAgo,Mese8,GiorniMesi!H7)</f>
        <v>45144</v>
      </c>
      <c r="B16" s="45"/>
      <c r="C16" s="48" t="str">
        <f t="shared" si="0"/>
        <v/>
      </c>
      <c r="D16" s="45"/>
      <c r="E16" s="48" t="str">
        <f t="shared" si="1"/>
        <v/>
      </c>
      <c r="F16" s="34" t="str">
        <f t="shared" si="2"/>
        <v/>
      </c>
      <c r="G16" s="53" t="str">
        <f t="shared" si="3"/>
        <v/>
      </c>
      <c r="K16" s="10"/>
    </row>
    <row r="17" spans="1:11" ht="14.25" customHeight="1" x14ac:dyDescent="0.25">
      <c r="A17" s="70">
        <f>DATE(AnnoAgo,Mese8,GiorniMesi!H8)</f>
        <v>45145</v>
      </c>
      <c r="B17" s="45"/>
      <c r="C17" s="48" t="str">
        <f t="shared" si="0"/>
        <v/>
      </c>
      <c r="D17" s="45"/>
      <c r="E17" s="48" t="str">
        <f t="shared" si="1"/>
        <v/>
      </c>
      <c r="F17" s="34" t="str">
        <f t="shared" si="2"/>
        <v/>
      </c>
      <c r="G17" s="53" t="str">
        <f t="shared" si="3"/>
        <v/>
      </c>
      <c r="K17" s="10"/>
    </row>
    <row r="18" spans="1:11" ht="14.25" customHeight="1" x14ac:dyDescent="0.25">
      <c r="A18" s="70">
        <f>DATE(AnnoAgo,Mese8,GiorniMesi!H9)</f>
        <v>45146</v>
      </c>
      <c r="B18" s="45"/>
      <c r="C18" s="48" t="str">
        <f t="shared" si="0"/>
        <v/>
      </c>
      <c r="D18" s="45"/>
      <c r="E18" s="48" t="str">
        <f t="shared" si="1"/>
        <v/>
      </c>
      <c r="F18" s="34" t="str">
        <f t="shared" si="2"/>
        <v/>
      </c>
      <c r="G18" s="53" t="str">
        <f t="shared" si="3"/>
        <v/>
      </c>
      <c r="K18" s="10"/>
    </row>
    <row r="19" spans="1:11" ht="14.25" customHeight="1" x14ac:dyDescent="0.25">
      <c r="A19" s="70">
        <f>DATE(AnnoAgo,Mese8,GiorniMesi!H10)</f>
        <v>45147</v>
      </c>
      <c r="B19" s="45"/>
      <c r="C19" s="48" t="str">
        <f t="shared" si="0"/>
        <v/>
      </c>
      <c r="D19" s="45"/>
      <c r="E19" s="48" t="str">
        <f t="shared" si="1"/>
        <v/>
      </c>
      <c r="F19" s="34" t="str">
        <f t="shared" si="2"/>
        <v/>
      </c>
      <c r="G19" s="53" t="str">
        <f t="shared" si="3"/>
        <v/>
      </c>
    </row>
    <row r="20" spans="1:11" ht="14.25" customHeight="1" x14ac:dyDescent="0.25">
      <c r="A20" s="70">
        <f>DATE(AnnoAgo,Mese8,GiorniMesi!H11)</f>
        <v>45148</v>
      </c>
      <c r="B20" s="45"/>
      <c r="C20" s="48" t="str">
        <f t="shared" si="0"/>
        <v/>
      </c>
      <c r="D20" s="45"/>
      <c r="E20" s="48" t="str">
        <f t="shared" si="1"/>
        <v/>
      </c>
      <c r="F20" s="34" t="str">
        <f t="shared" si="2"/>
        <v/>
      </c>
      <c r="G20" s="53" t="str">
        <f t="shared" si="3"/>
        <v/>
      </c>
    </row>
    <row r="21" spans="1:11" ht="14.25" customHeight="1" x14ac:dyDescent="0.25">
      <c r="A21" s="70">
        <f>DATE(AnnoAgo,Mese8,GiorniMesi!H12)</f>
        <v>45149</v>
      </c>
      <c r="B21" s="45"/>
      <c r="C21" s="48" t="str">
        <f t="shared" si="0"/>
        <v/>
      </c>
      <c r="D21" s="45"/>
      <c r="E21" s="48" t="str">
        <f t="shared" si="1"/>
        <v/>
      </c>
      <c r="F21" s="34" t="str">
        <f t="shared" si="2"/>
        <v/>
      </c>
      <c r="G21" s="53" t="str">
        <f t="shared" si="3"/>
        <v/>
      </c>
    </row>
    <row r="22" spans="1:11" ht="14.25" customHeight="1" x14ac:dyDescent="0.25">
      <c r="A22" s="70">
        <f>DATE(AnnoAgo,Mese8,GiorniMesi!H13)</f>
        <v>45150</v>
      </c>
      <c r="B22" s="46"/>
      <c r="C22" s="48" t="str">
        <f t="shared" si="0"/>
        <v/>
      </c>
      <c r="D22" s="45"/>
      <c r="E22" s="48" t="str">
        <f t="shared" si="1"/>
        <v/>
      </c>
      <c r="F22" s="34" t="str">
        <f t="shared" si="2"/>
        <v/>
      </c>
      <c r="G22" s="53" t="str">
        <f t="shared" si="3"/>
        <v/>
      </c>
    </row>
    <row r="23" spans="1:11" ht="14.25" customHeight="1" x14ac:dyDescent="0.25">
      <c r="A23" s="70">
        <f>DATE(AnnoAgo,Mese8,GiorniMesi!H14)</f>
        <v>45151</v>
      </c>
      <c r="B23" s="46"/>
      <c r="C23" s="48" t="str">
        <f t="shared" si="0"/>
        <v/>
      </c>
      <c r="D23" s="45"/>
      <c r="E23" s="48" t="str">
        <f t="shared" si="1"/>
        <v/>
      </c>
      <c r="F23" s="34" t="str">
        <f t="shared" si="2"/>
        <v/>
      </c>
      <c r="G23" s="53" t="str">
        <f t="shared" si="3"/>
        <v/>
      </c>
    </row>
    <row r="24" spans="1:11" ht="14.25" customHeight="1" x14ac:dyDescent="0.25">
      <c r="A24" s="70">
        <f>DATE(AnnoAgo,Mese8,GiorniMesi!H15)</f>
        <v>45152</v>
      </c>
      <c r="B24" s="45"/>
      <c r="C24" s="48" t="str">
        <f t="shared" si="0"/>
        <v/>
      </c>
      <c r="D24" s="45"/>
      <c r="E24" s="48" t="str">
        <f t="shared" si="1"/>
        <v/>
      </c>
      <c r="F24" s="34" t="str">
        <f t="shared" si="2"/>
        <v/>
      </c>
      <c r="G24" s="53" t="str">
        <f t="shared" si="3"/>
        <v/>
      </c>
    </row>
    <row r="25" spans="1:11" ht="14.25" customHeight="1" x14ac:dyDescent="0.25">
      <c r="A25" s="70">
        <f>DATE(AnnoAgo,Mese8,GiorniMesi!H16)</f>
        <v>45153</v>
      </c>
      <c r="B25" s="45"/>
      <c r="C25" s="48" t="str">
        <f t="shared" si="0"/>
        <v/>
      </c>
      <c r="D25" s="45"/>
      <c r="E25" s="48" t="str">
        <f t="shared" si="1"/>
        <v/>
      </c>
      <c r="F25" s="34" t="str">
        <f t="shared" si="2"/>
        <v/>
      </c>
      <c r="G25" s="53" t="str">
        <f t="shared" si="3"/>
        <v/>
      </c>
    </row>
    <row r="26" spans="1:11" ht="14.25" customHeight="1" x14ac:dyDescent="0.25">
      <c r="A26" s="70">
        <f>DATE(AnnoAgo,Mese8,GiorniMesi!H17)</f>
        <v>45154</v>
      </c>
      <c r="B26" s="45"/>
      <c r="C26" s="48" t="str">
        <f t="shared" si="0"/>
        <v/>
      </c>
      <c r="D26" s="45"/>
      <c r="E26" s="48" t="str">
        <f t="shared" si="1"/>
        <v/>
      </c>
      <c r="F26" s="34" t="str">
        <f t="shared" si="2"/>
        <v/>
      </c>
      <c r="G26" s="53" t="str">
        <f t="shared" si="3"/>
        <v/>
      </c>
    </row>
    <row r="27" spans="1:11" ht="14.25" customHeight="1" x14ac:dyDescent="0.25">
      <c r="A27" s="70">
        <f>DATE(AnnoAgo,Mese8,GiorniMesi!H18)</f>
        <v>45155</v>
      </c>
      <c r="B27" s="45"/>
      <c r="C27" s="48" t="str">
        <f t="shared" si="0"/>
        <v/>
      </c>
      <c r="D27" s="45"/>
      <c r="E27" s="48" t="str">
        <f t="shared" si="1"/>
        <v/>
      </c>
      <c r="F27" s="34" t="str">
        <f t="shared" si="2"/>
        <v/>
      </c>
      <c r="G27" s="53" t="str">
        <f t="shared" si="3"/>
        <v/>
      </c>
    </row>
    <row r="28" spans="1:11" ht="14.25" customHeight="1" x14ac:dyDescent="0.25">
      <c r="A28" s="70">
        <f>DATE(AnnoAgo,Mese8,GiorniMesi!H19)</f>
        <v>45156</v>
      </c>
      <c r="B28" s="45"/>
      <c r="C28" s="48" t="str">
        <f t="shared" si="0"/>
        <v/>
      </c>
      <c r="D28" s="45"/>
      <c r="E28" s="48" t="str">
        <f t="shared" si="1"/>
        <v/>
      </c>
      <c r="F28" s="34" t="str">
        <f t="shared" si="2"/>
        <v/>
      </c>
      <c r="G28" s="53" t="str">
        <f t="shared" si="3"/>
        <v/>
      </c>
    </row>
    <row r="29" spans="1:11" ht="14.25" customHeight="1" x14ac:dyDescent="0.25">
      <c r="A29" s="70">
        <f>DATE(AnnoAgo,Mese8,GiorniMesi!H20)</f>
        <v>45157</v>
      </c>
      <c r="B29" s="45"/>
      <c r="C29" s="48" t="str">
        <f t="shared" si="0"/>
        <v/>
      </c>
      <c r="D29" s="45"/>
      <c r="E29" s="48" t="str">
        <f t="shared" si="1"/>
        <v/>
      </c>
      <c r="F29" s="34" t="str">
        <f t="shared" si="2"/>
        <v/>
      </c>
      <c r="G29" s="53" t="str">
        <f t="shared" si="3"/>
        <v/>
      </c>
    </row>
    <row r="30" spans="1:11" ht="14.25" customHeight="1" x14ac:dyDescent="0.25">
      <c r="A30" s="70">
        <f>DATE(AnnoAgo,Mese8,GiorniMesi!H21)</f>
        <v>45158</v>
      </c>
      <c r="B30" s="45"/>
      <c r="C30" s="48" t="str">
        <f t="shared" si="0"/>
        <v/>
      </c>
      <c r="D30" s="45"/>
      <c r="E30" s="48" t="str">
        <f t="shared" si="1"/>
        <v/>
      </c>
      <c r="F30" s="34" t="str">
        <f t="shared" si="2"/>
        <v/>
      </c>
      <c r="G30" s="53" t="str">
        <f t="shared" si="3"/>
        <v/>
      </c>
    </row>
    <row r="31" spans="1:11" ht="14.25" customHeight="1" x14ac:dyDescent="0.25">
      <c r="A31" s="70">
        <f>DATE(AnnoAgo,Mese8,GiorniMesi!H22)</f>
        <v>45159</v>
      </c>
      <c r="B31" s="45"/>
      <c r="C31" s="48" t="str">
        <f t="shared" si="0"/>
        <v/>
      </c>
      <c r="D31" s="45"/>
      <c r="E31" s="48" t="str">
        <f t="shared" si="1"/>
        <v/>
      </c>
      <c r="F31" s="34" t="str">
        <f t="shared" si="2"/>
        <v/>
      </c>
      <c r="G31" s="53" t="str">
        <f t="shared" si="3"/>
        <v/>
      </c>
    </row>
    <row r="32" spans="1:11" ht="14.25" customHeight="1" x14ac:dyDescent="0.25">
      <c r="A32" s="70">
        <f>DATE(AnnoAgo,Mese8,GiorniMesi!H23)</f>
        <v>45160</v>
      </c>
      <c r="B32" s="45"/>
      <c r="C32" s="48" t="str">
        <f t="shared" si="0"/>
        <v/>
      </c>
      <c r="D32" s="45"/>
      <c r="E32" s="48" t="str">
        <f t="shared" si="1"/>
        <v/>
      </c>
      <c r="F32" s="34" t="str">
        <f t="shared" si="2"/>
        <v/>
      </c>
      <c r="G32" s="53" t="str">
        <f t="shared" si="3"/>
        <v/>
      </c>
    </row>
    <row r="33" spans="1:7" ht="14.25" customHeight="1" x14ac:dyDescent="0.25">
      <c r="A33" s="70">
        <f>DATE(AnnoAgo,Mese8,GiorniMesi!H24)</f>
        <v>45161</v>
      </c>
      <c r="B33" s="45"/>
      <c r="C33" s="48" t="str">
        <f t="shared" si="0"/>
        <v/>
      </c>
      <c r="D33" s="45"/>
      <c r="E33" s="48" t="str">
        <f t="shared" si="1"/>
        <v/>
      </c>
      <c r="F33" s="34" t="str">
        <f t="shared" si="2"/>
        <v/>
      </c>
      <c r="G33" s="53" t="str">
        <f t="shared" si="3"/>
        <v/>
      </c>
    </row>
    <row r="34" spans="1:7" ht="14.25" customHeight="1" x14ac:dyDescent="0.25">
      <c r="A34" s="70">
        <f>DATE(AnnoAgo,Mese8,GiorniMesi!H25)</f>
        <v>45162</v>
      </c>
      <c r="B34" s="45"/>
      <c r="C34" s="48" t="str">
        <f t="shared" si="0"/>
        <v/>
      </c>
      <c r="D34" s="45"/>
      <c r="E34" s="48" t="str">
        <f t="shared" si="1"/>
        <v/>
      </c>
      <c r="F34" s="34" t="str">
        <f t="shared" si="2"/>
        <v/>
      </c>
      <c r="G34" s="53" t="str">
        <f t="shared" si="3"/>
        <v/>
      </c>
    </row>
    <row r="35" spans="1:7" ht="14.25" customHeight="1" x14ac:dyDescent="0.25">
      <c r="A35" s="70">
        <f>DATE(AnnoAgo,Mese8,GiorniMesi!H26)</f>
        <v>45163</v>
      </c>
      <c r="B35" s="45"/>
      <c r="C35" s="48" t="str">
        <f t="shared" si="0"/>
        <v/>
      </c>
      <c r="D35" s="45"/>
      <c r="E35" s="48" t="str">
        <f t="shared" si="1"/>
        <v/>
      </c>
      <c r="F35" s="34" t="str">
        <f t="shared" si="2"/>
        <v/>
      </c>
      <c r="G35" s="53" t="str">
        <f t="shared" si="3"/>
        <v/>
      </c>
    </row>
    <row r="36" spans="1:7" ht="14.25" customHeight="1" x14ac:dyDescent="0.25">
      <c r="A36" s="70">
        <f>DATE(AnnoAgo,Mese8,GiorniMesi!H27)</f>
        <v>45164</v>
      </c>
      <c r="B36" s="45"/>
      <c r="C36" s="48" t="str">
        <f t="shared" si="0"/>
        <v/>
      </c>
      <c r="D36" s="45"/>
      <c r="E36" s="48" t="str">
        <f t="shared" si="1"/>
        <v/>
      </c>
      <c r="F36" s="34" t="str">
        <f t="shared" si="2"/>
        <v/>
      </c>
      <c r="G36" s="53" t="str">
        <f t="shared" si="3"/>
        <v/>
      </c>
    </row>
    <row r="37" spans="1:7" ht="14.25" customHeight="1" x14ac:dyDescent="0.25">
      <c r="A37" s="70">
        <f>DATE(AnnoAgo,Mese8,GiorniMesi!H28)</f>
        <v>45165</v>
      </c>
      <c r="B37" s="45"/>
      <c r="C37" s="48" t="str">
        <f t="shared" si="0"/>
        <v/>
      </c>
      <c r="D37" s="45"/>
      <c r="E37" s="48" t="str">
        <f t="shared" si="1"/>
        <v/>
      </c>
      <c r="F37" s="34" t="str">
        <f t="shared" si="2"/>
        <v/>
      </c>
      <c r="G37" s="53" t="str">
        <f t="shared" si="3"/>
        <v/>
      </c>
    </row>
    <row r="38" spans="1:7" ht="14.25" customHeight="1" x14ac:dyDescent="0.25">
      <c r="A38" s="70">
        <f>DATE(AnnoAgo,Mese8,GiorniMesi!H29)</f>
        <v>45166</v>
      </c>
      <c r="B38" s="45"/>
      <c r="C38" s="48" t="str">
        <f t="shared" si="0"/>
        <v/>
      </c>
      <c r="D38" s="45"/>
      <c r="E38" s="48" t="str">
        <f t="shared" si="1"/>
        <v/>
      </c>
      <c r="F38" s="34" t="str">
        <f t="shared" si="2"/>
        <v/>
      </c>
      <c r="G38" s="53" t="str">
        <f t="shared" si="3"/>
        <v/>
      </c>
    </row>
    <row r="39" spans="1:7" ht="14.25" customHeight="1" x14ac:dyDescent="0.25">
      <c r="A39" s="70">
        <f>DATE(AnnoAgo,Mese8,GiorniMesi!H30)</f>
        <v>45167</v>
      </c>
      <c r="B39" s="45"/>
      <c r="C39" s="48" t="str">
        <f t="shared" si="0"/>
        <v/>
      </c>
      <c r="D39" s="45"/>
      <c r="E39" s="48" t="str">
        <f t="shared" si="1"/>
        <v/>
      </c>
      <c r="F39" s="34" t="str">
        <f t="shared" si="2"/>
        <v/>
      </c>
      <c r="G39" s="53" t="str">
        <f t="shared" si="3"/>
        <v/>
      </c>
    </row>
    <row r="40" spans="1:7" ht="14.25" customHeight="1" x14ac:dyDescent="0.25">
      <c r="A40" s="70">
        <f>DATE(AnnoAgo,Mese8,GiorniMesi!H31)</f>
        <v>45168</v>
      </c>
      <c r="B40" s="45"/>
      <c r="C40" s="48" t="str">
        <f t="shared" si="0"/>
        <v/>
      </c>
      <c r="D40" s="45"/>
      <c r="E40" s="48" t="str">
        <f t="shared" si="1"/>
        <v/>
      </c>
      <c r="F40" s="34" t="str">
        <f t="shared" si="2"/>
        <v/>
      </c>
      <c r="G40" s="53" t="str">
        <f t="shared" si="3"/>
        <v/>
      </c>
    </row>
    <row r="41" spans="1:7" ht="14.25" customHeight="1" thickBot="1" x14ac:dyDescent="0.3">
      <c r="A41" s="71">
        <f>DATE(AnnoAgo,Mese8,GiorniMesi!H32)</f>
        <v>45169</v>
      </c>
      <c r="B41" s="51"/>
      <c r="C41" s="51" t="str">
        <f t="shared" si="0"/>
        <v/>
      </c>
      <c r="D41" s="51"/>
      <c r="E41" s="48" t="str">
        <f t="shared" si="1"/>
        <v/>
      </c>
      <c r="F41" s="34" t="str">
        <f t="shared" si="2"/>
        <v/>
      </c>
      <c r="G41" s="52" t="str">
        <f t="shared" si="3"/>
        <v/>
      </c>
    </row>
    <row r="42" spans="1:7" ht="14.25" customHeight="1" x14ac:dyDescent="0.25">
      <c r="A42" s="11"/>
    </row>
    <row r="43" spans="1:7" ht="14.25" customHeight="1" x14ac:dyDescent="0.25">
      <c r="A43" s="11"/>
    </row>
    <row r="44" spans="1:7" ht="14.25" customHeight="1" x14ac:dyDescent="0.25">
      <c r="A44" s="11"/>
    </row>
    <row r="45" spans="1:7" ht="14.25" customHeight="1" x14ac:dyDescent="0.25">
      <c r="A45" s="11"/>
    </row>
    <row r="46" spans="1:7" ht="14.25" customHeight="1" x14ac:dyDescent="0.25">
      <c r="A46" s="11"/>
    </row>
    <row r="47" spans="1:7" ht="14.25" customHeight="1" x14ac:dyDescent="0.25">
      <c r="A47" s="11"/>
    </row>
    <row r="48" spans="1:7" ht="14.25" customHeight="1" x14ac:dyDescent="0.25">
      <c r="A48" s="11"/>
    </row>
    <row r="49" spans="1:1" ht="14.25" customHeight="1" x14ac:dyDescent="0.25">
      <c r="A49" s="11"/>
    </row>
    <row r="50" spans="1:1" ht="14.25" customHeight="1" x14ac:dyDescent="0.25">
      <c r="A50" s="11"/>
    </row>
    <row r="51" spans="1:1" ht="14.25" customHeight="1" x14ac:dyDescent="0.25">
      <c r="A51" s="11"/>
    </row>
    <row r="52" spans="1:1" ht="14.25" customHeight="1" x14ac:dyDescent="0.25">
      <c r="A52" s="11"/>
    </row>
    <row r="53" spans="1:1" ht="14.25" customHeight="1" x14ac:dyDescent="0.25">
      <c r="A53" s="11"/>
    </row>
    <row r="54" spans="1:1" ht="14.25" customHeight="1" x14ac:dyDescent="0.25">
      <c r="A54" s="11"/>
    </row>
    <row r="55" spans="1:1" ht="14.25" customHeight="1" x14ac:dyDescent="0.25">
      <c r="A55" s="11"/>
    </row>
    <row r="56" spans="1:1" ht="14.25" customHeight="1" x14ac:dyDescent="0.25">
      <c r="A56" s="11"/>
    </row>
    <row r="57" spans="1:1" ht="14.25" customHeight="1" x14ac:dyDescent="0.25">
      <c r="A57" s="11"/>
    </row>
    <row r="58" spans="1:1" ht="14.25" customHeight="1" x14ac:dyDescent="0.25">
      <c r="A58" s="11"/>
    </row>
    <row r="59" spans="1:1" ht="14.25" customHeight="1" x14ac:dyDescent="0.25">
      <c r="A59" s="11"/>
    </row>
    <row r="60" spans="1:1" ht="14.25" customHeight="1" x14ac:dyDescent="0.25">
      <c r="A60" s="11"/>
    </row>
    <row r="61" spans="1:1" ht="14.25" customHeight="1" x14ac:dyDescent="0.25">
      <c r="A61" s="11"/>
    </row>
    <row r="62" spans="1:1" ht="14.25" customHeight="1" x14ac:dyDescent="0.25">
      <c r="A62" s="11"/>
    </row>
    <row r="63" spans="1:1" ht="14.25" customHeight="1" x14ac:dyDescent="0.25">
      <c r="A63" s="11"/>
    </row>
    <row r="64" spans="1:1" ht="14.25" customHeight="1" x14ac:dyDescent="0.25">
      <c r="A64" s="11"/>
    </row>
    <row r="65" spans="1:1" ht="14.25" customHeight="1" x14ac:dyDescent="0.25">
      <c r="A65" s="11"/>
    </row>
    <row r="66" spans="1:1" ht="14.25" customHeight="1" x14ac:dyDescent="0.25">
      <c r="A66" s="11"/>
    </row>
    <row r="67" spans="1:1" ht="14.25" customHeight="1" x14ac:dyDescent="0.25">
      <c r="A67" s="11"/>
    </row>
    <row r="68" spans="1:1" ht="14.25" customHeight="1" x14ac:dyDescent="0.25">
      <c r="A68" s="11"/>
    </row>
    <row r="69" spans="1:1" ht="14.25" customHeight="1" x14ac:dyDescent="0.25">
      <c r="A69" s="11"/>
    </row>
    <row r="70" spans="1:1" ht="14.25" customHeight="1" x14ac:dyDescent="0.25">
      <c r="A70" s="11"/>
    </row>
    <row r="71" spans="1:1" ht="14.25" customHeight="1" x14ac:dyDescent="0.25">
      <c r="A71" s="11"/>
    </row>
    <row r="72" spans="1:1" ht="14.25" customHeight="1" x14ac:dyDescent="0.25">
      <c r="A72" s="11"/>
    </row>
    <row r="73" spans="1:1" ht="14.25" customHeight="1" x14ac:dyDescent="0.25">
      <c r="A73" s="11"/>
    </row>
    <row r="74" spans="1:1" ht="14.25" customHeight="1" x14ac:dyDescent="0.25">
      <c r="A74" s="11"/>
    </row>
    <row r="75" spans="1:1" ht="14.25" customHeight="1" x14ac:dyDescent="0.25">
      <c r="A75" s="11"/>
    </row>
    <row r="76" spans="1:1" ht="14.25" customHeight="1" x14ac:dyDescent="0.25">
      <c r="A76" s="11"/>
    </row>
    <row r="77" spans="1:1" ht="14.25" customHeight="1" x14ac:dyDescent="0.25">
      <c r="A77" s="11"/>
    </row>
    <row r="78" spans="1:1" ht="14.25" customHeight="1" x14ac:dyDescent="0.25">
      <c r="A78" s="11"/>
    </row>
    <row r="79" spans="1:1" ht="14.25" customHeight="1" x14ac:dyDescent="0.25">
      <c r="A79" s="11"/>
    </row>
    <row r="80" spans="1:1" ht="14.25" customHeight="1" x14ac:dyDescent="0.25">
      <c r="A80" s="11"/>
    </row>
    <row r="81" spans="1:1" ht="14.25" customHeight="1" x14ac:dyDescent="0.25">
      <c r="A81" s="11"/>
    </row>
    <row r="82" spans="1:1" ht="14.25" customHeight="1" x14ac:dyDescent="0.25">
      <c r="A82" s="11"/>
    </row>
    <row r="83" spans="1:1" ht="14.25" customHeight="1" x14ac:dyDescent="0.25">
      <c r="A83" s="11"/>
    </row>
    <row r="84" spans="1:1" ht="14.25" customHeight="1" x14ac:dyDescent="0.25">
      <c r="A84" s="11"/>
    </row>
    <row r="85" spans="1:1" ht="14.25" customHeight="1" x14ac:dyDescent="0.25">
      <c r="A85" s="11"/>
    </row>
    <row r="86" spans="1:1" ht="14.25" customHeight="1" x14ac:dyDescent="0.25">
      <c r="A86" s="11"/>
    </row>
    <row r="87" spans="1:1" ht="14.25" customHeight="1" x14ac:dyDescent="0.25">
      <c r="A87" s="11"/>
    </row>
    <row r="88" spans="1:1" ht="14.25" customHeight="1" x14ac:dyDescent="0.25">
      <c r="A88" s="11"/>
    </row>
    <row r="89" spans="1:1" ht="14.25" customHeight="1" x14ac:dyDescent="0.25">
      <c r="A89" s="11"/>
    </row>
    <row r="90" spans="1:1" ht="14.25" customHeight="1" x14ac:dyDescent="0.25">
      <c r="A90" s="11"/>
    </row>
    <row r="91" spans="1:1" ht="14.25" customHeight="1" x14ac:dyDescent="0.25">
      <c r="A91" s="11"/>
    </row>
    <row r="92" spans="1:1" ht="14.25" customHeight="1" x14ac:dyDescent="0.25">
      <c r="A92" s="11"/>
    </row>
    <row r="93" spans="1:1" ht="14.25" customHeight="1" x14ac:dyDescent="0.25">
      <c r="A93" s="11"/>
    </row>
    <row r="94" spans="1:1" ht="14.25" customHeight="1" x14ac:dyDescent="0.25">
      <c r="A94" s="11"/>
    </row>
    <row r="95" spans="1:1" ht="14.25" customHeight="1" x14ac:dyDescent="0.25">
      <c r="A95" s="11"/>
    </row>
    <row r="96" spans="1:1" ht="14.25" customHeight="1" x14ac:dyDescent="0.25">
      <c r="A96" s="11"/>
    </row>
    <row r="97" spans="1:1" ht="14.25" customHeight="1" x14ac:dyDescent="0.25">
      <c r="A97" s="11"/>
    </row>
    <row r="98" spans="1:1" ht="14.25" customHeight="1" x14ac:dyDescent="0.25">
      <c r="A98" s="11"/>
    </row>
    <row r="99" spans="1:1" ht="14.25" customHeight="1" x14ac:dyDescent="0.25">
      <c r="A99" s="11"/>
    </row>
    <row r="100" spans="1:1" ht="14.25" customHeight="1" x14ac:dyDescent="0.25">
      <c r="A100" s="11"/>
    </row>
    <row r="101" spans="1:1" ht="14.25" customHeight="1" x14ac:dyDescent="0.25">
      <c r="A101" s="11"/>
    </row>
    <row r="102" spans="1:1" ht="14.25" customHeight="1" x14ac:dyDescent="0.25">
      <c r="A102" s="11"/>
    </row>
    <row r="103" spans="1:1" ht="14.25" customHeight="1" x14ac:dyDescent="0.25">
      <c r="A103" s="11"/>
    </row>
    <row r="104" spans="1:1" ht="14.25" customHeight="1" x14ac:dyDescent="0.25">
      <c r="A104" s="11"/>
    </row>
    <row r="105" spans="1:1" ht="14.25" customHeight="1" x14ac:dyDescent="0.25">
      <c r="A105" s="11"/>
    </row>
    <row r="106" spans="1:1" ht="14.25" customHeight="1" x14ac:dyDescent="0.25">
      <c r="A106" s="11"/>
    </row>
    <row r="107" spans="1:1" ht="14.25" customHeight="1" x14ac:dyDescent="0.25">
      <c r="A107" s="11"/>
    </row>
    <row r="108" spans="1:1" ht="14.25" customHeight="1" x14ac:dyDescent="0.25">
      <c r="A108" s="11"/>
    </row>
    <row r="109" spans="1:1" ht="14.25" customHeight="1" x14ac:dyDescent="0.25">
      <c r="A109" s="11"/>
    </row>
    <row r="110" spans="1:1" ht="14.25" customHeight="1" x14ac:dyDescent="0.25">
      <c r="A110" s="11"/>
    </row>
    <row r="111" spans="1:1" ht="14.25" customHeight="1" x14ac:dyDescent="0.25">
      <c r="A111" s="11"/>
    </row>
    <row r="112" spans="1:1" ht="14.25" customHeight="1" x14ac:dyDescent="0.25">
      <c r="A112" s="11"/>
    </row>
    <row r="113" spans="1:1" ht="14.25" customHeight="1" x14ac:dyDescent="0.25">
      <c r="A113" s="11"/>
    </row>
    <row r="114" spans="1:1" ht="14.25" customHeight="1" x14ac:dyDescent="0.25">
      <c r="A114" s="11"/>
    </row>
    <row r="115" spans="1:1" ht="14.25" customHeight="1" x14ac:dyDescent="0.25">
      <c r="A115" s="11"/>
    </row>
    <row r="116" spans="1:1" ht="14.25" customHeight="1" x14ac:dyDescent="0.25">
      <c r="A116" s="11"/>
    </row>
    <row r="117" spans="1:1" ht="14.25" customHeight="1" x14ac:dyDescent="0.25">
      <c r="A117" s="11"/>
    </row>
    <row r="118" spans="1:1" ht="14.25" customHeight="1" x14ac:dyDescent="0.25">
      <c r="A118" s="11"/>
    </row>
    <row r="119" spans="1:1" ht="14.25" customHeight="1" x14ac:dyDescent="0.25">
      <c r="A119" s="11"/>
    </row>
    <row r="120" spans="1:1" ht="14.25" customHeight="1" x14ac:dyDescent="0.25">
      <c r="A120" s="11"/>
    </row>
    <row r="121" spans="1:1" ht="14.25" customHeight="1" x14ac:dyDescent="0.25">
      <c r="A121" s="11"/>
    </row>
    <row r="122" spans="1:1" ht="14.25" customHeight="1" x14ac:dyDescent="0.25">
      <c r="A122" s="11"/>
    </row>
    <row r="123" spans="1:1" ht="14.25" customHeight="1" x14ac:dyDescent="0.25">
      <c r="A123" s="11"/>
    </row>
    <row r="124" spans="1:1" ht="14.25" customHeight="1" x14ac:dyDescent="0.25">
      <c r="A124" s="11"/>
    </row>
    <row r="125" spans="1:1" ht="14.25" customHeight="1" x14ac:dyDescent="0.25">
      <c r="A125" s="11"/>
    </row>
    <row r="126" spans="1:1" ht="14.25" customHeight="1" x14ac:dyDescent="0.25">
      <c r="A126" s="11"/>
    </row>
    <row r="127" spans="1:1" ht="14.25" customHeight="1" x14ac:dyDescent="0.25">
      <c r="A127" s="11"/>
    </row>
    <row r="128" spans="1:1" ht="14.25" customHeight="1" x14ac:dyDescent="0.25">
      <c r="A128" s="11"/>
    </row>
    <row r="129" spans="1:1" ht="14.25" customHeight="1" x14ac:dyDescent="0.25">
      <c r="A129" s="11"/>
    </row>
    <row r="130" spans="1:1" ht="14.25" customHeight="1" x14ac:dyDescent="0.25">
      <c r="A130" s="11"/>
    </row>
    <row r="131" spans="1:1" ht="14.25" customHeight="1" x14ac:dyDescent="0.25">
      <c r="A131" s="11"/>
    </row>
    <row r="132" spans="1:1" ht="14.25" customHeight="1" x14ac:dyDescent="0.25">
      <c r="A132" s="11"/>
    </row>
    <row r="133" spans="1:1" ht="14.25" customHeight="1" x14ac:dyDescent="0.25">
      <c r="A133" s="11"/>
    </row>
    <row r="134" spans="1:1" ht="14.25" customHeight="1" x14ac:dyDescent="0.25">
      <c r="A134" s="11"/>
    </row>
    <row r="135" spans="1:1" ht="14.25" customHeight="1" x14ac:dyDescent="0.25">
      <c r="A135" s="11"/>
    </row>
    <row r="136" spans="1:1" ht="14.25" customHeight="1" x14ac:dyDescent="0.25">
      <c r="A136" s="11"/>
    </row>
    <row r="137" spans="1:1" ht="14.25" customHeight="1" x14ac:dyDescent="0.25">
      <c r="A137" s="11"/>
    </row>
    <row r="138" spans="1:1" ht="14.25" customHeight="1" x14ac:dyDescent="0.25">
      <c r="A138" s="11"/>
    </row>
    <row r="139" spans="1:1" ht="14.25" customHeight="1" x14ac:dyDescent="0.25">
      <c r="A139" s="11"/>
    </row>
    <row r="140" spans="1:1" ht="14.25" customHeight="1" x14ac:dyDescent="0.25">
      <c r="A140" s="11"/>
    </row>
    <row r="141" spans="1:1" ht="14.25" customHeight="1" x14ac:dyDescent="0.25">
      <c r="A141" s="11"/>
    </row>
    <row r="142" spans="1:1" ht="14.25" customHeight="1" x14ac:dyDescent="0.25">
      <c r="A142" s="11"/>
    </row>
    <row r="143" spans="1:1" ht="14.25" customHeight="1" x14ac:dyDescent="0.25">
      <c r="A143" s="11"/>
    </row>
    <row r="144" spans="1:1" ht="14.25" customHeight="1" x14ac:dyDescent="0.25">
      <c r="A144" s="11"/>
    </row>
    <row r="145" spans="1:1" ht="14.25" customHeight="1" x14ac:dyDescent="0.25">
      <c r="A145" s="11"/>
    </row>
    <row r="146" spans="1:1" ht="14.25" customHeight="1" x14ac:dyDescent="0.25">
      <c r="A146" s="11"/>
    </row>
    <row r="147" spans="1:1" ht="14.25" customHeight="1" x14ac:dyDescent="0.25">
      <c r="A147" s="11"/>
    </row>
    <row r="148" spans="1:1" ht="14.25" customHeight="1" x14ac:dyDescent="0.25">
      <c r="A148" s="11"/>
    </row>
    <row r="149" spans="1:1" ht="14.25" customHeight="1" x14ac:dyDescent="0.25">
      <c r="A149" s="11"/>
    </row>
    <row r="150" spans="1:1" ht="14.25" customHeight="1" x14ac:dyDescent="0.25">
      <c r="A150" s="11"/>
    </row>
    <row r="151" spans="1:1" ht="14.25" customHeight="1" x14ac:dyDescent="0.25">
      <c r="A151" s="11"/>
    </row>
    <row r="152" spans="1:1" ht="14.25" customHeight="1" x14ac:dyDescent="0.25">
      <c r="A152" s="11"/>
    </row>
    <row r="153" spans="1:1" ht="14.25" customHeight="1" x14ac:dyDescent="0.25">
      <c r="A153" s="11"/>
    </row>
    <row r="154" spans="1:1" ht="14.25" customHeight="1" x14ac:dyDescent="0.25">
      <c r="A154" s="11"/>
    </row>
    <row r="155" spans="1:1" ht="14.25" customHeight="1" x14ac:dyDescent="0.25">
      <c r="A155" s="11"/>
    </row>
    <row r="156" spans="1:1" ht="14.25" customHeight="1" x14ac:dyDescent="0.25">
      <c r="A156" s="11"/>
    </row>
    <row r="157" spans="1:1" ht="14.25" customHeight="1" x14ac:dyDescent="0.25">
      <c r="A157" s="11"/>
    </row>
    <row r="158" spans="1:1" ht="14.25" customHeight="1" x14ac:dyDescent="0.25">
      <c r="A158" s="11"/>
    </row>
    <row r="159" spans="1:1" ht="14.25" customHeight="1" x14ac:dyDescent="0.25">
      <c r="A159" s="11"/>
    </row>
    <row r="160" spans="1:1" ht="14.25" customHeight="1" x14ac:dyDescent="0.25">
      <c r="A160" s="11"/>
    </row>
    <row r="161" spans="1:1" ht="14.25" customHeight="1" x14ac:dyDescent="0.25">
      <c r="A161" s="11"/>
    </row>
    <row r="162" spans="1:1" ht="14.25" customHeight="1" x14ac:dyDescent="0.25">
      <c r="A162" s="11"/>
    </row>
    <row r="163" spans="1:1" ht="14.25" customHeight="1" x14ac:dyDescent="0.25">
      <c r="A163" s="11"/>
    </row>
    <row r="164" spans="1:1" ht="14.25" customHeight="1" x14ac:dyDescent="0.25">
      <c r="A164" s="11"/>
    </row>
    <row r="165" spans="1:1" ht="14.25" customHeight="1" x14ac:dyDescent="0.25">
      <c r="A165" s="11"/>
    </row>
    <row r="166" spans="1:1" ht="14.25" customHeight="1" x14ac:dyDescent="0.25">
      <c r="A166" s="11"/>
    </row>
    <row r="167" spans="1:1" ht="14.25" customHeight="1" x14ac:dyDescent="0.25">
      <c r="A167" s="11"/>
    </row>
    <row r="168" spans="1:1" ht="14.25" customHeight="1" x14ac:dyDescent="0.25">
      <c r="A168" s="11"/>
    </row>
    <row r="169" spans="1:1" ht="14.25" customHeight="1" x14ac:dyDescent="0.25">
      <c r="A169" s="11"/>
    </row>
    <row r="170" spans="1:1" ht="14.25" customHeight="1" x14ac:dyDescent="0.25">
      <c r="A170" s="11"/>
    </row>
    <row r="171" spans="1:1" ht="14.25" customHeight="1" x14ac:dyDescent="0.25">
      <c r="A171" s="11"/>
    </row>
    <row r="172" spans="1:1" ht="14.25" customHeight="1" x14ac:dyDescent="0.25">
      <c r="A172" s="11"/>
    </row>
    <row r="173" spans="1:1" ht="14.25" customHeight="1" x14ac:dyDescent="0.25">
      <c r="A173" s="11"/>
    </row>
    <row r="174" spans="1:1" ht="14.25" customHeight="1" x14ac:dyDescent="0.25">
      <c r="A174" s="11"/>
    </row>
    <row r="175" spans="1:1" ht="14.25" customHeight="1" x14ac:dyDescent="0.25">
      <c r="A175" s="11"/>
    </row>
    <row r="176" spans="1:1" ht="14.25" customHeight="1" x14ac:dyDescent="0.25">
      <c r="A176" s="11"/>
    </row>
    <row r="177" spans="1:1" ht="14.25" customHeight="1" x14ac:dyDescent="0.25">
      <c r="A177" s="11"/>
    </row>
    <row r="178" spans="1:1" ht="14.25" customHeight="1" x14ac:dyDescent="0.25">
      <c r="A178" s="11"/>
    </row>
    <row r="179" spans="1:1" ht="14.25" customHeight="1" x14ac:dyDescent="0.25">
      <c r="A179" s="11"/>
    </row>
    <row r="180" spans="1:1" ht="14.25" customHeight="1" x14ac:dyDescent="0.25">
      <c r="A180" s="11"/>
    </row>
    <row r="181" spans="1:1" ht="14.25" customHeight="1" x14ac:dyDescent="0.25">
      <c r="A181" s="11"/>
    </row>
    <row r="182" spans="1:1" ht="14.25" customHeight="1" x14ac:dyDescent="0.25">
      <c r="A182" s="11"/>
    </row>
    <row r="183" spans="1:1" ht="14.25" customHeight="1" x14ac:dyDescent="0.25">
      <c r="A183" s="11"/>
    </row>
    <row r="184" spans="1:1" ht="14.25" customHeight="1" x14ac:dyDescent="0.25">
      <c r="A184" s="11"/>
    </row>
    <row r="185" spans="1:1" ht="14.25" customHeight="1" x14ac:dyDescent="0.25">
      <c r="A185" s="11"/>
    </row>
    <row r="186" spans="1:1" ht="14.25" customHeight="1" x14ac:dyDescent="0.25">
      <c r="A186" s="11"/>
    </row>
    <row r="187" spans="1:1" ht="14.25" customHeight="1" x14ac:dyDescent="0.25">
      <c r="A187" s="11"/>
    </row>
    <row r="188" spans="1:1" ht="14.25" customHeight="1" x14ac:dyDescent="0.25">
      <c r="A188" s="11"/>
    </row>
    <row r="189" spans="1:1" ht="14.25" customHeight="1" x14ac:dyDescent="0.25">
      <c r="A189" s="11"/>
    </row>
    <row r="190" spans="1:1" ht="14.25" customHeight="1" x14ac:dyDescent="0.25">
      <c r="A190" s="11"/>
    </row>
    <row r="191" spans="1:1" ht="14.25" customHeight="1" x14ac:dyDescent="0.25">
      <c r="A191" s="11"/>
    </row>
    <row r="192" spans="1:1" ht="14.25" customHeight="1" x14ac:dyDescent="0.25">
      <c r="A192" s="11"/>
    </row>
    <row r="193" spans="1:1" ht="14.25" customHeight="1" x14ac:dyDescent="0.25">
      <c r="A193" s="11"/>
    </row>
    <row r="194" spans="1:1" ht="14.25" customHeight="1" x14ac:dyDescent="0.25">
      <c r="A194" s="11"/>
    </row>
    <row r="195" spans="1:1" ht="14.25" customHeight="1" x14ac:dyDescent="0.25">
      <c r="A195" s="11"/>
    </row>
    <row r="196" spans="1:1" ht="14.25" customHeight="1" x14ac:dyDescent="0.25">
      <c r="A196" s="11"/>
    </row>
    <row r="197" spans="1:1" ht="14.25" customHeight="1" x14ac:dyDescent="0.25">
      <c r="A197" s="11"/>
    </row>
    <row r="198" spans="1:1" ht="14.25" customHeight="1" x14ac:dyDescent="0.25">
      <c r="A198" s="11"/>
    </row>
    <row r="199" spans="1:1" ht="14.25" customHeight="1" x14ac:dyDescent="0.25">
      <c r="A199" s="11"/>
    </row>
    <row r="200" spans="1:1" ht="14.25" customHeight="1" x14ac:dyDescent="0.25">
      <c r="A200" s="11"/>
    </row>
    <row r="201" spans="1:1" ht="14.25" customHeight="1" x14ac:dyDescent="0.25">
      <c r="A201" s="11"/>
    </row>
    <row r="202" spans="1:1" ht="14.25" customHeight="1" x14ac:dyDescent="0.25">
      <c r="A202" s="11"/>
    </row>
    <row r="203" spans="1:1" ht="14.25" customHeight="1" x14ac:dyDescent="0.25">
      <c r="A203" s="11"/>
    </row>
    <row r="204" spans="1:1" ht="14.25" customHeight="1" x14ac:dyDescent="0.25">
      <c r="A204" s="11"/>
    </row>
    <row r="205" spans="1:1" ht="14.25" customHeight="1" x14ac:dyDescent="0.25">
      <c r="A205" s="11"/>
    </row>
    <row r="206" spans="1:1" ht="14.25" customHeight="1" x14ac:dyDescent="0.25">
      <c r="A206" s="11"/>
    </row>
    <row r="207" spans="1:1" ht="14.25" customHeight="1" x14ac:dyDescent="0.25">
      <c r="A207" s="11"/>
    </row>
    <row r="208" spans="1:1" ht="14.25" customHeight="1" x14ac:dyDescent="0.25">
      <c r="A208" s="11"/>
    </row>
    <row r="209" spans="1:1" ht="14.25" customHeight="1" x14ac:dyDescent="0.25">
      <c r="A209" s="11"/>
    </row>
    <row r="210" spans="1:1" ht="14.25" customHeight="1" x14ac:dyDescent="0.25">
      <c r="A210" s="11"/>
    </row>
    <row r="211" spans="1:1" ht="14.25" customHeight="1" x14ac:dyDescent="0.25">
      <c r="A211" s="11"/>
    </row>
    <row r="212" spans="1:1" ht="14.25" customHeight="1" x14ac:dyDescent="0.25">
      <c r="A212" s="11"/>
    </row>
    <row r="213" spans="1:1" ht="14.25" customHeight="1" x14ac:dyDescent="0.25">
      <c r="A213" s="11"/>
    </row>
    <row r="214" spans="1:1" ht="14.25" customHeight="1" x14ac:dyDescent="0.25">
      <c r="A214" s="11"/>
    </row>
    <row r="215" spans="1:1" ht="14.25" customHeight="1" x14ac:dyDescent="0.25">
      <c r="A215" s="11"/>
    </row>
    <row r="216" spans="1:1" ht="14.25" customHeight="1" x14ac:dyDescent="0.25">
      <c r="A216" s="11"/>
    </row>
    <row r="217" spans="1:1" ht="14.25" customHeight="1" x14ac:dyDescent="0.25">
      <c r="A217" s="11"/>
    </row>
    <row r="218" spans="1:1" ht="14.25" customHeight="1" x14ac:dyDescent="0.25">
      <c r="A218" s="11"/>
    </row>
    <row r="219" spans="1:1" ht="14.25" customHeight="1" x14ac:dyDescent="0.25">
      <c r="A219" s="11"/>
    </row>
    <row r="220" spans="1:1" ht="14.25" customHeight="1" x14ac:dyDescent="0.25">
      <c r="A220" s="11"/>
    </row>
    <row r="221" spans="1:1" ht="14.25" customHeight="1" x14ac:dyDescent="0.25">
      <c r="A221" s="11"/>
    </row>
    <row r="222" spans="1:1" ht="14.25" customHeight="1" x14ac:dyDescent="0.25">
      <c r="A222" s="11"/>
    </row>
    <row r="223" spans="1:1" ht="14.25" customHeight="1" x14ac:dyDescent="0.25">
      <c r="A223" s="11"/>
    </row>
    <row r="224" spans="1:1" ht="14.25" customHeight="1" x14ac:dyDescent="0.25">
      <c r="A224" s="11"/>
    </row>
    <row r="225" spans="1:1" ht="14.25" customHeight="1" x14ac:dyDescent="0.25">
      <c r="A225" s="11"/>
    </row>
    <row r="226" spans="1:1" ht="14.25" customHeight="1" x14ac:dyDescent="0.25">
      <c r="A226" s="11"/>
    </row>
    <row r="227" spans="1:1" ht="14.25" customHeight="1" x14ac:dyDescent="0.25">
      <c r="A227" s="11"/>
    </row>
    <row r="228" spans="1:1" ht="14.25" customHeight="1" x14ac:dyDescent="0.25">
      <c r="A228" s="11"/>
    </row>
    <row r="229" spans="1:1" ht="14.25" customHeight="1" x14ac:dyDescent="0.25">
      <c r="A229" s="11"/>
    </row>
    <row r="230" spans="1:1" ht="14.25" customHeight="1" x14ac:dyDescent="0.25">
      <c r="A230" s="11"/>
    </row>
    <row r="231" spans="1:1" ht="14.25" customHeight="1" x14ac:dyDescent="0.25">
      <c r="A231" s="11"/>
    </row>
    <row r="232" spans="1:1" ht="14.25" customHeight="1" x14ac:dyDescent="0.25">
      <c r="A232" s="11"/>
    </row>
    <row r="233" spans="1:1" ht="14.25" customHeight="1" x14ac:dyDescent="0.25">
      <c r="A233" s="11"/>
    </row>
    <row r="234" spans="1:1" ht="14.25" customHeight="1" x14ac:dyDescent="0.25">
      <c r="A234" s="11"/>
    </row>
    <row r="235" spans="1:1" ht="14.25" customHeight="1" x14ac:dyDescent="0.25">
      <c r="A235" s="11"/>
    </row>
    <row r="236" spans="1:1" ht="14.25" customHeight="1" x14ac:dyDescent="0.25">
      <c r="A236" s="11"/>
    </row>
    <row r="237" spans="1:1" ht="14.25" customHeight="1" x14ac:dyDescent="0.25">
      <c r="A237" s="11"/>
    </row>
    <row r="238" spans="1:1" ht="14.25" customHeight="1" x14ac:dyDescent="0.25">
      <c r="A238" s="11"/>
    </row>
    <row r="239" spans="1:1" ht="14.25" customHeight="1" x14ac:dyDescent="0.25">
      <c r="A239" s="11"/>
    </row>
    <row r="240" spans="1:1" ht="14.25" customHeight="1" x14ac:dyDescent="0.25">
      <c r="A240" s="11"/>
    </row>
    <row r="241" spans="1:1" ht="14.25" customHeight="1" x14ac:dyDescent="0.25">
      <c r="A241" s="11"/>
    </row>
    <row r="242" spans="1:1" ht="14.25" customHeight="1" x14ac:dyDescent="0.25">
      <c r="A242" s="11"/>
    </row>
    <row r="243" spans="1:1" ht="14.25" customHeight="1" x14ac:dyDescent="0.25">
      <c r="A243" s="11"/>
    </row>
    <row r="244" spans="1:1" ht="14.25" customHeight="1" x14ac:dyDescent="0.25">
      <c r="A244" s="11"/>
    </row>
    <row r="245" spans="1:1" ht="14.25" customHeight="1" x14ac:dyDescent="0.25">
      <c r="A245" s="11"/>
    </row>
    <row r="246" spans="1:1" ht="14.25" customHeight="1" x14ac:dyDescent="0.25">
      <c r="A246" s="11"/>
    </row>
    <row r="247" spans="1:1" ht="14.25" customHeight="1" x14ac:dyDescent="0.25">
      <c r="A247" s="11"/>
    </row>
    <row r="248" spans="1:1" ht="14.25" customHeight="1" x14ac:dyDescent="0.25">
      <c r="A248" s="11"/>
    </row>
    <row r="249" spans="1:1" ht="14.25" customHeight="1" x14ac:dyDescent="0.25">
      <c r="A249" s="11"/>
    </row>
    <row r="250" spans="1:1" ht="14.25" customHeight="1" x14ac:dyDescent="0.25">
      <c r="A250" s="11"/>
    </row>
    <row r="251" spans="1:1" ht="14.25" customHeight="1" x14ac:dyDescent="0.25">
      <c r="A251" s="11"/>
    </row>
    <row r="252" spans="1:1" ht="14.25" customHeight="1" x14ac:dyDescent="0.25">
      <c r="A252" s="11"/>
    </row>
    <row r="253" spans="1:1" ht="14.25" customHeight="1" x14ac:dyDescent="0.25">
      <c r="A253" s="11"/>
    </row>
    <row r="254" spans="1:1" ht="14.25" customHeight="1" x14ac:dyDescent="0.25">
      <c r="A254" s="11"/>
    </row>
    <row r="255" spans="1:1" ht="14.25" customHeight="1" x14ac:dyDescent="0.25">
      <c r="A255" s="11"/>
    </row>
    <row r="256" spans="1:1" ht="14.25" customHeight="1" x14ac:dyDescent="0.25">
      <c r="A256" s="11"/>
    </row>
    <row r="257" spans="1:1" ht="14.25" customHeight="1" x14ac:dyDescent="0.25">
      <c r="A257" s="11"/>
    </row>
    <row r="258" spans="1:1" ht="14.25" customHeight="1" x14ac:dyDescent="0.25">
      <c r="A258" s="11"/>
    </row>
    <row r="259" spans="1:1" ht="14.25" customHeight="1" x14ac:dyDescent="0.25">
      <c r="A259" s="11"/>
    </row>
    <row r="260" spans="1:1" ht="14.25" customHeight="1" x14ac:dyDescent="0.25">
      <c r="A260" s="11"/>
    </row>
    <row r="261" spans="1:1" ht="14.25" customHeight="1" x14ac:dyDescent="0.25">
      <c r="A261" s="11"/>
    </row>
    <row r="262" spans="1:1" ht="14.25" customHeight="1" x14ac:dyDescent="0.25">
      <c r="A262" s="11"/>
    </row>
    <row r="263" spans="1:1" ht="14.25" customHeight="1" x14ac:dyDescent="0.25">
      <c r="A263" s="11"/>
    </row>
    <row r="264" spans="1:1" ht="14.25" customHeight="1" x14ac:dyDescent="0.25">
      <c r="A264" s="11"/>
    </row>
    <row r="265" spans="1:1" ht="14.25" customHeight="1" x14ac:dyDescent="0.25">
      <c r="A265" s="11"/>
    </row>
    <row r="266" spans="1:1" ht="14.25" customHeight="1" x14ac:dyDescent="0.25">
      <c r="A266" s="11"/>
    </row>
    <row r="267" spans="1:1" ht="14.25" customHeight="1" x14ac:dyDescent="0.25">
      <c r="A267" s="11"/>
    </row>
    <row r="268" spans="1:1" ht="14.25" customHeight="1" x14ac:dyDescent="0.25">
      <c r="A268" s="11"/>
    </row>
    <row r="269" spans="1:1" ht="14.25" customHeight="1" x14ac:dyDescent="0.25">
      <c r="A269" s="11"/>
    </row>
    <row r="270" spans="1:1" ht="14.25" customHeight="1" x14ac:dyDescent="0.25">
      <c r="A270" s="11"/>
    </row>
    <row r="271" spans="1:1" ht="14.25" customHeight="1" x14ac:dyDescent="0.25">
      <c r="A271" s="11"/>
    </row>
    <row r="272" spans="1:1" ht="14.25" customHeight="1" x14ac:dyDescent="0.25">
      <c r="A272" s="11"/>
    </row>
    <row r="273" spans="1:1" ht="14.25" customHeight="1" x14ac:dyDescent="0.25">
      <c r="A273" s="11"/>
    </row>
    <row r="274" spans="1:1" ht="14.25" customHeight="1" x14ac:dyDescent="0.25">
      <c r="A274" s="11"/>
    </row>
    <row r="275" spans="1:1" ht="14.25" customHeight="1" x14ac:dyDescent="0.25">
      <c r="A275" s="11"/>
    </row>
    <row r="276" spans="1:1" ht="14.25" customHeight="1" x14ac:dyDescent="0.25">
      <c r="A276" s="11"/>
    </row>
    <row r="277" spans="1:1" ht="14.25" customHeight="1" x14ac:dyDescent="0.25">
      <c r="A277" s="11"/>
    </row>
    <row r="278" spans="1:1" ht="14.25" customHeight="1" x14ac:dyDescent="0.25">
      <c r="A278" s="11"/>
    </row>
    <row r="279" spans="1:1" ht="14.25" customHeight="1" x14ac:dyDescent="0.25">
      <c r="A279" s="11"/>
    </row>
    <row r="280" spans="1:1" ht="14.25" customHeight="1" x14ac:dyDescent="0.25">
      <c r="A280" s="11"/>
    </row>
    <row r="281" spans="1:1" ht="14.25" customHeight="1" x14ac:dyDescent="0.25">
      <c r="A281" s="11"/>
    </row>
    <row r="282" spans="1:1" ht="14.25" customHeight="1" x14ac:dyDescent="0.25">
      <c r="A282" s="11"/>
    </row>
    <row r="283" spans="1:1" ht="14.25" customHeight="1" x14ac:dyDescent="0.25">
      <c r="A283" s="11"/>
    </row>
    <row r="284" spans="1:1" ht="14.25" customHeight="1" x14ac:dyDescent="0.25">
      <c r="A284" s="11"/>
    </row>
    <row r="285" spans="1:1" ht="14.25" customHeight="1" x14ac:dyDescent="0.25">
      <c r="A285" s="11"/>
    </row>
    <row r="286" spans="1:1" ht="14.25" customHeight="1" x14ac:dyDescent="0.25">
      <c r="A286" s="11"/>
    </row>
    <row r="287" spans="1:1" ht="14.25" customHeight="1" x14ac:dyDescent="0.25">
      <c r="A287" s="11"/>
    </row>
    <row r="288" spans="1:1" ht="14.25" customHeight="1" x14ac:dyDescent="0.25">
      <c r="A288" s="11"/>
    </row>
    <row r="289" spans="1:1" ht="14.25" customHeight="1" x14ac:dyDescent="0.25">
      <c r="A289" s="11"/>
    </row>
    <row r="290" spans="1:1" ht="14.25" customHeight="1" x14ac:dyDescent="0.25">
      <c r="A290" s="11"/>
    </row>
    <row r="291" spans="1:1" ht="14.25" customHeight="1" x14ac:dyDescent="0.25">
      <c r="A291" s="11"/>
    </row>
    <row r="292" spans="1:1" ht="14.25" customHeight="1" x14ac:dyDescent="0.25">
      <c r="A292" s="11"/>
    </row>
    <row r="293" spans="1:1" ht="14.25" customHeight="1" x14ac:dyDescent="0.25">
      <c r="A293" s="11"/>
    </row>
    <row r="294" spans="1:1" ht="14.25" customHeight="1" x14ac:dyDescent="0.25">
      <c r="A294" s="11"/>
    </row>
    <row r="295" spans="1:1" ht="14.25" customHeight="1" x14ac:dyDescent="0.25">
      <c r="A295" s="11"/>
    </row>
    <row r="296" spans="1:1" ht="14.25" customHeight="1" x14ac:dyDescent="0.25">
      <c r="A296" s="11"/>
    </row>
    <row r="297" spans="1:1" ht="14.25" customHeight="1" x14ac:dyDescent="0.25">
      <c r="A297" s="11"/>
    </row>
    <row r="298" spans="1:1" ht="14.25" customHeight="1" x14ac:dyDescent="0.25">
      <c r="A298" s="11"/>
    </row>
    <row r="299" spans="1:1" ht="14.25" customHeight="1" x14ac:dyDescent="0.25">
      <c r="A299" s="11"/>
    </row>
    <row r="300" spans="1:1" ht="14.25" customHeight="1" x14ac:dyDescent="0.25">
      <c r="A300" s="11"/>
    </row>
    <row r="301" spans="1:1" ht="14.25" customHeight="1" x14ac:dyDescent="0.25">
      <c r="A301" s="11"/>
    </row>
    <row r="302" spans="1:1" ht="14.25" customHeight="1" x14ac:dyDescent="0.25">
      <c r="A302" s="11"/>
    </row>
    <row r="303" spans="1:1" ht="14.25" customHeight="1" x14ac:dyDescent="0.25">
      <c r="A303" s="11"/>
    </row>
    <row r="304" spans="1:1" ht="14.25" customHeight="1" x14ac:dyDescent="0.25">
      <c r="A304" s="11"/>
    </row>
    <row r="305" spans="1:1" ht="14.25" customHeight="1" x14ac:dyDescent="0.25">
      <c r="A305" s="11"/>
    </row>
    <row r="306" spans="1:1" ht="14.25" customHeight="1" x14ac:dyDescent="0.25">
      <c r="A306" s="11"/>
    </row>
    <row r="307" spans="1:1" ht="14.25" customHeight="1" x14ac:dyDescent="0.25">
      <c r="A307" s="11"/>
    </row>
    <row r="308" spans="1:1" ht="14.25" customHeight="1" x14ac:dyDescent="0.25">
      <c r="A308" s="11"/>
    </row>
    <row r="309" spans="1:1" ht="14.25" customHeight="1" x14ac:dyDescent="0.25">
      <c r="A309" s="11"/>
    </row>
    <row r="310" spans="1:1" ht="14.25" customHeight="1" x14ac:dyDescent="0.25">
      <c r="A310" s="11"/>
    </row>
    <row r="311" spans="1:1" ht="14.25" customHeight="1" x14ac:dyDescent="0.25">
      <c r="A311" s="11"/>
    </row>
    <row r="312" spans="1:1" ht="14.25" customHeight="1" x14ac:dyDescent="0.25">
      <c r="A312" s="11"/>
    </row>
    <row r="313" spans="1:1" ht="14.25" customHeight="1" x14ac:dyDescent="0.25">
      <c r="A313" s="11"/>
    </row>
    <row r="314" spans="1:1" ht="14.25" customHeight="1" x14ac:dyDescent="0.25">
      <c r="A314" s="11"/>
    </row>
    <row r="315" spans="1:1" ht="14.25" customHeight="1" x14ac:dyDescent="0.25">
      <c r="A315" s="11"/>
    </row>
    <row r="316" spans="1:1" ht="14.25" customHeight="1" x14ac:dyDescent="0.25">
      <c r="A316" s="11"/>
    </row>
    <row r="317" spans="1:1" ht="14.25" customHeight="1" x14ac:dyDescent="0.25">
      <c r="A317" s="11"/>
    </row>
    <row r="318" spans="1:1" ht="14.25" customHeight="1" x14ac:dyDescent="0.25">
      <c r="A318" s="11"/>
    </row>
    <row r="319" spans="1:1" ht="14.25" customHeight="1" x14ac:dyDescent="0.25">
      <c r="A319" s="11"/>
    </row>
    <row r="320" spans="1:1" ht="14.25" customHeight="1" x14ac:dyDescent="0.25">
      <c r="A320" s="11"/>
    </row>
    <row r="321" spans="1:1" ht="14.25" customHeight="1" x14ac:dyDescent="0.25">
      <c r="A321" s="11"/>
    </row>
    <row r="322" spans="1:1" ht="14.25" customHeight="1" x14ac:dyDescent="0.25">
      <c r="A322" s="11"/>
    </row>
    <row r="323" spans="1:1" ht="14.25" customHeight="1" x14ac:dyDescent="0.25">
      <c r="A323" s="11"/>
    </row>
    <row r="324" spans="1:1" ht="14.25" customHeight="1" x14ac:dyDescent="0.25">
      <c r="A324" s="11"/>
    </row>
    <row r="325" spans="1:1" ht="14.25" customHeight="1" x14ac:dyDescent="0.25">
      <c r="A325" s="11"/>
    </row>
    <row r="326" spans="1:1" ht="14.25" customHeight="1" x14ac:dyDescent="0.25">
      <c r="A326" s="11"/>
    </row>
    <row r="327" spans="1:1" ht="14.25" customHeight="1" x14ac:dyDescent="0.25">
      <c r="A327" s="11"/>
    </row>
    <row r="328" spans="1:1" ht="14.25" customHeight="1" x14ac:dyDescent="0.25">
      <c r="A328" s="11"/>
    </row>
    <row r="329" spans="1:1" ht="14.25" customHeight="1" x14ac:dyDescent="0.25">
      <c r="A329" s="11"/>
    </row>
    <row r="330" spans="1:1" ht="14.25" customHeight="1" x14ac:dyDescent="0.25">
      <c r="A330" s="11"/>
    </row>
    <row r="331" spans="1:1" ht="14.25" customHeight="1" x14ac:dyDescent="0.25">
      <c r="A331" s="11"/>
    </row>
    <row r="332" spans="1:1" ht="14.25" customHeight="1" x14ac:dyDescent="0.25">
      <c r="A332" s="11"/>
    </row>
    <row r="333" spans="1:1" ht="14.25" customHeight="1" x14ac:dyDescent="0.25">
      <c r="A333" s="11"/>
    </row>
    <row r="334" spans="1:1" ht="14.25" customHeight="1" x14ac:dyDescent="0.25">
      <c r="A334" s="11"/>
    </row>
    <row r="335" spans="1:1" ht="14.25" customHeight="1" x14ac:dyDescent="0.25">
      <c r="A335" s="11"/>
    </row>
    <row r="336" spans="1:1" ht="14.25" customHeight="1" x14ac:dyDescent="0.25">
      <c r="A336" s="11"/>
    </row>
    <row r="337" spans="1:1" ht="14.25" customHeight="1" x14ac:dyDescent="0.25">
      <c r="A337" s="11"/>
    </row>
    <row r="338" spans="1:1" ht="14.25" customHeight="1" x14ac:dyDescent="0.25">
      <c r="A338" s="11"/>
    </row>
    <row r="339" spans="1:1" ht="14.25" customHeight="1" x14ac:dyDescent="0.25">
      <c r="A339" s="11"/>
    </row>
    <row r="340" spans="1:1" ht="14.25" customHeight="1" x14ac:dyDescent="0.25">
      <c r="A340" s="11"/>
    </row>
    <row r="341" spans="1:1" ht="14.25" customHeight="1" x14ac:dyDescent="0.25">
      <c r="A341" s="11"/>
    </row>
    <row r="342" spans="1:1" ht="14.25" customHeight="1" x14ac:dyDescent="0.25">
      <c r="A342" s="11"/>
    </row>
    <row r="343" spans="1:1" ht="14.25" customHeight="1" x14ac:dyDescent="0.25">
      <c r="A343" s="11"/>
    </row>
    <row r="344" spans="1:1" ht="14.25" customHeight="1" x14ac:dyDescent="0.25">
      <c r="A344" s="11"/>
    </row>
    <row r="345" spans="1:1" ht="14.25" customHeight="1" x14ac:dyDescent="0.25">
      <c r="A345" s="11"/>
    </row>
    <row r="346" spans="1:1" ht="14.25" customHeight="1" x14ac:dyDescent="0.25">
      <c r="A346" s="11"/>
    </row>
    <row r="347" spans="1:1" ht="14.25" customHeight="1" x14ac:dyDescent="0.25">
      <c r="A347" s="11"/>
    </row>
    <row r="348" spans="1:1" ht="14.25" customHeight="1" x14ac:dyDescent="0.25">
      <c r="A348" s="11"/>
    </row>
    <row r="349" spans="1:1" ht="14.25" customHeight="1" x14ac:dyDescent="0.25">
      <c r="A349" s="11"/>
    </row>
    <row r="350" spans="1:1" ht="14.25" customHeight="1" x14ac:dyDescent="0.25">
      <c r="A350" s="11"/>
    </row>
    <row r="351" spans="1:1" ht="14.25" customHeight="1" x14ac:dyDescent="0.25">
      <c r="A351" s="11"/>
    </row>
    <row r="352" spans="1:1" ht="14.25" customHeight="1" x14ac:dyDescent="0.25">
      <c r="A352" s="11"/>
    </row>
    <row r="353" spans="1:1" ht="14.25" customHeight="1" x14ac:dyDescent="0.25">
      <c r="A353" s="11"/>
    </row>
    <row r="354" spans="1:1" ht="14.25" customHeight="1" x14ac:dyDescent="0.25">
      <c r="A354" s="11"/>
    </row>
    <row r="355" spans="1:1" ht="14.25" customHeight="1" x14ac:dyDescent="0.25">
      <c r="A355" s="11"/>
    </row>
    <row r="356" spans="1:1" ht="14.25" customHeight="1" x14ac:dyDescent="0.25">
      <c r="A356" s="11"/>
    </row>
    <row r="357" spans="1:1" ht="14.25" customHeight="1" x14ac:dyDescent="0.25">
      <c r="A357" s="11"/>
    </row>
    <row r="358" spans="1:1" ht="14.25" customHeight="1" x14ac:dyDescent="0.25">
      <c r="A358" s="11"/>
    </row>
    <row r="359" spans="1:1" ht="14.25" customHeight="1" x14ac:dyDescent="0.25">
      <c r="A359" s="11"/>
    </row>
    <row r="360" spans="1:1" ht="14.25" customHeight="1" x14ac:dyDescent="0.25">
      <c r="A360" s="11"/>
    </row>
    <row r="361" spans="1:1" ht="14.25" customHeight="1" x14ac:dyDescent="0.25">
      <c r="A361" s="11"/>
    </row>
    <row r="362" spans="1:1" ht="14.25" customHeight="1" x14ac:dyDescent="0.25">
      <c r="A362" s="11"/>
    </row>
    <row r="363" spans="1:1" ht="14.25" customHeight="1" x14ac:dyDescent="0.25">
      <c r="A363" s="11"/>
    </row>
    <row r="364" spans="1:1" ht="14.25" customHeight="1" x14ac:dyDescent="0.25">
      <c r="A364" s="11"/>
    </row>
    <row r="365" spans="1:1" ht="14.25" customHeight="1" x14ac:dyDescent="0.25">
      <c r="A365" s="11"/>
    </row>
    <row r="366" spans="1:1" ht="14.25" customHeight="1" x14ac:dyDescent="0.25">
      <c r="A366" s="11"/>
    </row>
    <row r="367" spans="1:1" ht="14.25" customHeight="1" x14ac:dyDescent="0.25">
      <c r="A367" s="11"/>
    </row>
    <row r="368" spans="1:1" ht="14.25" customHeight="1" x14ac:dyDescent="0.25">
      <c r="A368" s="11"/>
    </row>
    <row r="369" spans="1:1" ht="14.25" customHeight="1" x14ac:dyDescent="0.25">
      <c r="A369" s="11"/>
    </row>
    <row r="370" spans="1:1" ht="14.25" customHeight="1" x14ac:dyDescent="0.25">
      <c r="A370" s="11"/>
    </row>
    <row r="371" spans="1:1" ht="14.25" customHeight="1" x14ac:dyDescent="0.25">
      <c r="A371" s="11"/>
    </row>
    <row r="372" spans="1:1" ht="14.25" customHeight="1" x14ac:dyDescent="0.25">
      <c r="A372" s="11"/>
    </row>
    <row r="373" spans="1:1" ht="14.25" customHeight="1" x14ac:dyDescent="0.25">
      <c r="A373" s="11"/>
    </row>
    <row r="374" spans="1:1" ht="14.25" customHeight="1" x14ac:dyDescent="0.25">
      <c r="A374" s="11"/>
    </row>
    <row r="375" spans="1:1" ht="14.25" customHeight="1" x14ac:dyDescent="0.25">
      <c r="A375" s="11"/>
    </row>
    <row r="376" spans="1:1" ht="14.25" customHeight="1" x14ac:dyDescent="0.25">
      <c r="A376" s="11"/>
    </row>
    <row r="377" spans="1:1" ht="14.25" customHeight="1" x14ac:dyDescent="0.25">
      <c r="A377" s="11"/>
    </row>
    <row r="378" spans="1:1" ht="14.25" customHeight="1" x14ac:dyDescent="0.25">
      <c r="A378" s="11"/>
    </row>
    <row r="379" spans="1:1" ht="14.25" customHeight="1" x14ac:dyDescent="0.25">
      <c r="A379" s="11"/>
    </row>
    <row r="380" spans="1:1" ht="14.25" customHeight="1" x14ac:dyDescent="0.25">
      <c r="A380" s="11"/>
    </row>
    <row r="381" spans="1:1" ht="14.25" customHeight="1" x14ac:dyDescent="0.25">
      <c r="A381" s="11"/>
    </row>
    <row r="382" spans="1:1" ht="14.25" customHeight="1" x14ac:dyDescent="0.25">
      <c r="A382" s="11"/>
    </row>
    <row r="383" spans="1:1" ht="14.25" customHeight="1" x14ac:dyDescent="0.25">
      <c r="A383" s="11"/>
    </row>
    <row r="384" spans="1:1" ht="14.25" customHeight="1" x14ac:dyDescent="0.25">
      <c r="A384" s="11"/>
    </row>
    <row r="385" spans="1:1" ht="14.25" customHeight="1" x14ac:dyDescent="0.25">
      <c r="A385" s="11"/>
    </row>
    <row r="386" spans="1:1" ht="14.25" customHeight="1" x14ac:dyDescent="0.25">
      <c r="A386" s="11"/>
    </row>
    <row r="387" spans="1:1" ht="14.25" customHeight="1" x14ac:dyDescent="0.25">
      <c r="A387" s="11"/>
    </row>
    <row r="388" spans="1:1" ht="14.25" customHeight="1" x14ac:dyDescent="0.25">
      <c r="A388" s="11"/>
    </row>
    <row r="389" spans="1:1" ht="14.25" customHeight="1" x14ac:dyDescent="0.25">
      <c r="A389" s="11"/>
    </row>
    <row r="390" spans="1:1" ht="14.25" customHeight="1" x14ac:dyDescent="0.25">
      <c r="A390" s="11"/>
    </row>
    <row r="391" spans="1:1" ht="14.25" customHeight="1" x14ac:dyDescent="0.25">
      <c r="A391" s="11"/>
    </row>
    <row r="392" spans="1:1" ht="14.25" customHeight="1" x14ac:dyDescent="0.25">
      <c r="A392" s="11"/>
    </row>
    <row r="393" spans="1:1" ht="14.25" customHeight="1" x14ac:dyDescent="0.25">
      <c r="A393" s="11"/>
    </row>
    <row r="394" spans="1:1" ht="14.25" customHeight="1" x14ac:dyDescent="0.25">
      <c r="A394" s="11"/>
    </row>
    <row r="395" spans="1:1" ht="14.25" customHeight="1" x14ac:dyDescent="0.25">
      <c r="A395" s="11"/>
    </row>
    <row r="396" spans="1:1" ht="14.25" customHeight="1" x14ac:dyDescent="0.25">
      <c r="A396" s="11"/>
    </row>
    <row r="397" spans="1:1" ht="14.25" customHeight="1" x14ac:dyDescent="0.25">
      <c r="A397" s="11"/>
    </row>
    <row r="398" spans="1:1" ht="14.25" customHeight="1" x14ac:dyDescent="0.25">
      <c r="A398" s="11"/>
    </row>
    <row r="399" spans="1:1" ht="14.25" customHeight="1" x14ac:dyDescent="0.25">
      <c r="A399" s="11"/>
    </row>
    <row r="400" spans="1:1" ht="14.25" customHeight="1" x14ac:dyDescent="0.25">
      <c r="A400" s="11"/>
    </row>
    <row r="401" spans="1:1" ht="14.25" customHeight="1" x14ac:dyDescent="0.25">
      <c r="A401" s="11"/>
    </row>
    <row r="402" spans="1:1" ht="14.25" customHeight="1" x14ac:dyDescent="0.25">
      <c r="A402" s="11"/>
    </row>
    <row r="403" spans="1:1" ht="14.25" customHeight="1" x14ac:dyDescent="0.25">
      <c r="A403" s="11"/>
    </row>
    <row r="404" spans="1:1" ht="14.25" customHeight="1" x14ac:dyDescent="0.25">
      <c r="A404" s="11"/>
    </row>
    <row r="405" spans="1:1" ht="14.25" customHeight="1" x14ac:dyDescent="0.25">
      <c r="A405" s="11"/>
    </row>
    <row r="406" spans="1:1" ht="14.25" customHeight="1" x14ac:dyDescent="0.25">
      <c r="A406" s="11"/>
    </row>
    <row r="407" spans="1:1" ht="14.25" customHeight="1" x14ac:dyDescent="0.25">
      <c r="A407" s="11"/>
    </row>
    <row r="408" spans="1:1" ht="14.25" customHeight="1" x14ac:dyDescent="0.25">
      <c r="A408" s="11"/>
    </row>
    <row r="409" spans="1:1" ht="14.25" customHeight="1" x14ac:dyDescent="0.25">
      <c r="A409" s="11"/>
    </row>
    <row r="410" spans="1:1" ht="14.25" customHeight="1" x14ac:dyDescent="0.25">
      <c r="A410" s="11"/>
    </row>
    <row r="411" spans="1:1" ht="14.25" customHeight="1" x14ac:dyDescent="0.25">
      <c r="A411" s="11"/>
    </row>
    <row r="412" spans="1:1" ht="14.25" customHeight="1" x14ac:dyDescent="0.25">
      <c r="A412" s="11"/>
    </row>
    <row r="413" spans="1:1" ht="14.25" customHeight="1" x14ac:dyDescent="0.25">
      <c r="A413" s="11"/>
    </row>
    <row r="414" spans="1:1" ht="14.25" customHeight="1" x14ac:dyDescent="0.25">
      <c r="A414" s="11"/>
    </row>
    <row r="415" spans="1:1" ht="14.25" customHeight="1" x14ac:dyDescent="0.25">
      <c r="A415" s="11"/>
    </row>
    <row r="416" spans="1:1" ht="14.25" customHeight="1" x14ac:dyDescent="0.25">
      <c r="A416" s="11"/>
    </row>
    <row r="417" spans="1:1" ht="14.25" customHeight="1" x14ac:dyDescent="0.25">
      <c r="A417" s="11"/>
    </row>
    <row r="418" spans="1:1" ht="14.25" customHeight="1" x14ac:dyDescent="0.25">
      <c r="A418" s="11"/>
    </row>
    <row r="419" spans="1:1" ht="14.25" customHeight="1" x14ac:dyDescent="0.25">
      <c r="A419" s="11"/>
    </row>
    <row r="420" spans="1:1" ht="14.25" customHeight="1" x14ac:dyDescent="0.25">
      <c r="A420" s="11"/>
    </row>
    <row r="421" spans="1:1" ht="14.25" customHeight="1" x14ac:dyDescent="0.25">
      <c r="A421" s="11"/>
    </row>
    <row r="422" spans="1:1" ht="14.25" customHeight="1" x14ac:dyDescent="0.25">
      <c r="A422" s="11"/>
    </row>
    <row r="423" spans="1:1" ht="14.25" customHeight="1" x14ac:dyDescent="0.25">
      <c r="A423" s="11"/>
    </row>
    <row r="424" spans="1:1" ht="14.25" customHeight="1" x14ac:dyDescent="0.25">
      <c r="A424" s="11"/>
    </row>
    <row r="425" spans="1:1" ht="14.25" customHeight="1" x14ac:dyDescent="0.25">
      <c r="A425" s="11"/>
    </row>
    <row r="426" spans="1:1" ht="14.25" customHeight="1" x14ac:dyDescent="0.25">
      <c r="A426" s="11"/>
    </row>
    <row r="427" spans="1:1" ht="14.25" customHeight="1" x14ac:dyDescent="0.25">
      <c r="A427" s="11"/>
    </row>
    <row r="428" spans="1:1" ht="14.25" customHeight="1" x14ac:dyDescent="0.25">
      <c r="A428" s="11"/>
    </row>
    <row r="429" spans="1:1" ht="14.25" customHeight="1" x14ac:dyDescent="0.25">
      <c r="A429" s="11"/>
    </row>
    <row r="430" spans="1:1" ht="14.25" customHeight="1" x14ac:dyDescent="0.25">
      <c r="A430" s="11"/>
    </row>
    <row r="431" spans="1:1" ht="14.25" customHeight="1" x14ac:dyDescent="0.25">
      <c r="A431" s="11"/>
    </row>
    <row r="432" spans="1:1" ht="14.25" customHeight="1" x14ac:dyDescent="0.25">
      <c r="A432" s="11"/>
    </row>
    <row r="433" spans="1:1" ht="14.25" customHeight="1" x14ac:dyDescent="0.25">
      <c r="A433" s="11"/>
    </row>
    <row r="434" spans="1:1" ht="14.25" customHeight="1" x14ac:dyDescent="0.25">
      <c r="A434" s="11"/>
    </row>
    <row r="435" spans="1:1" ht="14.25" customHeight="1" x14ac:dyDescent="0.25">
      <c r="A435" s="11"/>
    </row>
    <row r="436" spans="1:1" ht="14.25" customHeight="1" x14ac:dyDescent="0.25">
      <c r="A436" s="11"/>
    </row>
    <row r="437" spans="1:1" ht="14.25" customHeight="1" x14ac:dyDescent="0.25">
      <c r="A437" s="11"/>
    </row>
    <row r="438" spans="1:1" ht="14.25" customHeight="1" x14ac:dyDescent="0.25">
      <c r="A438" s="11"/>
    </row>
    <row r="439" spans="1:1" ht="14.25" customHeight="1" x14ac:dyDescent="0.25">
      <c r="A439" s="11"/>
    </row>
    <row r="440" spans="1:1" ht="14.25" customHeight="1" x14ac:dyDescent="0.25">
      <c r="A440" s="11"/>
    </row>
    <row r="441" spans="1:1" ht="14.25" customHeight="1" x14ac:dyDescent="0.25">
      <c r="A441" s="11"/>
    </row>
    <row r="442" spans="1:1" ht="14.25" customHeight="1" x14ac:dyDescent="0.25">
      <c r="A442" s="11"/>
    </row>
    <row r="443" spans="1:1" ht="14.25" customHeight="1" x14ac:dyDescent="0.25">
      <c r="A443" s="11"/>
    </row>
    <row r="444" spans="1:1" ht="14.25" customHeight="1" x14ac:dyDescent="0.25">
      <c r="A444" s="11"/>
    </row>
    <row r="445" spans="1:1" ht="14.25" customHeight="1" x14ac:dyDescent="0.25">
      <c r="A445" s="11"/>
    </row>
    <row r="446" spans="1:1" ht="14.25" customHeight="1" x14ac:dyDescent="0.25">
      <c r="A446" s="11"/>
    </row>
    <row r="447" spans="1:1" ht="14.25" customHeight="1" x14ac:dyDescent="0.25">
      <c r="A447" s="11"/>
    </row>
    <row r="448" spans="1:1" ht="14.25" customHeight="1" x14ac:dyDescent="0.25">
      <c r="A448" s="11"/>
    </row>
    <row r="449" spans="1:1" ht="14.25" customHeight="1" x14ac:dyDescent="0.25">
      <c r="A449" s="11"/>
    </row>
    <row r="450" spans="1:1" ht="14.25" customHeight="1" x14ac:dyDescent="0.25">
      <c r="A450" s="11"/>
    </row>
    <row r="451" spans="1:1" ht="14.25" customHeight="1" x14ac:dyDescent="0.25">
      <c r="A451" s="11"/>
    </row>
    <row r="452" spans="1:1" ht="14.25" customHeight="1" x14ac:dyDescent="0.25">
      <c r="A452" s="11"/>
    </row>
    <row r="453" spans="1:1" ht="14.25" customHeight="1" x14ac:dyDescent="0.25">
      <c r="A453" s="11"/>
    </row>
    <row r="454" spans="1:1" ht="14.25" customHeight="1" x14ac:dyDescent="0.25">
      <c r="A454" s="11"/>
    </row>
    <row r="455" spans="1:1" ht="14.25" customHeight="1" x14ac:dyDescent="0.25">
      <c r="A455" s="11"/>
    </row>
    <row r="456" spans="1:1" ht="14.25" customHeight="1" x14ac:dyDescent="0.25">
      <c r="A456" s="11"/>
    </row>
    <row r="457" spans="1:1" ht="14.25" customHeight="1" x14ac:dyDescent="0.25">
      <c r="A457" s="11"/>
    </row>
    <row r="458" spans="1:1" ht="14.25" customHeight="1" x14ac:dyDescent="0.25">
      <c r="A458" s="11"/>
    </row>
    <row r="459" spans="1:1" ht="14.25" customHeight="1" x14ac:dyDescent="0.25">
      <c r="A459" s="11"/>
    </row>
    <row r="460" spans="1:1" ht="14.25" customHeight="1" x14ac:dyDescent="0.25">
      <c r="A460" s="11"/>
    </row>
    <row r="461" spans="1:1" ht="14.25" customHeight="1" x14ac:dyDescent="0.25">
      <c r="A461" s="11"/>
    </row>
    <row r="462" spans="1:1" ht="14.25" customHeight="1" x14ac:dyDescent="0.25">
      <c r="A462" s="11"/>
    </row>
    <row r="463" spans="1:1" ht="14.25" customHeight="1" x14ac:dyDescent="0.25">
      <c r="A463" s="11"/>
    </row>
    <row r="464" spans="1:1" ht="14.25" customHeight="1" x14ac:dyDescent="0.25">
      <c r="A464" s="11"/>
    </row>
    <row r="465" spans="1:1" ht="14.25" customHeight="1" x14ac:dyDescent="0.25">
      <c r="A465" s="11"/>
    </row>
    <row r="466" spans="1:1" ht="14.25" customHeight="1" x14ac:dyDescent="0.25">
      <c r="A466" s="11"/>
    </row>
    <row r="467" spans="1:1" ht="14.25" customHeight="1" x14ac:dyDescent="0.25">
      <c r="A467" s="11"/>
    </row>
    <row r="468" spans="1:1" ht="14.25" customHeight="1" x14ac:dyDescent="0.25">
      <c r="A468" s="11"/>
    </row>
    <row r="469" spans="1:1" ht="14.25" customHeight="1" x14ac:dyDescent="0.25">
      <c r="A469" s="11"/>
    </row>
    <row r="470" spans="1:1" ht="14.25" customHeight="1" x14ac:dyDescent="0.25">
      <c r="A470" s="11"/>
    </row>
    <row r="471" spans="1:1" ht="14.25" customHeight="1" x14ac:dyDescent="0.25">
      <c r="A471" s="11"/>
    </row>
    <row r="472" spans="1:1" ht="14.25" customHeight="1" x14ac:dyDescent="0.25">
      <c r="A472" s="11"/>
    </row>
    <row r="473" spans="1:1" ht="14.25" customHeight="1" x14ac:dyDescent="0.25">
      <c r="A473" s="11"/>
    </row>
    <row r="474" spans="1:1" ht="14.25" customHeight="1" x14ac:dyDescent="0.25">
      <c r="A474" s="11"/>
    </row>
    <row r="475" spans="1:1" ht="14.25" customHeight="1" x14ac:dyDescent="0.25">
      <c r="A475" s="11"/>
    </row>
    <row r="476" spans="1:1" ht="14.25" customHeight="1" x14ac:dyDescent="0.25">
      <c r="A476" s="11"/>
    </row>
    <row r="477" spans="1:1" ht="14.25" customHeight="1" x14ac:dyDescent="0.25">
      <c r="A477" s="11"/>
    </row>
    <row r="478" spans="1:1" ht="14.25" customHeight="1" x14ac:dyDescent="0.25">
      <c r="A478" s="11"/>
    </row>
    <row r="479" spans="1:1" ht="14.25" customHeight="1" x14ac:dyDescent="0.25">
      <c r="A479" s="11"/>
    </row>
    <row r="480" spans="1:1" ht="14.25" customHeight="1" x14ac:dyDescent="0.25">
      <c r="A480" s="11"/>
    </row>
    <row r="481" spans="1:1" ht="14.25" customHeight="1" x14ac:dyDescent="0.25">
      <c r="A481" s="11"/>
    </row>
    <row r="482" spans="1:1" ht="14.25" customHeight="1" x14ac:dyDescent="0.25">
      <c r="A482" s="11"/>
    </row>
    <row r="483" spans="1:1" ht="14.25" customHeight="1" x14ac:dyDescent="0.25">
      <c r="A483" s="11"/>
    </row>
    <row r="484" spans="1:1" ht="14.25" customHeight="1" x14ac:dyDescent="0.25">
      <c r="A484" s="11"/>
    </row>
    <row r="485" spans="1:1" ht="14.25" customHeight="1" x14ac:dyDescent="0.25">
      <c r="A485" s="11"/>
    </row>
    <row r="486" spans="1:1" ht="14.25" customHeight="1" x14ac:dyDescent="0.25">
      <c r="A486" s="11"/>
    </row>
    <row r="487" spans="1:1" ht="14.25" customHeight="1" x14ac:dyDescent="0.25">
      <c r="A487" s="11"/>
    </row>
    <row r="488" spans="1:1" ht="14.25" customHeight="1" x14ac:dyDescent="0.25">
      <c r="A488" s="11"/>
    </row>
    <row r="489" spans="1:1" ht="14.25" customHeight="1" x14ac:dyDescent="0.25">
      <c r="A489" s="11"/>
    </row>
    <row r="490" spans="1:1" ht="14.25" customHeight="1" x14ac:dyDescent="0.25">
      <c r="A490" s="11"/>
    </row>
    <row r="491" spans="1:1" ht="14.25" customHeight="1" x14ac:dyDescent="0.25">
      <c r="A491" s="11"/>
    </row>
    <row r="492" spans="1:1" ht="14.25" customHeight="1" x14ac:dyDescent="0.25">
      <c r="A492" s="11"/>
    </row>
    <row r="493" spans="1:1" ht="14.25" customHeight="1" x14ac:dyDescent="0.25">
      <c r="A493" s="11"/>
    </row>
    <row r="494" spans="1:1" ht="14.25" customHeight="1" x14ac:dyDescent="0.25">
      <c r="A494" s="11"/>
    </row>
    <row r="495" spans="1:1" ht="14.25" customHeight="1" x14ac:dyDescent="0.25">
      <c r="A495" s="11"/>
    </row>
    <row r="496" spans="1:1" ht="14.25" customHeight="1" x14ac:dyDescent="0.25">
      <c r="A496" s="11"/>
    </row>
    <row r="497" spans="1:1" ht="14.25" customHeight="1" x14ac:dyDescent="0.25">
      <c r="A497" s="11"/>
    </row>
    <row r="498" spans="1:1" ht="14.25" customHeight="1" x14ac:dyDescent="0.25">
      <c r="A498" s="11"/>
    </row>
    <row r="499" spans="1:1" ht="14.25" customHeight="1" x14ac:dyDescent="0.25">
      <c r="A499" s="11"/>
    </row>
    <row r="500" spans="1:1" ht="14.25" customHeight="1" x14ac:dyDescent="0.25">
      <c r="A500" s="11"/>
    </row>
    <row r="501" spans="1:1" ht="14.25" customHeight="1" x14ac:dyDescent="0.25">
      <c r="A501" s="11"/>
    </row>
    <row r="502" spans="1:1" ht="14.25" customHeight="1" x14ac:dyDescent="0.25">
      <c r="A502" s="11"/>
    </row>
    <row r="503" spans="1:1" ht="14.25" customHeight="1" x14ac:dyDescent="0.25">
      <c r="A503" s="11"/>
    </row>
    <row r="504" spans="1:1" ht="14.25" customHeight="1" x14ac:dyDescent="0.25">
      <c r="A504" s="11"/>
    </row>
    <row r="505" spans="1:1" ht="14.25" customHeight="1" x14ac:dyDescent="0.25">
      <c r="A505" s="11"/>
    </row>
    <row r="506" spans="1:1" ht="14.25" customHeight="1" x14ac:dyDescent="0.25">
      <c r="A506" s="11"/>
    </row>
    <row r="507" spans="1:1" ht="14.25" customHeight="1" x14ac:dyDescent="0.25">
      <c r="A507" s="11"/>
    </row>
    <row r="508" spans="1:1" ht="14.25" customHeight="1" x14ac:dyDescent="0.25">
      <c r="A508" s="11"/>
    </row>
    <row r="509" spans="1:1" ht="14.25" customHeight="1" x14ac:dyDescent="0.25">
      <c r="A509" s="11"/>
    </row>
    <row r="510" spans="1:1" ht="14.25" customHeight="1" x14ac:dyDescent="0.25">
      <c r="A510" s="11"/>
    </row>
    <row r="511" spans="1:1" ht="14.25" customHeight="1" x14ac:dyDescent="0.25">
      <c r="A511" s="11"/>
    </row>
    <row r="512" spans="1:1" ht="14.25" customHeight="1" x14ac:dyDescent="0.25">
      <c r="A512" s="11"/>
    </row>
    <row r="513" spans="1:1" ht="14.25" customHeight="1" x14ac:dyDescent="0.25">
      <c r="A513" s="11"/>
    </row>
    <row r="514" spans="1:1" ht="14.25" customHeight="1" x14ac:dyDescent="0.25">
      <c r="A514" s="11"/>
    </row>
    <row r="515" spans="1:1" ht="14.25" customHeight="1" x14ac:dyDescent="0.25">
      <c r="A515" s="11"/>
    </row>
    <row r="516" spans="1:1" ht="14.25" customHeight="1" x14ac:dyDescent="0.25">
      <c r="A516" s="11"/>
    </row>
    <row r="517" spans="1:1" ht="14.25" customHeight="1" x14ac:dyDescent="0.25">
      <c r="A517" s="11"/>
    </row>
    <row r="518" spans="1:1" ht="14.25" customHeight="1" x14ac:dyDescent="0.25">
      <c r="A518" s="11"/>
    </row>
    <row r="519" spans="1:1" ht="14.25" customHeight="1" x14ac:dyDescent="0.25">
      <c r="A519" s="11"/>
    </row>
    <row r="520" spans="1:1" ht="14.25" customHeight="1" x14ac:dyDescent="0.25">
      <c r="A520" s="11"/>
    </row>
    <row r="521" spans="1:1" ht="14.25" customHeight="1" x14ac:dyDescent="0.25">
      <c r="A521" s="11"/>
    </row>
    <row r="522" spans="1:1" ht="14.25" customHeight="1" x14ac:dyDescent="0.25">
      <c r="A522" s="11"/>
    </row>
    <row r="523" spans="1:1" ht="14.25" customHeight="1" x14ac:dyDescent="0.25">
      <c r="A523" s="11"/>
    </row>
    <row r="524" spans="1:1" ht="14.25" customHeight="1" x14ac:dyDescent="0.25">
      <c r="A524" s="11"/>
    </row>
    <row r="525" spans="1:1" ht="14.25" customHeight="1" x14ac:dyDescent="0.25">
      <c r="A525" s="11"/>
    </row>
    <row r="526" spans="1:1" ht="14.25" customHeight="1" x14ac:dyDescent="0.25">
      <c r="A526" s="11"/>
    </row>
    <row r="527" spans="1:1" ht="14.25" customHeight="1" x14ac:dyDescent="0.25">
      <c r="A527" s="11"/>
    </row>
    <row r="528" spans="1:1" ht="14.25" customHeight="1" x14ac:dyDescent="0.25">
      <c r="A528" s="11"/>
    </row>
    <row r="529" spans="1:1" ht="14.25" customHeight="1" x14ac:dyDescent="0.25">
      <c r="A529" s="11"/>
    </row>
    <row r="530" spans="1:1" ht="14.25" customHeight="1" x14ac:dyDescent="0.25">
      <c r="A530" s="11"/>
    </row>
    <row r="531" spans="1:1" ht="14.25" customHeight="1" x14ac:dyDescent="0.25">
      <c r="A531" s="11"/>
    </row>
    <row r="532" spans="1:1" ht="14.25" customHeight="1" x14ac:dyDescent="0.25">
      <c r="A532" s="11"/>
    </row>
    <row r="533" spans="1:1" ht="14.25" customHeight="1" x14ac:dyDescent="0.25">
      <c r="A533" s="11"/>
    </row>
    <row r="534" spans="1:1" ht="14.25" customHeight="1" x14ac:dyDescent="0.25">
      <c r="A534" s="11"/>
    </row>
    <row r="535" spans="1:1" ht="14.25" customHeight="1" x14ac:dyDescent="0.25">
      <c r="A535" s="11"/>
    </row>
    <row r="536" spans="1:1" ht="14.25" customHeight="1" x14ac:dyDescent="0.25">
      <c r="A536" s="11"/>
    </row>
    <row r="537" spans="1:1" ht="14.25" customHeight="1" x14ac:dyDescent="0.25">
      <c r="A537" s="11"/>
    </row>
    <row r="538" spans="1:1" ht="14.25" customHeight="1" x14ac:dyDescent="0.25">
      <c r="A538" s="11"/>
    </row>
    <row r="539" spans="1:1" ht="14.25" customHeight="1" x14ac:dyDescent="0.25">
      <c r="A539" s="11"/>
    </row>
    <row r="540" spans="1:1" ht="14.25" customHeight="1" x14ac:dyDescent="0.25">
      <c r="A540" s="11"/>
    </row>
    <row r="541" spans="1:1" ht="14.25" customHeight="1" x14ac:dyDescent="0.25">
      <c r="A541" s="11"/>
    </row>
    <row r="542" spans="1:1" ht="14.25" customHeight="1" x14ac:dyDescent="0.25">
      <c r="A542" s="11"/>
    </row>
    <row r="543" spans="1:1" ht="14.25" customHeight="1" x14ac:dyDescent="0.25">
      <c r="A543" s="11"/>
    </row>
    <row r="544" spans="1:1" ht="14.25" customHeight="1" x14ac:dyDescent="0.25">
      <c r="A544" s="11"/>
    </row>
    <row r="545" spans="1:1" ht="14.25" customHeight="1" x14ac:dyDescent="0.25">
      <c r="A545" s="11"/>
    </row>
    <row r="546" spans="1:1" ht="14.25" customHeight="1" x14ac:dyDescent="0.25">
      <c r="A546" s="11"/>
    </row>
    <row r="547" spans="1:1" ht="14.25" customHeight="1" x14ac:dyDescent="0.25">
      <c r="A547" s="11"/>
    </row>
    <row r="548" spans="1:1" ht="14.25" customHeight="1" x14ac:dyDescent="0.25">
      <c r="A548" s="11"/>
    </row>
    <row r="549" spans="1:1" ht="14.25" customHeight="1" x14ac:dyDescent="0.25">
      <c r="A549" s="11"/>
    </row>
    <row r="550" spans="1:1" ht="14.25" customHeight="1" x14ac:dyDescent="0.25">
      <c r="A550" s="11"/>
    </row>
    <row r="551" spans="1:1" ht="14.25" customHeight="1" x14ac:dyDescent="0.25">
      <c r="A551" s="11"/>
    </row>
    <row r="552" spans="1:1" ht="14.25" customHeight="1" x14ac:dyDescent="0.25">
      <c r="A552" s="11"/>
    </row>
    <row r="553" spans="1:1" ht="14.25" customHeight="1" x14ac:dyDescent="0.25">
      <c r="A553" s="11"/>
    </row>
    <row r="554" spans="1:1" ht="14.25" customHeight="1" x14ac:dyDescent="0.25">
      <c r="A554" s="11"/>
    </row>
    <row r="555" spans="1:1" ht="14.25" customHeight="1" x14ac:dyDescent="0.25">
      <c r="A555" s="11"/>
    </row>
    <row r="556" spans="1:1" ht="14.25" customHeight="1" x14ac:dyDescent="0.25">
      <c r="A556" s="11"/>
    </row>
    <row r="557" spans="1:1" ht="14.25" customHeight="1" x14ac:dyDescent="0.25">
      <c r="A557" s="11"/>
    </row>
    <row r="558" spans="1:1" ht="14.25" customHeight="1" x14ac:dyDescent="0.25">
      <c r="A558" s="11"/>
    </row>
    <row r="559" spans="1:1" ht="14.25" customHeight="1" x14ac:dyDescent="0.25">
      <c r="A559" s="11"/>
    </row>
    <row r="560" spans="1:1" ht="14.25" customHeight="1" x14ac:dyDescent="0.25">
      <c r="A560" s="11"/>
    </row>
    <row r="561" spans="1:1" ht="14.25" customHeight="1" x14ac:dyDescent="0.25">
      <c r="A561" s="11"/>
    </row>
    <row r="562" spans="1:1" ht="14.25" customHeight="1" x14ac:dyDescent="0.25">
      <c r="A562" s="11"/>
    </row>
    <row r="563" spans="1:1" ht="14.25" customHeight="1" x14ac:dyDescent="0.25">
      <c r="A563" s="11"/>
    </row>
    <row r="564" spans="1:1" ht="14.25" customHeight="1" x14ac:dyDescent="0.25">
      <c r="A564" s="11"/>
    </row>
    <row r="565" spans="1:1" ht="14.25" customHeight="1" x14ac:dyDescent="0.25">
      <c r="A565" s="11"/>
    </row>
    <row r="566" spans="1:1" ht="14.25" customHeight="1" x14ac:dyDescent="0.25">
      <c r="A566" s="11"/>
    </row>
    <row r="567" spans="1:1" ht="14.25" customHeight="1" x14ac:dyDescent="0.25">
      <c r="A567" s="11"/>
    </row>
    <row r="568" spans="1:1" ht="14.25" customHeight="1" x14ac:dyDescent="0.25">
      <c r="A568" s="11"/>
    </row>
    <row r="569" spans="1:1" ht="14.25" customHeight="1" x14ac:dyDescent="0.25">
      <c r="A569" s="11"/>
    </row>
    <row r="570" spans="1:1" ht="14.25" customHeight="1" x14ac:dyDescent="0.25">
      <c r="A570" s="11"/>
    </row>
    <row r="571" spans="1:1" ht="14.25" customHeight="1" x14ac:dyDescent="0.25">
      <c r="A571" s="11"/>
    </row>
    <row r="572" spans="1:1" ht="14.25" customHeight="1" x14ac:dyDescent="0.25">
      <c r="A572" s="11"/>
    </row>
    <row r="573" spans="1:1" ht="14.25" customHeight="1" x14ac:dyDescent="0.25">
      <c r="A573" s="11"/>
    </row>
    <row r="574" spans="1:1" ht="14.25" customHeight="1" x14ac:dyDescent="0.25">
      <c r="A574" s="11"/>
    </row>
    <row r="575" spans="1:1" ht="14.25" customHeight="1" x14ac:dyDescent="0.25">
      <c r="A575" s="11"/>
    </row>
    <row r="576" spans="1:1" ht="14.25" customHeight="1" x14ac:dyDescent="0.25">
      <c r="A576" s="11"/>
    </row>
    <row r="577" spans="1:1" ht="14.25" customHeight="1" x14ac:dyDescent="0.25">
      <c r="A577" s="11"/>
    </row>
    <row r="578" spans="1:1" ht="14.25" customHeight="1" x14ac:dyDescent="0.25">
      <c r="A578" s="11"/>
    </row>
    <row r="579" spans="1:1" ht="14.25" customHeight="1" x14ac:dyDescent="0.25">
      <c r="A579" s="11"/>
    </row>
    <row r="580" spans="1:1" ht="14.25" customHeight="1" x14ac:dyDescent="0.25">
      <c r="A580" s="11"/>
    </row>
    <row r="581" spans="1:1" ht="14.25" customHeight="1" x14ac:dyDescent="0.25">
      <c r="A581" s="11"/>
    </row>
    <row r="582" spans="1:1" ht="14.25" customHeight="1" x14ac:dyDescent="0.25">
      <c r="A582" s="11"/>
    </row>
    <row r="583" spans="1:1" ht="14.25" customHeight="1" x14ac:dyDescent="0.25">
      <c r="A583" s="11"/>
    </row>
    <row r="584" spans="1:1" ht="14.25" customHeight="1" x14ac:dyDescent="0.25">
      <c r="A584" s="11"/>
    </row>
    <row r="585" spans="1:1" ht="14.25" customHeight="1" x14ac:dyDescent="0.25">
      <c r="A585" s="11"/>
    </row>
    <row r="586" spans="1:1" ht="14.25" customHeight="1" x14ac:dyDescent="0.25">
      <c r="A586" s="11"/>
    </row>
    <row r="587" spans="1:1" ht="14.25" customHeight="1" x14ac:dyDescent="0.25">
      <c r="A587" s="11"/>
    </row>
    <row r="588" spans="1:1" ht="14.25" customHeight="1" x14ac:dyDescent="0.25">
      <c r="A588" s="11"/>
    </row>
    <row r="589" spans="1:1" ht="14.25" customHeight="1" x14ac:dyDescent="0.25">
      <c r="A589" s="11"/>
    </row>
    <row r="590" spans="1:1" ht="14.25" customHeight="1" x14ac:dyDescent="0.25">
      <c r="A590" s="11"/>
    </row>
    <row r="591" spans="1:1" ht="14.25" customHeight="1" x14ac:dyDescent="0.25">
      <c r="A591" s="11"/>
    </row>
    <row r="592" spans="1:1" ht="14.25" customHeight="1" x14ac:dyDescent="0.25">
      <c r="A592" s="11"/>
    </row>
    <row r="593" spans="1:1" ht="14.25" customHeight="1" x14ac:dyDescent="0.25">
      <c r="A593" s="11"/>
    </row>
    <row r="594" spans="1:1" ht="14.25" customHeight="1" x14ac:dyDescent="0.25">
      <c r="A594" s="11"/>
    </row>
    <row r="595" spans="1:1" ht="14.25" customHeight="1" x14ac:dyDescent="0.25">
      <c r="A595" s="11"/>
    </row>
    <row r="596" spans="1:1" ht="14.25" customHeight="1" x14ac:dyDescent="0.25">
      <c r="A596" s="11"/>
    </row>
    <row r="597" spans="1:1" ht="14.25" customHeight="1" x14ac:dyDescent="0.25">
      <c r="A597" s="11"/>
    </row>
    <row r="598" spans="1:1" ht="14.25" customHeight="1" x14ac:dyDescent="0.25">
      <c r="A598" s="11"/>
    </row>
    <row r="599" spans="1:1" ht="14.25" customHeight="1" x14ac:dyDescent="0.25">
      <c r="A599" s="11"/>
    </row>
    <row r="600" spans="1:1" ht="14.25" customHeight="1" x14ac:dyDescent="0.25">
      <c r="A600" s="11"/>
    </row>
    <row r="601" spans="1:1" ht="14.25" customHeight="1" x14ac:dyDescent="0.25">
      <c r="A601" s="11"/>
    </row>
    <row r="602" spans="1:1" ht="14.25" customHeight="1" x14ac:dyDescent="0.25">
      <c r="A602" s="11"/>
    </row>
    <row r="603" spans="1:1" ht="14.25" customHeight="1" x14ac:dyDescent="0.25">
      <c r="A603" s="11"/>
    </row>
    <row r="604" spans="1:1" ht="14.25" customHeight="1" x14ac:dyDescent="0.25">
      <c r="A604" s="11"/>
    </row>
    <row r="605" spans="1:1" ht="14.25" customHeight="1" x14ac:dyDescent="0.25">
      <c r="A605" s="11"/>
    </row>
    <row r="606" spans="1:1" ht="14.25" customHeight="1" x14ac:dyDescent="0.25">
      <c r="A606" s="11"/>
    </row>
    <row r="607" spans="1:1" ht="14.25" customHeight="1" x14ac:dyDescent="0.25">
      <c r="A607" s="11"/>
    </row>
    <row r="608" spans="1:1" ht="14.25" customHeight="1" x14ac:dyDescent="0.25">
      <c r="A608" s="11"/>
    </row>
    <row r="609" spans="1:1" ht="14.25" customHeight="1" x14ac:dyDescent="0.25">
      <c r="A609" s="11"/>
    </row>
    <row r="610" spans="1:1" ht="14.25" customHeight="1" x14ac:dyDescent="0.25">
      <c r="A610" s="11"/>
    </row>
    <row r="611" spans="1:1" ht="14.25" customHeight="1" x14ac:dyDescent="0.25">
      <c r="A611" s="11"/>
    </row>
    <row r="612" spans="1:1" ht="14.25" customHeight="1" x14ac:dyDescent="0.25">
      <c r="A612" s="11"/>
    </row>
    <row r="613" spans="1:1" ht="14.25" customHeight="1" x14ac:dyDescent="0.25">
      <c r="A613" s="11"/>
    </row>
    <row r="614" spans="1:1" ht="14.25" customHeight="1" x14ac:dyDescent="0.25">
      <c r="A614" s="11"/>
    </row>
    <row r="615" spans="1:1" ht="14.25" customHeight="1" x14ac:dyDescent="0.25">
      <c r="A615" s="11"/>
    </row>
    <row r="616" spans="1:1" ht="14.25" customHeight="1" x14ac:dyDescent="0.25">
      <c r="A616" s="11"/>
    </row>
    <row r="617" spans="1:1" ht="14.25" customHeight="1" x14ac:dyDescent="0.25">
      <c r="A617" s="11"/>
    </row>
    <row r="618" spans="1:1" ht="14.25" customHeight="1" x14ac:dyDescent="0.25">
      <c r="A618" s="11"/>
    </row>
    <row r="619" spans="1:1" ht="14.25" customHeight="1" x14ac:dyDescent="0.25">
      <c r="A619" s="11"/>
    </row>
    <row r="620" spans="1:1" ht="14.25" customHeight="1" x14ac:dyDescent="0.25">
      <c r="A620" s="11"/>
    </row>
    <row r="621" spans="1:1" ht="14.25" customHeight="1" x14ac:dyDescent="0.25">
      <c r="A621" s="11"/>
    </row>
    <row r="622" spans="1:1" ht="14.25" customHeight="1" x14ac:dyDescent="0.25">
      <c r="A622" s="11"/>
    </row>
    <row r="623" spans="1:1" ht="14.25" customHeight="1" x14ac:dyDescent="0.25">
      <c r="A623" s="11"/>
    </row>
    <row r="624" spans="1:1" ht="14.25" customHeight="1" x14ac:dyDescent="0.25">
      <c r="A624" s="11"/>
    </row>
    <row r="625" spans="1:1" ht="14.25" customHeight="1" x14ac:dyDescent="0.25">
      <c r="A625" s="11"/>
    </row>
    <row r="626" spans="1:1" ht="14.25" customHeight="1" x14ac:dyDescent="0.25">
      <c r="A626" s="11"/>
    </row>
    <row r="627" spans="1:1" ht="14.25" customHeight="1" x14ac:dyDescent="0.25">
      <c r="A627" s="11"/>
    </row>
    <row r="628" spans="1:1" ht="14.25" customHeight="1" x14ac:dyDescent="0.25">
      <c r="A628" s="11"/>
    </row>
    <row r="629" spans="1:1" ht="14.25" customHeight="1" x14ac:dyDescent="0.25">
      <c r="A629" s="11"/>
    </row>
    <row r="630" spans="1:1" ht="14.25" customHeight="1" x14ac:dyDescent="0.25">
      <c r="A630" s="11"/>
    </row>
    <row r="631" spans="1:1" ht="14.25" customHeight="1" x14ac:dyDescent="0.25">
      <c r="A631" s="11"/>
    </row>
    <row r="632" spans="1:1" ht="14.25" customHeight="1" x14ac:dyDescent="0.25">
      <c r="A632" s="11"/>
    </row>
    <row r="633" spans="1:1" ht="14.25" customHeight="1" x14ac:dyDescent="0.25">
      <c r="A633" s="11"/>
    </row>
    <row r="634" spans="1:1" ht="14.25" customHeight="1" x14ac:dyDescent="0.25">
      <c r="A634" s="11"/>
    </row>
    <row r="635" spans="1:1" ht="14.25" customHeight="1" x14ac:dyDescent="0.25">
      <c r="A635" s="11"/>
    </row>
    <row r="636" spans="1:1" ht="14.25" customHeight="1" x14ac:dyDescent="0.25">
      <c r="A636" s="11"/>
    </row>
    <row r="637" spans="1:1" ht="14.25" customHeight="1" x14ac:dyDescent="0.25">
      <c r="A637" s="11"/>
    </row>
    <row r="638" spans="1:1" ht="14.25" customHeight="1" x14ac:dyDescent="0.25">
      <c r="A638" s="11"/>
    </row>
    <row r="639" spans="1:1" ht="14.25" customHeight="1" x14ac:dyDescent="0.25">
      <c r="A639" s="11"/>
    </row>
    <row r="640" spans="1:1" ht="14.25" customHeight="1" x14ac:dyDescent="0.25">
      <c r="A640" s="11"/>
    </row>
    <row r="641" spans="1:1" ht="14.25" customHeight="1" x14ac:dyDescent="0.25">
      <c r="A641" s="11"/>
    </row>
    <row r="642" spans="1:1" ht="14.25" customHeight="1" x14ac:dyDescent="0.25">
      <c r="A642" s="11"/>
    </row>
    <row r="643" spans="1:1" ht="14.25" customHeight="1" x14ac:dyDescent="0.25">
      <c r="A643" s="11"/>
    </row>
    <row r="644" spans="1:1" ht="14.25" customHeight="1" x14ac:dyDescent="0.25">
      <c r="A644" s="11"/>
    </row>
    <row r="645" spans="1:1" ht="14.25" customHeight="1" x14ac:dyDescent="0.25">
      <c r="A645" s="11"/>
    </row>
    <row r="646" spans="1:1" ht="14.25" customHeight="1" x14ac:dyDescent="0.25">
      <c r="A646" s="11"/>
    </row>
    <row r="647" spans="1:1" ht="14.25" customHeight="1" x14ac:dyDescent="0.25">
      <c r="A647" s="11"/>
    </row>
    <row r="648" spans="1:1" ht="14.25" customHeight="1" x14ac:dyDescent="0.25">
      <c r="A648" s="11"/>
    </row>
    <row r="649" spans="1:1" ht="14.25" customHeight="1" x14ac:dyDescent="0.25">
      <c r="A649" s="11"/>
    </row>
    <row r="650" spans="1:1" ht="14.25" customHeight="1" x14ac:dyDescent="0.25">
      <c r="A650" s="11"/>
    </row>
    <row r="651" spans="1:1" ht="14.25" customHeight="1" x14ac:dyDescent="0.25">
      <c r="A651" s="11"/>
    </row>
    <row r="652" spans="1:1" ht="14.25" customHeight="1" x14ac:dyDescent="0.25">
      <c r="A652" s="11"/>
    </row>
    <row r="653" spans="1:1" ht="14.25" customHeight="1" x14ac:dyDescent="0.25">
      <c r="A653" s="11"/>
    </row>
    <row r="654" spans="1:1" ht="14.25" customHeight="1" x14ac:dyDescent="0.25">
      <c r="A654" s="11"/>
    </row>
    <row r="655" spans="1:1" ht="14.25" customHeight="1" x14ac:dyDescent="0.25">
      <c r="A655" s="11"/>
    </row>
    <row r="656" spans="1:1" ht="14.25" customHeight="1" x14ac:dyDescent="0.25">
      <c r="A656" s="11"/>
    </row>
    <row r="657" spans="1:1" ht="14.25" customHeight="1" x14ac:dyDescent="0.25">
      <c r="A657" s="11"/>
    </row>
    <row r="658" spans="1:1" ht="14.25" customHeight="1" x14ac:dyDescent="0.25">
      <c r="A658" s="11"/>
    </row>
    <row r="659" spans="1:1" ht="14.25" customHeight="1" x14ac:dyDescent="0.25">
      <c r="A659" s="11"/>
    </row>
    <row r="660" spans="1:1" ht="14.25" customHeight="1" x14ac:dyDescent="0.25">
      <c r="A660" s="11"/>
    </row>
    <row r="661" spans="1:1" ht="14.25" customHeight="1" x14ac:dyDescent="0.25">
      <c r="A661" s="11"/>
    </row>
    <row r="662" spans="1:1" ht="14.25" customHeight="1" x14ac:dyDescent="0.25">
      <c r="A662" s="11"/>
    </row>
    <row r="663" spans="1:1" ht="14.25" customHeight="1" x14ac:dyDescent="0.25">
      <c r="A663" s="11"/>
    </row>
    <row r="664" spans="1:1" ht="14.25" customHeight="1" x14ac:dyDescent="0.25">
      <c r="A664" s="11"/>
    </row>
    <row r="665" spans="1:1" ht="14.25" customHeight="1" x14ac:dyDescent="0.25">
      <c r="A665" s="11"/>
    </row>
    <row r="666" spans="1:1" ht="14.25" customHeight="1" x14ac:dyDescent="0.25">
      <c r="A666" s="11"/>
    </row>
    <row r="667" spans="1:1" ht="14.25" customHeight="1" x14ac:dyDescent="0.25">
      <c r="A667" s="11"/>
    </row>
    <row r="668" spans="1:1" ht="14.25" customHeight="1" x14ac:dyDescent="0.25">
      <c r="A668" s="11"/>
    </row>
    <row r="669" spans="1:1" ht="14.25" customHeight="1" x14ac:dyDescent="0.25">
      <c r="A669" s="11"/>
    </row>
    <row r="670" spans="1:1" ht="14.25" customHeight="1" x14ac:dyDescent="0.25">
      <c r="A670" s="11"/>
    </row>
    <row r="671" spans="1:1" ht="14.25" customHeight="1" x14ac:dyDescent="0.25">
      <c r="A671" s="11"/>
    </row>
    <row r="672" spans="1:1" ht="14.25" customHeight="1" x14ac:dyDescent="0.25">
      <c r="A672" s="11"/>
    </row>
    <row r="673" spans="1:1" ht="14.25" customHeight="1" x14ac:dyDescent="0.25">
      <c r="A673" s="11"/>
    </row>
    <row r="674" spans="1:1" ht="14.25" customHeight="1" x14ac:dyDescent="0.25">
      <c r="A674" s="11"/>
    </row>
    <row r="675" spans="1:1" ht="14.25" customHeight="1" x14ac:dyDescent="0.25">
      <c r="A675" s="11"/>
    </row>
    <row r="676" spans="1:1" ht="14.25" customHeight="1" x14ac:dyDescent="0.25">
      <c r="A676" s="11"/>
    </row>
    <row r="677" spans="1:1" ht="14.25" customHeight="1" x14ac:dyDescent="0.25">
      <c r="A677" s="11"/>
    </row>
    <row r="678" spans="1:1" ht="14.25" customHeight="1" x14ac:dyDescent="0.25">
      <c r="A678" s="11"/>
    </row>
    <row r="679" spans="1:1" ht="14.25" customHeight="1" x14ac:dyDescent="0.25">
      <c r="A679" s="11"/>
    </row>
    <row r="680" spans="1:1" ht="14.25" customHeight="1" x14ac:dyDescent="0.25">
      <c r="A680" s="11"/>
    </row>
    <row r="681" spans="1:1" ht="14.25" customHeight="1" x14ac:dyDescent="0.25">
      <c r="A681" s="11"/>
    </row>
    <row r="682" spans="1:1" ht="14.25" customHeight="1" x14ac:dyDescent="0.25">
      <c r="A682" s="11"/>
    </row>
    <row r="683" spans="1:1" ht="14.25" customHeight="1" x14ac:dyDescent="0.25">
      <c r="A683" s="11"/>
    </row>
    <row r="684" spans="1:1" ht="14.25" customHeight="1" x14ac:dyDescent="0.25">
      <c r="A684" s="11"/>
    </row>
    <row r="685" spans="1:1" ht="14.25" customHeight="1" x14ac:dyDescent="0.25">
      <c r="A685" s="11"/>
    </row>
    <row r="686" spans="1:1" ht="14.25" customHeight="1" x14ac:dyDescent="0.25">
      <c r="A686" s="11"/>
    </row>
    <row r="687" spans="1:1" ht="14.25" customHeight="1" x14ac:dyDescent="0.25">
      <c r="A687" s="11"/>
    </row>
    <row r="688" spans="1:1" ht="14.25" customHeight="1" x14ac:dyDescent="0.25">
      <c r="A688" s="11"/>
    </row>
    <row r="689" spans="1:1" ht="14.25" customHeight="1" x14ac:dyDescent="0.25">
      <c r="A689" s="11"/>
    </row>
    <row r="690" spans="1:1" ht="14.25" customHeight="1" x14ac:dyDescent="0.25">
      <c r="A690" s="11"/>
    </row>
    <row r="691" spans="1:1" ht="14.25" customHeight="1" x14ac:dyDescent="0.25">
      <c r="A691" s="11"/>
    </row>
    <row r="692" spans="1:1" ht="14.25" customHeight="1" x14ac:dyDescent="0.25">
      <c r="A692" s="11"/>
    </row>
    <row r="693" spans="1:1" ht="14.25" customHeight="1" x14ac:dyDescent="0.25">
      <c r="A693" s="11"/>
    </row>
    <row r="694" spans="1:1" ht="14.25" customHeight="1" x14ac:dyDescent="0.25">
      <c r="A694" s="11"/>
    </row>
    <row r="695" spans="1:1" ht="14.25" customHeight="1" x14ac:dyDescent="0.25">
      <c r="A695" s="11"/>
    </row>
    <row r="696" spans="1:1" ht="14.25" customHeight="1" x14ac:dyDescent="0.25">
      <c r="A696" s="11"/>
    </row>
    <row r="697" spans="1:1" ht="14.25" customHeight="1" x14ac:dyDescent="0.25">
      <c r="A697" s="11"/>
    </row>
    <row r="698" spans="1:1" ht="14.25" customHeight="1" x14ac:dyDescent="0.25">
      <c r="A698" s="11"/>
    </row>
    <row r="699" spans="1:1" ht="14.25" customHeight="1" x14ac:dyDescent="0.25">
      <c r="A699" s="11"/>
    </row>
    <row r="700" spans="1:1" ht="14.25" customHeight="1" x14ac:dyDescent="0.25">
      <c r="A700" s="11"/>
    </row>
    <row r="701" spans="1:1" ht="14.25" customHeight="1" x14ac:dyDescent="0.25">
      <c r="A701" s="11"/>
    </row>
    <row r="702" spans="1:1" ht="14.25" customHeight="1" x14ac:dyDescent="0.25">
      <c r="A702" s="11"/>
    </row>
    <row r="703" spans="1:1" ht="14.25" customHeight="1" x14ac:dyDescent="0.25">
      <c r="A703" s="11"/>
    </row>
    <row r="704" spans="1:1" ht="14.25" customHeight="1" x14ac:dyDescent="0.25">
      <c r="A704" s="11"/>
    </row>
    <row r="705" spans="1:1" ht="14.25" customHeight="1" x14ac:dyDescent="0.25">
      <c r="A705" s="11"/>
    </row>
    <row r="706" spans="1:1" ht="14.25" customHeight="1" x14ac:dyDescent="0.25">
      <c r="A706" s="11"/>
    </row>
    <row r="707" spans="1:1" ht="14.25" customHeight="1" x14ac:dyDescent="0.25">
      <c r="A707" s="11"/>
    </row>
    <row r="708" spans="1:1" ht="14.25" customHeight="1" x14ac:dyDescent="0.25">
      <c r="A708" s="11"/>
    </row>
    <row r="709" spans="1:1" ht="14.25" customHeight="1" x14ac:dyDescent="0.25">
      <c r="A709" s="11"/>
    </row>
    <row r="710" spans="1:1" ht="14.25" customHeight="1" x14ac:dyDescent="0.25">
      <c r="A710" s="11"/>
    </row>
    <row r="711" spans="1:1" ht="14.25" customHeight="1" x14ac:dyDescent="0.25">
      <c r="A711" s="11"/>
    </row>
    <row r="712" spans="1:1" ht="14.25" customHeight="1" x14ac:dyDescent="0.25">
      <c r="A712" s="11"/>
    </row>
    <row r="713" spans="1:1" ht="14.25" customHeight="1" x14ac:dyDescent="0.25">
      <c r="A713" s="11"/>
    </row>
    <row r="714" spans="1:1" ht="14.25" customHeight="1" x14ac:dyDescent="0.25">
      <c r="A714" s="11"/>
    </row>
    <row r="715" spans="1:1" ht="14.25" customHeight="1" x14ac:dyDescent="0.25">
      <c r="A715" s="11"/>
    </row>
    <row r="716" spans="1:1" ht="14.25" customHeight="1" x14ac:dyDescent="0.25">
      <c r="A716" s="11"/>
    </row>
    <row r="717" spans="1:1" ht="14.25" customHeight="1" x14ac:dyDescent="0.25">
      <c r="A717" s="11"/>
    </row>
    <row r="718" spans="1:1" ht="14.25" customHeight="1" x14ac:dyDescent="0.25">
      <c r="A718" s="11"/>
    </row>
    <row r="719" spans="1:1" ht="14.25" customHeight="1" x14ac:dyDescent="0.25">
      <c r="A719" s="11"/>
    </row>
    <row r="720" spans="1:1" ht="14.25" customHeight="1" x14ac:dyDescent="0.25">
      <c r="A720" s="11"/>
    </row>
    <row r="721" spans="1:1" ht="14.25" customHeight="1" x14ac:dyDescent="0.25">
      <c r="A721" s="11"/>
    </row>
    <row r="722" spans="1:1" ht="14.25" customHeight="1" x14ac:dyDescent="0.25">
      <c r="A722" s="11"/>
    </row>
    <row r="723" spans="1:1" ht="14.25" customHeight="1" x14ac:dyDescent="0.25">
      <c r="A723" s="11"/>
    </row>
    <row r="724" spans="1:1" ht="14.25" customHeight="1" x14ac:dyDescent="0.25">
      <c r="A724" s="11"/>
    </row>
    <row r="725" spans="1:1" ht="14.25" customHeight="1" x14ac:dyDescent="0.25">
      <c r="A725" s="11"/>
    </row>
    <row r="726" spans="1:1" ht="14.25" customHeight="1" x14ac:dyDescent="0.25">
      <c r="A726" s="11"/>
    </row>
    <row r="727" spans="1:1" ht="14.25" customHeight="1" x14ac:dyDescent="0.25">
      <c r="A727" s="11"/>
    </row>
    <row r="728" spans="1:1" ht="14.25" customHeight="1" x14ac:dyDescent="0.25">
      <c r="A728" s="11"/>
    </row>
    <row r="729" spans="1:1" ht="14.25" customHeight="1" x14ac:dyDescent="0.25">
      <c r="A729" s="11"/>
    </row>
    <row r="730" spans="1:1" ht="14.25" customHeight="1" x14ac:dyDescent="0.25">
      <c r="A730" s="11"/>
    </row>
    <row r="731" spans="1:1" ht="14.25" customHeight="1" x14ac:dyDescent="0.25">
      <c r="A731" s="11"/>
    </row>
    <row r="732" spans="1:1" ht="14.25" customHeight="1" x14ac:dyDescent="0.25">
      <c r="A732" s="11"/>
    </row>
    <row r="733" spans="1:1" ht="14.25" customHeight="1" x14ac:dyDescent="0.25">
      <c r="A733" s="11"/>
    </row>
    <row r="734" spans="1:1" ht="14.25" customHeight="1" x14ac:dyDescent="0.25">
      <c r="A734" s="11"/>
    </row>
    <row r="735" spans="1:1" ht="14.25" customHeight="1" x14ac:dyDescent="0.25">
      <c r="A735" s="11"/>
    </row>
    <row r="736" spans="1:1" ht="14.25" customHeight="1" x14ac:dyDescent="0.25">
      <c r="A736" s="11"/>
    </row>
    <row r="737" spans="1:1" ht="14.25" customHeight="1" x14ac:dyDescent="0.25">
      <c r="A737" s="11"/>
    </row>
    <row r="738" spans="1:1" ht="14.25" customHeight="1" x14ac:dyDescent="0.25">
      <c r="A738" s="11"/>
    </row>
    <row r="739" spans="1:1" ht="14.25" customHeight="1" x14ac:dyDescent="0.25">
      <c r="A739" s="11"/>
    </row>
    <row r="740" spans="1:1" ht="14.25" customHeight="1" x14ac:dyDescent="0.25">
      <c r="A740" s="11"/>
    </row>
    <row r="741" spans="1:1" ht="14.25" customHeight="1" x14ac:dyDescent="0.25">
      <c r="A741" s="11"/>
    </row>
    <row r="742" spans="1:1" ht="14.25" customHeight="1" x14ac:dyDescent="0.25">
      <c r="A742" s="11"/>
    </row>
    <row r="743" spans="1:1" ht="14.25" customHeight="1" x14ac:dyDescent="0.25">
      <c r="A743" s="11"/>
    </row>
    <row r="744" spans="1:1" ht="14.25" customHeight="1" x14ac:dyDescent="0.25">
      <c r="A744" s="11"/>
    </row>
    <row r="745" spans="1:1" ht="14.25" customHeight="1" x14ac:dyDescent="0.25">
      <c r="A745" s="11"/>
    </row>
    <row r="746" spans="1:1" ht="14.25" customHeight="1" x14ac:dyDescent="0.25">
      <c r="A746" s="11"/>
    </row>
    <row r="747" spans="1:1" ht="14.25" customHeight="1" x14ac:dyDescent="0.25">
      <c r="A747" s="11"/>
    </row>
    <row r="748" spans="1:1" ht="14.25" customHeight="1" x14ac:dyDescent="0.25">
      <c r="A748" s="11"/>
    </row>
    <row r="749" spans="1:1" ht="14.25" customHeight="1" x14ac:dyDescent="0.25">
      <c r="A749" s="11"/>
    </row>
    <row r="750" spans="1:1" ht="14.25" customHeight="1" x14ac:dyDescent="0.25">
      <c r="A750" s="11"/>
    </row>
    <row r="751" spans="1:1" ht="14.25" customHeight="1" x14ac:dyDescent="0.25">
      <c r="A751" s="11"/>
    </row>
    <row r="752" spans="1:1" ht="14.25" customHeight="1" x14ac:dyDescent="0.25">
      <c r="A752" s="11"/>
    </row>
    <row r="753" spans="1:1" ht="14.25" customHeight="1" x14ac:dyDescent="0.25">
      <c r="A753" s="11"/>
    </row>
    <row r="754" spans="1:1" ht="14.25" customHeight="1" x14ac:dyDescent="0.25">
      <c r="A754" s="11"/>
    </row>
    <row r="755" spans="1:1" ht="14.25" customHeight="1" x14ac:dyDescent="0.25">
      <c r="A755" s="11"/>
    </row>
    <row r="756" spans="1:1" ht="14.25" customHeight="1" x14ac:dyDescent="0.25">
      <c r="A756" s="11"/>
    </row>
    <row r="757" spans="1:1" ht="14.25" customHeight="1" x14ac:dyDescent="0.25">
      <c r="A757" s="11"/>
    </row>
    <row r="758" spans="1:1" ht="14.25" customHeight="1" x14ac:dyDescent="0.25">
      <c r="A758" s="11"/>
    </row>
    <row r="759" spans="1:1" ht="14.25" customHeight="1" x14ac:dyDescent="0.25">
      <c r="A759" s="11"/>
    </row>
    <row r="760" spans="1:1" ht="14.25" customHeight="1" x14ac:dyDescent="0.25">
      <c r="A760" s="11"/>
    </row>
    <row r="761" spans="1:1" ht="14.25" customHeight="1" x14ac:dyDescent="0.25">
      <c r="A761" s="11"/>
    </row>
    <row r="762" spans="1:1" ht="14.25" customHeight="1" x14ac:dyDescent="0.25">
      <c r="A762" s="11"/>
    </row>
    <row r="763" spans="1:1" ht="14.25" customHeight="1" x14ac:dyDescent="0.25">
      <c r="A763" s="11"/>
    </row>
    <row r="764" spans="1:1" ht="14.25" customHeight="1" x14ac:dyDescent="0.25">
      <c r="A764" s="11"/>
    </row>
    <row r="765" spans="1:1" ht="14.25" customHeight="1" x14ac:dyDescent="0.25">
      <c r="A765" s="11"/>
    </row>
    <row r="766" spans="1:1" ht="14.25" customHeight="1" x14ac:dyDescent="0.25">
      <c r="A766" s="11"/>
    </row>
    <row r="767" spans="1:1" ht="14.25" customHeight="1" x14ac:dyDescent="0.25">
      <c r="A767" s="11"/>
    </row>
    <row r="768" spans="1:1" ht="14.25" customHeight="1" x14ac:dyDescent="0.25">
      <c r="A768" s="11"/>
    </row>
    <row r="769" spans="1:1" ht="14.25" customHeight="1" x14ac:dyDescent="0.25">
      <c r="A769" s="11"/>
    </row>
    <row r="770" spans="1:1" ht="14.25" customHeight="1" x14ac:dyDescent="0.25">
      <c r="A770" s="11"/>
    </row>
    <row r="771" spans="1:1" ht="14.25" customHeight="1" x14ac:dyDescent="0.25">
      <c r="A771" s="11"/>
    </row>
    <row r="772" spans="1:1" ht="14.25" customHeight="1" x14ac:dyDescent="0.25">
      <c r="A772" s="11"/>
    </row>
    <row r="773" spans="1:1" ht="14.25" customHeight="1" x14ac:dyDescent="0.25">
      <c r="A773" s="11"/>
    </row>
    <row r="774" spans="1:1" ht="14.25" customHeight="1" x14ac:dyDescent="0.25">
      <c r="A774" s="11"/>
    </row>
    <row r="775" spans="1:1" ht="14.25" customHeight="1" x14ac:dyDescent="0.25">
      <c r="A775" s="11"/>
    </row>
    <row r="776" spans="1:1" ht="14.25" customHeight="1" x14ac:dyDescent="0.25">
      <c r="A776" s="11"/>
    </row>
    <row r="777" spans="1:1" ht="14.25" customHeight="1" x14ac:dyDescent="0.25">
      <c r="A777" s="11"/>
    </row>
    <row r="778" spans="1:1" ht="14.25" customHeight="1" x14ac:dyDescent="0.25">
      <c r="A778" s="11"/>
    </row>
    <row r="779" spans="1:1" ht="14.25" customHeight="1" x14ac:dyDescent="0.25">
      <c r="A779" s="11"/>
    </row>
    <row r="780" spans="1:1" ht="14.25" customHeight="1" x14ac:dyDescent="0.25">
      <c r="A780" s="11"/>
    </row>
    <row r="781" spans="1:1" ht="14.25" customHeight="1" x14ac:dyDescent="0.25">
      <c r="A781" s="11"/>
    </row>
    <row r="782" spans="1:1" ht="14.25" customHeight="1" x14ac:dyDescent="0.25">
      <c r="A782" s="11"/>
    </row>
    <row r="783" spans="1:1" ht="14.25" customHeight="1" x14ac:dyDescent="0.25">
      <c r="A783" s="11"/>
    </row>
    <row r="784" spans="1:1" ht="14.25" customHeight="1" x14ac:dyDescent="0.25">
      <c r="A784" s="11"/>
    </row>
    <row r="785" spans="1:1" ht="14.25" customHeight="1" x14ac:dyDescent="0.25">
      <c r="A785" s="11"/>
    </row>
    <row r="786" spans="1:1" ht="14.25" customHeight="1" x14ac:dyDescent="0.25">
      <c r="A786" s="11"/>
    </row>
    <row r="787" spans="1:1" ht="14.25" customHeight="1" x14ac:dyDescent="0.25">
      <c r="A787" s="11"/>
    </row>
    <row r="788" spans="1:1" ht="14.25" customHeight="1" x14ac:dyDescent="0.25">
      <c r="A788" s="11"/>
    </row>
    <row r="789" spans="1:1" ht="14.25" customHeight="1" x14ac:dyDescent="0.25">
      <c r="A789" s="11"/>
    </row>
    <row r="790" spans="1:1" ht="14.25" customHeight="1" x14ac:dyDescent="0.25">
      <c r="A790" s="11"/>
    </row>
    <row r="791" spans="1:1" ht="14.25" customHeight="1" x14ac:dyDescent="0.25">
      <c r="A791" s="11"/>
    </row>
    <row r="792" spans="1:1" ht="14.25" customHeight="1" x14ac:dyDescent="0.25">
      <c r="A792" s="11"/>
    </row>
    <row r="793" spans="1:1" ht="14.25" customHeight="1" x14ac:dyDescent="0.25">
      <c r="A793" s="11"/>
    </row>
    <row r="794" spans="1:1" ht="14.25" customHeight="1" x14ac:dyDescent="0.25">
      <c r="A794" s="11"/>
    </row>
    <row r="795" spans="1:1" ht="14.25" customHeight="1" x14ac:dyDescent="0.25">
      <c r="A795" s="11"/>
    </row>
    <row r="796" spans="1:1" ht="14.25" customHeight="1" x14ac:dyDescent="0.25">
      <c r="A796" s="11"/>
    </row>
    <row r="797" spans="1:1" ht="14.25" customHeight="1" x14ac:dyDescent="0.25">
      <c r="A797" s="11"/>
    </row>
    <row r="798" spans="1:1" ht="14.25" customHeight="1" x14ac:dyDescent="0.25">
      <c r="A798" s="11"/>
    </row>
    <row r="799" spans="1:1" ht="14.25" customHeight="1" x14ac:dyDescent="0.25">
      <c r="A799" s="11"/>
    </row>
    <row r="800" spans="1:1" ht="14.25" customHeight="1" x14ac:dyDescent="0.25">
      <c r="A800" s="11"/>
    </row>
    <row r="801" spans="1:1" ht="14.25" customHeight="1" x14ac:dyDescent="0.25">
      <c r="A801" s="11"/>
    </row>
    <row r="802" spans="1:1" ht="14.25" customHeight="1" x14ac:dyDescent="0.25">
      <c r="A802" s="11"/>
    </row>
    <row r="803" spans="1:1" ht="14.25" customHeight="1" x14ac:dyDescent="0.25">
      <c r="A803" s="11"/>
    </row>
    <row r="804" spans="1:1" ht="14.25" customHeight="1" x14ac:dyDescent="0.25">
      <c r="A804" s="11"/>
    </row>
    <row r="805" spans="1:1" ht="14.25" customHeight="1" x14ac:dyDescent="0.25">
      <c r="A805" s="11"/>
    </row>
    <row r="806" spans="1:1" ht="14.25" customHeight="1" x14ac:dyDescent="0.25">
      <c r="A806" s="11"/>
    </row>
    <row r="807" spans="1:1" ht="14.25" customHeight="1" x14ac:dyDescent="0.25">
      <c r="A807" s="11"/>
    </row>
    <row r="808" spans="1:1" ht="14.25" customHeight="1" x14ac:dyDescent="0.25">
      <c r="A808" s="11"/>
    </row>
    <row r="809" spans="1:1" ht="14.25" customHeight="1" x14ac:dyDescent="0.25">
      <c r="A809" s="11"/>
    </row>
    <row r="810" spans="1:1" ht="14.25" customHeight="1" x14ac:dyDescent="0.25">
      <c r="A810" s="11"/>
    </row>
    <row r="811" spans="1:1" ht="14.25" customHeight="1" x14ac:dyDescent="0.25">
      <c r="A811" s="11"/>
    </row>
    <row r="812" spans="1:1" ht="14.25" customHeight="1" x14ac:dyDescent="0.25">
      <c r="A812" s="11"/>
    </row>
    <row r="813" spans="1:1" ht="14.25" customHeight="1" x14ac:dyDescent="0.25">
      <c r="A813" s="11"/>
    </row>
    <row r="814" spans="1:1" ht="14.25" customHeight="1" x14ac:dyDescent="0.25">
      <c r="A814" s="11"/>
    </row>
    <row r="815" spans="1:1" ht="14.25" customHeight="1" x14ac:dyDescent="0.25">
      <c r="A815" s="11"/>
    </row>
    <row r="816" spans="1:1" ht="14.25" customHeight="1" x14ac:dyDescent="0.25">
      <c r="A816" s="11"/>
    </row>
    <row r="817" spans="1:1" ht="14.25" customHeight="1" x14ac:dyDescent="0.25">
      <c r="A817" s="11"/>
    </row>
    <row r="818" spans="1:1" ht="14.25" customHeight="1" x14ac:dyDescent="0.25">
      <c r="A818" s="11"/>
    </row>
    <row r="819" spans="1:1" ht="14.25" customHeight="1" x14ac:dyDescent="0.25">
      <c r="A819" s="11"/>
    </row>
    <row r="820" spans="1:1" ht="14.25" customHeight="1" x14ac:dyDescent="0.25">
      <c r="A820" s="11"/>
    </row>
    <row r="821" spans="1:1" ht="14.25" customHeight="1" x14ac:dyDescent="0.25">
      <c r="A821" s="11"/>
    </row>
    <row r="822" spans="1:1" ht="14.25" customHeight="1" x14ac:dyDescent="0.25">
      <c r="A822" s="11"/>
    </row>
    <row r="823" spans="1:1" ht="14.25" customHeight="1" x14ac:dyDescent="0.25">
      <c r="A823" s="11"/>
    </row>
    <row r="824" spans="1:1" ht="14.25" customHeight="1" x14ac:dyDescent="0.25">
      <c r="A824" s="11"/>
    </row>
    <row r="825" spans="1:1" ht="14.25" customHeight="1" x14ac:dyDescent="0.25">
      <c r="A825" s="11"/>
    </row>
    <row r="826" spans="1:1" ht="14.25" customHeight="1" x14ac:dyDescent="0.25">
      <c r="A826" s="11"/>
    </row>
    <row r="827" spans="1:1" ht="14.25" customHeight="1" x14ac:dyDescent="0.25">
      <c r="A827" s="11"/>
    </row>
    <row r="828" spans="1:1" ht="14.25" customHeight="1" x14ac:dyDescent="0.25">
      <c r="A828" s="11"/>
    </row>
    <row r="829" spans="1:1" ht="14.25" customHeight="1" x14ac:dyDescent="0.25">
      <c r="A829" s="11"/>
    </row>
    <row r="830" spans="1:1" ht="14.25" customHeight="1" x14ac:dyDescent="0.25">
      <c r="A830" s="11"/>
    </row>
    <row r="831" spans="1:1" ht="14.25" customHeight="1" x14ac:dyDescent="0.25">
      <c r="A831" s="11"/>
    </row>
    <row r="832" spans="1:1" ht="14.25" customHeight="1" x14ac:dyDescent="0.25">
      <c r="A832" s="11"/>
    </row>
    <row r="833" spans="1:1" ht="14.25" customHeight="1" x14ac:dyDescent="0.25">
      <c r="A833" s="11"/>
    </row>
    <row r="834" spans="1:1" ht="14.25" customHeight="1" x14ac:dyDescent="0.25">
      <c r="A834" s="11"/>
    </row>
    <row r="835" spans="1:1" ht="14.25" customHeight="1" x14ac:dyDescent="0.25">
      <c r="A835" s="11"/>
    </row>
    <row r="836" spans="1:1" ht="14.25" customHeight="1" x14ac:dyDescent="0.25">
      <c r="A836" s="11"/>
    </row>
    <row r="837" spans="1:1" ht="14.25" customHeight="1" x14ac:dyDescent="0.25">
      <c r="A837" s="11"/>
    </row>
    <row r="838" spans="1:1" ht="14.25" customHeight="1" x14ac:dyDescent="0.25">
      <c r="A838" s="11"/>
    </row>
    <row r="839" spans="1:1" ht="14.25" customHeight="1" x14ac:dyDescent="0.25">
      <c r="A839" s="11"/>
    </row>
    <row r="840" spans="1:1" ht="14.25" customHeight="1" x14ac:dyDescent="0.25">
      <c r="A840" s="11"/>
    </row>
    <row r="841" spans="1:1" ht="14.25" customHeight="1" x14ac:dyDescent="0.25">
      <c r="A841" s="11"/>
    </row>
    <row r="842" spans="1:1" ht="14.25" customHeight="1" x14ac:dyDescent="0.25">
      <c r="A842" s="11"/>
    </row>
    <row r="843" spans="1:1" ht="14.25" customHeight="1" x14ac:dyDescent="0.25">
      <c r="A843" s="11"/>
    </row>
    <row r="844" spans="1:1" ht="14.25" customHeight="1" x14ac:dyDescent="0.25">
      <c r="A844" s="11"/>
    </row>
    <row r="845" spans="1:1" ht="14.25" customHeight="1" x14ac:dyDescent="0.25">
      <c r="A845" s="11"/>
    </row>
    <row r="846" spans="1:1" ht="14.25" customHeight="1" x14ac:dyDescent="0.25">
      <c r="A846" s="11"/>
    </row>
    <row r="847" spans="1:1" ht="14.25" customHeight="1" x14ac:dyDescent="0.25">
      <c r="A847" s="11"/>
    </row>
    <row r="848" spans="1:1" ht="14.25" customHeight="1" x14ac:dyDescent="0.25">
      <c r="A848" s="11"/>
    </row>
    <row r="849" spans="1:1" ht="14.25" customHeight="1" x14ac:dyDescent="0.25">
      <c r="A849" s="11"/>
    </row>
    <row r="850" spans="1:1" ht="14.25" customHeight="1" x14ac:dyDescent="0.25">
      <c r="A850" s="11"/>
    </row>
    <row r="851" spans="1:1" ht="14.25" customHeight="1" x14ac:dyDescent="0.25">
      <c r="A851" s="11"/>
    </row>
    <row r="852" spans="1:1" ht="14.25" customHeight="1" x14ac:dyDescent="0.25">
      <c r="A852" s="11"/>
    </row>
    <row r="853" spans="1:1" ht="14.25" customHeight="1" x14ac:dyDescent="0.25">
      <c r="A853" s="11"/>
    </row>
    <row r="854" spans="1:1" ht="14.25" customHeight="1" x14ac:dyDescent="0.25">
      <c r="A854" s="11"/>
    </row>
    <row r="855" spans="1:1" ht="14.25" customHeight="1" x14ac:dyDescent="0.25">
      <c r="A855" s="11"/>
    </row>
    <row r="856" spans="1:1" ht="14.25" customHeight="1" x14ac:dyDescent="0.25">
      <c r="A856" s="11"/>
    </row>
    <row r="857" spans="1:1" ht="14.25" customHeight="1" x14ac:dyDescent="0.25">
      <c r="A857" s="11"/>
    </row>
    <row r="858" spans="1:1" ht="14.25" customHeight="1" x14ac:dyDescent="0.25">
      <c r="A858" s="11"/>
    </row>
    <row r="859" spans="1:1" ht="14.25" customHeight="1" x14ac:dyDescent="0.25">
      <c r="A859" s="11"/>
    </row>
    <row r="860" spans="1:1" ht="14.25" customHeight="1" x14ac:dyDescent="0.25">
      <c r="A860" s="11"/>
    </row>
    <row r="861" spans="1:1" ht="14.25" customHeight="1" x14ac:dyDescent="0.25">
      <c r="A861" s="11"/>
    </row>
    <row r="862" spans="1:1" ht="14.25" customHeight="1" x14ac:dyDescent="0.25">
      <c r="A862" s="11"/>
    </row>
    <row r="863" spans="1:1" ht="14.25" customHeight="1" x14ac:dyDescent="0.25">
      <c r="A863" s="11"/>
    </row>
    <row r="864" spans="1:1" ht="14.25" customHeight="1" x14ac:dyDescent="0.25">
      <c r="A864" s="11"/>
    </row>
    <row r="865" spans="1:1" ht="14.25" customHeight="1" x14ac:dyDescent="0.25">
      <c r="A865" s="11"/>
    </row>
    <row r="866" spans="1:1" ht="14.25" customHeight="1" x14ac:dyDescent="0.25">
      <c r="A866" s="11"/>
    </row>
    <row r="867" spans="1:1" ht="14.25" customHeight="1" x14ac:dyDescent="0.25">
      <c r="A867" s="11"/>
    </row>
    <row r="868" spans="1:1" ht="14.25" customHeight="1" x14ac:dyDescent="0.25">
      <c r="A868" s="11"/>
    </row>
    <row r="869" spans="1:1" ht="14.25" customHeight="1" x14ac:dyDescent="0.25">
      <c r="A869" s="11"/>
    </row>
    <row r="870" spans="1:1" ht="14.25" customHeight="1" x14ac:dyDescent="0.25">
      <c r="A870" s="11"/>
    </row>
    <row r="871" spans="1:1" ht="14.25" customHeight="1" x14ac:dyDescent="0.25">
      <c r="A871" s="11"/>
    </row>
    <row r="872" spans="1:1" ht="14.25" customHeight="1" x14ac:dyDescent="0.25">
      <c r="A872" s="11"/>
    </row>
    <row r="873" spans="1:1" ht="14.25" customHeight="1" x14ac:dyDescent="0.25">
      <c r="A873" s="11"/>
    </row>
    <row r="874" spans="1:1" ht="14.25" customHeight="1" x14ac:dyDescent="0.25">
      <c r="A874" s="11"/>
    </row>
    <row r="875" spans="1:1" ht="14.25" customHeight="1" x14ac:dyDescent="0.25">
      <c r="A875" s="11"/>
    </row>
    <row r="876" spans="1:1" ht="14.25" customHeight="1" x14ac:dyDescent="0.25">
      <c r="A876" s="11"/>
    </row>
    <row r="877" spans="1:1" ht="14.25" customHeight="1" x14ac:dyDescent="0.25">
      <c r="A877" s="11"/>
    </row>
    <row r="878" spans="1:1" ht="14.25" customHeight="1" x14ac:dyDescent="0.25">
      <c r="A878" s="11"/>
    </row>
    <row r="879" spans="1:1" ht="14.25" customHeight="1" x14ac:dyDescent="0.25">
      <c r="A879" s="11"/>
    </row>
    <row r="880" spans="1:1" ht="14.25" customHeight="1" x14ac:dyDescent="0.25">
      <c r="A880" s="11"/>
    </row>
    <row r="881" spans="1:1" ht="14.25" customHeight="1" x14ac:dyDescent="0.25">
      <c r="A881" s="11"/>
    </row>
    <row r="882" spans="1:1" ht="14.25" customHeight="1" x14ac:dyDescent="0.25">
      <c r="A882" s="11"/>
    </row>
    <row r="883" spans="1:1" ht="14.25" customHeight="1" x14ac:dyDescent="0.25">
      <c r="A883" s="11"/>
    </row>
    <row r="884" spans="1:1" ht="14.25" customHeight="1" x14ac:dyDescent="0.25">
      <c r="A884" s="11"/>
    </row>
    <row r="885" spans="1:1" ht="14.25" customHeight="1" x14ac:dyDescent="0.25">
      <c r="A885" s="11"/>
    </row>
    <row r="886" spans="1:1" ht="14.25" customHeight="1" x14ac:dyDescent="0.25">
      <c r="A886" s="11"/>
    </row>
    <row r="887" spans="1:1" ht="14.25" customHeight="1" x14ac:dyDescent="0.25">
      <c r="A887" s="11"/>
    </row>
    <row r="888" spans="1:1" ht="14.25" customHeight="1" x14ac:dyDescent="0.25">
      <c r="A888" s="11"/>
    </row>
    <row r="889" spans="1:1" ht="14.25" customHeight="1" x14ac:dyDescent="0.25">
      <c r="A889" s="11"/>
    </row>
    <row r="890" spans="1:1" ht="14.25" customHeight="1" x14ac:dyDescent="0.25">
      <c r="A890" s="11"/>
    </row>
    <row r="891" spans="1:1" ht="14.25" customHeight="1" x14ac:dyDescent="0.25">
      <c r="A891" s="11"/>
    </row>
    <row r="892" spans="1:1" ht="14.25" customHeight="1" x14ac:dyDescent="0.25">
      <c r="A892" s="11"/>
    </row>
    <row r="893" spans="1:1" ht="14.25" customHeight="1" x14ac:dyDescent="0.25">
      <c r="A893" s="11"/>
    </row>
    <row r="894" spans="1:1" ht="14.25" customHeight="1" x14ac:dyDescent="0.25">
      <c r="A894" s="11"/>
    </row>
    <row r="895" spans="1:1" ht="14.25" customHeight="1" x14ac:dyDescent="0.25">
      <c r="A895" s="11"/>
    </row>
    <row r="896" spans="1:1" ht="14.25" customHeight="1" x14ac:dyDescent="0.25">
      <c r="A896" s="11"/>
    </row>
    <row r="897" spans="1:1" ht="14.25" customHeight="1" x14ac:dyDescent="0.25">
      <c r="A897" s="11"/>
    </row>
    <row r="898" spans="1:1" ht="14.25" customHeight="1" x14ac:dyDescent="0.25">
      <c r="A898" s="11"/>
    </row>
    <row r="899" spans="1:1" ht="14.25" customHeight="1" x14ac:dyDescent="0.25">
      <c r="A899" s="11"/>
    </row>
    <row r="900" spans="1:1" ht="14.25" customHeight="1" x14ac:dyDescent="0.25">
      <c r="A900" s="11"/>
    </row>
    <row r="901" spans="1:1" ht="14.25" customHeight="1" x14ac:dyDescent="0.25">
      <c r="A901" s="11"/>
    </row>
    <row r="902" spans="1:1" ht="14.25" customHeight="1" x14ac:dyDescent="0.25">
      <c r="A902" s="11"/>
    </row>
    <row r="903" spans="1:1" ht="14.25" customHeight="1" x14ac:dyDescent="0.25">
      <c r="A903" s="11"/>
    </row>
    <row r="904" spans="1:1" ht="14.25" customHeight="1" x14ac:dyDescent="0.25">
      <c r="A904" s="11"/>
    </row>
    <row r="905" spans="1:1" ht="14.25" customHeight="1" x14ac:dyDescent="0.25">
      <c r="A905" s="11"/>
    </row>
    <row r="906" spans="1:1" ht="14.25" customHeight="1" x14ac:dyDescent="0.25">
      <c r="A906" s="11"/>
    </row>
    <row r="907" spans="1:1" ht="14.25" customHeight="1" x14ac:dyDescent="0.25">
      <c r="A907" s="11"/>
    </row>
    <row r="908" spans="1:1" ht="14.25" customHeight="1" x14ac:dyDescent="0.25">
      <c r="A908" s="11"/>
    </row>
    <row r="909" spans="1:1" ht="14.25" customHeight="1" x14ac:dyDescent="0.25">
      <c r="A909" s="11"/>
    </row>
    <row r="910" spans="1:1" ht="14.25" customHeight="1" x14ac:dyDescent="0.25">
      <c r="A910" s="11"/>
    </row>
    <row r="911" spans="1:1" ht="14.25" customHeight="1" x14ac:dyDescent="0.25">
      <c r="A911" s="11"/>
    </row>
    <row r="912" spans="1:1" ht="14.25" customHeight="1" x14ac:dyDescent="0.25">
      <c r="A912" s="11"/>
    </row>
    <row r="913" spans="1:1" ht="14.25" customHeight="1" x14ac:dyDescent="0.25">
      <c r="A913" s="11"/>
    </row>
    <row r="914" spans="1:1" ht="14.25" customHeight="1" x14ac:dyDescent="0.25">
      <c r="A914" s="11"/>
    </row>
    <row r="915" spans="1:1" ht="14.25" customHeight="1" x14ac:dyDescent="0.25">
      <c r="A915" s="11"/>
    </row>
    <row r="916" spans="1:1" ht="14.25" customHeight="1" x14ac:dyDescent="0.25">
      <c r="A916" s="11"/>
    </row>
    <row r="917" spans="1:1" ht="14.25" customHeight="1" x14ac:dyDescent="0.25">
      <c r="A917" s="11"/>
    </row>
    <row r="918" spans="1:1" ht="14.25" customHeight="1" x14ac:dyDescent="0.25">
      <c r="A918" s="11"/>
    </row>
    <row r="919" spans="1:1" ht="14.25" customHeight="1" x14ac:dyDescent="0.25">
      <c r="A919" s="11"/>
    </row>
    <row r="920" spans="1:1" ht="14.25" customHeight="1" x14ac:dyDescent="0.25">
      <c r="A920" s="11"/>
    </row>
    <row r="921" spans="1:1" ht="14.25" customHeight="1" x14ac:dyDescent="0.25">
      <c r="A921" s="11"/>
    </row>
    <row r="922" spans="1:1" ht="14.25" customHeight="1" x14ac:dyDescent="0.25">
      <c r="A922" s="11"/>
    </row>
    <row r="923" spans="1:1" ht="14.25" customHeight="1" x14ac:dyDescent="0.25">
      <c r="A923" s="11"/>
    </row>
    <row r="924" spans="1:1" ht="14.25" customHeight="1" x14ac:dyDescent="0.25">
      <c r="A924" s="11"/>
    </row>
    <row r="925" spans="1:1" ht="14.25" customHeight="1" x14ac:dyDescent="0.25">
      <c r="A925" s="11"/>
    </row>
    <row r="926" spans="1:1" ht="14.25" customHeight="1" x14ac:dyDescent="0.25">
      <c r="A926" s="11"/>
    </row>
    <row r="927" spans="1:1" ht="14.25" customHeight="1" x14ac:dyDescent="0.25">
      <c r="A927" s="11"/>
    </row>
    <row r="928" spans="1:1" ht="14.25" customHeight="1" x14ac:dyDescent="0.25">
      <c r="A928" s="11"/>
    </row>
    <row r="929" spans="1:1" ht="14.25" customHeight="1" x14ac:dyDescent="0.25">
      <c r="A929" s="11"/>
    </row>
    <row r="930" spans="1:1" ht="14.25" customHeight="1" x14ac:dyDescent="0.25">
      <c r="A930" s="11"/>
    </row>
    <row r="931" spans="1:1" ht="14.25" customHeight="1" x14ac:dyDescent="0.25">
      <c r="A931" s="11"/>
    </row>
    <row r="932" spans="1:1" ht="14.25" customHeight="1" x14ac:dyDescent="0.25">
      <c r="A932" s="11"/>
    </row>
    <row r="933" spans="1:1" ht="14.25" customHeight="1" x14ac:dyDescent="0.25">
      <c r="A933" s="11"/>
    </row>
    <row r="934" spans="1:1" ht="14.25" customHeight="1" x14ac:dyDescent="0.25">
      <c r="A934" s="11"/>
    </row>
    <row r="935" spans="1:1" ht="14.25" customHeight="1" x14ac:dyDescent="0.25">
      <c r="A935" s="11"/>
    </row>
    <row r="936" spans="1:1" ht="14.25" customHeight="1" x14ac:dyDescent="0.25">
      <c r="A936" s="11"/>
    </row>
    <row r="937" spans="1:1" ht="14.25" customHeight="1" x14ac:dyDescent="0.25">
      <c r="A937" s="11"/>
    </row>
    <row r="938" spans="1:1" ht="14.25" customHeight="1" x14ac:dyDescent="0.25">
      <c r="A938" s="11"/>
    </row>
    <row r="939" spans="1:1" ht="14.25" customHeight="1" x14ac:dyDescent="0.25">
      <c r="A939" s="11"/>
    </row>
    <row r="940" spans="1:1" ht="14.25" customHeight="1" x14ac:dyDescent="0.25">
      <c r="A940" s="11"/>
    </row>
    <row r="941" spans="1:1" ht="14.25" customHeight="1" x14ac:dyDescent="0.25">
      <c r="A941" s="11"/>
    </row>
    <row r="942" spans="1:1" ht="14.25" customHeight="1" x14ac:dyDescent="0.25">
      <c r="A942" s="11"/>
    </row>
    <row r="943" spans="1:1" ht="14.25" customHeight="1" x14ac:dyDescent="0.25">
      <c r="A943" s="11"/>
    </row>
    <row r="944" spans="1:1" ht="14.25" customHeight="1" x14ac:dyDescent="0.25">
      <c r="A944" s="11"/>
    </row>
    <row r="945" spans="1:1" ht="14.25" customHeight="1" x14ac:dyDescent="0.25">
      <c r="A945" s="11"/>
    </row>
    <row r="946" spans="1:1" ht="14.25" customHeight="1" x14ac:dyDescent="0.25">
      <c r="A946" s="11"/>
    </row>
    <row r="947" spans="1:1" ht="14.25" customHeight="1" x14ac:dyDescent="0.25">
      <c r="A947" s="11"/>
    </row>
    <row r="948" spans="1:1" ht="14.25" customHeight="1" x14ac:dyDescent="0.25">
      <c r="A948" s="11"/>
    </row>
    <row r="949" spans="1:1" ht="14.25" customHeight="1" x14ac:dyDescent="0.25">
      <c r="A949" s="11"/>
    </row>
    <row r="950" spans="1:1" ht="14.25" customHeight="1" x14ac:dyDescent="0.25">
      <c r="A950" s="11"/>
    </row>
    <row r="951" spans="1:1" ht="14.25" customHeight="1" x14ac:dyDescent="0.25">
      <c r="A951" s="11"/>
    </row>
    <row r="952" spans="1:1" ht="14.25" customHeight="1" x14ac:dyDescent="0.25">
      <c r="A952" s="11"/>
    </row>
    <row r="953" spans="1:1" ht="14.25" customHeight="1" x14ac:dyDescent="0.25">
      <c r="A953" s="11"/>
    </row>
    <row r="954" spans="1:1" ht="14.25" customHeight="1" x14ac:dyDescent="0.25">
      <c r="A954" s="11"/>
    </row>
    <row r="955" spans="1:1" ht="14.25" customHeight="1" x14ac:dyDescent="0.25">
      <c r="A955" s="11"/>
    </row>
    <row r="956" spans="1:1" ht="14.25" customHeight="1" x14ac:dyDescent="0.25">
      <c r="A956" s="11"/>
    </row>
    <row r="957" spans="1:1" ht="14.25" customHeight="1" x14ac:dyDescent="0.25">
      <c r="A957" s="11"/>
    </row>
    <row r="958" spans="1:1" ht="14.25" customHeight="1" x14ac:dyDescent="0.25">
      <c r="A958" s="11"/>
    </row>
    <row r="959" spans="1:1" ht="14.25" customHeight="1" x14ac:dyDescent="0.25">
      <c r="A959" s="11"/>
    </row>
    <row r="960" spans="1:1" ht="14.25" customHeight="1" x14ac:dyDescent="0.25">
      <c r="A960" s="11"/>
    </row>
    <row r="961" spans="1:1" ht="14.25" customHeight="1" x14ac:dyDescent="0.25">
      <c r="A961" s="11"/>
    </row>
    <row r="962" spans="1:1" ht="14.25" customHeight="1" x14ac:dyDescent="0.25">
      <c r="A962" s="11"/>
    </row>
    <row r="963" spans="1:1" ht="14.25" customHeight="1" x14ac:dyDescent="0.25">
      <c r="A963" s="11"/>
    </row>
    <row r="964" spans="1:1" ht="14.25" customHeight="1" x14ac:dyDescent="0.25">
      <c r="A964" s="11"/>
    </row>
    <row r="965" spans="1:1" ht="14.25" customHeight="1" x14ac:dyDescent="0.25">
      <c r="A965" s="11"/>
    </row>
    <row r="966" spans="1:1" ht="14.25" customHeight="1" x14ac:dyDescent="0.25">
      <c r="A966" s="11"/>
    </row>
    <row r="967" spans="1:1" ht="14.25" customHeight="1" x14ac:dyDescent="0.25">
      <c r="A967" s="11"/>
    </row>
    <row r="968" spans="1:1" ht="14.25" customHeight="1" x14ac:dyDescent="0.25">
      <c r="A968" s="11"/>
    </row>
    <row r="969" spans="1:1" ht="14.25" customHeight="1" x14ac:dyDescent="0.25">
      <c r="A969" s="11"/>
    </row>
    <row r="970" spans="1:1" ht="14.25" customHeight="1" x14ac:dyDescent="0.25">
      <c r="A970" s="11"/>
    </row>
    <row r="971" spans="1:1" ht="14.25" customHeight="1" x14ac:dyDescent="0.25">
      <c r="A971" s="11"/>
    </row>
    <row r="972" spans="1:1" ht="14.25" customHeight="1" x14ac:dyDescent="0.25">
      <c r="A972" s="11"/>
    </row>
    <row r="973" spans="1:1" ht="14.25" customHeight="1" x14ac:dyDescent="0.25">
      <c r="A973" s="11"/>
    </row>
    <row r="974" spans="1:1" ht="14.25" customHeight="1" x14ac:dyDescent="0.25">
      <c r="A974" s="11"/>
    </row>
    <row r="975" spans="1:1" ht="14.25" customHeight="1" x14ac:dyDescent="0.25">
      <c r="A975" s="11"/>
    </row>
    <row r="976" spans="1:1" ht="14.25" customHeight="1" x14ac:dyDescent="0.25">
      <c r="A976" s="11"/>
    </row>
    <row r="977" spans="1:1" ht="14.25" customHeight="1" x14ac:dyDescent="0.25">
      <c r="A977" s="11"/>
    </row>
    <row r="978" spans="1:1" ht="14.25" customHeight="1" x14ac:dyDescent="0.25">
      <c r="A978" s="11"/>
    </row>
    <row r="979" spans="1:1" ht="14.25" customHeight="1" x14ac:dyDescent="0.25">
      <c r="A979" s="11"/>
    </row>
    <row r="980" spans="1:1" ht="14.25" customHeight="1" x14ac:dyDescent="0.25">
      <c r="A980" s="11"/>
    </row>
    <row r="981" spans="1:1" ht="14.25" customHeight="1" x14ac:dyDescent="0.25">
      <c r="A981" s="11"/>
    </row>
    <row r="982" spans="1:1" ht="14.25" customHeight="1" x14ac:dyDescent="0.25">
      <c r="A982" s="11"/>
    </row>
    <row r="983" spans="1:1" ht="14.25" customHeight="1" x14ac:dyDescent="0.25">
      <c r="A983" s="11"/>
    </row>
    <row r="984" spans="1:1" ht="14.25" customHeight="1" x14ac:dyDescent="0.25">
      <c r="A984" s="11"/>
    </row>
    <row r="985" spans="1:1" ht="14.25" customHeight="1" x14ac:dyDescent="0.25">
      <c r="A985" s="11"/>
    </row>
    <row r="986" spans="1:1" ht="14.25" customHeight="1" x14ac:dyDescent="0.25">
      <c r="A986" s="11"/>
    </row>
    <row r="987" spans="1:1" ht="14.25" customHeight="1" x14ac:dyDescent="0.25">
      <c r="A987" s="11"/>
    </row>
    <row r="988" spans="1:1" ht="14.25" customHeight="1" x14ac:dyDescent="0.25">
      <c r="A988" s="11"/>
    </row>
    <row r="989" spans="1:1" ht="14.25" customHeight="1" x14ac:dyDescent="0.25">
      <c r="A989" s="11"/>
    </row>
    <row r="990" spans="1:1" ht="14.25" customHeight="1" x14ac:dyDescent="0.25">
      <c r="A990" s="11"/>
    </row>
    <row r="991" spans="1:1" ht="14.25" customHeight="1" x14ac:dyDescent="0.25">
      <c r="A991" s="11"/>
    </row>
    <row r="992" spans="1:1" ht="14.25" customHeight="1" x14ac:dyDescent="0.25">
      <c r="A992" s="11"/>
    </row>
    <row r="993" spans="1:1" ht="14.25" customHeight="1" x14ac:dyDescent="0.25">
      <c r="A993" s="11"/>
    </row>
    <row r="994" spans="1:1" ht="14.25" customHeight="1" x14ac:dyDescent="0.25">
      <c r="A994" s="11"/>
    </row>
    <row r="995" spans="1:1" ht="14.25" customHeight="1" x14ac:dyDescent="0.25">
      <c r="A995" s="11"/>
    </row>
    <row r="996" spans="1:1" ht="14.25" customHeight="1" x14ac:dyDescent="0.25">
      <c r="A996" s="11"/>
    </row>
    <row r="997" spans="1:1" ht="14.25" customHeight="1" x14ac:dyDescent="0.25">
      <c r="A997" s="11"/>
    </row>
    <row r="998" spans="1:1" ht="14.25" customHeight="1" x14ac:dyDescent="0.25">
      <c r="A998" s="11"/>
    </row>
    <row r="999" spans="1:1" ht="14.25" customHeight="1" x14ac:dyDescent="0.25">
      <c r="A999" s="11"/>
    </row>
  </sheetData>
  <mergeCells count="2">
    <mergeCell ref="I10:J10"/>
    <mergeCell ref="L10:M10"/>
  </mergeCells>
  <conditionalFormatting sqref="A11:A41">
    <cfRule type="expression" dxfId="129" priority="46">
      <formula>OR(WEEKDAY(A11)=1, WEEKDAY(A11)=7)</formula>
    </cfRule>
  </conditionalFormatting>
  <conditionalFormatting sqref="B11:E41 G11:G41">
    <cfRule type="expression" dxfId="128" priority="45">
      <formula>WEEKDAY($A11,2)&gt;5</formula>
    </cfRule>
  </conditionalFormatting>
  <conditionalFormatting sqref="C11:E41">
    <cfRule type="expression" dxfId="127" priority="44">
      <formula>WEEKDAY($A11,2)&gt;5</formula>
    </cfRule>
  </conditionalFormatting>
  <conditionalFormatting sqref="G11:G41">
    <cfRule type="containsText" dxfId="126" priority="47" operator="containsText" text="Overtime">
      <formula>NOT(ISERROR(SEARCH(("Overtime"),(G11))))</formula>
    </cfRule>
    <cfRule type="containsText" dxfId="125" priority="48" operator="containsText" text="Undertime">
      <formula>NOT(ISERROR(SEARCH(("Undertime"),(G11))))</formula>
    </cfRule>
  </conditionalFormatting>
  <conditionalFormatting sqref="I11:I12 I14">
    <cfRule type="containsText" dxfId="124" priority="49" operator="containsText" text="OVERTIME">
      <formula>NOT(ISERROR(SEARCH(("OVERTIME"),(I11))))</formula>
    </cfRule>
    <cfRule type="containsText" dxfId="123" priority="50" operator="containsText" text="UNDERTIME">
      <formula>NOT(ISERROR(SEARCH(("UNDERTIME"),(I11))))</formula>
    </cfRule>
  </conditionalFormatting>
  <conditionalFormatting sqref="J14">
    <cfRule type="expression" dxfId="122" priority="51">
      <formula>I14="OVERTIME"</formula>
    </cfRule>
    <cfRule type="expression" dxfId="121" priority="52">
      <formula>I14="UNDERTIME"</formula>
    </cfRule>
  </conditionalFormatting>
  <conditionalFormatting sqref="L11:L12 L14">
    <cfRule type="containsText" dxfId="120" priority="43" operator="containsText" text="UNDERTIME">
      <formula>NOT(ISERROR(SEARCH(("UNDERTIME"),(L11))))</formula>
    </cfRule>
  </conditionalFormatting>
  <conditionalFormatting sqref="L14 L11:L12">
    <cfRule type="containsText" dxfId="119" priority="42" operator="containsText" text="OVERTIME">
      <formula>NOT(ISERROR(SEARCH(("OVERTIME"),(L11))))</formula>
    </cfRule>
  </conditionalFormatting>
  <conditionalFormatting sqref="L14">
    <cfRule type="containsText" dxfId="118" priority="38" operator="containsText" text="OVERTIME">
      <formula>NOT(ISERROR(SEARCH(("OVERTIME"),(L14))))</formula>
    </cfRule>
    <cfRule type="containsText" dxfId="117" priority="39" operator="containsText" text="UNDERTIME">
      <formula>NOT(ISERROR(SEARCH(("UNDERTIME"),(L14))))</formula>
    </cfRule>
  </conditionalFormatting>
  <conditionalFormatting sqref="M14">
    <cfRule type="expression" dxfId="116" priority="40">
      <formula>L14="OVERTIME"</formula>
    </cfRule>
    <cfRule type="expression" dxfId="115" priority="41">
      <formula>L14="UNDERTIME"</formula>
    </cfRule>
  </conditionalFormatting>
  <conditionalFormatting sqref="J2">
    <cfRule type="expression" dxfId="114" priority="16" stopIfTrue="1">
      <formula>ABS(ABS($J$2)-ABS($J$1)) &lt; $K$12</formula>
    </cfRule>
    <cfRule type="expression" dxfId="113" priority="18">
      <formula>$J$2&gt;$J$1</formula>
    </cfRule>
    <cfRule type="expression" dxfId="112" priority="19">
      <formula>$J$2&lt;$J$1</formula>
    </cfRule>
  </conditionalFormatting>
  <conditionalFormatting sqref="J3">
    <cfRule type="expression" dxfId="111" priority="17" stopIfTrue="1">
      <formula>ABS(ABS($J$3) - ABS($J$1-$J$5-$J$6-$J$7-$J$8)) &lt; $K$12</formula>
    </cfRule>
    <cfRule type="expression" dxfId="110" priority="20">
      <formula>$J$3&gt;($J$1 - $J$5 - $J$6 - $J$7 - $J$8)</formula>
    </cfRule>
    <cfRule type="expression" dxfId="109" priority="21">
      <formula>$J$3&lt;($J$1 - $J$5 - $J$6 - $J$7 - $J$8)</formula>
    </cfRule>
  </conditionalFormatting>
  <conditionalFormatting sqref="F11:F41">
    <cfRule type="expression" dxfId="108" priority="5">
      <formula>WEEKDAY($A11,2)&gt;5</formula>
    </cfRule>
  </conditionalFormatting>
  <conditionalFormatting sqref="F11:F41">
    <cfRule type="expression" dxfId="107" priority="4">
      <formula>WEEKDAY($A11,2)&gt;5</formula>
    </cfRule>
  </conditionalFormatting>
  <conditionalFormatting sqref="F11:F41">
    <cfRule type="expression" dxfId="106" priority="1">
      <formula>ABS(ABS($E11)-ABS($B$8)) &lt; $K$12/2</formula>
    </cfRule>
    <cfRule type="expression" dxfId="105" priority="2">
      <formula>AND($F11 &lt;&gt;"", $E11 &lt; $B$8)</formula>
    </cfRule>
    <cfRule type="expression" dxfId="104" priority="3">
      <formula>AND($F11 &lt;&gt;"", $E11 &gt; $B$8)</formula>
    </cfRule>
  </conditionalFormatting>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98"/>
  <sheetViews>
    <sheetView zoomScale="85" zoomScaleNormal="85" workbookViewId="0">
      <selection activeCell="B10" sqref="B10"/>
    </sheetView>
  </sheetViews>
  <sheetFormatPr defaultColWidth="14.42578125" defaultRowHeight="15" x14ac:dyDescent="0.25"/>
  <cols>
    <col min="1" max="1" width="13" bestFit="1" customWidth="1"/>
    <col min="2" max="2" width="9.28515625" bestFit="1" customWidth="1"/>
    <col min="3" max="3" width="14.5703125" bestFit="1" customWidth="1"/>
    <col min="4" max="4" width="12" bestFit="1" customWidth="1"/>
    <col min="5" max="5" width="13.7109375" bestFit="1" customWidth="1"/>
    <col min="6" max="6" width="10.28515625" bestFit="1" customWidth="1"/>
    <col min="7" max="7" width="16.7109375" bestFit="1" customWidth="1"/>
    <col min="8" max="8" width="8.7109375" customWidth="1"/>
    <col min="9" max="9" width="17.85546875" bestFit="1" customWidth="1"/>
    <col min="10" max="10" width="9.140625" bestFit="1" customWidth="1"/>
    <col min="11" max="11" width="18.7109375" bestFit="1" customWidth="1"/>
    <col min="12" max="12" width="17.85546875" bestFit="1" customWidth="1"/>
    <col min="13" max="13" width="13.7109375" customWidth="1"/>
    <col min="14" max="27" width="8.7109375" customWidth="1"/>
  </cols>
  <sheetData>
    <row r="1" spans="1:14" ht="14.25" customHeight="1" thickBot="1" x14ac:dyDescent="0.3">
      <c r="A1" s="1" t="s">
        <v>0</v>
      </c>
      <c r="B1" s="25" t="str">
        <f>Nome</f>
        <v>Giulio</v>
      </c>
      <c r="C1" s="79"/>
      <c r="I1" s="93" t="s">
        <v>30</v>
      </c>
      <c r="J1" s="94">
        <f>NETWORKDAYS(DATE(AnnoSet,Mese9,1),DATE(AnnoSet,Mese9+1,0),)*OreTarget</f>
        <v>7</v>
      </c>
    </row>
    <row r="2" spans="1:14" ht="14.25" customHeight="1" thickBot="1" x14ac:dyDescent="0.3">
      <c r="A2" s="2" t="s">
        <v>2</v>
      </c>
      <c r="B2" s="26" t="str">
        <f>Cognome</f>
        <v>D'Errico</v>
      </c>
      <c r="C2" s="79"/>
      <c r="I2" s="93" t="s">
        <v>31</v>
      </c>
      <c r="J2" s="94">
        <f>J3+J5+J6+OrePermessiSet+J8</f>
        <v>0</v>
      </c>
    </row>
    <row r="3" spans="1:14" ht="14.25" customHeight="1" thickBot="1" x14ac:dyDescent="0.3">
      <c r="A3" s="2" t="s">
        <v>4</v>
      </c>
      <c r="B3" s="3">
        <f>Mese1+8</f>
        <v>9</v>
      </c>
      <c r="C3" s="80"/>
      <c r="I3" s="95" t="s">
        <v>9</v>
      </c>
      <c r="J3" s="94">
        <f>SUM(OreLavorateSet)</f>
        <v>0</v>
      </c>
    </row>
    <row r="4" spans="1:14" ht="14.25" customHeight="1" thickBot="1" x14ac:dyDescent="0.3">
      <c r="A4" s="4" t="s">
        <v>5</v>
      </c>
      <c r="B4" s="5">
        <f>Anno</f>
        <v>2023</v>
      </c>
      <c r="C4" s="80"/>
      <c r="I4" s="97" t="s">
        <v>38</v>
      </c>
      <c r="J4" s="99">
        <f>J1-J5-J6-OrePermessiSet-J8</f>
        <v>7</v>
      </c>
      <c r="K4" s="7"/>
      <c r="L4" s="7"/>
      <c r="M4" s="7"/>
    </row>
    <row r="5" spans="1:14" ht="14.25" customHeight="1" thickBot="1" x14ac:dyDescent="0.3">
      <c r="A5" s="8"/>
      <c r="I5" s="97" t="s">
        <v>32</v>
      </c>
      <c r="J5" s="96"/>
      <c r="K5" s="7"/>
      <c r="L5" s="7"/>
      <c r="M5" s="9"/>
    </row>
    <row r="6" spans="1:14" ht="14.25" customHeight="1" thickBot="1" x14ac:dyDescent="0.3">
      <c r="A6" s="15" t="s">
        <v>13</v>
      </c>
      <c r="B6" s="19">
        <f>DurataPausa</f>
        <v>3.125E-2</v>
      </c>
      <c r="C6" s="7"/>
      <c r="I6" s="97" t="s">
        <v>33</v>
      </c>
      <c r="J6" s="96"/>
      <c r="K6" s="7"/>
      <c r="L6" s="7"/>
      <c r="M6" s="7"/>
    </row>
    <row r="7" spans="1:14" ht="14.25" customHeight="1" thickBot="1" x14ac:dyDescent="0.3">
      <c r="A7" s="16" t="s">
        <v>12</v>
      </c>
      <c r="B7" s="17">
        <f>OraPausa</f>
        <v>0.55208333333333337</v>
      </c>
      <c r="C7" s="7"/>
      <c r="G7" s="10"/>
      <c r="H7" s="10"/>
      <c r="I7" s="97" t="s">
        <v>34</v>
      </c>
      <c r="J7" s="96"/>
      <c r="K7" s="7"/>
      <c r="L7" s="7"/>
      <c r="M7" s="7"/>
    </row>
    <row r="8" spans="1:14" ht="14.25" customHeight="1" thickBot="1" x14ac:dyDescent="0.3">
      <c r="A8" s="14" t="s">
        <v>6</v>
      </c>
      <c r="B8" s="18">
        <f>OreTarget</f>
        <v>0.33333333333333331</v>
      </c>
      <c r="C8" s="7"/>
      <c r="F8" s="7"/>
      <c r="I8" s="97" t="s">
        <v>35</v>
      </c>
      <c r="J8" s="96"/>
      <c r="K8" s="7"/>
      <c r="L8" s="7"/>
      <c r="M8" s="7"/>
    </row>
    <row r="9" spans="1:14" ht="14.25" customHeight="1" thickBot="1" x14ac:dyDescent="0.3">
      <c r="K9" s="7"/>
      <c r="L9" s="7"/>
      <c r="M9" s="7"/>
    </row>
    <row r="10" spans="1:14" ht="14.25" customHeight="1" thickBot="1" x14ac:dyDescent="0.3">
      <c r="A10" s="62" t="s">
        <v>7</v>
      </c>
      <c r="B10" s="63" t="s">
        <v>40</v>
      </c>
      <c r="C10" s="63" t="s">
        <v>29</v>
      </c>
      <c r="D10" s="63" t="s">
        <v>8</v>
      </c>
      <c r="E10" s="63" t="s">
        <v>9</v>
      </c>
      <c r="F10" s="64" t="s">
        <v>10</v>
      </c>
      <c r="G10" s="65" t="s">
        <v>11</v>
      </c>
      <c r="I10" s="103" t="s">
        <v>14</v>
      </c>
      <c r="J10" s="104"/>
      <c r="L10" s="105" t="s">
        <v>15</v>
      </c>
      <c r="M10" s="106"/>
    </row>
    <row r="11" spans="1:14" ht="14.25" customHeight="1" x14ac:dyDescent="0.25">
      <c r="A11" s="70">
        <f>DATE(AnnoSet,Mese9,GiorniMesi!I2)</f>
        <v>45170</v>
      </c>
      <c r="B11" s="48"/>
      <c r="C11" s="48" t="str">
        <f t="shared" ref="C11:C40" si="0">IF(B11&lt;&gt;"", IF(B11 &lt; OraPausaSet, B11 + OreTargetSet + DurataPausaSet, IF(AND(B11 &gt;= OraPausaSet, B11 &lt;= OraPausaSet + DurataPausaSet), OraPausaSet + DurataPausaSet + OreTargetSet/2, B11 + OreTargetSet/2)),"")</f>
        <v/>
      </c>
      <c r="D11" s="48"/>
      <c r="E11" s="48" t="str">
        <f t="shared" ref="E11:E40" si="1">IF(OR(ISBLANK(B11),ISBLANK(D11)),"", IF(B11 &lt; OraPausaSet, IF(D11 &gt; OraPausaSet + DurataPausaSet, ABS(D11 - DurataPausaSet - B11), IF(D11 &lt; OraPausaSet, ABS(D11 - B11), ABS(OraPausaSet - B11))), IF(B11 &lt; OraPausaSet + DurataPausaSet, IF(D11 &gt; OraPausaSet + DurataPausaSet, ABS(D11 - (OraPausaSet + DurataPausaSet)), ABS(D11 - D11)), IF(D11 &gt; OraPausaSet + DurataPausaSet, ABS(D11 - B11), ABS(D11 - D11)))))</f>
        <v/>
      </c>
      <c r="F11" s="34" t="str">
        <f t="shared" ref="F11:F40" si="2">IF(OR(ISBLANK(B11),ISBLANK(D11)),"",
         ABS(OreTargetSet-E11))</f>
        <v/>
      </c>
      <c r="G11" s="53" t="str">
        <f t="shared" ref="G11:G40" si="3">IF(OR(ISBLANK(B11),ISBLANK(D11)),"",
        IF(E11&lt;&gt;OreTargetSet,
               IF(E11&gt;OreTargetSet,"Overtime","Undertime"),
          ""))</f>
        <v/>
      </c>
      <c r="I11" s="20" t="s">
        <v>1</v>
      </c>
      <c r="J11" s="21">
        <f>SUMIF(OverUnderTimeSet, "Overtime",DifferenzaSet)</f>
        <v>0</v>
      </c>
      <c r="L11" s="27" t="s">
        <v>1</v>
      </c>
      <c r="M11" s="28">
        <f>SUMIF(OverUnderTimeSet, "Overtime",DifferenzaSet)+Ago!M11</f>
        <v>0</v>
      </c>
    </row>
    <row r="12" spans="1:14" ht="14.25" customHeight="1" thickBot="1" x14ac:dyDescent="0.3">
      <c r="A12" s="70">
        <f>DATE(AnnoSet,Mese9,GiorniMesi!I3)</f>
        <v>45171</v>
      </c>
      <c r="B12" s="45"/>
      <c r="C12" s="48" t="str">
        <f t="shared" si="0"/>
        <v/>
      </c>
      <c r="D12" s="45"/>
      <c r="E12" s="48" t="str">
        <f t="shared" si="1"/>
        <v/>
      </c>
      <c r="F12" s="34" t="str">
        <f t="shared" si="2"/>
        <v/>
      </c>
      <c r="G12" s="53" t="str">
        <f t="shared" si="3"/>
        <v/>
      </c>
      <c r="I12" s="22" t="s">
        <v>3</v>
      </c>
      <c r="J12" s="23">
        <f>IF(SUMIF(OverUnderTimeSet, "Undertime",DifferenzaSet)&gt;=OrePermessiSet, ABS(SUMIF(OverUnderTimeSet, "Undertime",DifferenzaSet) - OrePermessiSet), ABS(OrePermessiSet - SUMIF(OverUnderTimeSet, "Undertime",DifferenzaSet)))</f>
        <v>0</v>
      </c>
      <c r="K12" s="91">
        <v>6.8287037037037025E-4</v>
      </c>
      <c r="L12" s="29" t="s">
        <v>3</v>
      </c>
      <c r="M12" s="30">
        <f>IF(SUMIF(OverUnderTimeSet, "Undertime",DifferenzaSet)&gt;=OrePermessiSet, ABS(SUMIF(OverUnderTimeSet, "Undertime",DifferenzaSet) - OrePermessiSet + PrtlUntmTOTAgo), ABS(PrtlUntmTOTAgo + OrePermessiSet - SUMIF(OverUnderTimeSet, "Undertime",DifferenzaSet)))</f>
        <v>0</v>
      </c>
    </row>
    <row r="13" spans="1:14" ht="14.25" customHeight="1" thickBot="1" x14ac:dyDescent="0.3">
      <c r="A13" s="70">
        <f>DATE(AnnoSet,Mese9,GiorniMesi!I4)</f>
        <v>45172</v>
      </c>
      <c r="B13" s="45"/>
      <c r="C13" s="48" t="str">
        <f t="shared" si="0"/>
        <v/>
      </c>
      <c r="D13" s="45"/>
      <c r="E13" s="48" t="str">
        <f t="shared" si="1"/>
        <v/>
      </c>
      <c r="F13" s="34" t="str">
        <f t="shared" si="2"/>
        <v/>
      </c>
      <c r="G13" s="53" t="str">
        <f t="shared" si="3"/>
        <v/>
      </c>
      <c r="K13" s="10"/>
    </row>
    <row r="14" spans="1:14" ht="14.25" customHeight="1" thickBot="1" x14ac:dyDescent="0.3">
      <c r="A14" s="70">
        <f>DATE(AnnoSet,Mese9,GiorniMesi!I5)</f>
        <v>45173</v>
      </c>
      <c r="B14" s="45"/>
      <c r="C14" s="48" t="str">
        <f t="shared" si="0"/>
        <v/>
      </c>
      <c r="D14" s="45"/>
      <c r="E14" s="48" t="str">
        <f t="shared" si="1"/>
        <v/>
      </c>
      <c r="F14" s="34" t="str">
        <f t="shared" si="2"/>
        <v/>
      </c>
      <c r="G14" s="53" t="str">
        <f t="shared" si="3"/>
        <v/>
      </c>
      <c r="I14" s="6" t="str">
        <f>IF(ABS(ABS(PrtlOvtmSet)-ABS(PrtlUntmSet))&lt; OneMinuteSet,"", IF(ABS(PrtlOvtmSet) &gt; ABS(PrtlUntmSet), "OVERTIME", "UNDERTIME"))</f>
        <v/>
      </c>
      <c r="J14" s="13">
        <f>ABS(ABS(PrtlOvtmSet)-ABS(PrtlUntmSet))</f>
        <v>0</v>
      </c>
      <c r="K14" s="10"/>
      <c r="L14" s="31" t="str">
        <f>IF(ABS(ABS(PrtlOvtmTOTSet)-ABS(PrtlUntmTOTSet))&lt; OneMinuteSet,"", IF(ABS(PrtlOvtmTOTSet) &gt; ABS(PrtlUntmTOTSet), "OVERTIME", "UNDERTIME"))</f>
        <v/>
      </c>
      <c r="M14" s="32">
        <f>ABS(ABS(PrtlOvtmTOTSet)-ABS(PrtlUntmTOTSet))</f>
        <v>0</v>
      </c>
      <c r="N14" s="7"/>
    </row>
    <row r="15" spans="1:14" ht="14.25" customHeight="1" x14ac:dyDescent="0.25">
      <c r="A15" s="70">
        <f>DATE(AnnoSet,Mese9,GiorniMesi!I6)</f>
        <v>45174</v>
      </c>
      <c r="B15" s="45"/>
      <c r="C15" s="48" t="str">
        <f t="shared" si="0"/>
        <v/>
      </c>
      <c r="D15" s="45"/>
      <c r="E15" s="48" t="str">
        <f t="shared" si="1"/>
        <v/>
      </c>
      <c r="F15" s="34" t="str">
        <f t="shared" si="2"/>
        <v/>
      </c>
      <c r="G15" s="53" t="str">
        <f t="shared" si="3"/>
        <v/>
      </c>
      <c r="K15" s="10"/>
    </row>
    <row r="16" spans="1:14" ht="14.25" customHeight="1" x14ac:dyDescent="0.25">
      <c r="A16" s="70">
        <f>DATE(AnnoSet,Mese9,GiorniMesi!I7)</f>
        <v>45175</v>
      </c>
      <c r="B16" s="45"/>
      <c r="C16" s="48" t="str">
        <f t="shared" si="0"/>
        <v/>
      </c>
      <c r="D16" s="45"/>
      <c r="E16" s="48" t="str">
        <f t="shared" si="1"/>
        <v/>
      </c>
      <c r="F16" s="34" t="str">
        <f t="shared" si="2"/>
        <v/>
      </c>
      <c r="G16" s="53" t="str">
        <f t="shared" si="3"/>
        <v/>
      </c>
      <c r="K16" s="10"/>
    </row>
    <row r="17" spans="1:11" ht="14.25" customHeight="1" x14ac:dyDescent="0.25">
      <c r="A17" s="70">
        <f>DATE(AnnoSet,Mese9,GiorniMesi!I8)</f>
        <v>45176</v>
      </c>
      <c r="B17" s="45"/>
      <c r="C17" s="48" t="str">
        <f t="shared" si="0"/>
        <v/>
      </c>
      <c r="D17" s="45"/>
      <c r="E17" s="48" t="str">
        <f t="shared" si="1"/>
        <v/>
      </c>
      <c r="F17" s="34" t="str">
        <f t="shared" si="2"/>
        <v/>
      </c>
      <c r="G17" s="53" t="str">
        <f t="shared" si="3"/>
        <v/>
      </c>
      <c r="K17" s="10"/>
    </row>
    <row r="18" spans="1:11" ht="14.25" customHeight="1" x14ac:dyDescent="0.25">
      <c r="A18" s="70">
        <f>DATE(AnnoSet,Mese9,GiorniMesi!I9)</f>
        <v>45177</v>
      </c>
      <c r="B18" s="45"/>
      <c r="C18" s="48" t="str">
        <f t="shared" si="0"/>
        <v/>
      </c>
      <c r="D18" s="45"/>
      <c r="E18" s="48" t="str">
        <f t="shared" si="1"/>
        <v/>
      </c>
      <c r="F18" s="34" t="str">
        <f t="shared" si="2"/>
        <v/>
      </c>
      <c r="G18" s="53" t="str">
        <f t="shared" si="3"/>
        <v/>
      </c>
      <c r="K18" s="10"/>
    </row>
    <row r="19" spans="1:11" ht="14.25" customHeight="1" x14ac:dyDescent="0.25">
      <c r="A19" s="70">
        <f>DATE(AnnoSet,Mese9,GiorniMesi!I10)</f>
        <v>45178</v>
      </c>
      <c r="B19" s="45"/>
      <c r="C19" s="48" t="str">
        <f t="shared" si="0"/>
        <v/>
      </c>
      <c r="D19" s="45"/>
      <c r="E19" s="48" t="str">
        <f t="shared" si="1"/>
        <v/>
      </c>
      <c r="F19" s="34" t="str">
        <f t="shared" si="2"/>
        <v/>
      </c>
      <c r="G19" s="53" t="str">
        <f t="shared" si="3"/>
        <v/>
      </c>
    </row>
    <row r="20" spans="1:11" ht="14.25" customHeight="1" x14ac:dyDescent="0.25">
      <c r="A20" s="70">
        <f>DATE(AnnoSet,Mese9,GiorniMesi!I11)</f>
        <v>45179</v>
      </c>
      <c r="B20" s="45"/>
      <c r="C20" s="48" t="str">
        <f t="shared" si="0"/>
        <v/>
      </c>
      <c r="D20" s="45"/>
      <c r="E20" s="48" t="str">
        <f t="shared" si="1"/>
        <v/>
      </c>
      <c r="F20" s="34" t="str">
        <f t="shared" si="2"/>
        <v/>
      </c>
      <c r="G20" s="53" t="str">
        <f t="shared" si="3"/>
        <v/>
      </c>
    </row>
    <row r="21" spans="1:11" ht="14.25" customHeight="1" x14ac:dyDescent="0.25">
      <c r="A21" s="70">
        <f>DATE(AnnoSet,Mese9,GiorniMesi!I12)</f>
        <v>45180</v>
      </c>
      <c r="B21" s="45"/>
      <c r="C21" s="48" t="str">
        <f t="shared" si="0"/>
        <v/>
      </c>
      <c r="D21" s="45"/>
      <c r="E21" s="48" t="str">
        <f t="shared" si="1"/>
        <v/>
      </c>
      <c r="F21" s="34" t="str">
        <f t="shared" si="2"/>
        <v/>
      </c>
      <c r="G21" s="53" t="str">
        <f t="shared" si="3"/>
        <v/>
      </c>
    </row>
    <row r="22" spans="1:11" ht="14.25" customHeight="1" x14ac:dyDescent="0.25">
      <c r="A22" s="70">
        <f>DATE(AnnoSet,Mese9,GiorniMesi!I13)</f>
        <v>45181</v>
      </c>
      <c r="B22" s="46"/>
      <c r="C22" s="48" t="str">
        <f t="shared" si="0"/>
        <v/>
      </c>
      <c r="D22" s="45"/>
      <c r="E22" s="48" t="str">
        <f t="shared" si="1"/>
        <v/>
      </c>
      <c r="F22" s="34" t="str">
        <f t="shared" si="2"/>
        <v/>
      </c>
      <c r="G22" s="53" t="str">
        <f t="shared" si="3"/>
        <v/>
      </c>
    </row>
    <row r="23" spans="1:11" ht="14.25" customHeight="1" x14ac:dyDescent="0.25">
      <c r="A23" s="70">
        <f>DATE(AnnoSet,Mese9,GiorniMesi!I14)</f>
        <v>45182</v>
      </c>
      <c r="B23" s="46"/>
      <c r="C23" s="48" t="str">
        <f t="shared" si="0"/>
        <v/>
      </c>
      <c r="D23" s="45"/>
      <c r="E23" s="48" t="str">
        <f t="shared" si="1"/>
        <v/>
      </c>
      <c r="F23" s="34" t="str">
        <f t="shared" si="2"/>
        <v/>
      </c>
      <c r="G23" s="53" t="str">
        <f t="shared" si="3"/>
        <v/>
      </c>
    </row>
    <row r="24" spans="1:11" ht="14.25" customHeight="1" x14ac:dyDescent="0.25">
      <c r="A24" s="70">
        <f>DATE(AnnoSet,Mese9,GiorniMesi!I15)</f>
        <v>45183</v>
      </c>
      <c r="B24" s="45"/>
      <c r="C24" s="48" t="str">
        <f t="shared" si="0"/>
        <v/>
      </c>
      <c r="D24" s="45"/>
      <c r="E24" s="48" t="str">
        <f t="shared" si="1"/>
        <v/>
      </c>
      <c r="F24" s="34" t="str">
        <f t="shared" si="2"/>
        <v/>
      </c>
      <c r="G24" s="53" t="str">
        <f t="shared" si="3"/>
        <v/>
      </c>
    </row>
    <row r="25" spans="1:11" ht="14.25" customHeight="1" x14ac:dyDescent="0.25">
      <c r="A25" s="70">
        <f>DATE(AnnoSet,Mese9,GiorniMesi!I16)</f>
        <v>45184</v>
      </c>
      <c r="B25" s="45"/>
      <c r="C25" s="48" t="str">
        <f t="shared" si="0"/>
        <v/>
      </c>
      <c r="D25" s="45"/>
      <c r="E25" s="48" t="str">
        <f t="shared" si="1"/>
        <v/>
      </c>
      <c r="F25" s="34" t="str">
        <f t="shared" si="2"/>
        <v/>
      </c>
      <c r="G25" s="53" t="str">
        <f t="shared" si="3"/>
        <v/>
      </c>
    </row>
    <row r="26" spans="1:11" ht="14.25" customHeight="1" x14ac:dyDescent="0.25">
      <c r="A26" s="70">
        <f>DATE(AnnoSet,Mese9,GiorniMesi!I17)</f>
        <v>45185</v>
      </c>
      <c r="B26" s="45"/>
      <c r="C26" s="48" t="str">
        <f t="shared" si="0"/>
        <v/>
      </c>
      <c r="D26" s="45"/>
      <c r="E26" s="48" t="str">
        <f t="shared" si="1"/>
        <v/>
      </c>
      <c r="F26" s="34" t="str">
        <f t="shared" si="2"/>
        <v/>
      </c>
      <c r="G26" s="53" t="str">
        <f t="shared" si="3"/>
        <v/>
      </c>
    </row>
    <row r="27" spans="1:11" ht="14.25" customHeight="1" x14ac:dyDescent="0.25">
      <c r="A27" s="70">
        <f>DATE(AnnoSet,Mese9,GiorniMesi!I18)</f>
        <v>45186</v>
      </c>
      <c r="B27" s="45"/>
      <c r="C27" s="48" t="str">
        <f t="shared" si="0"/>
        <v/>
      </c>
      <c r="D27" s="45"/>
      <c r="E27" s="48" t="str">
        <f t="shared" si="1"/>
        <v/>
      </c>
      <c r="F27" s="34" t="str">
        <f t="shared" si="2"/>
        <v/>
      </c>
      <c r="G27" s="53" t="str">
        <f t="shared" si="3"/>
        <v/>
      </c>
    </row>
    <row r="28" spans="1:11" ht="14.25" customHeight="1" x14ac:dyDescent="0.25">
      <c r="A28" s="70">
        <f>DATE(AnnoSet,Mese9,GiorniMesi!I19)</f>
        <v>45187</v>
      </c>
      <c r="B28" s="45"/>
      <c r="C28" s="48" t="str">
        <f t="shared" si="0"/>
        <v/>
      </c>
      <c r="D28" s="45"/>
      <c r="E28" s="48" t="str">
        <f t="shared" si="1"/>
        <v/>
      </c>
      <c r="F28" s="34" t="str">
        <f t="shared" si="2"/>
        <v/>
      </c>
      <c r="G28" s="53" t="str">
        <f t="shared" si="3"/>
        <v/>
      </c>
    </row>
    <row r="29" spans="1:11" ht="14.25" customHeight="1" x14ac:dyDescent="0.25">
      <c r="A29" s="70">
        <f>DATE(AnnoSet,Mese9,GiorniMesi!I20)</f>
        <v>45188</v>
      </c>
      <c r="B29" s="45"/>
      <c r="C29" s="48" t="str">
        <f t="shared" si="0"/>
        <v/>
      </c>
      <c r="D29" s="45"/>
      <c r="E29" s="48" t="str">
        <f t="shared" si="1"/>
        <v/>
      </c>
      <c r="F29" s="34" t="str">
        <f t="shared" si="2"/>
        <v/>
      </c>
      <c r="G29" s="53" t="str">
        <f t="shared" si="3"/>
        <v/>
      </c>
    </row>
    <row r="30" spans="1:11" ht="14.25" customHeight="1" x14ac:dyDescent="0.25">
      <c r="A30" s="70">
        <f>DATE(AnnoSet,Mese9,GiorniMesi!I21)</f>
        <v>45189</v>
      </c>
      <c r="B30" s="45"/>
      <c r="C30" s="48" t="str">
        <f t="shared" si="0"/>
        <v/>
      </c>
      <c r="D30" s="45"/>
      <c r="E30" s="48" t="str">
        <f t="shared" si="1"/>
        <v/>
      </c>
      <c r="F30" s="34" t="str">
        <f t="shared" si="2"/>
        <v/>
      </c>
      <c r="G30" s="53" t="str">
        <f t="shared" si="3"/>
        <v/>
      </c>
    </row>
    <row r="31" spans="1:11" ht="14.25" customHeight="1" x14ac:dyDescent="0.25">
      <c r="A31" s="70">
        <f>DATE(AnnoSet,Mese9,GiorniMesi!I22)</f>
        <v>45190</v>
      </c>
      <c r="B31" s="45"/>
      <c r="C31" s="48" t="str">
        <f t="shared" si="0"/>
        <v/>
      </c>
      <c r="D31" s="45"/>
      <c r="E31" s="48" t="str">
        <f t="shared" si="1"/>
        <v/>
      </c>
      <c r="F31" s="34" t="str">
        <f t="shared" si="2"/>
        <v/>
      </c>
      <c r="G31" s="53" t="str">
        <f t="shared" si="3"/>
        <v/>
      </c>
    </row>
    <row r="32" spans="1:11" ht="14.25" customHeight="1" x14ac:dyDescent="0.25">
      <c r="A32" s="70">
        <f>DATE(AnnoSet,Mese9,GiorniMesi!I23)</f>
        <v>45191</v>
      </c>
      <c r="B32" s="45"/>
      <c r="C32" s="48" t="str">
        <f t="shared" si="0"/>
        <v/>
      </c>
      <c r="D32" s="45"/>
      <c r="E32" s="48" t="str">
        <f t="shared" si="1"/>
        <v/>
      </c>
      <c r="F32" s="34" t="str">
        <f t="shared" si="2"/>
        <v/>
      </c>
      <c r="G32" s="53" t="str">
        <f t="shared" si="3"/>
        <v/>
      </c>
    </row>
    <row r="33" spans="1:7" ht="14.25" customHeight="1" x14ac:dyDescent="0.25">
      <c r="A33" s="70">
        <f>DATE(AnnoSet,Mese9,GiorniMesi!I24)</f>
        <v>45192</v>
      </c>
      <c r="B33" s="45"/>
      <c r="C33" s="48" t="str">
        <f t="shared" si="0"/>
        <v/>
      </c>
      <c r="D33" s="45"/>
      <c r="E33" s="48" t="str">
        <f t="shared" si="1"/>
        <v/>
      </c>
      <c r="F33" s="34" t="str">
        <f t="shared" si="2"/>
        <v/>
      </c>
      <c r="G33" s="53" t="str">
        <f t="shared" si="3"/>
        <v/>
      </c>
    </row>
    <row r="34" spans="1:7" ht="14.25" customHeight="1" x14ac:dyDescent="0.25">
      <c r="A34" s="70">
        <f>DATE(AnnoSet,Mese9,GiorniMesi!I25)</f>
        <v>45193</v>
      </c>
      <c r="B34" s="45"/>
      <c r="C34" s="48" t="str">
        <f t="shared" si="0"/>
        <v/>
      </c>
      <c r="D34" s="45"/>
      <c r="E34" s="48" t="str">
        <f t="shared" si="1"/>
        <v/>
      </c>
      <c r="F34" s="34" t="str">
        <f t="shared" si="2"/>
        <v/>
      </c>
      <c r="G34" s="53" t="str">
        <f t="shared" si="3"/>
        <v/>
      </c>
    </row>
    <row r="35" spans="1:7" ht="14.25" customHeight="1" x14ac:dyDescent="0.25">
      <c r="A35" s="70">
        <f>DATE(AnnoSet,Mese9,GiorniMesi!I26)</f>
        <v>45194</v>
      </c>
      <c r="B35" s="45"/>
      <c r="C35" s="48" t="str">
        <f t="shared" si="0"/>
        <v/>
      </c>
      <c r="D35" s="45"/>
      <c r="E35" s="48" t="str">
        <f t="shared" si="1"/>
        <v/>
      </c>
      <c r="F35" s="34" t="str">
        <f t="shared" si="2"/>
        <v/>
      </c>
      <c r="G35" s="53" t="str">
        <f t="shared" si="3"/>
        <v/>
      </c>
    </row>
    <row r="36" spans="1:7" ht="14.25" customHeight="1" x14ac:dyDescent="0.25">
      <c r="A36" s="70">
        <f>DATE(AnnoSet,Mese9,GiorniMesi!I27)</f>
        <v>45195</v>
      </c>
      <c r="B36" s="45"/>
      <c r="C36" s="48" t="str">
        <f t="shared" si="0"/>
        <v/>
      </c>
      <c r="D36" s="45"/>
      <c r="E36" s="48" t="str">
        <f t="shared" si="1"/>
        <v/>
      </c>
      <c r="F36" s="34" t="str">
        <f t="shared" si="2"/>
        <v/>
      </c>
      <c r="G36" s="53" t="str">
        <f t="shared" si="3"/>
        <v/>
      </c>
    </row>
    <row r="37" spans="1:7" ht="14.25" customHeight="1" x14ac:dyDescent="0.25">
      <c r="A37" s="70">
        <f>DATE(AnnoSet,Mese9,GiorniMesi!I28)</f>
        <v>45196</v>
      </c>
      <c r="B37" s="45"/>
      <c r="C37" s="48" t="str">
        <f t="shared" si="0"/>
        <v/>
      </c>
      <c r="D37" s="45"/>
      <c r="E37" s="48" t="str">
        <f t="shared" si="1"/>
        <v/>
      </c>
      <c r="F37" s="34" t="str">
        <f t="shared" si="2"/>
        <v/>
      </c>
      <c r="G37" s="53" t="str">
        <f t="shared" si="3"/>
        <v/>
      </c>
    </row>
    <row r="38" spans="1:7" ht="14.25" customHeight="1" x14ac:dyDescent="0.25">
      <c r="A38" s="70">
        <f>DATE(AnnoSet,Mese9,GiorniMesi!I29)</f>
        <v>45197</v>
      </c>
      <c r="B38" s="45"/>
      <c r="C38" s="48" t="str">
        <f t="shared" si="0"/>
        <v/>
      </c>
      <c r="D38" s="45"/>
      <c r="E38" s="48" t="str">
        <f t="shared" si="1"/>
        <v/>
      </c>
      <c r="F38" s="34" t="str">
        <f t="shared" si="2"/>
        <v/>
      </c>
      <c r="G38" s="53" t="str">
        <f t="shared" si="3"/>
        <v/>
      </c>
    </row>
    <row r="39" spans="1:7" ht="14.25" customHeight="1" x14ac:dyDescent="0.25">
      <c r="A39" s="70">
        <f>DATE(AnnoSet,Mese9,GiorniMesi!I30)</f>
        <v>45198</v>
      </c>
      <c r="B39" s="45"/>
      <c r="C39" s="48" t="str">
        <f t="shared" si="0"/>
        <v/>
      </c>
      <c r="D39" s="45"/>
      <c r="E39" s="48" t="str">
        <f t="shared" si="1"/>
        <v/>
      </c>
      <c r="F39" s="34" t="str">
        <f t="shared" si="2"/>
        <v/>
      </c>
      <c r="G39" s="53" t="str">
        <f t="shared" si="3"/>
        <v/>
      </c>
    </row>
    <row r="40" spans="1:7" ht="14.25" customHeight="1" thickBot="1" x14ac:dyDescent="0.3">
      <c r="A40" s="71">
        <f>DATE(AnnoSet,Mese9,GiorniMesi!I31)</f>
        <v>45199</v>
      </c>
      <c r="B40" s="51"/>
      <c r="C40" s="51" t="str">
        <f t="shared" si="0"/>
        <v/>
      </c>
      <c r="D40" s="51"/>
      <c r="E40" s="48" t="str">
        <f t="shared" si="1"/>
        <v/>
      </c>
      <c r="F40" s="34" t="str">
        <f t="shared" si="2"/>
        <v/>
      </c>
      <c r="G40" s="52" t="str">
        <f t="shared" si="3"/>
        <v/>
      </c>
    </row>
    <row r="41" spans="1:7" ht="14.25" customHeight="1" x14ac:dyDescent="0.25">
      <c r="A41" s="11"/>
    </row>
    <row r="42" spans="1:7" ht="14.25" customHeight="1" x14ac:dyDescent="0.25">
      <c r="A42" s="11"/>
    </row>
    <row r="43" spans="1:7" ht="14.25" customHeight="1" x14ac:dyDescent="0.25">
      <c r="A43" s="11"/>
    </row>
    <row r="44" spans="1:7" ht="14.25" customHeight="1" x14ac:dyDescent="0.25">
      <c r="A44" s="11"/>
    </row>
    <row r="45" spans="1:7" ht="14.25" customHeight="1" x14ac:dyDescent="0.25">
      <c r="A45" s="11"/>
    </row>
    <row r="46" spans="1:7" ht="14.25" customHeight="1" x14ac:dyDescent="0.25">
      <c r="A46" s="11"/>
    </row>
    <row r="47" spans="1:7" ht="14.25" customHeight="1" x14ac:dyDescent="0.25">
      <c r="A47" s="11"/>
    </row>
    <row r="48" spans="1:7" ht="14.25" customHeight="1" x14ac:dyDescent="0.25">
      <c r="A48" s="11"/>
    </row>
    <row r="49" spans="1:1" ht="14.25" customHeight="1" x14ac:dyDescent="0.25">
      <c r="A49" s="11"/>
    </row>
    <row r="50" spans="1:1" ht="14.25" customHeight="1" x14ac:dyDescent="0.25">
      <c r="A50" s="11"/>
    </row>
    <row r="51" spans="1:1" ht="14.25" customHeight="1" x14ac:dyDescent="0.25">
      <c r="A51" s="11"/>
    </row>
    <row r="52" spans="1:1" ht="14.25" customHeight="1" x14ac:dyDescent="0.25">
      <c r="A52" s="11"/>
    </row>
    <row r="53" spans="1:1" ht="14.25" customHeight="1" x14ac:dyDescent="0.25">
      <c r="A53" s="11"/>
    </row>
    <row r="54" spans="1:1" ht="14.25" customHeight="1" x14ac:dyDescent="0.25">
      <c r="A54" s="11"/>
    </row>
    <row r="55" spans="1:1" ht="14.25" customHeight="1" x14ac:dyDescent="0.25">
      <c r="A55" s="11"/>
    </row>
    <row r="56" spans="1:1" ht="14.25" customHeight="1" x14ac:dyDescent="0.25">
      <c r="A56" s="11"/>
    </row>
    <row r="57" spans="1:1" ht="14.25" customHeight="1" x14ac:dyDescent="0.25">
      <c r="A57" s="11"/>
    </row>
    <row r="58" spans="1:1" ht="14.25" customHeight="1" x14ac:dyDescent="0.25">
      <c r="A58" s="11"/>
    </row>
    <row r="59" spans="1:1" ht="14.25" customHeight="1" x14ac:dyDescent="0.25">
      <c r="A59" s="11"/>
    </row>
    <row r="60" spans="1:1" ht="14.25" customHeight="1" x14ac:dyDescent="0.25">
      <c r="A60" s="11"/>
    </row>
    <row r="61" spans="1:1" ht="14.25" customHeight="1" x14ac:dyDescent="0.25">
      <c r="A61" s="11"/>
    </row>
    <row r="62" spans="1:1" ht="14.25" customHeight="1" x14ac:dyDescent="0.25">
      <c r="A62" s="11"/>
    </row>
    <row r="63" spans="1:1" ht="14.25" customHeight="1" x14ac:dyDescent="0.25">
      <c r="A63" s="11"/>
    </row>
    <row r="64" spans="1:1" ht="14.25" customHeight="1" x14ac:dyDescent="0.25">
      <c r="A64" s="11"/>
    </row>
    <row r="65" spans="1:1" ht="14.25" customHeight="1" x14ac:dyDescent="0.25">
      <c r="A65" s="11"/>
    </row>
    <row r="66" spans="1:1" ht="14.25" customHeight="1" x14ac:dyDescent="0.25">
      <c r="A66" s="11"/>
    </row>
    <row r="67" spans="1:1" ht="14.25" customHeight="1" x14ac:dyDescent="0.25">
      <c r="A67" s="11"/>
    </row>
    <row r="68" spans="1:1" ht="14.25" customHeight="1" x14ac:dyDescent="0.25">
      <c r="A68" s="11"/>
    </row>
    <row r="69" spans="1:1" ht="14.25" customHeight="1" x14ac:dyDescent="0.25">
      <c r="A69" s="11"/>
    </row>
    <row r="70" spans="1:1" ht="14.25" customHeight="1" x14ac:dyDescent="0.25">
      <c r="A70" s="11"/>
    </row>
    <row r="71" spans="1:1" ht="14.25" customHeight="1" x14ac:dyDescent="0.25">
      <c r="A71" s="11"/>
    </row>
    <row r="72" spans="1:1" ht="14.25" customHeight="1" x14ac:dyDescent="0.25">
      <c r="A72" s="11"/>
    </row>
    <row r="73" spans="1:1" ht="14.25" customHeight="1" x14ac:dyDescent="0.25">
      <c r="A73" s="11"/>
    </row>
    <row r="74" spans="1:1" ht="14.25" customHeight="1" x14ac:dyDescent="0.25">
      <c r="A74" s="11"/>
    </row>
    <row r="75" spans="1:1" ht="14.25" customHeight="1" x14ac:dyDescent="0.25">
      <c r="A75" s="11"/>
    </row>
    <row r="76" spans="1:1" ht="14.25" customHeight="1" x14ac:dyDescent="0.25">
      <c r="A76" s="11"/>
    </row>
    <row r="77" spans="1:1" ht="14.25" customHeight="1" x14ac:dyDescent="0.25">
      <c r="A77" s="11"/>
    </row>
    <row r="78" spans="1:1" ht="14.25" customHeight="1" x14ac:dyDescent="0.25">
      <c r="A78" s="11"/>
    </row>
    <row r="79" spans="1:1" ht="14.25" customHeight="1" x14ac:dyDescent="0.25">
      <c r="A79" s="11"/>
    </row>
    <row r="80" spans="1:1" ht="14.25" customHeight="1" x14ac:dyDescent="0.25">
      <c r="A80" s="11"/>
    </row>
    <row r="81" spans="1:1" ht="14.25" customHeight="1" x14ac:dyDescent="0.25">
      <c r="A81" s="11"/>
    </row>
    <row r="82" spans="1:1" ht="14.25" customHeight="1" x14ac:dyDescent="0.25">
      <c r="A82" s="11"/>
    </row>
    <row r="83" spans="1:1" ht="14.25" customHeight="1" x14ac:dyDescent="0.25">
      <c r="A83" s="11"/>
    </row>
    <row r="84" spans="1:1" ht="14.25" customHeight="1" x14ac:dyDescent="0.25">
      <c r="A84" s="11"/>
    </row>
    <row r="85" spans="1:1" ht="14.25" customHeight="1" x14ac:dyDescent="0.25">
      <c r="A85" s="11"/>
    </row>
    <row r="86" spans="1:1" ht="14.25" customHeight="1" x14ac:dyDescent="0.25">
      <c r="A86" s="11"/>
    </row>
    <row r="87" spans="1:1" ht="14.25" customHeight="1" x14ac:dyDescent="0.25">
      <c r="A87" s="11"/>
    </row>
    <row r="88" spans="1:1" ht="14.25" customHeight="1" x14ac:dyDescent="0.25">
      <c r="A88" s="11"/>
    </row>
    <row r="89" spans="1:1" ht="14.25" customHeight="1" x14ac:dyDescent="0.25">
      <c r="A89" s="11"/>
    </row>
    <row r="90" spans="1:1" ht="14.25" customHeight="1" x14ac:dyDescent="0.25">
      <c r="A90" s="11"/>
    </row>
    <row r="91" spans="1:1" ht="14.25" customHeight="1" x14ac:dyDescent="0.25">
      <c r="A91" s="11"/>
    </row>
    <row r="92" spans="1:1" ht="14.25" customHeight="1" x14ac:dyDescent="0.25">
      <c r="A92" s="11"/>
    </row>
    <row r="93" spans="1:1" ht="14.25" customHeight="1" x14ac:dyDescent="0.25">
      <c r="A93" s="11"/>
    </row>
    <row r="94" spans="1:1" ht="14.25" customHeight="1" x14ac:dyDescent="0.25">
      <c r="A94" s="11"/>
    </row>
    <row r="95" spans="1:1" ht="14.25" customHeight="1" x14ac:dyDescent="0.25">
      <c r="A95" s="11"/>
    </row>
    <row r="96" spans="1:1" ht="14.25" customHeight="1" x14ac:dyDescent="0.25">
      <c r="A96" s="11"/>
    </row>
    <row r="97" spans="1:1" ht="14.25" customHeight="1" x14ac:dyDescent="0.25">
      <c r="A97" s="11"/>
    </row>
    <row r="98" spans="1:1" ht="14.25" customHeight="1" x14ac:dyDescent="0.25">
      <c r="A98" s="11"/>
    </row>
    <row r="99" spans="1:1" ht="14.25" customHeight="1" x14ac:dyDescent="0.25">
      <c r="A99" s="11"/>
    </row>
    <row r="100" spans="1:1" ht="14.25" customHeight="1" x14ac:dyDescent="0.25">
      <c r="A100" s="11"/>
    </row>
    <row r="101" spans="1:1" ht="14.25" customHeight="1" x14ac:dyDescent="0.25">
      <c r="A101" s="11"/>
    </row>
    <row r="102" spans="1:1" ht="14.25" customHeight="1" x14ac:dyDescent="0.25">
      <c r="A102" s="11"/>
    </row>
    <row r="103" spans="1:1" ht="14.25" customHeight="1" x14ac:dyDescent="0.25">
      <c r="A103" s="11"/>
    </row>
    <row r="104" spans="1:1" ht="14.25" customHeight="1" x14ac:dyDescent="0.25">
      <c r="A104" s="11"/>
    </row>
    <row r="105" spans="1:1" ht="14.25" customHeight="1" x14ac:dyDescent="0.25">
      <c r="A105" s="11"/>
    </row>
    <row r="106" spans="1:1" ht="14.25" customHeight="1" x14ac:dyDescent="0.25">
      <c r="A106" s="11"/>
    </row>
    <row r="107" spans="1:1" ht="14.25" customHeight="1" x14ac:dyDescent="0.25">
      <c r="A107" s="11"/>
    </row>
    <row r="108" spans="1:1" ht="14.25" customHeight="1" x14ac:dyDescent="0.25">
      <c r="A108" s="11"/>
    </row>
    <row r="109" spans="1:1" ht="14.25" customHeight="1" x14ac:dyDescent="0.25">
      <c r="A109" s="11"/>
    </row>
    <row r="110" spans="1:1" ht="14.25" customHeight="1" x14ac:dyDescent="0.25">
      <c r="A110" s="11"/>
    </row>
    <row r="111" spans="1:1" ht="14.25" customHeight="1" x14ac:dyDescent="0.25">
      <c r="A111" s="11"/>
    </row>
    <row r="112" spans="1:1" ht="14.25" customHeight="1" x14ac:dyDescent="0.25">
      <c r="A112" s="11"/>
    </row>
    <row r="113" spans="1:1" ht="14.25" customHeight="1" x14ac:dyDescent="0.25">
      <c r="A113" s="11"/>
    </row>
    <row r="114" spans="1:1" ht="14.25" customHeight="1" x14ac:dyDescent="0.25">
      <c r="A114" s="11"/>
    </row>
    <row r="115" spans="1:1" ht="14.25" customHeight="1" x14ac:dyDescent="0.25">
      <c r="A115" s="11"/>
    </row>
    <row r="116" spans="1:1" ht="14.25" customHeight="1" x14ac:dyDescent="0.25">
      <c r="A116" s="11"/>
    </row>
    <row r="117" spans="1:1" ht="14.25" customHeight="1" x14ac:dyDescent="0.25">
      <c r="A117" s="11"/>
    </row>
    <row r="118" spans="1:1" ht="14.25" customHeight="1" x14ac:dyDescent="0.25">
      <c r="A118" s="11"/>
    </row>
    <row r="119" spans="1:1" ht="14.25" customHeight="1" x14ac:dyDescent="0.25">
      <c r="A119" s="11"/>
    </row>
    <row r="120" spans="1:1" ht="14.25" customHeight="1" x14ac:dyDescent="0.25">
      <c r="A120" s="11"/>
    </row>
    <row r="121" spans="1:1" ht="14.25" customHeight="1" x14ac:dyDescent="0.25">
      <c r="A121" s="11"/>
    </row>
    <row r="122" spans="1:1" ht="14.25" customHeight="1" x14ac:dyDescent="0.25">
      <c r="A122" s="11"/>
    </row>
    <row r="123" spans="1:1" ht="14.25" customHeight="1" x14ac:dyDescent="0.25">
      <c r="A123" s="11"/>
    </row>
    <row r="124" spans="1:1" ht="14.25" customHeight="1" x14ac:dyDescent="0.25">
      <c r="A124" s="11"/>
    </row>
    <row r="125" spans="1:1" ht="14.25" customHeight="1" x14ac:dyDescent="0.25">
      <c r="A125" s="11"/>
    </row>
    <row r="126" spans="1:1" ht="14.25" customHeight="1" x14ac:dyDescent="0.25">
      <c r="A126" s="11"/>
    </row>
    <row r="127" spans="1:1" ht="14.25" customHeight="1" x14ac:dyDescent="0.25">
      <c r="A127" s="11"/>
    </row>
    <row r="128" spans="1:1" ht="14.25" customHeight="1" x14ac:dyDescent="0.25">
      <c r="A128" s="11"/>
    </row>
    <row r="129" spans="1:1" ht="14.25" customHeight="1" x14ac:dyDescent="0.25">
      <c r="A129" s="11"/>
    </row>
    <row r="130" spans="1:1" ht="14.25" customHeight="1" x14ac:dyDescent="0.25">
      <c r="A130" s="11"/>
    </row>
    <row r="131" spans="1:1" ht="14.25" customHeight="1" x14ac:dyDescent="0.25">
      <c r="A131" s="11"/>
    </row>
    <row r="132" spans="1:1" ht="14.25" customHeight="1" x14ac:dyDescent="0.25">
      <c r="A132" s="11"/>
    </row>
    <row r="133" spans="1:1" ht="14.25" customHeight="1" x14ac:dyDescent="0.25">
      <c r="A133" s="11"/>
    </row>
    <row r="134" spans="1:1" ht="14.25" customHeight="1" x14ac:dyDescent="0.25">
      <c r="A134" s="11"/>
    </row>
    <row r="135" spans="1:1" ht="14.25" customHeight="1" x14ac:dyDescent="0.25">
      <c r="A135" s="11"/>
    </row>
    <row r="136" spans="1:1" ht="14.25" customHeight="1" x14ac:dyDescent="0.25">
      <c r="A136" s="11"/>
    </row>
    <row r="137" spans="1:1" ht="14.25" customHeight="1" x14ac:dyDescent="0.25">
      <c r="A137" s="11"/>
    </row>
    <row r="138" spans="1:1" ht="14.25" customHeight="1" x14ac:dyDescent="0.25">
      <c r="A138" s="11"/>
    </row>
    <row r="139" spans="1:1" ht="14.25" customHeight="1" x14ac:dyDescent="0.25">
      <c r="A139" s="11"/>
    </row>
    <row r="140" spans="1:1" ht="14.25" customHeight="1" x14ac:dyDescent="0.25">
      <c r="A140" s="11"/>
    </row>
    <row r="141" spans="1:1" ht="14.25" customHeight="1" x14ac:dyDescent="0.25">
      <c r="A141" s="11"/>
    </row>
    <row r="142" spans="1:1" ht="14.25" customHeight="1" x14ac:dyDescent="0.25">
      <c r="A142" s="11"/>
    </row>
    <row r="143" spans="1:1" ht="14.25" customHeight="1" x14ac:dyDescent="0.25">
      <c r="A143" s="11"/>
    </row>
    <row r="144" spans="1:1" ht="14.25" customHeight="1" x14ac:dyDescent="0.25">
      <c r="A144" s="11"/>
    </row>
    <row r="145" spans="1:1" ht="14.25" customHeight="1" x14ac:dyDescent="0.25">
      <c r="A145" s="11"/>
    </row>
    <row r="146" spans="1:1" ht="14.25" customHeight="1" x14ac:dyDescent="0.25">
      <c r="A146" s="11"/>
    </row>
    <row r="147" spans="1:1" ht="14.25" customHeight="1" x14ac:dyDescent="0.25">
      <c r="A147" s="11"/>
    </row>
    <row r="148" spans="1:1" ht="14.25" customHeight="1" x14ac:dyDescent="0.25">
      <c r="A148" s="11"/>
    </row>
    <row r="149" spans="1:1" ht="14.25" customHeight="1" x14ac:dyDescent="0.25">
      <c r="A149" s="11"/>
    </row>
    <row r="150" spans="1:1" ht="14.25" customHeight="1" x14ac:dyDescent="0.25">
      <c r="A150" s="11"/>
    </row>
    <row r="151" spans="1:1" ht="14.25" customHeight="1" x14ac:dyDescent="0.25">
      <c r="A151" s="11"/>
    </row>
    <row r="152" spans="1:1" ht="14.25" customHeight="1" x14ac:dyDescent="0.25">
      <c r="A152" s="11"/>
    </row>
    <row r="153" spans="1:1" ht="14.25" customHeight="1" x14ac:dyDescent="0.25">
      <c r="A153" s="11"/>
    </row>
    <row r="154" spans="1:1" ht="14.25" customHeight="1" x14ac:dyDescent="0.25">
      <c r="A154" s="11"/>
    </row>
    <row r="155" spans="1:1" ht="14.25" customHeight="1" x14ac:dyDescent="0.25">
      <c r="A155" s="11"/>
    </row>
    <row r="156" spans="1:1" ht="14.25" customHeight="1" x14ac:dyDescent="0.25">
      <c r="A156" s="11"/>
    </row>
    <row r="157" spans="1:1" ht="14.25" customHeight="1" x14ac:dyDescent="0.25">
      <c r="A157" s="11"/>
    </row>
    <row r="158" spans="1:1" ht="14.25" customHeight="1" x14ac:dyDescent="0.25">
      <c r="A158" s="11"/>
    </row>
    <row r="159" spans="1:1" ht="14.25" customHeight="1" x14ac:dyDescent="0.25">
      <c r="A159" s="11"/>
    </row>
    <row r="160" spans="1:1" ht="14.25" customHeight="1" x14ac:dyDescent="0.25">
      <c r="A160" s="11"/>
    </row>
    <row r="161" spans="1:1" ht="14.25" customHeight="1" x14ac:dyDescent="0.25">
      <c r="A161" s="11"/>
    </row>
    <row r="162" spans="1:1" ht="14.25" customHeight="1" x14ac:dyDescent="0.25">
      <c r="A162" s="11"/>
    </row>
    <row r="163" spans="1:1" ht="14.25" customHeight="1" x14ac:dyDescent="0.25">
      <c r="A163" s="11"/>
    </row>
    <row r="164" spans="1:1" ht="14.25" customHeight="1" x14ac:dyDescent="0.25">
      <c r="A164" s="11"/>
    </row>
    <row r="165" spans="1:1" ht="14.25" customHeight="1" x14ac:dyDescent="0.25">
      <c r="A165" s="11"/>
    </row>
    <row r="166" spans="1:1" ht="14.25" customHeight="1" x14ac:dyDescent="0.25">
      <c r="A166" s="11"/>
    </row>
    <row r="167" spans="1:1" ht="14.25" customHeight="1" x14ac:dyDescent="0.25">
      <c r="A167" s="11"/>
    </row>
    <row r="168" spans="1:1" ht="14.25" customHeight="1" x14ac:dyDescent="0.25">
      <c r="A168" s="11"/>
    </row>
    <row r="169" spans="1:1" ht="14.25" customHeight="1" x14ac:dyDescent="0.25">
      <c r="A169" s="11"/>
    </row>
    <row r="170" spans="1:1" ht="14.25" customHeight="1" x14ac:dyDescent="0.25">
      <c r="A170" s="11"/>
    </row>
    <row r="171" spans="1:1" ht="14.25" customHeight="1" x14ac:dyDescent="0.25">
      <c r="A171" s="11"/>
    </row>
    <row r="172" spans="1:1" ht="14.25" customHeight="1" x14ac:dyDescent="0.25">
      <c r="A172" s="11"/>
    </row>
    <row r="173" spans="1:1" ht="14.25" customHeight="1" x14ac:dyDescent="0.25">
      <c r="A173" s="11"/>
    </row>
    <row r="174" spans="1:1" ht="14.25" customHeight="1" x14ac:dyDescent="0.25">
      <c r="A174" s="11"/>
    </row>
    <row r="175" spans="1:1" ht="14.25" customHeight="1" x14ac:dyDescent="0.25">
      <c r="A175" s="11"/>
    </row>
    <row r="176" spans="1:1" ht="14.25" customHeight="1" x14ac:dyDescent="0.25">
      <c r="A176" s="11"/>
    </row>
    <row r="177" spans="1:1" ht="14.25" customHeight="1" x14ac:dyDescent="0.25">
      <c r="A177" s="11"/>
    </row>
    <row r="178" spans="1:1" ht="14.25" customHeight="1" x14ac:dyDescent="0.25">
      <c r="A178" s="11"/>
    </row>
    <row r="179" spans="1:1" ht="14.25" customHeight="1" x14ac:dyDescent="0.25">
      <c r="A179" s="11"/>
    </row>
    <row r="180" spans="1:1" ht="14.25" customHeight="1" x14ac:dyDescent="0.25">
      <c r="A180" s="11"/>
    </row>
    <row r="181" spans="1:1" ht="14.25" customHeight="1" x14ac:dyDescent="0.25">
      <c r="A181" s="11"/>
    </row>
    <row r="182" spans="1:1" ht="14.25" customHeight="1" x14ac:dyDescent="0.25">
      <c r="A182" s="11"/>
    </row>
    <row r="183" spans="1:1" ht="14.25" customHeight="1" x14ac:dyDescent="0.25">
      <c r="A183" s="11"/>
    </row>
    <row r="184" spans="1:1" ht="14.25" customHeight="1" x14ac:dyDescent="0.25">
      <c r="A184" s="11"/>
    </row>
    <row r="185" spans="1:1" ht="14.25" customHeight="1" x14ac:dyDescent="0.25">
      <c r="A185" s="11"/>
    </row>
    <row r="186" spans="1:1" ht="14.25" customHeight="1" x14ac:dyDescent="0.25">
      <c r="A186" s="11"/>
    </row>
    <row r="187" spans="1:1" ht="14.25" customHeight="1" x14ac:dyDescent="0.25">
      <c r="A187" s="11"/>
    </row>
    <row r="188" spans="1:1" ht="14.25" customHeight="1" x14ac:dyDescent="0.25">
      <c r="A188" s="11"/>
    </row>
    <row r="189" spans="1:1" ht="14.25" customHeight="1" x14ac:dyDescent="0.25">
      <c r="A189" s="11"/>
    </row>
    <row r="190" spans="1:1" ht="14.25" customHeight="1" x14ac:dyDescent="0.25">
      <c r="A190" s="11"/>
    </row>
    <row r="191" spans="1:1" ht="14.25" customHeight="1" x14ac:dyDescent="0.25">
      <c r="A191" s="11"/>
    </row>
    <row r="192" spans="1:1" ht="14.25" customHeight="1" x14ac:dyDescent="0.25">
      <c r="A192" s="11"/>
    </row>
    <row r="193" spans="1:1" ht="14.25" customHeight="1" x14ac:dyDescent="0.25">
      <c r="A193" s="11"/>
    </row>
    <row r="194" spans="1:1" ht="14.25" customHeight="1" x14ac:dyDescent="0.25">
      <c r="A194" s="11"/>
    </row>
    <row r="195" spans="1:1" ht="14.25" customHeight="1" x14ac:dyDescent="0.25">
      <c r="A195" s="11"/>
    </row>
    <row r="196" spans="1:1" ht="14.25" customHeight="1" x14ac:dyDescent="0.25">
      <c r="A196" s="11"/>
    </row>
    <row r="197" spans="1:1" ht="14.25" customHeight="1" x14ac:dyDescent="0.25">
      <c r="A197" s="11"/>
    </row>
    <row r="198" spans="1:1" ht="14.25" customHeight="1" x14ac:dyDescent="0.25">
      <c r="A198" s="11"/>
    </row>
    <row r="199" spans="1:1" ht="14.25" customHeight="1" x14ac:dyDescent="0.25">
      <c r="A199" s="11"/>
    </row>
    <row r="200" spans="1:1" ht="14.25" customHeight="1" x14ac:dyDescent="0.25">
      <c r="A200" s="11"/>
    </row>
    <row r="201" spans="1:1" ht="14.25" customHeight="1" x14ac:dyDescent="0.25">
      <c r="A201" s="11"/>
    </row>
    <row r="202" spans="1:1" ht="14.25" customHeight="1" x14ac:dyDescent="0.25">
      <c r="A202" s="11"/>
    </row>
    <row r="203" spans="1:1" ht="14.25" customHeight="1" x14ac:dyDescent="0.25">
      <c r="A203" s="11"/>
    </row>
    <row r="204" spans="1:1" ht="14.25" customHeight="1" x14ac:dyDescent="0.25">
      <c r="A204" s="11"/>
    </row>
    <row r="205" spans="1:1" ht="14.25" customHeight="1" x14ac:dyDescent="0.25">
      <c r="A205" s="11"/>
    </row>
    <row r="206" spans="1:1" ht="14.25" customHeight="1" x14ac:dyDescent="0.25">
      <c r="A206" s="11"/>
    </row>
    <row r="207" spans="1:1" ht="14.25" customHeight="1" x14ac:dyDescent="0.25">
      <c r="A207" s="11"/>
    </row>
    <row r="208" spans="1:1" ht="14.25" customHeight="1" x14ac:dyDescent="0.25">
      <c r="A208" s="11"/>
    </row>
    <row r="209" spans="1:1" ht="14.25" customHeight="1" x14ac:dyDescent="0.25">
      <c r="A209" s="11"/>
    </row>
    <row r="210" spans="1:1" ht="14.25" customHeight="1" x14ac:dyDescent="0.25">
      <c r="A210" s="11"/>
    </row>
    <row r="211" spans="1:1" ht="14.25" customHeight="1" x14ac:dyDescent="0.25">
      <c r="A211" s="11"/>
    </row>
    <row r="212" spans="1:1" ht="14.25" customHeight="1" x14ac:dyDescent="0.25">
      <c r="A212" s="11"/>
    </row>
    <row r="213" spans="1:1" ht="14.25" customHeight="1" x14ac:dyDescent="0.25">
      <c r="A213" s="11"/>
    </row>
    <row r="214" spans="1:1" ht="14.25" customHeight="1" x14ac:dyDescent="0.25">
      <c r="A214" s="11"/>
    </row>
    <row r="215" spans="1:1" ht="14.25" customHeight="1" x14ac:dyDescent="0.25">
      <c r="A215" s="11"/>
    </row>
    <row r="216" spans="1:1" ht="14.25" customHeight="1" x14ac:dyDescent="0.25">
      <c r="A216" s="11"/>
    </row>
    <row r="217" spans="1:1" ht="14.25" customHeight="1" x14ac:dyDescent="0.25">
      <c r="A217" s="11"/>
    </row>
    <row r="218" spans="1:1" ht="14.25" customHeight="1" x14ac:dyDescent="0.25">
      <c r="A218" s="11"/>
    </row>
    <row r="219" spans="1:1" ht="14.25" customHeight="1" x14ac:dyDescent="0.25">
      <c r="A219" s="11"/>
    </row>
    <row r="220" spans="1:1" ht="14.25" customHeight="1" x14ac:dyDescent="0.25">
      <c r="A220" s="11"/>
    </row>
    <row r="221" spans="1:1" ht="14.25" customHeight="1" x14ac:dyDescent="0.25">
      <c r="A221" s="11"/>
    </row>
    <row r="222" spans="1:1" ht="14.25" customHeight="1" x14ac:dyDescent="0.25">
      <c r="A222" s="11"/>
    </row>
    <row r="223" spans="1:1" ht="14.25" customHeight="1" x14ac:dyDescent="0.25">
      <c r="A223" s="11"/>
    </row>
    <row r="224" spans="1:1" ht="14.25" customHeight="1" x14ac:dyDescent="0.25">
      <c r="A224" s="11"/>
    </row>
    <row r="225" spans="1:1" ht="14.25" customHeight="1" x14ac:dyDescent="0.25">
      <c r="A225" s="11"/>
    </row>
    <row r="226" spans="1:1" ht="14.25" customHeight="1" x14ac:dyDescent="0.25">
      <c r="A226" s="11"/>
    </row>
    <row r="227" spans="1:1" ht="14.25" customHeight="1" x14ac:dyDescent="0.25">
      <c r="A227" s="11"/>
    </row>
    <row r="228" spans="1:1" ht="14.25" customHeight="1" x14ac:dyDescent="0.25">
      <c r="A228" s="11"/>
    </row>
    <row r="229" spans="1:1" ht="14.25" customHeight="1" x14ac:dyDescent="0.25">
      <c r="A229" s="11"/>
    </row>
    <row r="230" spans="1:1" ht="14.25" customHeight="1" x14ac:dyDescent="0.25">
      <c r="A230" s="11"/>
    </row>
    <row r="231" spans="1:1" ht="14.25" customHeight="1" x14ac:dyDescent="0.25">
      <c r="A231" s="11"/>
    </row>
    <row r="232" spans="1:1" ht="14.25" customHeight="1" x14ac:dyDescent="0.25">
      <c r="A232" s="11"/>
    </row>
    <row r="233" spans="1:1" ht="14.25" customHeight="1" x14ac:dyDescent="0.25">
      <c r="A233" s="11"/>
    </row>
    <row r="234" spans="1:1" ht="14.25" customHeight="1" x14ac:dyDescent="0.25">
      <c r="A234" s="11"/>
    </row>
    <row r="235" spans="1:1" ht="14.25" customHeight="1" x14ac:dyDescent="0.25">
      <c r="A235" s="11"/>
    </row>
    <row r="236" spans="1:1" ht="14.25" customHeight="1" x14ac:dyDescent="0.25">
      <c r="A236" s="11"/>
    </row>
    <row r="237" spans="1:1" ht="14.25" customHeight="1" x14ac:dyDescent="0.25">
      <c r="A237" s="11"/>
    </row>
    <row r="238" spans="1:1" ht="14.25" customHeight="1" x14ac:dyDescent="0.25">
      <c r="A238" s="11"/>
    </row>
    <row r="239" spans="1:1" ht="14.25" customHeight="1" x14ac:dyDescent="0.25">
      <c r="A239" s="11"/>
    </row>
    <row r="240" spans="1:1" ht="14.25" customHeight="1" x14ac:dyDescent="0.25">
      <c r="A240" s="11"/>
    </row>
    <row r="241" spans="1:1" ht="14.25" customHeight="1" x14ac:dyDescent="0.25">
      <c r="A241" s="11"/>
    </row>
    <row r="242" spans="1:1" ht="14.25" customHeight="1" x14ac:dyDescent="0.25">
      <c r="A242" s="11"/>
    </row>
    <row r="243" spans="1:1" ht="14.25" customHeight="1" x14ac:dyDescent="0.25">
      <c r="A243" s="11"/>
    </row>
    <row r="244" spans="1:1" ht="14.25" customHeight="1" x14ac:dyDescent="0.25">
      <c r="A244" s="11"/>
    </row>
    <row r="245" spans="1:1" ht="14.25" customHeight="1" x14ac:dyDescent="0.25">
      <c r="A245" s="11"/>
    </row>
    <row r="246" spans="1:1" ht="14.25" customHeight="1" x14ac:dyDescent="0.25">
      <c r="A246" s="11"/>
    </row>
    <row r="247" spans="1:1" ht="14.25" customHeight="1" x14ac:dyDescent="0.25">
      <c r="A247" s="11"/>
    </row>
    <row r="248" spans="1:1" ht="14.25" customHeight="1" x14ac:dyDescent="0.25">
      <c r="A248" s="11"/>
    </row>
    <row r="249" spans="1:1" ht="14.25" customHeight="1" x14ac:dyDescent="0.25">
      <c r="A249" s="11"/>
    </row>
    <row r="250" spans="1:1" ht="14.25" customHeight="1" x14ac:dyDescent="0.25">
      <c r="A250" s="11"/>
    </row>
    <row r="251" spans="1:1" ht="14.25" customHeight="1" x14ac:dyDescent="0.25">
      <c r="A251" s="11"/>
    </row>
    <row r="252" spans="1:1" ht="14.25" customHeight="1" x14ac:dyDescent="0.25">
      <c r="A252" s="11"/>
    </row>
    <row r="253" spans="1:1" ht="14.25" customHeight="1" x14ac:dyDescent="0.25">
      <c r="A253" s="11"/>
    </row>
    <row r="254" spans="1:1" ht="14.25" customHeight="1" x14ac:dyDescent="0.25">
      <c r="A254" s="11"/>
    </row>
    <row r="255" spans="1:1" ht="14.25" customHeight="1" x14ac:dyDescent="0.25">
      <c r="A255" s="11"/>
    </row>
    <row r="256" spans="1:1" ht="14.25" customHeight="1" x14ac:dyDescent="0.25">
      <c r="A256" s="11"/>
    </row>
    <row r="257" spans="1:1" ht="14.25" customHeight="1" x14ac:dyDescent="0.25">
      <c r="A257" s="11"/>
    </row>
    <row r="258" spans="1:1" ht="14.25" customHeight="1" x14ac:dyDescent="0.25">
      <c r="A258" s="11"/>
    </row>
    <row r="259" spans="1:1" ht="14.25" customHeight="1" x14ac:dyDescent="0.25">
      <c r="A259" s="11"/>
    </row>
    <row r="260" spans="1:1" ht="14.25" customHeight="1" x14ac:dyDescent="0.25">
      <c r="A260" s="11"/>
    </row>
    <row r="261" spans="1:1" ht="14.25" customHeight="1" x14ac:dyDescent="0.25">
      <c r="A261" s="11"/>
    </row>
    <row r="262" spans="1:1" ht="14.25" customHeight="1" x14ac:dyDescent="0.25">
      <c r="A262" s="11"/>
    </row>
    <row r="263" spans="1:1" ht="14.25" customHeight="1" x14ac:dyDescent="0.25">
      <c r="A263" s="11"/>
    </row>
    <row r="264" spans="1:1" ht="14.25" customHeight="1" x14ac:dyDescent="0.25">
      <c r="A264" s="11"/>
    </row>
    <row r="265" spans="1:1" ht="14.25" customHeight="1" x14ac:dyDescent="0.25">
      <c r="A265" s="11"/>
    </row>
    <row r="266" spans="1:1" ht="14.25" customHeight="1" x14ac:dyDescent="0.25">
      <c r="A266" s="11"/>
    </row>
    <row r="267" spans="1:1" ht="14.25" customHeight="1" x14ac:dyDescent="0.25">
      <c r="A267" s="11"/>
    </row>
    <row r="268" spans="1:1" ht="14.25" customHeight="1" x14ac:dyDescent="0.25">
      <c r="A268" s="11"/>
    </row>
    <row r="269" spans="1:1" ht="14.25" customHeight="1" x14ac:dyDescent="0.25">
      <c r="A269" s="11"/>
    </row>
    <row r="270" spans="1:1" ht="14.25" customHeight="1" x14ac:dyDescent="0.25">
      <c r="A270" s="11"/>
    </row>
    <row r="271" spans="1:1" ht="14.25" customHeight="1" x14ac:dyDescent="0.25">
      <c r="A271" s="11"/>
    </row>
    <row r="272" spans="1:1" ht="14.25" customHeight="1" x14ac:dyDescent="0.25">
      <c r="A272" s="11"/>
    </row>
    <row r="273" spans="1:1" ht="14.25" customHeight="1" x14ac:dyDescent="0.25">
      <c r="A273" s="11"/>
    </row>
    <row r="274" spans="1:1" ht="14.25" customHeight="1" x14ac:dyDescent="0.25">
      <c r="A274" s="11"/>
    </row>
    <row r="275" spans="1:1" ht="14.25" customHeight="1" x14ac:dyDescent="0.25">
      <c r="A275" s="11"/>
    </row>
    <row r="276" spans="1:1" ht="14.25" customHeight="1" x14ac:dyDescent="0.25">
      <c r="A276" s="11"/>
    </row>
    <row r="277" spans="1:1" ht="14.25" customHeight="1" x14ac:dyDescent="0.25">
      <c r="A277" s="11"/>
    </row>
    <row r="278" spans="1:1" ht="14.25" customHeight="1" x14ac:dyDescent="0.25">
      <c r="A278" s="11"/>
    </row>
    <row r="279" spans="1:1" ht="14.25" customHeight="1" x14ac:dyDescent="0.25">
      <c r="A279" s="11"/>
    </row>
    <row r="280" spans="1:1" ht="14.25" customHeight="1" x14ac:dyDescent="0.25">
      <c r="A280" s="11"/>
    </row>
    <row r="281" spans="1:1" ht="14.25" customHeight="1" x14ac:dyDescent="0.25">
      <c r="A281" s="11"/>
    </row>
    <row r="282" spans="1:1" ht="14.25" customHeight="1" x14ac:dyDescent="0.25">
      <c r="A282" s="11"/>
    </row>
    <row r="283" spans="1:1" ht="14.25" customHeight="1" x14ac:dyDescent="0.25">
      <c r="A283" s="11"/>
    </row>
    <row r="284" spans="1:1" ht="14.25" customHeight="1" x14ac:dyDescent="0.25">
      <c r="A284" s="11"/>
    </row>
    <row r="285" spans="1:1" ht="14.25" customHeight="1" x14ac:dyDescent="0.25">
      <c r="A285" s="11"/>
    </row>
    <row r="286" spans="1:1" ht="14.25" customHeight="1" x14ac:dyDescent="0.25">
      <c r="A286" s="11"/>
    </row>
    <row r="287" spans="1:1" ht="14.25" customHeight="1" x14ac:dyDescent="0.25">
      <c r="A287" s="11"/>
    </row>
    <row r="288" spans="1:1" ht="14.25" customHeight="1" x14ac:dyDescent="0.25">
      <c r="A288" s="11"/>
    </row>
    <row r="289" spans="1:1" ht="14.25" customHeight="1" x14ac:dyDescent="0.25">
      <c r="A289" s="11"/>
    </row>
    <row r="290" spans="1:1" ht="14.25" customHeight="1" x14ac:dyDescent="0.25">
      <c r="A290" s="11"/>
    </row>
    <row r="291" spans="1:1" ht="14.25" customHeight="1" x14ac:dyDescent="0.25">
      <c r="A291" s="11"/>
    </row>
    <row r="292" spans="1:1" ht="14.25" customHeight="1" x14ac:dyDescent="0.25">
      <c r="A292" s="11"/>
    </row>
    <row r="293" spans="1:1" ht="14.25" customHeight="1" x14ac:dyDescent="0.25">
      <c r="A293" s="11"/>
    </row>
    <row r="294" spans="1:1" ht="14.25" customHeight="1" x14ac:dyDescent="0.25">
      <c r="A294" s="11"/>
    </row>
    <row r="295" spans="1:1" ht="14.25" customHeight="1" x14ac:dyDescent="0.25">
      <c r="A295" s="11"/>
    </row>
    <row r="296" spans="1:1" ht="14.25" customHeight="1" x14ac:dyDescent="0.25">
      <c r="A296" s="11"/>
    </row>
    <row r="297" spans="1:1" ht="14.25" customHeight="1" x14ac:dyDescent="0.25">
      <c r="A297" s="11"/>
    </row>
    <row r="298" spans="1:1" ht="14.25" customHeight="1" x14ac:dyDescent="0.25">
      <c r="A298" s="11"/>
    </row>
    <row r="299" spans="1:1" ht="14.25" customHeight="1" x14ac:dyDescent="0.25">
      <c r="A299" s="11"/>
    </row>
    <row r="300" spans="1:1" ht="14.25" customHeight="1" x14ac:dyDescent="0.25">
      <c r="A300" s="11"/>
    </row>
    <row r="301" spans="1:1" ht="14.25" customHeight="1" x14ac:dyDescent="0.25">
      <c r="A301" s="11"/>
    </row>
    <row r="302" spans="1:1" ht="14.25" customHeight="1" x14ac:dyDescent="0.25">
      <c r="A302" s="11"/>
    </row>
    <row r="303" spans="1:1" ht="14.25" customHeight="1" x14ac:dyDescent="0.25">
      <c r="A303" s="11"/>
    </row>
    <row r="304" spans="1:1" ht="14.25" customHeight="1" x14ac:dyDescent="0.25">
      <c r="A304" s="11"/>
    </row>
    <row r="305" spans="1:1" ht="14.25" customHeight="1" x14ac:dyDescent="0.25">
      <c r="A305" s="11"/>
    </row>
    <row r="306" spans="1:1" ht="14.25" customHeight="1" x14ac:dyDescent="0.25">
      <c r="A306" s="11"/>
    </row>
    <row r="307" spans="1:1" ht="14.25" customHeight="1" x14ac:dyDescent="0.25">
      <c r="A307" s="11"/>
    </row>
    <row r="308" spans="1:1" ht="14.25" customHeight="1" x14ac:dyDescent="0.25">
      <c r="A308" s="11"/>
    </row>
    <row r="309" spans="1:1" ht="14.25" customHeight="1" x14ac:dyDescent="0.25">
      <c r="A309" s="11"/>
    </row>
    <row r="310" spans="1:1" ht="14.25" customHeight="1" x14ac:dyDescent="0.25">
      <c r="A310" s="11"/>
    </row>
    <row r="311" spans="1:1" ht="14.25" customHeight="1" x14ac:dyDescent="0.25">
      <c r="A311" s="11"/>
    </row>
    <row r="312" spans="1:1" ht="14.25" customHeight="1" x14ac:dyDescent="0.25">
      <c r="A312" s="11"/>
    </row>
    <row r="313" spans="1:1" ht="14.25" customHeight="1" x14ac:dyDescent="0.25">
      <c r="A313" s="11"/>
    </row>
    <row r="314" spans="1:1" ht="14.25" customHeight="1" x14ac:dyDescent="0.25">
      <c r="A314" s="11"/>
    </row>
    <row r="315" spans="1:1" ht="14.25" customHeight="1" x14ac:dyDescent="0.25">
      <c r="A315" s="11"/>
    </row>
    <row r="316" spans="1:1" ht="14.25" customHeight="1" x14ac:dyDescent="0.25">
      <c r="A316" s="11"/>
    </row>
    <row r="317" spans="1:1" ht="14.25" customHeight="1" x14ac:dyDescent="0.25">
      <c r="A317" s="11"/>
    </row>
    <row r="318" spans="1:1" ht="14.25" customHeight="1" x14ac:dyDescent="0.25">
      <c r="A318" s="11"/>
    </row>
    <row r="319" spans="1:1" ht="14.25" customHeight="1" x14ac:dyDescent="0.25">
      <c r="A319" s="11"/>
    </row>
    <row r="320" spans="1:1" ht="14.25" customHeight="1" x14ac:dyDescent="0.25">
      <c r="A320" s="11"/>
    </row>
    <row r="321" spans="1:1" ht="14.25" customHeight="1" x14ac:dyDescent="0.25">
      <c r="A321" s="11"/>
    </row>
    <row r="322" spans="1:1" ht="14.25" customHeight="1" x14ac:dyDescent="0.25">
      <c r="A322" s="11"/>
    </row>
    <row r="323" spans="1:1" ht="14.25" customHeight="1" x14ac:dyDescent="0.25">
      <c r="A323" s="11"/>
    </row>
    <row r="324" spans="1:1" ht="14.25" customHeight="1" x14ac:dyDescent="0.25">
      <c r="A324" s="11"/>
    </row>
    <row r="325" spans="1:1" ht="14.25" customHeight="1" x14ac:dyDescent="0.25">
      <c r="A325" s="11"/>
    </row>
    <row r="326" spans="1:1" ht="14.25" customHeight="1" x14ac:dyDescent="0.25">
      <c r="A326" s="11"/>
    </row>
    <row r="327" spans="1:1" ht="14.25" customHeight="1" x14ac:dyDescent="0.25">
      <c r="A327" s="11"/>
    </row>
    <row r="328" spans="1:1" ht="14.25" customHeight="1" x14ac:dyDescent="0.25">
      <c r="A328" s="11"/>
    </row>
    <row r="329" spans="1:1" ht="14.25" customHeight="1" x14ac:dyDescent="0.25">
      <c r="A329" s="11"/>
    </row>
    <row r="330" spans="1:1" ht="14.25" customHeight="1" x14ac:dyDescent="0.25">
      <c r="A330" s="11"/>
    </row>
    <row r="331" spans="1:1" ht="14.25" customHeight="1" x14ac:dyDescent="0.25">
      <c r="A331" s="11"/>
    </row>
    <row r="332" spans="1:1" ht="14.25" customHeight="1" x14ac:dyDescent="0.25">
      <c r="A332" s="11"/>
    </row>
    <row r="333" spans="1:1" ht="14.25" customHeight="1" x14ac:dyDescent="0.25">
      <c r="A333" s="11"/>
    </row>
    <row r="334" spans="1:1" ht="14.25" customHeight="1" x14ac:dyDescent="0.25">
      <c r="A334" s="11"/>
    </row>
    <row r="335" spans="1:1" ht="14.25" customHeight="1" x14ac:dyDescent="0.25">
      <c r="A335" s="11"/>
    </row>
    <row r="336" spans="1:1" ht="14.25" customHeight="1" x14ac:dyDescent="0.25">
      <c r="A336" s="11"/>
    </row>
    <row r="337" spans="1:1" ht="14.25" customHeight="1" x14ac:dyDescent="0.25">
      <c r="A337" s="11"/>
    </row>
    <row r="338" spans="1:1" ht="14.25" customHeight="1" x14ac:dyDescent="0.25">
      <c r="A338" s="11"/>
    </row>
    <row r="339" spans="1:1" ht="14.25" customHeight="1" x14ac:dyDescent="0.25">
      <c r="A339" s="11"/>
    </row>
    <row r="340" spans="1:1" ht="14.25" customHeight="1" x14ac:dyDescent="0.25">
      <c r="A340" s="11"/>
    </row>
    <row r="341" spans="1:1" ht="14.25" customHeight="1" x14ac:dyDescent="0.25">
      <c r="A341" s="11"/>
    </row>
    <row r="342" spans="1:1" ht="14.25" customHeight="1" x14ac:dyDescent="0.25">
      <c r="A342" s="11"/>
    </row>
    <row r="343" spans="1:1" ht="14.25" customHeight="1" x14ac:dyDescent="0.25">
      <c r="A343" s="11"/>
    </row>
    <row r="344" spans="1:1" ht="14.25" customHeight="1" x14ac:dyDescent="0.25">
      <c r="A344" s="11"/>
    </row>
    <row r="345" spans="1:1" ht="14.25" customHeight="1" x14ac:dyDescent="0.25">
      <c r="A345" s="11"/>
    </row>
    <row r="346" spans="1:1" ht="14.25" customHeight="1" x14ac:dyDescent="0.25">
      <c r="A346" s="11"/>
    </row>
    <row r="347" spans="1:1" ht="14.25" customHeight="1" x14ac:dyDescent="0.25">
      <c r="A347" s="11"/>
    </row>
    <row r="348" spans="1:1" ht="14.25" customHeight="1" x14ac:dyDescent="0.25">
      <c r="A348" s="11"/>
    </row>
    <row r="349" spans="1:1" ht="14.25" customHeight="1" x14ac:dyDescent="0.25">
      <c r="A349" s="11"/>
    </row>
    <row r="350" spans="1:1" ht="14.25" customHeight="1" x14ac:dyDescent="0.25">
      <c r="A350" s="11"/>
    </row>
    <row r="351" spans="1:1" ht="14.25" customHeight="1" x14ac:dyDescent="0.25">
      <c r="A351" s="11"/>
    </row>
    <row r="352" spans="1:1" ht="14.25" customHeight="1" x14ac:dyDescent="0.25">
      <c r="A352" s="11"/>
    </row>
    <row r="353" spans="1:1" ht="14.25" customHeight="1" x14ac:dyDescent="0.25">
      <c r="A353" s="11"/>
    </row>
    <row r="354" spans="1:1" ht="14.25" customHeight="1" x14ac:dyDescent="0.25">
      <c r="A354" s="11"/>
    </row>
    <row r="355" spans="1:1" ht="14.25" customHeight="1" x14ac:dyDescent="0.25">
      <c r="A355" s="11"/>
    </row>
    <row r="356" spans="1:1" ht="14.25" customHeight="1" x14ac:dyDescent="0.25">
      <c r="A356" s="11"/>
    </row>
    <row r="357" spans="1:1" ht="14.25" customHeight="1" x14ac:dyDescent="0.25">
      <c r="A357" s="11"/>
    </row>
    <row r="358" spans="1:1" ht="14.25" customHeight="1" x14ac:dyDescent="0.25">
      <c r="A358" s="11"/>
    </row>
    <row r="359" spans="1:1" ht="14.25" customHeight="1" x14ac:dyDescent="0.25">
      <c r="A359" s="11"/>
    </row>
    <row r="360" spans="1:1" ht="14.25" customHeight="1" x14ac:dyDescent="0.25">
      <c r="A360" s="11"/>
    </row>
    <row r="361" spans="1:1" ht="14.25" customHeight="1" x14ac:dyDescent="0.25">
      <c r="A361" s="11"/>
    </row>
    <row r="362" spans="1:1" ht="14.25" customHeight="1" x14ac:dyDescent="0.25">
      <c r="A362" s="11"/>
    </row>
    <row r="363" spans="1:1" ht="14.25" customHeight="1" x14ac:dyDescent="0.25">
      <c r="A363" s="11"/>
    </row>
    <row r="364" spans="1:1" ht="14.25" customHeight="1" x14ac:dyDescent="0.25">
      <c r="A364" s="11"/>
    </row>
    <row r="365" spans="1:1" ht="14.25" customHeight="1" x14ac:dyDescent="0.25">
      <c r="A365" s="11"/>
    </row>
    <row r="366" spans="1:1" ht="14.25" customHeight="1" x14ac:dyDescent="0.25">
      <c r="A366" s="11"/>
    </row>
    <row r="367" spans="1:1" ht="14.25" customHeight="1" x14ac:dyDescent="0.25">
      <c r="A367" s="11"/>
    </row>
    <row r="368" spans="1:1" ht="14.25" customHeight="1" x14ac:dyDescent="0.25">
      <c r="A368" s="11"/>
    </row>
    <row r="369" spans="1:1" ht="14.25" customHeight="1" x14ac:dyDescent="0.25">
      <c r="A369" s="11"/>
    </row>
    <row r="370" spans="1:1" ht="14.25" customHeight="1" x14ac:dyDescent="0.25">
      <c r="A370" s="11"/>
    </row>
    <row r="371" spans="1:1" ht="14.25" customHeight="1" x14ac:dyDescent="0.25">
      <c r="A371" s="11"/>
    </row>
    <row r="372" spans="1:1" ht="14.25" customHeight="1" x14ac:dyDescent="0.25">
      <c r="A372" s="11"/>
    </row>
    <row r="373" spans="1:1" ht="14.25" customHeight="1" x14ac:dyDescent="0.25">
      <c r="A373" s="11"/>
    </row>
    <row r="374" spans="1:1" ht="14.25" customHeight="1" x14ac:dyDescent="0.25">
      <c r="A374" s="11"/>
    </row>
    <row r="375" spans="1:1" ht="14.25" customHeight="1" x14ac:dyDescent="0.25">
      <c r="A375" s="11"/>
    </row>
    <row r="376" spans="1:1" ht="14.25" customHeight="1" x14ac:dyDescent="0.25">
      <c r="A376" s="11"/>
    </row>
    <row r="377" spans="1:1" ht="14.25" customHeight="1" x14ac:dyDescent="0.25">
      <c r="A377" s="11"/>
    </row>
    <row r="378" spans="1:1" ht="14.25" customHeight="1" x14ac:dyDescent="0.25">
      <c r="A378" s="11"/>
    </row>
    <row r="379" spans="1:1" ht="14.25" customHeight="1" x14ac:dyDescent="0.25">
      <c r="A379" s="11"/>
    </row>
    <row r="380" spans="1:1" ht="14.25" customHeight="1" x14ac:dyDescent="0.25">
      <c r="A380" s="11"/>
    </row>
    <row r="381" spans="1:1" ht="14.25" customHeight="1" x14ac:dyDescent="0.25">
      <c r="A381" s="11"/>
    </row>
    <row r="382" spans="1:1" ht="14.25" customHeight="1" x14ac:dyDescent="0.25">
      <c r="A382" s="11"/>
    </row>
    <row r="383" spans="1:1" ht="14.25" customHeight="1" x14ac:dyDescent="0.25">
      <c r="A383" s="11"/>
    </row>
    <row r="384" spans="1:1" ht="14.25" customHeight="1" x14ac:dyDescent="0.25">
      <c r="A384" s="11"/>
    </row>
    <row r="385" spans="1:1" ht="14.25" customHeight="1" x14ac:dyDescent="0.25">
      <c r="A385" s="11"/>
    </row>
    <row r="386" spans="1:1" ht="14.25" customHeight="1" x14ac:dyDescent="0.25">
      <c r="A386" s="11"/>
    </row>
    <row r="387" spans="1:1" ht="14.25" customHeight="1" x14ac:dyDescent="0.25">
      <c r="A387" s="11"/>
    </row>
    <row r="388" spans="1:1" ht="14.25" customHeight="1" x14ac:dyDescent="0.25">
      <c r="A388" s="11"/>
    </row>
    <row r="389" spans="1:1" ht="14.25" customHeight="1" x14ac:dyDescent="0.25">
      <c r="A389" s="11"/>
    </row>
    <row r="390" spans="1:1" ht="14.25" customHeight="1" x14ac:dyDescent="0.25">
      <c r="A390" s="11"/>
    </row>
    <row r="391" spans="1:1" ht="14.25" customHeight="1" x14ac:dyDescent="0.25">
      <c r="A391" s="11"/>
    </row>
    <row r="392" spans="1:1" ht="14.25" customHeight="1" x14ac:dyDescent="0.25">
      <c r="A392" s="11"/>
    </row>
    <row r="393" spans="1:1" ht="14.25" customHeight="1" x14ac:dyDescent="0.25">
      <c r="A393" s="11"/>
    </row>
    <row r="394" spans="1:1" ht="14.25" customHeight="1" x14ac:dyDescent="0.25">
      <c r="A394" s="11"/>
    </row>
    <row r="395" spans="1:1" ht="14.25" customHeight="1" x14ac:dyDescent="0.25">
      <c r="A395" s="11"/>
    </row>
    <row r="396" spans="1:1" ht="14.25" customHeight="1" x14ac:dyDescent="0.25">
      <c r="A396" s="11"/>
    </row>
    <row r="397" spans="1:1" ht="14.25" customHeight="1" x14ac:dyDescent="0.25">
      <c r="A397" s="11"/>
    </row>
    <row r="398" spans="1:1" ht="14.25" customHeight="1" x14ac:dyDescent="0.25">
      <c r="A398" s="11"/>
    </row>
    <row r="399" spans="1:1" ht="14.25" customHeight="1" x14ac:dyDescent="0.25">
      <c r="A399" s="11"/>
    </row>
    <row r="400" spans="1:1" ht="14.25" customHeight="1" x14ac:dyDescent="0.25">
      <c r="A400" s="11"/>
    </row>
    <row r="401" spans="1:1" ht="14.25" customHeight="1" x14ac:dyDescent="0.25">
      <c r="A401" s="11"/>
    </row>
    <row r="402" spans="1:1" ht="14.25" customHeight="1" x14ac:dyDescent="0.25">
      <c r="A402" s="11"/>
    </row>
    <row r="403" spans="1:1" ht="14.25" customHeight="1" x14ac:dyDescent="0.25">
      <c r="A403" s="11"/>
    </row>
    <row r="404" spans="1:1" ht="14.25" customHeight="1" x14ac:dyDescent="0.25">
      <c r="A404" s="11"/>
    </row>
    <row r="405" spans="1:1" ht="14.25" customHeight="1" x14ac:dyDescent="0.25">
      <c r="A405" s="11"/>
    </row>
    <row r="406" spans="1:1" ht="14.25" customHeight="1" x14ac:dyDescent="0.25">
      <c r="A406" s="11"/>
    </row>
    <row r="407" spans="1:1" ht="14.25" customHeight="1" x14ac:dyDescent="0.25">
      <c r="A407" s="11"/>
    </row>
    <row r="408" spans="1:1" ht="14.25" customHeight="1" x14ac:dyDescent="0.25">
      <c r="A408" s="11"/>
    </row>
    <row r="409" spans="1:1" ht="14.25" customHeight="1" x14ac:dyDescent="0.25">
      <c r="A409" s="11"/>
    </row>
    <row r="410" spans="1:1" ht="14.25" customHeight="1" x14ac:dyDescent="0.25">
      <c r="A410" s="11"/>
    </row>
    <row r="411" spans="1:1" ht="14.25" customHeight="1" x14ac:dyDescent="0.25">
      <c r="A411" s="11"/>
    </row>
    <row r="412" spans="1:1" ht="14.25" customHeight="1" x14ac:dyDescent="0.25">
      <c r="A412" s="11"/>
    </row>
    <row r="413" spans="1:1" ht="14.25" customHeight="1" x14ac:dyDescent="0.25">
      <c r="A413" s="11"/>
    </row>
    <row r="414" spans="1:1" ht="14.25" customHeight="1" x14ac:dyDescent="0.25">
      <c r="A414" s="11"/>
    </row>
    <row r="415" spans="1:1" ht="14.25" customHeight="1" x14ac:dyDescent="0.25">
      <c r="A415" s="11"/>
    </row>
    <row r="416" spans="1:1" ht="14.25" customHeight="1" x14ac:dyDescent="0.25">
      <c r="A416" s="11"/>
    </row>
    <row r="417" spans="1:1" ht="14.25" customHeight="1" x14ac:dyDescent="0.25">
      <c r="A417" s="11"/>
    </row>
    <row r="418" spans="1:1" ht="14.25" customHeight="1" x14ac:dyDescent="0.25">
      <c r="A418" s="11"/>
    </row>
    <row r="419" spans="1:1" ht="14.25" customHeight="1" x14ac:dyDescent="0.25">
      <c r="A419" s="11"/>
    </row>
    <row r="420" spans="1:1" ht="14.25" customHeight="1" x14ac:dyDescent="0.25">
      <c r="A420" s="11"/>
    </row>
    <row r="421" spans="1:1" ht="14.25" customHeight="1" x14ac:dyDescent="0.25">
      <c r="A421" s="11"/>
    </row>
    <row r="422" spans="1:1" ht="14.25" customHeight="1" x14ac:dyDescent="0.25">
      <c r="A422" s="11"/>
    </row>
    <row r="423" spans="1:1" ht="14.25" customHeight="1" x14ac:dyDescent="0.25">
      <c r="A423" s="11"/>
    </row>
    <row r="424" spans="1:1" ht="14.25" customHeight="1" x14ac:dyDescent="0.25">
      <c r="A424" s="11"/>
    </row>
    <row r="425" spans="1:1" ht="14.25" customHeight="1" x14ac:dyDescent="0.25">
      <c r="A425" s="11"/>
    </row>
    <row r="426" spans="1:1" ht="14.25" customHeight="1" x14ac:dyDescent="0.25">
      <c r="A426" s="11"/>
    </row>
    <row r="427" spans="1:1" ht="14.25" customHeight="1" x14ac:dyDescent="0.25">
      <c r="A427" s="11"/>
    </row>
    <row r="428" spans="1:1" ht="14.25" customHeight="1" x14ac:dyDescent="0.25">
      <c r="A428" s="11"/>
    </row>
    <row r="429" spans="1:1" ht="14.25" customHeight="1" x14ac:dyDescent="0.25">
      <c r="A429" s="11"/>
    </row>
    <row r="430" spans="1:1" ht="14.25" customHeight="1" x14ac:dyDescent="0.25">
      <c r="A430" s="11"/>
    </row>
    <row r="431" spans="1:1" ht="14.25" customHeight="1" x14ac:dyDescent="0.25">
      <c r="A431" s="11"/>
    </row>
    <row r="432" spans="1:1" ht="14.25" customHeight="1" x14ac:dyDescent="0.25">
      <c r="A432" s="11"/>
    </row>
    <row r="433" spans="1:1" ht="14.25" customHeight="1" x14ac:dyDescent="0.25">
      <c r="A433" s="11"/>
    </row>
    <row r="434" spans="1:1" ht="14.25" customHeight="1" x14ac:dyDescent="0.25">
      <c r="A434" s="11"/>
    </row>
    <row r="435" spans="1:1" ht="14.25" customHeight="1" x14ac:dyDescent="0.25">
      <c r="A435" s="11"/>
    </row>
    <row r="436" spans="1:1" ht="14.25" customHeight="1" x14ac:dyDescent="0.25">
      <c r="A436" s="11"/>
    </row>
    <row r="437" spans="1:1" ht="14.25" customHeight="1" x14ac:dyDescent="0.25">
      <c r="A437" s="11"/>
    </row>
    <row r="438" spans="1:1" ht="14.25" customHeight="1" x14ac:dyDescent="0.25">
      <c r="A438" s="11"/>
    </row>
    <row r="439" spans="1:1" ht="14.25" customHeight="1" x14ac:dyDescent="0.25">
      <c r="A439" s="11"/>
    </row>
    <row r="440" spans="1:1" ht="14.25" customHeight="1" x14ac:dyDescent="0.25">
      <c r="A440" s="11"/>
    </row>
    <row r="441" spans="1:1" ht="14.25" customHeight="1" x14ac:dyDescent="0.25">
      <c r="A441" s="11"/>
    </row>
    <row r="442" spans="1:1" ht="14.25" customHeight="1" x14ac:dyDescent="0.25">
      <c r="A442" s="11"/>
    </row>
    <row r="443" spans="1:1" ht="14.25" customHeight="1" x14ac:dyDescent="0.25">
      <c r="A443" s="11"/>
    </row>
    <row r="444" spans="1:1" ht="14.25" customHeight="1" x14ac:dyDescent="0.25">
      <c r="A444" s="11"/>
    </row>
    <row r="445" spans="1:1" ht="14.25" customHeight="1" x14ac:dyDescent="0.25">
      <c r="A445" s="11"/>
    </row>
    <row r="446" spans="1:1" ht="14.25" customHeight="1" x14ac:dyDescent="0.25">
      <c r="A446" s="11"/>
    </row>
    <row r="447" spans="1:1" ht="14.25" customHeight="1" x14ac:dyDescent="0.25">
      <c r="A447" s="11"/>
    </row>
    <row r="448" spans="1:1" ht="14.25" customHeight="1" x14ac:dyDescent="0.25">
      <c r="A448" s="11"/>
    </row>
    <row r="449" spans="1:1" ht="14.25" customHeight="1" x14ac:dyDescent="0.25">
      <c r="A449" s="11"/>
    </row>
    <row r="450" spans="1:1" ht="14.25" customHeight="1" x14ac:dyDescent="0.25">
      <c r="A450" s="11"/>
    </row>
    <row r="451" spans="1:1" ht="14.25" customHeight="1" x14ac:dyDescent="0.25">
      <c r="A451" s="11"/>
    </row>
    <row r="452" spans="1:1" ht="14.25" customHeight="1" x14ac:dyDescent="0.25">
      <c r="A452" s="11"/>
    </row>
    <row r="453" spans="1:1" ht="14.25" customHeight="1" x14ac:dyDescent="0.25">
      <c r="A453" s="11"/>
    </row>
    <row r="454" spans="1:1" ht="14.25" customHeight="1" x14ac:dyDescent="0.25">
      <c r="A454" s="11"/>
    </row>
    <row r="455" spans="1:1" ht="14.25" customHeight="1" x14ac:dyDescent="0.25">
      <c r="A455" s="11"/>
    </row>
    <row r="456" spans="1:1" ht="14.25" customHeight="1" x14ac:dyDescent="0.25">
      <c r="A456" s="11"/>
    </row>
    <row r="457" spans="1:1" ht="14.25" customHeight="1" x14ac:dyDescent="0.25">
      <c r="A457" s="11"/>
    </row>
    <row r="458" spans="1:1" ht="14.25" customHeight="1" x14ac:dyDescent="0.25">
      <c r="A458" s="11"/>
    </row>
    <row r="459" spans="1:1" ht="14.25" customHeight="1" x14ac:dyDescent="0.25">
      <c r="A459" s="11"/>
    </row>
    <row r="460" spans="1:1" ht="14.25" customHeight="1" x14ac:dyDescent="0.25">
      <c r="A460" s="11"/>
    </row>
    <row r="461" spans="1:1" ht="14.25" customHeight="1" x14ac:dyDescent="0.25">
      <c r="A461" s="11"/>
    </row>
    <row r="462" spans="1:1" ht="14.25" customHeight="1" x14ac:dyDescent="0.25">
      <c r="A462" s="11"/>
    </row>
    <row r="463" spans="1:1" ht="14.25" customHeight="1" x14ac:dyDescent="0.25">
      <c r="A463" s="11"/>
    </row>
    <row r="464" spans="1:1" ht="14.25" customHeight="1" x14ac:dyDescent="0.25">
      <c r="A464" s="11"/>
    </row>
    <row r="465" spans="1:1" ht="14.25" customHeight="1" x14ac:dyDescent="0.25">
      <c r="A465" s="11"/>
    </row>
    <row r="466" spans="1:1" ht="14.25" customHeight="1" x14ac:dyDescent="0.25">
      <c r="A466" s="11"/>
    </row>
    <row r="467" spans="1:1" ht="14.25" customHeight="1" x14ac:dyDescent="0.25">
      <c r="A467" s="11"/>
    </row>
    <row r="468" spans="1:1" ht="14.25" customHeight="1" x14ac:dyDescent="0.25">
      <c r="A468" s="11"/>
    </row>
    <row r="469" spans="1:1" ht="14.25" customHeight="1" x14ac:dyDescent="0.25">
      <c r="A469" s="11"/>
    </row>
    <row r="470" spans="1:1" ht="14.25" customHeight="1" x14ac:dyDescent="0.25">
      <c r="A470" s="11"/>
    </row>
    <row r="471" spans="1:1" ht="14.25" customHeight="1" x14ac:dyDescent="0.25">
      <c r="A471" s="11"/>
    </row>
    <row r="472" spans="1:1" ht="14.25" customHeight="1" x14ac:dyDescent="0.25">
      <c r="A472" s="11"/>
    </row>
    <row r="473" spans="1:1" ht="14.25" customHeight="1" x14ac:dyDescent="0.25">
      <c r="A473" s="11"/>
    </row>
    <row r="474" spans="1:1" ht="14.25" customHeight="1" x14ac:dyDescent="0.25">
      <c r="A474" s="11"/>
    </row>
    <row r="475" spans="1:1" ht="14.25" customHeight="1" x14ac:dyDescent="0.25">
      <c r="A475" s="11"/>
    </row>
    <row r="476" spans="1:1" ht="14.25" customHeight="1" x14ac:dyDescent="0.25">
      <c r="A476" s="11"/>
    </row>
    <row r="477" spans="1:1" ht="14.25" customHeight="1" x14ac:dyDescent="0.25">
      <c r="A477" s="11"/>
    </row>
    <row r="478" spans="1:1" ht="14.25" customHeight="1" x14ac:dyDescent="0.25">
      <c r="A478" s="11"/>
    </row>
    <row r="479" spans="1:1" ht="14.25" customHeight="1" x14ac:dyDescent="0.25">
      <c r="A479" s="11"/>
    </row>
    <row r="480" spans="1:1" ht="14.25" customHeight="1" x14ac:dyDescent="0.25">
      <c r="A480" s="11"/>
    </row>
    <row r="481" spans="1:1" ht="14.25" customHeight="1" x14ac:dyDescent="0.25">
      <c r="A481" s="11"/>
    </row>
    <row r="482" spans="1:1" ht="14.25" customHeight="1" x14ac:dyDescent="0.25">
      <c r="A482" s="11"/>
    </row>
    <row r="483" spans="1:1" ht="14.25" customHeight="1" x14ac:dyDescent="0.25">
      <c r="A483" s="11"/>
    </row>
    <row r="484" spans="1:1" ht="14.25" customHeight="1" x14ac:dyDescent="0.25">
      <c r="A484" s="11"/>
    </row>
    <row r="485" spans="1:1" ht="14.25" customHeight="1" x14ac:dyDescent="0.25">
      <c r="A485" s="11"/>
    </row>
    <row r="486" spans="1:1" ht="14.25" customHeight="1" x14ac:dyDescent="0.25">
      <c r="A486" s="11"/>
    </row>
    <row r="487" spans="1:1" ht="14.25" customHeight="1" x14ac:dyDescent="0.25">
      <c r="A487" s="11"/>
    </row>
    <row r="488" spans="1:1" ht="14.25" customHeight="1" x14ac:dyDescent="0.25">
      <c r="A488" s="11"/>
    </row>
    <row r="489" spans="1:1" ht="14.25" customHeight="1" x14ac:dyDescent="0.25">
      <c r="A489" s="11"/>
    </row>
    <row r="490" spans="1:1" ht="14.25" customHeight="1" x14ac:dyDescent="0.25">
      <c r="A490" s="11"/>
    </row>
    <row r="491" spans="1:1" ht="14.25" customHeight="1" x14ac:dyDescent="0.25">
      <c r="A491" s="11"/>
    </row>
    <row r="492" spans="1:1" ht="14.25" customHeight="1" x14ac:dyDescent="0.25">
      <c r="A492" s="11"/>
    </row>
    <row r="493" spans="1:1" ht="14.25" customHeight="1" x14ac:dyDescent="0.25">
      <c r="A493" s="11"/>
    </row>
    <row r="494" spans="1:1" ht="14.25" customHeight="1" x14ac:dyDescent="0.25">
      <c r="A494" s="11"/>
    </row>
    <row r="495" spans="1:1" ht="14.25" customHeight="1" x14ac:dyDescent="0.25">
      <c r="A495" s="11"/>
    </row>
    <row r="496" spans="1:1" ht="14.25" customHeight="1" x14ac:dyDescent="0.25">
      <c r="A496" s="11"/>
    </row>
    <row r="497" spans="1:1" ht="14.25" customHeight="1" x14ac:dyDescent="0.25">
      <c r="A497" s="11"/>
    </row>
    <row r="498" spans="1:1" ht="14.25" customHeight="1" x14ac:dyDescent="0.25">
      <c r="A498" s="11"/>
    </row>
    <row r="499" spans="1:1" ht="14.25" customHeight="1" x14ac:dyDescent="0.25">
      <c r="A499" s="11"/>
    </row>
    <row r="500" spans="1:1" ht="14.25" customHeight="1" x14ac:dyDescent="0.25">
      <c r="A500" s="11"/>
    </row>
    <row r="501" spans="1:1" ht="14.25" customHeight="1" x14ac:dyDescent="0.25">
      <c r="A501" s="11"/>
    </row>
    <row r="502" spans="1:1" ht="14.25" customHeight="1" x14ac:dyDescent="0.25">
      <c r="A502" s="11"/>
    </row>
    <row r="503" spans="1:1" ht="14.25" customHeight="1" x14ac:dyDescent="0.25">
      <c r="A503" s="11"/>
    </row>
    <row r="504" spans="1:1" ht="14.25" customHeight="1" x14ac:dyDescent="0.25">
      <c r="A504" s="11"/>
    </row>
    <row r="505" spans="1:1" ht="14.25" customHeight="1" x14ac:dyDescent="0.25">
      <c r="A505" s="11"/>
    </row>
    <row r="506" spans="1:1" ht="14.25" customHeight="1" x14ac:dyDescent="0.25">
      <c r="A506" s="11"/>
    </row>
    <row r="507" spans="1:1" ht="14.25" customHeight="1" x14ac:dyDescent="0.25">
      <c r="A507" s="11"/>
    </row>
    <row r="508" spans="1:1" ht="14.25" customHeight="1" x14ac:dyDescent="0.25">
      <c r="A508" s="11"/>
    </row>
    <row r="509" spans="1:1" ht="14.25" customHeight="1" x14ac:dyDescent="0.25">
      <c r="A509" s="11"/>
    </row>
    <row r="510" spans="1:1" ht="14.25" customHeight="1" x14ac:dyDescent="0.25">
      <c r="A510" s="11"/>
    </row>
    <row r="511" spans="1:1" ht="14.25" customHeight="1" x14ac:dyDescent="0.25">
      <c r="A511" s="11"/>
    </row>
    <row r="512" spans="1:1" ht="14.25" customHeight="1" x14ac:dyDescent="0.25">
      <c r="A512" s="11"/>
    </row>
    <row r="513" spans="1:1" ht="14.25" customHeight="1" x14ac:dyDescent="0.25">
      <c r="A513" s="11"/>
    </row>
    <row r="514" spans="1:1" ht="14.25" customHeight="1" x14ac:dyDescent="0.25">
      <c r="A514" s="11"/>
    </row>
    <row r="515" spans="1:1" ht="14.25" customHeight="1" x14ac:dyDescent="0.25">
      <c r="A515" s="11"/>
    </row>
    <row r="516" spans="1:1" ht="14.25" customHeight="1" x14ac:dyDescent="0.25">
      <c r="A516" s="11"/>
    </row>
    <row r="517" spans="1:1" ht="14.25" customHeight="1" x14ac:dyDescent="0.25">
      <c r="A517" s="11"/>
    </row>
    <row r="518" spans="1:1" ht="14.25" customHeight="1" x14ac:dyDescent="0.25">
      <c r="A518" s="11"/>
    </row>
    <row r="519" spans="1:1" ht="14.25" customHeight="1" x14ac:dyDescent="0.25">
      <c r="A519" s="11"/>
    </row>
    <row r="520" spans="1:1" ht="14.25" customHeight="1" x14ac:dyDescent="0.25">
      <c r="A520" s="11"/>
    </row>
    <row r="521" spans="1:1" ht="14.25" customHeight="1" x14ac:dyDescent="0.25">
      <c r="A521" s="11"/>
    </row>
    <row r="522" spans="1:1" ht="14.25" customHeight="1" x14ac:dyDescent="0.25">
      <c r="A522" s="11"/>
    </row>
    <row r="523" spans="1:1" ht="14.25" customHeight="1" x14ac:dyDescent="0.25">
      <c r="A523" s="11"/>
    </row>
    <row r="524" spans="1:1" ht="14.25" customHeight="1" x14ac:dyDescent="0.25">
      <c r="A524" s="11"/>
    </row>
    <row r="525" spans="1:1" ht="14.25" customHeight="1" x14ac:dyDescent="0.25">
      <c r="A525" s="11"/>
    </row>
    <row r="526" spans="1:1" ht="14.25" customHeight="1" x14ac:dyDescent="0.25">
      <c r="A526" s="11"/>
    </row>
    <row r="527" spans="1:1" ht="14.25" customHeight="1" x14ac:dyDescent="0.25">
      <c r="A527" s="11"/>
    </row>
    <row r="528" spans="1:1" ht="14.25" customHeight="1" x14ac:dyDescent="0.25">
      <c r="A528" s="11"/>
    </row>
    <row r="529" spans="1:1" ht="14.25" customHeight="1" x14ac:dyDescent="0.25">
      <c r="A529" s="11"/>
    </row>
    <row r="530" spans="1:1" ht="14.25" customHeight="1" x14ac:dyDescent="0.25">
      <c r="A530" s="11"/>
    </row>
    <row r="531" spans="1:1" ht="14.25" customHeight="1" x14ac:dyDescent="0.25">
      <c r="A531" s="11"/>
    </row>
    <row r="532" spans="1:1" ht="14.25" customHeight="1" x14ac:dyDescent="0.25">
      <c r="A532" s="11"/>
    </row>
    <row r="533" spans="1:1" ht="14.25" customHeight="1" x14ac:dyDescent="0.25">
      <c r="A533" s="11"/>
    </row>
    <row r="534" spans="1:1" ht="14.25" customHeight="1" x14ac:dyDescent="0.25">
      <c r="A534" s="11"/>
    </row>
    <row r="535" spans="1:1" ht="14.25" customHeight="1" x14ac:dyDescent="0.25">
      <c r="A535" s="11"/>
    </row>
    <row r="536" spans="1:1" ht="14.25" customHeight="1" x14ac:dyDescent="0.25">
      <c r="A536" s="11"/>
    </row>
    <row r="537" spans="1:1" ht="14.25" customHeight="1" x14ac:dyDescent="0.25">
      <c r="A537" s="11"/>
    </row>
    <row r="538" spans="1:1" ht="14.25" customHeight="1" x14ac:dyDescent="0.25">
      <c r="A538" s="11"/>
    </row>
    <row r="539" spans="1:1" ht="14.25" customHeight="1" x14ac:dyDescent="0.25">
      <c r="A539" s="11"/>
    </row>
    <row r="540" spans="1:1" ht="14.25" customHeight="1" x14ac:dyDescent="0.25">
      <c r="A540" s="11"/>
    </row>
    <row r="541" spans="1:1" ht="14.25" customHeight="1" x14ac:dyDescent="0.25">
      <c r="A541" s="11"/>
    </row>
    <row r="542" spans="1:1" ht="14.25" customHeight="1" x14ac:dyDescent="0.25">
      <c r="A542" s="11"/>
    </row>
    <row r="543" spans="1:1" ht="14.25" customHeight="1" x14ac:dyDescent="0.25">
      <c r="A543" s="11"/>
    </row>
    <row r="544" spans="1:1" ht="14.25" customHeight="1" x14ac:dyDescent="0.25">
      <c r="A544" s="11"/>
    </row>
    <row r="545" spans="1:1" ht="14.25" customHeight="1" x14ac:dyDescent="0.25">
      <c r="A545" s="11"/>
    </row>
    <row r="546" spans="1:1" ht="14.25" customHeight="1" x14ac:dyDescent="0.25">
      <c r="A546" s="11"/>
    </row>
    <row r="547" spans="1:1" ht="14.25" customHeight="1" x14ac:dyDescent="0.25">
      <c r="A547" s="11"/>
    </row>
    <row r="548" spans="1:1" ht="14.25" customHeight="1" x14ac:dyDescent="0.25">
      <c r="A548" s="11"/>
    </row>
    <row r="549" spans="1:1" ht="14.25" customHeight="1" x14ac:dyDescent="0.25">
      <c r="A549" s="11"/>
    </row>
    <row r="550" spans="1:1" ht="14.25" customHeight="1" x14ac:dyDescent="0.25">
      <c r="A550" s="11"/>
    </row>
    <row r="551" spans="1:1" ht="14.25" customHeight="1" x14ac:dyDescent="0.25">
      <c r="A551" s="11"/>
    </row>
    <row r="552" spans="1:1" ht="14.25" customHeight="1" x14ac:dyDescent="0.25">
      <c r="A552" s="11"/>
    </row>
    <row r="553" spans="1:1" ht="14.25" customHeight="1" x14ac:dyDescent="0.25">
      <c r="A553" s="11"/>
    </row>
    <row r="554" spans="1:1" ht="14.25" customHeight="1" x14ac:dyDescent="0.25">
      <c r="A554" s="11"/>
    </row>
    <row r="555" spans="1:1" ht="14.25" customHeight="1" x14ac:dyDescent="0.25">
      <c r="A555" s="11"/>
    </row>
    <row r="556" spans="1:1" ht="14.25" customHeight="1" x14ac:dyDescent="0.25">
      <c r="A556" s="11"/>
    </row>
    <row r="557" spans="1:1" ht="14.25" customHeight="1" x14ac:dyDescent="0.25">
      <c r="A557" s="11"/>
    </row>
    <row r="558" spans="1:1" ht="14.25" customHeight="1" x14ac:dyDescent="0.25">
      <c r="A558" s="11"/>
    </row>
    <row r="559" spans="1:1" ht="14.25" customHeight="1" x14ac:dyDescent="0.25">
      <c r="A559" s="11"/>
    </row>
    <row r="560" spans="1:1" ht="14.25" customHeight="1" x14ac:dyDescent="0.25">
      <c r="A560" s="11"/>
    </row>
    <row r="561" spans="1:1" ht="14.25" customHeight="1" x14ac:dyDescent="0.25">
      <c r="A561" s="11"/>
    </row>
    <row r="562" spans="1:1" ht="14.25" customHeight="1" x14ac:dyDescent="0.25">
      <c r="A562" s="11"/>
    </row>
    <row r="563" spans="1:1" ht="14.25" customHeight="1" x14ac:dyDescent="0.25">
      <c r="A563" s="11"/>
    </row>
    <row r="564" spans="1:1" ht="14.25" customHeight="1" x14ac:dyDescent="0.25">
      <c r="A564" s="11"/>
    </row>
    <row r="565" spans="1:1" ht="14.25" customHeight="1" x14ac:dyDescent="0.25">
      <c r="A565" s="11"/>
    </row>
    <row r="566" spans="1:1" ht="14.25" customHeight="1" x14ac:dyDescent="0.25">
      <c r="A566" s="11"/>
    </row>
    <row r="567" spans="1:1" ht="14.25" customHeight="1" x14ac:dyDescent="0.25">
      <c r="A567" s="11"/>
    </row>
    <row r="568" spans="1:1" ht="14.25" customHeight="1" x14ac:dyDescent="0.25">
      <c r="A568" s="11"/>
    </row>
    <row r="569" spans="1:1" ht="14.25" customHeight="1" x14ac:dyDescent="0.25">
      <c r="A569" s="11"/>
    </row>
    <row r="570" spans="1:1" ht="14.25" customHeight="1" x14ac:dyDescent="0.25">
      <c r="A570" s="11"/>
    </row>
    <row r="571" spans="1:1" ht="14.25" customHeight="1" x14ac:dyDescent="0.25">
      <c r="A571" s="11"/>
    </row>
    <row r="572" spans="1:1" ht="14.25" customHeight="1" x14ac:dyDescent="0.25">
      <c r="A572" s="11"/>
    </row>
    <row r="573" spans="1:1" ht="14.25" customHeight="1" x14ac:dyDescent="0.25">
      <c r="A573" s="11"/>
    </row>
    <row r="574" spans="1:1" ht="14.25" customHeight="1" x14ac:dyDescent="0.25">
      <c r="A574" s="11"/>
    </row>
    <row r="575" spans="1:1" ht="14.25" customHeight="1" x14ac:dyDescent="0.25">
      <c r="A575" s="11"/>
    </row>
    <row r="576" spans="1:1" ht="14.25" customHeight="1" x14ac:dyDescent="0.25">
      <c r="A576" s="11"/>
    </row>
    <row r="577" spans="1:1" ht="14.25" customHeight="1" x14ac:dyDescent="0.25">
      <c r="A577" s="11"/>
    </row>
    <row r="578" spans="1:1" ht="14.25" customHeight="1" x14ac:dyDescent="0.25">
      <c r="A578" s="11"/>
    </row>
    <row r="579" spans="1:1" ht="14.25" customHeight="1" x14ac:dyDescent="0.25">
      <c r="A579" s="11"/>
    </row>
    <row r="580" spans="1:1" ht="14.25" customHeight="1" x14ac:dyDescent="0.25">
      <c r="A580" s="11"/>
    </row>
    <row r="581" spans="1:1" ht="14.25" customHeight="1" x14ac:dyDescent="0.25">
      <c r="A581" s="11"/>
    </row>
    <row r="582" spans="1:1" ht="14.25" customHeight="1" x14ac:dyDescent="0.25">
      <c r="A582" s="11"/>
    </row>
    <row r="583" spans="1:1" ht="14.25" customHeight="1" x14ac:dyDescent="0.25">
      <c r="A583" s="11"/>
    </row>
    <row r="584" spans="1:1" ht="14.25" customHeight="1" x14ac:dyDescent="0.25">
      <c r="A584" s="11"/>
    </row>
    <row r="585" spans="1:1" ht="14.25" customHeight="1" x14ac:dyDescent="0.25">
      <c r="A585" s="11"/>
    </row>
    <row r="586" spans="1:1" ht="14.25" customHeight="1" x14ac:dyDescent="0.25">
      <c r="A586" s="11"/>
    </row>
    <row r="587" spans="1:1" ht="14.25" customHeight="1" x14ac:dyDescent="0.25">
      <c r="A587" s="11"/>
    </row>
    <row r="588" spans="1:1" ht="14.25" customHeight="1" x14ac:dyDescent="0.25">
      <c r="A588" s="11"/>
    </row>
    <row r="589" spans="1:1" ht="14.25" customHeight="1" x14ac:dyDescent="0.25">
      <c r="A589" s="11"/>
    </row>
    <row r="590" spans="1:1" ht="14.25" customHeight="1" x14ac:dyDescent="0.25">
      <c r="A590" s="11"/>
    </row>
    <row r="591" spans="1:1" ht="14.25" customHeight="1" x14ac:dyDescent="0.25">
      <c r="A591" s="11"/>
    </row>
    <row r="592" spans="1:1" ht="14.25" customHeight="1" x14ac:dyDescent="0.25">
      <c r="A592" s="11"/>
    </row>
    <row r="593" spans="1:1" ht="14.25" customHeight="1" x14ac:dyDescent="0.25">
      <c r="A593" s="11"/>
    </row>
    <row r="594" spans="1:1" ht="14.25" customHeight="1" x14ac:dyDescent="0.25">
      <c r="A594" s="11"/>
    </row>
    <row r="595" spans="1:1" ht="14.25" customHeight="1" x14ac:dyDescent="0.25">
      <c r="A595" s="11"/>
    </row>
    <row r="596" spans="1:1" ht="14.25" customHeight="1" x14ac:dyDescent="0.25">
      <c r="A596" s="11"/>
    </row>
    <row r="597" spans="1:1" ht="14.25" customHeight="1" x14ac:dyDescent="0.25">
      <c r="A597" s="11"/>
    </row>
    <row r="598" spans="1:1" ht="14.25" customHeight="1" x14ac:dyDescent="0.25">
      <c r="A598" s="11"/>
    </row>
    <row r="599" spans="1:1" ht="14.25" customHeight="1" x14ac:dyDescent="0.25">
      <c r="A599" s="11"/>
    </row>
    <row r="600" spans="1:1" ht="14.25" customHeight="1" x14ac:dyDescent="0.25">
      <c r="A600" s="11"/>
    </row>
    <row r="601" spans="1:1" ht="14.25" customHeight="1" x14ac:dyDescent="0.25">
      <c r="A601" s="11"/>
    </row>
    <row r="602" spans="1:1" ht="14.25" customHeight="1" x14ac:dyDescent="0.25">
      <c r="A602" s="11"/>
    </row>
    <row r="603" spans="1:1" ht="14.25" customHeight="1" x14ac:dyDescent="0.25">
      <c r="A603" s="11"/>
    </row>
    <row r="604" spans="1:1" ht="14.25" customHeight="1" x14ac:dyDescent="0.25">
      <c r="A604" s="11"/>
    </row>
    <row r="605" spans="1:1" ht="14.25" customHeight="1" x14ac:dyDescent="0.25">
      <c r="A605" s="11"/>
    </row>
    <row r="606" spans="1:1" ht="14.25" customHeight="1" x14ac:dyDescent="0.25">
      <c r="A606" s="11"/>
    </row>
    <row r="607" spans="1:1" ht="14.25" customHeight="1" x14ac:dyDescent="0.25">
      <c r="A607" s="11"/>
    </row>
    <row r="608" spans="1:1" ht="14.25" customHeight="1" x14ac:dyDescent="0.25">
      <c r="A608" s="11"/>
    </row>
    <row r="609" spans="1:1" ht="14.25" customHeight="1" x14ac:dyDescent="0.25">
      <c r="A609" s="11"/>
    </row>
    <row r="610" spans="1:1" ht="14.25" customHeight="1" x14ac:dyDescent="0.25">
      <c r="A610" s="11"/>
    </row>
    <row r="611" spans="1:1" ht="14.25" customHeight="1" x14ac:dyDescent="0.25">
      <c r="A611" s="11"/>
    </row>
    <row r="612" spans="1:1" ht="14.25" customHeight="1" x14ac:dyDescent="0.25">
      <c r="A612" s="11"/>
    </row>
    <row r="613" spans="1:1" ht="14.25" customHeight="1" x14ac:dyDescent="0.25">
      <c r="A613" s="11"/>
    </row>
    <row r="614" spans="1:1" ht="14.25" customHeight="1" x14ac:dyDescent="0.25">
      <c r="A614" s="11"/>
    </row>
    <row r="615" spans="1:1" ht="14.25" customHeight="1" x14ac:dyDescent="0.25">
      <c r="A615" s="11"/>
    </row>
    <row r="616" spans="1:1" ht="14.25" customHeight="1" x14ac:dyDescent="0.25">
      <c r="A616" s="11"/>
    </row>
    <row r="617" spans="1:1" ht="14.25" customHeight="1" x14ac:dyDescent="0.25">
      <c r="A617" s="11"/>
    </row>
    <row r="618" spans="1:1" ht="14.25" customHeight="1" x14ac:dyDescent="0.25">
      <c r="A618" s="11"/>
    </row>
    <row r="619" spans="1:1" ht="14.25" customHeight="1" x14ac:dyDescent="0.25">
      <c r="A619" s="11"/>
    </row>
    <row r="620" spans="1:1" ht="14.25" customHeight="1" x14ac:dyDescent="0.25">
      <c r="A620" s="11"/>
    </row>
    <row r="621" spans="1:1" ht="14.25" customHeight="1" x14ac:dyDescent="0.25">
      <c r="A621" s="11"/>
    </row>
    <row r="622" spans="1:1" ht="14.25" customHeight="1" x14ac:dyDescent="0.25">
      <c r="A622" s="11"/>
    </row>
    <row r="623" spans="1:1" ht="14.25" customHeight="1" x14ac:dyDescent="0.25">
      <c r="A623" s="11"/>
    </row>
    <row r="624" spans="1:1" ht="14.25" customHeight="1" x14ac:dyDescent="0.25">
      <c r="A624" s="11"/>
    </row>
    <row r="625" spans="1:1" ht="14.25" customHeight="1" x14ac:dyDescent="0.25">
      <c r="A625" s="11"/>
    </row>
    <row r="626" spans="1:1" ht="14.25" customHeight="1" x14ac:dyDescent="0.25">
      <c r="A626" s="11"/>
    </row>
    <row r="627" spans="1:1" ht="14.25" customHeight="1" x14ac:dyDescent="0.25">
      <c r="A627" s="11"/>
    </row>
    <row r="628" spans="1:1" ht="14.25" customHeight="1" x14ac:dyDescent="0.25">
      <c r="A628" s="11"/>
    </row>
    <row r="629" spans="1:1" ht="14.25" customHeight="1" x14ac:dyDescent="0.25">
      <c r="A629" s="11"/>
    </row>
    <row r="630" spans="1:1" ht="14.25" customHeight="1" x14ac:dyDescent="0.25">
      <c r="A630" s="11"/>
    </row>
    <row r="631" spans="1:1" ht="14.25" customHeight="1" x14ac:dyDescent="0.25">
      <c r="A631" s="11"/>
    </row>
    <row r="632" spans="1:1" ht="14.25" customHeight="1" x14ac:dyDescent="0.25">
      <c r="A632" s="11"/>
    </row>
    <row r="633" spans="1:1" ht="14.25" customHeight="1" x14ac:dyDescent="0.25">
      <c r="A633" s="11"/>
    </row>
    <row r="634" spans="1:1" ht="14.25" customHeight="1" x14ac:dyDescent="0.25">
      <c r="A634" s="11"/>
    </row>
    <row r="635" spans="1:1" ht="14.25" customHeight="1" x14ac:dyDescent="0.25">
      <c r="A635" s="11"/>
    </row>
    <row r="636" spans="1:1" ht="14.25" customHeight="1" x14ac:dyDescent="0.25">
      <c r="A636" s="11"/>
    </row>
    <row r="637" spans="1:1" ht="14.25" customHeight="1" x14ac:dyDescent="0.25">
      <c r="A637" s="11"/>
    </row>
    <row r="638" spans="1:1" ht="14.25" customHeight="1" x14ac:dyDescent="0.25">
      <c r="A638" s="11"/>
    </row>
    <row r="639" spans="1:1" ht="14.25" customHeight="1" x14ac:dyDescent="0.25">
      <c r="A639" s="11"/>
    </row>
    <row r="640" spans="1:1" ht="14.25" customHeight="1" x14ac:dyDescent="0.25">
      <c r="A640" s="11"/>
    </row>
    <row r="641" spans="1:1" ht="14.25" customHeight="1" x14ac:dyDescent="0.25">
      <c r="A641" s="11"/>
    </row>
    <row r="642" spans="1:1" ht="14.25" customHeight="1" x14ac:dyDescent="0.25">
      <c r="A642" s="11"/>
    </row>
    <row r="643" spans="1:1" ht="14.25" customHeight="1" x14ac:dyDescent="0.25">
      <c r="A643" s="11"/>
    </row>
    <row r="644" spans="1:1" ht="14.25" customHeight="1" x14ac:dyDescent="0.25">
      <c r="A644" s="11"/>
    </row>
    <row r="645" spans="1:1" ht="14.25" customHeight="1" x14ac:dyDescent="0.25">
      <c r="A645" s="11"/>
    </row>
    <row r="646" spans="1:1" ht="14.25" customHeight="1" x14ac:dyDescent="0.25">
      <c r="A646" s="11"/>
    </row>
    <row r="647" spans="1:1" ht="14.25" customHeight="1" x14ac:dyDescent="0.25">
      <c r="A647" s="11"/>
    </row>
    <row r="648" spans="1:1" ht="14.25" customHeight="1" x14ac:dyDescent="0.25">
      <c r="A648" s="11"/>
    </row>
    <row r="649" spans="1:1" ht="14.25" customHeight="1" x14ac:dyDescent="0.25">
      <c r="A649" s="11"/>
    </row>
    <row r="650" spans="1:1" ht="14.25" customHeight="1" x14ac:dyDescent="0.25">
      <c r="A650" s="11"/>
    </row>
    <row r="651" spans="1:1" ht="14.25" customHeight="1" x14ac:dyDescent="0.25">
      <c r="A651" s="11"/>
    </row>
    <row r="652" spans="1:1" ht="14.25" customHeight="1" x14ac:dyDescent="0.25">
      <c r="A652" s="11"/>
    </row>
    <row r="653" spans="1:1" ht="14.25" customHeight="1" x14ac:dyDescent="0.25">
      <c r="A653" s="11"/>
    </row>
    <row r="654" spans="1:1" ht="14.25" customHeight="1" x14ac:dyDescent="0.25">
      <c r="A654" s="11"/>
    </row>
    <row r="655" spans="1:1" ht="14.25" customHeight="1" x14ac:dyDescent="0.25">
      <c r="A655" s="11"/>
    </row>
    <row r="656" spans="1:1" ht="14.25" customHeight="1" x14ac:dyDescent="0.25">
      <c r="A656" s="11"/>
    </row>
    <row r="657" spans="1:1" ht="14.25" customHeight="1" x14ac:dyDescent="0.25">
      <c r="A657" s="11"/>
    </row>
    <row r="658" spans="1:1" ht="14.25" customHeight="1" x14ac:dyDescent="0.25">
      <c r="A658" s="11"/>
    </row>
    <row r="659" spans="1:1" ht="14.25" customHeight="1" x14ac:dyDescent="0.25">
      <c r="A659" s="11"/>
    </row>
    <row r="660" spans="1:1" ht="14.25" customHeight="1" x14ac:dyDescent="0.25">
      <c r="A660" s="11"/>
    </row>
    <row r="661" spans="1:1" ht="14.25" customHeight="1" x14ac:dyDescent="0.25">
      <c r="A661" s="11"/>
    </row>
    <row r="662" spans="1:1" ht="14.25" customHeight="1" x14ac:dyDescent="0.25">
      <c r="A662" s="11"/>
    </row>
    <row r="663" spans="1:1" ht="14.25" customHeight="1" x14ac:dyDescent="0.25">
      <c r="A663" s="11"/>
    </row>
    <row r="664" spans="1:1" ht="14.25" customHeight="1" x14ac:dyDescent="0.25">
      <c r="A664" s="11"/>
    </row>
    <row r="665" spans="1:1" ht="14.25" customHeight="1" x14ac:dyDescent="0.25">
      <c r="A665" s="11"/>
    </row>
    <row r="666" spans="1:1" ht="14.25" customHeight="1" x14ac:dyDescent="0.25">
      <c r="A666" s="11"/>
    </row>
    <row r="667" spans="1:1" ht="14.25" customHeight="1" x14ac:dyDescent="0.25">
      <c r="A667" s="11"/>
    </row>
    <row r="668" spans="1:1" ht="14.25" customHeight="1" x14ac:dyDescent="0.25">
      <c r="A668" s="11"/>
    </row>
    <row r="669" spans="1:1" ht="14.25" customHeight="1" x14ac:dyDescent="0.25">
      <c r="A669" s="11"/>
    </row>
    <row r="670" spans="1:1" ht="14.25" customHeight="1" x14ac:dyDescent="0.25">
      <c r="A670" s="11"/>
    </row>
    <row r="671" spans="1:1" ht="14.25" customHeight="1" x14ac:dyDescent="0.25">
      <c r="A671" s="11"/>
    </row>
    <row r="672" spans="1:1" ht="14.25" customHeight="1" x14ac:dyDescent="0.25">
      <c r="A672" s="11"/>
    </row>
    <row r="673" spans="1:1" ht="14.25" customHeight="1" x14ac:dyDescent="0.25">
      <c r="A673" s="11"/>
    </row>
    <row r="674" spans="1:1" ht="14.25" customHeight="1" x14ac:dyDescent="0.25">
      <c r="A674" s="11"/>
    </row>
    <row r="675" spans="1:1" ht="14.25" customHeight="1" x14ac:dyDescent="0.25">
      <c r="A675" s="11"/>
    </row>
    <row r="676" spans="1:1" ht="14.25" customHeight="1" x14ac:dyDescent="0.25">
      <c r="A676" s="11"/>
    </row>
    <row r="677" spans="1:1" ht="14.25" customHeight="1" x14ac:dyDescent="0.25">
      <c r="A677" s="11"/>
    </row>
    <row r="678" spans="1:1" ht="14.25" customHeight="1" x14ac:dyDescent="0.25">
      <c r="A678" s="11"/>
    </row>
    <row r="679" spans="1:1" ht="14.25" customHeight="1" x14ac:dyDescent="0.25">
      <c r="A679" s="11"/>
    </row>
    <row r="680" spans="1:1" ht="14.25" customHeight="1" x14ac:dyDescent="0.25">
      <c r="A680" s="11"/>
    </row>
    <row r="681" spans="1:1" ht="14.25" customHeight="1" x14ac:dyDescent="0.25">
      <c r="A681" s="11"/>
    </row>
    <row r="682" spans="1:1" ht="14.25" customHeight="1" x14ac:dyDescent="0.25">
      <c r="A682" s="11"/>
    </row>
    <row r="683" spans="1:1" ht="14.25" customHeight="1" x14ac:dyDescent="0.25">
      <c r="A683" s="11"/>
    </row>
    <row r="684" spans="1:1" ht="14.25" customHeight="1" x14ac:dyDescent="0.25">
      <c r="A684" s="11"/>
    </row>
    <row r="685" spans="1:1" ht="14.25" customHeight="1" x14ac:dyDescent="0.25">
      <c r="A685" s="11"/>
    </row>
    <row r="686" spans="1:1" ht="14.25" customHeight="1" x14ac:dyDescent="0.25">
      <c r="A686" s="11"/>
    </row>
    <row r="687" spans="1:1" ht="14.25" customHeight="1" x14ac:dyDescent="0.25">
      <c r="A687" s="11"/>
    </row>
    <row r="688" spans="1:1" ht="14.25" customHeight="1" x14ac:dyDescent="0.25">
      <c r="A688" s="11"/>
    </row>
    <row r="689" spans="1:1" ht="14.25" customHeight="1" x14ac:dyDescent="0.25">
      <c r="A689" s="11"/>
    </row>
    <row r="690" spans="1:1" ht="14.25" customHeight="1" x14ac:dyDescent="0.25">
      <c r="A690" s="11"/>
    </row>
    <row r="691" spans="1:1" ht="14.25" customHeight="1" x14ac:dyDescent="0.25">
      <c r="A691" s="11"/>
    </row>
    <row r="692" spans="1:1" ht="14.25" customHeight="1" x14ac:dyDescent="0.25">
      <c r="A692" s="11"/>
    </row>
    <row r="693" spans="1:1" ht="14.25" customHeight="1" x14ac:dyDescent="0.25">
      <c r="A693" s="11"/>
    </row>
    <row r="694" spans="1:1" ht="14.25" customHeight="1" x14ac:dyDescent="0.25">
      <c r="A694" s="11"/>
    </row>
    <row r="695" spans="1:1" ht="14.25" customHeight="1" x14ac:dyDescent="0.25">
      <c r="A695" s="11"/>
    </row>
    <row r="696" spans="1:1" ht="14.25" customHeight="1" x14ac:dyDescent="0.25">
      <c r="A696" s="11"/>
    </row>
    <row r="697" spans="1:1" ht="14.25" customHeight="1" x14ac:dyDescent="0.25">
      <c r="A697" s="11"/>
    </row>
    <row r="698" spans="1:1" ht="14.25" customHeight="1" x14ac:dyDescent="0.25">
      <c r="A698" s="11"/>
    </row>
    <row r="699" spans="1:1" ht="14.25" customHeight="1" x14ac:dyDescent="0.25">
      <c r="A699" s="11"/>
    </row>
    <row r="700" spans="1:1" ht="14.25" customHeight="1" x14ac:dyDescent="0.25">
      <c r="A700" s="11"/>
    </row>
    <row r="701" spans="1:1" ht="14.25" customHeight="1" x14ac:dyDescent="0.25">
      <c r="A701" s="11"/>
    </row>
    <row r="702" spans="1:1" ht="14.25" customHeight="1" x14ac:dyDescent="0.25">
      <c r="A702" s="11"/>
    </row>
    <row r="703" spans="1:1" ht="14.25" customHeight="1" x14ac:dyDescent="0.25">
      <c r="A703" s="11"/>
    </row>
    <row r="704" spans="1:1" ht="14.25" customHeight="1" x14ac:dyDescent="0.25">
      <c r="A704" s="11"/>
    </row>
    <row r="705" spans="1:1" ht="14.25" customHeight="1" x14ac:dyDescent="0.25">
      <c r="A705" s="11"/>
    </row>
    <row r="706" spans="1:1" ht="14.25" customHeight="1" x14ac:dyDescent="0.25">
      <c r="A706" s="11"/>
    </row>
    <row r="707" spans="1:1" ht="14.25" customHeight="1" x14ac:dyDescent="0.25">
      <c r="A707" s="11"/>
    </row>
    <row r="708" spans="1:1" ht="14.25" customHeight="1" x14ac:dyDescent="0.25">
      <c r="A708" s="11"/>
    </row>
    <row r="709" spans="1:1" ht="14.25" customHeight="1" x14ac:dyDescent="0.25">
      <c r="A709" s="11"/>
    </row>
    <row r="710" spans="1:1" ht="14.25" customHeight="1" x14ac:dyDescent="0.25">
      <c r="A710" s="11"/>
    </row>
    <row r="711" spans="1:1" ht="14.25" customHeight="1" x14ac:dyDescent="0.25">
      <c r="A711" s="11"/>
    </row>
    <row r="712" spans="1:1" ht="14.25" customHeight="1" x14ac:dyDescent="0.25">
      <c r="A712" s="11"/>
    </row>
    <row r="713" spans="1:1" ht="14.25" customHeight="1" x14ac:dyDescent="0.25">
      <c r="A713" s="11"/>
    </row>
    <row r="714" spans="1:1" ht="14.25" customHeight="1" x14ac:dyDescent="0.25">
      <c r="A714" s="11"/>
    </row>
    <row r="715" spans="1:1" ht="14.25" customHeight="1" x14ac:dyDescent="0.25">
      <c r="A715" s="11"/>
    </row>
    <row r="716" spans="1:1" ht="14.25" customHeight="1" x14ac:dyDescent="0.25">
      <c r="A716" s="11"/>
    </row>
    <row r="717" spans="1:1" ht="14.25" customHeight="1" x14ac:dyDescent="0.25">
      <c r="A717" s="11"/>
    </row>
    <row r="718" spans="1:1" ht="14.25" customHeight="1" x14ac:dyDescent="0.25">
      <c r="A718" s="11"/>
    </row>
    <row r="719" spans="1:1" ht="14.25" customHeight="1" x14ac:dyDescent="0.25">
      <c r="A719" s="11"/>
    </row>
    <row r="720" spans="1:1" ht="14.25" customHeight="1" x14ac:dyDescent="0.25">
      <c r="A720" s="11"/>
    </row>
    <row r="721" spans="1:1" ht="14.25" customHeight="1" x14ac:dyDescent="0.25">
      <c r="A721" s="11"/>
    </row>
    <row r="722" spans="1:1" ht="14.25" customHeight="1" x14ac:dyDescent="0.25">
      <c r="A722" s="11"/>
    </row>
    <row r="723" spans="1:1" ht="14.25" customHeight="1" x14ac:dyDescent="0.25">
      <c r="A723" s="11"/>
    </row>
    <row r="724" spans="1:1" ht="14.25" customHeight="1" x14ac:dyDescent="0.25">
      <c r="A724" s="11"/>
    </row>
    <row r="725" spans="1:1" ht="14.25" customHeight="1" x14ac:dyDescent="0.25">
      <c r="A725" s="11"/>
    </row>
    <row r="726" spans="1:1" ht="14.25" customHeight="1" x14ac:dyDescent="0.25">
      <c r="A726" s="11"/>
    </row>
    <row r="727" spans="1:1" ht="14.25" customHeight="1" x14ac:dyDescent="0.25">
      <c r="A727" s="11"/>
    </row>
    <row r="728" spans="1:1" ht="14.25" customHeight="1" x14ac:dyDescent="0.25">
      <c r="A728" s="11"/>
    </row>
    <row r="729" spans="1:1" ht="14.25" customHeight="1" x14ac:dyDescent="0.25">
      <c r="A729" s="11"/>
    </row>
    <row r="730" spans="1:1" ht="14.25" customHeight="1" x14ac:dyDescent="0.25">
      <c r="A730" s="11"/>
    </row>
    <row r="731" spans="1:1" ht="14.25" customHeight="1" x14ac:dyDescent="0.25">
      <c r="A731" s="11"/>
    </row>
    <row r="732" spans="1:1" ht="14.25" customHeight="1" x14ac:dyDescent="0.25">
      <c r="A732" s="11"/>
    </row>
    <row r="733" spans="1:1" ht="14.25" customHeight="1" x14ac:dyDescent="0.25">
      <c r="A733" s="11"/>
    </row>
    <row r="734" spans="1:1" ht="14.25" customHeight="1" x14ac:dyDescent="0.25">
      <c r="A734" s="11"/>
    </row>
    <row r="735" spans="1:1" ht="14.25" customHeight="1" x14ac:dyDescent="0.25">
      <c r="A735" s="11"/>
    </row>
    <row r="736" spans="1:1" ht="14.25" customHeight="1" x14ac:dyDescent="0.25">
      <c r="A736" s="11"/>
    </row>
    <row r="737" spans="1:1" ht="14.25" customHeight="1" x14ac:dyDescent="0.25">
      <c r="A737" s="11"/>
    </row>
    <row r="738" spans="1:1" ht="14.25" customHeight="1" x14ac:dyDescent="0.25">
      <c r="A738" s="11"/>
    </row>
    <row r="739" spans="1:1" ht="14.25" customHeight="1" x14ac:dyDescent="0.25">
      <c r="A739" s="11"/>
    </row>
    <row r="740" spans="1:1" ht="14.25" customHeight="1" x14ac:dyDescent="0.25">
      <c r="A740" s="11"/>
    </row>
    <row r="741" spans="1:1" ht="14.25" customHeight="1" x14ac:dyDescent="0.25">
      <c r="A741" s="11"/>
    </row>
    <row r="742" spans="1:1" ht="14.25" customHeight="1" x14ac:dyDescent="0.25">
      <c r="A742" s="11"/>
    </row>
    <row r="743" spans="1:1" ht="14.25" customHeight="1" x14ac:dyDescent="0.25">
      <c r="A743" s="11"/>
    </row>
    <row r="744" spans="1:1" ht="14.25" customHeight="1" x14ac:dyDescent="0.25">
      <c r="A744" s="11"/>
    </row>
    <row r="745" spans="1:1" ht="14.25" customHeight="1" x14ac:dyDescent="0.25">
      <c r="A745" s="11"/>
    </row>
    <row r="746" spans="1:1" ht="14.25" customHeight="1" x14ac:dyDescent="0.25">
      <c r="A746" s="11"/>
    </row>
    <row r="747" spans="1:1" ht="14.25" customHeight="1" x14ac:dyDescent="0.25">
      <c r="A747" s="11"/>
    </row>
    <row r="748" spans="1:1" ht="14.25" customHeight="1" x14ac:dyDescent="0.25">
      <c r="A748" s="11"/>
    </row>
    <row r="749" spans="1:1" ht="14.25" customHeight="1" x14ac:dyDescent="0.25">
      <c r="A749" s="11"/>
    </row>
    <row r="750" spans="1:1" ht="14.25" customHeight="1" x14ac:dyDescent="0.25">
      <c r="A750" s="11"/>
    </row>
    <row r="751" spans="1:1" ht="14.25" customHeight="1" x14ac:dyDescent="0.25">
      <c r="A751" s="11"/>
    </row>
    <row r="752" spans="1:1" ht="14.25" customHeight="1" x14ac:dyDescent="0.25">
      <c r="A752" s="11"/>
    </row>
    <row r="753" spans="1:1" ht="14.25" customHeight="1" x14ac:dyDescent="0.25">
      <c r="A753" s="11"/>
    </row>
    <row r="754" spans="1:1" ht="14.25" customHeight="1" x14ac:dyDescent="0.25">
      <c r="A754" s="11"/>
    </row>
    <row r="755" spans="1:1" ht="14.25" customHeight="1" x14ac:dyDescent="0.25">
      <c r="A755" s="11"/>
    </row>
    <row r="756" spans="1:1" ht="14.25" customHeight="1" x14ac:dyDescent="0.25">
      <c r="A756" s="11"/>
    </row>
    <row r="757" spans="1:1" ht="14.25" customHeight="1" x14ac:dyDescent="0.25">
      <c r="A757" s="11"/>
    </row>
    <row r="758" spans="1:1" ht="14.25" customHeight="1" x14ac:dyDescent="0.25">
      <c r="A758" s="11"/>
    </row>
    <row r="759" spans="1:1" ht="14.25" customHeight="1" x14ac:dyDescent="0.25">
      <c r="A759" s="11"/>
    </row>
    <row r="760" spans="1:1" ht="14.25" customHeight="1" x14ac:dyDescent="0.25">
      <c r="A760" s="11"/>
    </row>
    <row r="761" spans="1:1" ht="14.25" customHeight="1" x14ac:dyDescent="0.25">
      <c r="A761" s="11"/>
    </row>
    <row r="762" spans="1:1" ht="14.25" customHeight="1" x14ac:dyDescent="0.25">
      <c r="A762" s="11"/>
    </row>
    <row r="763" spans="1:1" ht="14.25" customHeight="1" x14ac:dyDescent="0.25">
      <c r="A763" s="11"/>
    </row>
    <row r="764" spans="1:1" ht="14.25" customHeight="1" x14ac:dyDescent="0.25">
      <c r="A764" s="11"/>
    </row>
    <row r="765" spans="1:1" ht="14.25" customHeight="1" x14ac:dyDescent="0.25">
      <c r="A765" s="11"/>
    </row>
    <row r="766" spans="1:1" ht="14.25" customHeight="1" x14ac:dyDescent="0.25">
      <c r="A766" s="11"/>
    </row>
    <row r="767" spans="1:1" ht="14.25" customHeight="1" x14ac:dyDescent="0.25">
      <c r="A767" s="11"/>
    </row>
    <row r="768" spans="1:1" ht="14.25" customHeight="1" x14ac:dyDescent="0.25">
      <c r="A768" s="11"/>
    </row>
    <row r="769" spans="1:1" ht="14.25" customHeight="1" x14ac:dyDescent="0.25">
      <c r="A769" s="11"/>
    </row>
    <row r="770" spans="1:1" ht="14.25" customHeight="1" x14ac:dyDescent="0.25">
      <c r="A770" s="11"/>
    </row>
    <row r="771" spans="1:1" ht="14.25" customHeight="1" x14ac:dyDescent="0.25">
      <c r="A771" s="11"/>
    </row>
    <row r="772" spans="1:1" ht="14.25" customHeight="1" x14ac:dyDescent="0.25">
      <c r="A772" s="11"/>
    </row>
    <row r="773" spans="1:1" ht="14.25" customHeight="1" x14ac:dyDescent="0.25">
      <c r="A773" s="11"/>
    </row>
    <row r="774" spans="1:1" ht="14.25" customHeight="1" x14ac:dyDescent="0.25">
      <c r="A774" s="11"/>
    </row>
    <row r="775" spans="1:1" ht="14.25" customHeight="1" x14ac:dyDescent="0.25">
      <c r="A775" s="11"/>
    </row>
    <row r="776" spans="1:1" ht="14.25" customHeight="1" x14ac:dyDescent="0.25">
      <c r="A776" s="11"/>
    </row>
    <row r="777" spans="1:1" ht="14.25" customHeight="1" x14ac:dyDescent="0.25">
      <c r="A777" s="11"/>
    </row>
    <row r="778" spans="1:1" ht="14.25" customHeight="1" x14ac:dyDescent="0.25">
      <c r="A778" s="11"/>
    </row>
    <row r="779" spans="1:1" ht="14.25" customHeight="1" x14ac:dyDescent="0.25">
      <c r="A779" s="11"/>
    </row>
    <row r="780" spans="1:1" ht="14.25" customHeight="1" x14ac:dyDescent="0.25">
      <c r="A780" s="11"/>
    </row>
    <row r="781" spans="1:1" ht="14.25" customHeight="1" x14ac:dyDescent="0.25">
      <c r="A781" s="11"/>
    </row>
    <row r="782" spans="1:1" ht="14.25" customHeight="1" x14ac:dyDescent="0.25">
      <c r="A782" s="11"/>
    </row>
    <row r="783" spans="1:1" ht="14.25" customHeight="1" x14ac:dyDescent="0.25">
      <c r="A783" s="11"/>
    </row>
    <row r="784" spans="1:1" ht="14.25" customHeight="1" x14ac:dyDescent="0.25">
      <c r="A784" s="11"/>
    </row>
    <row r="785" spans="1:1" ht="14.25" customHeight="1" x14ac:dyDescent="0.25">
      <c r="A785" s="11"/>
    </row>
    <row r="786" spans="1:1" ht="14.25" customHeight="1" x14ac:dyDescent="0.25">
      <c r="A786" s="11"/>
    </row>
    <row r="787" spans="1:1" ht="14.25" customHeight="1" x14ac:dyDescent="0.25">
      <c r="A787" s="11"/>
    </row>
    <row r="788" spans="1:1" ht="14.25" customHeight="1" x14ac:dyDescent="0.25">
      <c r="A788" s="11"/>
    </row>
    <row r="789" spans="1:1" ht="14.25" customHeight="1" x14ac:dyDescent="0.25">
      <c r="A789" s="11"/>
    </row>
    <row r="790" spans="1:1" ht="14.25" customHeight="1" x14ac:dyDescent="0.25">
      <c r="A790" s="11"/>
    </row>
    <row r="791" spans="1:1" ht="14.25" customHeight="1" x14ac:dyDescent="0.25">
      <c r="A791" s="11"/>
    </row>
    <row r="792" spans="1:1" ht="14.25" customHeight="1" x14ac:dyDescent="0.25">
      <c r="A792" s="11"/>
    </row>
    <row r="793" spans="1:1" ht="14.25" customHeight="1" x14ac:dyDescent="0.25">
      <c r="A793" s="11"/>
    </row>
    <row r="794" spans="1:1" ht="14.25" customHeight="1" x14ac:dyDescent="0.25">
      <c r="A794" s="11"/>
    </row>
    <row r="795" spans="1:1" ht="14.25" customHeight="1" x14ac:dyDescent="0.25">
      <c r="A795" s="11"/>
    </row>
    <row r="796" spans="1:1" ht="14.25" customHeight="1" x14ac:dyDescent="0.25">
      <c r="A796" s="11"/>
    </row>
    <row r="797" spans="1:1" ht="14.25" customHeight="1" x14ac:dyDescent="0.25">
      <c r="A797" s="11"/>
    </row>
    <row r="798" spans="1:1" ht="14.25" customHeight="1" x14ac:dyDescent="0.25">
      <c r="A798" s="11"/>
    </row>
    <row r="799" spans="1:1" ht="14.25" customHeight="1" x14ac:dyDescent="0.25">
      <c r="A799" s="11"/>
    </row>
    <row r="800" spans="1:1" ht="14.25" customHeight="1" x14ac:dyDescent="0.25">
      <c r="A800" s="11"/>
    </row>
    <row r="801" spans="1:1" ht="14.25" customHeight="1" x14ac:dyDescent="0.25">
      <c r="A801" s="11"/>
    </row>
    <row r="802" spans="1:1" ht="14.25" customHeight="1" x14ac:dyDescent="0.25">
      <c r="A802" s="11"/>
    </row>
    <row r="803" spans="1:1" ht="14.25" customHeight="1" x14ac:dyDescent="0.25">
      <c r="A803" s="11"/>
    </row>
    <row r="804" spans="1:1" ht="14.25" customHeight="1" x14ac:dyDescent="0.25">
      <c r="A804" s="11"/>
    </row>
    <row r="805" spans="1:1" ht="14.25" customHeight="1" x14ac:dyDescent="0.25">
      <c r="A805" s="11"/>
    </row>
    <row r="806" spans="1:1" ht="14.25" customHeight="1" x14ac:dyDescent="0.25">
      <c r="A806" s="11"/>
    </row>
    <row r="807" spans="1:1" ht="14.25" customHeight="1" x14ac:dyDescent="0.25">
      <c r="A807" s="11"/>
    </row>
    <row r="808" spans="1:1" ht="14.25" customHeight="1" x14ac:dyDescent="0.25">
      <c r="A808" s="11"/>
    </row>
    <row r="809" spans="1:1" ht="14.25" customHeight="1" x14ac:dyDescent="0.25">
      <c r="A809" s="11"/>
    </row>
    <row r="810" spans="1:1" ht="14.25" customHeight="1" x14ac:dyDescent="0.25">
      <c r="A810" s="11"/>
    </row>
    <row r="811" spans="1:1" ht="14.25" customHeight="1" x14ac:dyDescent="0.25">
      <c r="A811" s="11"/>
    </row>
    <row r="812" spans="1:1" ht="14.25" customHeight="1" x14ac:dyDescent="0.25">
      <c r="A812" s="11"/>
    </row>
    <row r="813" spans="1:1" ht="14.25" customHeight="1" x14ac:dyDescent="0.25">
      <c r="A813" s="11"/>
    </row>
    <row r="814" spans="1:1" ht="14.25" customHeight="1" x14ac:dyDescent="0.25">
      <c r="A814" s="11"/>
    </row>
    <row r="815" spans="1:1" ht="14.25" customHeight="1" x14ac:dyDescent="0.25">
      <c r="A815" s="11"/>
    </row>
    <row r="816" spans="1:1" ht="14.25" customHeight="1" x14ac:dyDescent="0.25">
      <c r="A816" s="11"/>
    </row>
    <row r="817" spans="1:1" ht="14.25" customHeight="1" x14ac:dyDescent="0.25">
      <c r="A817" s="11"/>
    </row>
    <row r="818" spans="1:1" ht="14.25" customHeight="1" x14ac:dyDescent="0.25">
      <c r="A818" s="11"/>
    </row>
    <row r="819" spans="1:1" ht="14.25" customHeight="1" x14ac:dyDescent="0.25">
      <c r="A819" s="11"/>
    </row>
    <row r="820" spans="1:1" ht="14.25" customHeight="1" x14ac:dyDescent="0.25">
      <c r="A820" s="11"/>
    </row>
    <row r="821" spans="1:1" ht="14.25" customHeight="1" x14ac:dyDescent="0.25">
      <c r="A821" s="11"/>
    </row>
    <row r="822" spans="1:1" ht="14.25" customHeight="1" x14ac:dyDescent="0.25">
      <c r="A822" s="11"/>
    </row>
    <row r="823" spans="1:1" ht="14.25" customHeight="1" x14ac:dyDescent="0.25">
      <c r="A823" s="11"/>
    </row>
    <row r="824" spans="1:1" ht="14.25" customHeight="1" x14ac:dyDescent="0.25">
      <c r="A824" s="11"/>
    </row>
    <row r="825" spans="1:1" ht="14.25" customHeight="1" x14ac:dyDescent="0.25">
      <c r="A825" s="11"/>
    </row>
    <row r="826" spans="1:1" ht="14.25" customHeight="1" x14ac:dyDescent="0.25">
      <c r="A826" s="11"/>
    </row>
    <row r="827" spans="1:1" ht="14.25" customHeight="1" x14ac:dyDescent="0.25">
      <c r="A827" s="11"/>
    </row>
    <row r="828" spans="1:1" ht="14.25" customHeight="1" x14ac:dyDescent="0.25">
      <c r="A828" s="11"/>
    </row>
    <row r="829" spans="1:1" ht="14.25" customHeight="1" x14ac:dyDescent="0.25">
      <c r="A829" s="11"/>
    </row>
    <row r="830" spans="1:1" ht="14.25" customHeight="1" x14ac:dyDescent="0.25">
      <c r="A830" s="11"/>
    </row>
    <row r="831" spans="1:1" ht="14.25" customHeight="1" x14ac:dyDescent="0.25">
      <c r="A831" s="11"/>
    </row>
    <row r="832" spans="1:1" ht="14.25" customHeight="1" x14ac:dyDescent="0.25">
      <c r="A832" s="11"/>
    </row>
    <row r="833" spans="1:1" ht="14.25" customHeight="1" x14ac:dyDescent="0.25">
      <c r="A833" s="11"/>
    </row>
    <row r="834" spans="1:1" ht="14.25" customHeight="1" x14ac:dyDescent="0.25">
      <c r="A834" s="11"/>
    </row>
    <row r="835" spans="1:1" ht="14.25" customHeight="1" x14ac:dyDescent="0.25">
      <c r="A835" s="11"/>
    </row>
    <row r="836" spans="1:1" ht="14.25" customHeight="1" x14ac:dyDescent="0.25">
      <c r="A836" s="11"/>
    </row>
    <row r="837" spans="1:1" ht="14.25" customHeight="1" x14ac:dyDescent="0.25">
      <c r="A837" s="11"/>
    </row>
    <row r="838" spans="1:1" ht="14.25" customHeight="1" x14ac:dyDescent="0.25">
      <c r="A838" s="11"/>
    </row>
    <row r="839" spans="1:1" ht="14.25" customHeight="1" x14ac:dyDescent="0.25">
      <c r="A839" s="11"/>
    </row>
    <row r="840" spans="1:1" ht="14.25" customHeight="1" x14ac:dyDescent="0.25">
      <c r="A840" s="11"/>
    </row>
    <row r="841" spans="1:1" ht="14.25" customHeight="1" x14ac:dyDescent="0.25">
      <c r="A841" s="11"/>
    </row>
    <row r="842" spans="1:1" ht="14.25" customHeight="1" x14ac:dyDescent="0.25">
      <c r="A842" s="11"/>
    </row>
    <row r="843" spans="1:1" ht="14.25" customHeight="1" x14ac:dyDescent="0.25">
      <c r="A843" s="11"/>
    </row>
    <row r="844" spans="1:1" ht="14.25" customHeight="1" x14ac:dyDescent="0.25">
      <c r="A844" s="11"/>
    </row>
    <row r="845" spans="1:1" ht="14.25" customHeight="1" x14ac:dyDescent="0.25">
      <c r="A845" s="11"/>
    </row>
    <row r="846" spans="1:1" ht="14.25" customHeight="1" x14ac:dyDescent="0.25">
      <c r="A846" s="11"/>
    </row>
    <row r="847" spans="1:1" ht="14.25" customHeight="1" x14ac:dyDescent="0.25">
      <c r="A847" s="11"/>
    </row>
    <row r="848" spans="1:1" ht="14.25" customHeight="1" x14ac:dyDescent="0.25">
      <c r="A848" s="11"/>
    </row>
    <row r="849" spans="1:1" ht="14.25" customHeight="1" x14ac:dyDescent="0.25">
      <c r="A849" s="11"/>
    </row>
    <row r="850" spans="1:1" ht="14.25" customHeight="1" x14ac:dyDescent="0.25">
      <c r="A850" s="11"/>
    </row>
    <row r="851" spans="1:1" ht="14.25" customHeight="1" x14ac:dyDescent="0.25">
      <c r="A851" s="11"/>
    </row>
    <row r="852" spans="1:1" ht="14.25" customHeight="1" x14ac:dyDescent="0.25">
      <c r="A852" s="11"/>
    </row>
    <row r="853" spans="1:1" ht="14.25" customHeight="1" x14ac:dyDescent="0.25">
      <c r="A853" s="11"/>
    </row>
    <row r="854" spans="1:1" ht="14.25" customHeight="1" x14ac:dyDescent="0.25">
      <c r="A854" s="11"/>
    </row>
    <row r="855" spans="1:1" ht="14.25" customHeight="1" x14ac:dyDescent="0.25">
      <c r="A855" s="11"/>
    </row>
    <row r="856" spans="1:1" ht="14.25" customHeight="1" x14ac:dyDescent="0.25">
      <c r="A856" s="11"/>
    </row>
    <row r="857" spans="1:1" ht="14.25" customHeight="1" x14ac:dyDescent="0.25">
      <c r="A857" s="11"/>
    </row>
    <row r="858" spans="1:1" ht="14.25" customHeight="1" x14ac:dyDescent="0.25">
      <c r="A858" s="11"/>
    </row>
    <row r="859" spans="1:1" ht="14.25" customHeight="1" x14ac:dyDescent="0.25">
      <c r="A859" s="11"/>
    </row>
    <row r="860" spans="1:1" ht="14.25" customHeight="1" x14ac:dyDescent="0.25">
      <c r="A860" s="11"/>
    </row>
    <row r="861" spans="1:1" ht="14.25" customHeight="1" x14ac:dyDescent="0.25">
      <c r="A861" s="11"/>
    </row>
    <row r="862" spans="1:1" ht="14.25" customHeight="1" x14ac:dyDescent="0.25">
      <c r="A862" s="11"/>
    </row>
    <row r="863" spans="1:1" ht="14.25" customHeight="1" x14ac:dyDescent="0.25">
      <c r="A863" s="11"/>
    </row>
    <row r="864" spans="1:1" ht="14.25" customHeight="1" x14ac:dyDescent="0.25">
      <c r="A864" s="11"/>
    </row>
    <row r="865" spans="1:1" ht="14.25" customHeight="1" x14ac:dyDescent="0.25">
      <c r="A865" s="11"/>
    </row>
    <row r="866" spans="1:1" ht="14.25" customHeight="1" x14ac:dyDescent="0.25">
      <c r="A866" s="11"/>
    </row>
    <row r="867" spans="1:1" ht="14.25" customHeight="1" x14ac:dyDescent="0.25">
      <c r="A867" s="11"/>
    </row>
    <row r="868" spans="1:1" ht="14.25" customHeight="1" x14ac:dyDescent="0.25">
      <c r="A868" s="11"/>
    </row>
    <row r="869" spans="1:1" ht="14.25" customHeight="1" x14ac:dyDescent="0.25">
      <c r="A869" s="11"/>
    </row>
    <row r="870" spans="1:1" ht="14.25" customHeight="1" x14ac:dyDescent="0.25">
      <c r="A870" s="11"/>
    </row>
    <row r="871" spans="1:1" ht="14.25" customHeight="1" x14ac:dyDescent="0.25">
      <c r="A871" s="11"/>
    </row>
    <row r="872" spans="1:1" ht="14.25" customHeight="1" x14ac:dyDescent="0.25">
      <c r="A872" s="11"/>
    </row>
    <row r="873" spans="1:1" ht="14.25" customHeight="1" x14ac:dyDescent="0.25">
      <c r="A873" s="11"/>
    </row>
    <row r="874" spans="1:1" ht="14.25" customHeight="1" x14ac:dyDescent="0.25">
      <c r="A874" s="11"/>
    </row>
    <row r="875" spans="1:1" ht="14.25" customHeight="1" x14ac:dyDescent="0.25">
      <c r="A875" s="11"/>
    </row>
    <row r="876" spans="1:1" ht="14.25" customHeight="1" x14ac:dyDescent="0.25">
      <c r="A876" s="11"/>
    </row>
    <row r="877" spans="1:1" ht="14.25" customHeight="1" x14ac:dyDescent="0.25">
      <c r="A877" s="11"/>
    </row>
    <row r="878" spans="1:1" ht="14.25" customHeight="1" x14ac:dyDescent="0.25">
      <c r="A878" s="11"/>
    </row>
    <row r="879" spans="1:1" ht="14.25" customHeight="1" x14ac:dyDescent="0.25">
      <c r="A879" s="11"/>
    </row>
    <row r="880" spans="1:1" ht="14.25" customHeight="1" x14ac:dyDescent="0.25">
      <c r="A880" s="11"/>
    </row>
    <row r="881" spans="1:1" ht="14.25" customHeight="1" x14ac:dyDescent="0.25">
      <c r="A881" s="11"/>
    </row>
    <row r="882" spans="1:1" ht="14.25" customHeight="1" x14ac:dyDescent="0.25">
      <c r="A882" s="11"/>
    </row>
    <row r="883" spans="1:1" ht="14.25" customHeight="1" x14ac:dyDescent="0.25">
      <c r="A883" s="11"/>
    </row>
    <row r="884" spans="1:1" ht="14.25" customHeight="1" x14ac:dyDescent="0.25">
      <c r="A884" s="11"/>
    </row>
    <row r="885" spans="1:1" ht="14.25" customHeight="1" x14ac:dyDescent="0.25">
      <c r="A885" s="11"/>
    </row>
    <row r="886" spans="1:1" ht="14.25" customHeight="1" x14ac:dyDescent="0.25">
      <c r="A886" s="11"/>
    </row>
    <row r="887" spans="1:1" ht="14.25" customHeight="1" x14ac:dyDescent="0.25">
      <c r="A887" s="11"/>
    </row>
    <row r="888" spans="1:1" ht="14.25" customHeight="1" x14ac:dyDescent="0.25">
      <c r="A888" s="11"/>
    </row>
    <row r="889" spans="1:1" ht="14.25" customHeight="1" x14ac:dyDescent="0.25">
      <c r="A889" s="11"/>
    </row>
    <row r="890" spans="1:1" ht="14.25" customHeight="1" x14ac:dyDescent="0.25">
      <c r="A890" s="11"/>
    </row>
    <row r="891" spans="1:1" ht="14.25" customHeight="1" x14ac:dyDescent="0.25">
      <c r="A891" s="11"/>
    </row>
    <row r="892" spans="1:1" ht="14.25" customHeight="1" x14ac:dyDescent="0.25">
      <c r="A892" s="11"/>
    </row>
    <row r="893" spans="1:1" ht="14.25" customHeight="1" x14ac:dyDescent="0.25">
      <c r="A893" s="11"/>
    </row>
    <row r="894" spans="1:1" ht="14.25" customHeight="1" x14ac:dyDescent="0.25">
      <c r="A894" s="11"/>
    </row>
    <row r="895" spans="1:1" ht="14.25" customHeight="1" x14ac:dyDescent="0.25">
      <c r="A895" s="11"/>
    </row>
    <row r="896" spans="1:1" ht="14.25" customHeight="1" x14ac:dyDescent="0.25">
      <c r="A896" s="11"/>
    </row>
    <row r="897" spans="1:1" ht="14.25" customHeight="1" x14ac:dyDescent="0.25">
      <c r="A897" s="11"/>
    </row>
    <row r="898" spans="1:1" ht="14.25" customHeight="1" x14ac:dyDescent="0.25">
      <c r="A898" s="11"/>
    </row>
    <row r="899" spans="1:1" ht="14.25" customHeight="1" x14ac:dyDescent="0.25">
      <c r="A899" s="11"/>
    </row>
    <row r="900" spans="1:1" ht="14.25" customHeight="1" x14ac:dyDescent="0.25">
      <c r="A900" s="11"/>
    </row>
    <row r="901" spans="1:1" ht="14.25" customHeight="1" x14ac:dyDescent="0.25">
      <c r="A901" s="11"/>
    </row>
    <row r="902" spans="1:1" ht="14.25" customHeight="1" x14ac:dyDescent="0.25">
      <c r="A902" s="11"/>
    </row>
    <row r="903" spans="1:1" ht="14.25" customHeight="1" x14ac:dyDescent="0.25">
      <c r="A903" s="11"/>
    </row>
    <row r="904" spans="1:1" ht="14.25" customHeight="1" x14ac:dyDescent="0.25">
      <c r="A904" s="11"/>
    </row>
    <row r="905" spans="1:1" ht="14.25" customHeight="1" x14ac:dyDescent="0.25">
      <c r="A905" s="11"/>
    </row>
    <row r="906" spans="1:1" ht="14.25" customHeight="1" x14ac:dyDescent="0.25">
      <c r="A906" s="11"/>
    </row>
    <row r="907" spans="1:1" ht="14.25" customHeight="1" x14ac:dyDescent="0.25">
      <c r="A907" s="11"/>
    </row>
    <row r="908" spans="1:1" ht="14.25" customHeight="1" x14ac:dyDescent="0.25">
      <c r="A908" s="11"/>
    </row>
    <row r="909" spans="1:1" ht="14.25" customHeight="1" x14ac:dyDescent="0.25">
      <c r="A909" s="11"/>
    </row>
    <row r="910" spans="1:1" ht="14.25" customHeight="1" x14ac:dyDescent="0.25">
      <c r="A910" s="11"/>
    </row>
    <row r="911" spans="1:1" ht="14.25" customHeight="1" x14ac:dyDescent="0.25">
      <c r="A911" s="11"/>
    </row>
    <row r="912" spans="1:1" ht="14.25" customHeight="1" x14ac:dyDescent="0.25">
      <c r="A912" s="11"/>
    </row>
    <row r="913" spans="1:1" ht="14.25" customHeight="1" x14ac:dyDescent="0.25">
      <c r="A913" s="11"/>
    </row>
    <row r="914" spans="1:1" ht="14.25" customHeight="1" x14ac:dyDescent="0.25">
      <c r="A914" s="11"/>
    </row>
    <row r="915" spans="1:1" ht="14.25" customHeight="1" x14ac:dyDescent="0.25">
      <c r="A915" s="11"/>
    </row>
    <row r="916" spans="1:1" ht="14.25" customHeight="1" x14ac:dyDescent="0.25">
      <c r="A916" s="11"/>
    </row>
    <row r="917" spans="1:1" ht="14.25" customHeight="1" x14ac:dyDescent="0.25">
      <c r="A917" s="11"/>
    </row>
    <row r="918" spans="1:1" ht="14.25" customHeight="1" x14ac:dyDescent="0.25">
      <c r="A918" s="11"/>
    </row>
    <row r="919" spans="1:1" ht="14.25" customHeight="1" x14ac:dyDescent="0.25">
      <c r="A919" s="11"/>
    </row>
    <row r="920" spans="1:1" ht="14.25" customHeight="1" x14ac:dyDescent="0.25">
      <c r="A920" s="11"/>
    </row>
    <row r="921" spans="1:1" ht="14.25" customHeight="1" x14ac:dyDescent="0.25">
      <c r="A921" s="11"/>
    </row>
    <row r="922" spans="1:1" ht="14.25" customHeight="1" x14ac:dyDescent="0.25">
      <c r="A922" s="11"/>
    </row>
    <row r="923" spans="1:1" ht="14.25" customHeight="1" x14ac:dyDescent="0.25">
      <c r="A923" s="11"/>
    </row>
    <row r="924" spans="1:1" ht="14.25" customHeight="1" x14ac:dyDescent="0.25">
      <c r="A924" s="11"/>
    </row>
    <row r="925" spans="1:1" ht="14.25" customHeight="1" x14ac:dyDescent="0.25">
      <c r="A925" s="11"/>
    </row>
    <row r="926" spans="1:1" ht="14.25" customHeight="1" x14ac:dyDescent="0.25">
      <c r="A926" s="11"/>
    </row>
    <row r="927" spans="1:1" ht="14.25" customHeight="1" x14ac:dyDescent="0.25">
      <c r="A927" s="11"/>
    </row>
    <row r="928" spans="1:1" ht="14.25" customHeight="1" x14ac:dyDescent="0.25">
      <c r="A928" s="11"/>
    </row>
    <row r="929" spans="1:1" ht="14.25" customHeight="1" x14ac:dyDescent="0.25">
      <c r="A929" s="11"/>
    </row>
    <row r="930" spans="1:1" ht="14.25" customHeight="1" x14ac:dyDescent="0.25">
      <c r="A930" s="11"/>
    </row>
    <row r="931" spans="1:1" ht="14.25" customHeight="1" x14ac:dyDescent="0.25">
      <c r="A931" s="11"/>
    </row>
    <row r="932" spans="1:1" ht="14.25" customHeight="1" x14ac:dyDescent="0.25">
      <c r="A932" s="11"/>
    </row>
    <row r="933" spans="1:1" ht="14.25" customHeight="1" x14ac:dyDescent="0.25">
      <c r="A933" s="11"/>
    </row>
    <row r="934" spans="1:1" ht="14.25" customHeight="1" x14ac:dyDescent="0.25">
      <c r="A934" s="11"/>
    </row>
    <row r="935" spans="1:1" ht="14.25" customHeight="1" x14ac:dyDescent="0.25">
      <c r="A935" s="11"/>
    </row>
    <row r="936" spans="1:1" ht="14.25" customHeight="1" x14ac:dyDescent="0.25">
      <c r="A936" s="11"/>
    </row>
    <row r="937" spans="1:1" ht="14.25" customHeight="1" x14ac:dyDescent="0.25">
      <c r="A937" s="11"/>
    </row>
    <row r="938" spans="1:1" ht="14.25" customHeight="1" x14ac:dyDescent="0.25">
      <c r="A938" s="11"/>
    </row>
    <row r="939" spans="1:1" ht="14.25" customHeight="1" x14ac:dyDescent="0.25">
      <c r="A939" s="11"/>
    </row>
    <row r="940" spans="1:1" ht="14.25" customHeight="1" x14ac:dyDescent="0.25">
      <c r="A940" s="11"/>
    </row>
    <row r="941" spans="1:1" ht="14.25" customHeight="1" x14ac:dyDescent="0.25">
      <c r="A941" s="11"/>
    </row>
    <row r="942" spans="1:1" ht="14.25" customHeight="1" x14ac:dyDescent="0.25">
      <c r="A942" s="11"/>
    </row>
    <row r="943" spans="1:1" ht="14.25" customHeight="1" x14ac:dyDescent="0.25">
      <c r="A943" s="11"/>
    </row>
    <row r="944" spans="1:1" ht="14.25" customHeight="1" x14ac:dyDescent="0.25">
      <c r="A944" s="11"/>
    </row>
    <row r="945" spans="1:1" ht="14.25" customHeight="1" x14ac:dyDescent="0.25">
      <c r="A945" s="11"/>
    </row>
    <row r="946" spans="1:1" ht="14.25" customHeight="1" x14ac:dyDescent="0.25">
      <c r="A946" s="11"/>
    </row>
    <row r="947" spans="1:1" ht="14.25" customHeight="1" x14ac:dyDescent="0.25">
      <c r="A947" s="11"/>
    </row>
    <row r="948" spans="1:1" ht="14.25" customHeight="1" x14ac:dyDescent="0.25">
      <c r="A948" s="11"/>
    </row>
    <row r="949" spans="1:1" ht="14.25" customHeight="1" x14ac:dyDescent="0.25">
      <c r="A949" s="11"/>
    </row>
    <row r="950" spans="1:1" ht="14.25" customHeight="1" x14ac:dyDescent="0.25">
      <c r="A950" s="11"/>
    </row>
    <row r="951" spans="1:1" ht="14.25" customHeight="1" x14ac:dyDescent="0.25">
      <c r="A951" s="11"/>
    </row>
    <row r="952" spans="1:1" ht="14.25" customHeight="1" x14ac:dyDescent="0.25">
      <c r="A952" s="11"/>
    </row>
    <row r="953" spans="1:1" ht="14.25" customHeight="1" x14ac:dyDescent="0.25">
      <c r="A953" s="11"/>
    </row>
    <row r="954" spans="1:1" ht="14.25" customHeight="1" x14ac:dyDescent="0.25">
      <c r="A954" s="11"/>
    </row>
    <row r="955" spans="1:1" ht="14.25" customHeight="1" x14ac:dyDescent="0.25">
      <c r="A955" s="11"/>
    </row>
    <row r="956" spans="1:1" ht="14.25" customHeight="1" x14ac:dyDescent="0.25">
      <c r="A956" s="11"/>
    </row>
    <row r="957" spans="1:1" ht="14.25" customHeight="1" x14ac:dyDescent="0.25">
      <c r="A957" s="11"/>
    </row>
    <row r="958" spans="1:1" ht="14.25" customHeight="1" x14ac:dyDescent="0.25">
      <c r="A958" s="11"/>
    </row>
    <row r="959" spans="1:1" ht="14.25" customHeight="1" x14ac:dyDescent="0.25">
      <c r="A959" s="11"/>
    </row>
    <row r="960" spans="1:1" ht="14.25" customHeight="1" x14ac:dyDescent="0.25">
      <c r="A960" s="11"/>
    </row>
    <row r="961" spans="1:1" ht="14.25" customHeight="1" x14ac:dyDescent="0.25">
      <c r="A961" s="11"/>
    </row>
    <row r="962" spans="1:1" ht="14.25" customHeight="1" x14ac:dyDescent="0.25">
      <c r="A962" s="11"/>
    </row>
    <row r="963" spans="1:1" ht="14.25" customHeight="1" x14ac:dyDescent="0.25">
      <c r="A963" s="11"/>
    </row>
    <row r="964" spans="1:1" ht="14.25" customHeight="1" x14ac:dyDescent="0.25">
      <c r="A964" s="11"/>
    </row>
    <row r="965" spans="1:1" ht="14.25" customHeight="1" x14ac:dyDescent="0.25">
      <c r="A965" s="11"/>
    </row>
    <row r="966" spans="1:1" ht="14.25" customHeight="1" x14ac:dyDescent="0.25">
      <c r="A966" s="11"/>
    </row>
    <row r="967" spans="1:1" ht="14.25" customHeight="1" x14ac:dyDescent="0.25">
      <c r="A967" s="11"/>
    </row>
    <row r="968" spans="1:1" ht="14.25" customHeight="1" x14ac:dyDescent="0.25">
      <c r="A968" s="11"/>
    </row>
    <row r="969" spans="1:1" ht="14.25" customHeight="1" x14ac:dyDescent="0.25">
      <c r="A969" s="11"/>
    </row>
    <row r="970" spans="1:1" ht="14.25" customHeight="1" x14ac:dyDescent="0.25">
      <c r="A970" s="11"/>
    </row>
    <row r="971" spans="1:1" ht="14.25" customHeight="1" x14ac:dyDescent="0.25">
      <c r="A971" s="11"/>
    </row>
    <row r="972" spans="1:1" ht="14.25" customHeight="1" x14ac:dyDescent="0.25">
      <c r="A972" s="11"/>
    </row>
    <row r="973" spans="1:1" ht="14.25" customHeight="1" x14ac:dyDescent="0.25">
      <c r="A973" s="11"/>
    </row>
    <row r="974" spans="1:1" ht="14.25" customHeight="1" x14ac:dyDescent="0.25">
      <c r="A974" s="11"/>
    </row>
    <row r="975" spans="1:1" ht="14.25" customHeight="1" x14ac:dyDescent="0.25">
      <c r="A975" s="11"/>
    </row>
    <row r="976" spans="1:1" ht="14.25" customHeight="1" x14ac:dyDescent="0.25">
      <c r="A976" s="11"/>
    </row>
    <row r="977" spans="1:1" ht="14.25" customHeight="1" x14ac:dyDescent="0.25">
      <c r="A977" s="11"/>
    </row>
    <row r="978" spans="1:1" ht="14.25" customHeight="1" x14ac:dyDescent="0.25">
      <c r="A978" s="11"/>
    </row>
    <row r="979" spans="1:1" ht="14.25" customHeight="1" x14ac:dyDescent="0.25">
      <c r="A979" s="11"/>
    </row>
    <row r="980" spans="1:1" ht="14.25" customHeight="1" x14ac:dyDescent="0.25">
      <c r="A980" s="11"/>
    </row>
    <row r="981" spans="1:1" ht="14.25" customHeight="1" x14ac:dyDescent="0.25">
      <c r="A981" s="11"/>
    </row>
    <row r="982" spans="1:1" ht="14.25" customHeight="1" x14ac:dyDescent="0.25">
      <c r="A982" s="11"/>
    </row>
    <row r="983" spans="1:1" ht="14.25" customHeight="1" x14ac:dyDescent="0.25">
      <c r="A983" s="11"/>
    </row>
    <row r="984" spans="1:1" ht="14.25" customHeight="1" x14ac:dyDescent="0.25">
      <c r="A984" s="11"/>
    </row>
    <row r="985" spans="1:1" ht="14.25" customHeight="1" x14ac:dyDescent="0.25">
      <c r="A985" s="11"/>
    </row>
    <row r="986" spans="1:1" ht="14.25" customHeight="1" x14ac:dyDescent="0.25">
      <c r="A986" s="11"/>
    </row>
    <row r="987" spans="1:1" ht="14.25" customHeight="1" x14ac:dyDescent="0.25">
      <c r="A987" s="11"/>
    </row>
    <row r="988" spans="1:1" ht="14.25" customHeight="1" x14ac:dyDescent="0.25">
      <c r="A988" s="11"/>
    </row>
    <row r="989" spans="1:1" ht="14.25" customHeight="1" x14ac:dyDescent="0.25">
      <c r="A989" s="11"/>
    </row>
    <row r="990" spans="1:1" ht="14.25" customHeight="1" x14ac:dyDescent="0.25">
      <c r="A990" s="11"/>
    </row>
    <row r="991" spans="1:1" ht="14.25" customHeight="1" x14ac:dyDescent="0.25">
      <c r="A991" s="11"/>
    </row>
    <row r="992" spans="1:1" ht="14.25" customHeight="1" x14ac:dyDescent="0.25">
      <c r="A992" s="11"/>
    </row>
    <row r="993" spans="1:1" ht="14.25" customHeight="1" x14ac:dyDescent="0.25">
      <c r="A993" s="11"/>
    </row>
    <row r="994" spans="1:1" ht="14.25" customHeight="1" x14ac:dyDescent="0.25">
      <c r="A994" s="11"/>
    </row>
    <row r="995" spans="1:1" ht="14.25" customHeight="1" x14ac:dyDescent="0.25">
      <c r="A995" s="11"/>
    </row>
    <row r="996" spans="1:1" ht="14.25" customHeight="1" x14ac:dyDescent="0.25">
      <c r="A996" s="11"/>
    </row>
    <row r="997" spans="1:1" ht="14.25" customHeight="1" x14ac:dyDescent="0.25">
      <c r="A997" s="11"/>
    </row>
    <row r="998" spans="1:1" ht="14.25" customHeight="1" x14ac:dyDescent="0.25">
      <c r="A998" s="11"/>
    </row>
  </sheetData>
  <mergeCells count="2">
    <mergeCell ref="I10:J10"/>
    <mergeCell ref="L10:M10"/>
  </mergeCells>
  <conditionalFormatting sqref="A11:A40">
    <cfRule type="expression" dxfId="103" priority="46">
      <formula>OR(WEEKDAY(A11)=1, WEEKDAY(A11)=7)</formula>
    </cfRule>
  </conditionalFormatting>
  <conditionalFormatting sqref="B11:E40 G11:G40">
    <cfRule type="expression" dxfId="102" priority="45">
      <formula>WEEKDAY($A11,2)&gt;5</formula>
    </cfRule>
  </conditionalFormatting>
  <conditionalFormatting sqref="C11:E40">
    <cfRule type="expression" dxfId="101" priority="44">
      <formula>WEEKDAY($A11,2)&gt;5</formula>
    </cfRule>
  </conditionalFormatting>
  <conditionalFormatting sqref="G11:G40">
    <cfRule type="containsText" dxfId="100" priority="47" operator="containsText" text="Overtime">
      <formula>NOT(ISERROR(SEARCH(("Overtime"),(G11))))</formula>
    </cfRule>
    <cfRule type="containsText" dxfId="99" priority="48" operator="containsText" text="Undertime">
      <formula>NOT(ISERROR(SEARCH(("Undertime"),(G11))))</formula>
    </cfRule>
  </conditionalFormatting>
  <conditionalFormatting sqref="I11:I12 I14">
    <cfRule type="containsText" dxfId="98" priority="49" operator="containsText" text="OVERTIME">
      <formula>NOT(ISERROR(SEARCH(("OVERTIME"),(I11))))</formula>
    </cfRule>
    <cfRule type="containsText" dxfId="97" priority="50" operator="containsText" text="UNDERTIME">
      <formula>NOT(ISERROR(SEARCH(("UNDERTIME"),(I11))))</formula>
    </cfRule>
  </conditionalFormatting>
  <conditionalFormatting sqref="J14">
    <cfRule type="expression" dxfId="96" priority="51">
      <formula>I14="OVERTIME"</formula>
    </cfRule>
    <cfRule type="expression" dxfId="95" priority="52">
      <formula>I14="UNDERTIME"</formula>
    </cfRule>
  </conditionalFormatting>
  <conditionalFormatting sqref="L11:L12 L14">
    <cfRule type="containsText" dxfId="94" priority="43" operator="containsText" text="UNDERTIME">
      <formula>NOT(ISERROR(SEARCH(("UNDERTIME"),(L11))))</formula>
    </cfRule>
  </conditionalFormatting>
  <conditionalFormatting sqref="L14 L11:L12">
    <cfRule type="containsText" dxfId="93" priority="42" operator="containsText" text="OVERTIME">
      <formula>NOT(ISERROR(SEARCH(("OVERTIME"),(L11))))</formula>
    </cfRule>
  </conditionalFormatting>
  <conditionalFormatting sqref="L14">
    <cfRule type="containsText" dxfId="92" priority="38" operator="containsText" text="OVERTIME">
      <formula>NOT(ISERROR(SEARCH(("OVERTIME"),(L14))))</formula>
    </cfRule>
    <cfRule type="containsText" dxfId="91" priority="39" operator="containsText" text="UNDERTIME">
      <formula>NOT(ISERROR(SEARCH(("UNDERTIME"),(L14))))</formula>
    </cfRule>
  </conditionalFormatting>
  <conditionalFormatting sqref="M14">
    <cfRule type="expression" dxfId="90" priority="40">
      <formula>L14="OVERTIME"</formula>
    </cfRule>
    <cfRule type="expression" dxfId="89" priority="41">
      <formula>L14="UNDERTIME"</formula>
    </cfRule>
  </conditionalFormatting>
  <conditionalFormatting sqref="J2">
    <cfRule type="expression" dxfId="88" priority="16" stopIfTrue="1">
      <formula>ABS(ABS($J$2)-ABS($J$1)) &lt; $K$12</formula>
    </cfRule>
    <cfRule type="expression" dxfId="87" priority="18">
      <formula>$J$2&gt;$J$1</formula>
    </cfRule>
    <cfRule type="expression" dxfId="86" priority="19">
      <formula>$J$2&lt;$J$1</formula>
    </cfRule>
  </conditionalFormatting>
  <conditionalFormatting sqref="J3">
    <cfRule type="expression" dxfId="85" priority="17" stopIfTrue="1">
      <formula>ABS(ABS($J$3) - ABS($J$1-$J$5-$J$6-$J$7-$J$8)) &lt; $K$12</formula>
    </cfRule>
    <cfRule type="expression" dxfId="84" priority="20">
      <formula>$J$3&gt;($J$1 - $J$5 - $J$6 - $J$7 - $J$8)</formula>
    </cfRule>
    <cfRule type="expression" dxfId="83" priority="21">
      <formula>$J$3&lt;($J$1 - $J$5 - $J$6 - $J$7 - $J$8)</formula>
    </cfRule>
  </conditionalFormatting>
  <conditionalFormatting sqref="F11:F40">
    <cfRule type="expression" dxfId="82" priority="5">
      <formula>WEEKDAY($A11,2)&gt;5</formula>
    </cfRule>
  </conditionalFormatting>
  <conditionalFormatting sqref="F11:F40">
    <cfRule type="expression" dxfId="81" priority="4">
      <formula>WEEKDAY($A11,2)&gt;5</formula>
    </cfRule>
  </conditionalFormatting>
  <conditionalFormatting sqref="F11:F40">
    <cfRule type="expression" dxfId="80" priority="1">
      <formula>ABS(ABS($E11)-ABS($B$8)) &lt; $K$12/2</formula>
    </cfRule>
    <cfRule type="expression" dxfId="79" priority="2">
      <formula>AND($F11 &lt;&gt;"", $E11 &lt; $B$8)</formula>
    </cfRule>
    <cfRule type="expression" dxfId="78" priority="3">
      <formula>AND($F11 &lt;&gt;"", $E11 &gt; $B$8)</formula>
    </cfRule>
  </conditionalFormatting>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99"/>
  <sheetViews>
    <sheetView zoomScale="85" zoomScaleNormal="85" workbookViewId="0">
      <selection activeCell="B10" sqref="B10"/>
    </sheetView>
  </sheetViews>
  <sheetFormatPr defaultColWidth="14.42578125" defaultRowHeight="15" x14ac:dyDescent="0.25"/>
  <cols>
    <col min="1" max="1" width="14.140625" bestFit="1" customWidth="1"/>
    <col min="2" max="2" width="9.28515625" bestFit="1" customWidth="1"/>
    <col min="3" max="3" width="14.5703125" bestFit="1" customWidth="1"/>
    <col min="4" max="4" width="12" bestFit="1" customWidth="1"/>
    <col min="5" max="5" width="13.7109375" bestFit="1" customWidth="1"/>
    <col min="6" max="6" width="10.28515625" bestFit="1" customWidth="1"/>
    <col min="7" max="7" width="16.7109375" bestFit="1" customWidth="1"/>
    <col min="8" max="8" width="8.7109375" customWidth="1"/>
    <col min="9" max="9" width="17.85546875" bestFit="1" customWidth="1"/>
    <col min="10" max="10" width="9.140625" bestFit="1" customWidth="1"/>
    <col min="11" max="11" width="18.7109375" bestFit="1" customWidth="1"/>
    <col min="12" max="12" width="17.85546875" bestFit="1" customWidth="1"/>
    <col min="13" max="13" width="12.85546875" customWidth="1"/>
    <col min="14" max="27" width="8.7109375" customWidth="1"/>
  </cols>
  <sheetData>
    <row r="1" spans="1:14" ht="14.25" customHeight="1" thickBot="1" x14ac:dyDescent="0.3">
      <c r="A1" s="1" t="s">
        <v>0</v>
      </c>
      <c r="B1" s="25" t="str">
        <f>Nome</f>
        <v>Giulio</v>
      </c>
      <c r="C1" s="79"/>
      <c r="I1" s="93" t="s">
        <v>30</v>
      </c>
      <c r="J1" s="94">
        <f>NETWORKDAYS(DATE(AnnoOtt,Mese10,1),DATE(AnnoOtt,Mese10+1,0),)*OreTarget</f>
        <v>7.333333333333333</v>
      </c>
    </row>
    <row r="2" spans="1:14" ht="14.25" customHeight="1" thickBot="1" x14ac:dyDescent="0.3">
      <c r="A2" s="2" t="s">
        <v>2</v>
      </c>
      <c r="B2" s="26" t="str">
        <f>Cognome</f>
        <v>D'Errico</v>
      </c>
      <c r="C2" s="79"/>
      <c r="I2" s="93" t="s">
        <v>31</v>
      </c>
      <c r="J2" s="94">
        <f>J3+J5+J6+OrePermessiOtt+J8</f>
        <v>0</v>
      </c>
    </row>
    <row r="3" spans="1:14" ht="14.25" customHeight="1" thickBot="1" x14ac:dyDescent="0.3">
      <c r="A3" s="2" t="s">
        <v>4</v>
      </c>
      <c r="B3" s="3">
        <f>Mese1+9</f>
        <v>10</v>
      </c>
      <c r="C3" s="80"/>
      <c r="I3" s="95" t="s">
        <v>9</v>
      </c>
      <c r="J3" s="94">
        <f>SUM(OreLavorateOtt)</f>
        <v>0</v>
      </c>
    </row>
    <row r="4" spans="1:14" ht="14.25" customHeight="1" thickBot="1" x14ac:dyDescent="0.3">
      <c r="A4" s="4" t="s">
        <v>5</v>
      </c>
      <c r="B4" s="5">
        <f>Anno</f>
        <v>2023</v>
      </c>
      <c r="C4" s="80"/>
      <c r="I4" s="97" t="s">
        <v>38</v>
      </c>
      <c r="J4" s="99">
        <f>J1-J5-J6-OrePermessiOtt-J8</f>
        <v>7.333333333333333</v>
      </c>
      <c r="K4" s="7"/>
      <c r="L4" s="7"/>
      <c r="M4" s="7"/>
    </row>
    <row r="5" spans="1:14" ht="14.25" customHeight="1" thickBot="1" x14ac:dyDescent="0.3">
      <c r="A5" s="8"/>
      <c r="I5" s="97" t="s">
        <v>32</v>
      </c>
      <c r="J5" s="96"/>
      <c r="K5" s="7"/>
      <c r="L5" s="7"/>
      <c r="M5" s="9"/>
    </row>
    <row r="6" spans="1:14" ht="14.25" customHeight="1" thickBot="1" x14ac:dyDescent="0.3">
      <c r="A6" s="15" t="s">
        <v>13</v>
      </c>
      <c r="B6" s="19">
        <f>DurataPausa</f>
        <v>3.125E-2</v>
      </c>
      <c r="C6" s="7"/>
      <c r="I6" s="97" t="s">
        <v>33</v>
      </c>
      <c r="J6" s="96"/>
      <c r="K6" s="7"/>
      <c r="L6" s="7"/>
      <c r="M6" s="7"/>
    </row>
    <row r="7" spans="1:14" ht="14.25" customHeight="1" thickBot="1" x14ac:dyDescent="0.3">
      <c r="A7" s="16" t="s">
        <v>12</v>
      </c>
      <c r="B7" s="17">
        <f>OraPausa</f>
        <v>0.55208333333333337</v>
      </c>
      <c r="C7" s="7"/>
      <c r="G7" s="10"/>
      <c r="H7" s="10"/>
      <c r="I7" s="97" t="s">
        <v>34</v>
      </c>
      <c r="J7" s="96"/>
      <c r="K7" s="7"/>
      <c r="L7" s="7"/>
      <c r="M7" s="7"/>
    </row>
    <row r="8" spans="1:14" ht="14.25" customHeight="1" thickBot="1" x14ac:dyDescent="0.3">
      <c r="A8" s="14" t="s">
        <v>6</v>
      </c>
      <c r="B8" s="18">
        <f>OreTarget</f>
        <v>0.33333333333333331</v>
      </c>
      <c r="C8" s="7"/>
      <c r="F8" s="7"/>
      <c r="I8" s="97" t="s">
        <v>35</v>
      </c>
      <c r="J8" s="96"/>
      <c r="K8" s="7"/>
      <c r="L8" s="7"/>
      <c r="M8" s="7"/>
    </row>
    <row r="9" spans="1:14" ht="14.25" customHeight="1" thickBot="1" x14ac:dyDescent="0.3">
      <c r="K9" s="7"/>
      <c r="L9" s="7"/>
      <c r="M9" s="7"/>
    </row>
    <row r="10" spans="1:14" ht="14.25" customHeight="1" thickBot="1" x14ac:dyDescent="0.3">
      <c r="A10" s="66" t="s">
        <v>7</v>
      </c>
      <c r="B10" s="67" t="s">
        <v>40</v>
      </c>
      <c r="C10" s="67" t="s">
        <v>29</v>
      </c>
      <c r="D10" s="67" t="s">
        <v>8</v>
      </c>
      <c r="E10" s="67" t="s">
        <v>9</v>
      </c>
      <c r="F10" s="68" t="s">
        <v>10</v>
      </c>
      <c r="G10" s="69" t="s">
        <v>11</v>
      </c>
      <c r="I10" s="103" t="s">
        <v>14</v>
      </c>
      <c r="J10" s="104"/>
      <c r="L10" s="105" t="s">
        <v>15</v>
      </c>
      <c r="M10" s="106"/>
    </row>
    <row r="11" spans="1:14" ht="14.25" customHeight="1" x14ac:dyDescent="0.25">
      <c r="A11" s="74">
        <f>DATE(AnnoOtt,Mese10,GiorniMesi!J2)</f>
        <v>45200</v>
      </c>
      <c r="B11" s="60"/>
      <c r="C11" s="48" t="str">
        <f t="shared" ref="C11:C41" si="0">IF(B11&lt;&gt;"", IF(B11 &lt; OraPausaOtt, B11 + OreTargetOtt + DurataPausaOtt, IF(AND(B11 &gt;= OraPausaOtt, B11 &lt;= OraPausaOtt + DurataPausaOtt), OraPausaOtt + DurataPausaOtt + OreTargetOtt/2, B11 + OreTargetOtt/2)),"")</f>
        <v/>
      </c>
      <c r="D11" s="60"/>
      <c r="E11" s="92" t="str">
        <f t="shared" ref="E11:E41" si="1">IF(OR(ISBLANK(B11),ISBLANK(D11)),"", IF(B11 &lt; OraPausaOtt, IF(D11 &gt; OraPausaOtt + DurataPausaOtt, ABS(D11 - DurataPausaOtt - B11), IF(D11 &lt; OraPausaOtt, ABS(D11 - B11), ABS(OraPausaOtt - B11))), IF(B11 &lt; OraPausaOtt + DurataPausaOtt, IF(D11 &gt; OraPausaOtt + DurataPausaOtt, ABS(D11 - (OraPausaOtt + DurataPausaOtt)), ABS(D11 - D11)), IF(D11 &gt; OraPausaOtt + DurataPausaOtt, ABS(D11 - B11), ABS(D11 - D11)))))</f>
        <v/>
      </c>
      <c r="F11" s="34" t="str">
        <f t="shared" ref="F11:F41" si="2">IF(OR(ISBLANK(B11),ISBLANK(D11)),"",
         ABS(OreTargetOtt-E11))</f>
        <v/>
      </c>
      <c r="G11" s="61" t="str">
        <f t="shared" ref="G11:G41" si="3">IF(OR(ISBLANK(B11),ISBLANK(D11)),"",
        IF(E11&lt;&gt;OreTargetOtt,
               IF(E11&gt;OreTargetOtt,"Overtime","Undertime"),
          ""))</f>
        <v/>
      </c>
      <c r="I11" s="20" t="s">
        <v>1</v>
      </c>
      <c r="J11" s="21">
        <f>SUMIF(OverUnderTimeOtt, "Overtime",DifferenzaOtt)</f>
        <v>0</v>
      </c>
      <c r="L11" s="27" t="s">
        <v>1</v>
      </c>
      <c r="M11" s="28">
        <f>SUMIF(OverUnderTimeOtt, "Overtime",DifferenzaOtt)+Set!M11</f>
        <v>0</v>
      </c>
    </row>
    <row r="12" spans="1:14" ht="14.25" customHeight="1" thickBot="1" x14ac:dyDescent="0.3">
      <c r="A12" s="74">
        <f>DATE(AnnoOtt,Mese10,GiorniMesi!J3)</f>
        <v>45201</v>
      </c>
      <c r="B12" s="45"/>
      <c r="C12" s="48" t="str">
        <f t="shared" si="0"/>
        <v/>
      </c>
      <c r="D12" s="45"/>
      <c r="E12" s="45" t="str">
        <f t="shared" si="1"/>
        <v/>
      </c>
      <c r="F12" s="34" t="str">
        <f t="shared" si="2"/>
        <v/>
      </c>
      <c r="G12" s="49" t="str">
        <f t="shared" si="3"/>
        <v/>
      </c>
      <c r="I12" s="22" t="s">
        <v>3</v>
      </c>
      <c r="J12" s="23">
        <f>IF(SUMIF(OverUnderTimeOtt, "Undertime",DifferenzaOtt)&gt;=OrePermessiOtt, ABS(SUMIF(OverUnderTimeOtt, "Undertime",DifferenzaOtt) - OrePermessiOtt), ABS(OrePermessiOtt - SUMIF(OverUnderTimeOtt, "Undertime",DifferenzaOtt)))</f>
        <v>0</v>
      </c>
      <c r="K12" s="91" t="s">
        <v>39</v>
      </c>
      <c r="L12" s="29" t="s">
        <v>3</v>
      </c>
      <c r="M12" s="30">
        <f>IF(SUMIF(OverUnderTimeOtt, "Undertime",DifferenzaOtt)&gt;=OrePermessiOtt, ABS(SUMIF(OverUnderTimeOtt, "Undertime",DifferenzaOtt) - OrePermessiOtt + PrtlUntmTOTSet), ABS(PrtlUntmTOTSet + OrePermessiOtt - SUMIF(OverUnderTimeOtt, "Undertime",DifferenzaOtt)))</f>
        <v>0</v>
      </c>
    </row>
    <row r="13" spans="1:14" ht="14.25" customHeight="1" thickBot="1" x14ac:dyDescent="0.3">
      <c r="A13" s="74">
        <f>DATE(AnnoOtt,Mese10,GiorniMesi!J4)</f>
        <v>45202</v>
      </c>
      <c r="B13" s="45"/>
      <c r="C13" s="48" t="str">
        <f t="shared" si="0"/>
        <v/>
      </c>
      <c r="D13" s="45"/>
      <c r="E13" s="45" t="str">
        <f t="shared" si="1"/>
        <v/>
      </c>
      <c r="F13" s="34" t="str">
        <f t="shared" si="2"/>
        <v/>
      </c>
      <c r="G13" s="49" t="str">
        <f t="shared" si="3"/>
        <v/>
      </c>
      <c r="K13" s="10"/>
    </row>
    <row r="14" spans="1:14" ht="14.25" customHeight="1" thickBot="1" x14ac:dyDescent="0.3">
      <c r="A14" s="74">
        <f>DATE(AnnoOtt,Mese10,GiorniMesi!J5)</f>
        <v>45203</v>
      </c>
      <c r="B14" s="45"/>
      <c r="C14" s="48" t="str">
        <f t="shared" si="0"/>
        <v/>
      </c>
      <c r="D14" s="45"/>
      <c r="E14" s="45" t="str">
        <f t="shared" si="1"/>
        <v/>
      </c>
      <c r="F14" s="34" t="str">
        <f t="shared" si="2"/>
        <v/>
      </c>
      <c r="G14" s="49" t="str">
        <f t="shared" si="3"/>
        <v/>
      </c>
      <c r="I14" s="6" t="str">
        <f>IF(ABS(ABS(PrtlOvtmOtt)-ABS(PrtlUntmOtt))&lt; OneMinuteOtt,"", IF(ABS(PrtlOvtmOtt) &gt; ABS(PrtlUntmOtt), "OVERTIME", "UNDERTIME"))</f>
        <v/>
      </c>
      <c r="J14" s="13">
        <f>ABS(ABS(PrtlOvtmOtt)-ABS(PrtlUntmOtt))</f>
        <v>0</v>
      </c>
      <c r="K14" s="10"/>
      <c r="L14" s="31" t="str">
        <f>IF(ABS(ABS(PrtlOvtmTOTOtt)-ABS(PrtlUntmTOTOtt))&lt; OneMinuteOtt,"", IF(ABS(PrtlOvtmTOTOtt) &gt; ABS(PrtlUntmTOTOtt), "OVERTIME", "UNDERTIME"))</f>
        <v/>
      </c>
      <c r="M14" s="32">
        <f>ABS(ABS(PrtlOvtmTOTOtt)-ABS(PrtlUntmTOTOtt))</f>
        <v>0</v>
      </c>
      <c r="N14" s="7"/>
    </row>
    <row r="15" spans="1:14" ht="14.25" customHeight="1" x14ac:dyDescent="0.25">
      <c r="A15" s="74">
        <f>DATE(AnnoOtt,Mese10,GiorniMesi!J6)</f>
        <v>45204</v>
      </c>
      <c r="B15" s="45"/>
      <c r="C15" s="48" t="str">
        <f t="shared" si="0"/>
        <v/>
      </c>
      <c r="D15" s="45"/>
      <c r="E15" s="45" t="str">
        <f t="shared" si="1"/>
        <v/>
      </c>
      <c r="F15" s="34" t="str">
        <f t="shared" si="2"/>
        <v/>
      </c>
      <c r="G15" s="49" t="str">
        <f t="shared" si="3"/>
        <v/>
      </c>
      <c r="K15" s="10"/>
    </row>
    <row r="16" spans="1:14" ht="14.25" customHeight="1" x14ac:dyDescent="0.25">
      <c r="A16" s="74">
        <f>DATE(AnnoOtt,Mese10,GiorniMesi!J7)</f>
        <v>45205</v>
      </c>
      <c r="B16" s="45"/>
      <c r="C16" s="48" t="str">
        <f t="shared" si="0"/>
        <v/>
      </c>
      <c r="D16" s="45"/>
      <c r="E16" s="45" t="str">
        <f t="shared" si="1"/>
        <v/>
      </c>
      <c r="F16" s="34" t="str">
        <f t="shared" si="2"/>
        <v/>
      </c>
      <c r="G16" s="49" t="str">
        <f t="shared" si="3"/>
        <v/>
      </c>
      <c r="K16" s="10"/>
    </row>
    <row r="17" spans="1:11" ht="14.25" customHeight="1" thickBot="1" x14ac:dyDescent="0.3">
      <c r="A17" s="74">
        <f>DATE(AnnoOtt,Mese10,GiorniMesi!J8)</f>
        <v>45206</v>
      </c>
      <c r="B17" s="45"/>
      <c r="C17" s="48" t="str">
        <f t="shared" si="0"/>
        <v/>
      </c>
      <c r="D17" s="45"/>
      <c r="E17" s="98" t="str">
        <f t="shared" si="1"/>
        <v/>
      </c>
      <c r="F17" s="34" t="str">
        <f t="shared" si="2"/>
        <v/>
      </c>
      <c r="G17" s="49" t="str">
        <f t="shared" si="3"/>
        <v/>
      </c>
      <c r="K17" s="10"/>
    </row>
    <row r="18" spans="1:11" ht="14.25" customHeight="1" x14ac:dyDescent="0.25">
      <c r="A18" s="74">
        <f>DATE(AnnoOtt,Mese10,GiorniMesi!J9)</f>
        <v>45207</v>
      </c>
      <c r="B18" s="45"/>
      <c r="C18" s="48" t="str">
        <f t="shared" si="0"/>
        <v/>
      </c>
      <c r="D18" s="45"/>
      <c r="E18" s="92" t="str">
        <f t="shared" si="1"/>
        <v/>
      </c>
      <c r="F18" s="34" t="str">
        <f t="shared" si="2"/>
        <v/>
      </c>
      <c r="G18" s="49" t="str">
        <f t="shared" si="3"/>
        <v/>
      </c>
      <c r="K18" s="10"/>
    </row>
    <row r="19" spans="1:11" ht="14.25" customHeight="1" x14ac:dyDescent="0.25">
      <c r="A19" s="74">
        <f>DATE(AnnoOtt,Mese10,GiorniMesi!J10)</f>
        <v>45208</v>
      </c>
      <c r="B19" s="45"/>
      <c r="C19" s="48" t="str">
        <f t="shared" si="0"/>
        <v/>
      </c>
      <c r="D19" s="45"/>
      <c r="E19" s="45" t="str">
        <f t="shared" si="1"/>
        <v/>
      </c>
      <c r="F19" s="34" t="str">
        <f t="shared" si="2"/>
        <v/>
      </c>
      <c r="G19" s="49" t="str">
        <f t="shared" si="3"/>
        <v/>
      </c>
    </row>
    <row r="20" spans="1:11" ht="14.25" customHeight="1" x14ac:dyDescent="0.25">
      <c r="A20" s="74">
        <f>DATE(AnnoOtt,Mese10,GiorniMesi!J11)</f>
        <v>45209</v>
      </c>
      <c r="B20" s="45"/>
      <c r="C20" s="48" t="str">
        <f t="shared" si="0"/>
        <v/>
      </c>
      <c r="D20" s="45"/>
      <c r="E20" s="45" t="str">
        <f t="shared" si="1"/>
        <v/>
      </c>
      <c r="F20" s="34" t="str">
        <f t="shared" si="2"/>
        <v/>
      </c>
      <c r="G20" s="49" t="str">
        <f t="shared" si="3"/>
        <v/>
      </c>
    </row>
    <row r="21" spans="1:11" ht="14.25" customHeight="1" x14ac:dyDescent="0.25">
      <c r="A21" s="74">
        <f>DATE(AnnoOtt,Mese10,GiorniMesi!J12)</f>
        <v>45210</v>
      </c>
      <c r="B21" s="45"/>
      <c r="C21" s="48" t="str">
        <f t="shared" si="0"/>
        <v/>
      </c>
      <c r="D21" s="45"/>
      <c r="E21" s="45" t="str">
        <f t="shared" si="1"/>
        <v/>
      </c>
      <c r="F21" s="34" t="str">
        <f t="shared" si="2"/>
        <v/>
      </c>
      <c r="G21" s="49" t="str">
        <f t="shared" si="3"/>
        <v/>
      </c>
    </row>
    <row r="22" spans="1:11" ht="14.25" customHeight="1" x14ac:dyDescent="0.25">
      <c r="A22" s="74">
        <f>DATE(AnnoOtt,Mese10,GiorniMesi!J13)</f>
        <v>45211</v>
      </c>
      <c r="B22" s="46"/>
      <c r="C22" s="48" t="str">
        <f t="shared" si="0"/>
        <v/>
      </c>
      <c r="D22" s="45"/>
      <c r="E22" s="45" t="str">
        <f t="shared" si="1"/>
        <v/>
      </c>
      <c r="F22" s="34" t="str">
        <f t="shared" si="2"/>
        <v/>
      </c>
      <c r="G22" s="49" t="str">
        <f t="shared" si="3"/>
        <v/>
      </c>
    </row>
    <row r="23" spans="1:11" ht="14.25" customHeight="1" x14ac:dyDescent="0.25">
      <c r="A23" s="74">
        <f>DATE(AnnoOtt,Mese10,GiorniMesi!J14)</f>
        <v>45212</v>
      </c>
      <c r="B23" s="46"/>
      <c r="C23" s="48" t="str">
        <f t="shared" si="0"/>
        <v/>
      </c>
      <c r="D23" s="45"/>
      <c r="E23" s="45" t="str">
        <f t="shared" si="1"/>
        <v/>
      </c>
      <c r="F23" s="34" t="str">
        <f t="shared" si="2"/>
        <v/>
      </c>
      <c r="G23" s="49" t="str">
        <f t="shared" si="3"/>
        <v/>
      </c>
    </row>
    <row r="24" spans="1:11" ht="14.25" customHeight="1" thickBot="1" x14ac:dyDescent="0.3">
      <c r="A24" s="74">
        <f>DATE(AnnoOtt,Mese10,GiorniMesi!J15)</f>
        <v>45213</v>
      </c>
      <c r="B24" s="45"/>
      <c r="C24" s="48" t="str">
        <f t="shared" si="0"/>
        <v/>
      </c>
      <c r="D24" s="45"/>
      <c r="E24" s="98" t="str">
        <f t="shared" si="1"/>
        <v/>
      </c>
      <c r="F24" s="34" t="str">
        <f t="shared" si="2"/>
        <v/>
      </c>
      <c r="G24" s="49" t="str">
        <f t="shared" si="3"/>
        <v/>
      </c>
    </row>
    <row r="25" spans="1:11" ht="14.25" customHeight="1" x14ac:dyDescent="0.25">
      <c r="A25" s="74">
        <f>DATE(AnnoOtt,Mese10,GiorniMesi!J16)</f>
        <v>45214</v>
      </c>
      <c r="B25" s="45"/>
      <c r="C25" s="48" t="str">
        <f t="shared" si="0"/>
        <v/>
      </c>
      <c r="D25" s="45"/>
      <c r="E25" s="92" t="str">
        <f t="shared" si="1"/>
        <v/>
      </c>
      <c r="F25" s="34" t="str">
        <f t="shared" si="2"/>
        <v/>
      </c>
      <c r="G25" s="49" t="str">
        <f t="shared" si="3"/>
        <v/>
      </c>
    </row>
    <row r="26" spans="1:11" ht="14.25" customHeight="1" x14ac:dyDescent="0.25">
      <c r="A26" s="74">
        <f>DATE(AnnoOtt,Mese10,GiorniMesi!J17)</f>
        <v>45215</v>
      </c>
      <c r="B26" s="45"/>
      <c r="C26" s="48" t="str">
        <f t="shared" si="0"/>
        <v/>
      </c>
      <c r="D26" s="45"/>
      <c r="E26" s="45" t="str">
        <f t="shared" si="1"/>
        <v/>
      </c>
      <c r="F26" s="34" t="str">
        <f t="shared" si="2"/>
        <v/>
      </c>
      <c r="G26" s="49" t="str">
        <f t="shared" si="3"/>
        <v/>
      </c>
    </row>
    <row r="27" spans="1:11" ht="14.25" customHeight="1" x14ac:dyDescent="0.25">
      <c r="A27" s="74">
        <f>DATE(AnnoOtt,Mese10,GiorniMesi!J18)</f>
        <v>45216</v>
      </c>
      <c r="B27" s="45"/>
      <c r="C27" s="48" t="str">
        <f t="shared" si="0"/>
        <v/>
      </c>
      <c r="D27" s="45"/>
      <c r="E27" s="45" t="str">
        <f t="shared" si="1"/>
        <v/>
      </c>
      <c r="F27" s="34" t="str">
        <f t="shared" si="2"/>
        <v/>
      </c>
      <c r="G27" s="49" t="str">
        <f t="shared" si="3"/>
        <v/>
      </c>
    </row>
    <row r="28" spans="1:11" ht="14.25" customHeight="1" x14ac:dyDescent="0.25">
      <c r="A28" s="74">
        <f>DATE(AnnoOtt,Mese10,GiorniMesi!J19)</f>
        <v>45217</v>
      </c>
      <c r="B28" s="45"/>
      <c r="C28" s="48" t="str">
        <f t="shared" si="0"/>
        <v/>
      </c>
      <c r="D28" s="45"/>
      <c r="E28" s="45" t="str">
        <f t="shared" si="1"/>
        <v/>
      </c>
      <c r="F28" s="34" t="str">
        <f t="shared" si="2"/>
        <v/>
      </c>
      <c r="G28" s="49" t="str">
        <f t="shared" si="3"/>
        <v/>
      </c>
    </row>
    <row r="29" spans="1:11" ht="14.25" customHeight="1" x14ac:dyDescent="0.25">
      <c r="A29" s="74">
        <f>DATE(AnnoOtt,Mese10,GiorniMesi!J20)</f>
        <v>45218</v>
      </c>
      <c r="B29" s="45"/>
      <c r="C29" s="48" t="str">
        <f t="shared" si="0"/>
        <v/>
      </c>
      <c r="D29" s="45"/>
      <c r="E29" s="45" t="str">
        <f t="shared" si="1"/>
        <v/>
      </c>
      <c r="F29" s="34" t="str">
        <f t="shared" si="2"/>
        <v/>
      </c>
      <c r="G29" s="49" t="str">
        <f t="shared" si="3"/>
        <v/>
      </c>
    </row>
    <row r="30" spans="1:11" ht="14.25" customHeight="1" x14ac:dyDescent="0.25">
      <c r="A30" s="74">
        <f>DATE(AnnoOtt,Mese10,GiorniMesi!J21)</f>
        <v>45219</v>
      </c>
      <c r="B30" s="45"/>
      <c r="C30" s="48" t="str">
        <f t="shared" si="0"/>
        <v/>
      </c>
      <c r="D30" s="45"/>
      <c r="E30" s="45" t="str">
        <f t="shared" si="1"/>
        <v/>
      </c>
      <c r="F30" s="34" t="str">
        <f t="shared" si="2"/>
        <v/>
      </c>
      <c r="G30" s="49" t="str">
        <f t="shared" si="3"/>
        <v/>
      </c>
    </row>
    <row r="31" spans="1:11" ht="14.25" customHeight="1" thickBot="1" x14ac:dyDescent="0.3">
      <c r="A31" s="74">
        <f>DATE(AnnoOtt,Mese10,GiorniMesi!J22)</f>
        <v>45220</v>
      </c>
      <c r="B31" s="45"/>
      <c r="C31" s="48" t="str">
        <f t="shared" si="0"/>
        <v/>
      </c>
      <c r="D31" s="45"/>
      <c r="E31" s="98" t="str">
        <f t="shared" si="1"/>
        <v/>
      </c>
      <c r="F31" s="34" t="str">
        <f t="shared" si="2"/>
        <v/>
      </c>
      <c r="G31" s="49" t="str">
        <f t="shared" si="3"/>
        <v/>
      </c>
    </row>
    <row r="32" spans="1:11" ht="14.25" customHeight="1" x14ac:dyDescent="0.25">
      <c r="A32" s="74">
        <f>DATE(AnnoOtt,Mese10,GiorniMesi!J23)</f>
        <v>45221</v>
      </c>
      <c r="B32" s="45"/>
      <c r="C32" s="48" t="str">
        <f t="shared" si="0"/>
        <v/>
      </c>
      <c r="D32" s="45"/>
      <c r="E32" s="92" t="str">
        <f t="shared" si="1"/>
        <v/>
      </c>
      <c r="F32" s="34" t="str">
        <f t="shared" si="2"/>
        <v/>
      </c>
      <c r="G32" s="49" t="str">
        <f t="shared" si="3"/>
        <v/>
      </c>
    </row>
    <row r="33" spans="1:7" ht="14.25" customHeight="1" x14ac:dyDescent="0.25">
      <c r="A33" s="74">
        <f>DATE(AnnoOtt,Mese10,GiorniMesi!J24)</f>
        <v>45222</v>
      </c>
      <c r="B33" s="45"/>
      <c r="C33" s="48" t="str">
        <f t="shared" si="0"/>
        <v/>
      </c>
      <c r="D33" s="45"/>
      <c r="E33" s="45" t="str">
        <f t="shared" si="1"/>
        <v/>
      </c>
      <c r="F33" s="34" t="str">
        <f t="shared" si="2"/>
        <v/>
      </c>
      <c r="G33" s="49" t="str">
        <f t="shared" si="3"/>
        <v/>
      </c>
    </row>
    <row r="34" spans="1:7" ht="14.25" customHeight="1" x14ac:dyDescent="0.25">
      <c r="A34" s="74">
        <f>DATE(AnnoOtt,Mese10,GiorniMesi!J25)</f>
        <v>45223</v>
      </c>
      <c r="B34" s="45"/>
      <c r="C34" s="48" t="str">
        <f t="shared" si="0"/>
        <v/>
      </c>
      <c r="D34" s="45"/>
      <c r="E34" s="45" t="str">
        <f t="shared" si="1"/>
        <v/>
      </c>
      <c r="F34" s="34" t="str">
        <f t="shared" si="2"/>
        <v/>
      </c>
      <c r="G34" s="49" t="str">
        <f t="shared" si="3"/>
        <v/>
      </c>
    </row>
    <row r="35" spans="1:7" ht="14.25" customHeight="1" x14ac:dyDescent="0.25">
      <c r="A35" s="74">
        <f>DATE(AnnoOtt,Mese10,GiorniMesi!J26)</f>
        <v>45224</v>
      </c>
      <c r="B35" s="45"/>
      <c r="C35" s="48" t="str">
        <f t="shared" si="0"/>
        <v/>
      </c>
      <c r="D35" s="45"/>
      <c r="E35" s="45" t="str">
        <f t="shared" si="1"/>
        <v/>
      </c>
      <c r="F35" s="34" t="str">
        <f t="shared" si="2"/>
        <v/>
      </c>
      <c r="G35" s="49" t="str">
        <f t="shared" si="3"/>
        <v/>
      </c>
    </row>
    <row r="36" spans="1:7" ht="14.25" customHeight="1" x14ac:dyDescent="0.25">
      <c r="A36" s="74">
        <f>DATE(AnnoOtt,Mese10,GiorniMesi!J27)</f>
        <v>45225</v>
      </c>
      <c r="B36" s="45"/>
      <c r="C36" s="48" t="str">
        <f t="shared" si="0"/>
        <v/>
      </c>
      <c r="D36" s="45"/>
      <c r="E36" s="45" t="str">
        <f t="shared" si="1"/>
        <v/>
      </c>
      <c r="F36" s="34" t="str">
        <f t="shared" si="2"/>
        <v/>
      </c>
      <c r="G36" s="49" t="str">
        <f t="shared" si="3"/>
        <v/>
      </c>
    </row>
    <row r="37" spans="1:7" ht="14.25" customHeight="1" x14ac:dyDescent="0.25">
      <c r="A37" s="74">
        <f>DATE(AnnoOtt,Mese10,GiorniMesi!J28)</f>
        <v>45226</v>
      </c>
      <c r="B37" s="45"/>
      <c r="C37" s="48" t="str">
        <f t="shared" si="0"/>
        <v/>
      </c>
      <c r="D37" s="45"/>
      <c r="E37" s="45" t="str">
        <f t="shared" si="1"/>
        <v/>
      </c>
      <c r="F37" s="34" t="str">
        <f t="shared" si="2"/>
        <v/>
      </c>
      <c r="G37" s="49" t="str">
        <f t="shared" si="3"/>
        <v/>
      </c>
    </row>
    <row r="38" spans="1:7" ht="14.25" customHeight="1" thickBot="1" x14ac:dyDescent="0.3">
      <c r="A38" s="74">
        <f>DATE(AnnoOtt,Mese10,GiorniMesi!J29)</f>
        <v>45227</v>
      </c>
      <c r="B38" s="45"/>
      <c r="C38" s="48" t="str">
        <f t="shared" si="0"/>
        <v/>
      </c>
      <c r="D38" s="45"/>
      <c r="E38" s="98" t="str">
        <f t="shared" si="1"/>
        <v/>
      </c>
      <c r="F38" s="34" t="str">
        <f t="shared" si="2"/>
        <v/>
      </c>
      <c r="G38" s="49" t="str">
        <f t="shared" si="3"/>
        <v/>
      </c>
    </row>
    <row r="39" spans="1:7" ht="14.25" customHeight="1" x14ac:dyDescent="0.25">
      <c r="A39" s="74">
        <f>DATE(AnnoOtt,Mese10,GiorniMesi!J30)</f>
        <v>45228</v>
      </c>
      <c r="B39" s="45"/>
      <c r="C39" s="48" t="str">
        <f t="shared" si="0"/>
        <v/>
      </c>
      <c r="D39" s="45"/>
      <c r="E39" s="92" t="str">
        <f t="shared" si="1"/>
        <v/>
      </c>
      <c r="F39" s="34" t="str">
        <f t="shared" si="2"/>
        <v/>
      </c>
      <c r="G39" s="49" t="str">
        <f t="shared" si="3"/>
        <v/>
      </c>
    </row>
    <row r="40" spans="1:7" ht="14.25" customHeight="1" x14ac:dyDescent="0.25">
      <c r="A40" s="74">
        <f>DATE(AnnoOtt,Mese10,GiorniMesi!J31)</f>
        <v>45229</v>
      </c>
      <c r="B40" s="45"/>
      <c r="C40" s="48" t="str">
        <f t="shared" si="0"/>
        <v/>
      </c>
      <c r="D40" s="45"/>
      <c r="E40" s="45" t="str">
        <f t="shared" si="1"/>
        <v/>
      </c>
      <c r="F40" s="34" t="str">
        <f t="shared" si="2"/>
        <v/>
      </c>
      <c r="G40" s="49" t="str">
        <f t="shared" si="3"/>
        <v/>
      </c>
    </row>
    <row r="41" spans="1:7" ht="14.25" customHeight="1" thickBot="1" x14ac:dyDescent="0.3">
      <c r="A41" s="75">
        <f>DATE(AnnoOtt,Mese10,GiorniMesi!J32)</f>
        <v>45230</v>
      </c>
      <c r="B41" s="51"/>
      <c r="C41" s="51" t="str">
        <f t="shared" si="0"/>
        <v/>
      </c>
      <c r="D41" s="51"/>
      <c r="E41" s="98" t="str">
        <f t="shared" si="1"/>
        <v/>
      </c>
      <c r="F41" s="34" t="str">
        <f t="shared" si="2"/>
        <v/>
      </c>
      <c r="G41" s="52" t="str">
        <f t="shared" si="3"/>
        <v/>
      </c>
    </row>
    <row r="42" spans="1:7" ht="14.25" customHeight="1" x14ac:dyDescent="0.25">
      <c r="A42" s="11"/>
    </row>
    <row r="43" spans="1:7" ht="14.25" customHeight="1" x14ac:dyDescent="0.25">
      <c r="A43" s="11"/>
    </row>
    <row r="44" spans="1:7" ht="14.25" customHeight="1" x14ac:dyDescent="0.25">
      <c r="A44" s="11"/>
    </row>
    <row r="45" spans="1:7" ht="14.25" customHeight="1" x14ac:dyDescent="0.25">
      <c r="A45" s="11"/>
    </row>
    <row r="46" spans="1:7" ht="14.25" customHeight="1" x14ac:dyDescent="0.25">
      <c r="A46" s="11"/>
    </row>
    <row r="47" spans="1:7" ht="14.25" customHeight="1" x14ac:dyDescent="0.25">
      <c r="A47" s="11"/>
    </row>
    <row r="48" spans="1:7" ht="14.25" customHeight="1" x14ac:dyDescent="0.25">
      <c r="A48" s="11"/>
    </row>
    <row r="49" spans="1:1" ht="14.25" customHeight="1" x14ac:dyDescent="0.25">
      <c r="A49" s="11"/>
    </row>
    <row r="50" spans="1:1" ht="14.25" customHeight="1" x14ac:dyDescent="0.25">
      <c r="A50" s="11"/>
    </row>
    <row r="51" spans="1:1" ht="14.25" customHeight="1" x14ac:dyDescent="0.25">
      <c r="A51" s="11"/>
    </row>
    <row r="52" spans="1:1" ht="14.25" customHeight="1" x14ac:dyDescent="0.25">
      <c r="A52" s="11"/>
    </row>
    <row r="53" spans="1:1" ht="14.25" customHeight="1" x14ac:dyDescent="0.25">
      <c r="A53" s="11"/>
    </row>
    <row r="54" spans="1:1" ht="14.25" customHeight="1" x14ac:dyDescent="0.25">
      <c r="A54" s="11"/>
    </row>
    <row r="55" spans="1:1" ht="14.25" customHeight="1" x14ac:dyDescent="0.25">
      <c r="A55" s="11"/>
    </row>
    <row r="56" spans="1:1" ht="14.25" customHeight="1" x14ac:dyDescent="0.25">
      <c r="A56" s="11"/>
    </row>
    <row r="57" spans="1:1" ht="14.25" customHeight="1" x14ac:dyDescent="0.25">
      <c r="A57" s="11"/>
    </row>
    <row r="58" spans="1:1" ht="14.25" customHeight="1" x14ac:dyDescent="0.25">
      <c r="A58" s="11"/>
    </row>
    <row r="59" spans="1:1" ht="14.25" customHeight="1" x14ac:dyDescent="0.25">
      <c r="A59" s="11"/>
    </row>
    <row r="60" spans="1:1" ht="14.25" customHeight="1" x14ac:dyDescent="0.25">
      <c r="A60" s="11"/>
    </row>
    <row r="61" spans="1:1" ht="14.25" customHeight="1" x14ac:dyDescent="0.25">
      <c r="A61" s="11"/>
    </row>
    <row r="62" spans="1:1" ht="14.25" customHeight="1" x14ac:dyDescent="0.25">
      <c r="A62" s="11"/>
    </row>
    <row r="63" spans="1:1" ht="14.25" customHeight="1" x14ac:dyDescent="0.25">
      <c r="A63" s="11"/>
    </row>
    <row r="64" spans="1:1" ht="14.25" customHeight="1" x14ac:dyDescent="0.25">
      <c r="A64" s="11"/>
    </row>
    <row r="65" spans="1:1" ht="14.25" customHeight="1" x14ac:dyDescent="0.25">
      <c r="A65" s="11"/>
    </row>
    <row r="66" spans="1:1" ht="14.25" customHeight="1" x14ac:dyDescent="0.25">
      <c r="A66" s="11"/>
    </row>
    <row r="67" spans="1:1" ht="14.25" customHeight="1" x14ac:dyDescent="0.25">
      <c r="A67" s="11"/>
    </row>
    <row r="68" spans="1:1" ht="14.25" customHeight="1" x14ac:dyDescent="0.25">
      <c r="A68" s="11"/>
    </row>
    <row r="69" spans="1:1" ht="14.25" customHeight="1" x14ac:dyDescent="0.25">
      <c r="A69" s="11"/>
    </row>
    <row r="70" spans="1:1" ht="14.25" customHeight="1" x14ac:dyDescent="0.25">
      <c r="A70" s="11"/>
    </row>
    <row r="71" spans="1:1" ht="14.25" customHeight="1" x14ac:dyDescent="0.25">
      <c r="A71" s="11"/>
    </row>
    <row r="72" spans="1:1" ht="14.25" customHeight="1" x14ac:dyDescent="0.25">
      <c r="A72" s="11"/>
    </row>
    <row r="73" spans="1:1" ht="14.25" customHeight="1" x14ac:dyDescent="0.25">
      <c r="A73" s="11"/>
    </row>
    <row r="74" spans="1:1" ht="14.25" customHeight="1" x14ac:dyDescent="0.25">
      <c r="A74" s="11"/>
    </row>
    <row r="75" spans="1:1" ht="14.25" customHeight="1" x14ac:dyDescent="0.25">
      <c r="A75" s="11"/>
    </row>
    <row r="76" spans="1:1" ht="14.25" customHeight="1" x14ac:dyDescent="0.25">
      <c r="A76" s="11"/>
    </row>
    <row r="77" spans="1:1" ht="14.25" customHeight="1" x14ac:dyDescent="0.25">
      <c r="A77" s="11"/>
    </row>
    <row r="78" spans="1:1" ht="14.25" customHeight="1" x14ac:dyDescent="0.25">
      <c r="A78" s="11"/>
    </row>
    <row r="79" spans="1:1" ht="14.25" customHeight="1" x14ac:dyDescent="0.25">
      <c r="A79" s="11"/>
    </row>
    <row r="80" spans="1:1" ht="14.25" customHeight="1" x14ac:dyDescent="0.25">
      <c r="A80" s="11"/>
    </row>
    <row r="81" spans="1:1" ht="14.25" customHeight="1" x14ac:dyDescent="0.25">
      <c r="A81" s="11"/>
    </row>
    <row r="82" spans="1:1" ht="14.25" customHeight="1" x14ac:dyDescent="0.25">
      <c r="A82" s="11"/>
    </row>
    <row r="83" spans="1:1" ht="14.25" customHeight="1" x14ac:dyDescent="0.25">
      <c r="A83" s="11"/>
    </row>
    <row r="84" spans="1:1" ht="14.25" customHeight="1" x14ac:dyDescent="0.25">
      <c r="A84" s="11"/>
    </row>
    <row r="85" spans="1:1" ht="14.25" customHeight="1" x14ac:dyDescent="0.25">
      <c r="A85" s="11"/>
    </row>
    <row r="86" spans="1:1" ht="14.25" customHeight="1" x14ac:dyDescent="0.25">
      <c r="A86" s="11"/>
    </row>
    <row r="87" spans="1:1" ht="14.25" customHeight="1" x14ac:dyDescent="0.25">
      <c r="A87" s="11"/>
    </row>
    <row r="88" spans="1:1" ht="14.25" customHeight="1" x14ac:dyDescent="0.25">
      <c r="A88" s="11"/>
    </row>
    <row r="89" spans="1:1" ht="14.25" customHeight="1" x14ac:dyDescent="0.25">
      <c r="A89" s="11"/>
    </row>
    <row r="90" spans="1:1" ht="14.25" customHeight="1" x14ac:dyDescent="0.25">
      <c r="A90" s="11"/>
    </row>
    <row r="91" spans="1:1" ht="14.25" customHeight="1" x14ac:dyDescent="0.25">
      <c r="A91" s="11"/>
    </row>
    <row r="92" spans="1:1" ht="14.25" customHeight="1" x14ac:dyDescent="0.25">
      <c r="A92" s="11"/>
    </row>
    <row r="93" spans="1:1" ht="14.25" customHeight="1" x14ac:dyDescent="0.25">
      <c r="A93" s="11"/>
    </row>
    <row r="94" spans="1:1" ht="14.25" customHeight="1" x14ac:dyDescent="0.25">
      <c r="A94" s="11"/>
    </row>
    <row r="95" spans="1:1" ht="14.25" customHeight="1" x14ac:dyDescent="0.25">
      <c r="A95" s="11"/>
    </row>
    <row r="96" spans="1:1" ht="14.25" customHeight="1" x14ac:dyDescent="0.25">
      <c r="A96" s="11"/>
    </row>
    <row r="97" spans="1:1" ht="14.25" customHeight="1" x14ac:dyDescent="0.25">
      <c r="A97" s="11"/>
    </row>
    <row r="98" spans="1:1" ht="14.25" customHeight="1" x14ac:dyDescent="0.25">
      <c r="A98" s="11"/>
    </row>
    <row r="99" spans="1:1" ht="14.25" customHeight="1" x14ac:dyDescent="0.25">
      <c r="A99" s="11"/>
    </row>
    <row r="100" spans="1:1" ht="14.25" customHeight="1" x14ac:dyDescent="0.25">
      <c r="A100" s="11"/>
    </row>
    <row r="101" spans="1:1" ht="14.25" customHeight="1" x14ac:dyDescent="0.25">
      <c r="A101" s="11"/>
    </row>
    <row r="102" spans="1:1" ht="14.25" customHeight="1" x14ac:dyDescent="0.25">
      <c r="A102" s="11"/>
    </row>
    <row r="103" spans="1:1" ht="14.25" customHeight="1" x14ac:dyDescent="0.25">
      <c r="A103" s="11"/>
    </row>
    <row r="104" spans="1:1" ht="14.25" customHeight="1" x14ac:dyDescent="0.25">
      <c r="A104" s="11"/>
    </row>
    <row r="105" spans="1:1" ht="14.25" customHeight="1" x14ac:dyDescent="0.25">
      <c r="A105" s="11"/>
    </row>
    <row r="106" spans="1:1" ht="14.25" customHeight="1" x14ac:dyDescent="0.25">
      <c r="A106" s="11"/>
    </row>
    <row r="107" spans="1:1" ht="14.25" customHeight="1" x14ac:dyDescent="0.25">
      <c r="A107" s="11"/>
    </row>
    <row r="108" spans="1:1" ht="14.25" customHeight="1" x14ac:dyDescent="0.25">
      <c r="A108" s="11"/>
    </row>
    <row r="109" spans="1:1" ht="14.25" customHeight="1" x14ac:dyDescent="0.25">
      <c r="A109" s="11"/>
    </row>
    <row r="110" spans="1:1" ht="14.25" customHeight="1" x14ac:dyDescent="0.25">
      <c r="A110" s="11"/>
    </row>
    <row r="111" spans="1:1" ht="14.25" customHeight="1" x14ac:dyDescent="0.25">
      <c r="A111" s="11"/>
    </row>
    <row r="112" spans="1:1" ht="14.25" customHeight="1" x14ac:dyDescent="0.25">
      <c r="A112" s="11"/>
    </row>
    <row r="113" spans="1:1" ht="14.25" customHeight="1" x14ac:dyDescent="0.25">
      <c r="A113" s="11"/>
    </row>
    <row r="114" spans="1:1" ht="14.25" customHeight="1" x14ac:dyDescent="0.25">
      <c r="A114" s="11"/>
    </row>
    <row r="115" spans="1:1" ht="14.25" customHeight="1" x14ac:dyDescent="0.25">
      <c r="A115" s="11"/>
    </row>
    <row r="116" spans="1:1" ht="14.25" customHeight="1" x14ac:dyDescent="0.25">
      <c r="A116" s="11"/>
    </row>
    <row r="117" spans="1:1" ht="14.25" customHeight="1" x14ac:dyDescent="0.25">
      <c r="A117" s="11"/>
    </row>
    <row r="118" spans="1:1" ht="14.25" customHeight="1" x14ac:dyDescent="0.25">
      <c r="A118" s="11"/>
    </row>
    <row r="119" spans="1:1" ht="14.25" customHeight="1" x14ac:dyDescent="0.25">
      <c r="A119" s="11"/>
    </row>
    <row r="120" spans="1:1" ht="14.25" customHeight="1" x14ac:dyDescent="0.25">
      <c r="A120" s="11"/>
    </row>
    <row r="121" spans="1:1" ht="14.25" customHeight="1" x14ac:dyDescent="0.25">
      <c r="A121" s="11"/>
    </row>
    <row r="122" spans="1:1" ht="14.25" customHeight="1" x14ac:dyDescent="0.25">
      <c r="A122" s="11"/>
    </row>
    <row r="123" spans="1:1" ht="14.25" customHeight="1" x14ac:dyDescent="0.25">
      <c r="A123" s="11"/>
    </row>
    <row r="124" spans="1:1" ht="14.25" customHeight="1" x14ac:dyDescent="0.25">
      <c r="A124" s="11"/>
    </row>
    <row r="125" spans="1:1" ht="14.25" customHeight="1" x14ac:dyDescent="0.25">
      <c r="A125" s="11"/>
    </row>
    <row r="126" spans="1:1" ht="14.25" customHeight="1" x14ac:dyDescent="0.25">
      <c r="A126" s="11"/>
    </row>
    <row r="127" spans="1:1" ht="14.25" customHeight="1" x14ac:dyDescent="0.25">
      <c r="A127" s="11"/>
    </row>
    <row r="128" spans="1:1" ht="14.25" customHeight="1" x14ac:dyDescent="0.25">
      <c r="A128" s="11"/>
    </row>
    <row r="129" spans="1:1" ht="14.25" customHeight="1" x14ac:dyDescent="0.25">
      <c r="A129" s="11"/>
    </row>
    <row r="130" spans="1:1" ht="14.25" customHeight="1" x14ac:dyDescent="0.25">
      <c r="A130" s="11"/>
    </row>
    <row r="131" spans="1:1" ht="14.25" customHeight="1" x14ac:dyDescent="0.25">
      <c r="A131" s="11"/>
    </row>
    <row r="132" spans="1:1" ht="14.25" customHeight="1" x14ac:dyDescent="0.25">
      <c r="A132" s="11"/>
    </row>
    <row r="133" spans="1:1" ht="14.25" customHeight="1" x14ac:dyDescent="0.25">
      <c r="A133" s="11"/>
    </row>
    <row r="134" spans="1:1" ht="14.25" customHeight="1" x14ac:dyDescent="0.25">
      <c r="A134" s="11"/>
    </row>
    <row r="135" spans="1:1" ht="14.25" customHeight="1" x14ac:dyDescent="0.25">
      <c r="A135" s="11"/>
    </row>
    <row r="136" spans="1:1" ht="14.25" customHeight="1" x14ac:dyDescent="0.25">
      <c r="A136" s="11"/>
    </row>
    <row r="137" spans="1:1" ht="14.25" customHeight="1" x14ac:dyDescent="0.25">
      <c r="A137" s="11"/>
    </row>
    <row r="138" spans="1:1" ht="14.25" customHeight="1" x14ac:dyDescent="0.25">
      <c r="A138" s="11"/>
    </row>
    <row r="139" spans="1:1" ht="14.25" customHeight="1" x14ac:dyDescent="0.25">
      <c r="A139" s="11"/>
    </row>
    <row r="140" spans="1:1" ht="14.25" customHeight="1" x14ac:dyDescent="0.25">
      <c r="A140" s="11"/>
    </row>
    <row r="141" spans="1:1" ht="14.25" customHeight="1" x14ac:dyDescent="0.25">
      <c r="A141" s="11"/>
    </row>
    <row r="142" spans="1:1" ht="14.25" customHeight="1" x14ac:dyDescent="0.25">
      <c r="A142" s="11"/>
    </row>
    <row r="143" spans="1:1" ht="14.25" customHeight="1" x14ac:dyDescent="0.25">
      <c r="A143" s="11"/>
    </row>
    <row r="144" spans="1:1" ht="14.25" customHeight="1" x14ac:dyDescent="0.25">
      <c r="A144" s="11"/>
    </row>
    <row r="145" spans="1:1" ht="14.25" customHeight="1" x14ac:dyDescent="0.25">
      <c r="A145" s="11"/>
    </row>
    <row r="146" spans="1:1" ht="14.25" customHeight="1" x14ac:dyDescent="0.25">
      <c r="A146" s="11"/>
    </row>
    <row r="147" spans="1:1" ht="14.25" customHeight="1" x14ac:dyDescent="0.25">
      <c r="A147" s="11"/>
    </row>
    <row r="148" spans="1:1" ht="14.25" customHeight="1" x14ac:dyDescent="0.25">
      <c r="A148" s="11"/>
    </row>
    <row r="149" spans="1:1" ht="14.25" customHeight="1" x14ac:dyDescent="0.25">
      <c r="A149" s="11"/>
    </row>
    <row r="150" spans="1:1" ht="14.25" customHeight="1" x14ac:dyDescent="0.25">
      <c r="A150" s="11"/>
    </row>
    <row r="151" spans="1:1" ht="14.25" customHeight="1" x14ac:dyDescent="0.25">
      <c r="A151" s="11"/>
    </row>
    <row r="152" spans="1:1" ht="14.25" customHeight="1" x14ac:dyDescent="0.25">
      <c r="A152" s="11"/>
    </row>
    <row r="153" spans="1:1" ht="14.25" customHeight="1" x14ac:dyDescent="0.25">
      <c r="A153" s="11"/>
    </row>
    <row r="154" spans="1:1" ht="14.25" customHeight="1" x14ac:dyDescent="0.25">
      <c r="A154" s="11"/>
    </row>
    <row r="155" spans="1:1" ht="14.25" customHeight="1" x14ac:dyDescent="0.25">
      <c r="A155" s="11"/>
    </row>
    <row r="156" spans="1:1" ht="14.25" customHeight="1" x14ac:dyDescent="0.25">
      <c r="A156" s="11"/>
    </row>
    <row r="157" spans="1:1" ht="14.25" customHeight="1" x14ac:dyDescent="0.25">
      <c r="A157" s="11"/>
    </row>
    <row r="158" spans="1:1" ht="14.25" customHeight="1" x14ac:dyDescent="0.25">
      <c r="A158" s="11"/>
    </row>
    <row r="159" spans="1:1" ht="14.25" customHeight="1" x14ac:dyDescent="0.25">
      <c r="A159" s="11"/>
    </row>
    <row r="160" spans="1:1" ht="14.25" customHeight="1" x14ac:dyDescent="0.25">
      <c r="A160" s="11"/>
    </row>
    <row r="161" spans="1:1" ht="14.25" customHeight="1" x14ac:dyDescent="0.25">
      <c r="A161" s="11"/>
    </row>
    <row r="162" spans="1:1" ht="14.25" customHeight="1" x14ac:dyDescent="0.25">
      <c r="A162" s="11"/>
    </row>
    <row r="163" spans="1:1" ht="14.25" customHeight="1" x14ac:dyDescent="0.25">
      <c r="A163" s="11"/>
    </row>
    <row r="164" spans="1:1" ht="14.25" customHeight="1" x14ac:dyDescent="0.25">
      <c r="A164" s="11"/>
    </row>
    <row r="165" spans="1:1" ht="14.25" customHeight="1" x14ac:dyDescent="0.25">
      <c r="A165" s="11"/>
    </row>
    <row r="166" spans="1:1" ht="14.25" customHeight="1" x14ac:dyDescent="0.25">
      <c r="A166" s="11"/>
    </row>
    <row r="167" spans="1:1" ht="14.25" customHeight="1" x14ac:dyDescent="0.25">
      <c r="A167" s="11"/>
    </row>
    <row r="168" spans="1:1" ht="14.25" customHeight="1" x14ac:dyDescent="0.25">
      <c r="A168" s="11"/>
    </row>
    <row r="169" spans="1:1" ht="14.25" customHeight="1" x14ac:dyDescent="0.25">
      <c r="A169" s="11"/>
    </row>
    <row r="170" spans="1:1" ht="14.25" customHeight="1" x14ac:dyDescent="0.25">
      <c r="A170" s="11"/>
    </row>
    <row r="171" spans="1:1" ht="14.25" customHeight="1" x14ac:dyDescent="0.25">
      <c r="A171" s="11"/>
    </row>
    <row r="172" spans="1:1" ht="14.25" customHeight="1" x14ac:dyDescent="0.25">
      <c r="A172" s="11"/>
    </row>
    <row r="173" spans="1:1" ht="14.25" customHeight="1" x14ac:dyDescent="0.25">
      <c r="A173" s="11"/>
    </row>
    <row r="174" spans="1:1" ht="14.25" customHeight="1" x14ac:dyDescent="0.25">
      <c r="A174" s="11"/>
    </row>
    <row r="175" spans="1:1" ht="14.25" customHeight="1" x14ac:dyDescent="0.25">
      <c r="A175" s="11"/>
    </row>
    <row r="176" spans="1:1" ht="14.25" customHeight="1" x14ac:dyDescent="0.25">
      <c r="A176" s="11"/>
    </row>
    <row r="177" spans="1:1" ht="14.25" customHeight="1" x14ac:dyDescent="0.25">
      <c r="A177" s="11"/>
    </row>
    <row r="178" spans="1:1" ht="14.25" customHeight="1" x14ac:dyDescent="0.25">
      <c r="A178" s="11"/>
    </row>
    <row r="179" spans="1:1" ht="14.25" customHeight="1" x14ac:dyDescent="0.25">
      <c r="A179" s="11"/>
    </row>
    <row r="180" spans="1:1" ht="14.25" customHeight="1" x14ac:dyDescent="0.25">
      <c r="A180" s="11"/>
    </row>
    <row r="181" spans="1:1" ht="14.25" customHeight="1" x14ac:dyDescent="0.25">
      <c r="A181" s="11"/>
    </row>
    <row r="182" spans="1:1" ht="14.25" customHeight="1" x14ac:dyDescent="0.25">
      <c r="A182" s="11"/>
    </row>
    <row r="183" spans="1:1" ht="14.25" customHeight="1" x14ac:dyDescent="0.25">
      <c r="A183" s="11"/>
    </row>
    <row r="184" spans="1:1" ht="14.25" customHeight="1" x14ac:dyDescent="0.25">
      <c r="A184" s="11"/>
    </row>
    <row r="185" spans="1:1" ht="14.25" customHeight="1" x14ac:dyDescent="0.25">
      <c r="A185" s="11"/>
    </row>
    <row r="186" spans="1:1" ht="14.25" customHeight="1" x14ac:dyDescent="0.25">
      <c r="A186" s="11"/>
    </row>
    <row r="187" spans="1:1" ht="14.25" customHeight="1" x14ac:dyDescent="0.25">
      <c r="A187" s="11"/>
    </row>
    <row r="188" spans="1:1" ht="14.25" customHeight="1" x14ac:dyDescent="0.25">
      <c r="A188" s="11"/>
    </row>
    <row r="189" spans="1:1" ht="14.25" customHeight="1" x14ac:dyDescent="0.25">
      <c r="A189" s="11"/>
    </row>
    <row r="190" spans="1:1" ht="14.25" customHeight="1" x14ac:dyDescent="0.25">
      <c r="A190" s="11"/>
    </row>
    <row r="191" spans="1:1" ht="14.25" customHeight="1" x14ac:dyDescent="0.25">
      <c r="A191" s="11"/>
    </row>
    <row r="192" spans="1:1" ht="14.25" customHeight="1" x14ac:dyDescent="0.25">
      <c r="A192" s="11"/>
    </row>
    <row r="193" spans="1:1" ht="14.25" customHeight="1" x14ac:dyDescent="0.25">
      <c r="A193" s="11"/>
    </row>
    <row r="194" spans="1:1" ht="14.25" customHeight="1" x14ac:dyDescent="0.25">
      <c r="A194" s="11"/>
    </row>
    <row r="195" spans="1:1" ht="14.25" customHeight="1" x14ac:dyDescent="0.25">
      <c r="A195" s="11"/>
    </row>
    <row r="196" spans="1:1" ht="14.25" customHeight="1" x14ac:dyDescent="0.25">
      <c r="A196" s="11"/>
    </row>
    <row r="197" spans="1:1" ht="14.25" customHeight="1" x14ac:dyDescent="0.25">
      <c r="A197" s="11"/>
    </row>
    <row r="198" spans="1:1" ht="14.25" customHeight="1" x14ac:dyDescent="0.25">
      <c r="A198" s="11"/>
    </row>
    <row r="199" spans="1:1" ht="14.25" customHeight="1" x14ac:dyDescent="0.25">
      <c r="A199" s="11"/>
    </row>
    <row r="200" spans="1:1" ht="14.25" customHeight="1" x14ac:dyDescent="0.25">
      <c r="A200" s="11"/>
    </row>
    <row r="201" spans="1:1" ht="14.25" customHeight="1" x14ac:dyDescent="0.25">
      <c r="A201" s="11"/>
    </row>
    <row r="202" spans="1:1" ht="14.25" customHeight="1" x14ac:dyDescent="0.25">
      <c r="A202" s="11"/>
    </row>
    <row r="203" spans="1:1" ht="14.25" customHeight="1" x14ac:dyDescent="0.25">
      <c r="A203" s="11"/>
    </row>
    <row r="204" spans="1:1" ht="14.25" customHeight="1" x14ac:dyDescent="0.25">
      <c r="A204" s="11"/>
    </row>
    <row r="205" spans="1:1" ht="14.25" customHeight="1" x14ac:dyDescent="0.25">
      <c r="A205" s="11"/>
    </row>
    <row r="206" spans="1:1" ht="14.25" customHeight="1" x14ac:dyDescent="0.25">
      <c r="A206" s="11"/>
    </row>
    <row r="207" spans="1:1" ht="14.25" customHeight="1" x14ac:dyDescent="0.25">
      <c r="A207" s="11"/>
    </row>
    <row r="208" spans="1:1" ht="14.25" customHeight="1" x14ac:dyDescent="0.25">
      <c r="A208" s="11"/>
    </row>
    <row r="209" spans="1:1" ht="14.25" customHeight="1" x14ac:dyDescent="0.25">
      <c r="A209" s="11"/>
    </row>
    <row r="210" spans="1:1" ht="14.25" customHeight="1" x14ac:dyDescent="0.25">
      <c r="A210" s="11"/>
    </row>
    <row r="211" spans="1:1" ht="14.25" customHeight="1" x14ac:dyDescent="0.25">
      <c r="A211" s="11"/>
    </row>
    <row r="212" spans="1:1" ht="14.25" customHeight="1" x14ac:dyDescent="0.25">
      <c r="A212" s="11"/>
    </row>
    <row r="213" spans="1:1" ht="14.25" customHeight="1" x14ac:dyDescent="0.25">
      <c r="A213" s="11"/>
    </row>
    <row r="214" spans="1:1" ht="14.25" customHeight="1" x14ac:dyDescent="0.25">
      <c r="A214" s="11"/>
    </row>
    <row r="215" spans="1:1" ht="14.25" customHeight="1" x14ac:dyDescent="0.25">
      <c r="A215" s="11"/>
    </row>
    <row r="216" spans="1:1" ht="14.25" customHeight="1" x14ac:dyDescent="0.25">
      <c r="A216" s="11"/>
    </row>
    <row r="217" spans="1:1" ht="14.25" customHeight="1" x14ac:dyDescent="0.25">
      <c r="A217" s="11"/>
    </row>
    <row r="218" spans="1:1" ht="14.25" customHeight="1" x14ac:dyDescent="0.25">
      <c r="A218" s="11"/>
    </row>
    <row r="219" spans="1:1" ht="14.25" customHeight="1" x14ac:dyDescent="0.25">
      <c r="A219" s="11"/>
    </row>
    <row r="220" spans="1:1" ht="14.25" customHeight="1" x14ac:dyDescent="0.25">
      <c r="A220" s="11"/>
    </row>
    <row r="221" spans="1:1" ht="14.25" customHeight="1" x14ac:dyDescent="0.25">
      <c r="A221" s="11"/>
    </row>
    <row r="222" spans="1:1" ht="14.25" customHeight="1" x14ac:dyDescent="0.25">
      <c r="A222" s="11"/>
    </row>
    <row r="223" spans="1:1" ht="14.25" customHeight="1" x14ac:dyDescent="0.25">
      <c r="A223" s="11"/>
    </row>
    <row r="224" spans="1:1" ht="14.25" customHeight="1" x14ac:dyDescent="0.25">
      <c r="A224" s="11"/>
    </row>
    <row r="225" spans="1:1" ht="14.25" customHeight="1" x14ac:dyDescent="0.25">
      <c r="A225" s="11"/>
    </row>
    <row r="226" spans="1:1" ht="14.25" customHeight="1" x14ac:dyDescent="0.25">
      <c r="A226" s="11"/>
    </row>
    <row r="227" spans="1:1" ht="14.25" customHeight="1" x14ac:dyDescent="0.25">
      <c r="A227" s="11"/>
    </row>
    <row r="228" spans="1:1" ht="14.25" customHeight="1" x14ac:dyDescent="0.25">
      <c r="A228" s="11"/>
    </row>
    <row r="229" spans="1:1" ht="14.25" customHeight="1" x14ac:dyDescent="0.25">
      <c r="A229" s="11"/>
    </row>
    <row r="230" spans="1:1" ht="14.25" customHeight="1" x14ac:dyDescent="0.25">
      <c r="A230" s="11"/>
    </row>
    <row r="231" spans="1:1" ht="14.25" customHeight="1" x14ac:dyDescent="0.25">
      <c r="A231" s="11"/>
    </row>
    <row r="232" spans="1:1" ht="14.25" customHeight="1" x14ac:dyDescent="0.25">
      <c r="A232" s="11"/>
    </row>
    <row r="233" spans="1:1" ht="14.25" customHeight="1" x14ac:dyDescent="0.25">
      <c r="A233" s="11"/>
    </row>
    <row r="234" spans="1:1" ht="14.25" customHeight="1" x14ac:dyDescent="0.25">
      <c r="A234" s="11"/>
    </row>
    <row r="235" spans="1:1" ht="14.25" customHeight="1" x14ac:dyDescent="0.25">
      <c r="A235" s="11"/>
    </row>
    <row r="236" spans="1:1" ht="14.25" customHeight="1" x14ac:dyDescent="0.25">
      <c r="A236" s="11"/>
    </row>
    <row r="237" spans="1:1" ht="14.25" customHeight="1" x14ac:dyDescent="0.25">
      <c r="A237" s="11"/>
    </row>
    <row r="238" spans="1:1" ht="14.25" customHeight="1" x14ac:dyDescent="0.25">
      <c r="A238" s="11"/>
    </row>
    <row r="239" spans="1:1" ht="14.25" customHeight="1" x14ac:dyDescent="0.25">
      <c r="A239" s="11"/>
    </row>
    <row r="240" spans="1:1" ht="14.25" customHeight="1" x14ac:dyDescent="0.25">
      <c r="A240" s="11"/>
    </row>
    <row r="241" spans="1:1" ht="14.25" customHeight="1" x14ac:dyDescent="0.25">
      <c r="A241" s="11"/>
    </row>
    <row r="242" spans="1:1" ht="14.25" customHeight="1" x14ac:dyDescent="0.25">
      <c r="A242" s="11"/>
    </row>
    <row r="243" spans="1:1" ht="14.25" customHeight="1" x14ac:dyDescent="0.25">
      <c r="A243" s="11"/>
    </row>
    <row r="244" spans="1:1" ht="14.25" customHeight="1" x14ac:dyDescent="0.25">
      <c r="A244" s="11"/>
    </row>
    <row r="245" spans="1:1" ht="14.25" customHeight="1" x14ac:dyDescent="0.25">
      <c r="A245" s="11"/>
    </row>
    <row r="246" spans="1:1" ht="14.25" customHeight="1" x14ac:dyDescent="0.25">
      <c r="A246" s="11"/>
    </row>
    <row r="247" spans="1:1" ht="14.25" customHeight="1" x14ac:dyDescent="0.25">
      <c r="A247" s="11"/>
    </row>
    <row r="248" spans="1:1" ht="14.25" customHeight="1" x14ac:dyDescent="0.25">
      <c r="A248" s="11"/>
    </row>
    <row r="249" spans="1:1" ht="14.25" customHeight="1" x14ac:dyDescent="0.25">
      <c r="A249" s="11"/>
    </row>
    <row r="250" spans="1:1" ht="14.25" customHeight="1" x14ac:dyDescent="0.25">
      <c r="A250" s="11"/>
    </row>
    <row r="251" spans="1:1" ht="14.25" customHeight="1" x14ac:dyDescent="0.25">
      <c r="A251" s="11"/>
    </row>
    <row r="252" spans="1:1" ht="14.25" customHeight="1" x14ac:dyDescent="0.25">
      <c r="A252" s="11"/>
    </row>
    <row r="253" spans="1:1" ht="14.25" customHeight="1" x14ac:dyDescent="0.25">
      <c r="A253" s="11"/>
    </row>
    <row r="254" spans="1:1" ht="14.25" customHeight="1" x14ac:dyDescent="0.25">
      <c r="A254" s="11"/>
    </row>
    <row r="255" spans="1:1" ht="14.25" customHeight="1" x14ac:dyDescent="0.25">
      <c r="A255" s="11"/>
    </row>
    <row r="256" spans="1:1" ht="14.25" customHeight="1" x14ac:dyDescent="0.25">
      <c r="A256" s="11"/>
    </row>
    <row r="257" spans="1:1" ht="14.25" customHeight="1" x14ac:dyDescent="0.25">
      <c r="A257" s="11"/>
    </row>
    <row r="258" spans="1:1" ht="14.25" customHeight="1" x14ac:dyDescent="0.25">
      <c r="A258" s="11"/>
    </row>
    <row r="259" spans="1:1" ht="14.25" customHeight="1" x14ac:dyDescent="0.25">
      <c r="A259" s="11"/>
    </row>
    <row r="260" spans="1:1" ht="14.25" customHeight="1" x14ac:dyDescent="0.25">
      <c r="A260" s="11"/>
    </row>
    <row r="261" spans="1:1" ht="14.25" customHeight="1" x14ac:dyDescent="0.25">
      <c r="A261" s="11"/>
    </row>
    <row r="262" spans="1:1" ht="14.25" customHeight="1" x14ac:dyDescent="0.25">
      <c r="A262" s="11"/>
    </row>
    <row r="263" spans="1:1" ht="14.25" customHeight="1" x14ac:dyDescent="0.25">
      <c r="A263" s="11"/>
    </row>
    <row r="264" spans="1:1" ht="14.25" customHeight="1" x14ac:dyDescent="0.25">
      <c r="A264" s="11"/>
    </row>
    <row r="265" spans="1:1" ht="14.25" customHeight="1" x14ac:dyDescent="0.25">
      <c r="A265" s="11"/>
    </row>
    <row r="266" spans="1:1" ht="14.25" customHeight="1" x14ac:dyDescent="0.25">
      <c r="A266" s="11"/>
    </row>
    <row r="267" spans="1:1" ht="14.25" customHeight="1" x14ac:dyDescent="0.25">
      <c r="A267" s="11"/>
    </row>
    <row r="268" spans="1:1" ht="14.25" customHeight="1" x14ac:dyDescent="0.25">
      <c r="A268" s="11"/>
    </row>
    <row r="269" spans="1:1" ht="14.25" customHeight="1" x14ac:dyDescent="0.25">
      <c r="A269" s="11"/>
    </row>
    <row r="270" spans="1:1" ht="14.25" customHeight="1" x14ac:dyDescent="0.25">
      <c r="A270" s="11"/>
    </row>
    <row r="271" spans="1:1" ht="14.25" customHeight="1" x14ac:dyDescent="0.25">
      <c r="A271" s="11"/>
    </row>
    <row r="272" spans="1:1" ht="14.25" customHeight="1" x14ac:dyDescent="0.25">
      <c r="A272" s="11"/>
    </row>
    <row r="273" spans="1:1" ht="14.25" customHeight="1" x14ac:dyDescent="0.25">
      <c r="A273" s="11"/>
    </row>
    <row r="274" spans="1:1" ht="14.25" customHeight="1" x14ac:dyDescent="0.25">
      <c r="A274" s="11"/>
    </row>
    <row r="275" spans="1:1" ht="14.25" customHeight="1" x14ac:dyDescent="0.25">
      <c r="A275" s="11"/>
    </row>
    <row r="276" spans="1:1" ht="14.25" customHeight="1" x14ac:dyDescent="0.25">
      <c r="A276" s="11"/>
    </row>
    <row r="277" spans="1:1" ht="14.25" customHeight="1" x14ac:dyDescent="0.25">
      <c r="A277" s="11"/>
    </row>
    <row r="278" spans="1:1" ht="14.25" customHeight="1" x14ac:dyDescent="0.25">
      <c r="A278" s="11"/>
    </row>
    <row r="279" spans="1:1" ht="14.25" customHeight="1" x14ac:dyDescent="0.25">
      <c r="A279" s="11"/>
    </row>
    <row r="280" spans="1:1" ht="14.25" customHeight="1" x14ac:dyDescent="0.25">
      <c r="A280" s="11"/>
    </row>
    <row r="281" spans="1:1" ht="14.25" customHeight="1" x14ac:dyDescent="0.25">
      <c r="A281" s="11"/>
    </row>
    <row r="282" spans="1:1" ht="14.25" customHeight="1" x14ac:dyDescent="0.25">
      <c r="A282" s="11"/>
    </row>
    <row r="283" spans="1:1" ht="14.25" customHeight="1" x14ac:dyDescent="0.25">
      <c r="A283" s="11"/>
    </row>
    <row r="284" spans="1:1" ht="14.25" customHeight="1" x14ac:dyDescent="0.25">
      <c r="A284" s="11"/>
    </row>
    <row r="285" spans="1:1" ht="14.25" customHeight="1" x14ac:dyDescent="0.25">
      <c r="A285" s="11"/>
    </row>
    <row r="286" spans="1:1" ht="14.25" customHeight="1" x14ac:dyDescent="0.25">
      <c r="A286" s="11"/>
    </row>
    <row r="287" spans="1:1" ht="14.25" customHeight="1" x14ac:dyDescent="0.25">
      <c r="A287" s="11"/>
    </row>
    <row r="288" spans="1:1" ht="14.25" customHeight="1" x14ac:dyDescent="0.25">
      <c r="A288" s="11"/>
    </row>
    <row r="289" spans="1:1" ht="14.25" customHeight="1" x14ac:dyDescent="0.25">
      <c r="A289" s="11"/>
    </row>
    <row r="290" spans="1:1" ht="14.25" customHeight="1" x14ac:dyDescent="0.25">
      <c r="A290" s="11"/>
    </row>
    <row r="291" spans="1:1" ht="14.25" customHeight="1" x14ac:dyDescent="0.25">
      <c r="A291" s="11"/>
    </row>
    <row r="292" spans="1:1" ht="14.25" customHeight="1" x14ac:dyDescent="0.25">
      <c r="A292" s="11"/>
    </row>
    <row r="293" spans="1:1" ht="14.25" customHeight="1" x14ac:dyDescent="0.25">
      <c r="A293" s="11"/>
    </row>
    <row r="294" spans="1:1" ht="14.25" customHeight="1" x14ac:dyDescent="0.25">
      <c r="A294" s="11"/>
    </row>
    <row r="295" spans="1:1" ht="14.25" customHeight="1" x14ac:dyDescent="0.25">
      <c r="A295" s="11"/>
    </row>
    <row r="296" spans="1:1" ht="14.25" customHeight="1" x14ac:dyDescent="0.25">
      <c r="A296" s="11"/>
    </row>
    <row r="297" spans="1:1" ht="14.25" customHeight="1" x14ac:dyDescent="0.25">
      <c r="A297" s="11"/>
    </row>
    <row r="298" spans="1:1" ht="14.25" customHeight="1" x14ac:dyDescent="0.25">
      <c r="A298" s="11"/>
    </row>
    <row r="299" spans="1:1" ht="14.25" customHeight="1" x14ac:dyDescent="0.25">
      <c r="A299" s="11"/>
    </row>
    <row r="300" spans="1:1" ht="14.25" customHeight="1" x14ac:dyDescent="0.25">
      <c r="A300" s="11"/>
    </row>
    <row r="301" spans="1:1" ht="14.25" customHeight="1" x14ac:dyDescent="0.25">
      <c r="A301" s="11"/>
    </row>
    <row r="302" spans="1:1" ht="14.25" customHeight="1" x14ac:dyDescent="0.25">
      <c r="A302" s="11"/>
    </row>
    <row r="303" spans="1:1" ht="14.25" customHeight="1" x14ac:dyDescent="0.25">
      <c r="A303" s="11"/>
    </row>
    <row r="304" spans="1:1" ht="14.25" customHeight="1" x14ac:dyDescent="0.25">
      <c r="A304" s="11"/>
    </row>
    <row r="305" spans="1:1" ht="14.25" customHeight="1" x14ac:dyDescent="0.25">
      <c r="A305" s="11"/>
    </row>
    <row r="306" spans="1:1" ht="14.25" customHeight="1" x14ac:dyDescent="0.25">
      <c r="A306" s="11"/>
    </row>
    <row r="307" spans="1:1" ht="14.25" customHeight="1" x14ac:dyDescent="0.25">
      <c r="A307" s="11"/>
    </row>
    <row r="308" spans="1:1" ht="14.25" customHeight="1" x14ac:dyDescent="0.25">
      <c r="A308" s="11"/>
    </row>
    <row r="309" spans="1:1" ht="14.25" customHeight="1" x14ac:dyDescent="0.25">
      <c r="A309" s="11"/>
    </row>
    <row r="310" spans="1:1" ht="14.25" customHeight="1" x14ac:dyDescent="0.25">
      <c r="A310" s="11"/>
    </row>
    <row r="311" spans="1:1" ht="14.25" customHeight="1" x14ac:dyDescent="0.25">
      <c r="A311" s="11"/>
    </row>
    <row r="312" spans="1:1" ht="14.25" customHeight="1" x14ac:dyDescent="0.25">
      <c r="A312" s="11"/>
    </row>
    <row r="313" spans="1:1" ht="14.25" customHeight="1" x14ac:dyDescent="0.25">
      <c r="A313" s="11"/>
    </row>
    <row r="314" spans="1:1" ht="14.25" customHeight="1" x14ac:dyDescent="0.25">
      <c r="A314" s="11"/>
    </row>
    <row r="315" spans="1:1" ht="14.25" customHeight="1" x14ac:dyDescent="0.25">
      <c r="A315" s="11"/>
    </row>
    <row r="316" spans="1:1" ht="14.25" customHeight="1" x14ac:dyDescent="0.25">
      <c r="A316" s="11"/>
    </row>
    <row r="317" spans="1:1" ht="14.25" customHeight="1" x14ac:dyDescent="0.25">
      <c r="A317" s="11"/>
    </row>
    <row r="318" spans="1:1" ht="14.25" customHeight="1" x14ac:dyDescent="0.25">
      <c r="A318" s="11"/>
    </row>
    <row r="319" spans="1:1" ht="14.25" customHeight="1" x14ac:dyDescent="0.25">
      <c r="A319" s="11"/>
    </row>
    <row r="320" spans="1:1" ht="14.25" customHeight="1" x14ac:dyDescent="0.25">
      <c r="A320" s="11"/>
    </row>
    <row r="321" spans="1:1" ht="14.25" customHeight="1" x14ac:dyDescent="0.25">
      <c r="A321" s="11"/>
    </row>
    <row r="322" spans="1:1" ht="14.25" customHeight="1" x14ac:dyDescent="0.25">
      <c r="A322" s="11"/>
    </row>
    <row r="323" spans="1:1" ht="14.25" customHeight="1" x14ac:dyDescent="0.25">
      <c r="A323" s="11"/>
    </row>
    <row r="324" spans="1:1" ht="14.25" customHeight="1" x14ac:dyDescent="0.25">
      <c r="A324" s="11"/>
    </row>
    <row r="325" spans="1:1" ht="14.25" customHeight="1" x14ac:dyDescent="0.25">
      <c r="A325" s="11"/>
    </row>
    <row r="326" spans="1:1" ht="14.25" customHeight="1" x14ac:dyDescent="0.25">
      <c r="A326" s="11"/>
    </row>
    <row r="327" spans="1:1" ht="14.25" customHeight="1" x14ac:dyDescent="0.25">
      <c r="A327" s="11"/>
    </row>
    <row r="328" spans="1:1" ht="14.25" customHeight="1" x14ac:dyDescent="0.25">
      <c r="A328" s="11"/>
    </row>
    <row r="329" spans="1:1" ht="14.25" customHeight="1" x14ac:dyDescent="0.25">
      <c r="A329" s="11"/>
    </row>
    <row r="330" spans="1:1" ht="14.25" customHeight="1" x14ac:dyDescent="0.25">
      <c r="A330" s="11"/>
    </row>
    <row r="331" spans="1:1" ht="14.25" customHeight="1" x14ac:dyDescent="0.25">
      <c r="A331" s="11"/>
    </row>
    <row r="332" spans="1:1" ht="14.25" customHeight="1" x14ac:dyDescent="0.25">
      <c r="A332" s="11"/>
    </row>
    <row r="333" spans="1:1" ht="14.25" customHeight="1" x14ac:dyDescent="0.25">
      <c r="A333" s="11"/>
    </row>
    <row r="334" spans="1:1" ht="14.25" customHeight="1" x14ac:dyDescent="0.25">
      <c r="A334" s="11"/>
    </row>
    <row r="335" spans="1:1" ht="14.25" customHeight="1" x14ac:dyDescent="0.25">
      <c r="A335" s="11"/>
    </row>
    <row r="336" spans="1:1" ht="14.25" customHeight="1" x14ac:dyDescent="0.25">
      <c r="A336" s="11"/>
    </row>
    <row r="337" spans="1:1" ht="14.25" customHeight="1" x14ac:dyDescent="0.25">
      <c r="A337" s="11"/>
    </row>
    <row r="338" spans="1:1" ht="14.25" customHeight="1" x14ac:dyDescent="0.25">
      <c r="A338" s="11"/>
    </row>
    <row r="339" spans="1:1" ht="14.25" customHeight="1" x14ac:dyDescent="0.25">
      <c r="A339" s="11"/>
    </row>
    <row r="340" spans="1:1" ht="14.25" customHeight="1" x14ac:dyDescent="0.25">
      <c r="A340" s="11"/>
    </row>
    <row r="341" spans="1:1" ht="14.25" customHeight="1" x14ac:dyDescent="0.25">
      <c r="A341" s="11"/>
    </row>
    <row r="342" spans="1:1" ht="14.25" customHeight="1" x14ac:dyDescent="0.25">
      <c r="A342" s="11"/>
    </row>
    <row r="343" spans="1:1" ht="14.25" customHeight="1" x14ac:dyDescent="0.25">
      <c r="A343" s="11"/>
    </row>
    <row r="344" spans="1:1" ht="14.25" customHeight="1" x14ac:dyDescent="0.25">
      <c r="A344" s="11"/>
    </row>
    <row r="345" spans="1:1" ht="14.25" customHeight="1" x14ac:dyDescent="0.25">
      <c r="A345" s="11"/>
    </row>
    <row r="346" spans="1:1" ht="14.25" customHeight="1" x14ac:dyDescent="0.25">
      <c r="A346" s="11"/>
    </row>
    <row r="347" spans="1:1" ht="14.25" customHeight="1" x14ac:dyDescent="0.25">
      <c r="A347" s="11"/>
    </row>
    <row r="348" spans="1:1" ht="14.25" customHeight="1" x14ac:dyDescent="0.25">
      <c r="A348" s="11"/>
    </row>
    <row r="349" spans="1:1" ht="14.25" customHeight="1" x14ac:dyDescent="0.25">
      <c r="A349" s="11"/>
    </row>
    <row r="350" spans="1:1" ht="14.25" customHeight="1" x14ac:dyDescent="0.25">
      <c r="A350" s="11"/>
    </row>
    <row r="351" spans="1:1" ht="14.25" customHeight="1" x14ac:dyDescent="0.25">
      <c r="A351" s="11"/>
    </row>
    <row r="352" spans="1:1" ht="14.25" customHeight="1" x14ac:dyDescent="0.25">
      <c r="A352" s="11"/>
    </row>
    <row r="353" spans="1:1" ht="14.25" customHeight="1" x14ac:dyDescent="0.25">
      <c r="A353" s="11"/>
    </row>
    <row r="354" spans="1:1" ht="14.25" customHeight="1" x14ac:dyDescent="0.25">
      <c r="A354" s="11"/>
    </row>
    <row r="355" spans="1:1" ht="14.25" customHeight="1" x14ac:dyDescent="0.25">
      <c r="A355" s="11"/>
    </row>
    <row r="356" spans="1:1" ht="14.25" customHeight="1" x14ac:dyDescent="0.25">
      <c r="A356" s="11"/>
    </row>
    <row r="357" spans="1:1" ht="14.25" customHeight="1" x14ac:dyDescent="0.25">
      <c r="A357" s="11"/>
    </row>
    <row r="358" spans="1:1" ht="14.25" customHeight="1" x14ac:dyDescent="0.25">
      <c r="A358" s="11"/>
    </row>
    <row r="359" spans="1:1" ht="14.25" customHeight="1" x14ac:dyDescent="0.25">
      <c r="A359" s="11"/>
    </row>
    <row r="360" spans="1:1" ht="14.25" customHeight="1" x14ac:dyDescent="0.25">
      <c r="A360" s="11"/>
    </row>
    <row r="361" spans="1:1" ht="14.25" customHeight="1" x14ac:dyDescent="0.25">
      <c r="A361" s="11"/>
    </row>
    <row r="362" spans="1:1" ht="14.25" customHeight="1" x14ac:dyDescent="0.25">
      <c r="A362" s="11"/>
    </row>
    <row r="363" spans="1:1" ht="14.25" customHeight="1" x14ac:dyDescent="0.25">
      <c r="A363" s="11"/>
    </row>
    <row r="364" spans="1:1" ht="14.25" customHeight="1" x14ac:dyDescent="0.25">
      <c r="A364" s="11"/>
    </row>
    <row r="365" spans="1:1" ht="14.25" customHeight="1" x14ac:dyDescent="0.25">
      <c r="A365" s="11"/>
    </row>
    <row r="366" spans="1:1" ht="14.25" customHeight="1" x14ac:dyDescent="0.25">
      <c r="A366" s="11"/>
    </row>
    <row r="367" spans="1:1" ht="14.25" customHeight="1" x14ac:dyDescent="0.25">
      <c r="A367" s="11"/>
    </row>
    <row r="368" spans="1:1" ht="14.25" customHeight="1" x14ac:dyDescent="0.25">
      <c r="A368" s="11"/>
    </row>
    <row r="369" spans="1:1" ht="14.25" customHeight="1" x14ac:dyDescent="0.25">
      <c r="A369" s="11"/>
    </row>
    <row r="370" spans="1:1" ht="14.25" customHeight="1" x14ac:dyDescent="0.25">
      <c r="A370" s="11"/>
    </row>
    <row r="371" spans="1:1" ht="14.25" customHeight="1" x14ac:dyDescent="0.25">
      <c r="A371" s="11"/>
    </row>
    <row r="372" spans="1:1" ht="14.25" customHeight="1" x14ac:dyDescent="0.25">
      <c r="A372" s="11"/>
    </row>
    <row r="373" spans="1:1" ht="14.25" customHeight="1" x14ac:dyDescent="0.25">
      <c r="A373" s="11"/>
    </row>
    <row r="374" spans="1:1" ht="14.25" customHeight="1" x14ac:dyDescent="0.25">
      <c r="A374" s="11"/>
    </row>
    <row r="375" spans="1:1" ht="14.25" customHeight="1" x14ac:dyDescent="0.25">
      <c r="A375" s="11"/>
    </row>
    <row r="376" spans="1:1" ht="14.25" customHeight="1" x14ac:dyDescent="0.25">
      <c r="A376" s="11"/>
    </row>
    <row r="377" spans="1:1" ht="14.25" customHeight="1" x14ac:dyDescent="0.25">
      <c r="A377" s="11"/>
    </row>
    <row r="378" spans="1:1" ht="14.25" customHeight="1" x14ac:dyDescent="0.25">
      <c r="A378" s="11"/>
    </row>
    <row r="379" spans="1:1" ht="14.25" customHeight="1" x14ac:dyDescent="0.25">
      <c r="A379" s="11"/>
    </row>
    <row r="380" spans="1:1" ht="14.25" customHeight="1" x14ac:dyDescent="0.25">
      <c r="A380" s="11"/>
    </row>
    <row r="381" spans="1:1" ht="14.25" customHeight="1" x14ac:dyDescent="0.25">
      <c r="A381" s="11"/>
    </row>
    <row r="382" spans="1:1" ht="14.25" customHeight="1" x14ac:dyDescent="0.25">
      <c r="A382" s="11"/>
    </row>
    <row r="383" spans="1:1" ht="14.25" customHeight="1" x14ac:dyDescent="0.25">
      <c r="A383" s="11"/>
    </row>
    <row r="384" spans="1:1" ht="14.25" customHeight="1" x14ac:dyDescent="0.25">
      <c r="A384" s="11"/>
    </row>
    <row r="385" spans="1:1" ht="14.25" customHeight="1" x14ac:dyDescent="0.25">
      <c r="A385" s="11"/>
    </row>
    <row r="386" spans="1:1" ht="14.25" customHeight="1" x14ac:dyDescent="0.25">
      <c r="A386" s="11"/>
    </row>
    <row r="387" spans="1:1" ht="14.25" customHeight="1" x14ac:dyDescent="0.25">
      <c r="A387" s="11"/>
    </row>
    <row r="388" spans="1:1" ht="14.25" customHeight="1" x14ac:dyDescent="0.25">
      <c r="A388" s="11"/>
    </row>
    <row r="389" spans="1:1" ht="14.25" customHeight="1" x14ac:dyDescent="0.25">
      <c r="A389" s="11"/>
    </row>
    <row r="390" spans="1:1" ht="14.25" customHeight="1" x14ac:dyDescent="0.25">
      <c r="A390" s="11"/>
    </row>
    <row r="391" spans="1:1" ht="14.25" customHeight="1" x14ac:dyDescent="0.25">
      <c r="A391" s="11"/>
    </row>
    <row r="392" spans="1:1" ht="14.25" customHeight="1" x14ac:dyDescent="0.25">
      <c r="A392" s="11"/>
    </row>
    <row r="393" spans="1:1" ht="14.25" customHeight="1" x14ac:dyDescent="0.25">
      <c r="A393" s="11"/>
    </row>
    <row r="394" spans="1:1" ht="14.25" customHeight="1" x14ac:dyDescent="0.25">
      <c r="A394" s="11"/>
    </row>
    <row r="395" spans="1:1" ht="14.25" customHeight="1" x14ac:dyDescent="0.25">
      <c r="A395" s="11"/>
    </row>
    <row r="396" spans="1:1" ht="14.25" customHeight="1" x14ac:dyDescent="0.25">
      <c r="A396" s="11"/>
    </row>
    <row r="397" spans="1:1" ht="14.25" customHeight="1" x14ac:dyDescent="0.25">
      <c r="A397" s="11"/>
    </row>
    <row r="398" spans="1:1" ht="14.25" customHeight="1" x14ac:dyDescent="0.25">
      <c r="A398" s="11"/>
    </row>
    <row r="399" spans="1:1" ht="14.25" customHeight="1" x14ac:dyDescent="0.25">
      <c r="A399" s="11"/>
    </row>
    <row r="400" spans="1:1" ht="14.25" customHeight="1" x14ac:dyDescent="0.25">
      <c r="A400" s="11"/>
    </row>
    <row r="401" spans="1:1" ht="14.25" customHeight="1" x14ac:dyDescent="0.25">
      <c r="A401" s="11"/>
    </row>
    <row r="402" spans="1:1" ht="14.25" customHeight="1" x14ac:dyDescent="0.25">
      <c r="A402" s="11"/>
    </row>
    <row r="403" spans="1:1" ht="14.25" customHeight="1" x14ac:dyDescent="0.25">
      <c r="A403" s="11"/>
    </row>
    <row r="404" spans="1:1" ht="14.25" customHeight="1" x14ac:dyDescent="0.25">
      <c r="A404" s="11"/>
    </row>
    <row r="405" spans="1:1" ht="14.25" customHeight="1" x14ac:dyDescent="0.25">
      <c r="A405" s="11"/>
    </row>
    <row r="406" spans="1:1" ht="14.25" customHeight="1" x14ac:dyDescent="0.25">
      <c r="A406" s="11"/>
    </row>
    <row r="407" spans="1:1" ht="14.25" customHeight="1" x14ac:dyDescent="0.25">
      <c r="A407" s="11"/>
    </row>
    <row r="408" spans="1:1" ht="14.25" customHeight="1" x14ac:dyDescent="0.25">
      <c r="A408" s="11"/>
    </row>
    <row r="409" spans="1:1" ht="14.25" customHeight="1" x14ac:dyDescent="0.25">
      <c r="A409" s="11"/>
    </row>
    <row r="410" spans="1:1" ht="14.25" customHeight="1" x14ac:dyDescent="0.25">
      <c r="A410" s="11"/>
    </row>
    <row r="411" spans="1:1" ht="14.25" customHeight="1" x14ac:dyDescent="0.25">
      <c r="A411" s="11"/>
    </row>
    <row r="412" spans="1:1" ht="14.25" customHeight="1" x14ac:dyDescent="0.25">
      <c r="A412" s="11"/>
    </row>
    <row r="413" spans="1:1" ht="14.25" customHeight="1" x14ac:dyDescent="0.25">
      <c r="A413" s="11"/>
    </row>
    <row r="414" spans="1:1" ht="14.25" customHeight="1" x14ac:dyDescent="0.25">
      <c r="A414" s="11"/>
    </row>
    <row r="415" spans="1:1" ht="14.25" customHeight="1" x14ac:dyDescent="0.25">
      <c r="A415" s="11"/>
    </row>
    <row r="416" spans="1:1" ht="14.25" customHeight="1" x14ac:dyDescent="0.25">
      <c r="A416" s="11"/>
    </row>
    <row r="417" spans="1:1" ht="14.25" customHeight="1" x14ac:dyDescent="0.25">
      <c r="A417" s="11"/>
    </row>
    <row r="418" spans="1:1" ht="14.25" customHeight="1" x14ac:dyDescent="0.25">
      <c r="A418" s="11"/>
    </row>
    <row r="419" spans="1:1" ht="14.25" customHeight="1" x14ac:dyDescent="0.25">
      <c r="A419" s="11"/>
    </row>
    <row r="420" spans="1:1" ht="14.25" customHeight="1" x14ac:dyDescent="0.25">
      <c r="A420" s="11"/>
    </row>
    <row r="421" spans="1:1" ht="14.25" customHeight="1" x14ac:dyDescent="0.25">
      <c r="A421" s="11"/>
    </row>
    <row r="422" spans="1:1" ht="14.25" customHeight="1" x14ac:dyDescent="0.25">
      <c r="A422" s="11"/>
    </row>
    <row r="423" spans="1:1" ht="14.25" customHeight="1" x14ac:dyDescent="0.25">
      <c r="A423" s="11"/>
    </row>
    <row r="424" spans="1:1" ht="14.25" customHeight="1" x14ac:dyDescent="0.25">
      <c r="A424" s="11"/>
    </row>
    <row r="425" spans="1:1" ht="14.25" customHeight="1" x14ac:dyDescent="0.25">
      <c r="A425" s="11"/>
    </row>
    <row r="426" spans="1:1" ht="14.25" customHeight="1" x14ac:dyDescent="0.25">
      <c r="A426" s="11"/>
    </row>
    <row r="427" spans="1:1" ht="14.25" customHeight="1" x14ac:dyDescent="0.25">
      <c r="A427" s="11"/>
    </row>
    <row r="428" spans="1:1" ht="14.25" customHeight="1" x14ac:dyDescent="0.25">
      <c r="A428" s="11"/>
    </row>
    <row r="429" spans="1:1" ht="14.25" customHeight="1" x14ac:dyDescent="0.25">
      <c r="A429" s="11"/>
    </row>
    <row r="430" spans="1:1" ht="14.25" customHeight="1" x14ac:dyDescent="0.25">
      <c r="A430" s="11"/>
    </row>
    <row r="431" spans="1:1" ht="14.25" customHeight="1" x14ac:dyDescent="0.25">
      <c r="A431" s="11"/>
    </row>
    <row r="432" spans="1:1" ht="14.25" customHeight="1" x14ac:dyDescent="0.25">
      <c r="A432" s="11"/>
    </row>
    <row r="433" spans="1:1" ht="14.25" customHeight="1" x14ac:dyDescent="0.25">
      <c r="A433" s="11"/>
    </row>
    <row r="434" spans="1:1" ht="14.25" customHeight="1" x14ac:dyDescent="0.25">
      <c r="A434" s="11"/>
    </row>
    <row r="435" spans="1:1" ht="14.25" customHeight="1" x14ac:dyDescent="0.25">
      <c r="A435" s="11"/>
    </row>
    <row r="436" spans="1:1" ht="14.25" customHeight="1" x14ac:dyDescent="0.25">
      <c r="A436" s="11"/>
    </row>
    <row r="437" spans="1:1" ht="14.25" customHeight="1" x14ac:dyDescent="0.25">
      <c r="A437" s="11"/>
    </row>
    <row r="438" spans="1:1" ht="14.25" customHeight="1" x14ac:dyDescent="0.25">
      <c r="A438" s="11"/>
    </row>
    <row r="439" spans="1:1" ht="14.25" customHeight="1" x14ac:dyDescent="0.25">
      <c r="A439" s="11"/>
    </row>
    <row r="440" spans="1:1" ht="14.25" customHeight="1" x14ac:dyDescent="0.25">
      <c r="A440" s="11"/>
    </row>
    <row r="441" spans="1:1" ht="14.25" customHeight="1" x14ac:dyDescent="0.25">
      <c r="A441" s="11"/>
    </row>
    <row r="442" spans="1:1" ht="14.25" customHeight="1" x14ac:dyDescent="0.25">
      <c r="A442" s="11"/>
    </row>
    <row r="443" spans="1:1" ht="14.25" customHeight="1" x14ac:dyDescent="0.25">
      <c r="A443" s="11"/>
    </row>
    <row r="444" spans="1:1" ht="14.25" customHeight="1" x14ac:dyDescent="0.25">
      <c r="A444" s="11"/>
    </row>
    <row r="445" spans="1:1" ht="14.25" customHeight="1" x14ac:dyDescent="0.25">
      <c r="A445" s="11"/>
    </row>
    <row r="446" spans="1:1" ht="14.25" customHeight="1" x14ac:dyDescent="0.25">
      <c r="A446" s="11"/>
    </row>
    <row r="447" spans="1:1" ht="14.25" customHeight="1" x14ac:dyDescent="0.25">
      <c r="A447" s="11"/>
    </row>
    <row r="448" spans="1:1" ht="14.25" customHeight="1" x14ac:dyDescent="0.25">
      <c r="A448" s="11"/>
    </row>
    <row r="449" spans="1:1" ht="14.25" customHeight="1" x14ac:dyDescent="0.25">
      <c r="A449" s="11"/>
    </row>
    <row r="450" spans="1:1" ht="14.25" customHeight="1" x14ac:dyDescent="0.25">
      <c r="A450" s="11"/>
    </row>
    <row r="451" spans="1:1" ht="14.25" customHeight="1" x14ac:dyDescent="0.25">
      <c r="A451" s="11"/>
    </row>
    <row r="452" spans="1:1" ht="14.25" customHeight="1" x14ac:dyDescent="0.25">
      <c r="A452" s="11"/>
    </row>
    <row r="453" spans="1:1" ht="14.25" customHeight="1" x14ac:dyDescent="0.25">
      <c r="A453" s="11"/>
    </row>
    <row r="454" spans="1:1" ht="14.25" customHeight="1" x14ac:dyDescent="0.25">
      <c r="A454" s="11"/>
    </row>
    <row r="455" spans="1:1" ht="14.25" customHeight="1" x14ac:dyDescent="0.25">
      <c r="A455" s="11"/>
    </row>
    <row r="456" spans="1:1" ht="14.25" customHeight="1" x14ac:dyDescent="0.25">
      <c r="A456" s="11"/>
    </row>
    <row r="457" spans="1:1" ht="14.25" customHeight="1" x14ac:dyDescent="0.25">
      <c r="A457" s="11"/>
    </row>
    <row r="458" spans="1:1" ht="14.25" customHeight="1" x14ac:dyDescent="0.25">
      <c r="A458" s="11"/>
    </row>
    <row r="459" spans="1:1" ht="14.25" customHeight="1" x14ac:dyDescent="0.25">
      <c r="A459" s="11"/>
    </row>
    <row r="460" spans="1:1" ht="14.25" customHeight="1" x14ac:dyDescent="0.25">
      <c r="A460" s="11"/>
    </row>
    <row r="461" spans="1:1" ht="14.25" customHeight="1" x14ac:dyDescent="0.25">
      <c r="A461" s="11"/>
    </row>
    <row r="462" spans="1:1" ht="14.25" customHeight="1" x14ac:dyDescent="0.25">
      <c r="A462" s="11"/>
    </row>
    <row r="463" spans="1:1" ht="14.25" customHeight="1" x14ac:dyDescent="0.25">
      <c r="A463" s="11"/>
    </row>
    <row r="464" spans="1:1" ht="14.25" customHeight="1" x14ac:dyDescent="0.25">
      <c r="A464" s="11"/>
    </row>
    <row r="465" spans="1:1" ht="14.25" customHeight="1" x14ac:dyDescent="0.25">
      <c r="A465" s="11"/>
    </row>
    <row r="466" spans="1:1" ht="14.25" customHeight="1" x14ac:dyDescent="0.25">
      <c r="A466" s="11"/>
    </row>
    <row r="467" spans="1:1" ht="14.25" customHeight="1" x14ac:dyDescent="0.25">
      <c r="A467" s="11"/>
    </row>
    <row r="468" spans="1:1" ht="14.25" customHeight="1" x14ac:dyDescent="0.25">
      <c r="A468" s="11"/>
    </row>
    <row r="469" spans="1:1" ht="14.25" customHeight="1" x14ac:dyDescent="0.25">
      <c r="A469" s="11"/>
    </row>
    <row r="470" spans="1:1" ht="14.25" customHeight="1" x14ac:dyDescent="0.25">
      <c r="A470" s="11"/>
    </row>
    <row r="471" spans="1:1" ht="14.25" customHeight="1" x14ac:dyDescent="0.25">
      <c r="A471" s="11"/>
    </row>
    <row r="472" spans="1:1" ht="14.25" customHeight="1" x14ac:dyDescent="0.25">
      <c r="A472" s="11"/>
    </row>
    <row r="473" spans="1:1" ht="14.25" customHeight="1" x14ac:dyDescent="0.25">
      <c r="A473" s="11"/>
    </row>
    <row r="474" spans="1:1" ht="14.25" customHeight="1" x14ac:dyDescent="0.25">
      <c r="A474" s="11"/>
    </row>
    <row r="475" spans="1:1" ht="14.25" customHeight="1" x14ac:dyDescent="0.25">
      <c r="A475" s="11"/>
    </row>
    <row r="476" spans="1:1" ht="14.25" customHeight="1" x14ac:dyDescent="0.25">
      <c r="A476" s="11"/>
    </row>
    <row r="477" spans="1:1" ht="14.25" customHeight="1" x14ac:dyDescent="0.25">
      <c r="A477" s="11"/>
    </row>
    <row r="478" spans="1:1" ht="14.25" customHeight="1" x14ac:dyDescent="0.25">
      <c r="A478" s="11"/>
    </row>
    <row r="479" spans="1:1" ht="14.25" customHeight="1" x14ac:dyDescent="0.25">
      <c r="A479" s="11"/>
    </row>
    <row r="480" spans="1:1" ht="14.25" customHeight="1" x14ac:dyDescent="0.25">
      <c r="A480" s="11"/>
    </row>
    <row r="481" spans="1:1" ht="14.25" customHeight="1" x14ac:dyDescent="0.25">
      <c r="A481" s="11"/>
    </row>
    <row r="482" spans="1:1" ht="14.25" customHeight="1" x14ac:dyDescent="0.25">
      <c r="A482" s="11"/>
    </row>
    <row r="483" spans="1:1" ht="14.25" customHeight="1" x14ac:dyDescent="0.25">
      <c r="A483" s="11"/>
    </row>
    <row r="484" spans="1:1" ht="14.25" customHeight="1" x14ac:dyDescent="0.25">
      <c r="A484" s="11"/>
    </row>
    <row r="485" spans="1:1" ht="14.25" customHeight="1" x14ac:dyDescent="0.25">
      <c r="A485" s="11"/>
    </row>
    <row r="486" spans="1:1" ht="14.25" customHeight="1" x14ac:dyDescent="0.25">
      <c r="A486" s="11"/>
    </row>
    <row r="487" spans="1:1" ht="14.25" customHeight="1" x14ac:dyDescent="0.25">
      <c r="A487" s="11"/>
    </row>
    <row r="488" spans="1:1" ht="14.25" customHeight="1" x14ac:dyDescent="0.25">
      <c r="A488" s="11"/>
    </row>
    <row r="489" spans="1:1" ht="14.25" customHeight="1" x14ac:dyDescent="0.25">
      <c r="A489" s="11"/>
    </row>
    <row r="490" spans="1:1" ht="14.25" customHeight="1" x14ac:dyDescent="0.25">
      <c r="A490" s="11"/>
    </row>
    <row r="491" spans="1:1" ht="14.25" customHeight="1" x14ac:dyDescent="0.25">
      <c r="A491" s="11"/>
    </row>
    <row r="492" spans="1:1" ht="14.25" customHeight="1" x14ac:dyDescent="0.25">
      <c r="A492" s="11"/>
    </row>
    <row r="493" spans="1:1" ht="14.25" customHeight="1" x14ac:dyDescent="0.25">
      <c r="A493" s="11"/>
    </row>
    <row r="494" spans="1:1" ht="14.25" customHeight="1" x14ac:dyDescent="0.25">
      <c r="A494" s="11"/>
    </row>
    <row r="495" spans="1:1" ht="14.25" customHeight="1" x14ac:dyDescent="0.25">
      <c r="A495" s="11"/>
    </row>
    <row r="496" spans="1:1" ht="14.25" customHeight="1" x14ac:dyDescent="0.25">
      <c r="A496" s="11"/>
    </row>
    <row r="497" spans="1:1" ht="14.25" customHeight="1" x14ac:dyDescent="0.25">
      <c r="A497" s="11"/>
    </row>
    <row r="498" spans="1:1" ht="14.25" customHeight="1" x14ac:dyDescent="0.25">
      <c r="A498" s="11"/>
    </row>
    <row r="499" spans="1:1" ht="14.25" customHeight="1" x14ac:dyDescent="0.25">
      <c r="A499" s="11"/>
    </row>
    <row r="500" spans="1:1" ht="14.25" customHeight="1" x14ac:dyDescent="0.25">
      <c r="A500" s="11"/>
    </row>
    <row r="501" spans="1:1" ht="14.25" customHeight="1" x14ac:dyDescent="0.25">
      <c r="A501" s="11"/>
    </row>
    <row r="502" spans="1:1" ht="14.25" customHeight="1" x14ac:dyDescent="0.25">
      <c r="A502" s="11"/>
    </row>
    <row r="503" spans="1:1" ht="14.25" customHeight="1" x14ac:dyDescent="0.25">
      <c r="A503" s="11"/>
    </row>
    <row r="504" spans="1:1" ht="14.25" customHeight="1" x14ac:dyDescent="0.25">
      <c r="A504" s="11"/>
    </row>
    <row r="505" spans="1:1" ht="14.25" customHeight="1" x14ac:dyDescent="0.25">
      <c r="A505" s="11"/>
    </row>
    <row r="506" spans="1:1" ht="14.25" customHeight="1" x14ac:dyDescent="0.25">
      <c r="A506" s="11"/>
    </row>
    <row r="507" spans="1:1" ht="14.25" customHeight="1" x14ac:dyDescent="0.25">
      <c r="A507" s="11"/>
    </row>
    <row r="508" spans="1:1" ht="14.25" customHeight="1" x14ac:dyDescent="0.25">
      <c r="A508" s="11"/>
    </row>
    <row r="509" spans="1:1" ht="14.25" customHeight="1" x14ac:dyDescent="0.25">
      <c r="A509" s="11"/>
    </row>
    <row r="510" spans="1:1" ht="14.25" customHeight="1" x14ac:dyDescent="0.25">
      <c r="A510" s="11"/>
    </row>
    <row r="511" spans="1:1" ht="14.25" customHeight="1" x14ac:dyDescent="0.25">
      <c r="A511" s="11"/>
    </row>
    <row r="512" spans="1:1" ht="14.25" customHeight="1" x14ac:dyDescent="0.25">
      <c r="A512" s="11"/>
    </row>
    <row r="513" spans="1:1" ht="14.25" customHeight="1" x14ac:dyDescent="0.25">
      <c r="A513" s="11"/>
    </row>
    <row r="514" spans="1:1" ht="14.25" customHeight="1" x14ac:dyDescent="0.25">
      <c r="A514" s="11"/>
    </row>
    <row r="515" spans="1:1" ht="14.25" customHeight="1" x14ac:dyDescent="0.25">
      <c r="A515" s="11"/>
    </row>
    <row r="516" spans="1:1" ht="14.25" customHeight="1" x14ac:dyDescent="0.25">
      <c r="A516" s="11"/>
    </row>
    <row r="517" spans="1:1" ht="14.25" customHeight="1" x14ac:dyDescent="0.25">
      <c r="A517" s="11"/>
    </row>
    <row r="518" spans="1:1" ht="14.25" customHeight="1" x14ac:dyDescent="0.25">
      <c r="A518" s="11"/>
    </row>
    <row r="519" spans="1:1" ht="14.25" customHeight="1" x14ac:dyDescent="0.25">
      <c r="A519" s="11"/>
    </row>
    <row r="520" spans="1:1" ht="14.25" customHeight="1" x14ac:dyDescent="0.25">
      <c r="A520" s="11"/>
    </row>
    <row r="521" spans="1:1" ht="14.25" customHeight="1" x14ac:dyDescent="0.25">
      <c r="A521" s="11"/>
    </row>
    <row r="522" spans="1:1" ht="14.25" customHeight="1" x14ac:dyDescent="0.25">
      <c r="A522" s="11"/>
    </row>
    <row r="523" spans="1:1" ht="14.25" customHeight="1" x14ac:dyDescent="0.25">
      <c r="A523" s="11"/>
    </row>
    <row r="524" spans="1:1" ht="14.25" customHeight="1" x14ac:dyDescent="0.25">
      <c r="A524" s="11"/>
    </row>
    <row r="525" spans="1:1" ht="14.25" customHeight="1" x14ac:dyDescent="0.25">
      <c r="A525" s="11"/>
    </row>
    <row r="526" spans="1:1" ht="14.25" customHeight="1" x14ac:dyDescent="0.25">
      <c r="A526" s="11"/>
    </row>
    <row r="527" spans="1:1" ht="14.25" customHeight="1" x14ac:dyDescent="0.25">
      <c r="A527" s="11"/>
    </row>
    <row r="528" spans="1:1" ht="14.25" customHeight="1" x14ac:dyDescent="0.25">
      <c r="A528" s="11"/>
    </row>
    <row r="529" spans="1:1" ht="14.25" customHeight="1" x14ac:dyDescent="0.25">
      <c r="A529" s="11"/>
    </row>
    <row r="530" spans="1:1" ht="14.25" customHeight="1" x14ac:dyDescent="0.25">
      <c r="A530" s="11"/>
    </row>
    <row r="531" spans="1:1" ht="14.25" customHeight="1" x14ac:dyDescent="0.25">
      <c r="A531" s="11"/>
    </row>
    <row r="532" spans="1:1" ht="14.25" customHeight="1" x14ac:dyDescent="0.25">
      <c r="A532" s="11"/>
    </row>
    <row r="533" spans="1:1" ht="14.25" customHeight="1" x14ac:dyDescent="0.25">
      <c r="A533" s="11"/>
    </row>
    <row r="534" spans="1:1" ht="14.25" customHeight="1" x14ac:dyDescent="0.25">
      <c r="A534" s="11"/>
    </row>
    <row r="535" spans="1:1" ht="14.25" customHeight="1" x14ac:dyDescent="0.25">
      <c r="A535" s="11"/>
    </row>
    <row r="536" spans="1:1" ht="14.25" customHeight="1" x14ac:dyDescent="0.25">
      <c r="A536" s="11"/>
    </row>
    <row r="537" spans="1:1" ht="14.25" customHeight="1" x14ac:dyDescent="0.25">
      <c r="A537" s="11"/>
    </row>
    <row r="538" spans="1:1" ht="14.25" customHeight="1" x14ac:dyDescent="0.25">
      <c r="A538" s="11"/>
    </row>
    <row r="539" spans="1:1" ht="14.25" customHeight="1" x14ac:dyDescent="0.25">
      <c r="A539" s="11"/>
    </row>
    <row r="540" spans="1:1" ht="14.25" customHeight="1" x14ac:dyDescent="0.25">
      <c r="A540" s="11"/>
    </row>
    <row r="541" spans="1:1" ht="14.25" customHeight="1" x14ac:dyDescent="0.25">
      <c r="A541" s="11"/>
    </row>
    <row r="542" spans="1:1" ht="14.25" customHeight="1" x14ac:dyDescent="0.25">
      <c r="A542" s="11"/>
    </row>
    <row r="543" spans="1:1" ht="14.25" customHeight="1" x14ac:dyDescent="0.25">
      <c r="A543" s="11"/>
    </row>
    <row r="544" spans="1:1" ht="14.25" customHeight="1" x14ac:dyDescent="0.25">
      <c r="A544" s="11"/>
    </row>
    <row r="545" spans="1:1" ht="14.25" customHeight="1" x14ac:dyDescent="0.25">
      <c r="A545" s="11"/>
    </row>
    <row r="546" spans="1:1" ht="14.25" customHeight="1" x14ac:dyDescent="0.25">
      <c r="A546" s="11"/>
    </row>
    <row r="547" spans="1:1" ht="14.25" customHeight="1" x14ac:dyDescent="0.25">
      <c r="A547" s="11"/>
    </row>
    <row r="548" spans="1:1" ht="14.25" customHeight="1" x14ac:dyDescent="0.25">
      <c r="A548" s="11"/>
    </row>
    <row r="549" spans="1:1" ht="14.25" customHeight="1" x14ac:dyDescent="0.25">
      <c r="A549" s="11"/>
    </row>
    <row r="550" spans="1:1" ht="14.25" customHeight="1" x14ac:dyDescent="0.25">
      <c r="A550" s="11"/>
    </row>
    <row r="551" spans="1:1" ht="14.25" customHeight="1" x14ac:dyDescent="0.25">
      <c r="A551" s="11"/>
    </row>
    <row r="552" spans="1:1" ht="14.25" customHeight="1" x14ac:dyDescent="0.25">
      <c r="A552" s="11"/>
    </row>
    <row r="553" spans="1:1" ht="14.25" customHeight="1" x14ac:dyDescent="0.25">
      <c r="A553" s="11"/>
    </row>
    <row r="554" spans="1:1" ht="14.25" customHeight="1" x14ac:dyDescent="0.25">
      <c r="A554" s="11"/>
    </row>
    <row r="555" spans="1:1" ht="14.25" customHeight="1" x14ac:dyDescent="0.25">
      <c r="A555" s="11"/>
    </row>
    <row r="556" spans="1:1" ht="14.25" customHeight="1" x14ac:dyDescent="0.25">
      <c r="A556" s="11"/>
    </row>
    <row r="557" spans="1:1" ht="14.25" customHeight="1" x14ac:dyDescent="0.25">
      <c r="A557" s="11"/>
    </row>
    <row r="558" spans="1:1" ht="14.25" customHeight="1" x14ac:dyDescent="0.25">
      <c r="A558" s="11"/>
    </row>
    <row r="559" spans="1:1" ht="14.25" customHeight="1" x14ac:dyDescent="0.25">
      <c r="A559" s="11"/>
    </row>
    <row r="560" spans="1:1" ht="14.25" customHeight="1" x14ac:dyDescent="0.25">
      <c r="A560" s="11"/>
    </row>
    <row r="561" spans="1:1" ht="14.25" customHeight="1" x14ac:dyDescent="0.25">
      <c r="A561" s="11"/>
    </row>
    <row r="562" spans="1:1" ht="14.25" customHeight="1" x14ac:dyDescent="0.25">
      <c r="A562" s="11"/>
    </row>
    <row r="563" spans="1:1" ht="14.25" customHeight="1" x14ac:dyDescent="0.25">
      <c r="A563" s="11"/>
    </row>
    <row r="564" spans="1:1" ht="14.25" customHeight="1" x14ac:dyDescent="0.25">
      <c r="A564" s="11"/>
    </row>
    <row r="565" spans="1:1" ht="14.25" customHeight="1" x14ac:dyDescent="0.25">
      <c r="A565" s="11"/>
    </row>
    <row r="566" spans="1:1" ht="14.25" customHeight="1" x14ac:dyDescent="0.25">
      <c r="A566" s="11"/>
    </row>
    <row r="567" spans="1:1" ht="14.25" customHeight="1" x14ac:dyDescent="0.25">
      <c r="A567" s="11"/>
    </row>
    <row r="568" spans="1:1" ht="14.25" customHeight="1" x14ac:dyDescent="0.25">
      <c r="A568" s="11"/>
    </row>
    <row r="569" spans="1:1" ht="14.25" customHeight="1" x14ac:dyDescent="0.25">
      <c r="A569" s="11"/>
    </row>
    <row r="570" spans="1:1" ht="14.25" customHeight="1" x14ac:dyDescent="0.25">
      <c r="A570" s="11"/>
    </row>
    <row r="571" spans="1:1" ht="14.25" customHeight="1" x14ac:dyDescent="0.25">
      <c r="A571" s="11"/>
    </row>
    <row r="572" spans="1:1" ht="14.25" customHeight="1" x14ac:dyDescent="0.25">
      <c r="A572" s="11"/>
    </row>
    <row r="573" spans="1:1" ht="14.25" customHeight="1" x14ac:dyDescent="0.25">
      <c r="A573" s="11"/>
    </row>
    <row r="574" spans="1:1" ht="14.25" customHeight="1" x14ac:dyDescent="0.25">
      <c r="A574" s="11"/>
    </row>
    <row r="575" spans="1:1" ht="14.25" customHeight="1" x14ac:dyDescent="0.25">
      <c r="A575" s="11"/>
    </row>
    <row r="576" spans="1:1" ht="14.25" customHeight="1" x14ac:dyDescent="0.25">
      <c r="A576" s="11"/>
    </row>
    <row r="577" spans="1:1" ht="14.25" customHeight="1" x14ac:dyDescent="0.25">
      <c r="A577" s="11"/>
    </row>
    <row r="578" spans="1:1" ht="14.25" customHeight="1" x14ac:dyDescent="0.25">
      <c r="A578" s="11"/>
    </row>
    <row r="579" spans="1:1" ht="14.25" customHeight="1" x14ac:dyDescent="0.25">
      <c r="A579" s="11"/>
    </row>
    <row r="580" spans="1:1" ht="14.25" customHeight="1" x14ac:dyDescent="0.25">
      <c r="A580" s="11"/>
    </row>
    <row r="581" spans="1:1" ht="14.25" customHeight="1" x14ac:dyDescent="0.25">
      <c r="A581" s="11"/>
    </row>
    <row r="582" spans="1:1" ht="14.25" customHeight="1" x14ac:dyDescent="0.25">
      <c r="A582" s="11"/>
    </row>
    <row r="583" spans="1:1" ht="14.25" customHeight="1" x14ac:dyDescent="0.25">
      <c r="A583" s="11"/>
    </row>
    <row r="584" spans="1:1" ht="14.25" customHeight="1" x14ac:dyDescent="0.25">
      <c r="A584" s="11"/>
    </row>
    <row r="585" spans="1:1" ht="14.25" customHeight="1" x14ac:dyDescent="0.25">
      <c r="A585" s="11"/>
    </row>
    <row r="586" spans="1:1" ht="14.25" customHeight="1" x14ac:dyDescent="0.25">
      <c r="A586" s="11"/>
    </row>
    <row r="587" spans="1:1" ht="14.25" customHeight="1" x14ac:dyDescent="0.25">
      <c r="A587" s="11"/>
    </row>
    <row r="588" spans="1:1" ht="14.25" customHeight="1" x14ac:dyDescent="0.25">
      <c r="A588" s="11"/>
    </row>
    <row r="589" spans="1:1" ht="14.25" customHeight="1" x14ac:dyDescent="0.25">
      <c r="A589" s="11"/>
    </row>
    <row r="590" spans="1:1" ht="14.25" customHeight="1" x14ac:dyDescent="0.25">
      <c r="A590" s="11"/>
    </row>
    <row r="591" spans="1:1" ht="14.25" customHeight="1" x14ac:dyDescent="0.25">
      <c r="A591" s="11"/>
    </row>
    <row r="592" spans="1:1" ht="14.25" customHeight="1" x14ac:dyDescent="0.25">
      <c r="A592" s="11"/>
    </row>
    <row r="593" spans="1:1" ht="14.25" customHeight="1" x14ac:dyDescent="0.25">
      <c r="A593" s="11"/>
    </row>
    <row r="594" spans="1:1" ht="14.25" customHeight="1" x14ac:dyDescent="0.25">
      <c r="A594" s="11"/>
    </row>
    <row r="595" spans="1:1" ht="14.25" customHeight="1" x14ac:dyDescent="0.25">
      <c r="A595" s="11"/>
    </row>
    <row r="596" spans="1:1" ht="14.25" customHeight="1" x14ac:dyDescent="0.25">
      <c r="A596" s="11"/>
    </row>
    <row r="597" spans="1:1" ht="14.25" customHeight="1" x14ac:dyDescent="0.25">
      <c r="A597" s="11"/>
    </row>
    <row r="598" spans="1:1" ht="14.25" customHeight="1" x14ac:dyDescent="0.25">
      <c r="A598" s="11"/>
    </row>
    <row r="599" spans="1:1" ht="14.25" customHeight="1" x14ac:dyDescent="0.25">
      <c r="A599" s="11"/>
    </row>
    <row r="600" spans="1:1" ht="14.25" customHeight="1" x14ac:dyDescent="0.25">
      <c r="A600" s="11"/>
    </row>
    <row r="601" spans="1:1" ht="14.25" customHeight="1" x14ac:dyDescent="0.25">
      <c r="A601" s="11"/>
    </row>
    <row r="602" spans="1:1" ht="14.25" customHeight="1" x14ac:dyDescent="0.25">
      <c r="A602" s="11"/>
    </row>
    <row r="603" spans="1:1" ht="14.25" customHeight="1" x14ac:dyDescent="0.25">
      <c r="A603" s="11"/>
    </row>
    <row r="604" spans="1:1" ht="14.25" customHeight="1" x14ac:dyDescent="0.25">
      <c r="A604" s="11"/>
    </row>
    <row r="605" spans="1:1" ht="14.25" customHeight="1" x14ac:dyDescent="0.25">
      <c r="A605" s="11"/>
    </row>
    <row r="606" spans="1:1" ht="14.25" customHeight="1" x14ac:dyDescent="0.25">
      <c r="A606" s="11"/>
    </row>
    <row r="607" spans="1:1" ht="14.25" customHeight="1" x14ac:dyDescent="0.25">
      <c r="A607" s="11"/>
    </row>
    <row r="608" spans="1:1" ht="14.25" customHeight="1" x14ac:dyDescent="0.25">
      <c r="A608" s="11"/>
    </row>
    <row r="609" spans="1:1" ht="14.25" customHeight="1" x14ac:dyDescent="0.25">
      <c r="A609" s="11"/>
    </row>
    <row r="610" spans="1:1" ht="14.25" customHeight="1" x14ac:dyDescent="0.25">
      <c r="A610" s="11"/>
    </row>
    <row r="611" spans="1:1" ht="14.25" customHeight="1" x14ac:dyDescent="0.25">
      <c r="A611" s="11"/>
    </row>
    <row r="612" spans="1:1" ht="14.25" customHeight="1" x14ac:dyDescent="0.25">
      <c r="A612" s="11"/>
    </row>
    <row r="613" spans="1:1" ht="14.25" customHeight="1" x14ac:dyDescent="0.25">
      <c r="A613" s="11"/>
    </row>
    <row r="614" spans="1:1" ht="14.25" customHeight="1" x14ac:dyDescent="0.25">
      <c r="A614" s="11"/>
    </row>
    <row r="615" spans="1:1" ht="14.25" customHeight="1" x14ac:dyDescent="0.25">
      <c r="A615" s="11"/>
    </row>
    <row r="616" spans="1:1" ht="14.25" customHeight="1" x14ac:dyDescent="0.25">
      <c r="A616" s="11"/>
    </row>
    <row r="617" spans="1:1" ht="14.25" customHeight="1" x14ac:dyDescent="0.25">
      <c r="A617" s="11"/>
    </row>
    <row r="618" spans="1:1" ht="14.25" customHeight="1" x14ac:dyDescent="0.25">
      <c r="A618" s="11"/>
    </row>
    <row r="619" spans="1:1" ht="14.25" customHeight="1" x14ac:dyDescent="0.25">
      <c r="A619" s="11"/>
    </row>
    <row r="620" spans="1:1" ht="14.25" customHeight="1" x14ac:dyDescent="0.25">
      <c r="A620" s="11"/>
    </row>
    <row r="621" spans="1:1" ht="14.25" customHeight="1" x14ac:dyDescent="0.25">
      <c r="A621" s="11"/>
    </row>
    <row r="622" spans="1:1" ht="14.25" customHeight="1" x14ac:dyDescent="0.25">
      <c r="A622" s="11"/>
    </row>
    <row r="623" spans="1:1" ht="14.25" customHeight="1" x14ac:dyDescent="0.25">
      <c r="A623" s="11"/>
    </row>
    <row r="624" spans="1:1" ht="14.25" customHeight="1" x14ac:dyDescent="0.25">
      <c r="A624" s="11"/>
    </row>
    <row r="625" spans="1:1" ht="14.25" customHeight="1" x14ac:dyDescent="0.25">
      <c r="A625" s="11"/>
    </row>
    <row r="626" spans="1:1" ht="14.25" customHeight="1" x14ac:dyDescent="0.25">
      <c r="A626" s="11"/>
    </row>
    <row r="627" spans="1:1" ht="14.25" customHeight="1" x14ac:dyDescent="0.25">
      <c r="A627" s="11"/>
    </row>
    <row r="628" spans="1:1" ht="14.25" customHeight="1" x14ac:dyDescent="0.25">
      <c r="A628" s="11"/>
    </row>
    <row r="629" spans="1:1" ht="14.25" customHeight="1" x14ac:dyDescent="0.25">
      <c r="A629" s="11"/>
    </row>
    <row r="630" spans="1:1" ht="14.25" customHeight="1" x14ac:dyDescent="0.25">
      <c r="A630" s="11"/>
    </row>
    <row r="631" spans="1:1" ht="14.25" customHeight="1" x14ac:dyDescent="0.25">
      <c r="A631" s="11"/>
    </row>
    <row r="632" spans="1:1" ht="14.25" customHeight="1" x14ac:dyDescent="0.25">
      <c r="A632" s="11"/>
    </row>
    <row r="633" spans="1:1" ht="14.25" customHeight="1" x14ac:dyDescent="0.25">
      <c r="A633" s="11"/>
    </row>
    <row r="634" spans="1:1" ht="14.25" customHeight="1" x14ac:dyDescent="0.25">
      <c r="A634" s="11"/>
    </row>
    <row r="635" spans="1:1" ht="14.25" customHeight="1" x14ac:dyDescent="0.25">
      <c r="A635" s="11"/>
    </row>
    <row r="636" spans="1:1" ht="14.25" customHeight="1" x14ac:dyDescent="0.25">
      <c r="A636" s="11"/>
    </row>
    <row r="637" spans="1:1" ht="14.25" customHeight="1" x14ac:dyDescent="0.25">
      <c r="A637" s="11"/>
    </row>
    <row r="638" spans="1:1" ht="14.25" customHeight="1" x14ac:dyDescent="0.25">
      <c r="A638" s="11"/>
    </row>
    <row r="639" spans="1:1" ht="14.25" customHeight="1" x14ac:dyDescent="0.25">
      <c r="A639" s="11"/>
    </row>
    <row r="640" spans="1:1" ht="14.25" customHeight="1" x14ac:dyDescent="0.25">
      <c r="A640" s="11"/>
    </row>
    <row r="641" spans="1:1" ht="14.25" customHeight="1" x14ac:dyDescent="0.25">
      <c r="A641" s="11"/>
    </row>
    <row r="642" spans="1:1" ht="14.25" customHeight="1" x14ac:dyDescent="0.25">
      <c r="A642" s="11"/>
    </row>
    <row r="643" spans="1:1" ht="14.25" customHeight="1" x14ac:dyDescent="0.25">
      <c r="A643" s="11"/>
    </row>
    <row r="644" spans="1:1" ht="14.25" customHeight="1" x14ac:dyDescent="0.25">
      <c r="A644" s="11"/>
    </row>
    <row r="645" spans="1:1" ht="14.25" customHeight="1" x14ac:dyDescent="0.25">
      <c r="A645" s="11"/>
    </row>
    <row r="646" spans="1:1" ht="14.25" customHeight="1" x14ac:dyDescent="0.25">
      <c r="A646" s="11"/>
    </row>
    <row r="647" spans="1:1" ht="14.25" customHeight="1" x14ac:dyDescent="0.25">
      <c r="A647" s="11"/>
    </row>
    <row r="648" spans="1:1" ht="14.25" customHeight="1" x14ac:dyDescent="0.25">
      <c r="A648" s="11"/>
    </row>
    <row r="649" spans="1:1" ht="14.25" customHeight="1" x14ac:dyDescent="0.25">
      <c r="A649" s="11"/>
    </row>
    <row r="650" spans="1:1" ht="14.25" customHeight="1" x14ac:dyDescent="0.25">
      <c r="A650" s="11"/>
    </row>
    <row r="651" spans="1:1" ht="14.25" customHeight="1" x14ac:dyDescent="0.25">
      <c r="A651" s="11"/>
    </row>
    <row r="652" spans="1:1" ht="14.25" customHeight="1" x14ac:dyDescent="0.25">
      <c r="A652" s="11"/>
    </row>
    <row r="653" spans="1:1" ht="14.25" customHeight="1" x14ac:dyDescent="0.25">
      <c r="A653" s="11"/>
    </row>
    <row r="654" spans="1:1" ht="14.25" customHeight="1" x14ac:dyDescent="0.25">
      <c r="A654" s="11"/>
    </row>
    <row r="655" spans="1:1" ht="14.25" customHeight="1" x14ac:dyDescent="0.25">
      <c r="A655" s="11"/>
    </row>
    <row r="656" spans="1:1" ht="14.25" customHeight="1" x14ac:dyDescent="0.25">
      <c r="A656" s="11"/>
    </row>
    <row r="657" spans="1:1" ht="14.25" customHeight="1" x14ac:dyDescent="0.25">
      <c r="A657" s="11"/>
    </row>
    <row r="658" spans="1:1" ht="14.25" customHeight="1" x14ac:dyDescent="0.25">
      <c r="A658" s="11"/>
    </row>
    <row r="659" spans="1:1" ht="14.25" customHeight="1" x14ac:dyDescent="0.25">
      <c r="A659" s="11"/>
    </row>
    <row r="660" spans="1:1" ht="14.25" customHeight="1" x14ac:dyDescent="0.25">
      <c r="A660" s="11"/>
    </row>
    <row r="661" spans="1:1" ht="14.25" customHeight="1" x14ac:dyDescent="0.25">
      <c r="A661" s="11"/>
    </row>
    <row r="662" spans="1:1" ht="14.25" customHeight="1" x14ac:dyDescent="0.25">
      <c r="A662" s="11"/>
    </row>
    <row r="663" spans="1:1" ht="14.25" customHeight="1" x14ac:dyDescent="0.25">
      <c r="A663" s="11"/>
    </row>
    <row r="664" spans="1:1" ht="14.25" customHeight="1" x14ac:dyDescent="0.25">
      <c r="A664" s="11"/>
    </row>
    <row r="665" spans="1:1" ht="14.25" customHeight="1" x14ac:dyDescent="0.25">
      <c r="A665" s="11"/>
    </row>
    <row r="666" spans="1:1" ht="14.25" customHeight="1" x14ac:dyDescent="0.25">
      <c r="A666" s="11"/>
    </row>
    <row r="667" spans="1:1" ht="14.25" customHeight="1" x14ac:dyDescent="0.25">
      <c r="A667" s="11"/>
    </row>
    <row r="668" spans="1:1" ht="14.25" customHeight="1" x14ac:dyDescent="0.25">
      <c r="A668" s="11"/>
    </row>
    <row r="669" spans="1:1" ht="14.25" customHeight="1" x14ac:dyDescent="0.25">
      <c r="A669" s="11"/>
    </row>
    <row r="670" spans="1:1" ht="14.25" customHeight="1" x14ac:dyDescent="0.25">
      <c r="A670" s="11"/>
    </row>
    <row r="671" spans="1:1" ht="14.25" customHeight="1" x14ac:dyDescent="0.25">
      <c r="A671" s="11"/>
    </row>
    <row r="672" spans="1:1" ht="14.25" customHeight="1" x14ac:dyDescent="0.25">
      <c r="A672" s="11"/>
    </row>
    <row r="673" spans="1:1" ht="14.25" customHeight="1" x14ac:dyDescent="0.25">
      <c r="A673" s="11"/>
    </row>
    <row r="674" spans="1:1" ht="14.25" customHeight="1" x14ac:dyDescent="0.25">
      <c r="A674" s="11"/>
    </row>
    <row r="675" spans="1:1" ht="14.25" customHeight="1" x14ac:dyDescent="0.25">
      <c r="A675" s="11"/>
    </row>
    <row r="676" spans="1:1" ht="14.25" customHeight="1" x14ac:dyDescent="0.25">
      <c r="A676" s="11"/>
    </row>
    <row r="677" spans="1:1" ht="14.25" customHeight="1" x14ac:dyDescent="0.25">
      <c r="A677" s="11"/>
    </row>
    <row r="678" spans="1:1" ht="14.25" customHeight="1" x14ac:dyDescent="0.25">
      <c r="A678" s="11"/>
    </row>
    <row r="679" spans="1:1" ht="14.25" customHeight="1" x14ac:dyDescent="0.25">
      <c r="A679" s="11"/>
    </row>
    <row r="680" spans="1:1" ht="14.25" customHeight="1" x14ac:dyDescent="0.25">
      <c r="A680" s="11"/>
    </row>
    <row r="681" spans="1:1" ht="14.25" customHeight="1" x14ac:dyDescent="0.25">
      <c r="A681" s="11"/>
    </row>
    <row r="682" spans="1:1" ht="14.25" customHeight="1" x14ac:dyDescent="0.25">
      <c r="A682" s="11"/>
    </row>
    <row r="683" spans="1:1" ht="14.25" customHeight="1" x14ac:dyDescent="0.25">
      <c r="A683" s="11"/>
    </row>
    <row r="684" spans="1:1" ht="14.25" customHeight="1" x14ac:dyDescent="0.25">
      <c r="A684" s="11"/>
    </row>
    <row r="685" spans="1:1" ht="14.25" customHeight="1" x14ac:dyDescent="0.25">
      <c r="A685" s="11"/>
    </row>
    <row r="686" spans="1:1" ht="14.25" customHeight="1" x14ac:dyDescent="0.25">
      <c r="A686" s="11"/>
    </row>
    <row r="687" spans="1:1" ht="14.25" customHeight="1" x14ac:dyDescent="0.25">
      <c r="A687" s="11"/>
    </row>
    <row r="688" spans="1:1" ht="14.25" customHeight="1" x14ac:dyDescent="0.25">
      <c r="A688" s="11"/>
    </row>
    <row r="689" spans="1:1" ht="14.25" customHeight="1" x14ac:dyDescent="0.25">
      <c r="A689" s="11"/>
    </row>
    <row r="690" spans="1:1" ht="14.25" customHeight="1" x14ac:dyDescent="0.25">
      <c r="A690" s="11"/>
    </row>
    <row r="691" spans="1:1" ht="14.25" customHeight="1" x14ac:dyDescent="0.25">
      <c r="A691" s="11"/>
    </row>
    <row r="692" spans="1:1" ht="14.25" customHeight="1" x14ac:dyDescent="0.25">
      <c r="A692" s="11"/>
    </row>
    <row r="693" spans="1:1" ht="14.25" customHeight="1" x14ac:dyDescent="0.25">
      <c r="A693" s="11"/>
    </row>
    <row r="694" spans="1:1" ht="14.25" customHeight="1" x14ac:dyDescent="0.25">
      <c r="A694" s="11"/>
    </row>
    <row r="695" spans="1:1" ht="14.25" customHeight="1" x14ac:dyDescent="0.25">
      <c r="A695" s="11"/>
    </row>
    <row r="696" spans="1:1" ht="14.25" customHeight="1" x14ac:dyDescent="0.25">
      <c r="A696" s="11"/>
    </row>
    <row r="697" spans="1:1" ht="14.25" customHeight="1" x14ac:dyDescent="0.25">
      <c r="A697" s="11"/>
    </row>
    <row r="698" spans="1:1" ht="14.25" customHeight="1" x14ac:dyDescent="0.25">
      <c r="A698" s="11"/>
    </row>
    <row r="699" spans="1:1" ht="14.25" customHeight="1" x14ac:dyDescent="0.25">
      <c r="A699" s="11"/>
    </row>
    <row r="700" spans="1:1" ht="14.25" customHeight="1" x14ac:dyDescent="0.25">
      <c r="A700" s="11"/>
    </row>
    <row r="701" spans="1:1" ht="14.25" customHeight="1" x14ac:dyDescent="0.25">
      <c r="A701" s="11"/>
    </row>
    <row r="702" spans="1:1" ht="14.25" customHeight="1" x14ac:dyDescent="0.25">
      <c r="A702" s="11"/>
    </row>
    <row r="703" spans="1:1" ht="14.25" customHeight="1" x14ac:dyDescent="0.25">
      <c r="A703" s="11"/>
    </row>
    <row r="704" spans="1:1" ht="14.25" customHeight="1" x14ac:dyDescent="0.25">
      <c r="A704" s="11"/>
    </row>
    <row r="705" spans="1:1" ht="14.25" customHeight="1" x14ac:dyDescent="0.25">
      <c r="A705" s="11"/>
    </row>
    <row r="706" spans="1:1" ht="14.25" customHeight="1" x14ac:dyDescent="0.25">
      <c r="A706" s="11"/>
    </row>
    <row r="707" spans="1:1" ht="14.25" customHeight="1" x14ac:dyDescent="0.25">
      <c r="A707" s="11"/>
    </row>
    <row r="708" spans="1:1" ht="14.25" customHeight="1" x14ac:dyDescent="0.25">
      <c r="A708" s="11"/>
    </row>
    <row r="709" spans="1:1" ht="14.25" customHeight="1" x14ac:dyDescent="0.25">
      <c r="A709" s="11"/>
    </row>
    <row r="710" spans="1:1" ht="14.25" customHeight="1" x14ac:dyDescent="0.25">
      <c r="A710" s="11"/>
    </row>
    <row r="711" spans="1:1" ht="14.25" customHeight="1" x14ac:dyDescent="0.25">
      <c r="A711" s="11"/>
    </row>
    <row r="712" spans="1:1" ht="14.25" customHeight="1" x14ac:dyDescent="0.25">
      <c r="A712" s="11"/>
    </row>
    <row r="713" spans="1:1" ht="14.25" customHeight="1" x14ac:dyDescent="0.25">
      <c r="A713" s="11"/>
    </row>
    <row r="714" spans="1:1" ht="14.25" customHeight="1" x14ac:dyDescent="0.25">
      <c r="A714" s="11"/>
    </row>
    <row r="715" spans="1:1" ht="14.25" customHeight="1" x14ac:dyDescent="0.25">
      <c r="A715" s="11"/>
    </row>
    <row r="716" spans="1:1" ht="14.25" customHeight="1" x14ac:dyDescent="0.25">
      <c r="A716" s="11"/>
    </row>
    <row r="717" spans="1:1" ht="14.25" customHeight="1" x14ac:dyDescent="0.25">
      <c r="A717" s="11"/>
    </row>
    <row r="718" spans="1:1" ht="14.25" customHeight="1" x14ac:dyDescent="0.25">
      <c r="A718" s="11"/>
    </row>
    <row r="719" spans="1:1" ht="14.25" customHeight="1" x14ac:dyDescent="0.25">
      <c r="A719" s="11"/>
    </row>
    <row r="720" spans="1:1" ht="14.25" customHeight="1" x14ac:dyDescent="0.25">
      <c r="A720" s="11"/>
    </row>
    <row r="721" spans="1:1" ht="14.25" customHeight="1" x14ac:dyDescent="0.25">
      <c r="A721" s="11"/>
    </row>
    <row r="722" spans="1:1" ht="14.25" customHeight="1" x14ac:dyDescent="0.25">
      <c r="A722" s="11"/>
    </row>
    <row r="723" spans="1:1" ht="14.25" customHeight="1" x14ac:dyDescent="0.25">
      <c r="A723" s="11"/>
    </row>
    <row r="724" spans="1:1" ht="14.25" customHeight="1" x14ac:dyDescent="0.25">
      <c r="A724" s="11"/>
    </row>
    <row r="725" spans="1:1" ht="14.25" customHeight="1" x14ac:dyDescent="0.25">
      <c r="A725" s="11"/>
    </row>
    <row r="726" spans="1:1" ht="14.25" customHeight="1" x14ac:dyDescent="0.25">
      <c r="A726" s="11"/>
    </row>
    <row r="727" spans="1:1" ht="14.25" customHeight="1" x14ac:dyDescent="0.25">
      <c r="A727" s="11"/>
    </row>
    <row r="728" spans="1:1" ht="14.25" customHeight="1" x14ac:dyDescent="0.25">
      <c r="A728" s="11"/>
    </row>
    <row r="729" spans="1:1" ht="14.25" customHeight="1" x14ac:dyDescent="0.25">
      <c r="A729" s="11"/>
    </row>
    <row r="730" spans="1:1" ht="14.25" customHeight="1" x14ac:dyDescent="0.25">
      <c r="A730" s="11"/>
    </row>
    <row r="731" spans="1:1" ht="14.25" customHeight="1" x14ac:dyDescent="0.25">
      <c r="A731" s="11"/>
    </row>
    <row r="732" spans="1:1" ht="14.25" customHeight="1" x14ac:dyDescent="0.25">
      <c r="A732" s="11"/>
    </row>
    <row r="733" spans="1:1" ht="14.25" customHeight="1" x14ac:dyDescent="0.25">
      <c r="A733" s="11"/>
    </row>
    <row r="734" spans="1:1" ht="14.25" customHeight="1" x14ac:dyDescent="0.25">
      <c r="A734" s="11"/>
    </row>
    <row r="735" spans="1:1" ht="14.25" customHeight="1" x14ac:dyDescent="0.25">
      <c r="A735" s="11"/>
    </row>
    <row r="736" spans="1:1" ht="14.25" customHeight="1" x14ac:dyDescent="0.25">
      <c r="A736" s="11"/>
    </row>
    <row r="737" spans="1:1" ht="14.25" customHeight="1" x14ac:dyDescent="0.25">
      <c r="A737" s="11"/>
    </row>
    <row r="738" spans="1:1" ht="14.25" customHeight="1" x14ac:dyDescent="0.25">
      <c r="A738" s="11"/>
    </row>
    <row r="739" spans="1:1" ht="14.25" customHeight="1" x14ac:dyDescent="0.25">
      <c r="A739" s="11"/>
    </row>
    <row r="740" spans="1:1" ht="14.25" customHeight="1" x14ac:dyDescent="0.25">
      <c r="A740" s="11"/>
    </row>
    <row r="741" spans="1:1" ht="14.25" customHeight="1" x14ac:dyDescent="0.25">
      <c r="A741" s="11"/>
    </row>
    <row r="742" spans="1:1" ht="14.25" customHeight="1" x14ac:dyDescent="0.25">
      <c r="A742" s="11"/>
    </row>
    <row r="743" spans="1:1" ht="14.25" customHeight="1" x14ac:dyDescent="0.25">
      <c r="A743" s="11"/>
    </row>
    <row r="744" spans="1:1" ht="14.25" customHeight="1" x14ac:dyDescent="0.25">
      <c r="A744" s="11"/>
    </row>
    <row r="745" spans="1:1" ht="14.25" customHeight="1" x14ac:dyDescent="0.25">
      <c r="A745" s="11"/>
    </row>
    <row r="746" spans="1:1" ht="14.25" customHeight="1" x14ac:dyDescent="0.25">
      <c r="A746" s="11"/>
    </row>
    <row r="747" spans="1:1" ht="14.25" customHeight="1" x14ac:dyDescent="0.25">
      <c r="A747" s="11"/>
    </row>
    <row r="748" spans="1:1" ht="14.25" customHeight="1" x14ac:dyDescent="0.25">
      <c r="A748" s="11"/>
    </row>
    <row r="749" spans="1:1" ht="14.25" customHeight="1" x14ac:dyDescent="0.25">
      <c r="A749" s="11"/>
    </row>
    <row r="750" spans="1:1" ht="14.25" customHeight="1" x14ac:dyDescent="0.25">
      <c r="A750" s="11"/>
    </row>
    <row r="751" spans="1:1" ht="14.25" customHeight="1" x14ac:dyDescent="0.25">
      <c r="A751" s="11"/>
    </row>
    <row r="752" spans="1:1" ht="14.25" customHeight="1" x14ac:dyDescent="0.25">
      <c r="A752" s="11"/>
    </row>
    <row r="753" spans="1:1" ht="14.25" customHeight="1" x14ac:dyDescent="0.25">
      <c r="A753" s="11"/>
    </row>
    <row r="754" spans="1:1" ht="14.25" customHeight="1" x14ac:dyDescent="0.25">
      <c r="A754" s="11"/>
    </row>
    <row r="755" spans="1:1" ht="14.25" customHeight="1" x14ac:dyDescent="0.25">
      <c r="A755" s="11"/>
    </row>
    <row r="756" spans="1:1" ht="14.25" customHeight="1" x14ac:dyDescent="0.25">
      <c r="A756" s="11"/>
    </row>
    <row r="757" spans="1:1" ht="14.25" customHeight="1" x14ac:dyDescent="0.25">
      <c r="A757" s="11"/>
    </row>
    <row r="758" spans="1:1" ht="14.25" customHeight="1" x14ac:dyDescent="0.25">
      <c r="A758" s="11"/>
    </row>
    <row r="759" spans="1:1" ht="14.25" customHeight="1" x14ac:dyDescent="0.25">
      <c r="A759" s="11"/>
    </row>
    <row r="760" spans="1:1" ht="14.25" customHeight="1" x14ac:dyDescent="0.25">
      <c r="A760" s="11"/>
    </row>
    <row r="761" spans="1:1" ht="14.25" customHeight="1" x14ac:dyDescent="0.25">
      <c r="A761" s="11"/>
    </row>
    <row r="762" spans="1:1" ht="14.25" customHeight="1" x14ac:dyDescent="0.25">
      <c r="A762" s="11"/>
    </row>
    <row r="763" spans="1:1" ht="14.25" customHeight="1" x14ac:dyDescent="0.25">
      <c r="A763" s="11"/>
    </row>
    <row r="764" spans="1:1" ht="14.25" customHeight="1" x14ac:dyDescent="0.25">
      <c r="A764" s="11"/>
    </row>
    <row r="765" spans="1:1" ht="14.25" customHeight="1" x14ac:dyDescent="0.25">
      <c r="A765" s="11"/>
    </row>
    <row r="766" spans="1:1" ht="14.25" customHeight="1" x14ac:dyDescent="0.25">
      <c r="A766" s="11"/>
    </row>
    <row r="767" spans="1:1" ht="14.25" customHeight="1" x14ac:dyDescent="0.25">
      <c r="A767" s="11"/>
    </row>
    <row r="768" spans="1:1" ht="14.25" customHeight="1" x14ac:dyDescent="0.25">
      <c r="A768" s="11"/>
    </row>
    <row r="769" spans="1:1" ht="14.25" customHeight="1" x14ac:dyDescent="0.25">
      <c r="A769" s="11"/>
    </row>
    <row r="770" spans="1:1" ht="14.25" customHeight="1" x14ac:dyDescent="0.25">
      <c r="A770" s="11"/>
    </row>
    <row r="771" spans="1:1" ht="14.25" customHeight="1" x14ac:dyDescent="0.25">
      <c r="A771" s="11"/>
    </row>
    <row r="772" spans="1:1" ht="14.25" customHeight="1" x14ac:dyDescent="0.25">
      <c r="A772" s="11"/>
    </row>
    <row r="773" spans="1:1" ht="14.25" customHeight="1" x14ac:dyDescent="0.25">
      <c r="A773" s="11"/>
    </row>
    <row r="774" spans="1:1" ht="14.25" customHeight="1" x14ac:dyDescent="0.25">
      <c r="A774" s="11"/>
    </row>
    <row r="775" spans="1:1" ht="14.25" customHeight="1" x14ac:dyDescent="0.25">
      <c r="A775" s="11"/>
    </row>
    <row r="776" spans="1:1" ht="14.25" customHeight="1" x14ac:dyDescent="0.25">
      <c r="A776" s="11"/>
    </row>
    <row r="777" spans="1:1" ht="14.25" customHeight="1" x14ac:dyDescent="0.25">
      <c r="A777" s="11"/>
    </row>
    <row r="778" spans="1:1" ht="14.25" customHeight="1" x14ac:dyDescent="0.25">
      <c r="A778" s="11"/>
    </row>
    <row r="779" spans="1:1" ht="14.25" customHeight="1" x14ac:dyDescent="0.25">
      <c r="A779" s="11"/>
    </row>
    <row r="780" spans="1:1" ht="14.25" customHeight="1" x14ac:dyDescent="0.25">
      <c r="A780" s="11"/>
    </row>
    <row r="781" spans="1:1" ht="14.25" customHeight="1" x14ac:dyDescent="0.25">
      <c r="A781" s="11"/>
    </row>
    <row r="782" spans="1:1" ht="14.25" customHeight="1" x14ac:dyDescent="0.25">
      <c r="A782" s="11"/>
    </row>
    <row r="783" spans="1:1" ht="14.25" customHeight="1" x14ac:dyDescent="0.25">
      <c r="A783" s="11"/>
    </row>
    <row r="784" spans="1:1" ht="14.25" customHeight="1" x14ac:dyDescent="0.25">
      <c r="A784" s="11"/>
    </row>
    <row r="785" spans="1:1" ht="14.25" customHeight="1" x14ac:dyDescent="0.25">
      <c r="A785" s="11"/>
    </row>
    <row r="786" spans="1:1" ht="14.25" customHeight="1" x14ac:dyDescent="0.25">
      <c r="A786" s="11"/>
    </row>
    <row r="787" spans="1:1" ht="14.25" customHeight="1" x14ac:dyDescent="0.25">
      <c r="A787" s="11"/>
    </row>
    <row r="788" spans="1:1" ht="14.25" customHeight="1" x14ac:dyDescent="0.25">
      <c r="A788" s="11"/>
    </row>
    <row r="789" spans="1:1" ht="14.25" customHeight="1" x14ac:dyDescent="0.25">
      <c r="A789" s="11"/>
    </row>
    <row r="790" spans="1:1" ht="14.25" customHeight="1" x14ac:dyDescent="0.25">
      <c r="A790" s="11"/>
    </row>
    <row r="791" spans="1:1" ht="14.25" customHeight="1" x14ac:dyDescent="0.25">
      <c r="A791" s="11"/>
    </row>
    <row r="792" spans="1:1" ht="14.25" customHeight="1" x14ac:dyDescent="0.25">
      <c r="A792" s="11"/>
    </row>
    <row r="793" spans="1:1" ht="14.25" customHeight="1" x14ac:dyDescent="0.25">
      <c r="A793" s="11"/>
    </row>
    <row r="794" spans="1:1" ht="14.25" customHeight="1" x14ac:dyDescent="0.25">
      <c r="A794" s="11"/>
    </row>
    <row r="795" spans="1:1" ht="14.25" customHeight="1" x14ac:dyDescent="0.25">
      <c r="A795" s="11"/>
    </row>
    <row r="796" spans="1:1" ht="14.25" customHeight="1" x14ac:dyDescent="0.25">
      <c r="A796" s="11"/>
    </row>
    <row r="797" spans="1:1" ht="14.25" customHeight="1" x14ac:dyDescent="0.25">
      <c r="A797" s="11"/>
    </row>
    <row r="798" spans="1:1" ht="14.25" customHeight="1" x14ac:dyDescent="0.25">
      <c r="A798" s="11"/>
    </row>
    <row r="799" spans="1:1" ht="14.25" customHeight="1" x14ac:dyDescent="0.25">
      <c r="A799" s="11"/>
    </row>
    <row r="800" spans="1:1" ht="14.25" customHeight="1" x14ac:dyDescent="0.25">
      <c r="A800" s="11"/>
    </row>
    <row r="801" spans="1:1" ht="14.25" customHeight="1" x14ac:dyDescent="0.25">
      <c r="A801" s="11"/>
    </row>
    <row r="802" spans="1:1" ht="14.25" customHeight="1" x14ac:dyDescent="0.25">
      <c r="A802" s="11"/>
    </row>
    <row r="803" spans="1:1" ht="14.25" customHeight="1" x14ac:dyDescent="0.25">
      <c r="A803" s="11"/>
    </row>
    <row r="804" spans="1:1" ht="14.25" customHeight="1" x14ac:dyDescent="0.25">
      <c r="A804" s="11"/>
    </row>
    <row r="805" spans="1:1" ht="14.25" customHeight="1" x14ac:dyDescent="0.25">
      <c r="A805" s="11"/>
    </row>
    <row r="806" spans="1:1" ht="14.25" customHeight="1" x14ac:dyDescent="0.25">
      <c r="A806" s="11"/>
    </row>
    <row r="807" spans="1:1" ht="14.25" customHeight="1" x14ac:dyDescent="0.25">
      <c r="A807" s="11"/>
    </row>
    <row r="808" spans="1:1" ht="14.25" customHeight="1" x14ac:dyDescent="0.25">
      <c r="A808" s="11"/>
    </row>
    <row r="809" spans="1:1" ht="14.25" customHeight="1" x14ac:dyDescent="0.25">
      <c r="A809" s="11"/>
    </row>
    <row r="810" spans="1:1" ht="14.25" customHeight="1" x14ac:dyDescent="0.25">
      <c r="A810" s="11"/>
    </row>
    <row r="811" spans="1:1" ht="14.25" customHeight="1" x14ac:dyDescent="0.25">
      <c r="A811" s="11"/>
    </row>
    <row r="812" spans="1:1" ht="14.25" customHeight="1" x14ac:dyDescent="0.25">
      <c r="A812" s="11"/>
    </row>
    <row r="813" spans="1:1" ht="14.25" customHeight="1" x14ac:dyDescent="0.25">
      <c r="A813" s="11"/>
    </row>
    <row r="814" spans="1:1" ht="14.25" customHeight="1" x14ac:dyDescent="0.25">
      <c r="A814" s="11"/>
    </row>
    <row r="815" spans="1:1" ht="14.25" customHeight="1" x14ac:dyDescent="0.25">
      <c r="A815" s="11"/>
    </row>
    <row r="816" spans="1:1" ht="14.25" customHeight="1" x14ac:dyDescent="0.25">
      <c r="A816" s="11"/>
    </row>
    <row r="817" spans="1:1" ht="14.25" customHeight="1" x14ac:dyDescent="0.25">
      <c r="A817" s="11"/>
    </row>
    <row r="818" spans="1:1" ht="14.25" customHeight="1" x14ac:dyDescent="0.25">
      <c r="A818" s="11"/>
    </row>
    <row r="819" spans="1:1" ht="14.25" customHeight="1" x14ac:dyDescent="0.25">
      <c r="A819" s="11"/>
    </row>
    <row r="820" spans="1:1" ht="14.25" customHeight="1" x14ac:dyDescent="0.25">
      <c r="A820" s="11"/>
    </row>
    <row r="821" spans="1:1" ht="14.25" customHeight="1" x14ac:dyDescent="0.25">
      <c r="A821" s="11"/>
    </row>
    <row r="822" spans="1:1" ht="14.25" customHeight="1" x14ac:dyDescent="0.25">
      <c r="A822" s="11"/>
    </row>
    <row r="823" spans="1:1" ht="14.25" customHeight="1" x14ac:dyDescent="0.25">
      <c r="A823" s="11"/>
    </row>
    <row r="824" spans="1:1" ht="14.25" customHeight="1" x14ac:dyDescent="0.25">
      <c r="A824" s="11"/>
    </row>
    <row r="825" spans="1:1" ht="14.25" customHeight="1" x14ac:dyDescent="0.25">
      <c r="A825" s="11"/>
    </row>
    <row r="826" spans="1:1" ht="14.25" customHeight="1" x14ac:dyDescent="0.25">
      <c r="A826" s="11"/>
    </row>
    <row r="827" spans="1:1" ht="14.25" customHeight="1" x14ac:dyDescent="0.25">
      <c r="A827" s="11"/>
    </row>
    <row r="828" spans="1:1" ht="14.25" customHeight="1" x14ac:dyDescent="0.25">
      <c r="A828" s="11"/>
    </row>
    <row r="829" spans="1:1" ht="14.25" customHeight="1" x14ac:dyDescent="0.25">
      <c r="A829" s="11"/>
    </row>
    <row r="830" spans="1:1" ht="14.25" customHeight="1" x14ac:dyDescent="0.25">
      <c r="A830" s="11"/>
    </row>
    <row r="831" spans="1:1" ht="14.25" customHeight="1" x14ac:dyDescent="0.25">
      <c r="A831" s="11"/>
    </row>
    <row r="832" spans="1:1" ht="14.25" customHeight="1" x14ac:dyDescent="0.25">
      <c r="A832" s="11"/>
    </row>
    <row r="833" spans="1:1" ht="14.25" customHeight="1" x14ac:dyDescent="0.25">
      <c r="A833" s="11"/>
    </row>
    <row r="834" spans="1:1" ht="14.25" customHeight="1" x14ac:dyDescent="0.25">
      <c r="A834" s="11"/>
    </row>
    <row r="835" spans="1:1" ht="14.25" customHeight="1" x14ac:dyDescent="0.25">
      <c r="A835" s="11"/>
    </row>
    <row r="836" spans="1:1" ht="14.25" customHeight="1" x14ac:dyDescent="0.25">
      <c r="A836" s="11"/>
    </row>
    <row r="837" spans="1:1" ht="14.25" customHeight="1" x14ac:dyDescent="0.25">
      <c r="A837" s="11"/>
    </row>
    <row r="838" spans="1:1" ht="14.25" customHeight="1" x14ac:dyDescent="0.25">
      <c r="A838" s="11"/>
    </row>
    <row r="839" spans="1:1" ht="14.25" customHeight="1" x14ac:dyDescent="0.25">
      <c r="A839" s="11"/>
    </row>
    <row r="840" spans="1:1" ht="14.25" customHeight="1" x14ac:dyDescent="0.25">
      <c r="A840" s="11"/>
    </row>
    <row r="841" spans="1:1" ht="14.25" customHeight="1" x14ac:dyDescent="0.25">
      <c r="A841" s="11"/>
    </row>
    <row r="842" spans="1:1" ht="14.25" customHeight="1" x14ac:dyDescent="0.25">
      <c r="A842" s="11"/>
    </row>
    <row r="843" spans="1:1" ht="14.25" customHeight="1" x14ac:dyDescent="0.25">
      <c r="A843" s="11"/>
    </row>
    <row r="844" spans="1:1" ht="14.25" customHeight="1" x14ac:dyDescent="0.25">
      <c r="A844" s="11"/>
    </row>
    <row r="845" spans="1:1" ht="14.25" customHeight="1" x14ac:dyDescent="0.25">
      <c r="A845" s="11"/>
    </row>
    <row r="846" spans="1:1" ht="14.25" customHeight="1" x14ac:dyDescent="0.25">
      <c r="A846" s="11"/>
    </row>
    <row r="847" spans="1:1" ht="14.25" customHeight="1" x14ac:dyDescent="0.25">
      <c r="A847" s="11"/>
    </row>
    <row r="848" spans="1:1" ht="14.25" customHeight="1" x14ac:dyDescent="0.25">
      <c r="A848" s="11"/>
    </row>
    <row r="849" spans="1:1" ht="14.25" customHeight="1" x14ac:dyDescent="0.25">
      <c r="A849" s="11"/>
    </row>
    <row r="850" spans="1:1" ht="14.25" customHeight="1" x14ac:dyDescent="0.25">
      <c r="A850" s="11"/>
    </row>
    <row r="851" spans="1:1" ht="14.25" customHeight="1" x14ac:dyDescent="0.25">
      <c r="A851" s="11"/>
    </row>
    <row r="852" spans="1:1" ht="14.25" customHeight="1" x14ac:dyDescent="0.25">
      <c r="A852" s="11"/>
    </row>
    <row r="853" spans="1:1" ht="14.25" customHeight="1" x14ac:dyDescent="0.25">
      <c r="A853" s="11"/>
    </row>
    <row r="854" spans="1:1" ht="14.25" customHeight="1" x14ac:dyDescent="0.25">
      <c r="A854" s="11"/>
    </row>
    <row r="855" spans="1:1" ht="14.25" customHeight="1" x14ac:dyDescent="0.25">
      <c r="A855" s="11"/>
    </row>
    <row r="856" spans="1:1" ht="14.25" customHeight="1" x14ac:dyDescent="0.25">
      <c r="A856" s="11"/>
    </row>
    <row r="857" spans="1:1" ht="14.25" customHeight="1" x14ac:dyDescent="0.25">
      <c r="A857" s="11"/>
    </row>
    <row r="858" spans="1:1" ht="14.25" customHeight="1" x14ac:dyDescent="0.25">
      <c r="A858" s="11"/>
    </row>
    <row r="859" spans="1:1" ht="14.25" customHeight="1" x14ac:dyDescent="0.25">
      <c r="A859" s="11"/>
    </row>
    <row r="860" spans="1:1" ht="14.25" customHeight="1" x14ac:dyDescent="0.25">
      <c r="A860" s="11"/>
    </row>
    <row r="861" spans="1:1" ht="14.25" customHeight="1" x14ac:dyDescent="0.25">
      <c r="A861" s="11"/>
    </row>
    <row r="862" spans="1:1" ht="14.25" customHeight="1" x14ac:dyDescent="0.25">
      <c r="A862" s="11"/>
    </row>
    <row r="863" spans="1:1" ht="14.25" customHeight="1" x14ac:dyDescent="0.25">
      <c r="A863" s="11"/>
    </row>
    <row r="864" spans="1:1" ht="14.25" customHeight="1" x14ac:dyDescent="0.25">
      <c r="A864" s="11"/>
    </row>
    <row r="865" spans="1:1" ht="14.25" customHeight="1" x14ac:dyDescent="0.25">
      <c r="A865" s="11"/>
    </row>
    <row r="866" spans="1:1" ht="14.25" customHeight="1" x14ac:dyDescent="0.25">
      <c r="A866" s="11"/>
    </row>
    <row r="867" spans="1:1" ht="14.25" customHeight="1" x14ac:dyDescent="0.25">
      <c r="A867" s="11"/>
    </row>
    <row r="868" spans="1:1" ht="14.25" customHeight="1" x14ac:dyDescent="0.25">
      <c r="A868" s="11"/>
    </row>
    <row r="869" spans="1:1" ht="14.25" customHeight="1" x14ac:dyDescent="0.25">
      <c r="A869" s="11"/>
    </row>
    <row r="870" spans="1:1" ht="14.25" customHeight="1" x14ac:dyDescent="0.25">
      <c r="A870" s="11"/>
    </row>
    <row r="871" spans="1:1" ht="14.25" customHeight="1" x14ac:dyDescent="0.25">
      <c r="A871" s="11"/>
    </row>
    <row r="872" spans="1:1" ht="14.25" customHeight="1" x14ac:dyDescent="0.25">
      <c r="A872" s="11"/>
    </row>
    <row r="873" spans="1:1" ht="14.25" customHeight="1" x14ac:dyDescent="0.25">
      <c r="A873" s="11"/>
    </row>
    <row r="874" spans="1:1" ht="14.25" customHeight="1" x14ac:dyDescent="0.25">
      <c r="A874" s="11"/>
    </row>
    <row r="875" spans="1:1" ht="14.25" customHeight="1" x14ac:dyDescent="0.25">
      <c r="A875" s="11"/>
    </row>
    <row r="876" spans="1:1" ht="14.25" customHeight="1" x14ac:dyDescent="0.25">
      <c r="A876" s="11"/>
    </row>
    <row r="877" spans="1:1" ht="14.25" customHeight="1" x14ac:dyDescent="0.25">
      <c r="A877" s="11"/>
    </row>
    <row r="878" spans="1:1" ht="14.25" customHeight="1" x14ac:dyDescent="0.25">
      <c r="A878" s="11"/>
    </row>
    <row r="879" spans="1:1" ht="14.25" customHeight="1" x14ac:dyDescent="0.25">
      <c r="A879" s="11"/>
    </row>
    <row r="880" spans="1:1" ht="14.25" customHeight="1" x14ac:dyDescent="0.25">
      <c r="A880" s="11"/>
    </row>
    <row r="881" spans="1:1" ht="14.25" customHeight="1" x14ac:dyDescent="0.25">
      <c r="A881" s="11"/>
    </row>
    <row r="882" spans="1:1" ht="14.25" customHeight="1" x14ac:dyDescent="0.25">
      <c r="A882" s="11"/>
    </row>
    <row r="883" spans="1:1" ht="14.25" customHeight="1" x14ac:dyDescent="0.25">
      <c r="A883" s="11"/>
    </row>
    <row r="884" spans="1:1" ht="14.25" customHeight="1" x14ac:dyDescent="0.25">
      <c r="A884" s="11"/>
    </row>
    <row r="885" spans="1:1" ht="14.25" customHeight="1" x14ac:dyDescent="0.25">
      <c r="A885" s="11"/>
    </row>
    <row r="886" spans="1:1" ht="14.25" customHeight="1" x14ac:dyDescent="0.25">
      <c r="A886" s="11"/>
    </row>
    <row r="887" spans="1:1" ht="14.25" customHeight="1" x14ac:dyDescent="0.25">
      <c r="A887" s="11"/>
    </row>
    <row r="888" spans="1:1" ht="14.25" customHeight="1" x14ac:dyDescent="0.25">
      <c r="A888" s="11"/>
    </row>
    <row r="889" spans="1:1" ht="14.25" customHeight="1" x14ac:dyDescent="0.25">
      <c r="A889" s="11"/>
    </row>
    <row r="890" spans="1:1" ht="14.25" customHeight="1" x14ac:dyDescent="0.25">
      <c r="A890" s="11"/>
    </row>
    <row r="891" spans="1:1" ht="14.25" customHeight="1" x14ac:dyDescent="0.25">
      <c r="A891" s="11"/>
    </row>
    <row r="892" spans="1:1" ht="14.25" customHeight="1" x14ac:dyDescent="0.25">
      <c r="A892" s="11"/>
    </row>
    <row r="893" spans="1:1" ht="14.25" customHeight="1" x14ac:dyDescent="0.25">
      <c r="A893" s="11"/>
    </row>
    <row r="894" spans="1:1" ht="14.25" customHeight="1" x14ac:dyDescent="0.25">
      <c r="A894" s="11"/>
    </row>
    <row r="895" spans="1:1" ht="14.25" customHeight="1" x14ac:dyDescent="0.25">
      <c r="A895" s="11"/>
    </row>
    <row r="896" spans="1:1" ht="14.25" customHeight="1" x14ac:dyDescent="0.25">
      <c r="A896" s="11"/>
    </row>
    <row r="897" spans="1:1" ht="14.25" customHeight="1" x14ac:dyDescent="0.25">
      <c r="A897" s="11"/>
    </row>
    <row r="898" spans="1:1" ht="14.25" customHeight="1" x14ac:dyDescent="0.25">
      <c r="A898" s="11"/>
    </row>
    <row r="899" spans="1:1" ht="14.25" customHeight="1" x14ac:dyDescent="0.25">
      <c r="A899" s="11"/>
    </row>
    <row r="900" spans="1:1" ht="14.25" customHeight="1" x14ac:dyDescent="0.25">
      <c r="A900" s="11"/>
    </row>
    <row r="901" spans="1:1" ht="14.25" customHeight="1" x14ac:dyDescent="0.25">
      <c r="A901" s="11"/>
    </row>
    <row r="902" spans="1:1" ht="14.25" customHeight="1" x14ac:dyDescent="0.25">
      <c r="A902" s="11"/>
    </row>
    <row r="903" spans="1:1" ht="14.25" customHeight="1" x14ac:dyDescent="0.25">
      <c r="A903" s="11"/>
    </row>
    <row r="904" spans="1:1" ht="14.25" customHeight="1" x14ac:dyDescent="0.25">
      <c r="A904" s="11"/>
    </row>
    <row r="905" spans="1:1" ht="14.25" customHeight="1" x14ac:dyDescent="0.25">
      <c r="A905" s="11"/>
    </row>
    <row r="906" spans="1:1" ht="14.25" customHeight="1" x14ac:dyDescent="0.25">
      <c r="A906" s="11"/>
    </row>
    <row r="907" spans="1:1" ht="14.25" customHeight="1" x14ac:dyDescent="0.25">
      <c r="A907" s="11"/>
    </row>
    <row r="908" spans="1:1" ht="14.25" customHeight="1" x14ac:dyDescent="0.25">
      <c r="A908" s="11"/>
    </row>
    <row r="909" spans="1:1" ht="14.25" customHeight="1" x14ac:dyDescent="0.25">
      <c r="A909" s="11"/>
    </row>
    <row r="910" spans="1:1" ht="14.25" customHeight="1" x14ac:dyDescent="0.25">
      <c r="A910" s="11"/>
    </row>
    <row r="911" spans="1:1" ht="14.25" customHeight="1" x14ac:dyDescent="0.25">
      <c r="A911" s="11"/>
    </row>
    <row r="912" spans="1:1" ht="14.25" customHeight="1" x14ac:dyDescent="0.25">
      <c r="A912" s="11"/>
    </row>
    <row r="913" spans="1:1" ht="14.25" customHeight="1" x14ac:dyDescent="0.25">
      <c r="A913" s="11"/>
    </row>
    <row r="914" spans="1:1" ht="14.25" customHeight="1" x14ac:dyDescent="0.25">
      <c r="A914" s="11"/>
    </row>
    <row r="915" spans="1:1" ht="14.25" customHeight="1" x14ac:dyDescent="0.25">
      <c r="A915" s="11"/>
    </row>
    <row r="916" spans="1:1" ht="14.25" customHeight="1" x14ac:dyDescent="0.25">
      <c r="A916" s="11"/>
    </row>
    <row r="917" spans="1:1" ht="14.25" customHeight="1" x14ac:dyDescent="0.25">
      <c r="A917" s="11"/>
    </row>
    <row r="918" spans="1:1" ht="14.25" customHeight="1" x14ac:dyDescent="0.25">
      <c r="A918" s="11"/>
    </row>
    <row r="919" spans="1:1" ht="14.25" customHeight="1" x14ac:dyDescent="0.25">
      <c r="A919" s="11"/>
    </row>
    <row r="920" spans="1:1" ht="14.25" customHeight="1" x14ac:dyDescent="0.25">
      <c r="A920" s="11"/>
    </row>
    <row r="921" spans="1:1" ht="14.25" customHeight="1" x14ac:dyDescent="0.25">
      <c r="A921" s="11"/>
    </row>
    <row r="922" spans="1:1" ht="14.25" customHeight="1" x14ac:dyDescent="0.25">
      <c r="A922" s="11"/>
    </row>
    <row r="923" spans="1:1" ht="14.25" customHeight="1" x14ac:dyDescent="0.25">
      <c r="A923" s="11"/>
    </row>
    <row r="924" spans="1:1" ht="14.25" customHeight="1" x14ac:dyDescent="0.25">
      <c r="A924" s="11"/>
    </row>
    <row r="925" spans="1:1" ht="14.25" customHeight="1" x14ac:dyDescent="0.25">
      <c r="A925" s="11"/>
    </row>
    <row r="926" spans="1:1" ht="14.25" customHeight="1" x14ac:dyDescent="0.25">
      <c r="A926" s="11"/>
    </row>
    <row r="927" spans="1:1" ht="14.25" customHeight="1" x14ac:dyDescent="0.25">
      <c r="A927" s="11"/>
    </row>
    <row r="928" spans="1:1" ht="14.25" customHeight="1" x14ac:dyDescent="0.25">
      <c r="A928" s="11"/>
    </row>
    <row r="929" spans="1:1" ht="14.25" customHeight="1" x14ac:dyDescent="0.25">
      <c r="A929" s="11"/>
    </row>
    <row r="930" spans="1:1" ht="14.25" customHeight="1" x14ac:dyDescent="0.25">
      <c r="A930" s="11"/>
    </row>
    <row r="931" spans="1:1" ht="14.25" customHeight="1" x14ac:dyDescent="0.25">
      <c r="A931" s="11"/>
    </row>
    <row r="932" spans="1:1" ht="14.25" customHeight="1" x14ac:dyDescent="0.25">
      <c r="A932" s="11"/>
    </row>
    <row r="933" spans="1:1" ht="14.25" customHeight="1" x14ac:dyDescent="0.25">
      <c r="A933" s="11"/>
    </row>
    <row r="934" spans="1:1" ht="14.25" customHeight="1" x14ac:dyDescent="0.25">
      <c r="A934" s="11"/>
    </row>
    <row r="935" spans="1:1" ht="14.25" customHeight="1" x14ac:dyDescent="0.25">
      <c r="A935" s="11"/>
    </row>
    <row r="936" spans="1:1" ht="14.25" customHeight="1" x14ac:dyDescent="0.25">
      <c r="A936" s="11"/>
    </row>
    <row r="937" spans="1:1" ht="14.25" customHeight="1" x14ac:dyDescent="0.25">
      <c r="A937" s="11"/>
    </row>
    <row r="938" spans="1:1" ht="14.25" customHeight="1" x14ac:dyDescent="0.25">
      <c r="A938" s="11"/>
    </row>
    <row r="939" spans="1:1" ht="14.25" customHeight="1" x14ac:dyDescent="0.25">
      <c r="A939" s="11"/>
    </row>
    <row r="940" spans="1:1" ht="14.25" customHeight="1" x14ac:dyDescent="0.25">
      <c r="A940" s="11"/>
    </row>
    <row r="941" spans="1:1" ht="14.25" customHeight="1" x14ac:dyDescent="0.25">
      <c r="A941" s="11"/>
    </row>
    <row r="942" spans="1:1" ht="14.25" customHeight="1" x14ac:dyDescent="0.25">
      <c r="A942" s="11"/>
    </row>
    <row r="943" spans="1:1" ht="14.25" customHeight="1" x14ac:dyDescent="0.25">
      <c r="A943" s="11"/>
    </row>
    <row r="944" spans="1:1" ht="14.25" customHeight="1" x14ac:dyDescent="0.25">
      <c r="A944" s="11"/>
    </row>
    <row r="945" spans="1:1" ht="14.25" customHeight="1" x14ac:dyDescent="0.25">
      <c r="A945" s="11"/>
    </row>
    <row r="946" spans="1:1" ht="14.25" customHeight="1" x14ac:dyDescent="0.25">
      <c r="A946" s="11"/>
    </row>
    <row r="947" spans="1:1" ht="14.25" customHeight="1" x14ac:dyDescent="0.25">
      <c r="A947" s="11"/>
    </row>
    <row r="948" spans="1:1" ht="14.25" customHeight="1" x14ac:dyDescent="0.25">
      <c r="A948" s="11"/>
    </row>
    <row r="949" spans="1:1" ht="14.25" customHeight="1" x14ac:dyDescent="0.25">
      <c r="A949" s="11"/>
    </row>
    <row r="950" spans="1:1" ht="14.25" customHeight="1" x14ac:dyDescent="0.25">
      <c r="A950" s="11"/>
    </row>
    <row r="951" spans="1:1" ht="14.25" customHeight="1" x14ac:dyDescent="0.25">
      <c r="A951" s="11"/>
    </row>
    <row r="952" spans="1:1" ht="14.25" customHeight="1" x14ac:dyDescent="0.25">
      <c r="A952" s="11"/>
    </row>
    <row r="953" spans="1:1" ht="14.25" customHeight="1" x14ac:dyDescent="0.25">
      <c r="A953" s="11"/>
    </row>
    <row r="954" spans="1:1" ht="14.25" customHeight="1" x14ac:dyDescent="0.25">
      <c r="A954" s="11"/>
    </row>
    <row r="955" spans="1:1" ht="14.25" customHeight="1" x14ac:dyDescent="0.25">
      <c r="A955" s="11"/>
    </row>
    <row r="956" spans="1:1" ht="14.25" customHeight="1" x14ac:dyDescent="0.25">
      <c r="A956" s="11"/>
    </row>
    <row r="957" spans="1:1" ht="14.25" customHeight="1" x14ac:dyDescent="0.25">
      <c r="A957" s="11"/>
    </row>
    <row r="958" spans="1:1" ht="14.25" customHeight="1" x14ac:dyDescent="0.25">
      <c r="A958" s="11"/>
    </row>
    <row r="959" spans="1:1" ht="14.25" customHeight="1" x14ac:dyDescent="0.25">
      <c r="A959" s="11"/>
    </row>
    <row r="960" spans="1:1" ht="14.25" customHeight="1" x14ac:dyDescent="0.25">
      <c r="A960" s="11"/>
    </row>
    <row r="961" spans="1:1" ht="14.25" customHeight="1" x14ac:dyDescent="0.25">
      <c r="A961" s="11"/>
    </row>
    <row r="962" spans="1:1" ht="14.25" customHeight="1" x14ac:dyDescent="0.25">
      <c r="A962" s="11"/>
    </row>
    <row r="963" spans="1:1" ht="14.25" customHeight="1" x14ac:dyDescent="0.25">
      <c r="A963" s="11"/>
    </row>
    <row r="964" spans="1:1" ht="14.25" customHeight="1" x14ac:dyDescent="0.25">
      <c r="A964" s="11"/>
    </row>
    <row r="965" spans="1:1" ht="14.25" customHeight="1" x14ac:dyDescent="0.25">
      <c r="A965" s="11"/>
    </row>
    <row r="966" spans="1:1" ht="14.25" customHeight="1" x14ac:dyDescent="0.25">
      <c r="A966" s="11"/>
    </row>
    <row r="967" spans="1:1" ht="14.25" customHeight="1" x14ac:dyDescent="0.25">
      <c r="A967" s="11"/>
    </row>
    <row r="968" spans="1:1" ht="14.25" customHeight="1" x14ac:dyDescent="0.25">
      <c r="A968" s="11"/>
    </row>
    <row r="969" spans="1:1" ht="14.25" customHeight="1" x14ac:dyDescent="0.25">
      <c r="A969" s="11"/>
    </row>
    <row r="970" spans="1:1" ht="14.25" customHeight="1" x14ac:dyDescent="0.25">
      <c r="A970" s="11"/>
    </row>
    <row r="971" spans="1:1" ht="14.25" customHeight="1" x14ac:dyDescent="0.25">
      <c r="A971" s="11"/>
    </row>
    <row r="972" spans="1:1" ht="14.25" customHeight="1" x14ac:dyDescent="0.25">
      <c r="A972" s="11"/>
    </row>
    <row r="973" spans="1:1" ht="14.25" customHeight="1" x14ac:dyDescent="0.25">
      <c r="A973" s="11"/>
    </row>
    <row r="974" spans="1:1" ht="14.25" customHeight="1" x14ac:dyDescent="0.25">
      <c r="A974" s="11"/>
    </row>
    <row r="975" spans="1:1" ht="14.25" customHeight="1" x14ac:dyDescent="0.25">
      <c r="A975" s="11"/>
    </row>
    <row r="976" spans="1:1" ht="14.25" customHeight="1" x14ac:dyDescent="0.25">
      <c r="A976" s="11"/>
    </row>
    <row r="977" spans="1:1" ht="14.25" customHeight="1" x14ac:dyDescent="0.25">
      <c r="A977" s="11"/>
    </row>
    <row r="978" spans="1:1" ht="14.25" customHeight="1" x14ac:dyDescent="0.25">
      <c r="A978" s="11"/>
    </row>
    <row r="979" spans="1:1" ht="14.25" customHeight="1" x14ac:dyDescent="0.25">
      <c r="A979" s="11"/>
    </row>
    <row r="980" spans="1:1" ht="14.25" customHeight="1" x14ac:dyDescent="0.25">
      <c r="A980" s="11"/>
    </row>
    <row r="981" spans="1:1" ht="14.25" customHeight="1" x14ac:dyDescent="0.25">
      <c r="A981" s="11"/>
    </row>
    <row r="982" spans="1:1" ht="14.25" customHeight="1" x14ac:dyDescent="0.25">
      <c r="A982" s="11"/>
    </row>
    <row r="983" spans="1:1" ht="14.25" customHeight="1" x14ac:dyDescent="0.25">
      <c r="A983" s="11"/>
    </row>
    <row r="984" spans="1:1" ht="14.25" customHeight="1" x14ac:dyDescent="0.25">
      <c r="A984" s="11"/>
    </row>
    <row r="985" spans="1:1" ht="14.25" customHeight="1" x14ac:dyDescent="0.25">
      <c r="A985" s="11"/>
    </row>
    <row r="986" spans="1:1" ht="14.25" customHeight="1" x14ac:dyDescent="0.25">
      <c r="A986" s="11"/>
    </row>
    <row r="987" spans="1:1" ht="14.25" customHeight="1" x14ac:dyDescent="0.25">
      <c r="A987" s="11"/>
    </row>
    <row r="988" spans="1:1" ht="14.25" customHeight="1" x14ac:dyDescent="0.25">
      <c r="A988" s="11"/>
    </row>
    <row r="989" spans="1:1" ht="14.25" customHeight="1" x14ac:dyDescent="0.25">
      <c r="A989" s="11"/>
    </row>
    <row r="990" spans="1:1" ht="14.25" customHeight="1" x14ac:dyDescent="0.25">
      <c r="A990" s="11"/>
    </row>
    <row r="991" spans="1:1" ht="14.25" customHeight="1" x14ac:dyDescent="0.25">
      <c r="A991" s="11"/>
    </row>
    <row r="992" spans="1:1" ht="14.25" customHeight="1" x14ac:dyDescent="0.25">
      <c r="A992" s="11"/>
    </row>
    <row r="993" spans="1:1" ht="14.25" customHeight="1" x14ac:dyDescent="0.25">
      <c r="A993" s="11"/>
    </row>
    <row r="994" spans="1:1" ht="14.25" customHeight="1" x14ac:dyDescent="0.25">
      <c r="A994" s="11"/>
    </row>
    <row r="995" spans="1:1" ht="14.25" customHeight="1" x14ac:dyDescent="0.25">
      <c r="A995" s="11"/>
    </row>
    <row r="996" spans="1:1" ht="14.25" customHeight="1" x14ac:dyDescent="0.25">
      <c r="A996" s="11"/>
    </row>
    <row r="997" spans="1:1" ht="14.25" customHeight="1" x14ac:dyDescent="0.25">
      <c r="A997" s="11"/>
    </row>
    <row r="998" spans="1:1" ht="14.25" customHeight="1" x14ac:dyDescent="0.25">
      <c r="A998" s="11"/>
    </row>
    <row r="999" spans="1:1" ht="14.25" customHeight="1" x14ac:dyDescent="0.25">
      <c r="A999" s="11"/>
    </row>
  </sheetData>
  <mergeCells count="2">
    <mergeCell ref="I10:J10"/>
    <mergeCell ref="L10:M10"/>
  </mergeCells>
  <conditionalFormatting sqref="A11:A41">
    <cfRule type="expression" dxfId="77" priority="46">
      <formula>OR(WEEKDAY(A11)=1, WEEKDAY(A11)=7)</formula>
    </cfRule>
  </conditionalFormatting>
  <conditionalFormatting sqref="B11:E41 G11:G41">
    <cfRule type="expression" dxfId="76" priority="45">
      <formula>WEEKDAY($A11,2)&gt;5</formula>
    </cfRule>
  </conditionalFormatting>
  <conditionalFormatting sqref="C11:E41">
    <cfRule type="expression" dxfId="75" priority="44">
      <formula>WEEKDAY($A11,2)&gt;5</formula>
    </cfRule>
  </conditionalFormatting>
  <conditionalFormatting sqref="G11:G41">
    <cfRule type="containsText" dxfId="74" priority="47" operator="containsText" text="Overtime">
      <formula>NOT(ISERROR(SEARCH(("Overtime"),(G11))))</formula>
    </cfRule>
    <cfRule type="containsText" dxfId="73" priority="48" operator="containsText" text="Undertime">
      <formula>NOT(ISERROR(SEARCH(("Undertime"),(G11))))</formula>
    </cfRule>
  </conditionalFormatting>
  <conditionalFormatting sqref="I11:I12 I14">
    <cfRule type="containsText" dxfId="72" priority="49" operator="containsText" text="OVERTIME">
      <formula>NOT(ISERROR(SEARCH(("OVERTIME"),(I11))))</formula>
    </cfRule>
    <cfRule type="containsText" dxfId="71" priority="50" operator="containsText" text="UNDERTIME">
      <formula>NOT(ISERROR(SEARCH(("UNDERTIME"),(I11))))</formula>
    </cfRule>
  </conditionalFormatting>
  <conditionalFormatting sqref="J14">
    <cfRule type="expression" dxfId="70" priority="51">
      <formula>I14="OVERTIME"</formula>
    </cfRule>
    <cfRule type="expression" dxfId="69" priority="52">
      <formula>I14="UNDERTIME"</formula>
    </cfRule>
  </conditionalFormatting>
  <conditionalFormatting sqref="L11:L12 L14">
    <cfRule type="containsText" dxfId="68" priority="43" operator="containsText" text="UNDERTIME">
      <formula>NOT(ISERROR(SEARCH(("UNDERTIME"),(L11))))</formula>
    </cfRule>
  </conditionalFormatting>
  <conditionalFormatting sqref="L14 L11:L12">
    <cfRule type="containsText" dxfId="67" priority="42" operator="containsText" text="OVERTIME">
      <formula>NOT(ISERROR(SEARCH(("OVERTIME"),(L11))))</formula>
    </cfRule>
  </conditionalFormatting>
  <conditionalFormatting sqref="L14">
    <cfRule type="containsText" dxfId="66" priority="38" operator="containsText" text="OVERTIME">
      <formula>NOT(ISERROR(SEARCH(("OVERTIME"),(L14))))</formula>
    </cfRule>
    <cfRule type="containsText" dxfId="65" priority="39" operator="containsText" text="UNDERTIME">
      <formula>NOT(ISERROR(SEARCH(("UNDERTIME"),(L14))))</formula>
    </cfRule>
  </conditionalFormatting>
  <conditionalFormatting sqref="M14">
    <cfRule type="expression" dxfId="64" priority="40">
      <formula>L14="OVERTIME"</formula>
    </cfRule>
    <cfRule type="expression" dxfId="63" priority="41">
      <formula>L14="UNDERTIME"</formula>
    </cfRule>
  </conditionalFormatting>
  <conditionalFormatting sqref="J2">
    <cfRule type="expression" dxfId="62" priority="16" stopIfTrue="1">
      <formula>ABS(ABS($J$2)-ABS($J$1)) &lt; $K$12</formula>
    </cfRule>
    <cfRule type="expression" dxfId="61" priority="18">
      <formula>$J$2&gt;$J$1</formula>
    </cfRule>
    <cfRule type="expression" dxfId="60" priority="19">
      <formula>$J$2&lt;$J$1</formula>
    </cfRule>
  </conditionalFormatting>
  <conditionalFormatting sqref="J3">
    <cfRule type="expression" dxfId="59" priority="17" stopIfTrue="1">
      <formula>ABS(ABS($J$3) - ABS($J$1-$J$5-$J$6-$J$7-$J$8)) &lt; $K$12</formula>
    </cfRule>
    <cfRule type="expression" dxfId="58" priority="20">
      <formula>$J$3&gt;($J$1 - $J$5 - $J$6 - $J$7 - $J$8)</formula>
    </cfRule>
    <cfRule type="expression" dxfId="57" priority="21">
      <formula>$J$3&lt;($J$1 - $J$5 - $J$6 - $J$7 - $J$8)</formula>
    </cfRule>
  </conditionalFormatting>
  <conditionalFormatting sqref="F11:F41">
    <cfRule type="expression" dxfId="56" priority="5">
      <formula>WEEKDAY($A11,2)&gt;5</formula>
    </cfRule>
  </conditionalFormatting>
  <conditionalFormatting sqref="F11:F41">
    <cfRule type="expression" dxfId="55" priority="4">
      <formula>WEEKDAY($A11,2)&gt;5</formula>
    </cfRule>
  </conditionalFormatting>
  <conditionalFormatting sqref="F11:F41">
    <cfRule type="expression" dxfId="54" priority="1">
      <formula>ABS(ABS($E11)-ABS($B$8)) &lt; $K$12/2</formula>
    </cfRule>
    <cfRule type="expression" dxfId="53" priority="2">
      <formula>AND($F11 &lt;&gt;"", $E11 &lt; $B$8)</formula>
    </cfRule>
    <cfRule type="expression" dxfId="52" priority="3">
      <formula>AND($F11 &lt;&gt;"", $E11 &gt; $B$8)</formula>
    </cfRule>
  </conditionalFormatting>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98"/>
  <sheetViews>
    <sheetView zoomScale="85" zoomScaleNormal="85" workbookViewId="0">
      <selection activeCell="B10" sqref="B10"/>
    </sheetView>
  </sheetViews>
  <sheetFormatPr defaultColWidth="14.42578125" defaultRowHeight="15" x14ac:dyDescent="0.25"/>
  <cols>
    <col min="1" max="1" width="14.140625" bestFit="1" customWidth="1"/>
    <col min="2" max="2" width="9.28515625" bestFit="1" customWidth="1"/>
    <col min="3" max="3" width="14.5703125" bestFit="1" customWidth="1"/>
    <col min="4" max="4" width="12" bestFit="1" customWidth="1"/>
    <col min="5" max="5" width="13.7109375" bestFit="1" customWidth="1"/>
    <col min="6" max="6" width="10.28515625" bestFit="1" customWidth="1"/>
    <col min="7" max="7" width="16.7109375" bestFit="1" customWidth="1"/>
    <col min="8" max="8" width="8.7109375" customWidth="1"/>
    <col min="9" max="9" width="17.85546875" bestFit="1" customWidth="1"/>
    <col min="10" max="10" width="9.140625" bestFit="1" customWidth="1"/>
    <col min="11" max="11" width="18.7109375" bestFit="1" customWidth="1"/>
    <col min="12" max="12" width="17.85546875" bestFit="1" customWidth="1"/>
    <col min="13" max="13" width="15.7109375" customWidth="1"/>
    <col min="14" max="27" width="8.7109375" customWidth="1"/>
  </cols>
  <sheetData>
    <row r="1" spans="1:14" ht="14.25" customHeight="1" thickBot="1" x14ac:dyDescent="0.3">
      <c r="A1" s="1" t="s">
        <v>0</v>
      </c>
      <c r="B1" s="25" t="str">
        <f>Nome</f>
        <v>Giulio</v>
      </c>
      <c r="C1" s="79"/>
      <c r="I1" s="93" t="s">
        <v>30</v>
      </c>
      <c r="J1" s="94">
        <f>NETWORKDAYS(DATE(AnnoNov,Mese11,1),DATE(AnnoNov,Mese11+1,0),)*OreTarget</f>
        <v>7.333333333333333</v>
      </c>
    </row>
    <row r="2" spans="1:14" ht="14.25" customHeight="1" thickBot="1" x14ac:dyDescent="0.3">
      <c r="A2" s="2" t="s">
        <v>2</v>
      </c>
      <c r="B2" s="26" t="str">
        <f>Cognome</f>
        <v>D'Errico</v>
      </c>
      <c r="C2" s="79"/>
      <c r="I2" s="93" t="s">
        <v>31</v>
      </c>
      <c r="J2" s="94">
        <f>J3+J5+J6+OrePermessiNov+J8</f>
        <v>0</v>
      </c>
    </row>
    <row r="3" spans="1:14" ht="14.25" customHeight="1" thickBot="1" x14ac:dyDescent="0.3">
      <c r="A3" s="2" t="s">
        <v>4</v>
      </c>
      <c r="B3" s="3">
        <f>Mese1+10</f>
        <v>11</v>
      </c>
      <c r="C3" s="80"/>
      <c r="I3" s="95" t="s">
        <v>9</v>
      </c>
      <c r="J3" s="94">
        <f>SUM(OreLavorateNov)</f>
        <v>0</v>
      </c>
    </row>
    <row r="4" spans="1:14" ht="14.25" customHeight="1" thickBot="1" x14ac:dyDescent="0.3">
      <c r="A4" s="4" t="s">
        <v>5</v>
      </c>
      <c r="B4" s="5">
        <f>Anno</f>
        <v>2023</v>
      </c>
      <c r="C4" s="80"/>
      <c r="I4" s="97" t="s">
        <v>38</v>
      </c>
      <c r="J4" s="99">
        <f>J1-J5-J6-OrePermessiNov-J8</f>
        <v>7.333333333333333</v>
      </c>
      <c r="K4" s="7"/>
      <c r="L4" s="7"/>
      <c r="M4" s="7"/>
    </row>
    <row r="5" spans="1:14" ht="14.25" customHeight="1" thickBot="1" x14ac:dyDescent="0.3">
      <c r="A5" s="8"/>
      <c r="I5" s="97" t="s">
        <v>32</v>
      </c>
      <c r="J5" s="96"/>
      <c r="K5" s="7"/>
      <c r="L5" s="7"/>
      <c r="M5" s="9"/>
    </row>
    <row r="6" spans="1:14" ht="14.25" customHeight="1" thickBot="1" x14ac:dyDescent="0.3">
      <c r="A6" s="15" t="s">
        <v>13</v>
      </c>
      <c r="B6" s="19">
        <f>DurataPausa</f>
        <v>3.125E-2</v>
      </c>
      <c r="C6" s="7"/>
      <c r="I6" s="97" t="s">
        <v>33</v>
      </c>
      <c r="J6" s="96"/>
      <c r="K6" s="7"/>
      <c r="L6" s="7"/>
      <c r="M6" s="7"/>
    </row>
    <row r="7" spans="1:14" ht="14.25" customHeight="1" thickBot="1" x14ac:dyDescent="0.3">
      <c r="A7" s="16" t="s">
        <v>12</v>
      </c>
      <c r="B7" s="17">
        <f>OraPausa</f>
        <v>0.55208333333333337</v>
      </c>
      <c r="C7" s="7"/>
      <c r="G7" s="10"/>
      <c r="H7" s="10"/>
      <c r="I7" s="97" t="s">
        <v>34</v>
      </c>
      <c r="J7" s="96"/>
      <c r="K7" s="7"/>
      <c r="L7" s="7"/>
      <c r="M7" s="7"/>
    </row>
    <row r="8" spans="1:14" ht="14.25" customHeight="1" thickBot="1" x14ac:dyDescent="0.3">
      <c r="A8" s="14" t="s">
        <v>6</v>
      </c>
      <c r="B8" s="18">
        <f>OreTarget</f>
        <v>0.33333333333333331</v>
      </c>
      <c r="C8" s="7"/>
      <c r="F8" s="7"/>
      <c r="I8" s="97" t="s">
        <v>35</v>
      </c>
      <c r="J8" s="96"/>
      <c r="K8" s="7"/>
      <c r="L8" s="7"/>
      <c r="M8" s="7"/>
    </row>
    <row r="9" spans="1:14" ht="14.25" customHeight="1" thickBot="1" x14ac:dyDescent="0.3">
      <c r="K9" s="7"/>
      <c r="L9" s="7"/>
      <c r="M9" s="7"/>
    </row>
    <row r="10" spans="1:14" ht="14.25" customHeight="1" thickBot="1" x14ac:dyDescent="0.3">
      <c r="A10" s="62" t="s">
        <v>7</v>
      </c>
      <c r="B10" s="63" t="s">
        <v>40</v>
      </c>
      <c r="C10" s="63" t="s">
        <v>29</v>
      </c>
      <c r="D10" s="63" t="s">
        <v>8</v>
      </c>
      <c r="E10" s="63" t="s">
        <v>9</v>
      </c>
      <c r="F10" s="64" t="s">
        <v>10</v>
      </c>
      <c r="G10" s="65" t="s">
        <v>11</v>
      </c>
      <c r="I10" s="103" t="s">
        <v>14</v>
      </c>
      <c r="J10" s="104"/>
      <c r="L10" s="105" t="s">
        <v>15</v>
      </c>
      <c r="M10" s="106"/>
    </row>
    <row r="11" spans="1:14" ht="14.25" customHeight="1" x14ac:dyDescent="0.25">
      <c r="A11" s="70">
        <f>DATE(AnnoNov,Mese11,GiorniMesi!K2)</f>
        <v>45231</v>
      </c>
      <c r="B11" s="48"/>
      <c r="C11" s="48" t="str">
        <f t="shared" ref="C11:C40" si="0">IF(B11&lt;&gt;"", IF(B11 &lt; OraPausaNov, B11 + OreTargetNov + DurataPausaNov, IF(AND(B11 &gt;= OraPausaNov, B11 &lt;= OraPausaNov + DurataPausaNov), OraPausaNov + DurataPausaNov + OreTargetNov/2, B11 + OreTargetNov/2)),"")</f>
        <v/>
      </c>
      <c r="D11" s="48"/>
      <c r="E11" s="48" t="str">
        <f t="shared" ref="E11:E40" si="1">IF(OR(ISBLANK(B11),ISBLANK(D11)),"", IF(B11 &lt; OraPausaNov, IF(D11 &gt; OraPausaNov + DurataPausaNov, ABS(D11 - DurataPausaNov - B11), IF(D11 &lt; OraPausaNov, ABS(D11 - B11), ABS(OraPausaNov - B11))), IF(B11 &lt; OraPausaNov + DurataPausaNov, IF(D11 &gt; OraPausaNov + DurataPausaNov, ABS(D11 - (OraPausaNov + DurataPausaNov)), ABS(D11 - D11)), IF(D11 &gt; OraPausaNov + DurataPausaNov, ABS(D11 - B11), ABS(D11 - D11)))))</f>
        <v/>
      </c>
      <c r="F11" s="34" t="str">
        <f t="shared" ref="F11:F40" si="2">IF(OR(ISBLANK(B11),ISBLANK(D11)),"",
         ABS(OreTargetNov-E11))</f>
        <v/>
      </c>
      <c r="G11" s="53" t="str">
        <f t="shared" ref="G11:G40" si="3">IF(OR(ISBLANK(B11),ISBLANK(D11)),"",
        IF(E11&lt;&gt;OreTargetNov,
               IF(E11&gt;OreTargetNov,"Overtime","Undertime"),
          ""))</f>
        <v/>
      </c>
      <c r="I11" s="20" t="s">
        <v>1</v>
      </c>
      <c r="J11" s="21">
        <f>SUMIF(OverUnderTimeNov, "Overtime",DifferenzaNov)</f>
        <v>0</v>
      </c>
      <c r="L11" s="27" t="s">
        <v>1</v>
      </c>
      <c r="M11" s="28">
        <f>SUMIF(OverUnderTimeNov, "Overtime",DifferenzaNov)+Ott!M11</f>
        <v>0</v>
      </c>
    </row>
    <row r="12" spans="1:14" ht="14.25" customHeight="1" thickBot="1" x14ac:dyDescent="0.3">
      <c r="A12" s="70">
        <f>DATE(AnnoNov,Mese11,GiorniMesi!K3)</f>
        <v>45232</v>
      </c>
      <c r="B12" s="45"/>
      <c r="C12" s="48" t="str">
        <f t="shared" si="0"/>
        <v/>
      </c>
      <c r="D12" s="45"/>
      <c r="E12" s="48" t="str">
        <f t="shared" si="1"/>
        <v/>
      </c>
      <c r="F12" s="34" t="str">
        <f t="shared" si="2"/>
        <v/>
      </c>
      <c r="G12" s="53" t="str">
        <f t="shared" si="3"/>
        <v/>
      </c>
      <c r="I12" s="22" t="s">
        <v>3</v>
      </c>
      <c r="J12" s="23">
        <f>IF(SUMIF(OverUnderTimeNov, "Undertime",DifferenzaNov)&gt;=OrePermessiNov, ABS(SUMIF(OverUnderTimeNov, "Undertime",DifferenzaNov) - OrePermessiNov), ABS(OrePermessiNov - SUMIF(OverUnderTimeNov, "Undertime",DifferenzaNov)))</f>
        <v>0</v>
      </c>
      <c r="K12" s="91">
        <v>6.8287037037037025E-4</v>
      </c>
      <c r="L12" s="29" t="s">
        <v>3</v>
      </c>
      <c r="M12" s="30">
        <f>IF(SUMIF(OverUnderTimeNov, "Undertime",DifferenzaNov)&gt;=OrePermessiNov, ABS(SUMIF(OverUnderTimeNov, "Undertime",DifferenzaNov) - OrePermessiNov + PrtlUntmTOTOtt), ABS(PrtlUntmTOTOtt + OrePermessiNov - SUMIF(OverUnderTimeNov, "Undertime",DifferenzaNov)))</f>
        <v>0</v>
      </c>
    </row>
    <row r="13" spans="1:14" ht="14.25" customHeight="1" thickBot="1" x14ac:dyDescent="0.3">
      <c r="A13" s="70">
        <f>DATE(AnnoNov,Mese11,GiorniMesi!K4)</f>
        <v>45233</v>
      </c>
      <c r="B13" s="45"/>
      <c r="C13" s="48" t="str">
        <f t="shared" si="0"/>
        <v/>
      </c>
      <c r="D13" s="45"/>
      <c r="E13" s="48" t="str">
        <f t="shared" si="1"/>
        <v/>
      </c>
      <c r="F13" s="34" t="str">
        <f t="shared" si="2"/>
        <v/>
      </c>
      <c r="G13" s="53" t="str">
        <f t="shared" si="3"/>
        <v/>
      </c>
      <c r="K13" s="10"/>
    </row>
    <row r="14" spans="1:14" ht="14.25" customHeight="1" thickBot="1" x14ac:dyDescent="0.3">
      <c r="A14" s="70">
        <f>DATE(AnnoNov,Mese11,GiorniMesi!K5)</f>
        <v>45234</v>
      </c>
      <c r="B14" s="45"/>
      <c r="C14" s="48" t="str">
        <f t="shared" si="0"/>
        <v/>
      </c>
      <c r="D14" s="45"/>
      <c r="E14" s="48" t="str">
        <f t="shared" si="1"/>
        <v/>
      </c>
      <c r="F14" s="34" t="str">
        <f t="shared" si="2"/>
        <v/>
      </c>
      <c r="G14" s="53" t="str">
        <f t="shared" si="3"/>
        <v/>
      </c>
      <c r="I14" s="6" t="str">
        <f>IF(ABS(ABS(PrtlOvtmNov)-ABS(PrtlUntmNov))&lt; OneMinuteNov,"", IF(ABS(PrtlOvtmNov) &gt; ABS(PrtlUntmNov), "OVERTIME", "UNDERTIME"))</f>
        <v/>
      </c>
      <c r="J14" s="13">
        <f>ABS(ABS(PrtlOvtmNov)-ABS(PrtlUntmNov))</f>
        <v>0</v>
      </c>
      <c r="K14" s="10"/>
      <c r="L14" s="31" t="str">
        <f>IF(ABS(ABS(PrtlOvtmTOTNov)-ABS(PrtlUntmTOTNov))&lt; OneMinuteNov,"", IF(ABS(PrtlOvtmTOTNov) &gt; ABS(PrtlUntmTOTNov), "OVERTIME", "UNDERTIME"))</f>
        <v/>
      </c>
      <c r="M14" s="32">
        <f>ABS(ABS(PrtlOvtmTOTNov)-ABS(PrtlUntmTOTNov))</f>
        <v>0</v>
      </c>
      <c r="N14" s="7"/>
    </row>
    <row r="15" spans="1:14" ht="14.25" customHeight="1" x14ac:dyDescent="0.25">
      <c r="A15" s="70">
        <f>DATE(AnnoNov,Mese11,GiorniMesi!K6)</f>
        <v>45235</v>
      </c>
      <c r="B15" s="45"/>
      <c r="C15" s="48" t="str">
        <f t="shared" si="0"/>
        <v/>
      </c>
      <c r="D15" s="45"/>
      <c r="E15" s="48" t="str">
        <f t="shared" si="1"/>
        <v/>
      </c>
      <c r="F15" s="34" t="str">
        <f t="shared" si="2"/>
        <v/>
      </c>
      <c r="G15" s="53" t="str">
        <f t="shared" si="3"/>
        <v/>
      </c>
      <c r="K15" s="10"/>
    </row>
    <row r="16" spans="1:14" ht="14.25" customHeight="1" x14ac:dyDescent="0.25">
      <c r="A16" s="70">
        <f>DATE(AnnoNov,Mese11,GiorniMesi!K7)</f>
        <v>45236</v>
      </c>
      <c r="B16" s="45"/>
      <c r="C16" s="48" t="str">
        <f t="shared" si="0"/>
        <v/>
      </c>
      <c r="D16" s="45"/>
      <c r="E16" s="48" t="str">
        <f t="shared" si="1"/>
        <v/>
      </c>
      <c r="F16" s="34" t="str">
        <f t="shared" si="2"/>
        <v/>
      </c>
      <c r="G16" s="53" t="str">
        <f t="shared" si="3"/>
        <v/>
      </c>
      <c r="K16" s="10"/>
    </row>
    <row r="17" spans="1:11" ht="14.25" customHeight="1" x14ac:dyDescent="0.25">
      <c r="A17" s="70">
        <f>DATE(AnnoNov,Mese11,GiorniMesi!K8)</f>
        <v>45237</v>
      </c>
      <c r="B17" s="45"/>
      <c r="C17" s="48" t="str">
        <f t="shared" si="0"/>
        <v/>
      </c>
      <c r="D17" s="45"/>
      <c r="E17" s="48" t="str">
        <f t="shared" si="1"/>
        <v/>
      </c>
      <c r="F17" s="34" t="str">
        <f t="shared" si="2"/>
        <v/>
      </c>
      <c r="G17" s="53" t="str">
        <f t="shared" si="3"/>
        <v/>
      </c>
      <c r="K17" s="10"/>
    </row>
    <row r="18" spans="1:11" ht="14.25" customHeight="1" x14ac:dyDescent="0.25">
      <c r="A18" s="70">
        <f>DATE(AnnoNov,Mese11,GiorniMesi!K9)</f>
        <v>45238</v>
      </c>
      <c r="B18" s="45"/>
      <c r="C18" s="48" t="str">
        <f t="shared" si="0"/>
        <v/>
      </c>
      <c r="D18" s="45"/>
      <c r="E18" s="48" t="str">
        <f t="shared" si="1"/>
        <v/>
      </c>
      <c r="F18" s="34" t="str">
        <f t="shared" si="2"/>
        <v/>
      </c>
      <c r="G18" s="53" t="str">
        <f t="shared" si="3"/>
        <v/>
      </c>
      <c r="K18" s="10"/>
    </row>
    <row r="19" spans="1:11" ht="14.25" customHeight="1" x14ac:dyDescent="0.25">
      <c r="A19" s="70">
        <f>DATE(AnnoNov,Mese11,GiorniMesi!K10)</f>
        <v>45239</v>
      </c>
      <c r="B19" s="45"/>
      <c r="C19" s="48" t="str">
        <f t="shared" si="0"/>
        <v/>
      </c>
      <c r="D19" s="45"/>
      <c r="E19" s="48" t="str">
        <f t="shared" si="1"/>
        <v/>
      </c>
      <c r="F19" s="34" t="str">
        <f t="shared" si="2"/>
        <v/>
      </c>
      <c r="G19" s="53" t="str">
        <f t="shared" si="3"/>
        <v/>
      </c>
    </row>
    <row r="20" spans="1:11" ht="14.25" customHeight="1" x14ac:dyDescent="0.25">
      <c r="A20" s="70">
        <f>DATE(AnnoNov,Mese11,GiorniMesi!K11)</f>
        <v>45240</v>
      </c>
      <c r="B20" s="45"/>
      <c r="C20" s="48" t="str">
        <f t="shared" si="0"/>
        <v/>
      </c>
      <c r="D20" s="45"/>
      <c r="E20" s="48" t="str">
        <f t="shared" si="1"/>
        <v/>
      </c>
      <c r="F20" s="34" t="str">
        <f t="shared" si="2"/>
        <v/>
      </c>
      <c r="G20" s="53" t="str">
        <f t="shared" si="3"/>
        <v/>
      </c>
    </row>
    <row r="21" spans="1:11" ht="14.25" customHeight="1" x14ac:dyDescent="0.25">
      <c r="A21" s="70">
        <f>DATE(AnnoNov,Mese11,GiorniMesi!K12)</f>
        <v>45241</v>
      </c>
      <c r="B21" s="45"/>
      <c r="C21" s="48" t="str">
        <f t="shared" si="0"/>
        <v/>
      </c>
      <c r="D21" s="45"/>
      <c r="E21" s="48" t="str">
        <f t="shared" si="1"/>
        <v/>
      </c>
      <c r="F21" s="34" t="str">
        <f t="shared" si="2"/>
        <v/>
      </c>
      <c r="G21" s="53" t="str">
        <f t="shared" si="3"/>
        <v/>
      </c>
    </row>
    <row r="22" spans="1:11" ht="14.25" customHeight="1" x14ac:dyDescent="0.25">
      <c r="A22" s="70">
        <f>DATE(AnnoNov,Mese11,GiorniMesi!K13)</f>
        <v>45242</v>
      </c>
      <c r="B22" s="46"/>
      <c r="C22" s="48" t="str">
        <f t="shared" si="0"/>
        <v/>
      </c>
      <c r="D22" s="45"/>
      <c r="E22" s="48" t="str">
        <f t="shared" si="1"/>
        <v/>
      </c>
      <c r="F22" s="34" t="str">
        <f t="shared" si="2"/>
        <v/>
      </c>
      <c r="G22" s="53" t="str">
        <f t="shared" si="3"/>
        <v/>
      </c>
    </row>
    <row r="23" spans="1:11" ht="14.25" customHeight="1" x14ac:dyDescent="0.25">
      <c r="A23" s="70">
        <f>DATE(AnnoNov,Mese11,GiorniMesi!K14)</f>
        <v>45243</v>
      </c>
      <c r="B23" s="46"/>
      <c r="C23" s="48" t="str">
        <f t="shared" si="0"/>
        <v/>
      </c>
      <c r="D23" s="45"/>
      <c r="E23" s="48" t="str">
        <f t="shared" si="1"/>
        <v/>
      </c>
      <c r="F23" s="34" t="str">
        <f t="shared" si="2"/>
        <v/>
      </c>
      <c r="G23" s="53" t="str">
        <f t="shared" si="3"/>
        <v/>
      </c>
    </row>
    <row r="24" spans="1:11" ht="14.25" customHeight="1" x14ac:dyDescent="0.25">
      <c r="A24" s="70">
        <f>DATE(AnnoNov,Mese11,GiorniMesi!K15)</f>
        <v>45244</v>
      </c>
      <c r="B24" s="45"/>
      <c r="C24" s="48" t="str">
        <f t="shared" si="0"/>
        <v/>
      </c>
      <c r="D24" s="45"/>
      <c r="E24" s="48" t="str">
        <f t="shared" si="1"/>
        <v/>
      </c>
      <c r="F24" s="34" t="str">
        <f t="shared" si="2"/>
        <v/>
      </c>
      <c r="G24" s="53" t="str">
        <f t="shared" si="3"/>
        <v/>
      </c>
    </row>
    <row r="25" spans="1:11" ht="14.25" customHeight="1" x14ac:dyDescent="0.25">
      <c r="A25" s="70">
        <f>DATE(AnnoNov,Mese11,GiorniMesi!K16)</f>
        <v>45245</v>
      </c>
      <c r="B25" s="45"/>
      <c r="C25" s="48" t="str">
        <f t="shared" si="0"/>
        <v/>
      </c>
      <c r="D25" s="45"/>
      <c r="E25" s="48" t="str">
        <f t="shared" si="1"/>
        <v/>
      </c>
      <c r="F25" s="34" t="str">
        <f t="shared" si="2"/>
        <v/>
      </c>
      <c r="G25" s="53" t="str">
        <f t="shared" si="3"/>
        <v/>
      </c>
    </row>
    <row r="26" spans="1:11" ht="14.25" customHeight="1" x14ac:dyDescent="0.25">
      <c r="A26" s="70">
        <f>DATE(AnnoNov,Mese11,GiorniMesi!K17)</f>
        <v>45246</v>
      </c>
      <c r="B26" s="45"/>
      <c r="C26" s="48" t="str">
        <f t="shared" si="0"/>
        <v/>
      </c>
      <c r="D26" s="45"/>
      <c r="E26" s="48" t="str">
        <f t="shared" si="1"/>
        <v/>
      </c>
      <c r="F26" s="34" t="str">
        <f t="shared" si="2"/>
        <v/>
      </c>
      <c r="G26" s="53" t="str">
        <f t="shared" si="3"/>
        <v/>
      </c>
    </row>
    <row r="27" spans="1:11" ht="14.25" customHeight="1" x14ac:dyDescent="0.25">
      <c r="A27" s="70">
        <f>DATE(AnnoNov,Mese11,GiorniMesi!K18)</f>
        <v>45247</v>
      </c>
      <c r="B27" s="45"/>
      <c r="C27" s="48" t="str">
        <f t="shared" si="0"/>
        <v/>
      </c>
      <c r="D27" s="45"/>
      <c r="E27" s="48" t="str">
        <f t="shared" si="1"/>
        <v/>
      </c>
      <c r="F27" s="34" t="str">
        <f t="shared" si="2"/>
        <v/>
      </c>
      <c r="G27" s="53" t="str">
        <f t="shared" si="3"/>
        <v/>
      </c>
    </row>
    <row r="28" spans="1:11" ht="14.25" customHeight="1" x14ac:dyDescent="0.25">
      <c r="A28" s="70">
        <f>DATE(AnnoNov,Mese11,GiorniMesi!K19)</f>
        <v>45248</v>
      </c>
      <c r="B28" s="45"/>
      <c r="C28" s="48" t="str">
        <f t="shared" si="0"/>
        <v/>
      </c>
      <c r="D28" s="45"/>
      <c r="E28" s="48" t="str">
        <f t="shared" si="1"/>
        <v/>
      </c>
      <c r="F28" s="34" t="str">
        <f t="shared" si="2"/>
        <v/>
      </c>
      <c r="G28" s="53" t="str">
        <f t="shared" si="3"/>
        <v/>
      </c>
    </row>
    <row r="29" spans="1:11" ht="14.25" customHeight="1" x14ac:dyDescent="0.25">
      <c r="A29" s="70">
        <f>DATE(AnnoNov,Mese11,GiorniMesi!K20)</f>
        <v>45249</v>
      </c>
      <c r="B29" s="45"/>
      <c r="C29" s="48" t="str">
        <f t="shared" si="0"/>
        <v/>
      </c>
      <c r="D29" s="45"/>
      <c r="E29" s="48" t="str">
        <f t="shared" si="1"/>
        <v/>
      </c>
      <c r="F29" s="34" t="str">
        <f t="shared" si="2"/>
        <v/>
      </c>
      <c r="G29" s="53" t="str">
        <f t="shared" si="3"/>
        <v/>
      </c>
    </row>
    <row r="30" spans="1:11" ht="14.25" customHeight="1" x14ac:dyDescent="0.25">
      <c r="A30" s="70">
        <f>DATE(AnnoNov,Mese11,GiorniMesi!K21)</f>
        <v>45250</v>
      </c>
      <c r="B30" s="45"/>
      <c r="C30" s="48" t="str">
        <f t="shared" si="0"/>
        <v/>
      </c>
      <c r="D30" s="45"/>
      <c r="E30" s="48" t="str">
        <f t="shared" si="1"/>
        <v/>
      </c>
      <c r="F30" s="34" t="str">
        <f t="shared" si="2"/>
        <v/>
      </c>
      <c r="G30" s="53" t="str">
        <f t="shared" si="3"/>
        <v/>
      </c>
    </row>
    <row r="31" spans="1:11" ht="14.25" customHeight="1" x14ac:dyDescent="0.25">
      <c r="A31" s="70">
        <f>DATE(AnnoNov,Mese11,GiorniMesi!K22)</f>
        <v>45251</v>
      </c>
      <c r="B31" s="45"/>
      <c r="C31" s="48" t="str">
        <f t="shared" si="0"/>
        <v/>
      </c>
      <c r="D31" s="45"/>
      <c r="E31" s="48" t="str">
        <f t="shared" si="1"/>
        <v/>
      </c>
      <c r="F31" s="34" t="str">
        <f t="shared" si="2"/>
        <v/>
      </c>
      <c r="G31" s="53" t="str">
        <f t="shared" si="3"/>
        <v/>
      </c>
    </row>
    <row r="32" spans="1:11" ht="14.25" customHeight="1" x14ac:dyDescent="0.25">
      <c r="A32" s="70">
        <f>DATE(AnnoNov,Mese11,GiorniMesi!K23)</f>
        <v>45252</v>
      </c>
      <c r="B32" s="45"/>
      <c r="C32" s="48" t="str">
        <f t="shared" si="0"/>
        <v/>
      </c>
      <c r="D32" s="45"/>
      <c r="E32" s="48" t="str">
        <f t="shared" si="1"/>
        <v/>
      </c>
      <c r="F32" s="34" t="str">
        <f t="shared" si="2"/>
        <v/>
      </c>
      <c r="G32" s="53" t="str">
        <f t="shared" si="3"/>
        <v/>
      </c>
    </row>
    <row r="33" spans="1:7" ht="14.25" customHeight="1" x14ac:dyDescent="0.25">
      <c r="A33" s="70">
        <f>DATE(AnnoNov,Mese11,GiorniMesi!K24)</f>
        <v>45253</v>
      </c>
      <c r="B33" s="45"/>
      <c r="C33" s="48" t="str">
        <f t="shared" si="0"/>
        <v/>
      </c>
      <c r="D33" s="45"/>
      <c r="E33" s="48" t="str">
        <f t="shared" si="1"/>
        <v/>
      </c>
      <c r="F33" s="34" t="str">
        <f t="shared" si="2"/>
        <v/>
      </c>
      <c r="G33" s="53" t="str">
        <f t="shared" si="3"/>
        <v/>
      </c>
    </row>
    <row r="34" spans="1:7" ht="14.25" customHeight="1" x14ac:dyDescent="0.25">
      <c r="A34" s="70">
        <f>DATE(AnnoNov,Mese11,GiorniMesi!K25)</f>
        <v>45254</v>
      </c>
      <c r="B34" s="45"/>
      <c r="C34" s="48" t="str">
        <f t="shared" si="0"/>
        <v/>
      </c>
      <c r="D34" s="45"/>
      <c r="E34" s="48" t="str">
        <f t="shared" si="1"/>
        <v/>
      </c>
      <c r="F34" s="34" t="str">
        <f t="shared" si="2"/>
        <v/>
      </c>
      <c r="G34" s="53" t="str">
        <f t="shared" si="3"/>
        <v/>
      </c>
    </row>
    <row r="35" spans="1:7" ht="14.25" customHeight="1" x14ac:dyDescent="0.25">
      <c r="A35" s="70">
        <f>DATE(AnnoNov,Mese11,GiorniMesi!K26)</f>
        <v>45255</v>
      </c>
      <c r="B35" s="45"/>
      <c r="C35" s="48" t="str">
        <f t="shared" si="0"/>
        <v/>
      </c>
      <c r="D35" s="45"/>
      <c r="E35" s="48" t="str">
        <f t="shared" si="1"/>
        <v/>
      </c>
      <c r="F35" s="34" t="str">
        <f t="shared" si="2"/>
        <v/>
      </c>
      <c r="G35" s="53" t="str">
        <f t="shared" si="3"/>
        <v/>
      </c>
    </row>
    <row r="36" spans="1:7" ht="14.25" customHeight="1" x14ac:dyDescent="0.25">
      <c r="A36" s="70">
        <f>DATE(AnnoNov,Mese11,GiorniMesi!K27)</f>
        <v>45256</v>
      </c>
      <c r="B36" s="45"/>
      <c r="C36" s="48" t="str">
        <f t="shared" si="0"/>
        <v/>
      </c>
      <c r="D36" s="45"/>
      <c r="E36" s="48" t="str">
        <f t="shared" si="1"/>
        <v/>
      </c>
      <c r="F36" s="34" t="str">
        <f t="shared" si="2"/>
        <v/>
      </c>
      <c r="G36" s="53" t="str">
        <f t="shared" si="3"/>
        <v/>
      </c>
    </row>
    <row r="37" spans="1:7" ht="14.25" customHeight="1" x14ac:dyDescent="0.25">
      <c r="A37" s="70">
        <f>DATE(AnnoNov,Mese11,GiorniMesi!K28)</f>
        <v>45257</v>
      </c>
      <c r="B37" s="45"/>
      <c r="C37" s="48" t="str">
        <f t="shared" si="0"/>
        <v/>
      </c>
      <c r="D37" s="45"/>
      <c r="E37" s="48" t="str">
        <f t="shared" si="1"/>
        <v/>
      </c>
      <c r="F37" s="34" t="str">
        <f t="shared" si="2"/>
        <v/>
      </c>
      <c r="G37" s="53" t="str">
        <f t="shared" si="3"/>
        <v/>
      </c>
    </row>
    <row r="38" spans="1:7" ht="14.25" customHeight="1" x14ac:dyDescent="0.25">
      <c r="A38" s="70">
        <f>DATE(AnnoNov,Mese11,GiorniMesi!K29)</f>
        <v>45258</v>
      </c>
      <c r="B38" s="45"/>
      <c r="C38" s="48" t="str">
        <f t="shared" si="0"/>
        <v/>
      </c>
      <c r="D38" s="45"/>
      <c r="E38" s="48" t="str">
        <f t="shared" si="1"/>
        <v/>
      </c>
      <c r="F38" s="34" t="str">
        <f t="shared" si="2"/>
        <v/>
      </c>
      <c r="G38" s="53" t="str">
        <f t="shared" si="3"/>
        <v/>
      </c>
    </row>
    <row r="39" spans="1:7" ht="14.25" customHeight="1" x14ac:dyDescent="0.25">
      <c r="A39" s="70">
        <f>DATE(AnnoNov,Mese11,GiorniMesi!K30)</f>
        <v>45259</v>
      </c>
      <c r="B39" s="45"/>
      <c r="C39" s="48" t="str">
        <f t="shared" si="0"/>
        <v/>
      </c>
      <c r="D39" s="45"/>
      <c r="E39" s="48" t="str">
        <f t="shared" si="1"/>
        <v/>
      </c>
      <c r="F39" s="34" t="str">
        <f t="shared" si="2"/>
        <v/>
      </c>
      <c r="G39" s="53" t="str">
        <f t="shared" si="3"/>
        <v/>
      </c>
    </row>
    <row r="40" spans="1:7" ht="14.25" customHeight="1" thickBot="1" x14ac:dyDescent="0.3">
      <c r="A40" s="71">
        <f>DATE(AnnoNov,Mese11,GiorniMesi!K31)</f>
        <v>45260</v>
      </c>
      <c r="B40" s="51"/>
      <c r="C40" s="51" t="str">
        <f t="shared" si="0"/>
        <v/>
      </c>
      <c r="D40" s="51"/>
      <c r="E40" s="48" t="str">
        <f t="shared" si="1"/>
        <v/>
      </c>
      <c r="F40" s="34" t="str">
        <f t="shared" si="2"/>
        <v/>
      </c>
      <c r="G40" s="52" t="str">
        <f t="shared" si="3"/>
        <v/>
      </c>
    </row>
    <row r="41" spans="1:7" ht="14.25" customHeight="1" x14ac:dyDescent="0.25">
      <c r="A41" s="11"/>
    </row>
    <row r="42" spans="1:7" ht="14.25" customHeight="1" x14ac:dyDescent="0.25">
      <c r="A42" s="11"/>
    </row>
    <row r="43" spans="1:7" ht="14.25" customHeight="1" x14ac:dyDescent="0.25">
      <c r="A43" s="11"/>
    </row>
    <row r="44" spans="1:7" ht="14.25" customHeight="1" x14ac:dyDescent="0.25">
      <c r="A44" s="11"/>
    </row>
    <row r="45" spans="1:7" ht="14.25" customHeight="1" x14ac:dyDescent="0.25">
      <c r="A45" s="11"/>
    </row>
    <row r="46" spans="1:7" ht="14.25" customHeight="1" x14ac:dyDescent="0.25">
      <c r="A46" s="11"/>
    </row>
    <row r="47" spans="1:7" ht="14.25" customHeight="1" x14ac:dyDescent="0.25">
      <c r="A47" s="11"/>
    </row>
    <row r="48" spans="1:7" ht="14.25" customHeight="1" x14ac:dyDescent="0.25">
      <c r="A48" s="11"/>
    </row>
    <row r="49" spans="1:1" ht="14.25" customHeight="1" x14ac:dyDescent="0.25">
      <c r="A49" s="11"/>
    </row>
    <row r="50" spans="1:1" ht="14.25" customHeight="1" x14ac:dyDescent="0.25">
      <c r="A50" s="11"/>
    </row>
    <row r="51" spans="1:1" ht="14.25" customHeight="1" x14ac:dyDescent="0.25">
      <c r="A51" s="11"/>
    </row>
    <row r="52" spans="1:1" ht="14.25" customHeight="1" x14ac:dyDescent="0.25">
      <c r="A52" s="11"/>
    </row>
    <row r="53" spans="1:1" ht="14.25" customHeight="1" x14ac:dyDescent="0.25">
      <c r="A53" s="11"/>
    </row>
    <row r="54" spans="1:1" ht="14.25" customHeight="1" x14ac:dyDescent="0.25">
      <c r="A54" s="11"/>
    </row>
    <row r="55" spans="1:1" ht="14.25" customHeight="1" x14ac:dyDescent="0.25">
      <c r="A55" s="11"/>
    </row>
    <row r="56" spans="1:1" ht="14.25" customHeight="1" x14ac:dyDescent="0.25">
      <c r="A56" s="11"/>
    </row>
    <row r="57" spans="1:1" ht="14.25" customHeight="1" x14ac:dyDescent="0.25">
      <c r="A57" s="11"/>
    </row>
    <row r="58" spans="1:1" ht="14.25" customHeight="1" x14ac:dyDescent="0.25">
      <c r="A58" s="11"/>
    </row>
    <row r="59" spans="1:1" ht="14.25" customHeight="1" x14ac:dyDescent="0.25">
      <c r="A59" s="11"/>
    </row>
    <row r="60" spans="1:1" ht="14.25" customHeight="1" x14ac:dyDescent="0.25">
      <c r="A60" s="11"/>
    </row>
    <row r="61" spans="1:1" ht="14.25" customHeight="1" x14ac:dyDescent="0.25">
      <c r="A61" s="11"/>
    </row>
    <row r="62" spans="1:1" ht="14.25" customHeight="1" x14ac:dyDescent="0.25">
      <c r="A62" s="11"/>
    </row>
    <row r="63" spans="1:1" ht="14.25" customHeight="1" x14ac:dyDescent="0.25">
      <c r="A63" s="11"/>
    </row>
    <row r="64" spans="1:1" ht="14.25" customHeight="1" x14ac:dyDescent="0.25">
      <c r="A64" s="11"/>
    </row>
    <row r="65" spans="1:1" ht="14.25" customHeight="1" x14ac:dyDescent="0.25">
      <c r="A65" s="11"/>
    </row>
    <row r="66" spans="1:1" ht="14.25" customHeight="1" x14ac:dyDescent="0.25">
      <c r="A66" s="11"/>
    </row>
    <row r="67" spans="1:1" ht="14.25" customHeight="1" x14ac:dyDescent="0.25">
      <c r="A67" s="11"/>
    </row>
    <row r="68" spans="1:1" ht="14.25" customHeight="1" x14ac:dyDescent="0.25">
      <c r="A68" s="11"/>
    </row>
    <row r="69" spans="1:1" ht="14.25" customHeight="1" x14ac:dyDescent="0.25">
      <c r="A69" s="11"/>
    </row>
    <row r="70" spans="1:1" ht="14.25" customHeight="1" x14ac:dyDescent="0.25">
      <c r="A70" s="11"/>
    </row>
    <row r="71" spans="1:1" ht="14.25" customHeight="1" x14ac:dyDescent="0.25">
      <c r="A71" s="11"/>
    </row>
    <row r="72" spans="1:1" ht="14.25" customHeight="1" x14ac:dyDescent="0.25">
      <c r="A72" s="11"/>
    </row>
    <row r="73" spans="1:1" ht="14.25" customHeight="1" x14ac:dyDescent="0.25">
      <c r="A73" s="11"/>
    </row>
    <row r="74" spans="1:1" ht="14.25" customHeight="1" x14ac:dyDescent="0.25">
      <c r="A74" s="11"/>
    </row>
    <row r="75" spans="1:1" ht="14.25" customHeight="1" x14ac:dyDescent="0.25">
      <c r="A75" s="11"/>
    </row>
    <row r="76" spans="1:1" ht="14.25" customHeight="1" x14ac:dyDescent="0.25">
      <c r="A76" s="11"/>
    </row>
    <row r="77" spans="1:1" ht="14.25" customHeight="1" x14ac:dyDescent="0.25">
      <c r="A77" s="11"/>
    </row>
    <row r="78" spans="1:1" ht="14.25" customHeight="1" x14ac:dyDescent="0.25">
      <c r="A78" s="11"/>
    </row>
    <row r="79" spans="1:1" ht="14.25" customHeight="1" x14ac:dyDescent="0.25">
      <c r="A79" s="11"/>
    </row>
    <row r="80" spans="1:1" ht="14.25" customHeight="1" x14ac:dyDescent="0.25">
      <c r="A80" s="11"/>
    </row>
    <row r="81" spans="1:1" ht="14.25" customHeight="1" x14ac:dyDescent="0.25">
      <c r="A81" s="11"/>
    </row>
    <row r="82" spans="1:1" ht="14.25" customHeight="1" x14ac:dyDescent="0.25">
      <c r="A82" s="11"/>
    </row>
    <row r="83" spans="1:1" ht="14.25" customHeight="1" x14ac:dyDescent="0.25">
      <c r="A83" s="11"/>
    </row>
    <row r="84" spans="1:1" ht="14.25" customHeight="1" x14ac:dyDescent="0.25">
      <c r="A84" s="11"/>
    </row>
    <row r="85" spans="1:1" ht="14.25" customHeight="1" x14ac:dyDescent="0.25">
      <c r="A85" s="11"/>
    </row>
    <row r="86" spans="1:1" ht="14.25" customHeight="1" x14ac:dyDescent="0.25">
      <c r="A86" s="11"/>
    </row>
    <row r="87" spans="1:1" ht="14.25" customHeight="1" x14ac:dyDescent="0.25">
      <c r="A87" s="11"/>
    </row>
    <row r="88" spans="1:1" ht="14.25" customHeight="1" x14ac:dyDescent="0.25">
      <c r="A88" s="11"/>
    </row>
    <row r="89" spans="1:1" ht="14.25" customHeight="1" x14ac:dyDescent="0.25">
      <c r="A89" s="11"/>
    </row>
    <row r="90" spans="1:1" ht="14.25" customHeight="1" x14ac:dyDescent="0.25">
      <c r="A90" s="11"/>
    </row>
    <row r="91" spans="1:1" ht="14.25" customHeight="1" x14ac:dyDescent="0.25">
      <c r="A91" s="11"/>
    </row>
    <row r="92" spans="1:1" ht="14.25" customHeight="1" x14ac:dyDescent="0.25">
      <c r="A92" s="11"/>
    </row>
    <row r="93" spans="1:1" ht="14.25" customHeight="1" x14ac:dyDescent="0.25">
      <c r="A93" s="11"/>
    </row>
    <row r="94" spans="1:1" ht="14.25" customHeight="1" x14ac:dyDescent="0.25">
      <c r="A94" s="11"/>
    </row>
    <row r="95" spans="1:1" ht="14.25" customHeight="1" x14ac:dyDescent="0.25">
      <c r="A95" s="11"/>
    </row>
    <row r="96" spans="1:1" ht="14.25" customHeight="1" x14ac:dyDescent="0.25">
      <c r="A96" s="11"/>
    </row>
    <row r="97" spans="1:1" ht="14.25" customHeight="1" x14ac:dyDescent="0.25">
      <c r="A97" s="11"/>
    </row>
    <row r="98" spans="1:1" ht="14.25" customHeight="1" x14ac:dyDescent="0.25">
      <c r="A98" s="11"/>
    </row>
    <row r="99" spans="1:1" ht="14.25" customHeight="1" x14ac:dyDescent="0.25">
      <c r="A99" s="11"/>
    </row>
    <row r="100" spans="1:1" ht="14.25" customHeight="1" x14ac:dyDescent="0.25">
      <c r="A100" s="11"/>
    </row>
    <row r="101" spans="1:1" ht="14.25" customHeight="1" x14ac:dyDescent="0.25">
      <c r="A101" s="11"/>
    </row>
    <row r="102" spans="1:1" ht="14.25" customHeight="1" x14ac:dyDescent="0.25">
      <c r="A102" s="11"/>
    </row>
    <row r="103" spans="1:1" ht="14.25" customHeight="1" x14ac:dyDescent="0.25">
      <c r="A103" s="11"/>
    </row>
    <row r="104" spans="1:1" ht="14.25" customHeight="1" x14ac:dyDescent="0.25">
      <c r="A104" s="11"/>
    </row>
    <row r="105" spans="1:1" ht="14.25" customHeight="1" x14ac:dyDescent="0.25">
      <c r="A105" s="11"/>
    </row>
    <row r="106" spans="1:1" ht="14.25" customHeight="1" x14ac:dyDescent="0.25">
      <c r="A106" s="11"/>
    </row>
    <row r="107" spans="1:1" ht="14.25" customHeight="1" x14ac:dyDescent="0.25">
      <c r="A107" s="11"/>
    </row>
    <row r="108" spans="1:1" ht="14.25" customHeight="1" x14ac:dyDescent="0.25">
      <c r="A108" s="11"/>
    </row>
    <row r="109" spans="1:1" ht="14.25" customHeight="1" x14ac:dyDescent="0.25">
      <c r="A109" s="11"/>
    </row>
    <row r="110" spans="1:1" ht="14.25" customHeight="1" x14ac:dyDescent="0.25">
      <c r="A110" s="11"/>
    </row>
    <row r="111" spans="1:1" ht="14.25" customHeight="1" x14ac:dyDescent="0.25">
      <c r="A111" s="11"/>
    </row>
    <row r="112" spans="1:1" ht="14.25" customHeight="1" x14ac:dyDescent="0.25">
      <c r="A112" s="11"/>
    </row>
    <row r="113" spans="1:1" ht="14.25" customHeight="1" x14ac:dyDescent="0.25">
      <c r="A113" s="11"/>
    </row>
    <row r="114" spans="1:1" ht="14.25" customHeight="1" x14ac:dyDescent="0.25">
      <c r="A114" s="11"/>
    </row>
    <row r="115" spans="1:1" ht="14.25" customHeight="1" x14ac:dyDescent="0.25">
      <c r="A115" s="11"/>
    </row>
    <row r="116" spans="1:1" ht="14.25" customHeight="1" x14ac:dyDescent="0.25">
      <c r="A116" s="11"/>
    </row>
    <row r="117" spans="1:1" ht="14.25" customHeight="1" x14ac:dyDescent="0.25">
      <c r="A117" s="11"/>
    </row>
    <row r="118" spans="1:1" ht="14.25" customHeight="1" x14ac:dyDescent="0.25">
      <c r="A118" s="11"/>
    </row>
    <row r="119" spans="1:1" ht="14.25" customHeight="1" x14ac:dyDescent="0.25">
      <c r="A119" s="11"/>
    </row>
    <row r="120" spans="1:1" ht="14.25" customHeight="1" x14ac:dyDescent="0.25">
      <c r="A120" s="11"/>
    </row>
    <row r="121" spans="1:1" ht="14.25" customHeight="1" x14ac:dyDescent="0.25">
      <c r="A121" s="11"/>
    </row>
    <row r="122" spans="1:1" ht="14.25" customHeight="1" x14ac:dyDescent="0.25">
      <c r="A122" s="11"/>
    </row>
    <row r="123" spans="1:1" ht="14.25" customHeight="1" x14ac:dyDescent="0.25">
      <c r="A123" s="11"/>
    </row>
    <row r="124" spans="1:1" ht="14.25" customHeight="1" x14ac:dyDescent="0.25">
      <c r="A124" s="11"/>
    </row>
    <row r="125" spans="1:1" ht="14.25" customHeight="1" x14ac:dyDescent="0.25">
      <c r="A125" s="11"/>
    </row>
    <row r="126" spans="1:1" ht="14.25" customHeight="1" x14ac:dyDescent="0.25">
      <c r="A126" s="11"/>
    </row>
    <row r="127" spans="1:1" ht="14.25" customHeight="1" x14ac:dyDescent="0.25">
      <c r="A127" s="11"/>
    </row>
    <row r="128" spans="1:1" ht="14.25" customHeight="1" x14ac:dyDescent="0.25">
      <c r="A128" s="11"/>
    </row>
    <row r="129" spans="1:1" ht="14.25" customHeight="1" x14ac:dyDescent="0.25">
      <c r="A129" s="11"/>
    </row>
    <row r="130" spans="1:1" ht="14.25" customHeight="1" x14ac:dyDescent="0.25">
      <c r="A130" s="11"/>
    </row>
    <row r="131" spans="1:1" ht="14.25" customHeight="1" x14ac:dyDescent="0.25">
      <c r="A131" s="11"/>
    </row>
    <row r="132" spans="1:1" ht="14.25" customHeight="1" x14ac:dyDescent="0.25">
      <c r="A132" s="11"/>
    </row>
    <row r="133" spans="1:1" ht="14.25" customHeight="1" x14ac:dyDescent="0.25">
      <c r="A133" s="11"/>
    </row>
    <row r="134" spans="1:1" ht="14.25" customHeight="1" x14ac:dyDescent="0.25">
      <c r="A134" s="11"/>
    </row>
    <row r="135" spans="1:1" ht="14.25" customHeight="1" x14ac:dyDescent="0.25">
      <c r="A135" s="11"/>
    </row>
    <row r="136" spans="1:1" ht="14.25" customHeight="1" x14ac:dyDescent="0.25">
      <c r="A136" s="11"/>
    </row>
    <row r="137" spans="1:1" ht="14.25" customHeight="1" x14ac:dyDescent="0.25">
      <c r="A137" s="11"/>
    </row>
    <row r="138" spans="1:1" ht="14.25" customHeight="1" x14ac:dyDescent="0.25">
      <c r="A138" s="11"/>
    </row>
    <row r="139" spans="1:1" ht="14.25" customHeight="1" x14ac:dyDescent="0.25">
      <c r="A139" s="11"/>
    </row>
    <row r="140" spans="1:1" ht="14.25" customHeight="1" x14ac:dyDescent="0.25">
      <c r="A140" s="11"/>
    </row>
    <row r="141" spans="1:1" ht="14.25" customHeight="1" x14ac:dyDescent="0.25">
      <c r="A141" s="11"/>
    </row>
    <row r="142" spans="1:1" ht="14.25" customHeight="1" x14ac:dyDescent="0.25">
      <c r="A142" s="11"/>
    </row>
    <row r="143" spans="1:1" ht="14.25" customHeight="1" x14ac:dyDescent="0.25">
      <c r="A143" s="11"/>
    </row>
    <row r="144" spans="1:1" ht="14.25" customHeight="1" x14ac:dyDescent="0.25">
      <c r="A144" s="11"/>
    </row>
    <row r="145" spans="1:1" ht="14.25" customHeight="1" x14ac:dyDescent="0.25">
      <c r="A145" s="11"/>
    </row>
    <row r="146" spans="1:1" ht="14.25" customHeight="1" x14ac:dyDescent="0.25">
      <c r="A146" s="11"/>
    </row>
    <row r="147" spans="1:1" ht="14.25" customHeight="1" x14ac:dyDescent="0.25">
      <c r="A147" s="11"/>
    </row>
    <row r="148" spans="1:1" ht="14.25" customHeight="1" x14ac:dyDescent="0.25">
      <c r="A148" s="11"/>
    </row>
    <row r="149" spans="1:1" ht="14.25" customHeight="1" x14ac:dyDescent="0.25">
      <c r="A149" s="11"/>
    </row>
    <row r="150" spans="1:1" ht="14.25" customHeight="1" x14ac:dyDescent="0.25">
      <c r="A150" s="11"/>
    </row>
    <row r="151" spans="1:1" ht="14.25" customHeight="1" x14ac:dyDescent="0.25">
      <c r="A151" s="11"/>
    </row>
    <row r="152" spans="1:1" ht="14.25" customHeight="1" x14ac:dyDescent="0.25">
      <c r="A152" s="11"/>
    </row>
    <row r="153" spans="1:1" ht="14.25" customHeight="1" x14ac:dyDescent="0.25">
      <c r="A153" s="11"/>
    </row>
    <row r="154" spans="1:1" ht="14.25" customHeight="1" x14ac:dyDescent="0.25">
      <c r="A154" s="11"/>
    </row>
    <row r="155" spans="1:1" ht="14.25" customHeight="1" x14ac:dyDescent="0.25">
      <c r="A155" s="11"/>
    </row>
    <row r="156" spans="1:1" ht="14.25" customHeight="1" x14ac:dyDescent="0.25">
      <c r="A156" s="11"/>
    </row>
    <row r="157" spans="1:1" ht="14.25" customHeight="1" x14ac:dyDescent="0.25">
      <c r="A157" s="11"/>
    </row>
    <row r="158" spans="1:1" ht="14.25" customHeight="1" x14ac:dyDescent="0.25">
      <c r="A158" s="11"/>
    </row>
    <row r="159" spans="1:1" ht="14.25" customHeight="1" x14ac:dyDescent="0.25">
      <c r="A159" s="11"/>
    </row>
    <row r="160" spans="1:1" ht="14.25" customHeight="1" x14ac:dyDescent="0.25">
      <c r="A160" s="11"/>
    </row>
    <row r="161" spans="1:1" ht="14.25" customHeight="1" x14ac:dyDescent="0.25">
      <c r="A161" s="11"/>
    </row>
    <row r="162" spans="1:1" ht="14.25" customHeight="1" x14ac:dyDescent="0.25">
      <c r="A162" s="11"/>
    </row>
    <row r="163" spans="1:1" ht="14.25" customHeight="1" x14ac:dyDescent="0.25">
      <c r="A163" s="11"/>
    </row>
    <row r="164" spans="1:1" ht="14.25" customHeight="1" x14ac:dyDescent="0.25">
      <c r="A164" s="11"/>
    </row>
    <row r="165" spans="1:1" ht="14.25" customHeight="1" x14ac:dyDescent="0.25">
      <c r="A165" s="11"/>
    </row>
    <row r="166" spans="1:1" ht="14.25" customHeight="1" x14ac:dyDescent="0.25">
      <c r="A166" s="11"/>
    </row>
    <row r="167" spans="1:1" ht="14.25" customHeight="1" x14ac:dyDescent="0.25">
      <c r="A167" s="11"/>
    </row>
    <row r="168" spans="1:1" ht="14.25" customHeight="1" x14ac:dyDescent="0.25">
      <c r="A168" s="11"/>
    </row>
    <row r="169" spans="1:1" ht="14.25" customHeight="1" x14ac:dyDescent="0.25">
      <c r="A169" s="11"/>
    </row>
    <row r="170" spans="1:1" ht="14.25" customHeight="1" x14ac:dyDescent="0.25">
      <c r="A170" s="11"/>
    </row>
    <row r="171" spans="1:1" ht="14.25" customHeight="1" x14ac:dyDescent="0.25">
      <c r="A171" s="11"/>
    </row>
    <row r="172" spans="1:1" ht="14.25" customHeight="1" x14ac:dyDescent="0.25">
      <c r="A172" s="11"/>
    </row>
    <row r="173" spans="1:1" ht="14.25" customHeight="1" x14ac:dyDescent="0.25">
      <c r="A173" s="11"/>
    </row>
    <row r="174" spans="1:1" ht="14.25" customHeight="1" x14ac:dyDescent="0.25">
      <c r="A174" s="11"/>
    </row>
    <row r="175" spans="1:1" ht="14.25" customHeight="1" x14ac:dyDescent="0.25">
      <c r="A175" s="11"/>
    </row>
    <row r="176" spans="1:1" ht="14.25" customHeight="1" x14ac:dyDescent="0.25">
      <c r="A176" s="11"/>
    </row>
    <row r="177" spans="1:1" ht="14.25" customHeight="1" x14ac:dyDescent="0.25">
      <c r="A177" s="11"/>
    </row>
    <row r="178" spans="1:1" ht="14.25" customHeight="1" x14ac:dyDescent="0.25">
      <c r="A178" s="11"/>
    </row>
    <row r="179" spans="1:1" ht="14.25" customHeight="1" x14ac:dyDescent="0.25">
      <c r="A179" s="11"/>
    </row>
    <row r="180" spans="1:1" ht="14.25" customHeight="1" x14ac:dyDescent="0.25">
      <c r="A180" s="11"/>
    </row>
    <row r="181" spans="1:1" ht="14.25" customHeight="1" x14ac:dyDescent="0.25">
      <c r="A181" s="11"/>
    </row>
    <row r="182" spans="1:1" ht="14.25" customHeight="1" x14ac:dyDescent="0.25">
      <c r="A182" s="11"/>
    </row>
    <row r="183" spans="1:1" ht="14.25" customHeight="1" x14ac:dyDescent="0.25">
      <c r="A183" s="11"/>
    </row>
    <row r="184" spans="1:1" ht="14.25" customHeight="1" x14ac:dyDescent="0.25">
      <c r="A184" s="11"/>
    </row>
    <row r="185" spans="1:1" ht="14.25" customHeight="1" x14ac:dyDescent="0.25">
      <c r="A185" s="11"/>
    </row>
    <row r="186" spans="1:1" ht="14.25" customHeight="1" x14ac:dyDescent="0.25">
      <c r="A186" s="11"/>
    </row>
    <row r="187" spans="1:1" ht="14.25" customHeight="1" x14ac:dyDescent="0.25">
      <c r="A187" s="11"/>
    </row>
    <row r="188" spans="1:1" ht="14.25" customHeight="1" x14ac:dyDescent="0.25">
      <c r="A188" s="11"/>
    </row>
    <row r="189" spans="1:1" ht="14.25" customHeight="1" x14ac:dyDescent="0.25">
      <c r="A189" s="11"/>
    </row>
    <row r="190" spans="1:1" ht="14.25" customHeight="1" x14ac:dyDescent="0.25">
      <c r="A190" s="11"/>
    </row>
    <row r="191" spans="1:1" ht="14.25" customHeight="1" x14ac:dyDescent="0.25">
      <c r="A191" s="11"/>
    </row>
    <row r="192" spans="1:1" ht="14.25" customHeight="1" x14ac:dyDescent="0.25">
      <c r="A192" s="11"/>
    </row>
    <row r="193" spans="1:1" ht="14.25" customHeight="1" x14ac:dyDescent="0.25">
      <c r="A193" s="11"/>
    </row>
    <row r="194" spans="1:1" ht="14.25" customHeight="1" x14ac:dyDescent="0.25">
      <c r="A194" s="11"/>
    </row>
    <row r="195" spans="1:1" ht="14.25" customHeight="1" x14ac:dyDescent="0.25">
      <c r="A195" s="11"/>
    </row>
    <row r="196" spans="1:1" ht="14.25" customHeight="1" x14ac:dyDescent="0.25">
      <c r="A196" s="11"/>
    </row>
    <row r="197" spans="1:1" ht="14.25" customHeight="1" x14ac:dyDescent="0.25">
      <c r="A197" s="11"/>
    </row>
    <row r="198" spans="1:1" ht="14.25" customHeight="1" x14ac:dyDescent="0.25">
      <c r="A198" s="11"/>
    </row>
    <row r="199" spans="1:1" ht="14.25" customHeight="1" x14ac:dyDescent="0.25">
      <c r="A199" s="11"/>
    </row>
    <row r="200" spans="1:1" ht="14.25" customHeight="1" x14ac:dyDescent="0.25">
      <c r="A200" s="11"/>
    </row>
    <row r="201" spans="1:1" ht="14.25" customHeight="1" x14ac:dyDescent="0.25">
      <c r="A201" s="11"/>
    </row>
    <row r="202" spans="1:1" ht="14.25" customHeight="1" x14ac:dyDescent="0.25">
      <c r="A202" s="11"/>
    </row>
    <row r="203" spans="1:1" ht="14.25" customHeight="1" x14ac:dyDescent="0.25">
      <c r="A203" s="11"/>
    </row>
    <row r="204" spans="1:1" ht="14.25" customHeight="1" x14ac:dyDescent="0.25">
      <c r="A204" s="11"/>
    </row>
    <row r="205" spans="1:1" ht="14.25" customHeight="1" x14ac:dyDescent="0.25">
      <c r="A205" s="11"/>
    </row>
    <row r="206" spans="1:1" ht="14.25" customHeight="1" x14ac:dyDescent="0.25">
      <c r="A206" s="11"/>
    </row>
    <row r="207" spans="1:1" ht="14.25" customHeight="1" x14ac:dyDescent="0.25">
      <c r="A207" s="11"/>
    </row>
    <row r="208" spans="1:1" ht="14.25" customHeight="1" x14ac:dyDescent="0.25">
      <c r="A208" s="11"/>
    </row>
    <row r="209" spans="1:1" ht="14.25" customHeight="1" x14ac:dyDescent="0.25">
      <c r="A209" s="11"/>
    </row>
    <row r="210" spans="1:1" ht="14.25" customHeight="1" x14ac:dyDescent="0.25">
      <c r="A210" s="11"/>
    </row>
    <row r="211" spans="1:1" ht="14.25" customHeight="1" x14ac:dyDescent="0.25">
      <c r="A211" s="11"/>
    </row>
    <row r="212" spans="1:1" ht="14.25" customHeight="1" x14ac:dyDescent="0.25">
      <c r="A212" s="11"/>
    </row>
    <row r="213" spans="1:1" ht="14.25" customHeight="1" x14ac:dyDescent="0.25">
      <c r="A213" s="11"/>
    </row>
    <row r="214" spans="1:1" ht="14.25" customHeight="1" x14ac:dyDescent="0.25">
      <c r="A214" s="11"/>
    </row>
    <row r="215" spans="1:1" ht="14.25" customHeight="1" x14ac:dyDescent="0.25">
      <c r="A215" s="11"/>
    </row>
    <row r="216" spans="1:1" ht="14.25" customHeight="1" x14ac:dyDescent="0.25">
      <c r="A216" s="11"/>
    </row>
    <row r="217" spans="1:1" ht="14.25" customHeight="1" x14ac:dyDescent="0.25">
      <c r="A217" s="11"/>
    </row>
    <row r="218" spans="1:1" ht="14.25" customHeight="1" x14ac:dyDescent="0.25">
      <c r="A218" s="11"/>
    </row>
    <row r="219" spans="1:1" ht="14.25" customHeight="1" x14ac:dyDescent="0.25">
      <c r="A219" s="11"/>
    </row>
    <row r="220" spans="1:1" ht="14.25" customHeight="1" x14ac:dyDescent="0.25">
      <c r="A220" s="11"/>
    </row>
    <row r="221" spans="1:1" ht="14.25" customHeight="1" x14ac:dyDescent="0.25">
      <c r="A221" s="11"/>
    </row>
    <row r="222" spans="1:1" ht="14.25" customHeight="1" x14ac:dyDescent="0.25">
      <c r="A222" s="11"/>
    </row>
    <row r="223" spans="1:1" ht="14.25" customHeight="1" x14ac:dyDescent="0.25">
      <c r="A223" s="11"/>
    </row>
    <row r="224" spans="1:1" ht="14.25" customHeight="1" x14ac:dyDescent="0.25">
      <c r="A224" s="11"/>
    </row>
    <row r="225" spans="1:1" ht="14.25" customHeight="1" x14ac:dyDescent="0.25">
      <c r="A225" s="11"/>
    </row>
    <row r="226" spans="1:1" ht="14.25" customHeight="1" x14ac:dyDescent="0.25">
      <c r="A226" s="11"/>
    </row>
    <row r="227" spans="1:1" ht="14.25" customHeight="1" x14ac:dyDescent="0.25">
      <c r="A227" s="11"/>
    </row>
    <row r="228" spans="1:1" ht="14.25" customHeight="1" x14ac:dyDescent="0.25">
      <c r="A228" s="11"/>
    </row>
    <row r="229" spans="1:1" ht="14.25" customHeight="1" x14ac:dyDescent="0.25">
      <c r="A229" s="11"/>
    </row>
    <row r="230" spans="1:1" ht="14.25" customHeight="1" x14ac:dyDescent="0.25">
      <c r="A230" s="11"/>
    </row>
    <row r="231" spans="1:1" ht="14.25" customHeight="1" x14ac:dyDescent="0.25">
      <c r="A231" s="11"/>
    </row>
    <row r="232" spans="1:1" ht="14.25" customHeight="1" x14ac:dyDescent="0.25">
      <c r="A232" s="11"/>
    </row>
    <row r="233" spans="1:1" ht="14.25" customHeight="1" x14ac:dyDescent="0.25">
      <c r="A233" s="11"/>
    </row>
    <row r="234" spans="1:1" ht="14.25" customHeight="1" x14ac:dyDescent="0.25">
      <c r="A234" s="11"/>
    </row>
    <row r="235" spans="1:1" ht="14.25" customHeight="1" x14ac:dyDescent="0.25">
      <c r="A235" s="11"/>
    </row>
    <row r="236" spans="1:1" ht="14.25" customHeight="1" x14ac:dyDescent="0.25">
      <c r="A236" s="11"/>
    </row>
    <row r="237" spans="1:1" ht="14.25" customHeight="1" x14ac:dyDescent="0.25">
      <c r="A237" s="11"/>
    </row>
    <row r="238" spans="1:1" ht="14.25" customHeight="1" x14ac:dyDescent="0.25">
      <c r="A238" s="11"/>
    </row>
    <row r="239" spans="1:1" ht="14.25" customHeight="1" x14ac:dyDescent="0.25">
      <c r="A239" s="11"/>
    </row>
    <row r="240" spans="1:1" ht="14.25" customHeight="1" x14ac:dyDescent="0.25">
      <c r="A240" s="11"/>
    </row>
    <row r="241" spans="1:1" ht="14.25" customHeight="1" x14ac:dyDescent="0.25">
      <c r="A241" s="11"/>
    </row>
    <row r="242" spans="1:1" ht="14.25" customHeight="1" x14ac:dyDescent="0.25">
      <c r="A242" s="11"/>
    </row>
    <row r="243" spans="1:1" ht="14.25" customHeight="1" x14ac:dyDescent="0.25">
      <c r="A243" s="11"/>
    </row>
    <row r="244" spans="1:1" ht="14.25" customHeight="1" x14ac:dyDescent="0.25">
      <c r="A244" s="11"/>
    </row>
    <row r="245" spans="1:1" ht="14.25" customHeight="1" x14ac:dyDescent="0.25">
      <c r="A245" s="11"/>
    </row>
    <row r="246" spans="1:1" ht="14.25" customHeight="1" x14ac:dyDescent="0.25">
      <c r="A246" s="11"/>
    </row>
    <row r="247" spans="1:1" ht="14.25" customHeight="1" x14ac:dyDescent="0.25">
      <c r="A247" s="11"/>
    </row>
    <row r="248" spans="1:1" ht="14.25" customHeight="1" x14ac:dyDescent="0.25">
      <c r="A248" s="11"/>
    </row>
    <row r="249" spans="1:1" ht="14.25" customHeight="1" x14ac:dyDescent="0.25">
      <c r="A249" s="11"/>
    </row>
    <row r="250" spans="1:1" ht="14.25" customHeight="1" x14ac:dyDescent="0.25">
      <c r="A250" s="11"/>
    </row>
    <row r="251" spans="1:1" ht="14.25" customHeight="1" x14ac:dyDescent="0.25">
      <c r="A251" s="11"/>
    </row>
    <row r="252" spans="1:1" ht="14.25" customHeight="1" x14ac:dyDescent="0.25">
      <c r="A252" s="11"/>
    </row>
    <row r="253" spans="1:1" ht="14.25" customHeight="1" x14ac:dyDescent="0.25">
      <c r="A253" s="11"/>
    </row>
    <row r="254" spans="1:1" ht="14.25" customHeight="1" x14ac:dyDescent="0.25">
      <c r="A254" s="11"/>
    </row>
    <row r="255" spans="1:1" ht="14.25" customHeight="1" x14ac:dyDescent="0.25">
      <c r="A255" s="11"/>
    </row>
    <row r="256" spans="1:1" ht="14.25" customHeight="1" x14ac:dyDescent="0.25">
      <c r="A256" s="11"/>
    </row>
    <row r="257" spans="1:1" ht="14.25" customHeight="1" x14ac:dyDescent="0.25">
      <c r="A257" s="11"/>
    </row>
    <row r="258" spans="1:1" ht="14.25" customHeight="1" x14ac:dyDescent="0.25">
      <c r="A258" s="11"/>
    </row>
    <row r="259" spans="1:1" ht="14.25" customHeight="1" x14ac:dyDescent="0.25">
      <c r="A259" s="11"/>
    </row>
    <row r="260" spans="1:1" ht="14.25" customHeight="1" x14ac:dyDescent="0.25">
      <c r="A260" s="11"/>
    </row>
    <row r="261" spans="1:1" ht="14.25" customHeight="1" x14ac:dyDescent="0.25">
      <c r="A261" s="11"/>
    </row>
    <row r="262" spans="1:1" ht="14.25" customHeight="1" x14ac:dyDescent="0.25">
      <c r="A262" s="11"/>
    </row>
    <row r="263" spans="1:1" ht="14.25" customHeight="1" x14ac:dyDescent="0.25">
      <c r="A263" s="11"/>
    </row>
    <row r="264" spans="1:1" ht="14.25" customHeight="1" x14ac:dyDescent="0.25">
      <c r="A264" s="11"/>
    </row>
    <row r="265" spans="1:1" ht="14.25" customHeight="1" x14ac:dyDescent="0.25">
      <c r="A265" s="11"/>
    </row>
    <row r="266" spans="1:1" ht="14.25" customHeight="1" x14ac:dyDescent="0.25">
      <c r="A266" s="11"/>
    </row>
    <row r="267" spans="1:1" ht="14.25" customHeight="1" x14ac:dyDescent="0.25">
      <c r="A267" s="11"/>
    </row>
    <row r="268" spans="1:1" ht="14.25" customHeight="1" x14ac:dyDescent="0.25">
      <c r="A268" s="11"/>
    </row>
    <row r="269" spans="1:1" ht="14.25" customHeight="1" x14ac:dyDescent="0.25">
      <c r="A269" s="11"/>
    </row>
    <row r="270" spans="1:1" ht="14.25" customHeight="1" x14ac:dyDescent="0.25">
      <c r="A270" s="11"/>
    </row>
    <row r="271" spans="1:1" ht="14.25" customHeight="1" x14ac:dyDescent="0.25">
      <c r="A271" s="11"/>
    </row>
    <row r="272" spans="1:1" ht="14.25" customHeight="1" x14ac:dyDescent="0.25">
      <c r="A272" s="11"/>
    </row>
    <row r="273" spans="1:1" ht="14.25" customHeight="1" x14ac:dyDescent="0.25">
      <c r="A273" s="11"/>
    </row>
    <row r="274" spans="1:1" ht="14.25" customHeight="1" x14ac:dyDescent="0.25">
      <c r="A274" s="11"/>
    </row>
    <row r="275" spans="1:1" ht="14.25" customHeight="1" x14ac:dyDescent="0.25">
      <c r="A275" s="11"/>
    </row>
    <row r="276" spans="1:1" ht="14.25" customHeight="1" x14ac:dyDescent="0.25">
      <c r="A276" s="11"/>
    </row>
    <row r="277" spans="1:1" ht="14.25" customHeight="1" x14ac:dyDescent="0.25">
      <c r="A277" s="11"/>
    </row>
    <row r="278" spans="1:1" ht="14.25" customHeight="1" x14ac:dyDescent="0.25">
      <c r="A278" s="11"/>
    </row>
    <row r="279" spans="1:1" ht="14.25" customHeight="1" x14ac:dyDescent="0.25">
      <c r="A279" s="11"/>
    </row>
    <row r="280" spans="1:1" ht="14.25" customHeight="1" x14ac:dyDescent="0.25">
      <c r="A280" s="11"/>
    </row>
    <row r="281" spans="1:1" ht="14.25" customHeight="1" x14ac:dyDescent="0.25">
      <c r="A281" s="11"/>
    </row>
    <row r="282" spans="1:1" ht="14.25" customHeight="1" x14ac:dyDescent="0.25">
      <c r="A282" s="11"/>
    </row>
    <row r="283" spans="1:1" ht="14.25" customHeight="1" x14ac:dyDescent="0.25">
      <c r="A283" s="11"/>
    </row>
    <row r="284" spans="1:1" ht="14.25" customHeight="1" x14ac:dyDescent="0.25">
      <c r="A284" s="11"/>
    </row>
    <row r="285" spans="1:1" ht="14.25" customHeight="1" x14ac:dyDescent="0.25">
      <c r="A285" s="11"/>
    </row>
    <row r="286" spans="1:1" ht="14.25" customHeight="1" x14ac:dyDescent="0.25">
      <c r="A286" s="11"/>
    </row>
    <row r="287" spans="1:1" ht="14.25" customHeight="1" x14ac:dyDescent="0.25">
      <c r="A287" s="11"/>
    </row>
    <row r="288" spans="1:1" ht="14.25" customHeight="1" x14ac:dyDescent="0.25">
      <c r="A288" s="11"/>
    </row>
    <row r="289" spans="1:1" ht="14.25" customHeight="1" x14ac:dyDescent="0.25">
      <c r="A289" s="11"/>
    </row>
    <row r="290" spans="1:1" ht="14.25" customHeight="1" x14ac:dyDescent="0.25">
      <c r="A290" s="11"/>
    </row>
    <row r="291" spans="1:1" ht="14.25" customHeight="1" x14ac:dyDescent="0.25">
      <c r="A291" s="11"/>
    </row>
    <row r="292" spans="1:1" ht="14.25" customHeight="1" x14ac:dyDescent="0.25">
      <c r="A292" s="11"/>
    </row>
    <row r="293" spans="1:1" ht="14.25" customHeight="1" x14ac:dyDescent="0.25">
      <c r="A293" s="11"/>
    </row>
    <row r="294" spans="1:1" ht="14.25" customHeight="1" x14ac:dyDescent="0.25">
      <c r="A294" s="11"/>
    </row>
    <row r="295" spans="1:1" ht="14.25" customHeight="1" x14ac:dyDescent="0.25">
      <c r="A295" s="11"/>
    </row>
    <row r="296" spans="1:1" ht="14.25" customHeight="1" x14ac:dyDescent="0.25">
      <c r="A296" s="11"/>
    </row>
    <row r="297" spans="1:1" ht="14.25" customHeight="1" x14ac:dyDescent="0.25">
      <c r="A297" s="11"/>
    </row>
    <row r="298" spans="1:1" ht="14.25" customHeight="1" x14ac:dyDescent="0.25">
      <c r="A298" s="11"/>
    </row>
    <row r="299" spans="1:1" ht="14.25" customHeight="1" x14ac:dyDescent="0.25">
      <c r="A299" s="11"/>
    </row>
    <row r="300" spans="1:1" ht="14.25" customHeight="1" x14ac:dyDescent="0.25">
      <c r="A300" s="11"/>
    </row>
    <row r="301" spans="1:1" ht="14.25" customHeight="1" x14ac:dyDescent="0.25">
      <c r="A301" s="11"/>
    </row>
    <row r="302" spans="1:1" ht="14.25" customHeight="1" x14ac:dyDescent="0.25">
      <c r="A302" s="11"/>
    </row>
    <row r="303" spans="1:1" ht="14.25" customHeight="1" x14ac:dyDescent="0.25">
      <c r="A303" s="11"/>
    </row>
    <row r="304" spans="1:1" ht="14.25" customHeight="1" x14ac:dyDescent="0.25">
      <c r="A304" s="11"/>
    </row>
    <row r="305" spans="1:1" ht="14.25" customHeight="1" x14ac:dyDescent="0.25">
      <c r="A305" s="11"/>
    </row>
    <row r="306" spans="1:1" ht="14.25" customHeight="1" x14ac:dyDescent="0.25">
      <c r="A306" s="11"/>
    </row>
    <row r="307" spans="1:1" ht="14.25" customHeight="1" x14ac:dyDescent="0.25">
      <c r="A307" s="11"/>
    </row>
    <row r="308" spans="1:1" ht="14.25" customHeight="1" x14ac:dyDescent="0.25">
      <c r="A308" s="11"/>
    </row>
    <row r="309" spans="1:1" ht="14.25" customHeight="1" x14ac:dyDescent="0.25">
      <c r="A309" s="11"/>
    </row>
    <row r="310" spans="1:1" ht="14.25" customHeight="1" x14ac:dyDescent="0.25">
      <c r="A310" s="11"/>
    </row>
    <row r="311" spans="1:1" ht="14.25" customHeight="1" x14ac:dyDescent="0.25">
      <c r="A311" s="11"/>
    </row>
    <row r="312" spans="1:1" ht="14.25" customHeight="1" x14ac:dyDescent="0.25">
      <c r="A312" s="11"/>
    </row>
    <row r="313" spans="1:1" ht="14.25" customHeight="1" x14ac:dyDescent="0.25">
      <c r="A313" s="11"/>
    </row>
    <row r="314" spans="1:1" ht="14.25" customHeight="1" x14ac:dyDescent="0.25">
      <c r="A314" s="11"/>
    </row>
    <row r="315" spans="1:1" ht="14.25" customHeight="1" x14ac:dyDescent="0.25">
      <c r="A315" s="11"/>
    </row>
    <row r="316" spans="1:1" ht="14.25" customHeight="1" x14ac:dyDescent="0.25">
      <c r="A316" s="11"/>
    </row>
    <row r="317" spans="1:1" ht="14.25" customHeight="1" x14ac:dyDescent="0.25">
      <c r="A317" s="11"/>
    </row>
    <row r="318" spans="1:1" ht="14.25" customHeight="1" x14ac:dyDescent="0.25">
      <c r="A318" s="11"/>
    </row>
    <row r="319" spans="1:1" ht="14.25" customHeight="1" x14ac:dyDescent="0.25">
      <c r="A319" s="11"/>
    </row>
    <row r="320" spans="1:1" ht="14.25" customHeight="1" x14ac:dyDescent="0.25">
      <c r="A320" s="11"/>
    </row>
    <row r="321" spans="1:1" ht="14.25" customHeight="1" x14ac:dyDescent="0.25">
      <c r="A321" s="11"/>
    </row>
    <row r="322" spans="1:1" ht="14.25" customHeight="1" x14ac:dyDescent="0.25">
      <c r="A322" s="11"/>
    </row>
    <row r="323" spans="1:1" ht="14.25" customHeight="1" x14ac:dyDescent="0.25">
      <c r="A323" s="11"/>
    </row>
    <row r="324" spans="1:1" ht="14.25" customHeight="1" x14ac:dyDescent="0.25">
      <c r="A324" s="11"/>
    </row>
    <row r="325" spans="1:1" ht="14.25" customHeight="1" x14ac:dyDescent="0.25">
      <c r="A325" s="11"/>
    </row>
    <row r="326" spans="1:1" ht="14.25" customHeight="1" x14ac:dyDescent="0.25">
      <c r="A326" s="11"/>
    </row>
    <row r="327" spans="1:1" ht="14.25" customHeight="1" x14ac:dyDescent="0.25">
      <c r="A327" s="11"/>
    </row>
    <row r="328" spans="1:1" ht="14.25" customHeight="1" x14ac:dyDescent="0.25">
      <c r="A328" s="11"/>
    </row>
    <row r="329" spans="1:1" ht="14.25" customHeight="1" x14ac:dyDescent="0.25">
      <c r="A329" s="11"/>
    </row>
    <row r="330" spans="1:1" ht="14.25" customHeight="1" x14ac:dyDescent="0.25">
      <c r="A330" s="11"/>
    </row>
    <row r="331" spans="1:1" ht="14.25" customHeight="1" x14ac:dyDescent="0.25">
      <c r="A331" s="11"/>
    </row>
    <row r="332" spans="1:1" ht="14.25" customHeight="1" x14ac:dyDescent="0.25">
      <c r="A332" s="11"/>
    </row>
    <row r="333" spans="1:1" ht="14.25" customHeight="1" x14ac:dyDescent="0.25">
      <c r="A333" s="11"/>
    </row>
    <row r="334" spans="1:1" ht="14.25" customHeight="1" x14ac:dyDescent="0.25">
      <c r="A334" s="11"/>
    </row>
    <row r="335" spans="1:1" ht="14.25" customHeight="1" x14ac:dyDescent="0.25">
      <c r="A335" s="11"/>
    </row>
    <row r="336" spans="1:1" ht="14.25" customHeight="1" x14ac:dyDescent="0.25">
      <c r="A336" s="11"/>
    </row>
    <row r="337" spans="1:1" ht="14.25" customHeight="1" x14ac:dyDescent="0.25">
      <c r="A337" s="11"/>
    </row>
    <row r="338" spans="1:1" ht="14.25" customHeight="1" x14ac:dyDescent="0.25">
      <c r="A338" s="11"/>
    </row>
    <row r="339" spans="1:1" ht="14.25" customHeight="1" x14ac:dyDescent="0.25">
      <c r="A339" s="11"/>
    </row>
    <row r="340" spans="1:1" ht="14.25" customHeight="1" x14ac:dyDescent="0.25">
      <c r="A340" s="11"/>
    </row>
    <row r="341" spans="1:1" ht="14.25" customHeight="1" x14ac:dyDescent="0.25">
      <c r="A341" s="11"/>
    </row>
    <row r="342" spans="1:1" ht="14.25" customHeight="1" x14ac:dyDescent="0.25">
      <c r="A342" s="11"/>
    </row>
    <row r="343" spans="1:1" ht="14.25" customHeight="1" x14ac:dyDescent="0.25">
      <c r="A343" s="11"/>
    </row>
    <row r="344" spans="1:1" ht="14.25" customHeight="1" x14ac:dyDescent="0.25">
      <c r="A344" s="11"/>
    </row>
    <row r="345" spans="1:1" ht="14.25" customHeight="1" x14ac:dyDescent="0.25">
      <c r="A345" s="11"/>
    </row>
    <row r="346" spans="1:1" ht="14.25" customHeight="1" x14ac:dyDescent="0.25">
      <c r="A346" s="11"/>
    </row>
    <row r="347" spans="1:1" ht="14.25" customHeight="1" x14ac:dyDescent="0.25">
      <c r="A347" s="11"/>
    </row>
    <row r="348" spans="1:1" ht="14.25" customHeight="1" x14ac:dyDescent="0.25">
      <c r="A348" s="11"/>
    </row>
    <row r="349" spans="1:1" ht="14.25" customHeight="1" x14ac:dyDescent="0.25">
      <c r="A349" s="11"/>
    </row>
    <row r="350" spans="1:1" ht="14.25" customHeight="1" x14ac:dyDescent="0.25">
      <c r="A350" s="11"/>
    </row>
    <row r="351" spans="1:1" ht="14.25" customHeight="1" x14ac:dyDescent="0.25">
      <c r="A351" s="11"/>
    </row>
    <row r="352" spans="1:1" ht="14.25" customHeight="1" x14ac:dyDescent="0.25">
      <c r="A352" s="11"/>
    </row>
    <row r="353" spans="1:1" ht="14.25" customHeight="1" x14ac:dyDescent="0.25">
      <c r="A353" s="11"/>
    </row>
    <row r="354" spans="1:1" ht="14.25" customHeight="1" x14ac:dyDescent="0.25">
      <c r="A354" s="11"/>
    </row>
    <row r="355" spans="1:1" ht="14.25" customHeight="1" x14ac:dyDescent="0.25">
      <c r="A355" s="11"/>
    </row>
    <row r="356" spans="1:1" ht="14.25" customHeight="1" x14ac:dyDescent="0.25">
      <c r="A356" s="11"/>
    </row>
    <row r="357" spans="1:1" ht="14.25" customHeight="1" x14ac:dyDescent="0.25">
      <c r="A357" s="11"/>
    </row>
    <row r="358" spans="1:1" ht="14.25" customHeight="1" x14ac:dyDescent="0.25">
      <c r="A358" s="11"/>
    </row>
    <row r="359" spans="1:1" ht="14.25" customHeight="1" x14ac:dyDescent="0.25">
      <c r="A359" s="11"/>
    </row>
    <row r="360" spans="1:1" ht="14.25" customHeight="1" x14ac:dyDescent="0.25">
      <c r="A360" s="11"/>
    </row>
    <row r="361" spans="1:1" ht="14.25" customHeight="1" x14ac:dyDescent="0.25">
      <c r="A361" s="11"/>
    </row>
    <row r="362" spans="1:1" ht="14.25" customHeight="1" x14ac:dyDescent="0.25">
      <c r="A362" s="11"/>
    </row>
    <row r="363" spans="1:1" ht="14.25" customHeight="1" x14ac:dyDescent="0.25">
      <c r="A363" s="11"/>
    </row>
    <row r="364" spans="1:1" ht="14.25" customHeight="1" x14ac:dyDescent="0.25">
      <c r="A364" s="11"/>
    </row>
    <row r="365" spans="1:1" ht="14.25" customHeight="1" x14ac:dyDescent="0.25">
      <c r="A365" s="11"/>
    </row>
    <row r="366" spans="1:1" ht="14.25" customHeight="1" x14ac:dyDescent="0.25">
      <c r="A366" s="11"/>
    </row>
    <row r="367" spans="1:1" ht="14.25" customHeight="1" x14ac:dyDescent="0.25">
      <c r="A367" s="11"/>
    </row>
    <row r="368" spans="1:1" ht="14.25" customHeight="1" x14ac:dyDescent="0.25">
      <c r="A368" s="11"/>
    </row>
    <row r="369" spans="1:1" ht="14.25" customHeight="1" x14ac:dyDescent="0.25">
      <c r="A369" s="11"/>
    </row>
    <row r="370" spans="1:1" ht="14.25" customHeight="1" x14ac:dyDescent="0.25">
      <c r="A370" s="11"/>
    </row>
    <row r="371" spans="1:1" ht="14.25" customHeight="1" x14ac:dyDescent="0.25">
      <c r="A371" s="11"/>
    </row>
    <row r="372" spans="1:1" ht="14.25" customHeight="1" x14ac:dyDescent="0.25">
      <c r="A372" s="11"/>
    </row>
    <row r="373" spans="1:1" ht="14.25" customHeight="1" x14ac:dyDescent="0.25">
      <c r="A373" s="11"/>
    </row>
    <row r="374" spans="1:1" ht="14.25" customHeight="1" x14ac:dyDescent="0.25">
      <c r="A374" s="11"/>
    </row>
    <row r="375" spans="1:1" ht="14.25" customHeight="1" x14ac:dyDescent="0.25">
      <c r="A375" s="11"/>
    </row>
    <row r="376" spans="1:1" ht="14.25" customHeight="1" x14ac:dyDescent="0.25">
      <c r="A376" s="11"/>
    </row>
    <row r="377" spans="1:1" ht="14.25" customHeight="1" x14ac:dyDescent="0.25">
      <c r="A377" s="11"/>
    </row>
    <row r="378" spans="1:1" ht="14.25" customHeight="1" x14ac:dyDescent="0.25">
      <c r="A378" s="11"/>
    </row>
    <row r="379" spans="1:1" ht="14.25" customHeight="1" x14ac:dyDescent="0.25">
      <c r="A379" s="11"/>
    </row>
    <row r="380" spans="1:1" ht="14.25" customHeight="1" x14ac:dyDescent="0.25">
      <c r="A380" s="11"/>
    </row>
    <row r="381" spans="1:1" ht="14.25" customHeight="1" x14ac:dyDescent="0.25">
      <c r="A381" s="11"/>
    </row>
    <row r="382" spans="1:1" ht="14.25" customHeight="1" x14ac:dyDescent="0.25">
      <c r="A382" s="11"/>
    </row>
    <row r="383" spans="1:1" ht="14.25" customHeight="1" x14ac:dyDescent="0.25">
      <c r="A383" s="11"/>
    </row>
    <row r="384" spans="1:1" ht="14.25" customHeight="1" x14ac:dyDescent="0.25">
      <c r="A384" s="11"/>
    </row>
    <row r="385" spans="1:1" ht="14.25" customHeight="1" x14ac:dyDescent="0.25">
      <c r="A385" s="11"/>
    </row>
    <row r="386" spans="1:1" ht="14.25" customHeight="1" x14ac:dyDescent="0.25">
      <c r="A386" s="11"/>
    </row>
    <row r="387" spans="1:1" ht="14.25" customHeight="1" x14ac:dyDescent="0.25">
      <c r="A387" s="11"/>
    </row>
    <row r="388" spans="1:1" ht="14.25" customHeight="1" x14ac:dyDescent="0.25">
      <c r="A388" s="11"/>
    </row>
    <row r="389" spans="1:1" ht="14.25" customHeight="1" x14ac:dyDescent="0.25">
      <c r="A389" s="11"/>
    </row>
    <row r="390" spans="1:1" ht="14.25" customHeight="1" x14ac:dyDescent="0.25">
      <c r="A390" s="11"/>
    </row>
    <row r="391" spans="1:1" ht="14.25" customHeight="1" x14ac:dyDescent="0.25">
      <c r="A391" s="11"/>
    </row>
    <row r="392" spans="1:1" ht="14.25" customHeight="1" x14ac:dyDescent="0.25">
      <c r="A392" s="11"/>
    </row>
    <row r="393" spans="1:1" ht="14.25" customHeight="1" x14ac:dyDescent="0.25">
      <c r="A393" s="11"/>
    </row>
    <row r="394" spans="1:1" ht="14.25" customHeight="1" x14ac:dyDescent="0.25">
      <c r="A394" s="11"/>
    </row>
    <row r="395" spans="1:1" ht="14.25" customHeight="1" x14ac:dyDescent="0.25">
      <c r="A395" s="11"/>
    </row>
    <row r="396" spans="1:1" ht="14.25" customHeight="1" x14ac:dyDescent="0.25">
      <c r="A396" s="11"/>
    </row>
    <row r="397" spans="1:1" ht="14.25" customHeight="1" x14ac:dyDescent="0.25">
      <c r="A397" s="11"/>
    </row>
    <row r="398" spans="1:1" ht="14.25" customHeight="1" x14ac:dyDescent="0.25">
      <c r="A398" s="11"/>
    </row>
    <row r="399" spans="1:1" ht="14.25" customHeight="1" x14ac:dyDescent="0.25">
      <c r="A399" s="11"/>
    </row>
    <row r="400" spans="1:1" ht="14.25" customHeight="1" x14ac:dyDescent="0.25">
      <c r="A400" s="11"/>
    </row>
    <row r="401" spans="1:1" ht="14.25" customHeight="1" x14ac:dyDescent="0.25">
      <c r="A401" s="11"/>
    </row>
    <row r="402" spans="1:1" ht="14.25" customHeight="1" x14ac:dyDescent="0.25">
      <c r="A402" s="11"/>
    </row>
    <row r="403" spans="1:1" ht="14.25" customHeight="1" x14ac:dyDescent="0.25">
      <c r="A403" s="11"/>
    </row>
    <row r="404" spans="1:1" ht="14.25" customHeight="1" x14ac:dyDescent="0.25">
      <c r="A404" s="11"/>
    </row>
    <row r="405" spans="1:1" ht="14.25" customHeight="1" x14ac:dyDescent="0.25">
      <c r="A405" s="11"/>
    </row>
    <row r="406" spans="1:1" ht="14.25" customHeight="1" x14ac:dyDescent="0.25">
      <c r="A406" s="11"/>
    </row>
    <row r="407" spans="1:1" ht="14.25" customHeight="1" x14ac:dyDescent="0.25">
      <c r="A407" s="11"/>
    </row>
    <row r="408" spans="1:1" ht="14.25" customHeight="1" x14ac:dyDescent="0.25">
      <c r="A408" s="11"/>
    </row>
    <row r="409" spans="1:1" ht="14.25" customHeight="1" x14ac:dyDescent="0.25">
      <c r="A409" s="11"/>
    </row>
    <row r="410" spans="1:1" ht="14.25" customHeight="1" x14ac:dyDescent="0.25">
      <c r="A410" s="11"/>
    </row>
    <row r="411" spans="1:1" ht="14.25" customHeight="1" x14ac:dyDescent="0.25">
      <c r="A411" s="11"/>
    </row>
    <row r="412" spans="1:1" ht="14.25" customHeight="1" x14ac:dyDescent="0.25">
      <c r="A412" s="11"/>
    </row>
    <row r="413" spans="1:1" ht="14.25" customHeight="1" x14ac:dyDescent="0.25">
      <c r="A413" s="11"/>
    </row>
    <row r="414" spans="1:1" ht="14.25" customHeight="1" x14ac:dyDescent="0.25">
      <c r="A414" s="11"/>
    </row>
    <row r="415" spans="1:1" ht="14.25" customHeight="1" x14ac:dyDescent="0.25">
      <c r="A415" s="11"/>
    </row>
    <row r="416" spans="1:1" ht="14.25" customHeight="1" x14ac:dyDescent="0.25">
      <c r="A416" s="11"/>
    </row>
    <row r="417" spans="1:1" ht="14.25" customHeight="1" x14ac:dyDescent="0.25">
      <c r="A417" s="11"/>
    </row>
    <row r="418" spans="1:1" ht="14.25" customHeight="1" x14ac:dyDescent="0.25">
      <c r="A418" s="11"/>
    </row>
    <row r="419" spans="1:1" ht="14.25" customHeight="1" x14ac:dyDescent="0.25">
      <c r="A419" s="11"/>
    </row>
    <row r="420" spans="1:1" ht="14.25" customHeight="1" x14ac:dyDescent="0.25">
      <c r="A420" s="11"/>
    </row>
    <row r="421" spans="1:1" ht="14.25" customHeight="1" x14ac:dyDescent="0.25">
      <c r="A421" s="11"/>
    </row>
    <row r="422" spans="1:1" ht="14.25" customHeight="1" x14ac:dyDescent="0.25">
      <c r="A422" s="11"/>
    </row>
    <row r="423" spans="1:1" ht="14.25" customHeight="1" x14ac:dyDescent="0.25">
      <c r="A423" s="11"/>
    </row>
    <row r="424" spans="1:1" ht="14.25" customHeight="1" x14ac:dyDescent="0.25">
      <c r="A424" s="11"/>
    </row>
    <row r="425" spans="1:1" ht="14.25" customHeight="1" x14ac:dyDescent="0.25">
      <c r="A425" s="11"/>
    </row>
    <row r="426" spans="1:1" ht="14.25" customHeight="1" x14ac:dyDescent="0.25">
      <c r="A426" s="11"/>
    </row>
    <row r="427" spans="1:1" ht="14.25" customHeight="1" x14ac:dyDescent="0.25">
      <c r="A427" s="11"/>
    </row>
    <row r="428" spans="1:1" ht="14.25" customHeight="1" x14ac:dyDescent="0.25">
      <c r="A428" s="11"/>
    </row>
    <row r="429" spans="1:1" ht="14.25" customHeight="1" x14ac:dyDescent="0.25">
      <c r="A429" s="11"/>
    </row>
    <row r="430" spans="1:1" ht="14.25" customHeight="1" x14ac:dyDescent="0.25">
      <c r="A430" s="11"/>
    </row>
    <row r="431" spans="1:1" ht="14.25" customHeight="1" x14ac:dyDescent="0.25">
      <c r="A431" s="11"/>
    </row>
    <row r="432" spans="1:1" ht="14.25" customHeight="1" x14ac:dyDescent="0.25">
      <c r="A432" s="11"/>
    </row>
    <row r="433" spans="1:1" ht="14.25" customHeight="1" x14ac:dyDescent="0.25">
      <c r="A433" s="11"/>
    </row>
    <row r="434" spans="1:1" ht="14.25" customHeight="1" x14ac:dyDescent="0.25">
      <c r="A434" s="11"/>
    </row>
    <row r="435" spans="1:1" ht="14.25" customHeight="1" x14ac:dyDescent="0.25">
      <c r="A435" s="11"/>
    </row>
    <row r="436" spans="1:1" ht="14.25" customHeight="1" x14ac:dyDescent="0.25">
      <c r="A436" s="11"/>
    </row>
    <row r="437" spans="1:1" ht="14.25" customHeight="1" x14ac:dyDescent="0.25">
      <c r="A437" s="11"/>
    </row>
    <row r="438" spans="1:1" ht="14.25" customHeight="1" x14ac:dyDescent="0.25">
      <c r="A438" s="11"/>
    </row>
    <row r="439" spans="1:1" ht="14.25" customHeight="1" x14ac:dyDescent="0.25">
      <c r="A439" s="11"/>
    </row>
    <row r="440" spans="1:1" ht="14.25" customHeight="1" x14ac:dyDescent="0.25">
      <c r="A440" s="11"/>
    </row>
    <row r="441" spans="1:1" ht="14.25" customHeight="1" x14ac:dyDescent="0.25">
      <c r="A441" s="11"/>
    </row>
    <row r="442" spans="1:1" ht="14.25" customHeight="1" x14ac:dyDescent="0.25">
      <c r="A442" s="11"/>
    </row>
    <row r="443" spans="1:1" ht="14.25" customHeight="1" x14ac:dyDescent="0.25">
      <c r="A443" s="11"/>
    </row>
    <row r="444" spans="1:1" ht="14.25" customHeight="1" x14ac:dyDescent="0.25">
      <c r="A444" s="11"/>
    </row>
    <row r="445" spans="1:1" ht="14.25" customHeight="1" x14ac:dyDescent="0.25">
      <c r="A445" s="11"/>
    </row>
    <row r="446" spans="1:1" ht="14.25" customHeight="1" x14ac:dyDescent="0.25">
      <c r="A446" s="11"/>
    </row>
    <row r="447" spans="1:1" ht="14.25" customHeight="1" x14ac:dyDescent="0.25">
      <c r="A447" s="11"/>
    </row>
    <row r="448" spans="1:1" ht="14.25" customHeight="1" x14ac:dyDescent="0.25">
      <c r="A448" s="11"/>
    </row>
    <row r="449" spans="1:1" ht="14.25" customHeight="1" x14ac:dyDescent="0.25">
      <c r="A449" s="11"/>
    </row>
    <row r="450" spans="1:1" ht="14.25" customHeight="1" x14ac:dyDescent="0.25">
      <c r="A450" s="11"/>
    </row>
    <row r="451" spans="1:1" ht="14.25" customHeight="1" x14ac:dyDescent="0.25">
      <c r="A451" s="11"/>
    </row>
    <row r="452" spans="1:1" ht="14.25" customHeight="1" x14ac:dyDescent="0.25">
      <c r="A452" s="11"/>
    </row>
    <row r="453" spans="1:1" ht="14.25" customHeight="1" x14ac:dyDescent="0.25">
      <c r="A453" s="11"/>
    </row>
    <row r="454" spans="1:1" ht="14.25" customHeight="1" x14ac:dyDescent="0.25">
      <c r="A454" s="11"/>
    </row>
    <row r="455" spans="1:1" ht="14.25" customHeight="1" x14ac:dyDescent="0.25">
      <c r="A455" s="11"/>
    </row>
    <row r="456" spans="1:1" ht="14.25" customHeight="1" x14ac:dyDescent="0.25">
      <c r="A456" s="11"/>
    </row>
    <row r="457" spans="1:1" ht="14.25" customHeight="1" x14ac:dyDescent="0.25">
      <c r="A457" s="11"/>
    </row>
    <row r="458" spans="1:1" ht="14.25" customHeight="1" x14ac:dyDescent="0.25">
      <c r="A458" s="11"/>
    </row>
    <row r="459" spans="1:1" ht="14.25" customHeight="1" x14ac:dyDescent="0.25">
      <c r="A459" s="11"/>
    </row>
    <row r="460" spans="1:1" ht="14.25" customHeight="1" x14ac:dyDescent="0.25">
      <c r="A460" s="11"/>
    </row>
    <row r="461" spans="1:1" ht="14.25" customHeight="1" x14ac:dyDescent="0.25">
      <c r="A461" s="11"/>
    </row>
    <row r="462" spans="1:1" ht="14.25" customHeight="1" x14ac:dyDescent="0.25">
      <c r="A462" s="11"/>
    </row>
    <row r="463" spans="1:1" ht="14.25" customHeight="1" x14ac:dyDescent="0.25">
      <c r="A463" s="11"/>
    </row>
    <row r="464" spans="1:1" ht="14.25" customHeight="1" x14ac:dyDescent="0.25">
      <c r="A464" s="11"/>
    </row>
    <row r="465" spans="1:1" ht="14.25" customHeight="1" x14ac:dyDescent="0.25">
      <c r="A465" s="11"/>
    </row>
    <row r="466" spans="1:1" ht="14.25" customHeight="1" x14ac:dyDescent="0.25">
      <c r="A466" s="11"/>
    </row>
    <row r="467" spans="1:1" ht="14.25" customHeight="1" x14ac:dyDescent="0.25">
      <c r="A467" s="11"/>
    </row>
    <row r="468" spans="1:1" ht="14.25" customHeight="1" x14ac:dyDescent="0.25">
      <c r="A468" s="11"/>
    </row>
    <row r="469" spans="1:1" ht="14.25" customHeight="1" x14ac:dyDescent="0.25">
      <c r="A469" s="11"/>
    </row>
    <row r="470" spans="1:1" ht="14.25" customHeight="1" x14ac:dyDescent="0.25">
      <c r="A470" s="11"/>
    </row>
    <row r="471" spans="1:1" ht="14.25" customHeight="1" x14ac:dyDescent="0.25">
      <c r="A471" s="11"/>
    </row>
    <row r="472" spans="1:1" ht="14.25" customHeight="1" x14ac:dyDescent="0.25">
      <c r="A472" s="11"/>
    </row>
    <row r="473" spans="1:1" ht="14.25" customHeight="1" x14ac:dyDescent="0.25">
      <c r="A473" s="11"/>
    </row>
    <row r="474" spans="1:1" ht="14.25" customHeight="1" x14ac:dyDescent="0.25">
      <c r="A474" s="11"/>
    </row>
    <row r="475" spans="1:1" ht="14.25" customHeight="1" x14ac:dyDescent="0.25">
      <c r="A475" s="11"/>
    </row>
    <row r="476" spans="1:1" ht="14.25" customHeight="1" x14ac:dyDescent="0.25">
      <c r="A476" s="11"/>
    </row>
    <row r="477" spans="1:1" ht="14.25" customHeight="1" x14ac:dyDescent="0.25">
      <c r="A477" s="11"/>
    </row>
    <row r="478" spans="1:1" ht="14.25" customHeight="1" x14ac:dyDescent="0.25">
      <c r="A478" s="11"/>
    </row>
    <row r="479" spans="1:1" ht="14.25" customHeight="1" x14ac:dyDescent="0.25">
      <c r="A479" s="11"/>
    </row>
    <row r="480" spans="1:1" ht="14.25" customHeight="1" x14ac:dyDescent="0.25">
      <c r="A480" s="11"/>
    </row>
    <row r="481" spans="1:1" ht="14.25" customHeight="1" x14ac:dyDescent="0.25">
      <c r="A481" s="11"/>
    </row>
    <row r="482" spans="1:1" ht="14.25" customHeight="1" x14ac:dyDescent="0.25">
      <c r="A482" s="11"/>
    </row>
    <row r="483" spans="1:1" ht="14.25" customHeight="1" x14ac:dyDescent="0.25">
      <c r="A483" s="11"/>
    </row>
    <row r="484" spans="1:1" ht="14.25" customHeight="1" x14ac:dyDescent="0.25">
      <c r="A484" s="11"/>
    </row>
    <row r="485" spans="1:1" ht="14.25" customHeight="1" x14ac:dyDescent="0.25">
      <c r="A485" s="11"/>
    </row>
    <row r="486" spans="1:1" ht="14.25" customHeight="1" x14ac:dyDescent="0.25">
      <c r="A486" s="11"/>
    </row>
    <row r="487" spans="1:1" ht="14.25" customHeight="1" x14ac:dyDescent="0.25">
      <c r="A487" s="11"/>
    </row>
    <row r="488" spans="1:1" ht="14.25" customHeight="1" x14ac:dyDescent="0.25">
      <c r="A488" s="11"/>
    </row>
    <row r="489" spans="1:1" ht="14.25" customHeight="1" x14ac:dyDescent="0.25">
      <c r="A489" s="11"/>
    </row>
    <row r="490" spans="1:1" ht="14.25" customHeight="1" x14ac:dyDescent="0.25">
      <c r="A490" s="11"/>
    </row>
    <row r="491" spans="1:1" ht="14.25" customHeight="1" x14ac:dyDescent="0.25">
      <c r="A491" s="11"/>
    </row>
    <row r="492" spans="1:1" ht="14.25" customHeight="1" x14ac:dyDescent="0.25">
      <c r="A492" s="11"/>
    </row>
    <row r="493" spans="1:1" ht="14.25" customHeight="1" x14ac:dyDescent="0.25">
      <c r="A493" s="11"/>
    </row>
    <row r="494" spans="1:1" ht="14.25" customHeight="1" x14ac:dyDescent="0.25">
      <c r="A494" s="11"/>
    </row>
    <row r="495" spans="1:1" ht="14.25" customHeight="1" x14ac:dyDescent="0.25">
      <c r="A495" s="11"/>
    </row>
    <row r="496" spans="1:1" ht="14.25" customHeight="1" x14ac:dyDescent="0.25">
      <c r="A496" s="11"/>
    </row>
    <row r="497" spans="1:1" ht="14.25" customHeight="1" x14ac:dyDescent="0.25">
      <c r="A497" s="11"/>
    </row>
    <row r="498" spans="1:1" ht="14.25" customHeight="1" x14ac:dyDescent="0.25">
      <c r="A498" s="11"/>
    </row>
    <row r="499" spans="1:1" ht="14.25" customHeight="1" x14ac:dyDescent="0.25">
      <c r="A499" s="11"/>
    </row>
    <row r="500" spans="1:1" ht="14.25" customHeight="1" x14ac:dyDescent="0.25">
      <c r="A500" s="11"/>
    </row>
    <row r="501" spans="1:1" ht="14.25" customHeight="1" x14ac:dyDescent="0.25">
      <c r="A501" s="11"/>
    </row>
    <row r="502" spans="1:1" ht="14.25" customHeight="1" x14ac:dyDescent="0.25">
      <c r="A502" s="11"/>
    </row>
    <row r="503" spans="1:1" ht="14.25" customHeight="1" x14ac:dyDescent="0.25">
      <c r="A503" s="11"/>
    </row>
    <row r="504" spans="1:1" ht="14.25" customHeight="1" x14ac:dyDescent="0.25">
      <c r="A504" s="11"/>
    </row>
    <row r="505" spans="1:1" ht="14.25" customHeight="1" x14ac:dyDescent="0.25">
      <c r="A505" s="11"/>
    </row>
    <row r="506" spans="1:1" ht="14.25" customHeight="1" x14ac:dyDescent="0.25">
      <c r="A506" s="11"/>
    </row>
    <row r="507" spans="1:1" ht="14.25" customHeight="1" x14ac:dyDescent="0.25">
      <c r="A507" s="11"/>
    </row>
    <row r="508" spans="1:1" ht="14.25" customHeight="1" x14ac:dyDescent="0.25">
      <c r="A508" s="11"/>
    </row>
    <row r="509" spans="1:1" ht="14.25" customHeight="1" x14ac:dyDescent="0.25">
      <c r="A509" s="11"/>
    </row>
    <row r="510" spans="1:1" ht="14.25" customHeight="1" x14ac:dyDescent="0.25">
      <c r="A510" s="11"/>
    </row>
    <row r="511" spans="1:1" ht="14.25" customHeight="1" x14ac:dyDescent="0.25">
      <c r="A511" s="11"/>
    </row>
    <row r="512" spans="1:1" ht="14.25" customHeight="1" x14ac:dyDescent="0.25">
      <c r="A512" s="11"/>
    </row>
    <row r="513" spans="1:1" ht="14.25" customHeight="1" x14ac:dyDescent="0.25">
      <c r="A513" s="11"/>
    </row>
    <row r="514" spans="1:1" ht="14.25" customHeight="1" x14ac:dyDescent="0.25">
      <c r="A514" s="11"/>
    </row>
    <row r="515" spans="1:1" ht="14.25" customHeight="1" x14ac:dyDescent="0.25">
      <c r="A515" s="11"/>
    </row>
    <row r="516" spans="1:1" ht="14.25" customHeight="1" x14ac:dyDescent="0.25">
      <c r="A516" s="11"/>
    </row>
    <row r="517" spans="1:1" ht="14.25" customHeight="1" x14ac:dyDescent="0.25">
      <c r="A517" s="11"/>
    </row>
    <row r="518" spans="1:1" ht="14.25" customHeight="1" x14ac:dyDescent="0.25">
      <c r="A518" s="11"/>
    </row>
    <row r="519" spans="1:1" ht="14.25" customHeight="1" x14ac:dyDescent="0.25">
      <c r="A519" s="11"/>
    </row>
    <row r="520" spans="1:1" ht="14.25" customHeight="1" x14ac:dyDescent="0.25">
      <c r="A520" s="11"/>
    </row>
    <row r="521" spans="1:1" ht="14.25" customHeight="1" x14ac:dyDescent="0.25">
      <c r="A521" s="11"/>
    </row>
    <row r="522" spans="1:1" ht="14.25" customHeight="1" x14ac:dyDescent="0.25">
      <c r="A522" s="11"/>
    </row>
    <row r="523" spans="1:1" ht="14.25" customHeight="1" x14ac:dyDescent="0.25">
      <c r="A523" s="11"/>
    </row>
    <row r="524" spans="1:1" ht="14.25" customHeight="1" x14ac:dyDescent="0.25">
      <c r="A524" s="11"/>
    </row>
    <row r="525" spans="1:1" ht="14.25" customHeight="1" x14ac:dyDescent="0.25">
      <c r="A525" s="11"/>
    </row>
    <row r="526" spans="1:1" ht="14.25" customHeight="1" x14ac:dyDescent="0.25">
      <c r="A526" s="11"/>
    </row>
    <row r="527" spans="1:1" ht="14.25" customHeight="1" x14ac:dyDescent="0.25">
      <c r="A527" s="11"/>
    </row>
    <row r="528" spans="1:1" ht="14.25" customHeight="1" x14ac:dyDescent="0.25">
      <c r="A528" s="11"/>
    </row>
    <row r="529" spans="1:1" ht="14.25" customHeight="1" x14ac:dyDescent="0.25">
      <c r="A529" s="11"/>
    </row>
    <row r="530" spans="1:1" ht="14.25" customHeight="1" x14ac:dyDescent="0.25">
      <c r="A530" s="11"/>
    </row>
    <row r="531" spans="1:1" ht="14.25" customHeight="1" x14ac:dyDescent="0.25">
      <c r="A531" s="11"/>
    </row>
    <row r="532" spans="1:1" ht="14.25" customHeight="1" x14ac:dyDescent="0.25">
      <c r="A532" s="11"/>
    </row>
    <row r="533" spans="1:1" ht="14.25" customHeight="1" x14ac:dyDescent="0.25">
      <c r="A533" s="11"/>
    </row>
    <row r="534" spans="1:1" ht="14.25" customHeight="1" x14ac:dyDescent="0.25">
      <c r="A534" s="11"/>
    </row>
    <row r="535" spans="1:1" ht="14.25" customHeight="1" x14ac:dyDescent="0.25">
      <c r="A535" s="11"/>
    </row>
    <row r="536" spans="1:1" ht="14.25" customHeight="1" x14ac:dyDescent="0.25">
      <c r="A536" s="11"/>
    </row>
    <row r="537" spans="1:1" ht="14.25" customHeight="1" x14ac:dyDescent="0.25">
      <c r="A537" s="11"/>
    </row>
    <row r="538" spans="1:1" ht="14.25" customHeight="1" x14ac:dyDescent="0.25">
      <c r="A538" s="11"/>
    </row>
    <row r="539" spans="1:1" ht="14.25" customHeight="1" x14ac:dyDescent="0.25">
      <c r="A539" s="11"/>
    </row>
    <row r="540" spans="1:1" ht="14.25" customHeight="1" x14ac:dyDescent="0.25">
      <c r="A540" s="11"/>
    </row>
    <row r="541" spans="1:1" ht="14.25" customHeight="1" x14ac:dyDescent="0.25">
      <c r="A541" s="11"/>
    </row>
    <row r="542" spans="1:1" ht="14.25" customHeight="1" x14ac:dyDescent="0.25">
      <c r="A542" s="11"/>
    </row>
    <row r="543" spans="1:1" ht="14.25" customHeight="1" x14ac:dyDescent="0.25">
      <c r="A543" s="11"/>
    </row>
    <row r="544" spans="1:1" ht="14.25" customHeight="1" x14ac:dyDescent="0.25">
      <c r="A544" s="11"/>
    </row>
    <row r="545" spans="1:1" ht="14.25" customHeight="1" x14ac:dyDescent="0.25">
      <c r="A545" s="11"/>
    </row>
    <row r="546" spans="1:1" ht="14.25" customHeight="1" x14ac:dyDescent="0.25">
      <c r="A546" s="11"/>
    </row>
    <row r="547" spans="1:1" ht="14.25" customHeight="1" x14ac:dyDescent="0.25">
      <c r="A547" s="11"/>
    </row>
    <row r="548" spans="1:1" ht="14.25" customHeight="1" x14ac:dyDescent="0.25">
      <c r="A548" s="11"/>
    </row>
    <row r="549" spans="1:1" ht="14.25" customHeight="1" x14ac:dyDescent="0.25">
      <c r="A549" s="11"/>
    </row>
    <row r="550" spans="1:1" ht="14.25" customHeight="1" x14ac:dyDescent="0.25">
      <c r="A550" s="11"/>
    </row>
    <row r="551" spans="1:1" ht="14.25" customHeight="1" x14ac:dyDescent="0.25">
      <c r="A551" s="11"/>
    </row>
    <row r="552" spans="1:1" ht="14.25" customHeight="1" x14ac:dyDescent="0.25">
      <c r="A552" s="11"/>
    </row>
    <row r="553" spans="1:1" ht="14.25" customHeight="1" x14ac:dyDescent="0.25">
      <c r="A553" s="11"/>
    </row>
    <row r="554" spans="1:1" ht="14.25" customHeight="1" x14ac:dyDescent="0.25">
      <c r="A554" s="11"/>
    </row>
    <row r="555" spans="1:1" ht="14.25" customHeight="1" x14ac:dyDescent="0.25">
      <c r="A555" s="11"/>
    </row>
    <row r="556" spans="1:1" ht="14.25" customHeight="1" x14ac:dyDescent="0.25">
      <c r="A556" s="11"/>
    </row>
    <row r="557" spans="1:1" ht="14.25" customHeight="1" x14ac:dyDescent="0.25">
      <c r="A557" s="11"/>
    </row>
    <row r="558" spans="1:1" ht="14.25" customHeight="1" x14ac:dyDescent="0.25">
      <c r="A558" s="11"/>
    </row>
    <row r="559" spans="1:1" ht="14.25" customHeight="1" x14ac:dyDescent="0.25">
      <c r="A559" s="11"/>
    </row>
    <row r="560" spans="1:1" ht="14.25" customHeight="1" x14ac:dyDescent="0.25">
      <c r="A560" s="11"/>
    </row>
    <row r="561" spans="1:1" ht="14.25" customHeight="1" x14ac:dyDescent="0.25">
      <c r="A561" s="11"/>
    </row>
    <row r="562" spans="1:1" ht="14.25" customHeight="1" x14ac:dyDescent="0.25">
      <c r="A562" s="11"/>
    </row>
    <row r="563" spans="1:1" ht="14.25" customHeight="1" x14ac:dyDescent="0.25">
      <c r="A563" s="11"/>
    </row>
    <row r="564" spans="1:1" ht="14.25" customHeight="1" x14ac:dyDescent="0.25">
      <c r="A564" s="11"/>
    </row>
    <row r="565" spans="1:1" ht="14.25" customHeight="1" x14ac:dyDescent="0.25">
      <c r="A565" s="11"/>
    </row>
    <row r="566" spans="1:1" ht="14.25" customHeight="1" x14ac:dyDescent="0.25">
      <c r="A566" s="11"/>
    </row>
    <row r="567" spans="1:1" ht="14.25" customHeight="1" x14ac:dyDescent="0.25">
      <c r="A567" s="11"/>
    </row>
    <row r="568" spans="1:1" ht="14.25" customHeight="1" x14ac:dyDescent="0.25">
      <c r="A568" s="11"/>
    </row>
    <row r="569" spans="1:1" ht="14.25" customHeight="1" x14ac:dyDescent="0.25">
      <c r="A569" s="11"/>
    </row>
    <row r="570" spans="1:1" ht="14.25" customHeight="1" x14ac:dyDescent="0.25">
      <c r="A570" s="11"/>
    </row>
    <row r="571" spans="1:1" ht="14.25" customHeight="1" x14ac:dyDescent="0.25">
      <c r="A571" s="11"/>
    </row>
    <row r="572" spans="1:1" ht="14.25" customHeight="1" x14ac:dyDescent="0.25">
      <c r="A572" s="11"/>
    </row>
    <row r="573" spans="1:1" ht="14.25" customHeight="1" x14ac:dyDescent="0.25">
      <c r="A573" s="11"/>
    </row>
    <row r="574" spans="1:1" ht="14.25" customHeight="1" x14ac:dyDescent="0.25">
      <c r="A574" s="11"/>
    </row>
    <row r="575" spans="1:1" ht="14.25" customHeight="1" x14ac:dyDescent="0.25">
      <c r="A575" s="11"/>
    </row>
    <row r="576" spans="1:1" ht="14.25" customHeight="1" x14ac:dyDescent="0.25">
      <c r="A576" s="11"/>
    </row>
    <row r="577" spans="1:1" ht="14.25" customHeight="1" x14ac:dyDescent="0.25">
      <c r="A577" s="11"/>
    </row>
    <row r="578" spans="1:1" ht="14.25" customHeight="1" x14ac:dyDescent="0.25">
      <c r="A578" s="11"/>
    </row>
    <row r="579" spans="1:1" ht="14.25" customHeight="1" x14ac:dyDescent="0.25">
      <c r="A579" s="11"/>
    </row>
    <row r="580" spans="1:1" ht="14.25" customHeight="1" x14ac:dyDescent="0.25">
      <c r="A580" s="11"/>
    </row>
    <row r="581" spans="1:1" ht="14.25" customHeight="1" x14ac:dyDescent="0.25">
      <c r="A581" s="11"/>
    </row>
    <row r="582" spans="1:1" ht="14.25" customHeight="1" x14ac:dyDescent="0.25">
      <c r="A582" s="11"/>
    </row>
    <row r="583" spans="1:1" ht="14.25" customHeight="1" x14ac:dyDescent="0.25">
      <c r="A583" s="11"/>
    </row>
    <row r="584" spans="1:1" ht="14.25" customHeight="1" x14ac:dyDescent="0.25">
      <c r="A584" s="11"/>
    </row>
    <row r="585" spans="1:1" ht="14.25" customHeight="1" x14ac:dyDescent="0.25">
      <c r="A585" s="11"/>
    </row>
    <row r="586" spans="1:1" ht="14.25" customHeight="1" x14ac:dyDescent="0.25">
      <c r="A586" s="11"/>
    </row>
    <row r="587" spans="1:1" ht="14.25" customHeight="1" x14ac:dyDescent="0.25">
      <c r="A587" s="11"/>
    </row>
    <row r="588" spans="1:1" ht="14.25" customHeight="1" x14ac:dyDescent="0.25">
      <c r="A588" s="11"/>
    </row>
    <row r="589" spans="1:1" ht="14.25" customHeight="1" x14ac:dyDescent="0.25">
      <c r="A589" s="11"/>
    </row>
    <row r="590" spans="1:1" ht="14.25" customHeight="1" x14ac:dyDescent="0.25">
      <c r="A590" s="11"/>
    </row>
    <row r="591" spans="1:1" ht="14.25" customHeight="1" x14ac:dyDescent="0.25">
      <c r="A591" s="11"/>
    </row>
    <row r="592" spans="1:1" ht="14.25" customHeight="1" x14ac:dyDescent="0.25">
      <c r="A592" s="11"/>
    </row>
    <row r="593" spans="1:1" ht="14.25" customHeight="1" x14ac:dyDescent="0.25">
      <c r="A593" s="11"/>
    </row>
    <row r="594" spans="1:1" ht="14.25" customHeight="1" x14ac:dyDescent="0.25">
      <c r="A594" s="11"/>
    </row>
    <row r="595" spans="1:1" ht="14.25" customHeight="1" x14ac:dyDescent="0.25">
      <c r="A595" s="11"/>
    </row>
    <row r="596" spans="1:1" ht="14.25" customHeight="1" x14ac:dyDescent="0.25">
      <c r="A596" s="11"/>
    </row>
    <row r="597" spans="1:1" ht="14.25" customHeight="1" x14ac:dyDescent="0.25">
      <c r="A597" s="11"/>
    </row>
    <row r="598" spans="1:1" ht="14.25" customHeight="1" x14ac:dyDescent="0.25">
      <c r="A598" s="11"/>
    </row>
    <row r="599" spans="1:1" ht="14.25" customHeight="1" x14ac:dyDescent="0.25">
      <c r="A599" s="11"/>
    </row>
    <row r="600" spans="1:1" ht="14.25" customHeight="1" x14ac:dyDescent="0.25">
      <c r="A600" s="11"/>
    </row>
    <row r="601" spans="1:1" ht="14.25" customHeight="1" x14ac:dyDescent="0.25">
      <c r="A601" s="11"/>
    </row>
    <row r="602" spans="1:1" ht="14.25" customHeight="1" x14ac:dyDescent="0.25">
      <c r="A602" s="11"/>
    </row>
    <row r="603" spans="1:1" ht="14.25" customHeight="1" x14ac:dyDescent="0.25">
      <c r="A603" s="11"/>
    </row>
    <row r="604" spans="1:1" ht="14.25" customHeight="1" x14ac:dyDescent="0.25">
      <c r="A604" s="11"/>
    </row>
    <row r="605" spans="1:1" ht="14.25" customHeight="1" x14ac:dyDescent="0.25">
      <c r="A605" s="11"/>
    </row>
    <row r="606" spans="1:1" ht="14.25" customHeight="1" x14ac:dyDescent="0.25">
      <c r="A606" s="11"/>
    </row>
    <row r="607" spans="1:1" ht="14.25" customHeight="1" x14ac:dyDescent="0.25">
      <c r="A607" s="11"/>
    </row>
    <row r="608" spans="1:1" ht="14.25" customHeight="1" x14ac:dyDescent="0.25">
      <c r="A608" s="11"/>
    </row>
    <row r="609" spans="1:1" ht="14.25" customHeight="1" x14ac:dyDescent="0.25">
      <c r="A609" s="11"/>
    </row>
    <row r="610" spans="1:1" ht="14.25" customHeight="1" x14ac:dyDescent="0.25">
      <c r="A610" s="11"/>
    </row>
    <row r="611" spans="1:1" ht="14.25" customHeight="1" x14ac:dyDescent="0.25">
      <c r="A611" s="11"/>
    </row>
    <row r="612" spans="1:1" ht="14.25" customHeight="1" x14ac:dyDescent="0.25">
      <c r="A612" s="11"/>
    </row>
    <row r="613" spans="1:1" ht="14.25" customHeight="1" x14ac:dyDescent="0.25">
      <c r="A613" s="11"/>
    </row>
    <row r="614" spans="1:1" ht="14.25" customHeight="1" x14ac:dyDescent="0.25">
      <c r="A614" s="11"/>
    </row>
    <row r="615" spans="1:1" ht="14.25" customHeight="1" x14ac:dyDescent="0.25">
      <c r="A615" s="11"/>
    </row>
    <row r="616" spans="1:1" ht="14.25" customHeight="1" x14ac:dyDescent="0.25">
      <c r="A616" s="11"/>
    </row>
    <row r="617" spans="1:1" ht="14.25" customHeight="1" x14ac:dyDescent="0.25">
      <c r="A617" s="11"/>
    </row>
    <row r="618" spans="1:1" ht="14.25" customHeight="1" x14ac:dyDescent="0.25">
      <c r="A618" s="11"/>
    </row>
    <row r="619" spans="1:1" ht="14.25" customHeight="1" x14ac:dyDescent="0.25">
      <c r="A619" s="11"/>
    </row>
    <row r="620" spans="1:1" ht="14.25" customHeight="1" x14ac:dyDescent="0.25">
      <c r="A620" s="11"/>
    </row>
    <row r="621" spans="1:1" ht="14.25" customHeight="1" x14ac:dyDescent="0.25">
      <c r="A621" s="11"/>
    </row>
    <row r="622" spans="1:1" ht="14.25" customHeight="1" x14ac:dyDescent="0.25">
      <c r="A622" s="11"/>
    </row>
    <row r="623" spans="1:1" ht="14.25" customHeight="1" x14ac:dyDescent="0.25">
      <c r="A623" s="11"/>
    </row>
    <row r="624" spans="1:1" ht="14.25" customHeight="1" x14ac:dyDescent="0.25">
      <c r="A624" s="11"/>
    </row>
    <row r="625" spans="1:1" ht="14.25" customHeight="1" x14ac:dyDescent="0.25">
      <c r="A625" s="11"/>
    </row>
    <row r="626" spans="1:1" ht="14.25" customHeight="1" x14ac:dyDescent="0.25">
      <c r="A626" s="11"/>
    </row>
    <row r="627" spans="1:1" ht="14.25" customHeight="1" x14ac:dyDescent="0.25">
      <c r="A627" s="11"/>
    </row>
    <row r="628" spans="1:1" ht="14.25" customHeight="1" x14ac:dyDescent="0.25">
      <c r="A628" s="11"/>
    </row>
    <row r="629" spans="1:1" ht="14.25" customHeight="1" x14ac:dyDescent="0.25">
      <c r="A629" s="11"/>
    </row>
    <row r="630" spans="1:1" ht="14.25" customHeight="1" x14ac:dyDescent="0.25">
      <c r="A630" s="11"/>
    </row>
    <row r="631" spans="1:1" ht="14.25" customHeight="1" x14ac:dyDescent="0.25">
      <c r="A631" s="11"/>
    </row>
    <row r="632" spans="1:1" ht="14.25" customHeight="1" x14ac:dyDescent="0.25">
      <c r="A632" s="11"/>
    </row>
    <row r="633" spans="1:1" ht="14.25" customHeight="1" x14ac:dyDescent="0.25">
      <c r="A633" s="11"/>
    </row>
    <row r="634" spans="1:1" ht="14.25" customHeight="1" x14ac:dyDescent="0.25">
      <c r="A634" s="11"/>
    </row>
    <row r="635" spans="1:1" ht="14.25" customHeight="1" x14ac:dyDescent="0.25">
      <c r="A635" s="11"/>
    </row>
    <row r="636" spans="1:1" ht="14.25" customHeight="1" x14ac:dyDescent="0.25">
      <c r="A636" s="11"/>
    </row>
    <row r="637" spans="1:1" ht="14.25" customHeight="1" x14ac:dyDescent="0.25">
      <c r="A637" s="11"/>
    </row>
    <row r="638" spans="1:1" ht="14.25" customHeight="1" x14ac:dyDescent="0.25">
      <c r="A638" s="11"/>
    </row>
    <row r="639" spans="1:1" ht="14.25" customHeight="1" x14ac:dyDescent="0.25">
      <c r="A639" s="11"/>
    </row>
    <row r="640" spans="1:1" ht="14.25" customHeight="1" x14ac:dyDescent="0.25">
      <c r="A640" s="11"/>
    </row>
    <row r="641" spans="1:1" ht="14.25" customHeight="1" x14ac:dyDescent="0.25">
      <c r="A641" s="11"/>
    </row>
    <row r="642" spans="1:1" ht="14.25" customHeight="1" x14ac:dyDescent="0.25">
      <c r="A642" s="11"/>
    </row>
    <row r="643" spans="1:1" ht="14.25" customHeight="1" x14ac:dyDescent="0.25">
      <c r="A643" s="11"/>
    </row>
    <row r="644" spans="1:1" ht="14.25" customHeight="1" x14ac:dyDescent="0.25">
      <c r="A644" s="11"/>
    </row>
    <row r="645" spans="1:1" ht="14.25" customHeight="1" x14ac:dyDescent="0.25">
      <c r="A645" s="11"/>
    </row>
    <row r="646" spans="1:1" ht="14.25" customHeight="1" x14ac:dyDescent="0.25">
      <c r="A646" s="11"/>
    </row>
    <row r="647" spans="1:1" ht="14.25" customHeight="1" x14ac:dyDescent="0.25">
      <c r="A647" s="11"/>
    </row>
    <row r="648" spans="1:1" ht="14.25" customHeight="1" x14ac:dyDescent="0.25">
      <c r="A648" s="11"/>
    </row>
    <row r="649" spans="1:1" ht="14.25" customHeight="1" x14ac:dyDescent="0.25">
      <c r="A649" s="11"/>
    </row>
    <row r="650" spans="1:1" ht="14.25" customHeight="1" x14ac:dyDescent="0.25">
      <c r="A650" s="11"/>
    </row>
    <row r="651" spans="1:1" ht="14.25" customHeight="1" x14ac:dyDescent="0.25">
      <c r="A651" s="11"/>
    </row>
    <row r="652" spans="1:1" ht="14.25" customHeight="1" x14ac:dyDescent="0.25">
      <c r="A652" s="11"/>
    </row>
    <row r="653" spans="1:1" ht="14.25" customHeight="1" x14ac:dyDescent="0.25">
      <c r="A653" s="11"/>
    </row>
    <row r="654" spans="1:1" ht="14.25" customHeight="1" x14ac:dyDescent="0.25">
      <c r="A654" s="11"/>
    </row>
    <row r="655" spans="1:1" ht="14.25" customHeight="1" x14ac:dyDescent="0.25">
      <c r="A655" s="11"/>
    </row>
    <row r="656" spans="1:1" ht="14.25" customHeight="1" x14ac:dyDescent="0.25">
      <c r="A656" s="11"/>
    </row>
    <row r="657" spans="1:1" ht="14.25" customHeight="1" x14ac:dyDescent="0.25">
      <c r="A657" s="11"/>
    </row>
    <row r="658" spans="1:1" ht="14.25" customHeight="1" x14ac:dyDescent="0.25">
      <c r="A658" s="11"/>
    </row>
    <row r="659" spans="1:1" ht="14.25" customHeight="1" x14ac:dyDescent="0.25">
      <c r="A659" s="11"/>
    </row>
    <row r="660" spans="1:1" ht="14.25" customHeight="1" x14ac:dyDescent="0.25">
      <c r="A660" s="11"/>
    </row>
    <row r="661" spans="1:1" ht="14.25" customHeight="1" x14ac:dyDescent="0.25">
      <c r="A661" s="11"/>
    </row>
    <row r="662" spans="1:1" ht="14.25" customHeight="1" x14ac:dyDescent="0.25">
      <c r="A662" s="11"/>
    </row>
    <row r="663" spans="1:1" ht="14.25" customHeight="1" x14ac:dyDescent="0.25">
      <c r="A663" s="11"/>
    </row>
    <row r="664" spans="1:1" ht="14.25" customHeight="1" x14ac:dyDescent="0.25">
      <c r="A664" s="11"/>
    </row>
    <row r="665" spans="1:1" ht="14.25" customHeight="1" x14ac:dyDescent="0.25">
      <c r="A665" s="11"/>
    </row>
    <row r="666" spans="1:1" ht="14.25" customHeight="1" x14ac:dyDescent="0.25">
      <c r="A666" s="11"/>
    </row>
    <row r="667" spans="1:1" ht="14.25" customHeight="1" x14ac:dyDescent="0.25">
      <c r="A667" s="11"/>
    </row>
    <row r="668" spans="1:1" ht="14.25" customHeight="1" x14ac:dyDescent="0.25">
      <c r="A668" s="11"/>
    </row>
    <row r="669" spans="1:1" ht="14.25" customHeight="1" x14ac:dyDescent="0.25">
      <c r="A669" s="11"/>
    </row>
    <row r="670" spans="1:1" ht="14.25" customHeight="1" x14ac:dyDescent="0.25">
      <c r="A670" s="11"/>
    </row>
    <row r="671" spans="1:1" ht="14.25" customHeight="1" x14ac:dyDescent="0.25">
      <c r="A671" s="11"/>
    </row>
    <row r="672" spans="1:1" ht="14.25" customHeight="1" x14ac:dyDescent="0.25">
      <c r="A672" s="11"/>
    </row>
    <row r="673" spans="1:1" ht="14.25" customHeight="1" x14ac:dyDescent="0.25">
      <c r="A673" s="11"/>
    </row>
    <row r="674" spans="1:1" ht="14.25" customHeight="1" x14ac:dyDescent="0.25">
      <c r="A674" s="11"/>
    </row>
    <row r="675" spans="1:1" ht="14.25" customHeight="1" x14ac:dyDescent="0.25">
      <c r="A675" s="11"/>
    </row>
    <row r="676" spans="1:1" ht="14.25" customHeight="1" x14ac:dyDescent="0.25">
      <c r="A676" s="11"/>
    </row>
    <row r="677" spans="1:1" ht="14.25" customHeight="1" x14ac:dyDescent="0.25">
      <c r="A677" s="11"/>
    </row>
    <row r="678" spans="1:1" ht="14.25" customHeight="1" x14ac:dyDescent="0.25">
      <c r="A678" s="11"/>
    </row>
    <row r="679" spans="1:1" ht="14.25" customHeight="1" x14ac:dyDescent="0.25">
      <c r="A679" s="11"/>
    </row>
    <row r="680" spans="1:1" ht="14.25" customHeight="1" x14ac:dyDescent="0.25">
      <c r="A680" s="11"/>
    </row>
    <row r="681" spans="1:1" ht="14.25" customHeight="1" x14ac:dyDescent="0.25">
      <c r="A681" s="11"/>
    </row>
    <row r="682" spans="1:1" ht="14.25" customHeight="1" x14ac:dyDescent="0.25">
      <c r="A682" s="11"/>
    </row>
    <row r="683" spans="1:1" ht="14.25" customHeight="1" x14ac:dyDescent="0.25">
      <c r="A683" s="11"/>
    </row>
    <row r="684" spans="1:1" ht="14.25" customHeight="1" x14ac:dyDescent="0.25">
      <c r="A684" s="11"/>
    </row>
    <row r="685" spans="1:1" ht="14.25" customHeight="1" x14ac:dyDescent="0.25">
      <c r="A685" s="11"/>
    </row>
    <row r="686" spans="1:1" ht="14.25" customHeight="1" x14ac:dyDescent="0.25">
      <c r="A686" s="11"/>
    </row>
    <row r="687" spans="1:1" ht="14.25" customHeight="1" x14ac:dyDescent="0.25">
      <c r="A687" s="11"/>
    </row>
    <row r="688" spans="1:1" ht="14.25" customHeight="1" x14ac:dyDescent="0.25">
      <c r="A688" s="11"/>
    </row>
    <row r="689" spans="1:1" ht="14.25" customHeight="1" x14ac:dyDescent="0.25">
      <c r="A689" s="11"/>
    </row>
    <row r="690" spans="1:1" ht="14.25" customHeight="1" x14ac:dyDescent="0.25">
      <c r="A690" s="11"/>
    </row>
    <row r="691" spans="1:1" ht="14.25" customHeight="1" x14ac:dyDescent="0.25">
      <c r="A691" s="11"/>
    </row>
    <row r="692" spans="1:1" ht="14.25" customHeight="1" x14ac:dyDescent="0.25">
      <c r="A692" s="11"/>
    </row>
    <row r="693" spans="1:1" ht="14.25" customHeight="1" x14ac:dyDescent="0.25">
      <c r="A693" s="11"/>
    </row>
    <row r="694" spans="1:1" ht="14.25" customHeight="1" x14ac:dyDescent="0.25">
      <c r="A694" s="11"/>
    </row>
    <row r="695" spans="1:1" ht="14.25" customHeight="1" x14ac:dyDescent="0.25">
      <c r="A695" s="11"/>
    </row>
    <row r="696" spans="1:1" ht="14.25" customHeight="1" x14ac:dyDescent="0.25">
      <c r="A696" s="11"/>
    </row>
    <row r="697" spans="1:1" ht="14.25" customHeight="1" x14ac:dyDescent="0.25">
      <c r="A697" s="11"/>
    </row>
    <row r="698" spans="1:1" ht="14.25" customHeight="1" x14ac:dyDescent="0.25">
      <c r="A698" s="11"/>
    </row>
    <row r="699" spans="1:1" ht="14.25" customHeight="1" x14ac:dyDescent="0.25">
      <c r="A699" s="11"/>
    </row>
    <row r="700" spans="1:1" ht="14.25" customHeight="1" x14ac:dyDescent="0.25">
      <c r="A700" s="11"/>
    </row>
    <row r="701" spans="1:1" ht="14.25" customHeight="1" x14ac:dyDescent="0.25">
      <c r="A701" s="11"/>
    </row>
    <row r="702" spans="1:1" ht="14.25" customHeight="1" x14ac:dyDescent="0.25">
      <c r="A702" s="11"/>
    </row>
    <row r="703" spans="1:1" ht="14.25" customHeight="1" x14ac:dyDescent="0.25">
      <c r="A703" s="11"/>
    </row>
    <row r="704" spans="1:1" ht="14.25" customHeight="1" x14ac:dyDescent="0.25">
      <c r="A704" s="11"/>
    </row>
    <row r="705" spans="1:1" ht="14.25" customHeight="1" x14ac:dyDescent="0.25">
      <c r="A705" s="11"/>
    </row>
    <row r="706" spans="1:1" ht="14.25" customHeight="1" x14ac:dyDescent="0.25">
      <c r="A706" s="11"/>
    </row>
    <row r="707" spans="1:1" ht="14.25" customHeight="1" x14ac:dyDescent="0.25">
      <c r="A707" s="11"/>
    </row>
    <row r="708" spans="1:1" ht="14.25" customHeight="1" x14ac:dyDescent="0.25">
      <c r="A708" s="11"/>
    </row>
    <row r="709" spans="1:1" ht="14.25" customHeight="1" x14ac:dyDescent="0.25">
      <c r="A709" s="11"/>
    </row>
    <row r="710" spans="1:1" ht="14.25" customHeight="1" x14ac:dyDescent="0.25">
      <c r="A710" s="11"/>
    </row>
    <row r="711" spans="1:1" ht="14.25" customHeight="1" x14ac:dyDescent="0.25">
      <c r="A711" s="11"/>
    </row>
    <row r="712" spans="1:1" ht="14.25" customHeight="1" x14ac:dyDescent="0.25">
      <c r="A712" s="11"/>
    </row>
    <row r="713" spans="1:1" ht="14.25" customHeight="1" x14ac:dyDescent="0.25">
      <c r="A713" s="11"/>
    </row>
    <row r="714" spans="1:1" ht="14.25" customHeight="1" x14ac:dyDescent="0.25">
      <c r="A714" s="11"/>
    </row>
    <row r="715" spans="1:1" ht="14.25" customHeight="1" x14ac:dyDescent="0.25">
      <c r="A715" s="11"/>
    </row>
    <row r="716" spans="1:1" ht="14.25" customHeight="1" x14ac:dyDescent="0.25">
      <c r="A716" s="11"/>
    </row>
    <row r="717" spans="1:1" ht="14.25" customHeight="1" x14ac:dyDescent="0.25">
      <c r="A717" s="11"/>
    </row>
    <row r="718" spans="1:1" ht="14.25" customHeight="1" x14ac:dyDescent="0.25">
      <c r="A718" s="11"/>
    </row>
    <row r="719" spans="1:1" ht="14.25" customHeight="1" x14ac:dyDescent="0.25">
      <c r="A719" s="11"/>
    </row>
    <row r="720" spans="1:1" ht="14.25" customHeight="1" x14ac:dyDescent="0.25">
      <c r="A720" s="11"/>
    </row>
    <row r="721" spans="1:1" ht="14.25" customHeight="1" x14ac:dyDescent="0.25">
      <c r="A721" s="11"/>
    </row>
    <row r="722" spans="1:1" ht="14.25" customHeight="1" x14ac:dyDescent="0.25">
      <c r="A722" s="11"/>
    </row>
    <row r="723" spans="1:1" ht="14.25" customHeight="1" x14ac:dyDescent="0.25">
      <c r="A723" s="11"/>
    </row>
    <row r="724" spans="1:1" ht="14.25" customHeight="1" x14ac:dyDescent="0.25">
      <c r="A724" s="11"/>
    </row>
    <row r="725" spans="1:1" ht="14.25" customHeight="1" x14ac:dyDescent="0.25">
      <c r="A725" s="11"/>
    </row>
    <row r="726" spans="1:1" ht="14.25" customHeight="1" x14ac:dyDescent="0.25">
      <c r="A726" s="11"/>
    </row>
    <row r="727" spans="1:1" ht="14.25" customHeight="1" x14ac:dyDescent="0.25">
      <c r="A727" s="11"/>
    </row>
    <row r="728" spans="1:1" ht="14.25" customHeight="1" x14ac:dyDescent="0.25">
      <c r="A728" s="11"/>
    </row>
    <row r="729" spans="1:1" ht="14.25" customHeight="1" x14ac:dyDescent="0.25">
      <c r="A729" s="11"/>
    </row>
    <row r="730" spans="1:1" ht="14.25" customHeight="1" x14ac:dyDescent="0.25">
      <c r="A730" s="11"/>
    </row>
    <row r="731" spans="1:1" ht="14.25" customHeight="1" x14ac:dyDescent="0.25">
      <c r="A731" s="11"/>
    </row>
    <row r="732" spans="1:1" ht="14.25" customHeight="1" x14ac:dyDescent="0.25">
      <c r="A732" s="11"/>
    </row>
    <row r="733" spans="1:1" ht="14.25" customHeight="1" x14ac:dyDescent="0.25">
      <c r="A733" s="11"/>
    </row>
    <row r="734" spans="1:1" ht="14.25" customHeight="1" x14ac:dyDescent="0.25">
      <c r="A734" s="11"/>
    </row>
    <row r="735" spans="1:1" ht="14.25" customHeight="1" x14ac:dyDescent="0.25">
      <c r="A735" s="11"/>
    </row>
    <row r="736" spans="1:1" ht="14.25" customHeight="1" x14ac:dyDescent="0.25">
      <c r="A736" s="11"/>
    </row>
    <row r="737" spans="1:1" ht="14.25" customHeight="1" x14ac:dyDescent="0.25">
      <c r="A737" s="11"/>
    </row>
    <row r="738" spans="1:1" ht="14.25" customHeight="1" x14ac:dyDescent="0.25">
      <c r="A738" s="11"/>
    </row>
    <row r="739" spans="1:1" ht="14.25" customHeight="1" x14ac:dyDescent="0.25">
      <c r="A739" s="11"/>
    </row>
    <row r="740" spans="1:1" ht="14.25" customHeight="1" x14ac:dyDescent="0.25">
      <c r="A740" s="11"/>
    </row>
    <row r="741" spans="1:1" ht="14.25" customHeight="1" x14ac:dyDescent="0.25">
      <c r="A741" s="11"/>
    </row>
    <row r="742" spans="1:1" ht="14.25" customHeight="1" x14ac:dyDescent="0.25">
      <c r="A742" s="11"/>
    </row>
    <row r="743" spans="1:1" ht="14.25" customHeight="1" x14ac:dyDescent="0.25">
      <c r="A743" s="11"/>
    </row>
    <row r="744" spans="1:1" ht="14.25" customHeight="1" x14ac:dyDescent="0.25">
      <c r="A744" s="11"/>
    </row>
    <row r="745" spans="1:1" ht="14.25" customHeight="1" x14ac:dyDescent="0.25">
      <c r="A745" s="11"/>
    </row>
    <row r="746" spans="1:1" ht="14.25" customHeight="1" x14ac:dyDescent="0.25">
      <c r="A746" s="11"/>
    </row>
    <row r="747" spans="1:1" ht="14.25" customHeight="1" x14ac:dyDescent="0.25">
      <c r="A747" s="11"/>
    </row>
    <row r="748" spans="1:1" ht="14.25" customHeight="1" x14ac:dyDescent="0.25">
      <c r="A748" s="11"/>
    </row>
    <row r="749" spans="1:1" ht="14.25" customHeight="1" x14ac:dyDescent="0.25">
      <c r="A749" s="11"/>
    </row>
    <row r="750" spans="1:1" ht="14.25" customHeight="1" x14ac:dyDescent="0.25">
      <c r="A750" s="11"/>
    </row>
    <row r="751" spans="1:1" ht="14.25" customHeight="1" x14ac:dyDescent="0.25">
      <c r="A751" s="11"/>
    </row>
    <row r="752" spans="1:1" ht="14.25" customHeight="1" x14ac:dyDescent="0.25">
      <c r="A752" s="11"/>
    </row>
    <row r="753" spans="1:1" ht="14.25" customHeight="1" x14ac:dyDescent="0.25">
      <c r="A753" s="11"/>
    </row>
    <row r="754" spans="1:1" ht="14.25" customHeight="1" x14ac:dyDescent="0.25">
      <c r="A754" s="11"/>
    </row>
    <row r="755" spans="1:1" ht="14.25" customHeight="1" x14ac:dyDescent="0.25">
      <c r="A755" s="11"/>
    </row>
    <row r="756" spans="1:1" ht="14.25" customHeight="1" x14ac:dyDescent="0.25">
      <c r="A756" s="11"/>
    </row>
    <row r="757" spans="1:1" ht="14.25" customHeight="1" x14ac:dyDescent="0.25">
      <c r="A757" s="11"/>
    </row>
    <row r="758" spans="1:1" ht="14.25" customHeight="1" x14ac:dyDescent="0.25">
      <c r="A758" s="11"/>
    </row>
    <row r="759" spans="1:1" ht="14.25" customHeight="1" x14ac:dyDescent="0.25">
      <c r="A759" s="11"/>
    </row>
    <row r="760" spans="1:1" ht="14.25" customHeight="1" x14ac:dyDescent="0.25">
      <c r="A760" s="11"/>
    </row>
    <row r="761" spans="1:1" ht="14.25" customHeight="1" x14ac:dyDescent="0.25">
      <c r="A761" s="11"/>
    </row>
    <row r="762" spans="1:1" ht="14.25" customHeight="1" x14ac:dyDescent="0.25">
      <c r="A762" s="11"/>
    </row>
    <row r="763" spans="1:1" ht="14.25" customHeight="1" x14ac:dyDescent="0.25">
      <c r="A763" s="11"/>
    </row>
    <row r="764" spans="1:1" ht="14.25" customHeight="1" x14ac:dyDescent="0.25">
      <c r="A764" s="11"/>
    </row>
    <row r="765" spans="1:1" ht="14.25" customHeight="1" x14ac:dyDescent="0.25">
      <c r="A765" s="11"/>
    </row>
    <row r="766" spans="1:1" ht="14.25" customHeight="1" x14ac:dyDescent="0.25">
      <c r="A766" s="11"/>
    </row>
    <row r="767" spans="1:1" ht="14.25" customHeight="1" x14ac:dyDescent="0.25">
      <c r="A767" s="11"/>
    </row>
    <row r="768" spans="1:1" ht="14.25" customHeight="1" x14ac:dyDescent="0.25">
      <c r="A768" s="11"/>
    </row>
    <row r="769" spans="1:1" ht="14.25" customHeight="1" x14ac:dyDescent="0.25">
      <c r="A769" s="11"/>
    </row>
    <row r="770" spans="1:1" ht="14.25" customHeight="1" x14ac:dyDescent="0.25">
      <c r="A770" s="11"/>
    </row>
    <row r="771" spans="1:1" ht="14.25" customHeight="1" x14ac:dyDescent="0.25">
      <c r="A771" s="11"/>
    </row>
    <row r="772" spans="1:1" ht="14.25" customHeight="1" x14ac:dyDescent="0.25">
      <c r="A772" s="11"/>
    </row>
    <row r="773" spans="1:1" ht="14.25" customHeight="1" x14ac:dyDescent="0.25">
      <c r="A773" s="11"/>
    </row>
    <row r="774" spans="1:1" ht="14.25" customHeight="1" x14ac:dyDescent="0.25">
      <c r="A774" s="11"/>
    </row>
    <row r="775" spans="1:1" ht="14.25" customHeight="1" x14ac:dyDescent="0.25">
      <c r="A775" s="11"/>
    </row>
    <row r="776" spans="1:1" ht="14.25" customHeight="1" x14ac:dyDescent="0.25">
      <c r="A776" s="11"/>
    </row>
    <row r="777" spans="1:1" ht="14.25" customHeight="1" x14ac:dyDescent="0.25">
      <c r="A777" s="11"/>
    </row>
    <row r="778" spans="1:1" ht="14.25" customHeight="1" x14ac:dyDescent="0.25">
      <c r="A778" s="11"/>
    </row>
    <row r="779" spans="1:1" ht="14.25" customHeight="1" x14ac:dyDescent="0.25">
      <c r="A779" s="11"/>
    </row>
    <row r="780" spans="1:1" ht="14.25" customHeight="1" x14ac:dyDescent="0.25">
      <c r="A780" s="11"/>
    </row>
    <row r="781" spans="1:1" ht="14.25" customHeight="1" x14ac:dyDescent="0.25">
      <c r="A781" s="11"/>
    </row>
    <row r="782" spans="1:1" ht="14.25" customHeight="1" x14ac:dyDescent="0.25">
      <c r="A782" s="11"/>
    </row>
    <row r="783" spans="1:1" ht="14.25" customHeight="1" x14ac:dyDescent="0.25">
      <c r="A783" s="11"/>
    </row>
    <row r="784" spans="1:1" ht="14.25" customHeight="1" x14ac:dyDescent="0.25">
      <c r="A784" s="11"/>
    </row>
    <row r="785" spans="1:1" ht="14.25" customHeight="1" x14ac:dyDescent="0.25">
      <c r="A785" s="11"/>
    </row>
    <row r="786" spans="1:1" ht="14.25" customHeight="1" x14ac:dyDescent="0.25">
      <c r="A786" s="11"/>
    </row>
    <row r="787" spans="1:1" ht="14.25" customHeight="1" x14ac:dyDescent="0.25">
      <c r="A787" s="11"/>
    </row>
    <row r="788" spans="1:1" ht="14.25" customHeight="1" x14ac:dyDescent="0.25">
      <c r="A788" s="11"/>
    </row>
    <row r="789" spans="1:1" ht="14.25" customHeight="1" x14ac:dyDescent="0.25">
      <c r="A789" s="11"/>
    </row>
    <row r="790" spans="1:1" ht="14.25" customHeight="1" x14ac:dyDescent="0.25">
      <c r="A790" s="11"/>
    </row>
    <row r="791" spans="1:1" ht="14.25" customHeight="1" x14ac:dyDescent="0.25">
      <c r="A791" s="11"/>
    </row>
    <row r="792" spans="1:1" ht="14.25" customHeight="1" x14ac:dyDescent="0.25">
      <c r="A792" s="11"/>
    </row>
    <row r="793" spans="1:1" ht="14.25" customHeight="1" x14ac:dyDescent="0.25">
      <c r="A793" s="11"/>
    </row>
    <row r="794" spans="1:1" ht="14.25" customHeight="1" x14ac:dyDescent="0.25">
      <c r="A794" s="11"/>
    </row>
    <row r="795" spans="1:1" ht="14.25" customHeight="1" x14ac:dyDescent="0.25">
      <c r="A795" s="11"/>
    </row>
    <row r="796" spans="1:1" ht="14.25" customHeight="1" x14ac:dyDescent="0.25">
      <c r="A796" s="11"/>
    </row>
    <row r="797" spans="1:1" ht="14.25" customHeight="1" x14ac:dyDescent="0.25">
      <c r="A797" s="11"/>
    </row>
    <row r="798" spans="1:1" ht="14.25" customHeight="1" x14ac:dyDescent="0.25">
      <c r="A798" s="11"/>
    </row>
    <row r="799" spans="1:1" ht="14.25" customHeight="1" x14ac:dyDescent="0.25">
      <c r="A799" s="11"/>
    </row>
    <row r="800" spans="1:1" ht="14.25" customHeight="1" x14ac:dyDescent="0.25">
      <c r="A800" s="11"/>
    </row>
    <row r="801" spans="1:1" ht="14.25" customHeight="1" x14ac:dyDescent="0.25">
      <c r="A801" s="11"/>
    </row>
    <row r="802" spans="1:1" ht="14.25" customHeight="1" x14ac:dyDescent="0.25">
      <c r="A802" s="11"/>
    </row>
    <row r="803" spans="1:1" ht="14.25" customHeight="1" x14ac:dyDescent="0.25">
      <c r="A803" s="11"/>
    </row>
    <row r="804" spans="1:1" ht="14.25" customHeight="1" x14ac:dyDescent="0.25">
      <c r="A804" s="11"/>
    </row>
    <row r="805" spans="1:1" ht="14.25" customHeight="1" x14ac:dyDescent="0.25">
      <c r="A805" s="11"/>
    </row>
    <row r="806" spans="1:1" ht="14.25" customHeight="1" x14ac:dyDescent="0.25">
      <c r="A806" s="11"/>
    </row>
    <row r="807" spans="1:1" ht="14.25" customHeight="1" x14ac:dyDescent="0.25">
      <c r="A807" s="11"/>
    </row>
    <row r="808" spans="1:1" ht="14.25" customHeight="1" x14ac:dyDescent="0.25">
      <c r="A808" s="11"/>
    </row>
    <row r="809" spans="1:1" ht="14.25" customHeight="1" x14ac:dyDescent="0.25">
      <c r="A809" s="11"/>
    </row>
    <row r="810" spans="1:1" ht="14.25" customHeight="1" x14ac:dyDescent="0.25">
      <c r="A810" s="11"/>
    </row>
    <row r="811" spans="1:1" ht="14.25" customHeight="1" x14ac:dyDescent="0.25">
      <c r="A811" s="11"/>
    </row>
    <row r="812" spans="1:1" ht="14.25" customHeight="1" x14ac:dyDescent="0.25">
      <c r="A812" s="11"/>
    </row>
    <row r="813" spans="1:1" ht="14.25" customHeight="1" x14ac:dyDescent="0.25">
      <c r="A813" s="11"/>
    </row>
    <row r="814" spans="1:1" ht="14.25" customHeight="1" x14ac:dyDescent="0.25">
      <c r="A814" s="11"/>
    </row>
    <row r="815" spans="1:1" ht="14.25" customHeight="1" x14ac:dyDescent="0.25">
      <c r="A815" s="11"/>
    </row>
    <row r="816" spans="1:1" ht="14.25" customHeight="1" x14ac:dyDescent="0.25">
      <c r="A816" s="11"/>
    </row>
    <row r="817" spans="1:1" ht="14.25" customHeight="1" x14ac:dyDescent="0.25">
      <c r="A817" s="11"/>
    </row>
    <row r="818" spans="1:1" ht="14.25" customHeight="1" x14ac:dyDescent="0.25">
      <c r="A818" s="11"/>
    </row>
    <row r="819" spans="1:1" ht="14.25" customHeight="1" x14ac:dyDescent="0.25">
      <c r="A819" s="11"/>
    </row>
    <row r="820" spans="1:1" ht="14.25" customHeight="1" x14ac:dyDescent="0.25">
      <c r="A820" s="11"/>
    </row>
    <row r="821" spans="1:1" ht="14.25" customHeight="1" x14ac:dyDescent="0.25">
      <c r="A821" s="11"/>
    </row>
    <row r="822" spans="1:1" ht="14.25" customHeight="1" x14ac:dyDescent="0.25">
      <c r="A822" s="11"/>
    </row>
    <row r="823" spans="1:1" ht="14.25" customHeight="1" x14ac:dyDescent="0.25">
      <c r="A823" s="11"/>
    </row>
    <row r="824" spans="1:1" ht="14.25" customHeight="1" x14ac:dyDescent="0.25">
      <c r="A824" s="11"/>
    </row>
    <row r="825" spans="1:1" ht="14.25" customHeight="1" x14ac:dyDescent="0.25">
      <c r="A825" s="11"/>
    </row>
    <row r="826" spans="1:1" ht="14.25" customHeight="1" x14ac:dyDescent="0.25">
      <c r="A826" s="11"/>
    </row>
    <row r="827" spans="1:1" ht="14.25" customHeight="1" x14ac:dyDescent="0.25">
      <c r="A827" s="11"/>
    </row>
    <row r="828" spans="1:1" ht="14.25" customHeight="1" x14ac:dyDescent="0.25">
      <c r="A828" s="11"/>
    </row>
    <row r="829" spans="1:1" ht="14.25" customHeight="1" x14ac:dyDescent="0.25">
      <c r="A829" s="11"/>
    </row>
    <row r="830" spans="1:1" ht="14.25" customHeight="1" x14ac:dyDescent="0.25">
      <c r="A830" s="11"/>
    </row>
    <row r="831" spans="1:1" ht="14.25" customHeight="1" x14ac:dyDescent="0.25">
      <c r="A831" s="11"/>
    </row>
    <row r="832" spans="1:1" ht="14.25" customHeight="1" x14ac:dyDescent="0.25">
      <c r="A832" s="11"/>
    </row>
    <row r="833" spans="1:1" ht="14.25" customHeight="1" x14ac:dyDescent="0.25">
      <c r="A833" s="11"/>
    </row>
    <row r="834" spans="1:1" ht="14.25" customHeight="1" x14ac:dyDescent="0.25">
      <c r="A834" s="11"/>
    </row>
    <row r="835" spans="1:1" ht="14.25" customHeight="1" x14ac:dyDescent="0.25">
      <c r="A835" s="11"/>
    </row>
    <row r="836" spans="1:1" ht="14.25" customHeight="1" x14ac:dyDescent="0.25">
      <c r="A836" s="11"/>
    </row>
    <row r="837" spans="1:1" ht="14.25" customHeight="1" x14ac:dyDescent="0.25">
      <c r="A837" s="11"/>
    </row>
    <row r="838" spans="1:1" ht="14.25" customHeight="1" x14ac:dyDescent="0.25">
      <c r="A838" s="11"/>
    </row>
    <row r="839" spans="1:1" ht="14.25" customHeight="1" x14ac:dyDescent="0.25">
      <c r="A839" s="11"/>
    </row>
    <row r="840" spans="1:1" ht="14.25" customHeight="1" x14ac:dyDescent="0.25">
      <c r="A840" s="11"/>
    </row>
    <row r="841" spans="1:1" ht="14.25" customHeight="1" x14ac:dyDescent="0.25">
      <c r="A841" s="11"/>
    </row>
    <row r="842" spans="1:1" ht="14.25" customHeight="1" x14ac:dyDescent="0.25">
      <c r="A842" s="11"/>
    </row>
    <row r="843" spans="1:1" ht="14.25" customHeight="1" x14ac:dyDescent="0.25">
      <c r="A843" s="11"/>
    </row>
    <row r="844" spans="1:1" ht="14.25" customHeight="1" x14ac:dyDescent="0.25">
      <c r="A844" s="11"/>
    </row>
    <row r="845" spans="1:1" ht="14.25" customHeight="1" x14ac:dyDescent="0.25">
      <c r="A845" s="11"/>
    </row>
    <row r="846" spans="1:1" ht="14.25" customHeight="1" x14ac:dyDescent="0.25">
      <c r="A846" s="11"/>
    </row>
    <row r="847" spans="1:1" ht="14.25" customHeight="1" x14ac:dyDescent="0.25">
      <c r="A847" s="11"/>
    </row>
    <row r="848" spans="1:1" ht="14.25" customHeight="1" x14ac:dyDescent="0.25">
      <c r="A848" s="11"/>
    </row>
    <row r="849" spans="1:1" ht="14.25" customHeight="1" x14ac:dyDescent="0.25">
      <c r="A849" s="11"/>
    </row>
    <row r="850" spans="1:1" ht="14.25" customHeight="1" x14ac:dyDescent="0.25">
      <c r="A850" s="11"/>
    </row>
    <row r="851" spans="1:1" ht="14.25" customHeight="1" x14ac:dyDescent="0.25">
      <c r="A851" s="11"/>
    </row>
    <row r="852" spans="1:1" ht="14.25" customHeight="1" x14ac:dyDescent="0.25">
      <c r="A852" s="11"/>
    </row>
    <row r="853" spans="1:1" ht="14.25" customHeight="1" x14ac:dyDescent="0.25">
      <c r="A853" s="11"/>
    </row>
    <row r="854" spans="1:1" ht="14.25" customHeight="1" x14ac:dyDescent="0.25">
      <c r="A854" s="11"/>
    </row>
    <row r="855" spans="1:1" ht="14.25" customHeight="1" x14ac:dyDescent="0.25">
      <c r="A855" s="11"/>
    </row>
    <row r="856" spans="1:1" ht="14.25" customHeight="1" x14ac:dyDescent="0.25">
      <c r="A856" s="11"/>
    </row>
    <row r="857" spans="1:1" ht="14.25" customHeight="1" x14ac:dyDescent="0.25">
      <c r="A857" s="11"/>
    </row>
    <row r="858" spans="1:1" ht="14.25" customHeight="1" x14ac:dyDescent="0.25">
      <c r="A858" s="11"/>
    </row>
    <row r="859" spans="1:1" ht="14.25" customHeight="1" x14ac:dyDescent="0.25">
      <c r="A859" s="11"/>
    </row>
    <row r="860" spans="1:1" ht="14.25" customHeight="1" x14ac:dyDescent="0.25">
      <c r="A860" s="11"/>
    </row>
    <row r="861" spans="1:1" ht="14.25" customHeight="1" x14ac:dyDescent="0.25">
      <c r="A861" s="11"/>
    </row>
    <row r="862" spans="1:1" ht="14.25" customHeight="1" x14ac:dyDescent="0.25">
      <c r="A862" s="11"/>
    </row>
    <row r="863" spans="1:1" ht="14.25" customHeight="1" x14ac:dyDescent="0.25">
      <c r="A863" s="11"/>
    </row>
    <row r="864" spans="1:1" ht="14.25" customHeight="1" x14ac:dyDescent="0.25">
      <c r="A864" s="11"/>
    </row>
    <row r="865" spans="1:1" ht="14.25" customHeight="1" x14ac:dyDescent="0.25">
      <c r="A865" s="11"/>
    </row>
    <row r="866" spans="1:1" ht="14.25" customHeight="1" x14ac:dyDescent="0.25">
      <c r="A866" s="11"/>
    </row>
    <row r="867" spans="1:1" ht="14.25" customHeight="1" x14ac:dyDescent="0.25">
      <c r="A867" s="11"/>
    </row>
    <row r="868" spans="1:1" ht="14.25" customHeight="1" x14ac:dyDescent="0.25">
      <c r="A868" s="11"/>
    </row>
    <row r="869" spans="1:1" ht="14.25" customHeight="1" x14ac:dyDescent="0.25">
      <c r="A869" s="11"/>
    </row>
    <row r="870" spans="1:1" ht="14.25" customHeight="1" x14ac:dyDescent="0.25">
      <c r="A870" s="11"/>
    </row>
    <row r="871" spans="1:1" ht="14.25" customHeight="1" x14ac:dyDescent="0.25">
      <c r="A871" s="11"/>
    </row>
    <row r="872" spans="1:1" ht="14.25" customHeight="1" x14ac:dyDescent="0.25">
      <c r="A872" s="11"/>
    </row>
    <row r="873" spans="1:1" ht="14.25" customHeight="1" x14ac:dyDescent="0.25">
      <c r="A873" s="11"/>
    </row>
    <row r="874" spans="1:1" ht="14.25" customHeight="1" x14ac:dyDescent="0.25">
      <c r="A874" s="11"/>
    </row>
    <row r="875" spans="1:1" ht="14.25" customHeight="1" x14ac:dyDescent="0.25">
      <c r="A875" s="11"/>
    </row>
    <row r="876" spans="1:1" ht="14.25" customHeight="1" x14ac:dyDescent="0.25">
      <c r="A876" s="11"/>
    </row>
    <row r="877" spans="1:1" ht="14.25" customHeight="1" x14ac:dyDescent="0.25">
      <c r="A877" s="11"/>
    </row>
    <row r="878" spans="1:1" ht="14.25" customHeight="1" x14ac:dyDescent="0.25">
      <c r="A878" s="11"/>
    </row>
    <row r="879" spans="1:1" ht="14.25" customHeight="1" x14ac:dyDescent="0.25">
      <c r="A879" s="11"/>
    </row>
    <row r="880" spans="1:1" ht="14.25" customHeight="1" x14ac:dyDescent="0.25">
      <c r="A880" s="11"/>
    </row>
    <row r="881" spans="1:1" ht="14.25" customHeight="1" x14ac:dyDescent="0.25">
      <c r="A881" s="11"/>
    </row>
    <row r="882" spans="1:1" ht="14.25" customHeight="1" x14ac:dyDescent="0.25">
      <c r="A882" s="11"/>
    </row>
    <row r="883" spans="1:1" ht="14.25" customHeight="1" x14ac:dyDescent="0.25">
      <c r="A883" s="11"/>
    </row>
    <row r="884" spans="1:1" ht="14.25" customHeight="1" x14ac:dyDescent="0.25">
      <c r="A884" s="11"/>
    </row>
    <row r="885" spans="1:1" ht="14.25" customHeight="1" x14ac:dyDescent="0.25">
      <c r="A885" s="11"/>
    </row>
    <row r="886" spans="1:1" ht="14.25" customHeight="1" x14ac:dyDescent="0.25">
      <c r="A886" s="11"/>
    </row>
    <row r="887" spans="1:1" ht="14.25" customHeight="1" x14ac:dyDescent="0.25">
      <c r="A887" s="11"/>
    </row>
    <row r="888" spans="1:1" ht="14.25" customHeight="1" x14ac:dyDescent="0.25">
      <c r="A888" s="11"/>
    </row>
    <row r="889" spans="1:1" ht="14.25" customHeight="1" x14ac:dyDescent="0.25">
      <c r="A889" s="11"/>
    </row>
    <row r="890" spans="1:1" ht="14.25" customHeight="1" x14ac:dyDescent="0.25">
      <c r="A890" s="11"/>
    </row>
    <row r="891" spans="1:1" ht="14.25" customHeight="1" x14ac:dyDescent="0.25">
      <c r="A891" s="11"/>
    </row>
    <row r="892" spans="1:1" ht="14.25" customHeight="1" x14ac:dyDescent="0.25">
      <c r="A892" s="11"/>
    </row>
    <row r="893" spans="1:1" ht="14.25" customHeight="1" x14ac:dyDescent="0.25">
      <c r="A893" s="11"/>
    </row>
    <row r="894" spans="1:1" ht="14.25" customHeight="1" x14ac:dyDescent="0.25">
      <c r="A894" s="11"/>
    </row>
    <row r="895" spans="1:1" ht="14.25" customHeight="1" x14ac:dyDescent="0.25">
      <c r="A895" s="11"/>
    </row>
    <row r="896" spans="1:1" ht="14.25" customHeight="1" x14ac:dyDescent="0.25">
      <c r="A896" s="11"/>
    </row>
    <row r="897" spans="1:1" ht="14.25" customHeight="1" x14ac:dyDescent="0.25">
      <c r="A897" s="11"/>
    </row>
    <row r="898" spans="1:1" ht="14.25" customHeight="1" x14ac:dyDescent="0.25">
      <c r="A898" s="11"/>
    </row>
    <row r="899" spans="1:1" ht="14.25" customHeight="1" x14ac:dyDescent="0.25">
      <c r="A899" s="11"/>
    </row>
    <row r="900" spans="1:1" ht="14.25" customHeight="1" x14ac:dyDescent="0.25">
      <c r="A900" s="11"/>
    </row>
    <row r="901" spans="1:1" ht="14.25" customHeight="1" x14ac:dyDescent="0.25">
      <c r="A901" s="11"/>
    </row>
    <row r="902" spans="1:1" ht="14.25" customHeight="1" x14ac:dyDescent="0.25">
      <c r="A902" s="11"/>
    </row>
    <row r="903" spans="1:1" ht="14.25" customHeight="1" x14ac:dyDescent="0.25">
      <c r="A903" s="11"/>
    </row>
    <row r="904" spans="1:1" ht="14.25" customHeight="1" x14ac:dyDescent="0.25">
      <c r="A904" s="11"/>
    </row>
    <row r="905" spans="1:1" ht="14.25" customHeight="1" x14ac:dyDescent="0.25">
      <c r="A905" s="11"/>
    </row>
    <row r="906" spans="1:1" ht="14.25" customHeight="1" x14ac:dyDescent="0.25">
      <c r="A906" s="11"/>
    </row>
    <row r="907" spans="1:1" ht="14.25" customHeight="1" x14ac:dyDescent="0.25">
      <c r="A907" s="11"/>
    </row>
    <row r="908" spans="1:1" ht="14.25" customHeight="1" x14ac:dyDescent="0.25">
      <c r="A908" s="11"/>
    </row>
    <row r="909" spans="1:1" ht="14.25" customHeight="1" x14ac:dyDescent="0.25">
      <c r="A909" s="11"/>
    </row>
    <row r="910" spans="1:1" ht="14.25" customHeight="1" x14ac:dyDescent="0.25">
      <c r="A910" s="11"/>
    </row>
    <row r="911" spans="1:1" ht="14.25" customHeight="1" x14ac:dyDescent="0.25">
      <c r="A911" s="11"/>
    </row>
    <row r="912" spans="1:1" ht="14.25" customHeight="1" x14ac:dyDescent="0.25">
      <c r="A912" s="11"/>
    </row>
    <row r="913" spans="1:1" ht="14.25" customHeight="1" x14ac:dyDescent="0.25">
      <c r="A913" s="11"/>
    </row>
    <row r="914" spans="1:1" ht="14.25" customHeight="1" x14ac:dyDescent="0.25">
      <c r="A914" s="11"/>
    </row>
    <row r="915" spans="1:1" ht="14.25" customHeight="1" x14ac:dyDescent="0.25">
      <c r="A915" s="11"/>
    </row>
    <row r="916" spans="1:1" ht="14.25" customHeight="1" x14ac:dyDescent="0.25">
      <c r="A916" s="11"/>
    </row>
    <row r="917" spans="1:1" ht="14.25" customHeight="1" x14ac:dyDescent="0.25">
      <c r="A917" s="11"/>
    </row>
    <row r="918" spans="1:1" ht="14.25" customHeight="1" x14ac:dyDescent="0.25">
      <c r="A918" s="11"/>
    </row>
    <row r="919" spans="1:1" ht="14.25" customHeight="1" x14ac:dyDescent="0.25">
      <c r="A919" s="11"/>
    </row>
    <row r="920" spans="1:1" ht="14.25" customHeight="1" x14ac:dyDescent="0.25">
      <c r="A920" s="11"/>
    </row>
    <row r="921" spans="1:1" ht="14.25" customHeight="1" x14ac:dyDescent="0.25">
      <c r="A921" s="11"/>
    </row>
    <row r="922" spans="1:1" ht="14.25" customHeight="1" x14ac:dyDescent="0.25">
      <c r="A922" s="11"/>
    </row>
    <row r="923" spans="1:1" ht="14.25" customHeight="1" x14ac:dyDescent="0.25">
      <c r="A923" s="11"/>
    </row>
    <row r="924" spans="1:1" ht="14.25" customHeight="1" x14ac:dyDescent="0.25">
      <c r="A924" s="11"/>
    </row>
    <row r="925" spans="1:1" ht="14.25" customHeight="1" x14ac:dyDescent="0.25">
      <c r="A925" s="11"/>
    </row>
    <row r="926" spans="1:1" ht="14.25" customHeight="1" x14ac:dyDescent="0.25">
      <c r="A926" s="11"/>
    </row>
    <row r="927" spans="1:1" ht="14.25" customHeight="1" x14ac:dyDescent="0.25">
      <c r="A927" s="11"/>
    </row>
    <row r="928" spans="1:1" ht="14.25" customHeight="1" x14ac:dyDescent="0.25">
      <c r="A928" s="11"/>
    </row>
    <row r="929" spans="1:1" ht="14.25" customHeight="1" x14ac:dyDescent="0.25">
      <c r="A929" s="11"/>
    </row>
    <row r="930" spans="1:1" ht="14.25" customHeight="1" x14ac:dyDescent="0.25">
      <c r="A930" s="11"/>
    </row>
    <row r="931" spans="1:1" ht="14.25" customHeight="1" x14ac:dyDescent="0.25">
      <c r="A931" s="11"/>
    </row>
    <row r="932" spans="1:1" ht="14.25" customHeight="1" x14ac:dyDescent="0.25">
      <c r="A932" s="11"/>
    </row>
    <row r="933" spans="1:1" ht="14.25" customHeight="1" x14ac:dyDescent="0.25">
      <c r="A933" s="11"/>
    </row>
    <row r="934" spans="1:1" ht="14.25" customHeight="1" x14ac:dyDescent="0.25">
      <c r="A934" s="11"/>
    </row>
    <row r="935" spans="1:1" ht="14.25" customHeight="1" x14ac:dyDescent="0.25">
      <c r="A935" s="11"/>
    </row>
    <row r="936" spans="1:1" ht="14.25" customHeight="1" x14ac:dyDescent="0.25">
      <c r="A936" s="11"/>
    </row>
    <row r="937" spans="1:1" ht="14.25" customHeight="1" x14ac:dyDescent="0.25">
      <c r="A937" s="11"/>
    </row>
    <row r="938" spans="1:1" ht="14.25" customHeight="1" x14ac:dyDescent="0.25">
      <c r="A938" s="11"/>
    </row>
    <row r="939" spans="1:1" ht="14.25" customHeight="1" x14ac:dyDescent="0.25">
      <c r="A939" s="11"/>
    </row>
    <row r="940" spans="1:1" ht="14.25" customHeight="1" x14ac:dyDescent="0.25">
      <c r="A940" s="11"/>
    </row>
    <row r="941" spans="1:1" ht="14.25" customHeight="1" x14ac:dyDescent="0.25">
      <c r="A941" s="11"/>
    </row>
    <row r="942" spans="1:1" ht="14.25" customHeight="1" x14ac:dyDescent="0.25">
      <c r="A942" s="11"/>
    </row>
    <row r="943" spans="1:1" ht="14.25" customHeight="1" x14ac:dyDescent="0.25">
      <c r="A943" s="11"/>
    </row>
    <row r="944" spans="1:1" ht="14.25" customHeight="1" x14ac:dyDescent="0.25">
      <c r="A944" s="11"/>
    </row>
    <row r="945" spans="1:1" ht="14.25" customHeight="1" x14ac:dyDescent="0.25">
      <c r="A945" s="11"/>
    </row>
    <row r="946" spans="1:1" ht="14.25" customHeight="1" x14ac:dyDescent="0.25">
      <c r="A946" s="11"/>
    </row>
    <row r="947" spans="1:1" ht="14.25" customHeight="1" x14ac:dyDescent="0.25">
      <c r="A947" s="11"/>
    </row>
    <row r="948" spans="1:1" ht="14.25" customHeight="1" x14ac:dyDescent="0.25">
      <c r="A948" s="11"/>
    </row>
    <row r="949" spans="1:1" ht="14.25" customHeight="1" x14ac:dyDescent="0.25">
      <c r="A949" s="11"/>
    </row>
    <row r="950" spans="1:1" ht="14.25" customHeight="1" x14ac:dyDescent="0.25">
      <c r="A950" s="11"/>
    </row>
    <row r="951" spans="1:1" ht="14.25" customHeight="1" x14ac:dyDescent="0.25">
      <c r="A951" s="11"/>
    </row>
    <row r="952" spans="1:1" ht="14.25" customHeight="1" x14ac:dyDescent="0.25">
      <c r="A952" s="11"/>
    </row>
    <row r="953" spans="1:1" ht="14.25" customHeight="1" x14ac:dyDescent="0.25">
      <c r="A953" s="11"/>
    </row>
    <row r="954" spans="1:1" ht="14.25" customHeight="1" x14ac:dyDescent="0.25">
      <c r="A954" s="11"/>
    </row>
    <row r="955" spans="1:1" ht="14.25" customHeight="1" x14ac:dyDescent="0.25">
      <c r="A955" s="11"/>
    </row>
    <row r="956" spans="1:1" ht="14.25" customHeight="1" x14ac:dyDescent="0.25">
      <c r="A956" s="11"/>
    </row>
    <row r="957" spans="1:1" ht="14.25" customHeight="1" x14ac:dyDescent="0.25">
      <c r="A957" s="11"/>
    </row>
    <row r="958" spans="1:1" ht="14.25" customHeight="1" x14ac:dyDescent="0.25">
      <c r="A958" s="11"/>
    </row>
    <row r="959" spans="1:1" ht="14.25" customHeight="1" x14ac:dyDescent="0.25">
      <c r="A959" s="11"/>
    </row>
    <row r="960" spans="1:1" ht="14.25" customHeight="1" x14ac:dyDescent="0.25">
      <c r="A960" s="11"/>
    </row>
    <row r="961" spans="1:1" ht="14.25" customHeight="1" x14ac:dyDescent="0.25">
      <c r="A961" s="11"/>
    </row>
    <row r="962" spans="1:1" ht="14.25" customHeight="1" x14ac:dyDescent="0.25">
      <c r="A962" s="11"/>
    </row>
    <row r="963" spans="1:1" ht="14.25" customHeight="1" x14ac:dyDescent="0.25">
      <c r="A963" s="11"/>
    </row>
    <row r="964" spans="1:1" ht="14.25" customHeight="1" x14ac:dyDescent="0.25">
      <c r="A964" s="11"/>
    </row>
    <row r="965" spans="1:1" ht="14.25" customHeight="1" x14ac:dyDescent="0.25">
      <c r="A965" s="11"/>
    </row>
    <row r="966" spans="1:1" ht="14.25" customHeight="1" x14ac:dyDescent="0.25">
      <c r="A966" s="11"/>
    </row>
    <row r="967" spans="1:1" ht="14.25" customHeight="1" x14ac:dyDescent="0.25">
      <c r="A967" s="11"/>
    </row>
    <row r="968" spans="1:1" ht="14.25" customHeight="1" x14ac:dyDescent="0.25">
      <c r="A968" s="11"/>
    </row>
    <row r="969" spans="1:1" ht="14.25" customHeight="1" x14ac:dyDescent="0.25">
      <c r="A969" s="11"/>
    </row>
    <row r="970" spans="1:1" ht="14.25" customHeight="1" x14ac:dyDescent="0.25">
      <c r="A970" s="11"/>
    </row>
    <row r="971" spans="1:1" ht="14.25" customHeight="1" x14ac:dyDescent="0.25">
      <c r="A971" s="11"/>
    </row>
    <row r="972" spans="1:1" ht="14.25" customHeight="1" x14ac:dyDescent="0.25">
      <c r="A972" s="11"/>
    </row>
    <row r="973" spans="1:1" ht="14.25" customHeight="1" x14ac:dyDescent="0.25">
      <c r="A973" s="11"/>
    </row>
    <row r="974" spans="1:1" ht="14.25" customHeight="1" x14ac:dyDescent="0.25">
      <c r="A974" s="11"/>
    </row>
    <row r="975" spans="1:1" ht="14.25" customHeight="1" x14ac:dyDescent="0.25">
      <c r="A975" s="11"/>
    </row>
    <row r="976" spans="1:1" ht="14.25" customHeight="1" x14ac:dyDescent="0.25">
      <c r="A976" s="11"/>
    </row>
    <row r="977" spans="1:1" ht="14.25" customHeight="1" x14ac:dyDescent="0.25">
      <c r="A977" s="11"/>
    </row>
    <row r="978" spans="1:1" ht="14.25" customHeight="1" x14ac:dyDescent="0.25">
      <c r="A978" s="11"/>
    </row>
    <row r="979" spans="1:1" ht="14.25" customHeight="1" x14ac:dyDescent="0.25">
      <c r="A979" s="11"/>
    </row>
    <row r="980" spans="1:1" ht="14.25" customHeight="1" x14ac:dyDescent="0.25">
      <c r="A980" s="11"/>
    </row>
    <row r="981" spans="1:1" ht="14.25" customHeight="1" x14ac:dyDescent="0.25">
      <c r="A981" s="11"/>
    </row>
    <row r="982" spans="1:1" ht="14.25" customHeight="1" x14ac:dyDescent="0.25">
      <c r="A982" s="11"/>
    </row>
    <row r="983" spans="1:1" ht="14.25" customHeight="1" x14ac:dyDescent="0.25">
      <c r="A983" s="11"/>
    </row>
    <row r="984" spans="1:1" ht="14.25" customHeight="1" x14ac:dyDescent="0.25">
      <c r="A984" s="11"/>
    </row>
    <row r="985" spans="1:1" ht="14.25" customHeight="1" x14ac:dyDescent="0.25">
      <c r="A985" s="11"/>
    </row>
    <row r="986" spans="1:1" ht="14.25" customHeight="1" x14ac:dyDescent="0.25">
      <c r="A986" s="11"/>
    </row>
    <row r="987" spans="1:1" ht="14.25" customHeight="1" x14ac:dyDescent="0.25">
      <c r="A987" s="11"/>
    </row>
    <row r="988" spans="1:1" ht="14.25" customHeight="1" x14ac:dyDescent="0.25">
      <c r="A988" s="11"/>
    </row>
    <row r="989" spans="1:1" ht="14.25" customHeight="1" x14ac:dyDescent="0.25">
      <c r="A989" s="11"/>
    </row>
    <row r="990" spans="1:1" ht="14.25" customHeight="1" x14ac:dyDescent="0.25">
      <c r="A990" s="11"/>
    </row>
    <row r="991" spans="1:1" ht="14.25" customHeight="1" x14ac:dyDescent="0.25">
      <c r="A991" s="11"/>
    </row>
    <row r="992" spans="1:1" ht="14.25" customHeight="1" x14ac:dyDescent="0.25">
      <c r="A992" s="11"/>
    </row>
    <row r="993" spans="1:1" ht="14.25" customHeight="1" x14ac:dyDescent="0.25">
      <c r="A993" s="11"/>
    </row>
    <row r="994" spans="1:1" ht="14.25" customHeight="1" x14ac:dyDescent="0.25">
      <c r="A994" s="11"/>
    </row>
    <row r="995" spans="1:1" ht="14.25" customHeight="1" x14ac:dyDescent="0.25">
      <c r="A995" s="11"/>
    </row>
    <row r="996" spans="1:1" ht="14.25" customHeight="1" x14ac:dyDescent="0.25">
      <c r="A996" s="11"/>
    </row>
    <row r="997" spans="1:1" ht="14.25" customHeight="1" x14ac:dyDescent="0.25">
      <c r="A997" s="11"/>
    </row>
    <row r="998" spans="1:1" ht="14.25" customHeight="1" x14ac:dyDescent="0.25">
      <c r="A998" s="11"/>
    </row>
  </sheetData>
  <mergeCells count="2">
    <mergeCell ref="I10:J10"/>
    <mergeCell ref="L10:M10"/>
  </mergeCells>
  <conditionalFormatting sqref="A11:A40">
    <cfRule type="expression" dxfId="51" priority="46">
      <formula>OR(WEEKDAY(A11)=1, WEEKDAY(A11)=7)</formula>
    </cfRule>
  </conditionalFormatting>
  <conditionalFormatting sqref="B11:E40 G11:G40">
    <cfRule type="expression" dxfId="50" priority="45">
      <formula>WEEKDAY($A11,2)&gt;5</formula>
    </cfRule>
  </conditionalFormatting>
  <conditionalFormatting sqref="C11:E40">
    <cfRule type="expression" dxfId="49" priority="44">
      <formula>WEEKDAY($A11,2)&gt;5</formula>
    </cfRule>
  </conditionalFormatting>
  <conditionalFormatting sqref="G11:G40">
    <cfRule type="containsText" dxfId="48" priority="47" operator="containsText" text="Overtime">
      <formula>NOT(ISERROR(SEARCH(("Overtime"),(G11))))</formula>
    </cfRule>
    <cfRule type="containsText" dxfId="47" priority="48" operator="containsText" text="Undertime">
      <formula>NOT(ISERROR(SEARCH(("Undertime"),(G11))))</formula>
    </cfRule>
  </conditionalFormatting>
  <conditionalFormatting sqref="I11:I12 I14">
    <cfRule type="containsText" dxfId="46" priority="49" operator="containsText" text="OVERTIME">
      <formula>NOT(ISERROR(SEARCH(("OVERTIME"),(I11))))</formula>
    </cfRule>
    <cfRule type="containsText" dxfId="45" priority="50" operator="containsText" text="UNDERTIME">
      <formula>NOT(ISERROR(SEARCH(("UNDERTIME"),(I11))))</formula>
    </cfRule>
  </conditionalFormatting>
  <conditionalFormatting sqref="J14">
    <cfRule type="expression" dxfId="44" priority="51">
      <formula>I14="OVERTIME"</formula>
    </cfRule>
    <cfRule type="expression" dxfId="43" priority="52">
      <formula>I14="UNDERTIME"</formula>
    </cfRule>
  </conditionalFormatting>
  <conditionalFormatting sqref="L11:L12 L14">
    <cfRule type="containsText" dxfId="42" priority="43" operator="containsText" text="UNDERTIME">
      <formula>NOT(ISERROR(SEARCH(("UNDERTIME"),(L11))))</formula>
    </cfRule>
  </conditionalFormatting>
  <conditionalFormatting sqref="L14 L11:L12">
    <cfRule type="containsText" dxfId="41" priority="42" operator="containsText" text="OVERTIME">
      <formula>NOT(ISERROR(SEARCH(("OVERTIME"),(L11))))</formula>
    </cfRule>
  </conditionalFormatting>
  <conditionalFormatting sqref="L14">
    <cfRule type="containsText" dxfId="40" priority="38" operator="containsText" text="OVERTIME">
      <formula>NOT(ISERROR(SEARCH(("OVERTIME"),(L14))))</formula>
    </cfRule>
    <cfRule type="containsText" dxfId="39" priority="39" operator="containsText" text="UNDERTIME">
      <formula>NOT(ISERROR(SEARCH(("UNDERTIME"),(L14))))</formula>
    </cfRule>
  </conditionalFormatting>
  <conditionalFormatting sqref="M14">
    <cfRule type="expression" dxfId="38" priority="40">
      <formula>L14="OVERTIME"</formula>
    </cfRule>
    <cfRule type="expression" dxfId="37" priority="41">
      <formula>L14="UNDERTIME"</formula>
    </cfRule>
  </conditionalFormatting>
  <conditionalFormatting sqref="J2">
    <cfRule type="expression" dxfId="36" priority="16" stopIfTrue="1">
      <formula>ABS(ABS($J$2)-ABS($J$1)) &lt; $K$12</formula>
    </cfRule>
    <cfRule type="expression" dxfId="35" priority="18">
      <formula>$J$2&gt;$J$1</formula>
    </cfRule>
    <cfRule type="expression" dxfId="34" priority="19">
      <formula>$J$2&lt;$J$1</formula>
    </cfRule>
  </conditionalFormatting>
  <conditionalFormatting sqref="J3">
    <cfRule type="expression" dxfId="33" priority="17" stopIfTrue="1">
      <formula>ABS(ABS($J$3) - ABS($J$1-$J$5-$J$6-$J$7-$J$8)) &lt; $K$12</formula>
    </cfRule>
    <cfRule type="expression" dxfId="32" priority="20">
      <formula>$J$3&gt;($J$1 - $J$5 - $J$6 - $J$7 - $J$8)</formula>
    </cfRule>
    <cfRule type="expression" dxfId="31" priority="21">
      <formula>$J$3&lt;($J$1 - $J$5 - $J$6 - $J$7 - $J$8)</formula>
    </cfRule>
  </conditionalFormatting>
  <conditionalFormatting sqref="F11:F40">
    <cfRule type="expression" dxfId="30" priority="5">
      <formula>WEEKDAY($A11,2)&gt;5</formula>
    </cfRule>
  </conditionalFormatting>
  <conditionalFormatting sqref="F11:F40">
    <cfRule type="expression" dxfId="29" priority="4">
      <formula>WEEKDAY($A11,2)&gt;5</formula>
    </cfRule>
  </conditionalFormatting>
  <conditionalFormatting sqref="F11:F40">
    <cfRule type="expression" dxfId="28" priority="1">
      <formula>ABS(ABS($E11)-ABS($B$8)) &lt; $K$12/2</formula>
    </cfRule>
    <cfRule type="expression" dxfId="27" priority="2">
      <formula>AND($F11 &lt;&gt;"", $E11 &lt; $B$8)</formula>
    </cfRule>
    <cfRule type="expression" dxfId="26" priority="3">
      <formula>AND($F11 &lt;&gt;"", $E11 &gt; $B$8)</formula>
    </cfRule>
  </conditionalFormatting>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99"/>
  <sheetViews>
    <sheetView tabSelected="1" topLeftCell="A4" zoomScale="85" zoomScaleNormal="85" workbookViewId="0">
      <selection activeCell="K28" sqref="K28"/>
    </sheetView>
  </sheetViews>
  <sheetFormatPr defaultColWidth="14.42578125" defaultRowHeight="15" x14ac:dyDescent="0.25"/>
  <cols>
    <col min="1" max="1" width="14.140625" bestFit="1" customWidth="1"/>
    <col min="2" max="2" width="9.28515625" bestFit="1" customWidth="1"/>
    <col min="3" max="3" width="14.5703125" bestFit="1" customWidth="1"/>
    <col min="4" max="4" width="12" bestFit="1" customWidth="1"/>
    <col min="5" max="5" width="13.7109375" bestFit="1" customWidth="1"/>
    <col min="6" max="6" width="10.28515625" bestFit="1" customWidth="1"/>
    <col min="7" max="7" width="16.7109375" bestFit="1" customWidth="1"/>
    <col min="8" max="8" width="8.7109375" customWidth="1"/>
    <col min="9" max="9" width="17.85546875" bestFit="1" customWidth="1"/>
    <col min="10" max="10" width="9.140625" bestFit="1" customWidth="1"/>
    <col min="11" max="11" width="18.7109375" bestFit="1" customWidth="1"/>
    <col min="12" max="12" width="17.85546875" bestFit="1" customWidth="1"/>
    <col min="13" max="13" width="16.42578125" customWidth="1"/>
    <col min="14" max="27" width="8.7109375" customWidth="1"/>
  </cols>
  <sheetData>
    <row r="1" spans="1:14" ht="14.25" customHeight="1" thickBot="1" x14ac:dyDescent="0.3">
      <c r="A1" s="1" t="s">
        <v>0</v>
      </c>
      <c r="B1" s="25" t="str">
        <f>Nome</f>
        <v>Giulio</v>
      </c>
      <c r="C1" s="79"/>
      <c r="I1" s="93" t="s">
        <v>30</v>
      </c>
      <c r="J1" s="94">
        <f>NETWORKDAYS(DATE(AnnoDic,Mese12,1),DATE(AnnoDic,Mese12+1,0),)*OreTarget</f>
        <v>7</v>
      </c>
    </row>
    <row r="2" spans="1:14" ht="14.25" customHeight="1" thickBot="1" x14ac:dyDescent="0.3">
      <c r="A2" s="2" t="s">
        <v>2</v>
      </c>
      <c r="B2" s="26" t="str">
        <f>Cognome</f>
        <v>D'Errico</v>
      </c>
      <c r="C2" s="79"/>
      <c r="I2" s="93" t="s">
        <v>31</v>
      </c>
      <c r="J2" s="94">
        <f>J3+J5+J6+OrePermessiDic+J8</f>
        <v>0</v>
      </c>
    </row>
    <row r="3" spans="1:14" ht="14.25" customHeight="1" thickBot="1" x14ac:dyDescent="0.3">
      <c r="A3" s="2" t="s">
        <v>4</v>
      </c>
      <c r="B3" s="3">
        <f>Mese1+11</f>
        <v>12</v>
      </c>
      <c r="C3" s="80"/>
      <c r="I3" s="95" t="s">
        <v>9</v>
      </c>
      <c r="J3" s="94">
        <f>SUM(OreLavorateDic)</f>
        <v>0</v>
      </c>
    </row>
    <row r="4" spans="1:14" ht="14.25" customHeight="1" thickBot="1" x14ac:dyDescent="0.3">
      <c r="A4" s="4" t="s">
        <v>5</v>
      </c>
      <c r="B4" s="5">
        <f>Anno</f>
        <v>2023</v>
      </c>
      <c r="C4" s="80"/>
      <c r="I4" s="97" t="s">
        <v>38</v>
      </c>
      <c r="J4" s="99">
        <f>J1-J5-J6-OrePermessiDic-J8</f>
        <v>7</v>
      </c>
      <c r="K4" s="7"/>
      <c r="L4" s="7"/>
      <c r="M4" s="7"/>
    </row>
    <row r="5" spans="1:14" ht="14.25" customHeight="1" thickBot="1" x14ac:dyDescent="0.3">
      <c r="A5" s="8"/>
      <c r="I5" s="97" t="s">
        <v>32</v>
      </c>
      <c r="J5" s="96"/>
      <c r="K5" s="7"/>
      <c r="L5" s="7"/>
      <c r="M5" s="9"/>
    </row>
    <row r="6" spans="1:14" ht="14.25" customHeight="1" thickBot="1" x14ac:dyDescent="0.3">
      <c r="A6" s="15" t="s">
        <v>13</v>
      </c>
      <c r="B6" s="19">
        <f>DurataPausa</f>
        <v>3.125E-2</v>
      </c>
      <c r="C6" s="7"/>
      <c r="I6" s="97" t="s">
        <v>33</v>
      </c>
      <c r="J6" s="96"/>
      <c r="K6" s="7"/>
      <c r="L6" s="7"/>
      <c r="M6" s="7"/>
    </row>
    <row r="7" spans="1:14" ht="14.25" customHeight="1" thickBot="1" x14ac:dyDescent="0.3">
      <c r="A7" s="16" t="s">
        <v>12</v>
      </c>
      <c r="B7" s="17">
        <f>OraPausa</f>
        <v>0.55208333333333337</v>
      </c>
      <c r="C7" s="7"/>
      <c r="G7" s="10"/>
      <c r="H7" s="10"/>
      <c r="I7" s="97" t="s">
        <v>34</v>
      </c>
      <c r="J7" s="96"/>
      <c r="K7" s="7"/>
      <c r="L7" s="7"/>
      <c r="M7" s="7"/>
    </row>
    <row r="8" spans="1:14" ht="14.25" customHeight="1" thickBot="1" x14ac:dyDescent="0.3">
      <c r="A8" s="14" t="s">
        <v>6</v>
      </c>
      <c r="B8" s="18">
        <f>OreTarget</f>
        <v>0.33333333333333331</v>
      </c>
      <c r="C8" s="7"/>
      <c r="F8" s="7"/>
      <c r="I8" s="97" t="s">
        <v>35</v>
      </c>
      <c r="J8" s="96"/>
      <c r="K8" s="7"/>
      <c r="L8" s="7"/>
      <c r="M8" s="7"/>
    </row>
    <row r="9" spans="1:14" ht="14.25" customHeight="1" thickBot="1" x14ac:dyDescent="0.3">
      <c r="K9" s="7"/>
      <c r="L9" s="7"/>
      <c r="M9" s="7"/>
    </row>
    <row r="10" spans="1:14" ht="14.25" customHeight="1" thickBot="1" x14ac:dyDescent="0.3">
      <c r="A10" s="62" t="s">
        <v>7</v>
      </c>
      <c r="B10" s="63" t="s">
        <v>40</v>
      </c>
      <c r="C10" s="63" t="s">
        <v>29</v>
      </c>
      <c r="D10" s="63" t="s">
        <v>8</v>
      </c>
      <c r="E10" s="63" t="s">
        <v>9</v>
      </c>
      <c r="F10" s="64" t="s">
        <v>10</v>
      </c>
      <c r="G10" s="65" t="s">
        <v>11</v>
      </c>
      <c r="I10" s="103" t="s">
        <v>14</v>
      </c>
      <c r="J10" s="104"/>
      <c r="L10" s="105" t="s">
        <v>15</v>
      </c>
      <c r="M10" s="106"/>
    </row>
    <row r="11" spans="1:14" ht="14.25" customHeight="1" x14ac:dyDescent="0.25">
      <c r="A11" s="70">
        <f>DATE(AnnoDic,Mese12,GiorniMesi!L2)</f>
        <v>45261</v>
      </c>
      <c r="B11" s="48"/>
      <c r="C11" s="48" t="str">
        <f t="shared" ref="C11:C41" si="0">IF(B11&lt;&gt;"", IF(B11 &lt; OraPausaDic, B11 + OreTargetDic + DurataPausaDic, IF(AND(B11 &gt;= OraPausaDic, B11 &lt;= OraPausaDic + DurataPausaDic), OraPausaDic + DurataPausaDic + OreTargetDic/2, B11 + OreTargetDic/2)),"")</f>
        <v/>
      </c>
      <c r="D11" s="48"/>
      <c r="E11" s="48" t="str">
        <f t="shared" ref="E11:E41" si="1">IF(OR(ISBLANK(B11),ISBLANK(D11)),"", IF(B11 &lt; OraPausaDic, IF(D11 &gt; OraPausaDic + DurataPausaDic, ABS(D11 - DurataPausaDic - B11), IF(D11 &lt; OraPausaDic, ABS(D11 - B11), ABS(OraPausaDic - B11))), IF(B11 &lt; OraPausaDic + DurataPausaDic, IF(D11 &gt; OraPausaDic + DurataPausaDic, ABS(D11 - (OraPausaDic + DurataPausaDic)), ABS(D11 - D11)), IF(D11 &gt; OraPausaDic + DurataPausaDic, ABS(D11 - B11), ABS(D11 - D11)))))</f>
        <v/>
      </c>
      <c r="F11" s="34" t="str">
        <f t="shared" ref="F11:F41" si="2">IF(OR(ISBLANK(B11),ISBLANK(D11)),"",
         ABS(OreTargetDic-E11))</f>
        <v/>
      </c>
      <c r="G11" s="53" t="str">
        <f t="shared" ref="G11:G41" si="3">IF(OR(ISBLANK(B11),ISBLANK(D11)),"",
        IF(E11&lt;&gt;OreTargetDic,
               IF(E11&gt;OreTargetDic,"Overtime","Undertime"),
          ""))</f>
        <v/>
      </c>
      <c r="I11" s="20" t="s">
        <v>1</v>
      </c>
      <c r="J11" s="21">
        <f>SUMIF(OverUnderTimeDic, "Overtime",DifferenzaDic)</f>
        <v>0</v>
      </c>
      <c r="L11" s="27" t="s">
        <v>1</v>
      </c>
      <c r="M11" s="28">
        <f>SUMIF(OverUnderTimeDic, "Overtime",DifferenzaDic)+Nov!M11</f>
        <v>0</v>
      </c>
    </row>
    <row r="12" spans="1:14" ht="14.25" customHeight="1" thickBot="1" x14ac:dyDescent="0.3">
      <c r="A12" s="70">
        <f>DATE(AnnoDic,Mese12,GiorniMesi!L3)</f>
        <v>45262</v>
      </c>
      <c r="B12" s="45"/>
      <c r="C12" s="48" t="str">
        <f t="shared" si="0"/>
        <v/>
      </c>
      <c r="D12" s="45"/>
      <c r="E12" s="48" t="str">
        <f t="shared" si="1"/>
        <v/>
      </c>
      <c r="F12" s="34" t="str">
        <f t="shared" si="2"/>
        <v/>
      </c>
      <c r="G12" s="53" t="str">
        <f t="shared" si="3"/>
        <v/>
      </c>
      <c r="I12" s="22" t="s">
        <v>3</v>
      </c>
      <c r="J12" s="23">
        <f>IF(SUMIF(OverUnderTimeDic, "Undertime",DifferenzaDic)&gt;=OrePermessiDic, ABS(SUMIF(OverUnderTimeDic, "Undertime",DifferenzaDic) - OrePermessiDic), ABS(OrePermessiDic - SUMIF(OverUnderTimeDic, "Undertime",DifferenzaDic)))</f>
        <v>0</v>
      </c>
      <c r="K12" s="91">
        <v>6.8287037037037025E-4</v>
      </c>
      <c r="L12" s="29" t="s">
        <v>3</v>
      </c>
      <c r="M12" s="30">
        <f>IF(SUMIF(OverUnderTimeDic, "Undertime",DifferenzaDic)&gt;=OrePermessiDic, ABS(SUMIF(OverUnderTimeDic, "Undertime",DifferenzaDic) - OrePermessiDic + PrtlUntmTOTNov), ABS(PrtlUntmTOTNov + OrePermessiDic - SUMIF(OverUnderTimeDic, "Undertime",DifferenzaDic)))</f>
        <v>0</v>
      </c>
    </row>
    <row r="13" spans="1:14" ht="14.25" customHeight="1" thickBot="1" x14ac:dyDescent="0.3">
      <c r="A13" s="70">
        <f>DATE(AnnoDic,Mese12,GiorniMesi!L4)</f>
        <v>45263</v>
      </c>
      <c r="B13" s="45"/>
      <c r="C13" s="48" t="str">
        <f t="shared" si="0"/>
        <v/>
      </c>
      <c r="D13" s="45"/>
      <c r="E13" s="48" t="str">
        <f t="shared" si="1"/>
        <v/>
      </c>
      <c r="F13" s="34" t="str">
        <f t="shared" si="2"/>
        <v/>
      </c>
      <c r="G13" s="53" t="str">
        <f t="shared" si="3"/>
        <v/>
      </c>
      <c r="K13" s="10"/>
    </row>
    <row r="14" spans="1:14" ht="14.25" customHeight="1" thickBot="1" x14ac:dyDescent="0.3">
      <c r="A14" s="70">
        <f>DATE(AnnoDic,Mese12,GiorniMesi!L5)</f>
        <v>45264</v>
      </c>
      <c r="B14" s="45"/>
      <c r="C14" s="48" t="str">
        <f t="shared" si="0"/>
        <v/>
      </c>
      <c r="D14" s="45"/>
      <c r="E14" s="48" t="str">
        <f t="shared" si="1"/>
        <v/>
      </c>
      <c r="F14" s="34" t="str">
        <f t="shared" si="2"/>
        <v/>
      </c>
      <c r="G14" s="53" t="str">
        <f t="shared" si="3"/>
        <v/>
      </c>
      <c r="I14" s="6" t="str">
        <f>IF(ABS(ABS(PrtlOvtmDic)-ABS(PrtlUntmDic))&lt; OneMinuteDic,"", IF(ABS(PrtlOvtmDic) &gt; ABS(PrtlUntmDic), "OVERTIME", "UNDERTIME"))</f>
        <v/>
      </c>
      <c r="J14" s="13">
        <f>ABS(ABS(PrtlOvtmDic)-ABS(PrtlUntmDic))</f>
        <v>0</v>
      </c>
      <c r="K14" s="10"/>
      <c r="L14" s="31" t="str">
        <f>IF(ABS(ABS(PrtlOvtmTOTDic)-ABS(PrtlUntmTOTDic))&lt; OneMinuteDic,"", IF(ABS(PrtlOvtmTOTDic) &gt; ABS(PrtlUntmTOTDic), "OVERTIME", "UNDERTIME"))</f>
        <v/>
      </c>
      <c r="M14" s="32">
        <f>ABS(ABS(PrtlOvtmTOTDic)-ABS(PrtlUntmTOTDic))</f>
        <v>0</v>
      </c>
      <c r="N14" s="7"/>
    </row>
    <row r="15" spans="1:14" ht="14.25" customHeight="1" x14ac:dyDescent="0.25">
      <c r="A15" s="70">
        <f>DATE(AnnoDic,Mese12,GiorniMesi!L6)</f>
        <v>45265</v>
      </c>
      <c r="B15" s="45"/>
      <c r="C15" s="48" t="str">
        <f t="shared" si="0"/>
        <v/>
      </c>
      <c r="D15" s="45"/>
      <c r="E15" s="48" t="str">
        <f t="shared" si="1"/>
        <v/>
      </c>
      <c r="F15" s="34" t="str">
        <f t="shared" si="2"/>
        <v/>
      </c>
      <c r="G15" s="53" t="str">
        <f t="shared" si="3"/>
        <v/>
      </c>
      <c r="K15" s="10"/>
    </row>
    <row r="16" spans="1:14" ht="14.25" customHeight="1" x14ac:dyDescent="0.25">
      <c r="A16" s="70">
        <f>DATE(AnnoDic,Mese12,GiorniMesi!L7)</f>
        <v>45266</v>
      </c>
      <c r="B16" s="45"/>
      <c r="C16" s="48" t="str">
        <f t="shared" si="0"/>
        <v/>
      </c>
      <c r="D16" s="45"/>
      <c r="E16" s="48" t="str">
        <f t="shared" si="1"/>
        <v/>
      </c>
      <c r="F16" s="34" t="str">
        <f t="shared" si="2"/>
        <v/>
      </c>
      <c r="G16" s="53" t="str">
        <f t="shared" si="3"/>
        <v/>
      </c>
      <c r="K16" s="10"/>
    </row>
    <row r="17" spans="1:11" ht="14.25" customHeight="1" x14ac:dyDescent="0.25">
      <c r="A17" s="70">
        <f>DATE(AnnoDic,Mese12,GiorniMesi!L8)</f>
        <v>45267</v>
      </c>
      <c r="B17" s="45"/>
      <c r="C17" s="48" t="str">
        <f t="shared" si="0"/>
        <v/>
      </c>
      <c r="D17" s="45"/>
      <c r="E17" s="48" t="str">
        <f t="shared" si="1"/>
        <v/>
      </c>
      <c r="F17" s="34" t="str">
        <f t="shared" si="2"/>
        <v/>
      </c>
      <c r="G17" s="53" t="str">
        <f t="shared" si="3"/>
        <v/>
      </c>
      <c r="K17" s="10"/>
    </row>
    <row r="18" spans="1:11" ht="14.25" customHeight="1" x14ac:dyDescent="0.25">
      <c r="A18" s="70">
        <f>DATE(AnnoDic,Mese12,GiorniMesi!L9)</f>
        <v>45268</v>
      </c>
      <c r="B18" s="45"/>
      <c r="C18" s="48" t="str">
        <f t="shared" si="0"/>
        <v/>
      </c>
      <c r="D18" s="45"/>
      <c r="E18" s="48" t="str">
        <f t="shared" si="1"/>
        <v/>
      </c>
      <c r="F18" s="34" t="str">
        <f t="shared" si="2"/>
        <v/>
      </c>
      <c r="G18" s="53" t="str">
        <f t="shared" si="3"/>
        <v/>
      </c>
      <c r="K18" s="10"/>
    </row>
    <row r="19" spans="1:11" ht="14.25" customHeight="1" x14ac:dyDescent="0.25">
      <c r="A19" s="70">
        <f>DATE(AnnoDic,Mese12,GiorniMesi!L10)</f>
        <v>45269</v>
      </c>
      <c r="B19" s="45"/>
      <c r="C19" s="48" t="str">
        <f t="shared" si="0"/>
        <v/>
      </c>
      <c r="D19" s="45"/>
      <c r="E19" s="48" t="str">
        <f t="shared" si="1"/>
        <v/>
      </c>
      <c r="F19" s="34" t="str">
        <f t="shared" si="2"/>
        <v/>
      </c>
      <c r="G19" s="53" t="str">
        <f t="shared" si="3"/>
        <v/>
      </c>
    </row>
    <row r="20" spans="1:11" ht="14.25" customHeight="1" x14ac:dyDescent="0.25">
      <c r="A20" s="70">
        <f>DATE(AnnoDic,Mese12,GiorniMesi!L11)</f>
        <v>45270</v>
      </c>
      <c r="B20" s="45"/>
      <c r="C20" s="48" t="str">
        <f t="shared" si="0"/>
        <v/>
      </c>
      <c r="D20" s="45"/>
      <c r="E20" s="48" t="str">
        <f t="shared" si="1"/>
        <v/>
      </c>
      <c r="F20" s="34" t="str">
        <f t="shared" si="2"/>
        <v/>
      </c>
      <c r="G20" s="53" t="str">
        <f t="shared" si="3"/>
        <v/>
      </c>
    </row>
    <row r="21" spans="1:11" ht="14.25" customHeight="1" x14ac:dyDescent="0.25">
      <c r="A21" s="70">
        <f>DATE(AnnoDic,Mese12,GiorniMesi!L12)</f>
        <v>45271</v>
      </c>
      <c r="B21" s="45"/>
      <c r="C21" s="48" t="str">
        <f t="shared" si="0"/>
        <v/>
      </c>
      <c r="D21" s="45"/>
      <c r="E21" s="48" t="str">
        <f t="shared" si="1"/>
        <v/>
      </c>
      <c r="F21" s="34" t="str">
        <f t="shared" si="2"/>
        <v/>
      </c>
      <c r="G21" s="53" t="str">
        <f t="shared" si="3"/>
        <v/>
      </c>
    </row>
    <row r="22" spans="1:11" ht="14.25" customHeight="1" x14ac:dyDescent="0.25">
      <c r="A22" s="70">
        <f>DATE(AnnoDic,Mese12,GiorniMesi!L13)</f>
        <v>45272</v>
      </c>
      <c r="B22" s="46"/>
      <c r="C22" s="48" t="str">
        <f t="shared" si="0"/>
        <v/>
      </c>
      <c r="D22" s="45"/>
      <c r="E22" s="48" t="str">
        <f t="shared" si="1"/>
        <v/>
      </c>
      <c r="F22" s="34" t="str">
        <f t="shared" si="2"/>
        <v/>
      </c>
      <c r="G22" s="53" t="str">
        <f t="shared" si="3"/>
        <v/>
      </c>
    </row>
    <row r="23" spans="1:11" ht="14.25" customHeight="1" x14ac:dyDescent="0.25">
      <c r="A23" s="70">
        <f>DATE(AnnoDic,Mese12,GiorniMesi!L14)</f>
        <v>45273</v>
      </c>
      <c r="B23" s="46"/>
      <c r="C23" s="48" t="str">
        <f t="shared" si="0"/>
        <v/>
      </c>
      <c r="D23" s="45"/>
      <c r="E23" s="48" t="str">
        <f t="shared" si="1"/>
        <v/>
      </c>
      <c r="F23" s="34" t="str">
        <f t="shared" si="2"/>
        <v/>
      </c>
      <c r="G23" s="53" t="str">
        <f t="shared" si="3"/>
        <v/>
      </c>
    </row>
    <row r="24" spans="1:11" ht="14.25" customHeight="1" x14ac:dyDescent="0.25">
      <c r="A24" s="70">
        <f>DATE(AnnoDic,Mese12,GiorniMesi!L15)</f>
        <v>45274</v>
      </c>
      <c r="B24" s="45"/>
      <c r="C24" s="48" t="str">
        <f t="shared" si="0"/>
        <v/>
      </c>
      <c r="D24" s="45"/>
      <c r="E24" s="48" t="str">
        <f t="shared" si="1"/>
        <v/>
      </c>
      <c r="F24" s="34" t="str">
        <f t="shared" si="2"/>
        <v/>
      </c>
      <c r="G24" s="53" t="str">
        <f t="shared" si="3"/>
        <v/>
      </c>
    </row>
    <row r="25" spans="1:11" ht="14.25" customHeight="1" x14ac:dyDescent="0.25">
      <c r="A25" s="70">
        <f>DATE(AnnoDic,Mese12,GiorniMesi!L16)</f>
        <v>45275</v>
      </c>
      <c r="B25" s="45"/>
      <c r="C25" s="48" t="str">
        <f t="shared" si="0"/>
        <v/>
      </c>
      <c r="D25" s="45"/>
      <c r="E25" s="48" t="str">
        <f t="shared" si="1"/>
        <v/>
      </c>
      <c r="F25" s="34" t="str">
        <f t="shared" si="2"/>
        <v/>
      </c>
      <c r="G25" s="53" t="str">
        <f t="shared" si="3"/>
        <v/>
      </c>
    </row>
    <row r="26" spans="1:11" ht="14.25" customHeight="1" x14ac:dyDescent="0.25">
      <c r="A26" s="70">
        <f>DATE(AnnoDic,Mese12,GiorniMesi!L17)</f>
        <v>45276</v>
      </c>
      <c r="B26" s="45"/>
      <c r="C26" s="48" t="str">
        <f t="shared" si="0"/>
        <v/>
      </c>
      <c r="D26" s="45"/>
      <c r="E26" s="48" t="str">
        <f t="shared" si="1"/>
        <v/>
      </c>
      <c r="F26" s="34" t="str">
        <f t="shared" si="2"/>
        <v/>
      </c>
      <c r="G26" s="53" t="str">
        <f t="shared" si="3"/>
        <v/>
      </c>
    </row>
    <row r="27" spans="1:11" ht="14.25" customHeight="1" x14ac:dyDescent="0.25">
      <c r="A27" s="70">
        <f>DATE(AnnoDic,Mese12,GiorniMesi!L18)</f>
        <v>45277</v>
      </c>
      <c r="B27" s="45"/>
      <c r="C27" s="48" t="str">
        <f t="shared" si="0"/>
        <v/>
      </c>
      <c r="D27" s="45"/>
      <c r="E27" s="48" t="str">
        <f t="shared" si="1"/>
        <v/>
      </c>
      <c r="F27" s="34" t="str">
        <f t="shared" si="2"/>
        <v/>
      </c>
      <c r="G27" s="53" t="str">
        <f t="shared" si="3"/>
        <v/>
      </c>
    </row>
    <row r="28" spans="1:11" ht="14.25" customHeight="1" x14ac:dyDescent="0.25">
      <c r="A28" s="70">
        <f>DATE(AnnoDic,Mese12,GiorniMesi!L19)</f>
        <v>45278</v>
      </c>
      <c r="B28" s="45"/>
      <c r="C28" s="48" t="str">
        <f t="shared" si="0"/>
        <v/>
      </c>
      <c r="D28" s="45"/>
      <c r="E28" s="48" t="str">
        <f t="shared" si="1"/>
        <v/>
      </c>
      <c r="F28" s="34" t="str">
        <f t="shared" si="2"/>
        <v/>
      </c>
      <c r="G28" s="53" t="str">
        <f t="shared" si="3"/>
        <v/>
      </c>
    </row>
    <row r="29" spans="1:11" ht="14.25" customHeight="1" x14ac:dyDescent="0.25">
      <c r="A29" s="70">
        <f>DATE(AnnoDic,Mese12,GiorniMesi!L20)</f>
        <v>45279</v>
      </c>
      <c r="B29" s="45"/>
      <c r="C29" s="48" t="str">
        <f t="shared" si="0"/>
        <v/>
      </c>
      <c r="D29" s="45"/>
      <c r="E29" s="48" t="str">
        <f t="shared" si="1"/>
        <v/>
      </c>
      <c r="F29" s="34" t="str">
        <f t="shared" si="2"/>
        <v/>
      </c>
      <c r="G29" s="53" t="str">
        <f t="shared" si="3"/>
        <v/>
      </c>
    </row>
    <row r="30" spans="1:11" ht="14.25" customHeight="1" x14ac:dyDescent="0.25">
      <c r="A30" s="70">
        <f>DATE(AnnoDic,Mese12,GiorniMesi!L21)</f>
        <v>45280</v>
      </c>
      <c r="B30" s="45"/>
      <c r="C30" s="48" t="str">
        <f t="shared" si="0"/>
        <v/>
      </c>
      <c r="D30" s="45"/>
      <c r="E30" s="48" t="str">
        <f t="shared" si="1"/>
        <v/>
      </c>
      <c r="F30" s="34" t="str">
        <f t="shared" si="2"/>
        <v/>
      </c>
      <c r="G30" s="53" t="str">
        <f t="shared" si="3"/>
        <v/>
      </c>
    </row>
    <row r="31" spans="1:11" ht="14.25" customHeight="1" x14ac:dyDescent="0.25">
      <c r="A31" s="70">
        <f>DATE(AnnoDic,Mese12,GiorniMesi!L22)</f>
        <v>45281</v>
      </c>
      <c r="B31" s="45"/>
      <c r="C31" s="48" t="str">
        <f t="shared" si="0"/>
        <v/>
      </c>
      <c r="D31" s="45"/>
      <c r="E31" s="48" t="str">
        <f t="shared" si="1"/>
        <v/>
      </c>
      <c r="F31" s="34" t="str">
        <f t="shared" si="2"/>
        <v/>
      </c>
      <c r="G31" s="53" t="str">
        <f t="shared" si="3"/>
        <v/>
      </c>
    </row>
    <row r="32" spans="1:11" ht="14.25" customHeight="1" x14ac:dyDescent="0.25">
      <c r="A32" s="70">
        <f>DATE(AnnoDic,Mese12,GiorniMesi!L23)</f>
        <v>45282</v>
      </c>
      <c r="B32" s="45"/>
      <c r="C32" s="48" t="str">
        <f t="shared" si="0"/>
        <v/>
      </c>
      <c r="D32" s="45"/>
      <c r="E32" s="48" t="str">
        <f t="shared" si="1"/>
        <v/>
      </c>
      <c r="F32" s="34" t="str">
        <f t="shared" si="2"/>
        <v/>
      </c>
      <c r="G32" s="53" t="str">
        <f t="shared" si="3"/>
        <v/>
      </c>
    </row>
    <row r="33" spans="1:7" ht="14.25" customHeight="1" x14ac:dyDescent="0.25">
      <c r="A33" s="70">
        <f>DATE(AnnoDic,Mese12,GiorniMesi!L24)</f>
        <v>45283</v>
      </c>
      <c r="B33" s="45"/>
      <c r="C33" s="48" t="str">
        <f t="shared" si="0"/>
        <v/>
      </c>
      <c r="D33" s="45"/>
      <c r="E33" s="48" t="str">
        <f t="shared" si="1"/>
        <v/>
      </c>
      <c r="F33" s="34" t="str">
        <f t="shared" si="2"/>
        <v/>
      </c>
      <c r="G33" s="53" t="str">
        <f t="shared" si="3"/>
        <v/>
      </c>
    </row>
    <row r="34" spans="1:7" ht="14.25" customHeight="1" x14ac:dyDescent="0.25">
      <c r="A34" s="70">
        <f>DATE(AnnoDic,Mese12,GiorniMesi!L25)</f>
        <v>45284</v>
      </c>
      <c r="B34" s="45"/>
      <c r="C34" s="48" t="str">
        <f t="shared" si="0"/>
        <v/>
      </c>
      <c r="D34" s="45"/>
      <c r="E34" s="48" t="str">
        <f t="shared" si="1"/>
        <v/>
      </c>
      <c r="F34" s="34" t="str">
        <f t="shared" si="2"/>
        <v/>
      </c>
      <c r="G34" s="53" t="str">
        <f t="shared" si="3"/>
        <v/>
      </c>
    </row>
    <row r="35" spans="1:7" ht="14.25" customHeight="1" x14ac:dyDescent="0.25">
      <c r="A35" s="70">
        <f>DATE(AnnoDic,Mese12,GiorniMesi!L26)</f>
        <v>45285</v>
      </c>
      <c r="B35" s="45"/>
      <c r="C35" s="48" t="str">
        <f t="shared" si="0"/>
        <v/>
      </c>
      <c r="D35" s="45"/>
      <c r="E35" s="48" t="str">
        <f t="shared" si="1"/>
        <v/>
      </c>
      <c r="F35" s="34" t="str">
        <f t="shared" si="2"/>
        <v/>
      </c>
      <c r="G35" s="53" t="str">
        <f t="shared" si="3"/>
        <v/>
      </c>
    </row>
    <row r="36" spans="1:7" ht="14.25" customHeight="1" x14ac:dyDescent="0.25">
      <c r="A36" s="70">
        <f>DATE(AnnoDic,Mese12,GiorniMesi!L27)</f>
        <v>45286</v>
      </c>
      <c r="B36" s="45"/>
      <c r="C36" s="48" t="str">
        <f t="shared" si="0"/>
        <v/>
      </c>
      <c r="D36" s="45"/>
      <c r="E36" s="48" t="str">
        <f t="shared" si="1"/>
        <v/>
      </c>
      <c r="F36" s="34" t="str">
        <f t="shared" si="2"/>
        <v/>
      </c>
      <c r="G36" s="53" t="str">
        <f t="shared" si="3"/>
        <v/>
      </c>
    </row>
    <row r="37" spans="1:7" ht="14.25" customHeight="1" x14ac:dyDescent="0.25">
      <c r="A37" s="70">
        <f>DATE(AnnoDic,Mese12,GiorniMesi!L28)</f>
        <v>45287</v>
      </c>
      <c r="B37" s="45"/>
      <c r="C37" s="48" t="str">
        <f t="shared" si="0"/>
        <v/>
      </c>
      <c r="D37" s="45"/>
      <c r="E37" s="48" t="str">
        <f t="shared" si="1"/>
        <v/>
      </c>
      <c r="F37" s="34" t="str">
        <f t="shared" si="2"/>
        <v/>
      </c>
      <c r="G37" s="53" t="str">
        <f t="shared" si="3"/>
        <v/>
      </c>
    </row>
    <row r="38" spans="1:7" ht="14.25" customHeight="1" x14ac:dyDescent="0.25">
      <c r="A38" s="70">
        <f>DATE(AnnoDic,Mese12,GiorniMesi!L29)</f>
        <v>45288</v>
      </c>
      <c r="B38" s="45"/>
      <c r="C38" s="48" t="str">
        <f t="shared" si="0"/>
        <v/>
      </c>
      <c r="D38" s="45"/>
      <c r="E38" s="48" t="str">
        <f t="shared" si="1"/>
        <v/>
      </c>
      <c r="F38" s="34" t="str">
        <f t="shared" si="2"/>
        <v/>
      </c>
      <c r="G38" s="53" t="str">
        <f t="shared" si="3"/>
        <v/>
      </c>
    </row>
    <row r="39" spans="1:7" ht="14.25" customHeight="1" x14ac:dyDescent="0.25">
      <c r="A39" s="70">
        <f>DATE(AnnoDic,Mese12,GiorniMesi!L30)</f>
        <v>45289</v>
      </c>
      <c r="B39" s="45"/>
      <c r="C39" s="48" t="str">
        <f t="shared" si="0"/>
        <v/>
      </c>
      <c r="D39" s="45"/>
      <c r="E39" s="48" t="str">
        <f t="shared" si="1"/>
        <v/>
      </c>
      <c r="F39" s="34" t="str">
        <f t="shared" si="2"/>
        <v/>
      </c>
      <c r="G39" s="53" t="str">
        <f t="shared" si="3"/>
        <v/>
      </c>
    </row>
    <row r="40" spans="1:7" ht="14.25" customHeight="1" x14ac:dyDescent="0.25">
      <c r="A40" s="70">
        <f>DATE(AnnoDic,Mese12,GiorniMesi!L31)</f>
        <v>45290</v>
      </c>
      <c r="B40" s="45"/>
      <c r="C40" s="48" t="str">
        <f t="shared" si="0"/>
        <v/>
      </c>
      <c r="D40" s="45"/>
      <c r="E40" s="48" t="str">
        <f t="shared" si="1"/>
        <v/>
      </c>
      <c r="F40" s="34" t="str">
        <f t="shared" si="2"/>
        <v/>
      </c>
      <c r="G40" s="53" t="str">
        <f t="shared" si="3"/>
        <v/>
      </c>
    </row>
    <row r="41" spans="1:7" ht="14.25" customHeight="1" thickBot="1" x14ac:dyDescent="0.3">
      <c r="A41" s="71">
        <f>DATE(AnnoDic,Mese12,GiorniMesi!L32)</f>
        <v>45291</v>
      </c>
      <c r="B41" s="51"/>
      <c r="C41" s="51" t="str">
        <f t="shared" si="0"/>
        <v/>
      </c>
      <c r="D41" s="51"/>
      <c r="E41" s="48" t="str">
        <f t="shared" si="1"/>
        <v/>
      </c>
      <c r="F41" s="34" t="str">
        <f t="shared" si="2"/>
        <v/>
      </c>
      <c r="G41" s="52" t="str">
        <f t="shared" si="3"/>
        <v/>
      </c>
    </row>
    <row r="42" spans="1:7" ht="14.25" customHeight="1" x14ac:dyDescent="0.25">
      <c r="A42" s="11"/>
    </row>
    <row r="43" spans="1:7" ht="14.25" customHeight="1" x14ac:dyDescent="0.25">
      <c r="A43" s="11"/>
    </row>
    <row r="44" spans="1:7" ht="14.25" customHeight="1" x14ac:dyDescent="0.25">
      <c r="A44" s="11"/>
    </row>
    <row r="45" spans="1:7" ht="14.25" customHeight="1" x14ac:dyDescent="0.25">
      <c r="A45" s="11"/>
    </row>
    <row r="46" spans="1:7" ht="14.25" customHeight="1" x14ac:dyDescent="0.25">
      <c r="A46" s="11"/>
    </row>
    <row r="47" spans="1:7" ht="14.25" customHeight="1" x14ac:dyDescent="0.25">
      <c r="A47" s="11"/>
    </row>
    <row r="48" spans="1:7" ht="14.25" customHeight="1" x14ac:dyDescent="0.25">
      <c r="A48" s="11"/>
    </row>
    <row r="49" spans="1:1" ht="14.25" customHeight="1" x14ac:dyDescent="0.25">
      <c r="A49" s="11"/>
    </row>
    <row r="50" spans="1:1" ht="14.25" customHeight="1" x14ac:dyDescent="0.25">
      <c r="A50" s="11"/>
    </row>
    <row r="51" spans="1:1" ht="14.25" customHeight="1" x14ac:dyDescent="0.25">
      <c r="A51" s="11"/>
    </row>
    <row r="52" spans="1:1" ht="14.25" customHeight="1" x14ac:dyDescent="0.25">
      <c r="A52" s="11"/>
    </row>
    <row r="53" spans="1:1" ht="14.25" customHeight="1" x14ac:dyDescent="0.25">
      <c r="A53" s="11"/>
    </row>
    <row r="54" spans="1:1" ht="14.25" customHeight="1" x14ac:dyDescent="0.25">
      <c r="A54" s="11"/>
    </row>
    <row r="55" spans="1:1" ht="14.25" customHeight="1" x14ac:dyDescent="0.25">
      <c r="A55" s="11"/>
    </row>
    <row r="56" spans="1:1" ht="14.25" customHeight="1" x14ac:dyDescent="0.25">
      <c r="A56" s="11"/>
    </row>
    <row r="57" spans="1:1" ht="14.25" customHeight="1" x14ac:dyDescent="0.25">
      <c r="A57" s="11"/>
    </row>
    <row r="58" spans="1:1" ht="14.25" customHeight="1" x14ac:dyDescent="0.25">
      <c r="A58" s="11"/>
    </row>
    <row r="59" spans="1:1" ht="14.25" customHeight="1" x14ac:dyDescent="0.25">
      <c r="A59" s="11"/>
    </row>
    <row r="60" spans="1:1" ht="14.25" customHeight="1" x14ac:dyDescent="0.25">
      <c r="A60" s="11"/>
    </row>
    <row r="61" spans="1:1" ht="14.25" customHeight="1" x14ac:dyDescent="0.25">
      <c r="A61" s="11"/>
    </row>
    <row r="62" spans="1:1" ht="14.25" customHeight="1" x14ac:dyDescent="0.25">
      <c r="A62" s="11"/>
    </row>
    <row r="63" spans="1:1" ht="14.25" customHeight="1" x14ac:dyDescent="0.25">
      <c r="A63" s="11"/>
    </row>
    <row r="64" spans="1:1" ht="14.25" customHeight="1" x14ac:dyDescent="0.25">
      <c r="A64" s="11"/>
    </row>
    <row r="65" spans="1:1" ht="14.25" customHeight="1" x14ac:dyDescent="0.25">
      <c r="A65" s="11"/>
    </row>
    <row r="66" spans="1:1" ht="14.25" customHeight="1" x14ac:dyDescent="0.25">
      <c r="A66" s="11"/>
    </row>
    <row r="67" spans="1:1" ht="14.25" customHeight="1" x14ac:dyDescent="0.25">
      <c r="A67" s="11"/>
    </row>
    <row r="68" spans="1:1" ht="14.25" customHeight="1" x14ac:dyDescent="0.25">
      <c r="A68" s="11"/>
    </row>
    <row r="69" spans="1:1" ht="14.25" customHeight="1" x14ac:dyDescent="0.25">
      <c r="A69" s="11"/>
    </row>
    <row r="70" spans="1:1" ht="14.25" customHeight="1" x14ac:dyDescent="0.25">
      <c r="A70" s="11"/>
    </row>
    <row r="71" spans="1:1" ht="14.25" customHeight="1" x14ac:dyDescent="0.25">
      <c r="A71" s="11"/>
    </row>
    <row r="72" spans="1:1" ht="14.25" customHeight="1" x14ac:dyDescent="0.25">
      <c r="A72" s="11"/>
    </row>
    <row r="73" spans="1:1" ht="14.25" customHeight="1" x14ac:dyDescent="0.25">
      <c r="A73" s="11"/>
    </row>
    <row r="74" spans="1:1" ht="14.25" customHeight="1" x14ac:dyDescent="0.25">
      <c r="A74" s="11"/>
    </row>
    <row r="75" spans="1:1" ht="14.25" customHeight="1" x14ac:dyDescent="0.25">
      <c r="A75" s="11"/>
    </row>
    <row r="76" spans="1:1" ht="14.25" customHeight="1" x14ac:dyDescent="0.25">
      <c r="A76" s="11"/>
    </row>
    <row r="77" spans="1:1" ht="14.25" customHeight="1" x14ac:dyDescent="0.25">
      <c r="A77" s="11"/>
    </row>
    <row r="78" spans="1:1" ht="14.25" customHeight="1" x14ac:dyDescent="0.25">
      <c r="A78" s="11"/>
    </row>
    <row r="79" spans="1:1" ht="14.25" customHeight="1" x14ac:dyDescent="0.25">
      <c r="A79" s="11"/>
    </row>
    <row r="80" spans="1:1" ht="14.25" customHeight="1" x14ac:dyDescent="0.25">
      <c r="A80" s="11"/>
    </row>
    <row r="81" spans="1:1" ht="14.25" customHeight="1" x14ac:dyDescent="0.25">
      <c r="A81" s="11"/>
    </row>
    <row r="82" spans="1:1" ht="14.25" customHeight="1" x14ac:dyDescent="0.25">
      <c r="A82" s="11"/>
    </row>
    <row r="83" spans="1:1" ht="14.25" customHeight="1" x14ac:dyDescent="0.25">
      <c r="A83" s="11"/>
    </row>
    <row r="84" spans="1:1" ht="14.25" customHeight="1" x14ac:dyDescent="0.25">
      <c r="A84" s="11"/>
    </row>
    <row r="85" spans="1:1" ht="14.25" customHeight="1" x14ac:dyDescent="0.25">
      <c r="A85" s="11"/>
    </row>
    <row r="86" spans="1:1" ht="14.25" customHeight="1" x14ac:dyDescent="0.25">
      <c r="A86" s="11"/>
    </row>
    <row r="87" spans="1:1" ht="14.25" customHeight="1" x14ac:dyDescent="0.25">
      <c r="A87" s="11"/>
    </row>
    <row r="88" spans="1:1" ht="14.25" customHeight="1" x14ac:dyDescent="0.25">
      <c r="A88" s="11"/>
    </row>
    <row r="89" spans="1:1" ht="14.25" customHeight="1" x14ac:dyDescent="0.25">
      <c r="A89" s="11"/>
    </row>
    <row r="90" spans="1:1" ht="14.25" customHeight="1" x14ac:dyDescent="0.25">
      <c r="A90" s="11"/>
    </row>
    <row r="91" spans="1:1" ht="14.25" customHeight="1" x14ac:dyDescent="0.25">
      <c r="A91" s="11"/>
    </row>
    <row r="92" spans="1:1" ht="14.25" customHeight="1" x14ac:dyDescent="0.25">
      <c r="A92" s="11"/>
    </row>
    <row r="93" spans="1:1" ht="14.25" customHeight="1" x14ac:dyDescent="0.25">
      <c r="A93" s="11"/>
    </row>
    <row r="94" spans="1:1" ht="14.25" customHeight="1" x14ac:dyDescent="0.25">
      <c r="A94" s="11"/>
    </row>
    <row r="95" spans="1:1" ht="14.25" customHeight="1" x14ac:dyDescent="0.25">
      <c r="A95" s="11"/>
    </row>
    <row r="96" spans="1:1" ht="14.25" customHeight="1" x14ac:dyDescent="0.25">
      <c r="A96" s="11"/>
    </row>
    <row r="97" spans="1:1" ht="14.25" customHeight="1" x14ac:dyDescent="0.25">
      <c r="A97" s="11"/>
    </row>
    <row r="98" spans="1:1" ht="14.25" customHeight="1" x14ac:dyDescent="0.25">
      <c r="A98" s="11"/>
    </row>
    <row r="99" spans="1:1" ht="14.25" customHeight="1" x14ac:dyDescent="0.25">
      <c r="A99" s="11"/>
    </row>
    <row r="100" spans="1:1" ht="14.25" customHeight="1" x14ac:dyDescent="0.25">
      <c r="A100" s="11"/>
    </row>
    <row r="101" spans="1:1" ht="14.25" customHeight="1" x14ac:dyDescent="0.25">
      <c r="A101" s="11"/>
    </row>
    <row r="102" spans="1:1" ht="14.25" customHeight="1" x14ac:dyDescent="0.25">
      <c r="A102" s="11"/>
    </row>
    <row r="103" spans="1:1" ht="14.25" customHeight="1" x14ac:dyDescent="0.25">
      <c r="A103" s="11"/>
    </row>
    <row r="104" spans="1:1" ht="14.25" customHeight="1" x14ac:dyDescent="0.25">
      <c r="A104" s="11"/>
    </row>
    <row r="105" spans="1:1" ht="14.25" customHeight="1" x14ac:dyDescent="0.25">
      <c r="A105" s="11"/>
    </row>
    <row r="106" spans="1:1" ht="14.25" customHeight="1" x14ac:dyDescent="0.25">
      <c r="A106" s="11"/>
    </row>
    <row r="107" spans="1:1" ht="14.25" customHeight="1" x14ac:dyDescent="0.25">
      <c r="A107" s="11"/>
    </row>
    <row r="108" spans="1:1" ht="14.25" customHeight="1" x14ac:dyDescent="0.25">
      <c r="A108" s="11"/>
    </row>
    <row r="109" spans="1:1" ht="14.25" customHeight="1" x14ac:dyDescent="0.25">
      <c r="A109" s="11"/>
    </row>
    <row r="110" spans="1:1" ht="14.25" customHeight="1" x14ac:dyDescent="0.25">
      <c r="A110" s="11"/>
    </row>
    <row r="111" spans="1:1" ht="14.25" customHeight="1" x14ac:dyDescent="0.25">
      <c r="A111" s="11"/>
    </row>
    <row r="112" spans="1:1" ht="14.25" customHeight="1" x14ac:dyDescent="0.25">
      <c r="A112" s="11"/>
    </row>
    <row r="113" spans="1:1" ht="14.25" customHeight="1" x14ac:dyDescent="0.25">
      <c r="A113" s="11"/>
    </row>
    <row r="114" spans="1:1" ht="14.25" customHeight="1" x14ac:dyDescent="0.25">
      <c r="A114" s="11"/>
    </row>
    <row r="115" spans="1:1" ht="14.25" customHeight="1" x14ac:dyDescent="0.25">
      <c r="A115" s="11"/>
    </row>
    <row r="116" spans="1:1" ht="14.25" customHeight="1" x14ac:dyDescent="0.25">
      <c r="A116" s="11"/>
    </row>
    <row r="117" spans="1:1" ht="14.25" customHeight="1" x14ac:dyDescent="0.25">
      <c r="A117" s="11"/>
    </row>
    <row r="118" spans="1:1" ht="14.25" customHeight="1" x14ac:dyDescent="0.25">
      <c r="A118" s="11"/>
    </row>
    <row r="119" spans="1:1" ht="14.25" customHeight="1" x14ac:dyDescent="0.25">
      <c r="A119" s="11"/>
    </row>
    <row r="120" spans="1:1" ht="14.25" customHeight="1" x14ac:dyDescent="0.25">
      <c r="A120" s="11"/>
    </row>
    <row r="121" spans="1:1" ht="14.25" customHeight="1" x14ac:dyDescent="0.25">
      <c r="A121" s="11"/>
    </row>
    <row r="122" spans="1:1" ht="14.25" customHeight="1" x14ac:dyDescent="0.25">
      <c r="A122" s="11"/>
    </row>
    <row r="123" spans="1:1" ht="14.25" customHeight="1" x14ac:dyDescent="0.25">
      <c r="A123" s="11"/>
    </row>
    <row r="124" spans="1:1" ht="14.25" customHeight="1" x14ac:dyDescent="0.25">
      <c r="A124" s="11"/>
    </row>
    <row r="125" spans="1:1" ht="14.25" customHeight="1" x14ac:dyDescent="0.25">
      <c r="A125" s="11"/>
    </row>
    <row r="126" spans="1:1" ht="14.25" customHeight="1" x14ac:dyDescent="0.25">
      <c r="A126" s="11"/>
    </row>
    <row r="127" spans="1:1" ht="14.25" customHeight="1" x14ac:dyDescent="0.25">
      <c r="A127" s="11"/>
    </row>
    <row r="128" spans="1:1" ht="14.25" customHeight="1" x14ac:dyDescent="0.25">
      <c r="A128" s="11"/>
    </row>
    <row r="129" spans="1:1" ht="14.25" customHeight="1" x14ac:dyDescent="0.25">
      <c r="A129" s="11"/>
    </row>
    <row r="130" spans="1:1" ht="14.25" customHeight="1" x14ac:dyDescent="0.25">
      <c r="A130" s="11"/>
    </row>
    <row r="131" spans="1:1" ht="14.25" customHeight="1" x14ac:dyDescent="0.25">
      <c r="A131" s="11"/>
    </row>
    <row r="132" spans="1:1" ht="14.25" customHeight="1" x14ac:dyDescent="0.25">
      <c r="A132" s="11"/>
    </row>
    <row r="133" spans="1:1" ht="14.25" customHeight="1" x14ac:dyDescent="0.25">
      <c r="A133" s="11"/>
    </row>
    <row r="134" spans="1:1" ht="14.25" customHeight="1" x14ac:dyDescent="0.25">
      <c r="A134" s="11"/>
    </row>
    <row r="135" spans="1:1" ht="14.25" customHeight="1" x14ac:dyDescent="0.25">
      <c r="A135" s="11"/>
    </row>
    <row r="136" spans="1:1" ht="14.25" customHeight="1" x14ac:dyDescent="0.25">
      <c r="A136" s="11"/>
    </row>
    <row r="137" spans="1:1" ht="14.25" customHeight="1" x14ac:dyDescent="0.25">
      <c r="A137" s="11"/>
    </row>
    <row r="138" spans="1:1" ht="14.25" customHeight="1" x14ac:dyDescent="0.25">
      <c r="A138" s="11"/>
    </row>
    <row r="139" spans="1:1" ht="14.25" customHeight="1" x14ac:dyDescent="0.25">
      <c r="A139" s="11"/>
    </row>
    <row r="140" spans="1:1" ht="14.25" customHeight="1" x14ac:dyDescent="0.25">
      <c r="A140" s="11"/>
    </row>
    <row r="141" spans="1:1" ht="14.25" customHeight="1" x14ac:dyDescent="0.25">
      <c r="A141" s="11"/>
    </row>
    <row r="142" spans="1:1" ht="14.25" customHeight="1" x14ac:dyDescent="0.25">
      <c r="A142" s="11"/>
    </row>
    <row r="143" spans="1:1" ht="14.25" customHeight="1" x14ac:dyDescent="0.25">
      <c r="A143" s="11"/>
    </row>
    <row r="144" spans="1:1" ht="14.25" customHeight="1" x14ac:dyDescent="0.25">
      <c r="A144" s="11"/>
    </row>
    <row r="145" spans="1:1" ht="14.25" customHeight="1" x14ac:dyDescent="0.25">
      <c r="A145" s="11"/>
    </row>
    <row r="146" spans="1:1" ht="14.25" customHeight="1" x14ac:dyDescent="0.25">
      <c r="A146" s="11"/>
    </row>
    <row r="147" spans="1:1" ht="14.25" customHeight="1" x14ac:dyDescent="0.25">
      <c r="A147" s="11"/>
    </row>
    <row r="148" spans="1:1" ht="14.25" customHeight="1" x14ac:dyDescent="0.25">
      <c r="A148" s="11"/>
    </row>
    <row r="149" spans="1:1" ht="14.25" customHeight="1" x14ac:dyDescent="0.25">
      <c r="A149" s="11"/>
    </row>
    <row r="150" spans="1:1" ht="14.25" customHeight="1" x14ac:dyDescent="0.25">
      <c r="A150" s="11"/>
    </row>
    <row r="151" spans="1:1" ht="14.25" customHeight="1" x14ac:dyDescent="0.25">
      <c r="A151" s="11"/>
    </row>
    <row r="152" spans="1:1" ht="14.25" customHeight="1" x14ac:dyDescent="0.25">
      <c r="A152" s="11"/>
    </row>
    <row r="153" spans="1:1" ht="14.25" customHeight="1" x14ac:dyDescent="0.25">
      <c r="A153" s="11"/>
    </row>
    <row r="154" spans="1:1" ht="14.25" customHeight="1" x14ac:dyDescent="0.25">
      <c r="A154" s="11"/>
    </row>
    <row r="155" spans="1:1" ht="14.25" customHeight="1" x14ac:dyDescent="0.25">
      <c r="A155" s="11"/>
    </row>
    <row r="156" spans="1:1" ht="14.25" customHeight="1" x14ac:dyDescent="0.25">
      <c r="A156" s="11"/>
    </row>
    <row r="157" spans="1:1" ht="14.25" customHeight="1" x14ac:dyDescent="0.25">
      <c r="A157" s="11"/>
    </row>
    <row r="158" spans="1:1" ht="14.25" customHeight="1" x14ac:dyDescent="0.25">
      <c r="A158" s="11"/>
    </row>
    <row r="159" spans="1:1" ht="14.25" customHeight="1" x14ac:dyDescent="0.25">
      <c r="A159" s="11"/>
    </row>
    <row r="160" spans="1:1" ht="14.25" customHeight="1" x14ac:dyDescent="0.25">
      <c r="A160" s="11"/>
    </row>
    <row r="161" spans="1:1" ht="14.25" customHeight="1" x14ac:dyDescent="0.25">
      <c r="A161" s="11"/>
    </row>
    <row r="162" spans="1:1" ht="14.25" customHeight="1" x14ac:dyDescent="0.25">
      <c r="A162" s="11"/>
    </row>
    <row r="163" spans="1:1" ht="14.25" customHeight="1" x14ac:dyDescent="0.25">
      <c r="A163" s="11"/>
    </row>
    <row r="164" spans="1:1" ht="14.25" customHeight="1" x14ac:dyDescent="0.25">
      <c r="A164" s="11"/>
    </row>
    <row r="165" spans="1:1" ht="14.25" customHeight="1" x14ac:dyDescent="0.25">
      <c r="A165" s="11"/>
    </row>
    <row r="166" spans="1:1" ht="14.25" customHeight="1" x14ac:dyDescent="0.25">
      <c r="A166" s="11"/>
    </row>
    <row r="167" spans="1:1" ht="14.25" customHeight="1" x14ac:dyDescent="0.25">
      <c r="A167" s="11"/>
    </row>
    <row r="168" spans="1:1" ht="14.25" customHeight="1" x14ac:dyDescent="0.25">
      <c r="A168" s="11"/>
    </row>
    <row r="169" spans="1:1" ht="14.25" customHeight="1" x14ac:dyDescent="0.25">
      <c r="A169" s="11"/>
    </row>
    <row r="170" spans="1:1" ht="14.25" customHeight="1" x14ac:dyDescent="0.25">
      <c r="A170" s="11"/>
    </row>
    <row r="171" spans="1:1" ht="14.25" customHeight="1" x14ac:dyDescent="0.25">
      <c r="A171" s="11"/>
    </row>
    <row r="172" spans="1:1" ht="14.25" customHeight="1" x14ac:dyDescent="0.25">
      <c r="A172" s="11"/>
    </row>
    <row r="173" spans="1:1" ht="14.25" customHeight="1" x14ac:dyDescent="0.25">
      <c r="A173" s="11"/>
    </row>
    <row r="174" spans="1:1" ht="14.25" customHeight="1" x14ac:dyDescent="0.25">
      <c r="A174" s="11"/>
    </row>
    <row r="175" spans="1:1" ht="14.25" customHeight="1" x14ac:dyDescent="0.25">
      <c r="A175" s="11"/>
    </row>
    <row r="176" spans="1:1" ht="14.25" customHeight="1" x14ac:dyDescent="0.25">
      <c r="A176" s="11"/>
    </row>
    <row r="177" spans="1:1" ht="14.25" customHeight="1" x14ac:dyDescent="0.25">
      <c r="A177" s="11"/>
    </row>
    <row r="178" spans="1:1" ht="14.25" customHeight="1" x14ac:dyDescent="0.25">
      <c r="A178" s="11"/>
    </row>
    <row r="179" spans="1:1" ht="14.25" customHeight="1" x14ac:dyDescent="0.25">
      <c r="A179" s="11"/>
    </row>
    <row r="180" spans="1:1" ht="14.25" customHeight="1" x14ac:dyDescent="0.25">
      <c r="A180" s="11"/>
    </row>
    <row r="181" spans="1:1" ht="14.25" customHeight="1" x14ac:dyDescent="0.25">
      <c r="A181" s="11"/>
    </row>
    <row r="182" spans="1:1" ht="14.25" customHeight="1" x14ac:dyDescent="0.25">
      <c r="A182" s="11"/>
    </row>
    <row r="183" spans="1:1" ht="14.25" customHeight="1" x14ac:dyDescent="0.25">
      <c r="A183" s="11"/>
    </row>
    <row r="184" spans="1:1" ht="14.25" customHeight="1" x14ac:dyDescent="0.25">
      <c r="A184" s="11"/>
    </row>
    <row r="185" spans="1:1" ht="14.25" customHeight="1" x14ac:dyDescent="0.25">
      <c r="A185" s="11"/>
    </row>
    <row r="186" spans="1:1" ht="14.25" customHeight="1" x14ac:dyDescent="0.25">
      <c r="A186" s="11"/>
    </row>
    <row r="187" spans="1:1" ht="14.25" customHeight="1" x14ac:dyDescent="0.25">
      <c r="A187" s="11"/>
    </row>
    <row r="188" spans="1:1" ht="14.25" customHeight="1" x14ac:dyDescent="0.25">
      <c r="A188" s="11"/>
    </row>
    <row r="189" spans="1:1" ht="14.25" customHeight="1" x14ac:dyDescent="0.25">
      <c r="A189" s="11"/>
    </row>
    <row r="190" spans="1:1" ht="14.25" customHeight="1" x14ac:dyDescent="0.25">
      <c r="A190" s="11"/>
    </row>
    <row r="191" spans="1:1" ht="14.25" customHeight="1" x14ac:dyDescent="0.25">
      <c r="A191" s="11"/>
    </row>
    <row r="192" spans="1:1" ht="14.25" customHeight="1" x14ac:dyDescent="0.25">
      <c r="A192" s="11"/>
    </row>
    <row r="193" spans="1:1" ht="14.25" customHeight="1" x14ac:dyDescent="0.25">
      <c r="A193" s="11"/>
    </row>
    <row r="194" spans="1:1" ht="14.25" customHeight="1" x14ac:dyDescent="0.25">
      <c r="A194" s="11"/>
    </row>
    <row r="195" spans="1:1" ht="14.25" customHeight="1" x14ac:dyDescent="0.25">
      <c r="A195" s="11"/>
    </row>
    <row r="196" spans="1:1" ht="14.25" customHeight="1" x14ac:dyDescent="0.25">
      <c r="A196" s="11"/>
    </row>
    <row r="197" spans="1:1" ht="14.25" customHeight="1" x14ac:dyDescent="0.25">
      <c r="A197" s="11"/>
    </row>
    <row r="198" spans="1:1" ht="14.25" customHeight="1" x14ac:dyDescent="0.25">
      <c r="A198" s="11"/>
    </row>
    <row r="199" spans="1:1" ht="14.25" customHeight="1" x14ac:dyDescent="0.25">
      <c r="A199" s="11"/>
    </row>
    <row r="200" spans="1:1" ht="14.25" customHeight="1" x14ac:dyDescent="0.25">
      <c r="A200" s="11"/>
    </row>
    <row r="201" spans="1:1" ht="14.25" customHeight="1" x14ac:dyDescent="0.25">
      <c r="A201" s="11"/>
    </row>
    <row r="202" spans="1:1" ht="14.25" customHeight="1" x14ac:dyDescent="0.25">
      <c r="A202" s="11"/>
    </row>
    <row r="203" spans="1:1" ht="14.25" customHeight="1" x14ac:dyDescent="0.25">
      <c r="A203" s="11"/>
    </row>
    <row r="204" spans="1:1" ht="14.25" customHeight="1" x14ac:dyDescent="0.25">
      <c r="A204" s="11"/>
    </row>
    <row r="205" spans="1:1" ht="14.25" customHeight="1" x14ac:dyDescent="0.25">
      <c r="A205" s="11"/>
    </row>
    <row r="206" spans="1:1" ht="14.25" customHeight="1" x14ac:dyDescent="0.25">
      <c r="A206" s="11"/>
    </row>
    <row r="207" spans="1:1" ht="14.25" customHeight="1" x14ac:dyDescent="0.25">
      <c r="A207" s="11"/>
    </row>
    <row r="208" spans="1:1" ht="14.25" customHeight="1" x14ac:dyDescent="0.25">
      <c r="A208" s="11"/>
    </row>
    <row r="209" spans="1:1" ht="14.25" customHeight="1" x14ac:dyDescent="0.25">
      <c r="A209" s="11"/>
    </row>
    <row r="210" spans="1:1" ht="14.25" customHeight="1" x14ac:dyDescent="0.25">
      <c r="A210" s="11"/>
    </row>
    <row r="211" spans="1:1" ht="14.25" customHeight="1" x14ac:dyDescent="0.25">
      <c r="A211" s="11"/>
    </row>
    <row r="212" spans="1:1" ht="14.25" customHeight="1" x14ac:dyDescent="0.25">
      <c r="A212" s="11"/>
    </row>
    <row r="213" spans="1:1" ht="14.25" customHeight="1" x14ac:dyDescent="0.25">
      <c r="A213" s="11"/>
    </row>
    <row r="214" spans="1:1" ht="14.25" customHeight="1" x14ac:dyDescent="0.25">
      <c r="A214" s="11"/>
    </row>
    <row r="215" spans="1:1" ht="14.25" customHeight="1" x14ac:dyDescent="0.25">
      <c r="A215" s="11"/>
    </row>
    <row r="216" spans="1:1" ht="14.25" customHeight="1" x14ac:dyDescent="0.25">
      <c r="A216" s="11"/>
    </row>
    <row r="217" spans="1:1" ht="14.25" customHeight="1" x14ac:dyDescent="0.25">
      <c r="A217" s="11"/>
    </row>
    <row r="218" spans="1:1" ht="14.25" customHeight="1" x14ac:dyDescent="0.25">
      <c r="A218" s="11"/>
    </row>
    <row r="219" spans="1:1" ht="14.25" customHeight="1" x14ac:dyDescent="0.25">
      <c r="A219" s="11"/>
    </row>
    <row r="220" spans="1:1" ht="14.25" customHeight="1" x14ac:dyDescent="0.25">
      <c r="A220" s="11"/>
    </row>
    <row r="221" spans="1:1" ht="14.25" customHeight="1" x14ac:dyDescent="0.25">
      <c r="A221" s="11"/>
    </row>
    <row r="222" spans="1:1" ht="14.25" customHeight="1" x14ac:dyDescent="0.25">
      <c r="A222" s="11"/>
    </row>
    <row r="223" spans="1:1" ht="14.25" customHeight="1" x14ac:dyDescent="0.25">
      <c r="A223" s="11"/>
    </row>
    <row r="224" spans="1:1" ht="14.25" customHeight="1" x14ac:dyDescent="0.25">
      <c r="A224" s="11"/>
    </row>
    <row r="225" spans="1:1" ht="14.25" customHeight="1" x14ac:dyDescent="0.25">
      <c r="A225" s="11"/>
    </row>
    <row r="226" spans="1:1" ht="14.25" customHeight="1" x14ac:dyDescent="0.25">
      <c r="A226" s="11"/>
    </row>
    <row r="227" spans="1:1" ht="14.25" customHeight="1" x14ac:dyDescent="0.25">
      <c r="A227" s="11"/>
    </row>
    <row r="228" spans="1:1" ht="14.25" customHeight="1" x14ac:dyDescent="0.25">
      <c r="A228" s="11"/>
    </row>
    <row r="229" spans="1:1" ht="14.25" customHeight="1" x14ac:dyDescent="0.25">
      <c r="A229" s="11"/>
    </row>
    <row r="230" spans="1:1" ht="14.25" customHeight="1" x14ac:dyDescent="0.25">
      <c r="A230" s="11"/>
    </row>
    <row r="231" spans="1:1" ht="14.25" customHeight="1" x14ac:dyDescent="0.25">
      <c r="A231" s="11"/>
    </row>
    <row r="232" spans="1:1" ht="14.25" customHeight="1" x14ac:dyDescent="0.25">
      <c r="A232" s="11"/>
    </row>
    <row r="233" spans="1:1" ht="14.25" customHeight="1" x14ac:dyDescent="0.25">
      <c r="A233" s="11"/>
    </row>
    <row r="234" spans="1:1" ht="14.25" customHeight="1" x14ac:dyDescent="0.25">
      <c r="A234" s="11"/>
    </row>
    <row r="235" spans="1:1" ht="14.25" customHeight="1" x14ac:dyDescent="0.25">
      <c r="A235" s="11"/>
    </row>
    <row r="236" spans="1:1" ht="14.25" customHeight="1" x14ac:dyDescent="0.25">
      <c r="A236" s="11"/>
    </row>
    <row r="237" spans="1:1" ht="14.25" customHeight="1" x14ac:dyDescent="0.25">
      <c r="A237" s="11"/>
    </row>
    <row r="238" spans="1:1" ht="14.25" customHeight="1" x14ac:dyDescent="0.25">
      <c r="A238" s="11"/>
    </row>
    <row r="239" spans="1:1" ht="14.25" customHeight="1" x14ac:dyDescent="0.25">
      <c r="A239" s="11"/>
    </row>
    <row r="240" spans="1:1" ht="14.25" customHeight="1" x14ac:dyDescent="0.25">
      <c r="A240" s="11"/>
    </row>
    <row r="241" spans="1:1" ht="14.25" customHeight="1" x14ac:dyDescent="0.25">
      <c r="A241" s="11"/>
    </row>
    <row r="242" spans="1:1" ht="14.25" customHeight="1" x14ac:dyDescent="0.25">
      <c r="A242" s="11"/>
    </row>
    <row r="243" spans="1:1" ht="14.25" customHeight="1" x14ac:dyDescent="0.25">
      <c r="A243" s="11"/>
    </row>
    <row r="244" spans="1:1" ht="14.25" customHeight="1" x14ac:dyDescent="0.25">
      <c r="A244" s="11"/>
    </row>
    <row r="245" spans="1:1" ht="14.25" customHeight="1" x14ac:dyDescent="0.25">
      <c r="A245" s="11"/>
    </row>
    <row r="246" spans="1:1" ht="14.25" customHeight="1" x14ac:dyDescent="0.25">
      <c r="A246" s="11"/>
    </row>
    <row r="247" spans="1:1" ht="14.25" customHeight="1" x14ac:dyDescent="0.25">
      <c r="A247" s="11"/>
    </row>
    <row r="248" spans="1:1" ht="14.25" customHeight="1" x14ac:dyDescent="0.25">
      <c r="A248" s="11"/>
    </row>
    <row r="249" spans="1:1" ht="14.25" customHeight="1" x14ac:dyDescent="0.25">
      <c r="A249" s="11"/>
    </row>
    <row r="250" spans="1:1" ht="14.25" customHeight="1" x14ac:dyDescent="0.25">
      <c r="A250" s="11"/>
    </row>
    <row r="251" spans="1:1" ht="14.25" customHeight="1" x14ac:dyDescent="0.25">
      <c r="A251" s="11"/>
    </row>
    <row r="252" spans="1:1" ht="14.25" customHeight="1" x14ac:dyDescent="0.25">
      <c r="A252" s="11"/>
    </row>
    <row r="253" spans="1:1" ht="14.25" customHeight="1" x14ac:dyDescent="0.25">
      <c r="A253" s="11"/>
    </row>
    <row r="254" spans="1:1" ht="14.25" customHeight="1" x14ac:dyDescent="0.25">
      <c r="A254" s="11"/>
    </row>
    <row r="255" spans="1:1" ht="14.25" customHeight="1" x14ac:dyDescent="0.25">
      <c r="A255" s="11"/>
    </row>
    <row r="256" spans="1:1" ht="14.25" customHeight="1" x14ac:dyDescent="0.25">
      <c r="A256" s="11"/>
    </row>
    <row r="257" spans="1:1" ht="14.25" customHeight="1" x14ac:dyDescent="0.25">
      <c r="A257" s="11"/>
    </row>
    <row r="258" spans="1:1" ht="14.25" customHeight="1" x14ac:dyDescent="0.25">
      <c r="A258" s="11"/>
    </row>
    <row r="259" spans="1:1" ht="14.25" customHeight="1" x14ac:dyDescent="0.25">
      <c r="A259" s="11"/>
    </row>
    <row r="260" spans="1:1" ht="14.25" customHeight="1" x14ac:dyDescent="0.25">
      <c r="A260" s="11"/>
    </row>
    <row r="261" spans="1:1" ht="14.25" customHeight="1" x14ac:dyDescent="0.25">
      <c r="A261" s="11"/>
    </row>
    <row r="262" spans="1:1" ht="14.25" customHeight="1" x14ac:dyDescent="0.25">
      <c r="A262" s="11"/>
    </row>
    <row r="263" spans="1:1" ht="14.25" customHeight="1" x14ac:dyDescent="0.25">
      <c r="A263" s="11"/>
    </row>
    <row r="264" spans="1:1" ht="14.25" customHeight="1" x14ac:dyDescent="0.25">
      <c r="A264" s="11"/>
    </row>
    <row r="265" spans="1:1" ht="14.25" customHeight="1" x14ac:dyDescent="0.25">
      <c r="A265" s="11"/>
    </row>
    <row r="266" spans="1:1" ht="14.25" customHeight="1" x14ac:dyDescent="0.25">
      <c r="A266" s="11"/>
    </row>
    <row r="267" spans="1:1" ht="14.25" customHeight="1" x14ac:dyDescent="0.25">
      <c r="A267" s="11"/>
    </row>
    <row r="268" spans="1:1" ht="14.25" customHeight="1" x14ac:dyDescent="0.25">
      <c r="A268" s="11"/>
    </row>
    <row r="269" spans="1:1" ht="14.25" customHeight="1" x14ac:dyDescent="0.25">
      <c r="A269" s="11"/>
    </row>
    <row r="270" spans="1:1" ht="14.25" customHeight="1" x14ac:dyDescent="0.25">
      <c r="A270" s="11"/>
    </row>
    <row r="271" spans="1:1" ht="14.25" customHeight="1" x14ac:dyDescent="0.25">
      <c r="A271" s="11"/>
    </row>
    <row r="272" spans="1:1" ht="14.25" customHeight="1" x14ac:dyDescent="0.25">
      <c r="A272" s="11"/>
    </row>
    <row r="273" spans="1:1" ht="14.25" customHeight="1" x14ac:dyDescent="0.25">
      <c r="A273" s="11"/>
    </row>
    <row r="274" spans="1:1" ht="14.25" customHeight="1" x14ac:dyDescent="0.25">
      <c r="A274" s="11"/>
    </row>
    <row r="275" spans="1:1" ht="14.25" customHeight="1" x14ac:dyDescent="0.25">
      <c r="A275" s="11"/>
    </row>
    <row r="276" spans="1:1" ht="14.25" customHeight="1" x14ac:dyDescent="0.25">
      <c r="A276" s="11"/>
    </row>
    <row r="277" spans="1:1" ht="14.25" customHeight="1" x14ac:dyDescent="0.25">
      <c r="A277" s="11"/>
    </row>
    <row r="278" spans="1:1" ht="14.25" customHeight="1" x14ac:dyDescent="0.25">
      <c r="A278" s="11"/>
    </row>
    <row r="279" spans="1:1" ht="14.25" customHeight="1" x14ac:dyDescent="0.25">
      <c r="A279" s="11"/>
    </row>
    <row r="280" spans="1:1" ht="14.25" customHeight="1" x14ac:dyDescent="0.25">
      <c r="A280" s="11"/>
    </row>
    <row r="281" spans="1:1" ht="14.25" customHeight="1" x14ac:dyDescent="0.25">
      <c r="A281" s="11"/>
    </row>
    <row r="282" spans="1:1" ht="14.25" customHeight="1" x14ac:dyDescent="0.25">
      <c r="A282" s="11"/>
    </row>
    <row r="283" spans="1:1" ht="14.25" customHeight="1" x14ac:dyDescent="0.25">
      <c r="A283" s="11"/>
    </row>
    <row r="284" spans="1:1" ht="14.25" customHeight="1" x14ac:dyDescent="0.25">
      <c r="A284" s="11"/>
    </row>
    <row r="285" spans="1:1" ht="14.25" customHeight="1" x14ac:dyDescent="0.25">
      <c r="A285" s="11"/>
    </row>
    <row r="286" spans="1:1" ht="14.25" customHeight="1" x14ac:dyDescent="0.25">
      <c r="A286" s="11"/>
    </row>
    <row r="287" spans="1:1" ht="14.25" customHeight="1" x14ac:dyDescent="0.25">
      <c r="A287" s="11"/>
    </row>
    <row r="288" spans="1:1" ht="14.25" customHeight="1" x14ac:dyDescent="0.25">
      <c r="A288" s="11"/>
    </row>
    <row r="289" spans="1:1" ht="14.25" customHeight="1" x14ac:dyDescent="0.25">
      <c r="A289" s="11"/>
    </row>
    <row r="290" spans="1:1" ht="14.25" customHeight="1" x14ac:dyDescent="0.25">
      <c r="A290" s="11"/>
    </row>
    <row r="291" spans="1:1" ht="14.25" customHeight="1" x14ac:dyDescent="0.25">
      <c r="A291" s="11"/>
    </row>
    <row r="292" spans="1:1" ht="14.25" customHeight="1" x14ac:dyDescent="0.25">
      <c r="A292" s="11"/>
    </row>
    <row r="293" spans="1:1" ht="14.25" customHeight="1" x14ac:dyDescent="0.25">
      <c r="A293" s="11"/>
    </row>
    <row r="294" spans="1:1" ht="14.25" customHeight="1" x14ac:dyDescent="0.25">
      <c r="A294" s="11"/>
    </row>
    <row r="295" spans="1:1" ht="14.25" customHeight="1" x14ac:dyDescent="0.25">
      <c r="A295" s="11"/>
    </row>
    <row r="296" spans="1:1" ht="14.25" customHeight="1" x14ac:dyDescent="0.25">
      <c r="A296" s="11"/>
    </row>
    <row r="297" spans="1:1" ht="14.25" customHeight="1" x14ac:dyDescent="0.25">
      <c r="A297" s="11"/>
    </row>
    <row r="298" spans="1:1" ht="14.25" customHeight="1" x14ac:dyDescent="0.25">
      <c r="A298" s="11"/>
    </row>
    <row r="299" spans="1:1" ht="14.25" customHeight="1" x14ac:dyDescent="0.25">
      <c r="A299" s="11"/>
    </row>
    <row r="300" spans="1:1" ht="14.25" customHeight="1" x14ac:dyDescent="0.25">
      <c r="A300" s="11"/>
    </row>
    <row r="301" spans="1:1" ht="14.25" customHeight="1" x14ac:dyDescent="0.25">
      <c r="A301" s="11"/>
    </row>
    <row r="302" spans="1:1" ht="14.25" customHeight="1" x14ac:dyDescent="0.25">
      <c r="A302" s="11"/>
    </row>
    <row r="303" spans="1:1" ht="14.25" customHeight="1" x14ac:dyDescent="0.25">
      <c r="A303" s="11"/>
    </row>
    <row r="304" spans="1:1" ht="14.25" customHeight="1" x14ac:dyDescent="0.25">
      <c r="A304" s="11"/>
    </row>
    <row r="305" spans="1:1" ht="14.25" customHeight="1" x14ac:dyDescent="0.25">
      <c r="A305" s="11"/>
    </row>
    <row r="306" spans="1:1" ht="14.25" customHeight="1" x14ac:dyDescent="0.25">
      <c r="A306" s="11"/>
    </row>
    <row r="307" spans="1:1" ht="14.25" customHeight="1" x14ac:dyDescent="0.25">
      <c r="A307" s="11"/>
    </row>
    <row r="308" spans="1:1" ht="14.25" customHeight="1" x14ac:dyDescent="0.25">
      <c r="A308" s="11"/>
    </row>
    <row r="309" spans="1:1" ht="14.25" customHeight="1" x14ac:dyDescent="0.25">
      <c r="A309" s="11"/>
    </row>
    <row r="310" spans="1:1" ht="14.25" customHeight="1" x14ac:dyDescent="0.25">
      <c r="A310" s="11"/>
    </row>
    <row r="311" spans="1:1" ht="14.25" customHeight="1" x14ac:dyDescent="0.25">
      <c r="A311" s="11"/>
    </row>
    <row r="312" spans="1:1" ht="14.25" customHeight="1" x14ac:dyDescent="0.25">
      <c r="A312" s="11"/>
    </row>
    <row r="313" spans="1:1" ht="14.25" customHeight="1" x14ac:dyDescent="0.25">
      <c r="A313" s="11"/>
    </row>
    <row r="314" spans="1:1" ht="14.25" customHeight="1" x14ac:dyDescent="0.25">
      <c r="A314" s="11"/>
    </row>
    <row r="315" spans="1:1" ht="14.25" customHeight="1" x14ac:dyDescent="0.25">
      <c r="A315" s="11"/>
    </row>
    <row r="316" spans="1:1" ht="14.25" customHeight="1" x14ac:dyDescent="0.25">
      <c r="A316" s="11"/>
    </row>
    <row r="317" spans="1:1" ht="14.25" customHeight="1" x14ac:dyDescent="0.25">
      <c r="A317" s="11"/>
    </row>
    <row r="318" spans="1:1" ht="14.25" customHeight="1" x14ac:dyDescent="0.25">
      <c r="A318" s="11"/>
    </row>
    <row r="319" spans="1:1" ht="14.25" customHeight="1" x14ac:dyDescent="0.25">
      <c r="A319" s="11"/>
    </row>
    <row r="320" spans="1:1" ht="14.25" customHeight="1" x14ac:dyDescent="0.25">
      <c r="A320" s="11"/>
    </row>
    <row r="321" spans="1:1" ht="14.25" customHeight="1" x14ac:dyDescent="0.25">
      <c r="A321" s="11"/>
    </row>
    <row r="322" spans="1:1" ht="14.25" customHeight="1" x14ac:dyDescent="0.25">
      <c r="A322" s="11"/>
    </row>
    <row r="323" spans="1:1" ht="14.25" customHeight="1" x14ac:dyDescent="0.25">
      <c r="A323" s="11"/>
    </row>
    <row r="324" spans="1:1" ht="14.25" customHeight="1" x14ac:dyDescent="0.25">
      <c r="A324" s="11"/>
    </row>
    <row r="325" spans="1:1" ht="14.25" customHeight="1" x14ac:dyDescent="0.25">
      <c r="A325" s="11"/>
    </row>
    <row r="326" spans="1:1" ht="14.25" customHeight="1" x14ac:dyDescent="0.25">
      <c r="A326" s="11"/>
    </row>
    <row r="327" spans="1:1" ht="14.25" customHeight="1" x14ac:dyDescent="0.25">
      <c r="A327" s="11"/>
    </row>
    <row r="328" spans="1:1" ht="14.25" customHeight="1" x14ac:dyDescent="0.25">
      <c r="A328" s="11"/>
    </row>
    <row r="329" spans="1:1" ht="14.25" customHeight="1" x14ac:dyDescent="0.25">
      <c r="A329" s="11"/>
    </row>
    <row r="330" spans="1:1" ht="14.25" customHeight="1" x14ac:dyDescent="0.25">
      <c r="A330" s="11"/>
    </row>
    <row r="331" spans="1:1" ht="14.25" customHeight="1" x14ac:dyDescent="0.25">
      <c r="A331" s="11"/>
    </row>
    <row r="332" spans="1:1" ht="14.25" customHeight="1" x14ac:dyDescent="0.25">
      <c r="A332" s="11"/>
    </row>
    <row r="333" spans="1:1" ht="14.25" customHeight="1" x14ac:dyDescent="0.25">
      <c r="A333" s="11"/>
    </row>
    <row r="334" spans="1:1" ht="14.25" customHeight="1" x14ac:dyDescent="0.25">
      <c r="A334" s="11"/>
    </row>
    <row r="335" spans="1:1" ht="14.25" customHeight="1" x14ac:dyDescent="0.25">
      <c r="A335" s="11"/>
    </row>
    <row r="336" spans="1:1" ht="14.25" customHeight="1" x14ac:dyDescent="0.25">
      <c r="A336" s="11"/>
    </row>
    <row r="337" spans="1:1" ht="14.25" customHeight="1" x14ac:dyDescent="0.25">
      <c r="A337" s="11"/>
    </row>
    <row r="338" spans="1:1" ht="14.25" customHeight="1" x14ac:dyDescent="0.25">
      <c r="A338" s="11"/>
    </row>
    <row r="339" spans="1:1" ht="14.25" customHeight="1" x14ac:dyDescent="0.25">
      <c r="A339" s="11"/>
    </row>
    <row r="340" spans="1:1" ht="14.25" customHeight="1" x14ac:dyDescent="0.25">
      <c r="A340" s="11"/>
    </row>
    <row r="341" spans="1:1" ht="14.25" customHeight="1" x14ac:dyDescent="0.25">
      <c r="A341" s="11"/>
    </row>
    <row r="342" spans="1:1" ht="14.25" customHeight="1" x14ac:dyDescent="0.25">
      <c r="A342" s="11"/>
    </row>
    <row r="343" spans="1:1" ht="14.25" customHeight="1" x14ac:dyDescent="0.25">
      <c r="A343" s="11"/>
    </row>
    <row r="344" spans="1:1" ht="14.25" customHeight="1" x14ac:dyDescent="0.25">
      <c r="A344" s="11"/>
    </row>
    <row r="345" spans="1:1" ht="14.25" customHeight="1" x14ac:dyDescent="0.25">
      <c r="A345" s="11"/>
    </row>
    <row r="346" spans="1:1" ht="14.25" customHeight="1" x14ac:dyDescent="0.25">
      <c r="A346" s="11"/>
    </row>
    <row r="347" spans="1:1" ht="14.25" customHeight="1" x14ac:dyDescent="0.25">
      <c r="A347" s="11"/>
    </row>
    <row r="348" spans="1:1" ht="14.25" customHeight="1" x14ac:dyDescent="0.25">
      <c r="A348" s="11"/>
    </row>
    <row r="349" spans="1:1" ht="14.25" customHeight="1" x14ac:dyDescent="0.25">
      <c r="A349" s="11"/>
    </row>
    <row r="350" spans="1:1" ht="14.25" customHeight="1" x14ac:dyDescent="0.25">
      <c r="A350" s="11"/>
    </row>
    <row r="351" spans="1:1" ht="14.25" customHeight="1" x14ac:dyDescent="0.25">
      <c r="A351" s="11"/>
    </row>
    <row r="352" spans="1:1" ht="14.25" customHeight="1" x14ac:dyDescent="0.25">
      <c r="A352" s="11"/>
    </row>
    <row r="353" spans="1:1" ht="14.25" customHeight="1" x14ac:dyDescent="0.25">
      <c r="A353" s="11"/>
    </row>
    <row r="354" spans="1:1" ht="14.25" customHeight="1" x14ac:dyDescent="0.25">
      <c r="A354" s="11"/>
    </row>
    <row r="355" spans="1:1" ht="14.25" customHeight="1" x14ac:dyDescent="0.25">
      <c r="A355" s="11"/>
    </row>
    <row r="356" spans="1:1" ht="14.25" customHeight="1" x14ac:dyDescent="0.25">
      <c r="A356" s="11"/>
    </row>
    <row r="357" spans="1:1" ht="14.25" customHeight="1" x14ac:dyDescent="0.25">
      <c r="A357" s="11"/>
    </row>
    <row r="358" spans="1:1" ht="14.25" customHeight="1" x14ac:dyDescent="0.25">
      <c r="A358" s="11"/>
    </row>
    <row r="359" spans="1:1" ht="14.25" customHeight="1" x14ac:dyDescent="0.25">
      <c r="A359" s="11"/>
    </row>
    <row r="360" spans="1:1" ht="14.25" customHeight="1" x14ac:dyDescent="0.25">
      <c r="A360" s="11"/>
    </row>
    <row r="361" spans="1:1" ht="14.25" customHeight="1" x14ac:dyDescent="0.25">
      <c r="A361" s="11"/>
    </row>
    <row r="362" spans="1:1" ht="14.25" customHeight="1" x14ac:dyDescent="0.25">
      <c r="A362" s="11"/>
    </row>
    <row r="363" spans="1:1" ht="14.25" customHeight="1" x14ac:dyDescent="0.25">
      <c r="A363" s="11"/>
    </row>
    <row r="364" spans="1:1" ht="14.25" customHeight="1" x14ac:dyDescent="0.25">
      <c r="A364" s="11"/>
    </row>
    <row r="365" spans="1:1" ht="14.25" customHeight="1" x14ac:dyDescent="0.25">
      <c r="A365" s="11"/>
    </row>
    <row r="366" spans="1:1" ht="14.25" customHeight="1" x14ac:dyDescent="0.25">
      <c r="A366" s="11"/>
    </row>
    <row r="367" spans="1:1" ht="14.25" customHeight="1" x14ac:dyDescent="0.25">
      <c r="A367" s="11"/>
    </row>
    <row r="368" spans="1:1" ht="14.25" customHeight="1" x14ac:dyDescent="0.25">
      <c r="A368" s="11"/>
    </row>
    <row r="369" spans="1:1" ht="14.25" customHeight="1" x14ac:dyDescent="0.25">
      <c r="A369" s="11"/>
    </row>
    <row r="370" spans="1:1" ht="14.25" customHeight="1" x14ac:dyDescent="0.25">
      <c r="A370" s="11"/>
    </row>
    <row r="371" spans="1:1" ht="14.25" customHeight="1" x14ac:dyDescent="0.25">
      <c r="A371" s="11"/>
    </row>
    <row r="372" spans="1:1" ht="14.25" customHeight="1" x14ac:dyDescent="0.25">
      <c r="A372" s="11"/>
    </row>
    <row r="373" spans="1:1" ht="14.25" customHeight="1" x14ac:dyDescent="0.25">
      <c r="A373" s="11"/>
    </row>
    <row r="374" spans="1:1" ht="14.25" customHeight="1" x14ac:dyDescent="0.25">
      <c r="A374" s="11"/>
    </row>
    <row r="375" spans="1:1" ht="14.25" customHeight="1" x14ac:dyDescent="0.25">
      <c r="A375" s="11"/>
    </row>
    <row r="376" spans="1:1" ht="14.25" customHeight="1" x14ac:dyDescent="0.25">
      <c r="A376" s="11"/>
    </row>
    <row r="377" spans="1:1" ht="14.25" customHeight="1" x14ac:dyDescent="0.25">
      <c r="A377" s="11"/>
    </row>
    <row r="378" spans="1:1" ht="14.25" customHeight="1" x14ac:dyDescent="0.25">
      <c r="A378" s="11"/>
    </row>
    <row r="379" spans="1:1" ht="14.25" customHeight="1" x14ac:dyDescent="0.25">
      <c r="A379" s="11"/>
    </row>
    <row r="380" spans="1:1" ht="14.25" customHeight="1" x14ac:dyDescent="0.25">
      <c r="A380" s="11"/>
    </row>
    <row r="381" spans="1:1" ht="14.25" customHeight="1" x14ac:dyDescent="0.25">
      <c r="A381" s="11"/>
    </row>
    <row r="382" spans="1:1" ht="14.25" customHeight="1" x14ac:dyDescent="0.25">
      <c r="A382" s="11"/>
    </row>
    <row r="383" spans="1:1" ht="14.25" customHeight="1" x14ac:dyDescent="0.25">
      <c r="A383" s="11"/>
    </row>
    <row r="384" spans="1:1" ht="14.25" customHeight="1" x14ac:dyDescent="0.25">
      <c r="A384" s="11"/>
    </row>
    <row r="385" spans="1:1" ht="14.25" customHeight="1" x14ac:dyDescent="0.25">
      <c r="A385" s="11"/>
    </row>
    <row r="386" spans="1:1" ht="14.25" customHeight="1" x14ac:dyDescent="0.25">
      <c r="A386" s="11"/>
    </row>
    <row r="387" spans="1:1" ht="14.25" customHeight="1" x14ac:dyDescent="0.25">
      <c r="A387" s="11"/>
    </row>
    <row r="388" spans="1:1" ht="14.25" customHeight="1" x14ac:dyDescent="0.25">
      <c r="A388" s="11"/>
    </row>
    <row r="389" spans="1:1" ht="14.25" customHeight="1" x14ac:dyDescent="0.25">
      <c r="A389" s="11"/>
    </row>
    <row r="390" spans="1:1" ht="14.25" customHeight="1" x14ac:dyDescent="0.25">
      <c r="A390" s="11"/>
    </row>
    <row r="391" spans="1:1" ht="14.25" customHeight="1" x14ac:dyDescent="0.25">
      <c r="A391" s="11"/>
    </row>
    <row r="392" spans="1:1" ht="14.25" customHeight="1" x14ac:dyDescent="0.25">
      <c r="A392" s="11"/>
    </row>
    <row r="393" spans="1:1" ht="14.25" customHeight="1" x14ac:dyDescent="0.25">
      <c r="A393" s="11"/>
    </row>
    <row r="394" spans="1:1" ht="14.25" customHeight="1" x14ac:dyDescent="0.25">
      <c r="A394" s="11"/>
    </row>
    <row r="395" spans="1:1" ht="14.25" customHeight="1" x14ac:dyDescent="0.25">
      <c r="A395" s="11"/>
    </row>
    <row r="396" spans="1:1" ht="14.25" customHeight="1" x14ac:dyDescent="0.25">
      <c r="A396" s="11"/>
    </row>
    <row r="397" spans="1:1" ht="14.25" customHeight="1" x14ac:dyDescent="0.25">
      <c r="A397" s="11"/>
    </row>
    <row r="398" spans="1:1" ht="14.25" customHeight="1" x14ac:dyDescent="0.25">
      <c r="A398" s="11"/>
    </row>
    <row r="399" spans="1:1" ht="14.25" customHeight="1" x14ac:dyDescent="0.25">
      <c r="A399" s="11"/>
    </row>
    <row r="400" spans="1:1" ht="14.25" customHeight="1" x14ac:dyDescent="0.25">
      <c r="A400" s="11"/>
    </row>
    <row r="401" spans="1:1" ht="14.25" customHeight="1" x14ac:dyDescent="0.25">
      <c r="A401" s="11"/>
    </row>
    <row r="402" spans="1:1" ht="14.25" customHeight="1" x14ac:dyDescent="0.25">
      <c r="A402" s="11"/>
    </row>
    <row r="403" spans="1:1" ht="14.25" customHeight="1" x14ac:dyDescent="0.25">
      <c r="A403" s="11"/>
    </row>
    <row r="404" spans="1:1" ht="14.25" customHeight="1" x14ac:dyDescent="0.25">
      <c r="A404" s="11"/>
    </row>
    <row r="405" spans="1:1" ht="14.25" customHeight="1" x14ac:dyDescent="0.25">
      <c r="A405" s="11"/>
    </row>
    <row r="406" spans="1:1" ht="14.25" customHeight="1" x14ac:dyDescent="0.25">
      <c r="A406" s="11"/>
    </row>
    <row r="407" spans="1:1" ht="14.25" customHeight="1" x14ac:dyDescent="0.25">
      <c r="A407" s="11"/>
    </row>
    <row r="408" spans="1:1" ht="14.25" customHeight="1" x14ac:dyDescent="0.25">
      <c r="A408" s="11"/>
    </row>
    <row r="409" spans="1:1" ht="14.25" customHeight="1" x14ac:dyDescent="0.25">
      <c r="A409" s="11"/>
    </row>
    <row r="410" spans="1:1" ht="14.25" customHeight="1" x14ac:dyDescent="0.25">
      <c r="A410" s="11"/>
    </row>
    <row r="411" spans="1:1" ht="14.25" customHeight="1" x14ac:dyDescent="0.25">
      <c r="A411" s="11"/>
    </row>
    <row r="412" spans="1:1" ht="14.25" customHeight="1" x14ac:dyDescent="0.25">
      <c r="A412" s="11"/>
    </row>
    <row r="413" spans="1:1" ht="14.25" customHeight="1" x14ac:dyDescent="0.25">
      <c r="A413" s="11"/>
    </row>
    <row r="414" spans="1:1" ht="14.25" customHeight="1" x14ac:dyDescent="0.25">
      <c r="A414" s="11"/>
    </row>
    <row r="415" spans="1:1" ht="14.25" customHeight="1" x14ac:dyDescent="0.25">
      <c r="A415" s="11"/>
    </row>
    <row r="416" spans="1:1" ht="14.25" customHeight="1" x14ac:dyDescent="0.25">
      <c r="A416" s="11"/>
    </row>
    <row r="417" spans="1:1" ht="14.25" customHeight="1" x14ac:dyDescent="0.25">
      <c r="A417" s="11"/>
    </row>
    <row r="418" spans="1:1" ht="14.25" customHeight="1" x14ac:dyDescent="0.25">
      <c r="A418" s="11"/>
    </row>
    <row r="419" spans="1:1" ht="14.25" customHeight="1" x14ac:dyDescent="0.25">
      <c r="A419" s="11"/>
    </row>
    <row r="420" spans="1:1" ht="14.25" customHeight="1" x14ac:dyDescent="0.25">
      <c r="A420" s="11"/>
    </row>
    <row r="421" spans="1:1" ht="14.25" customHeight="1" x14ac:dyDescent="0.25">
      <c r="A421" s="11"/>
    </row>
    <row r="422" spans="1:1" ht="14.25" customHeight="1" x14ac:dyDescent="0.25">
      <c r="A422" s="11"/>
    </row>
    <row r="423" spans="1:1" ht="14.25" customHeight="1" x14ac:dyDescent="0.25">
      <c r="A423" s="11"/>
    </row>
    <row r="424" spans="1:1" ht="14.25" customHeight="1" x14ac:dyDescent="0.25">
      <c r="A424" s="11"/>
    </row>
    <row r="425" spans="1:1" ht="14.25" customHeight="1" x14ac:dyDescent="0.25">
      <c r="A425" s="11"/>
    </row>
    <row r="426" spans="1:1" ht="14.25" customHeight="1" x14ac:dyDescent="0.25">
      <c r="A426" s="11"/>
    </row>
    <row r="427" spans="1:1" ht="14.25" customHeight="1" x14ac:dyDescent="0.25">
      <c r="A427" s="11"/>
    </row>
    <row r="428" spans="1:1" ht="14.25" customHeight="1" x14ac:dyDescent="0.25">
      <c r="A428" s="11"/>
    </row>
    <row r="429" spans="1:1" ht="14.25" customHeight="1" x14ac:dyDescent="0.25">
      <c r="A429" s="11"/>
    </row>
    <row r="430" spans="1:1" ht="14.25" customHeight="1" x14ac:dyDescent="0.25">
      <c r="A430" s="11"/>
    </row>
    <row r="431" spans="1:1" ht="14.25" customHeight="1" x14ac:dyDescent="0.25">
      <c r="A431" s="11"/>
    </row>
    <row r="432" spans="1:1" ht="14.25" customHeight="1" x14ac:dyDescent="0.25">
      <c r="A432" s="11"/>
    </row>
    <row r="433" spans="1:1" ht="14.25" customHeight="1" x14ac:dyDescent="0.25">
      <c r="A433" s="11"/>
    </row>
    <row r="434" spans="1:1" ht="14.25" customHeight="1" x14ac:dyDescent="0.25">
      <c r="A434" s="11"/>
    </row>
    <row r="435" spans="1:1" ht="14.25" customHeight="1" x14ac:dyDescent="0.25">
      <c r="A435" s="11"/>
    </row>
    <row r="436" spans="1:1" ht="14.25" customHeight="1" x14ac:dyDescent="0.25">
      <c r="A436" s="11"/>
    </row>
    <row r="437" spans="1:1" ht="14.25" customHeight="1" x14ac:dyDescent="0.25">
      <c r="A437" s="11"/>
    </row>
    <row r="438" spans="1:1" ht="14.25" customHeight="1" x14ac:dyDescent="0.25">
      <c r="A438" s="11"/>
    </row>
    <row r="439" spans="1:1" ht="14.25" customHeight="1" x14ac:dyDescent="0.25">
      <c r="A439" s="11"/>
    </row>
    <row r="440" spans="1:1" ht="14.25" customHeight="1" x14ac:dyDescent="0.25">
      <c r="A440" s="11"/>
    </row>
    <row r="441" spans="1:1" ht="14.25" customHeight="1" x14ac:dyDescent="0.25">
      <c r="A441" s="11"/>
    </row>
    <row r="442" spans="1:1" ht="14.25" customHeight="1" x14ac:dyDescent="0.25">
      <c r="A442" s="11"/>
    </row>
    <row r="443" spans="1:1" ht="14.25" customHeight="1" x14ac:dyDescent="0.25">
      <c r="A443" s="11"/>
    </row>
    <row r="444" spans="1:1" ht="14.25" customHeight="1" x14ac:dyDescent="0.25">
      <c r="A444" s="11"/>
    </row>
    <row r="445" spans="1:1" ht="14.25" customHeight="1" x14ac:dyDescent="0.25">
      <c r="A445" s="11"/>
    </row>
    <row r="446" spans="1:1" ht="14.25" customHeight="1" x14ac:dyDescent="0.25">
      <c r="A446" s="11"/>
    </row>
    <row r="447" spans="1:1" ht="14.25" customHeight="1" x14ac:dyDescent="0.25">
      <c r="A447" s="11"/>
    </row>
    <row r="448" spans="1:1" ht="14.25" customHeight="1" x14ac:dyDescent="0.25">
      <c r="A448" s="11"/>
    </row>
    <row r="449" spans="1:1" ht="14.25" customHeight="1" x14ac:dyDescent="0.25">
      <c r="A449" s="11"/>
    </row>
    <row r="450" spans="1:1" ht="14.25" customHeight="1" x14ac:dyDescent="0.25">
      <c r="A450" s="11"/>
    </row>
    <row r="451" spans="1:1" ht="14.25" customHeight="1" x14ac:dyDescent="0.25">
      <c r="A451" s="11"/>
    </row>
    <row r="452" spans="1:1" ht="14.25" customHeight="1" x14ac:dyDescent="0.25">
      <c r="A452" s="11"/>
    </row>
    <row r="453" spans="1:1" ht="14.25" customHeight="1" x14ac:dyDescent="0.25">
      <c r="A453" s="11"/>
    </row>
    <row r="454" spans="1:1" ht="14.25" customHeight="1" x14ac:dyDescent="0.25">
      <c r="A454" s="11"/>
    </row>
    <row r="455" spans="1:1" ht="14.25" customHeight="1" x14ac:dyDescent="0.25">
      <c r="A455" s="11"/>
    </row>
    <row r="456" spans="1:1" ht="14.25" customHeight="1" x14ac:dyDescent="0.25">
      <c r="A456" s="11"/>
    </row>
    <row r="457" spans="1:1" ht="14.25" customHeight="1" x14ac:dyDescent="0.25">
      <c r="A457" s="11"/>
    </row>
    <row r="458" spans="1:1" ht="14.25" customHeight="1" x14ac:dyDescent="0.25">
      <c r="A458" s="11"/>
    </row>
    <row r="459" spans="1:1" ht="14.25" customHeight="1" x14ac:dyDescent="0.25">
      <c r="A459" s="11"/>
    </row>
    <row r="460" spans="1:1" ht="14.25" customHeight="1" x14ac:dyDescent="0.25">
      <c r="A460" s="11"/>
    </row>
    <row r="461" spans="1:1" ht="14.25" customHeight="1" x14ac:dyDescent="0.25">
      <c r="A461" s="11"/>
    </row>
    <row r="462" spans="1:1" ht="14.25" customHeight="1" x14ac:dyDescent="0.25">
      <c r="A462" s="11"/>
    </row>
    <row r="463" spans="1:1" ht="14.25" customHeight="1" x14ac:dyDescent="0.25">
      <c r="A463" s="11"/>
    </row>
    <row r="464" spans="1:1" ht="14.25" customHeight="1" x14ac:dyDescent="0.25">
      <c r="A464" s="11"/>
    </row>
    <row r="465" spans="1:1" ht="14.25" customHeight="1" x14ac:dyDescent="0.25">
      <c r="A465" s="11"/>
    </row>
    <row r="466" spans="1:1" ht="14.25" customHeight="1" x14ac:dyDescent="0.25">
      <c r="A466" s="11"/>
    </row>
    <row r="467" spans="1:1" ht="14.25" customHeight="1" x14ac:dyDescent="0.25">
      <c r="A467" s="11"/>
    </row>
    <row r="468" spans="1:1" ht="14.25" customHeight="1" x14ac:dyDescent="0.25">
      <c r="A468" s="11"/>
    </row>
    <row r="469" spans="1:1" ht="14.25" customHeight="1" x14ac:dyDescent="0.25">
      <c r="A469" s="11"/>
    </row>
    <row r="470" spans="1:1" ht="14.25" customHeight="1" x14ac:dyDescent="0.25">
      <c r="A470" s="11"/>
    </row>
    <row r="471" spans="1:1" ht="14.25" customHeight="1" x14ac:dyDescent="0.25">
      <c r="A471" s="11"/>
    </row>
    <row r="472" spans="1:1" ht="14.25" customHeight="1" x14ac:dyDescent="0.25">
      <c r="A472" s="11"/>
    </row>
    <row r="473" spans="1:1" ht="14.25" customHeight="1" x14ac:dyDescent="0.25">
      <c r="A473" s="11"/>
    </row>
    <row r="474" spans="1:1" ht="14.25" customHeight="1" x14ac:dyDescent="0.25">
      <c r="A474" s="11"/>
    </row>
    <row r="475" spans="1:1" ht="14.25" customHeight="1" x14ac:dyDescent="0.25">
      <c r="A475" s="11"/>
    </row>
    <row r="476" spans="1:1" ht="14.25" customHeight="1" x14ac:dyDescent="0.25">
      <c r="A476" s="11"/>
    </row>
    <row r="477" spans="1:1" ht="14.25" customHeight="1" x14ac:dyDescent="0.25">
      <c r="A477" s="11"/>
    </row>
    <row r="478" spans="1:1" ht="14.25" customHeight="1" x14ac:dyDescent="0.25">
      <c r="A478" s="11"/>
    </row>
    <row r="479" spans="1:1" ht="14.25" customHeight="1" x14ac:dyDescent="0.25">
      <c r="A479" s="11"/>
    </row>
    <row r="480" spans="1:1" ht="14.25" customHeight="1" x14ac:dyDescent="0.25">
      <c r="A480" s="11"/>
    </row>
    <row r="481" spans="1:1" ht="14.25" customHeight="1" x14ac:dyDescent="0.25">
      <c r="A481" s="11"/>
    </row>
    <row r="482" spans="1:1" ht="14.25" customHeight="1" x14ac:dyDescent="0.25">
      <c r="A482" s="11"/>
    </row>
    <row r="483" spans="1:1" ht="14.25" customHeight="1" x14ac:dyDescent="0.25">
      <c r="A483" s="11"/>
    </row>
    <row r="484" spans="1:1" ht="14.25" customHeight="1" x14ac:dyDescent="0.25">
      <c r="A484" s="11"/>
    </row>
    <row r="485" spans="1:1" ht="14.25" customHeight="1" x14ac:dyDescent="0.25">
      <c r="A485" s="11"/>
    </row>
    <row r="486" spans="1:1" ht="14.25" customHeight="1" x14ac:dyDescent="0.25">
      <c r="A486" s="11"/>
    </row>
    <row r="487" spans="1:1" ht="14.25" customHeight="1" x14ac:dyDescent="0.25">
      <c r="A487" s="11"/>
    </row>
    <row r="488" spans="1:1" ht="14.25" customHeight="1" x14ac:dyDescent="0.25">
      <c r="A488" s="11"/>
    </row>
    <row r="489" spans="1:1" ht="14.25" customHeight="1" x14ac:dyDescent="0.25">
      <c r="A489" s="11"/>
    </row>
    <row r="490" spans="1:1" ht="14.25" customHeight="1" x14ac:dyDescent="0.25">
      <c r="A490" s="11"/>
    </row>
    <row r="491" spans="1:1" ht="14.25" customHeight="1" x14ac:dyDescent="0.25">
      <c r="A491" s="11"/>
    </row>
    <row r="492" spans="1:1" ht="14.25" customHeight="1" x14ac:dyDescent="0.25">
      <c r="A492" s="11"/>
    </row>
    <row r="493" spans="1:1" ht="14.25" customHeight="1" x14ac:dyDescent="0.25">
      <c r="A493" s="11"/>
    </row>
    <row r="494" spans="1:1" ht="14.25" customHeight="1" x14ac:dyDescent="0.25">
      <c r="A494" s="11"/>
    </row>
    <row r="495" spans="1:1" ht="14.25" customHeight="1" x14ac:dyDescent="0.25">
      <c r="A495" s="11"/>
    </row>
    <row r="496" spans="1:1" ht="14.25" customHeight="1" x14ac:dyDescent="0.25">
      <c r="A496" s="11"/>
    </row>
    <row r="497" spans="1:1" ht="14.25" customHeight="1" x14ac:dyDescent="0.25">
      <c r="A497" s="11"/>
    </row>
    <row r="498" spans="1:1" ht="14.25" customHeight="1" x14ac:dyDescent="0.25">
      <c r="A498" s="11"/>
    </row>
    <row r="499" spans="1:1" ht="14.25" customHeight="1" x14ac:dyDescent="0.25">
      <c r="A499" s="11"/>
    </row>
    <row r="500" spans="1:1" ht="14.25" customHeight="1" x14ac:dyDescent="0.25">
      <c r="A500" s="11"/>
    </row>
    <row r="501" spans="1:1" ht="14.25" customHeight="1" x14ac:dyDescent="0.25">
      <c r="A501" s="11"/>
    </row>
    <row r="502" spans="1:1" ht="14.25" customHeight="1" x14ac:dyDescent="0.25">
      <c r="A502" s="11"/>
    </row>
    <row r="503" spans="1:1" ht="14.25" customHeight="1" x14ac:dyDescent="0.25">
      <c r="A503" s="11"/>
    </row>
    <row r="504" spans="1:1" ht="14.25" customHeight="1" x14ac:dyDescent="0.25">
      <c r="A504" s="11"/>
    </row>
    <row r="505" spans="1:1" ht="14.25" customHeight="1" x14ac:dyDescent="0.25">
      <c r="A505" s="11"/>
    </row>
    <row r="506" spans="1:1" ht="14.25" customHeight="1" x14ac:dyDescent="0.25">
      <c r="A506" s="11"/>
    </row>
    <row r="507" spans="1:1" ht="14.25" customHeight="1" x14ac:dyDescent="0.25">
      <c r="A507" s="11"/>
    </row>
    <row r="508" spans="1:1" ht="14.25" customHeight="1" x14ac:dyDescent="0.25">
      <c r="A508" s="11"/>
    </row>
    <row r="509" spans="1:1" ht="14.25" customHeight="1" x14ac:dyDescent="0.25">
      <c r="A509" s="11"/>
    </row>
    <row r="510" spans="1:1" ht="14.25" customHeight="1" x14ac:dyDescent="0.25">
      <c r="A510" s="11"/>
    </row>
    <row r="511" spans="1:1" ht="14.25" customHeight="1" x14ac:dyDescent="0.25">
      <c r="A511" s="11"/>
    </row>
    <row r="512" spans="1:1" ht="14.25" customHeight="1" x14ac:dyDescent="0.25">
      <c r="A512" s="11"/>
    </row>
    <row r="513" spans="1:1" ht="14.25" customHeight="1" x14ac:dyDescent="0.25">
      <c r="A513" s="11"/>
    </row>
    <row r="514" spans="1:1" ht="14.25" customHeight="1" x14ac:dyDescent="0.25">
      <c r="A514" s="11"/>
    </row>
    <row r="515" spans="1:1" ht="14.25" customHeight="1" x14ac:dyDescent="0.25">
      <c r="A515" s="11"/>
    </row>
    <row r="516" spans="1:1" ht="14.25" customHeight="1" x14ac:dyDescent="0.25">
      <c r="A516" s="11"/>
    </row>
    <row r="517" spans="1:1" ht="14.25" customHeight="1" x14ac:dyDescent="0.25">
      <c r="A517" s="11"/>
    </row>
    <row r="518" spans="1:1" ht="14.25" customHeight="1" x14ac:dyDescent="0.25">
      <c r="A518" s="11"/>
    </row>
    <row r="519" spans="1:1" ht="14.25" customHeight="1" x14ac:dyDescent="0.25">
      <c r="A519" s="11"/>
    </row>
    <row r="520" spans="1:1" ht="14.25" customHeight="1" x14ac:dyDescent="0.25">
      <c r="A520" s="11"/>
    </row>
    <row r="521" spans="1:1" ht="14.25" customHeight="1" x14ac:dyDescent="0.25">
      <c r="A521" s="11"/>
    </row>
    <row r="522" spans="1:1" ht="14.25" customHeight="1" x14ac:dyDescent="0.25">
      <c r="A522" s="11"/>
    </row>
    <row r="523" spans="1:1" ht="14.25" customHeight="1" x14ac:dyDescent="0.25">
      <c r="A523" s="11"/>
    </row>
    <row r="524" spans="1:1" ht="14.25" customHeight="1" x14ac:dyDescent="0.25">
      <c r="A524" s="11"/>
    </row>
    <row r="525" spans="1:1" ht="14.25" customHeight="1" x14ac:dyDescent="0.25">
      <c r="A525" s="11"/>
    </row>
    <row r="526" spans="1:1" ht="14.25" customHeight="1" x14ac:dyDescent="0.25">
      <c r="A526" s="11"/>
    </row>
    <row r="527" spans="1:1" ht="14.25" customHeight="1" x14ac:dyDescent="0.25">
      <c r="A527" s="11"/>
    </row>
    <row r="528" spans="1:1" ht="14.25" customHeight="1" x14ac:dyDescent="0.25">
      <c r="A528" s="11"/>
    </row>
    <row r="529" spans="1:1" ht="14.25" customHeight="1" x14ac:dyDescent="0.25">
      <c r="A529" s="11"/>
    </row>
    <row r="530" spans="1:1" ht="14.25" customHeight="1" x14ac:dyDescent="0.25">
      <c r="A530" s="11"/>
    </row>
    <row r="531" spans="1:1" ht="14.25" customHeight="1" x14ac:dyDescent="0.25">
      <c r="A531" s="11"/>
    </row>
    <row r="532" spans="1:1" ht="14.25" customHeight="1" x14ac:dyDescent="0.25">
      <c r="A532" s="11"/>
    </row>
    <row r="533" spans="1:1" ht="14.25" customHeight="1" x14ac:dyDescent="0.25">
      <c r="A533" s="11"/>
    </row>
    <row r="534" spans="1:1" ht="14.25" customHeight="1" x14ac:dyDescent="0.25">
      <c r="A534" s="11"/>
    </row>
    <row r="535" spans="1:1" ht="14.25" customHeight="1" x14ac:dyDescent="0.25">
      <c r="A535" s="11"/>
    </row>
    <row r="536" spans="1:1" ht="14.25" customHeight="1" x14ac:dyDescent="0.25">
      <c r="A536" s="11"/>
    </row>
    <row r="537" spans="1:1" ht="14.25" customHeight="1" x14ac:dyDescent="0.25">
      <c r="A537" s="11"/>
    </row>
    <row r="538" spans="1:1" ht="14.25" customHeight="1" x14ac:dyDescent="0.25">
      <c r="A538" s="11"/>
    </row>
    <row r="539" spans="1:1" ht="14.25" customHeight="1" x14ac:dyDescent="0.25">
      <c r="A539" s="11"/>
    </row>
    <row r="540" spans="1:1" ht="14.25" customHeight="1" x14ac:dyDescent="0.25">
      <c r="A540" s="11"/>
    </row>
    <row r="541" spans="1:1" ht="14.25" customHeight="1" x14ac:dyDescent="0.25">
      <c r="A541" s="11"/>
    </row>
    <row r="542" spans="1:1" ht="14.25" customHeight="1" x14ac:dyDescent="0.25">
      <c r="A542" s="11"/>
    </row>
    <row r="543" spans="1:1" ht="14.25" customHeight="1" x14ac:dyDescent="0.25">
      <c r="A543" s="11"/>
    </row>
    <row r="544" spans="1:1" ht="14.25" customHeight="1" x14ac:dyDescent="0.25">
      <c r="A544" s="11"/>
    </row>
    <row r="545" spans="1:1" ht="14.25" customHeight="1" x14ac:dyDescent="0.25">
      <c r="A545" s="11"/>
    </row>
    <row r="546" spans="1:1" ht="14.25" customHeight="1" x14ac:dyDescent="0.25">
      <c r="A546" s="11"/>
    </row>
    <row r="547" spans="1:1" ht="14.25" customHeight="1" x14ac:dyDescent="0.25">
      <c r="A547" s="11"/>
    </row>
    <row r="548" spans="1:1" ht="14.25" customHeight="1" x14ac:dyDescent="0.25">
      <c r="A548" s="11"/>
    </row>
    <row r="549" spans="1:1" ht="14.25" customHeight="1" x14ac:dyDescent="0.25">
      <c r="A549" s="11"/>
    </row>
    <row r="550" spans="1:1" ht="14.25" customHeight="1" x14ac:dyDescent="0.25">
      <c r="A550" s="11"/>
    </row>
    <row r="551" spans="1:1" ht="14.25" customHeight="1" x14ac:dyDescent="0.25">
      <c r="A551" s="11"/>
    </row>
    <row r="552" spans="1:1" ht="14.25" customHeight="1" x14ac:dyDescent="0.25">
      <c r="A552" s="11"/>
    </row>
    <row r="553" spans="1:1" ht="14.25" customHeight="1" x14ac:dyDescent="0.25">
      <c r="A553" s="11"/>
    </row>
    <row r="554" spans="1:1" ht="14.25" customHeight="1" x14ac:dyDescent="0.25">
      <c r="A554" s="11"/>
    </row>
    <row r="555" spans="1:1" ht="14.25" customHeight="1" x14ac:dyDescent="0.25">
      <c r="A555" s="11"/>
    </row>
    <row r="556" spans="1:1" ht="14.25" customHeight="1" x14ac:dyDescent="0.25">
      <c r="A556" s="11"/>
    </row>
    <row r="557" spans="1:1" ht="14.25" customHeight="1" x14ac:dyDescent="0.25">
      <c r="A557" s="11"/>
    </row>
    <row r="558" spans="1:1" ht="14.25" customHeight="1" x14ac:dyDescent="0.25">
      <c r="A558" s="11"/>
    </row>
    <row r="559" spans="1:1" ht="14.25" customHeight="1" x14ac:dyDescent="0.25">
      <c r="A559" s="11"/>
    </row>
    <row r="560" spans="1:1" ht="14.25" customHeight="1" x14ac:dyDescent="0.25">
      <c r="A560" s="11"/>
    </row>
    <row r="561" spans="1:1" ht="14.25" customHeight="1" x14ac:dyDescent="0.25">
      <c r="A561" s="11"/>
    </row>
    <row r="562" spans="1:1" ht="14.25" customHeight="1" x14ac:dyDescent="0.25">
      <c r="A562" s="11"/>
    </row>
    <row r="563" spans="1:1" ht="14.25" customHeight="1" x14ac:dyDescent="0.25">
      <c r="A563" s="11"/>
    </row>
    <row r="564" spans="1:1" ht="14.25" customHeight="1" x14ac:dyDescent="0.25">
      <c r="A564" s="11"/>
    </row>
    <row r="565" spans="1:1" ht="14.25" customHeight="1" x14ac:dyDescent="0.25">
      <c r="A565" s="11"/>
    </row>
    <row r="566" spans="1:1" ht="14.25" customHeight="1" x14ac:dyDescent="0.25">
      <c r="A566" s="11"/>
    </row>
    <row r="567" spans="1:1" ht="14.25" customHeight="1" x14ac:dyDescent="0.25">
      <c r="A567" s="11"/>
    </row>
    <row r="568" spans="1:1" ht="14.25" customHeight="1" x14ac:dyDescent="0.25">
      <c r="A568" s="11"/>
    </row>
    <row r="569" spans="1:1" ht="14.25" customHeight="1" x14ac:dyDescent="0.25">
      <c r="A569" s="11"/>
    </row>
    <row r="570" spans="1:1" ht="14.25" customHeight="1" x14ac:dyDescent="0.25">
      <c r="A570" s="11"/>
    </row>
    <row r="571" spans="1:1" ht="14.25" customHeight="1" x14ac:dyDescent="0.25">
      <c r="A571" s="11"/>
    </row>
    <row r="572" spans="1:1" ht="14.25" customHeight="1" x14ac:dyDescent="0.25">
      <c r="A572" s="11"/>
    </row>
    <row r="573" spans="1:1" ht="14.25" customHeight="1" x14ac:dyDescent="0.25">
      <c r="A573" s="11"/>
    </row>
    <row r="574" spans="1:1" ht="14.25" customHeight="1" x14ac:dyDescent="0.25">
      <c r="A574" s="11"/>
    </row>
    <row r="575" spans="1:1" ht="14.25" customHeight="1" x14ac:dyDescent="0.25">
      <c r="A575" s="11"/>
    </row>
    <row r="576" spans="1:1" ht="14.25" customHeight="1" x14ac:dyDescent="0.25">
      <c r="A576" s="11"/>
    </row>
    <row r="577" spans="1:1" ht="14.25" customHeight="1" x14ac:dyDescent="0.25">
      <c r="A577" s="11"/>
    </row>
    <row r="578" spans="1:1" ht="14.25" customHeight="1" x14ac:dyDescent="0.25">
      <c r="A578" s="11"/>
    </row>
    <row r="579" spans="1:1" ht="14.25" customHeight="1" x14ac:dyDescent="0.25">
      <c r="A579" s="11"/>
    </row>
    <row r="580" spans="1:1" ht="14.25" customHeight="1" x14ac:dyDescent="0.25">
      <c r="A580" s="11"/>
    </row>
    <row r="581" spans="1:1" ht="14.25" customHeight="1" x14ac:dyDescent="0.25">
      <c r="A581" s="11"/>
    </row>
    <row r="582" spans="1:1" ht="14.25" customHeight="1" x14ac:dyDescent="0.25">
      <c r="A582" s="11"/>
    </row>
    <row r="583" spans="1:1" ht="14.25" customHeight="1" x14ac:dyDescent="0.25">
      <c r="A583" s="11"/>
    </row>
    <row r="584" spans="1:1" ht="14.25" customHeight="1" x14ac:dyDescent="0.25">
      <c r="A584" s="11"/>
    </row>
    <row r="585" spans="1:1" ht="14.25" customHeight="1" x14ac:dyDescent="0.25">
      <c r="A585" s="11"/>
    </row>
    <row r="586" spans="1:1" ht="14.25" customHeight="1" x14ac:dyDescent="0.25">
      <c r="A586" s="11"/>
    </row>
    <row r="587" spans="1:1" ht="14.25" customHeight="1" x14ac:dyDescent="0.25">
      <c r="A587" s="11"/>
    </row>
    <row r="588" spans="1:1" ht="14.25" customHeight="1" x14ac:dyDescent="0.25">
      <c r="A588" s="11"/>
    </row>
    <row r="589" spans="1:1" ht="14.25" customHeight="1" x14ac:dyDescent="0.25">
      <c r="A589" s="11"/>
    </row>
    <row r="590" spans="1:1" ht="14.25" customHeight="1" x14ac:dyDescent="0.25">
      <c r="A590" s="11"/>
    </row>
    <row r="591" spans="1:1" ht="14.25" customHeight="1" x14ac:dyDescent="0.25">
      <c r="A591" s="11"/>
    </row>
    <row r="592" spans="1:1" ht="14.25" customHeight="1" x14ac:dyDescent="0.25">
      <c r="A592" s="11"/>
    </row>
    <row r="593" spans="1:1" ht="14.25" customHeight="1" x14ac:dyDescent="0.25">
      <c r="A593" s="11"/>
    </row>
    <row r="594" spans="1:1" ht="14.25" customHeight="1" x14ac:dyDescent="0.25">
      <c r="A594" s="11"/>
    </row>
    <row r="595" spans="1:1" ht="14.25" customHeight="1" x14ac:dyDescent="0.25">
      <c r="A595" s="11"/>
    </row>
    <row r="596" spans="1:1" ht="14.25" customHeight="1" x14ac:dyDescent="0.25">
      <c r="A596" s="11"/>
    </row>
    <row r="597" spans="1:1" ht="14.25" customHeight="1" x14ac:dyDescent="0.25">
      <c r="A597" s="11"/>
    </row>
    <row r="598" spans="1:1" ht="14.25" customHeight="1" x14ac:dyDescent="0.25">
      <c r="A598" s="11"/>
    </row>
    <row r="599" spans="1:1" ht="14.25" customHeight="1" x14ac:dyDescent="0.25">
      <c r="A599" s="11"/>
    </row>
    <row r="600" spans="1:1" ht="14.25" customHeight="1" x14ac:dyDescent="0.25">
      <c r="A600" s="11"/>
    </row>
    <row r="601" spans="1:1" ht="14.25" customHeight="1" x14ac:dyDescent="0.25">
      <c r="A601" s="11"/>
    </row>
    <row r="602" spans="1:1" ht="14.25" customHeight="1" x14ac:dyDescent="0.25">
      <c r="A602" s="11"/>
    </row>
    <row r="603" spans="1:1" ht="14.25" customHeight="1" x14ac:dyDescent="0.25">
      <c r="A603" s="11"/>
    </row>
    <row r="604" spans="1:1" ht="14.25" customHeight="1" x14ac:dyDescent="0.25">
      <c r="A604" s="11"/>
    </row>
    <row r="605" spans="1:1" ht="14.25" customHeight="1" x14ac:dyDescent="0.25">
      <c r="A605" s="11"/>
    </row>
    <row r="606" spans="1:1" ht="14.25" customHeight="1" x14ac:dyDescent="0.25">
      <c r="A606" s="11"/>
    </row>
    <row r="607" spans="1:1" ht="14.25" customHeight="1" x14ac:dyDescent="0.25">
      <c r="A607" s="11"/>
    </row>
    <row r="608" spans="1:1" ht="14.25" customHeight="1" x14ac:dyDescent="0.25">
      <c r="A608" s="11"/>
    </row>
    <row r="609" spans="1:1" ht="14.25" customHeight="1" x14ac:dyDescent="0.25">
      <c r="A609" s="11"/>
    </row>
    <row r="610" spans="1:1" ht="14.25" customHeight="1" x14ac:dyDescent="0.25">
      <c r="A610" s="11"/>
    </row>
    <row r="611" spans="1:1" ht="14.25" customHeight="1" x14ac:dyDescent="0.25">
      <c r="A611" s="11"/>
    </row>
    <row r="612" spans="1:1" ht="14.25" customHeight="1" x14ac:dyDescent="0.25">
      <c r="A612" s="11"/>
    </row>
    <row r="613" spans="1:1" ht="14.25" customHeight="1" x14ac:dyDescent="0.25">
      <c r="A613" s="11"/>
    </row>
    <row r="614" spans="1:1" ht="14.25" customHeight="1" x14ac:dyDescent="0.25">
      <c r="A614" s="11"/>
    </row>
    <row r="615" spans="1:1" ht="14.25" customHeight="1" x14ac:dyDescent="0.25">
      <c r="A615" s="11"/>
    </row>
    <row r="616" spans="1:1" ht="14.25" customHeight="1" x14ac:dyDescent="0.25">
      <c r="A616" s="11"/>
    </row>
    <row r="617" spans="1:1" ht="14.25" customHeight="1" x14ac:dyDescent="0.25">
      <c r="A617" s="11"/>
    </row>
    <row r="618" spans="1:1" ht="14.25" customHeight="1" x14ac:dyDescent="0.25">
      <c r="A618" s="11"/>
    </row>
    <row r="619" spans="1:1" ht="14.25" customHeight="1" x14ac:dyDescent="0.25">
      <c r="A619" s="11"/>
    </row>
    <row r="620" spans="1:1" ht="14.25" customHeight="1" x14ac:dyDescent="0.25">
      <c r="A620" s="11"/>
    </row>
    <row r="621" spans="1:1" ht="14.25" customHeight="1" x14ac:dyDescent="0.25">
      <c r="A621" s="11"/>
    </row>
    <row r="622" spans="1:1" ht="14.25" customHeight="1" x14ac:dyDescent="0.25">
      <c r="A622" s="11"/>
    </row>
    <row r="623" spans="1:1" ht="14.25" customHeight="1" x14ac:dyDescent="0.25">
      <c r="A623" s="11"/>
    </row>
    <row r="624" spans="1:1" ht="14.25" customHeight="1" x14ac:dyDescent="0.25">
      <c r="A624" s="11"/>
    </row>
    <row r="625" spans="1:1" ht="14.25" customHeight="1" x14ac:dyDescent="0.25">
      <c r="A625" s="11"/>
    </row>
    <row r="626" spans="1:1" ht="14.25" customHeight="1" x14ac:dyDescent="0.25">
      <c r="A626" s="11"/>
    </row>
    <row r="627" spans="1:1" ht="14.25" customHeight="1" x14ac:dyDescent="0.25">
      <c r="A627" s="11"/>
    </row>
    <row r="628" spans="1:1" ht="14.25" customHeight="1" x14ac:dyDescent="0.25">
      <c r="A628" s="11"/>
    </row>
    <row r="629" spans="1:1" ht="14.25" customHeight="1" x14ac:dyDescent="0.25">
      <c r="A629" s="11"/>
    </row>
    <row r="630" spans="1:1" ht="14.25" customHeight="1" x14ac:dyDescent="0.25">
      <c r="A630" s="11"/>
    </row>
    <row r="631" spans="1:1" ht="14.25" customHeight="1" x14ac:dyDescent="0.25">
      <c r="A631" s="11"/>
    </row>
    <row r="632" spans="1:1" ht="14.25" customHeight="1" x14ac:dyDescent="0.25">
      <c r="A632" s="11"/>
    </row>
    <row r="633" spans="1:1" ht="14.25" customHeight="1" x14ac:dyDescent="0.25">
      <c r="A633" s="11"/>
    </row>
    <row r="634" spans="1:1" ht="14.25" customHeight="1" x14ac:dyDescent="0.25">
      <c r="A634" s="11"/>
    </row>
    <row r="635" spans="1:1" ht="14.25" customHeight="1" x14ac:dyDescent="0.25">
      <c r="A635" s="11"/>
    </row>
    <row r="636" spans="1:1" ht="14.25" customHeight="1" x14ac:dyDescent="0.25">
      <c r="A636" s="11"/>
    </row>
    <row r="637" spans="1:1" ht="14.25" customHeight="1" x14ac:dyDescent="0.25">
      <c r="A637" s="11"/>
    </row>
    <row r="638" spans="1:1" ht="14.25" customHeight="1" x14ac:dyDescent="0.25">
      <c r="A638" s="11"/>
    </row>
    <row r="639" spans="1:1" ht="14.25" customHeight="1" x14ac:dyDescent="0.25">
      <c r="A639" s="11"/>
    </row>
    <row r="640" spans="1:1" ht="14.25" customHeight="1" x14ac:dyDescent="0.25">
      <c r="A640" s="11"/>
    </row>
    <row r="641" spans="1:1" ht="14.25" customHeight="1" x14ac:dyDescent="0.25">
      <c r="A641" s="11"/>
    </row>
    <row r="642" spans="1:1" ht="14.25" customHeight="1" x14ac:dyDescent="0.25">
      <c r="A642" s="11"/>
    </row>
    <row r="643" spans="1:1" ht="14.25" customHeight="1" x14ac:dyDescent="0.25">
      <c r="A643" s="11"/>
    </row>
    <row r="644" spans="1:1" ht="14.25" customHeight="1" x14ac:dyDescent="0.25">
      <c r="A644" s="11"/>
    </row>
    <row r="645" spans="1:1" ht="14.25" customHeight="1" x14ac:dyDescent="0.25">
      <c r="A645" s="11"/>
    </row>
    <row r="646" spans="1:1" ht="14.25" customHeight="1" x14ac:dyDescent="0.25">
      <c r="A646" s="11"/>
    </row>
    <row r="647" spans="1:1" ht="14.25" customHeight="1" x14ac:dyDescent="0.25">
      <c r="A647" s="11"/>
    </row>
    <row r="648" spans="1:1" ht="14.25" customHeight="1" x14ac:dyDescent="0.25">
      <c r="A648" s="11"/>
    </row>
    <row r="649" spans="1:1" ht="14.25" customHeight="1" x14ac:dyDescent="0.25">
      <c r="A649" s="11"/>
    </row>
    <row r="650" spans="1:1" ht="14.25" customHeight="1" x14ac:dyDescent="0.25">
      <c r="A650" s="11"/>
    </row>
    <row r="651" spans="1:1" ht="14.25" customHeight="1" x14ac:dyDescent="0.25">
      <c r="A651" s="11"/>
    </row>
    <row r="652" spans="1:1" ht="14.25" customHeight="1" x14ac:dyDescent="0.25">
      <c r="A652" s="11"/>
    </row>
    <row r="653" spans="1:1" ht="14.25" customHeight="1" x14ac:dyDescent="0.25">
      <c r="A653" s="11"/>
    </row>
    <row r="654" spans="1:1" ht="14.25" customHeight="1" x14ac:dyDescent="0.25">
      <c r="A654" s="11"/>
    </row>
    <row r="655" spans="1:1" ht="14.25" customHeight="1" x14ac:dyDescent="0.25">
      <c r="A655" s="11"/>
    </row>
    <row r="656" spans="1:1" ht="14.25" customHeight="1" x14ac:dyDescent="0.25">
      <c r="A656" s="11"/>
    </row>
    <row r="657" spans="1:1" ht="14.25" customHeight="1" x14ac:dyDescent="0.25">
      <c r="A657" s="11"/>
    </row>
    <row r="658" spans="1:1" ht="14.25" customHeight="1" x14ac:dyDescent="0.25">
      <c r="A658" s="11"/>
    </row>
    <row r="659" spans="1:1" ht="14.25" customHeight="1" x14ac:dyDescent="0.25">
      <c r="A659" s="11"/>
    </row>
    <row r="660" spans="1:1" ht="14.25" customHeight="1" x14ac:dyDescent="0.25">
      <c r="A660" s="11"/>
    </row>
    <row r="661" spans="1:1" ht="14.25" customHeight="1" x14ac:dyDescent="0.25">
      <c r="A661" s="11"/>
    </row>
    <row r="662" spans="1:1" ht="14.25" customHeight="1" x14ac:dyDescent="0.25">
      <c r="A662" s="11"/>
    </row>
    <row r="663" spans="1:1" ht="14.25" customHeight="1" x14ac:dyDescent="0.25">
      <c r="A663" s="11"/>
    </row>
    <row r="664" spans="1:1" ht="14.25" customHeight="1" x14ac:dyDescent="0.25">
      <c r="A664" s="11"/>
    </row>
    <row r="665" spans="1:1" ht="14.25" customHeight="1" x14ac:dyDescent="0.25">
      <c r="A665" s="11"/>
    </row>
    <row r="666" spans="1:1" ht="14.25" customHeight="1" x14ac:dyDescent="0.25">
      <c r="A666" s="11"/>
    </row>
    <row r="667" spans="1:1" ht="14.25" customHeight="1" x14ac:dyDescent="0.25">
      <c r="A667" s="11"/>
    </row>
    <row r="668" spans="1:1" ht="14.25" customHeight="1" x14ac:dyDescent="0.25">
      <c r="A668" s="11"/>
    </row>
    <row r="669" spans="1:1" ht="14.25" customHeight="1" x14ac:dyDescent="0.25">
      <c r="A669" s="11"/>
    </row>
    <row r="670" spans="1:1" ht="14.25" customHeight="1" x14ac:dyDescent="0.25">
      <c r="A670" s="11"/>
    </row>
    <row r="671" spans="1:1" ht="14.25" customHeight="1" x14ac:dyDescent="0.25">
      <c r="A671" s="11"/>
    </row>
    <row r="672" spans="1:1" ht="14.25" customHeight="1" x14ac:dyDescent="0.25">
      <c r="A672" s="11"/>
    </row>
    <row r="673" spans="1:1" ht="14.25" customHeight="1" x14ac:dyDescent="0.25">
      <c r="A673" s="11"/>
    </row>
    <row r="674" spans="1:1" ht="14.25" customHeight="1" x14ac:dyDescent="0.25">
      <c r="A674" s="11"/>
    </row>
    <row r="675" spans="1:1" ht="14.25" customHeight="1" x14ac:dyDescent="0.25">
      <c r="A675" s="11"/>
    </row>
    <row r="676" spans="1:1" ht="14.25" customHeight="1" x14ac:dyDescent="0.25">
      <c r="A676" s="11"/>
    </row>
    <row r="677" spans="1:1" ht="14.25" customHeight="1" x14ac:dyDescent="0.25">
      <c r="A677" s="11"/>
    </row>
    <row r="678" spans="1:1" ht="14.25" customHeight="1" x14ac:dyDescent="0.25">
      <c r="A678" s="11"/>
    </row>
    <row r="679" spans="1:1" ht="14.25" customHeight="1" x14ac:dyDescent="0.25">
      <c r="A679" s="11"/>
    </row>
    <row r="680" spans="1:1" ht="14.25" customHeight="1" x14ac:dyDescent="0.25">
      <c r="A680" s="11"/>
    </row>
    <row r="681" spans="1:1" ht="14.25" customHeight="1" x14ac:dyDescent="0.25">
      <c r="A681" s="11"/>
    </row>
    <row r="682" spans="1:1" ht="14.25" customHeight="1" x14ac:dyDescent="0.25">
      <c r="A682" s="11"/>
    </row>
    <row r="683" spans="1:1" ht="14.25" customHeight="1" x14ac:dyDescent="0.25">
      <c r="A683" s="11"/>
    </row>
    <row r="684" spans="1:1" ht="14.25" customHeight="1" x14ac:dyDescent="0.25">
      <c r="A684" s="11"/>
    </row>
    <row r="685" spans="1:1" ht="14.25" customHeight="1" x14ac:dyDescent="0.25">
      <c r="A685" s="11"/>
    </row>
    <row r="686" spans="1:1" ht="14.25" customHeight="1" x14ac:dyDescent="0.25">
      <c r="A686" s="11"/>
    </row>
    <row r="687" spans="1:1" ht="14.25" customHeight="1" x14ac:dyDescent="0.25">
      <c r="A687" s="11"/>
    </row>
    <row r="688" spans="1:1" ht="14.25" customHeight="1" x14ac:dyDescent="0.25">
      <c r="A688" s="11"/>
    </row>
    <row r="689" spans="1:1" ht="14.25" customHeight="1" x14ac:dyDescent="0.25">
      <c r="A689" s="11"/>
    </row>
    <row r="690" spans="1:1" ht="14.25" customHeight="1" x14ac:dyDescent="0.25">
      <c r="A690" s="11"/>
    </row>
    <row r="691" spans="1:1" ht="14.25" customHeight="1" x14ac:dyDescent="0.25">
      <c r="A691" s="11"/>
    </row>
    <row r="692" spans="1:1" ht="14.25" customHeight="1" x14ac:dyDescent="0.25">
      <c r="A692" s="11"/>
    </row>
    <row r="693" spans="1:1" ht="14.25" customHeight="1" x14ac:dyDescent="0.25">
      <c r="A693" s="11"/>
    </row>
    <row r="694" spans="1:1" ht="14.25" customHeight="1" x14ac:dyDescent="0.25">
      <c r="A694" s="11"/>
    </row>
    <row r="695" spans="1:1" ht="14.25" customHeight="1" x14ac:dyDescent="0.25">
      <c r="A695" s="11"/>
    </row>
    <row r="696" spans="1:1" ht="14.25" customHeight="1" x14ac:dyDescent="0.25">
      <c r="A696" s="11"/>
    </row>
    <row r="697" spans="1:1" ht="14.25" customHeight="1" x14ac:dyDescent="0.25">
      <c r="A697" s="11"/>
    </row>
    <row r="698" spans="1:1" ht="14.25" customHeight="1" x14ac:dyDescent="0.25">
      <c r="A698" s="11"/>
    </row>
    <row r="699" spans="1:1" ht="14.25" customHeight="1" x14ac:dyDescent="0.25">
      <c r="A699" s="11"/>
    </row>
    <row r="700" spans="1:1" ht="14.25" customHeight="1" x14ac:dyDescent="0.25">
      <c r="A700" s="11"/>
    </row>
    <row r="701" spans="1:1" ht="14.25" customHeight="1" x14ac:dyDescent="0.25">
      <c r="A701" s="11"/>
    </row>
    <row r="702" spans="1:1" ht="14.25" customHeight="1" x14ac:dyDescent="0.25">
      <c r="A702" s="11"/>
    </row>
    <row r="703" spans="1:1" ht="14.25" customHeight="1" x14ac:dyDescent="0.25">
      <c r="A703" s="11"/>
    </row>
    <row r="704" spans="1:1" ht="14.25" customHeight="1" x14ac:dyDescent="0.25">
      <c r="A704" s="11"/>
    </row>
    <row r="705" spans="1:1" ht="14.25" customHeight="1" x14ac:dyDescent="0.25">
      <c r="A705" s="11"/>
    </row>
    <row r="706" spans="1:1" ht="14.25" customHeight="1" x14ac:dyDescent="0.25">
      <c r="A706" s="11"/>
    </row>
    <row r="707" spans="1:1" ht="14.25" customHeight="1" x14ac:dyDescent="0.25">
      <c r="A707" s="11"/>
    </row>
    <row r="708" spans="1:1" ht="14.25" customHeight="1" x14ac:dyDescent="0.25">
      <c r="A708" s="11"/>
    </row>
    <row r="709" spans="1:1" ht="14.25" customHeight="1" x14ac:dyDescent="0.25">
      <c r="A709" s="11"/>
    </row>
    <row r="710" spans="1:1" ht="14.25" customHeight="1" x14ac:dyDescent="0.25">
      <c r="A710" s="11"/>
    </row>
    <row r="711" spans="1:1" ht="14.25" customHeight="1" x14ac:dyDescent="0.25">
      <c r="A711" s="11"/>
    </row>
    <row r="712" spans="1:1" ht="14.25" customHeight="1" x14ac:dyDescent="0.25">
      <c r="A712" s="11"/>
    </row>
    <row r="713" spans="1:1" ht="14.25" customHeight="1" x14ac:dyDescent="0.25">
      <c r="A713" s="11"/>
    </row>
    <row r="714" spans="1:1" ht="14.25" customHeight="1" x14ac:dyDescent="0.25">
      <c r="A714" s="11"/>
    </row>
    <row r="715" spans="1:1" ht="14.25" customHeight="1" x14ac:dyDescent="0.25">
      <c r="A715" s="11"/>
    </row>
    <row r="716" spans="1:1" ht="14.25" customHeight="1" x14ac:dyDescent="0.25">
      <c r="A716" s="11"/>
    </row>
    <row r="717" spans="1:1" ht="14.25" customHeight="1" x14ac:dyDescent="0.25">
      <c r="A717" s="11"/>
    </row>
    <row r="718" spans="1:1" ht="14.25" customHeight="1" x14ac:dyDescent="0.25">
      <c r="A718" s="11"/>
    </row>
    <row r="719" spans="1:1" ht="14.25" customHeight="1" x14ac:dyDescent="0.25">
      <c r="A719" s="11"/>
    </row>
    <row r="720" spans="1:1" ht="14.25" customHeight="1" x14ac:dyDescent="0.25">
      <c r="A720" s="11"/>
    </row>
    <row r="721" spans="1:1" ht="14.25" customHeight="1" x14ac:dyDescent="0.25">
      <c r="A721" s="11"/>
    </row>
    <row r="722" spans="1:1" ht="14.25" customHeight="1" x14ac:dyDescent="0.25">
      <c r="A722" s="11"/>
    </row>
    <row r="723" spans="1:1" ht="14.25" customHeight="1" x14ac:dyDescent="0.25">
      <c r="A723" s="11"/>
    </row>
    <row r="724" spans="1:1" ht="14.25" customHeight="1" x14ac:dyDescent="0.25">
      <c r="A724" s="11"/>
    </row>
    <row r="725" spans="1:1" ht="14.25" customHeight="1" x14ac:dyDescent="0.25">
      <c r="A725" s="11"/>
    </row>
    <row r="726" spans="1:1" ht="14.25" customHeight="1" x14ac:dyDescent="0.25">
      <c r="A726" s="11"/>
    </row>
    <row r="727" spans="1:1" ht="14.25" customHeight="1" x14ac:dyDescent="0.25">
      <c r="A727" s="11"/>
    </row>
    <row r="728" spans="1:1" ht="14.25" customHeight="1" x14ac:dyDescent="0.25">
      <c r="A728" s="11"/>
    </row>
    <row r="729" spans="1:1" ht="14.25" customHeight="1" x14ac:dyDescent="0.25">
      <c r="A729" s="11"/>
    </row>
    <row r="730" spans="1:1" ht="14.25" customHeight="1" x14ac:dyDescent="0.25">
      <c r="A730" s="11"/>
    </row>
    <row r="731" spans="1:1" ht="14.25" customHeight="1" x14ac:dyDescent="0.25">
      <c r="A731" s="11"/>
    </row>
    <row r="732" spans="1:1" ht="14.25" customHeight="1" x14ac:dyDescent="0.25">
      <c r="A732" s="11"/>
    </row>
    <row r="733" spans="1:1" ht="14.25" customHeight="1" x14ac:dyDescent="0.25">
      <c r="A733" s="11"/>
    </row>
    <row r="734" spans="1:1" ht="14.25" customHeight="1" x14ac:dyDescent="0.25">
      <c r="A734" s="11"/>
    </row>
    <row r="735" spans="1:1" ht="14.25" customHeight="1" x14ac:dyDescent="0.25">
      <c r="A735" s="11"/>
    </row>
    <row r="736" spans="1:1" ht="14.25" customHeight="1" x14ac:dyDescent="0.25">
      <c r="A736" s="11"/>
    </row>
    <row r="737" spans="1:1" ht="14.25" customHeight="1" x14ac:dyDescent="0.25">
      <c r="A737" s="11"/>
    </row>
    <row r="738" spans="1:1" ht="14.25" customHeight="1" x14ac:dyDescent="0.25">
      <c r="A738" s="11"/>
    </row>
    <row r="739" spans="1:1" ht="14.25" customHeight="1" x14ac:dyDescent="0.25">
      <c r="A739" s="11"/>
    </row>
    <row r="740" spans="1:1" ht="14.25" customHeight="1" x14ac:dyDescent="0.25">
      <c r="A740" s="11"/>
    </row>
    <row r="741" spans="1:1" ht="14.25" customHeight="1" x14ac:dyDescent="0.25">
      <c r="A741" s="11"/>
    </row>
    <row r="742" spans="1:1" ht="14.25" customHeight="1" x14ac:dyDescent="0.25">
      <c r="A742" s="11"/>
    </row>
    <row r="743" spans="1:1" ht="14.25" customHeight="1" x14ac:dyDescent="0.25">
      <c r="A743" s="11"/>
    </row>
    <row r="744" spans="1:1" ht="14.25" customHeight="1" x14ac:dyDescent="0.25">
      <c r="A744" s="11"/>
    </row>
    <row r="745" spans="1:1" ht="14.25" customHeight="1" x14ac:dyDescent="0.25">
      <c r="A745" s="11"/>
    </row>
    <row r="746" spans="1:1" ht="14.25" customHeight="1" x14ac:dyDescent="0.25">
      <c r="A746" s="11"/>
    </row>
    <row r="747" spans="1:1" ht="14.25" customHeight="1" x14ac:dyDescent="0.25">
      <c r="A747" s="11"/>
    </row>
    <row r="748" spans="1:1" ht="14.25" customHeight="1" x14ac:dyDescent="0.25">
      <c r="A748" s="11"/>
    </row>
    <row r="749" spans="1:1" ht="14.25" customHeight="1" x14ac:dyDescent="0.25">
      <c r="A749" s="11"/>
    </row>
    <row r="750" spans="1:1" ht="14.25" customHeight="1" x14ac:dyDescent="0.25">
      <c r="A750" s="11"/>
    </row>
    <row r="751" spans="1:1" ht="14.25" customHeight="1" x14ac:dyDescent="0.25">
      <c r="A751" s="11"/>
    </row>
    <row r="752" spans="1:1" ht="14.25" customHeight="1" x14ac:dyDescent="0.25">
      <c r="A752" s="11"/>
    </row>
    <row r="753" spans="1:1" ht="14.25" customHeight="1" x14ac:dyDescent="0.25">
      <c r="A753" s="11"/>
    </row>
    <row r="754" spans="1:1" ht="14.25" customHeight="1" x14ac:dyDescent="0.25">
      <c r="A754" s="11"/>
    </row>
    <row r="755" spans="1:1" ht="14.25" customHeight="1" x14ac:dyDescent="0.25">
      <c r="A755" s="11"/>
    </row>
    <row r="756" spans="1:1" ht="14.25" customHeight="1" x14ac:dyDescent="0.25">
      <c r="A756" s="11"/>
    </row>
    <row r="757" spans="1:1" ht="14.25" customHeight="1" x14ac:dyDescent="0.25">
      <c r="A757" s="11"/>
    </row>
    <row r="758" spans="1:1" ht="14.25" customHeight="1" x14ac:dyDescent="0.25">
      <c r="A758" s="11"/>
    </row>
    <row r="759" spans="1:1" ht="14.25" customHeight="1" x14ac:dyDescent="0.25">
      <c r="A759" s="11"/>
    </row>
    <row r="760" spans="1:1" ht="14.25" customHeight="1" x14ac:dyDescent="0.25">
      <c r="A760" s="11"/>
    </row>
    <row r="761" spans="1:1" ht="14.25" customHeight="1" x14ac:dyDescent="0.25">
      <c r="A761" s="11"/>
    </row>
    <row r="762" spans="1:1" ht="14.25" customHeight="1" x14ac:dyDescent="0.25">
      <c r="A762" s="11"/>
    </row>
    <row r="763" spans="1:1" ht="14.25" customHeight="1" x14ac:dyDescent="0.25">
      <c r="A763" s="11"/>
    </row>
    <row r="764" spans="1:1" ht="14.25" customHeight="1" x14ac:dyDescent="0.25">
      <c r="A764" s="11"/>
    </row>
    <row r="765" spans="1:1" ht="14.25" customHeight="1" x14ac:dyDescent="0.25">
      <c r="A765" s="11"/>
    </row>
    <row r="766" spans="1:1" ht="14.25" customHeight="1" x14ac:dyDescent="0.25">
      <c r="A766" s="11"/>
    </row>
    <row r="767" spans="1:1" ht="14.25" customHeight="1" x14ac:dyDescent="0.25">
      <c r="A767" s="11"/>
    </row>
    <row r="768" spans="1:1" ht="14.25" customHeight="1" x14ac:dyDescent="0.25">
      <c r="A768" s="11"/>
    </row>
    <row r="769" spans="1:1" ht="14.25" customHeight="1" x14ac:dyDescent="0.25">
      <c r="A769" s="11"/>
    </row>
    <row r="770" spans="1:1" ht="14.25" customHeight="1" x14ac:dyDescent="0.25">
      <c r="A770" s="11"/>
    </row>
    <row r="771" spans="1:1" ht="14.25" customHeight="1" x14ac:dyDescent="0.25">
      <c r="A771" s="11"/>
    </row>
    <row r="772" spans="1:1" ht="14.25" customHeight="1" x14ac:dyDescent="0.25">
      <c r="A772" s="11"/>
    </row>
    <row r="773" spans="1:1" ht="14.25" customHeight="1" x14ac:dyDescent="0.25">
      <c r="A773" s="11"/>
    </row>
    <row r="774" spans="1:1" ht="14.25" customHeight="1" x14ac:dyDescent="0.25">
      <c r="A774" s="11"/>
    </row>
    <row r="775" spans="1:1" ht="14.25" customHeight="1" x14ac:dyDescent="0.25">
      <c r="A775" s="11"/>
    </row>
    <row r="776" spans="1:1" ht="14.25" customHeight="1" x14ac:dyDescent="0.25">
      <c r="A776" s="11"/>
    </row>
    <row r="777" spans="1:1" ht="14.25" customHeight="1" x14ac:dyDescent="0.25">
      <c r="A777" s="11"/>
    </row>
    <row r="778" spans="1:1" ht="14.25" customHeight="1" x14ac:dyDescent="0.25">
      <c r="A778" s="11"/>
    </row>
    <row r="779" spans="1:1" ht="14.25" customHeight="1" x14ac:dyDescent="0.25">
      <c r="A779" s="11"/>
    </row>
    <row r="780" spans="1:1" ht="14.25" customHeight="1" x14ac:dyDescent="0.25">
      <c r="A780" s="11"/>
    </row>
    <row r="781" spans="1:1" ht="14.25" customHeight="1" x14ac:dyDescent="0.25">
      <c r="A781" s="11"/>
    </row>
    <row r="782" spans="1:1" ht="14.25" customHeight="1" x14ac:dyDescent="0.25">
      <c r="A782" s="11"/>
    </row>
    <row r="783" spans="1:1" ht="14.25" customHeight="1" x14ac:dyDescent="0.25">
      <c r="A783" s="11"/>
    </row>
    <row r="784" spans="1:1" ht="14.25" customHeight="1" x14ac:dyDescent="0.25">
      <c r="A784" s="11"/>
    </row>
    <row r="785" spans="1:1" ht="14.25" customHeight="1" x14ac:dyDescent="0.25">
      <c r="A785" s="11"/>
    </row>
    <row r="786" spans="1:1" ht="14.25" customHeight="1" x14ac:dyDescent="0.25">
      <c r="A786" s="11"/>
    </row>
    <row r="787" spans="1:1" ht="14.25" customHeight="1" x14ac:dyDescent="0.25">
      <c r="A787" s="11"/>
    </row>
    <row r="788" spans="1:1" ht="14.25" customHeight="1" x14ac:dyDescent="0.25">
      <c r="A788" s="11"/>
    </row>
    <row r="789" spans="1:1" ht="14.25" customHeight="1" x14ac:dyDescent="0.25">
      <c r="A789" s="11"/>
    </row>
    <row r="790" spans="1:1" ht="14.25" customHeight="1" x14ac:dyDescent="0.25">
      <c r="A790" s="11"/>
    </row>
    <row r="791" spans="1:1" ht="14.25" customHeight="1" x14ac:dyDescent="0.25">
      <c r="A791" s="11"/>
    </row>
    <row r="792" spans="1:1" ht="14.25" customHeight="1" x14ac:dyDescent="0.25">
      <c r="A792" s="11"/>
    </row>
    <row r="793" spans="1:1" ht="14.25" customHeight="1" x14ac:dyDescent="0.25">
      <c r="A793" s="11"/>
    </row>
    <row r="794" spans="1:1" ht="14.25" customHeight="1" x14ac:dyDescent="0.25">
      <c r="A794" s="11"/>
    </row>
    <row r="795" spans="1:1" ht="14.25" customHeight="1" x14ac:dyDescent="0.25">
      <c r="A795" s="11"/>
    </row>
    <row r="796" spans="1:1" ht="14.25" customHeight="1" x14ac:dyDescent="0.25">
      <c r="A796" s="11"/>
    </row>
    <row r="797" spans="1:1" ht="14.25" customHeight="1" x14ac:dyDescent="0.25">
      <c r="A797" s="11"/>
    </row>
    <row r="798" spans="1:1" ht="14.25" customHeight="1" x14ac:dyDescent="0.25">
      <c r="A798" s="11"/>
    </row>
    <row r="799" spans="1:1" ht="14.25" customHeight="1" x14ac:dyDescent="0.25">
      <c r="A799" s="11"/>
    </row>
    <row r="800" spans="1:1" ht="14.25" customHeight="1" x14ac:dyDescent="0.25">
      <c r="A800" s="11"/>
    </row>
    <row r="801" spans="1:1" ht="14.25" customHeight="1" x14ac:dyDescent="0.25">
      <c r="A801" s="11"/>
    </row>
    <row r="802" spans="1:1" ht="14.25" customHeight="1" x14ac:dyDescent="0.25">
      <c r="A802" s="11"/>
    </row>
    <row r="803" spans="1:1" ht="14.25" customHeight="1" x14ac:dyDescent="0.25">
      <c r="A803" s="11"/>
    </row>
    <row r="804" spans="1:1" ht="14.25" customHeight="1" x14ac:dyDescent="0.25">
      <c r="A804" s="11"/>
    </row>
    <row r="805" spans="1:1" ht="14.25" customHeight="1" x14ac:dyDescent="0.25">
      <c r="A805" s="11"/>
    </row>
    <row r="806" spans="1:1" ht="14.25" customHeight="1" x14ac:dyDescent="0.25">
      <c r="A806" s="11"/>
    </row>
    <row r="807" spans="1:1" ht="14.25" customHeight="1" x14ac:dyDescent="0.25">
      <c r="A807" s="11"/>
    </row>
    <row r="808" spans="1:1" ht="14.25" customHeight="1" x14ac:dyDescent="0.25">
      <c r="A808" s="11"/>
    </row>
    <row r="809" spans="1:1" ht="14.25" customHeight="1" x14ac:dyDescent="0.25">
      <c r="A809" s="11"/>
    </row>
    <row r="810" spans="1:1" ht="14.25" customHeight="1" x14ac:dyDescent="0.25">
      <c r="A810" s="11"/>
    </row>
    <row r="811" spans="1:1" ht="14.25" customHeight="1" x14ac:dyDescent="0.25">
      <c r="A811" s="11"/>
    </row>
    <row r="812" spans="1:1" ht="14.25" customHeight="1" x14ac:dyDescent="0.25">
      <c r="A812" s="11"/>
    </row>
    <row r="813" spans="1:1" ht="14.25" customHeight="1" x14ac:dyDescent="0.25">
      <c r="A813" s="11"/>
    </row>
    <row r="814" spans="1:1" ht="14.25" customHeight="1" x14ac:dyDescent="0.25">
      <c r="A814" s="11"/>
    </row>
    <row r="815" spans="1:1" ht="14.25" customHeight="1" x14ac:dyDescent="0.25">
      <c r="A815" s="11"/>
    </row>
    <row r="816" spans="1:1" ht="14.25" customHeight="1" x14ac:dyDescent="0.25">
      <c r="A816" s="11"/>
    </row>
    <row r="817" spans="1:1" ht="14.25" customHeight="1" x14ac:dyDescent="0.25">
      <c r="A817" s="11"/>
    </row>
    <row r="818" spans="1:1" ht="14.25" customHeight="1" x14ac:dyDescent="0.25">
      <c r="A818" s="11"/>
    </row>
    <row r="819" spans="1:1" ht="14.25" customHeight="1" x14ac:dyDescent="0.25">
      <c r="A819" s="11"/>
    </row>
    <row r="820" spans="1:1" ht="14.25" customHeight="1" x14ac:dyDescent="0.25">
      <c r="A820" s="11"/>
    </row>
    <row r="821" spans="1:1" ht="14.25" customHeight="1" x14ac:dyDescent="0.25">
      <c r="A821" s="11"/>
    </row>
    <row r="822" spans="1:1" ht="14.25" customHeight="1" x14ac:dyDescent="0.25">
      <c r="A822" s="11"/>
    </row>
    <row r="823" spans="1:1" ht="14.25" customHeight="1" x14ac:dyDescent="0.25">
      <c r="A823" s="11"/>
    </row>
    <row r="824" spans="1:1" ht="14.25" customHeight="1" x14ac:dyDescent="0.25">
      <c r="A824" s="11"/>
    </row>
    <row r="825" spans="1:1" ht="14.25" customHeight="1" x14ac:dyDescent="0.25">
      <c r="A825" s="11"/>
    </row>
    <row r="826" spans="1:1" ht="14.25" customHeight="1" x14ac:dyDescent="0.25">
      <c r="A826" s="11"/>
    </row>
    <row r="827" spans="1:1" ht="14.25" customHeight="1" x14ac:dyDescent="0.25">
      <c r="A827" s="11"/>
    </row>
    <row r="828" spans="1:1" ht="14.25" customHeight="1" x14ac:dyDescent="0.25">
      <c r="A828" s="11"/>
    </row>
    <row r="829" spans="1:1" ht="14.25" customHeight="1" x14ac:dyDescent="0.25">
      <c r="A829" s="11"/>
    </row>
    <row r="830" spans="1:1" ht="14.25" customHeight="1" x14ac:dyDescent="0.25">
      <c r="A830" s="11"/>
    </row>
    <row r="831" spans="1:1" ht="14.25" customHeight="1" x14ac:dyDescent="0.25">
      <c r="A831" s="11"/>
    </row>
    <row r="832" spans="1:1" ht="14.25" customHeight="1" x14ac:dyDescent="0.25">
      <c r="A832" s="11"/>
    </row>
    <row r="833" spans="1:1" ht="14.25" customHeight="1" x14ac:dyDescent="0.25">
      <c r="A833" s="11"/>
    </row>
    <row r="834" spans="1:1" ht="14.25" customHeight="1" x14ac:dyDescent="0.25">
      <c r="A834" s="11"/>
    </row>
    <row r="835" spans="1:1" ht="14.25" customHeight="1" x14ac:dyDescent="0.25">
      <c r="A835" s="11"/>
    </row>
    <row r="836" spans="1:1" ht="14.25" customHeight="1" x14ac:dyDescent="0.25">
      <c r="A836" s="11"/>
    </row>
    <row r="837" spans="1:1" ht="14.25" customHeight="1" x14ac:dyDescent="0.25">
      <c r="A837" s="11"/>
    </row>
    <row r="838" spans="1:1" ht="14.25" customHeight="1" x14ac:dyDescent="0.25">
      <c r="A838" s="11"/>
    </row>
    <row r="839" spans="1:1" ht="14.25" customHeight="1" x14ac:dyDescent="0.25">
      <c r="A839" s="11"/>
    </row>
    <row r="840" spans="1:1" ht="14.25" customHeight="1" x14ac:dyDescent="0.25">
      <c r="A840" s="11"/>
    </row>
    <row r="841" spans="1:1" ht="14.25" customHeight="1" x14ac:dyDescent="0.25">
      <c r="A841" s="11"/>
    </row>
    <row r="842" spans="1:1" ht="14.25" customHeight="1" x14ac:dyDescent="0.25">
      <c r="A842" s="11"/>
    </row>
    <row r="843" spans="1:1" ht="14.25" customHeight="1" x14ac:dyDescent="0.25">
      <c r="A843" s="11"/>
    </row>
    <row r="844" spans="1:1" ht="14.25" customHeight="1" x14ac:dyDescent="0.25">
      <c r="A844" s="11"/>
    </row>
    <row r="845" spans="1:1" ht="14.25" customHeight="1" x14ac:dyDescent="0.25">
      <c r="A845" s="11"/>
    </row>
    <row r="846" spans="1:1" ht="14.25" customHeight="1" x14ac:dyDescent="0.25">
      <c r="A846" s="11"/>
    </row>
    <row r="847" spans="1:1" ht="14.25" customHeight="1" x14ac:dyDescent="0.25">
      <c r="A847" s="11"/>
    </row>
    <row r="848" spans="1:1" ht="14.25" customHeight="1" x14ac:dyDescent="0.25">
      <c r="A848" s="11"/>
    </row>
    <row r="849" spans="1:1" ht="14.25" customHeight="1" x14ac:dyDescent="0.25">
      <c r="A849" s="11"/>
    </row>
    <row r="850" spans="1:1" ht="14.25" customHeight="1" x14ac:dyDescent="0.25">
      <c r="A850" s="11"/>
    </row>
    <row r="851" spans="1:1" ht="14.25" customHeight="1" x14ac:dyDescent="0.25">
      <c r="A851" s="11"/>
    </row>
    <row r="852" spans="1:1" ht="14.25" customHeight="1" x14ac:dyDescent="0.25">
      <c r="A852" s="11"/>
    </row>
    <row r="853" spans="1:1" ht="14.25" customHeight="1" x14ac:dyDescent="0.25">
      <c r="A853" s="11"/>
    </row>
    <row r="854" spans="1:1" ht="14.25" customHeight="1" x14ac:dyDescent="0.25">
      <c r="A854" s="11"/>
    </row>
    <row r="855" spans="1:1" ht="14.25" customHeight="1" x14ac:dyDescent="0.25">
      <c r="A855" s="11"/>
    </row>
    <row r="856" spans="1:1" ht="14.25" customHeight="1" x14ac:dyDescent="0.25">
      <c r="A856" s="11"/>
    </row>
    <row r="857" spans="1:1" ht="14.25" customHeight="1" x14ac:dyDescent="0.25">
      <c r="A857" s="11"/>
    </row>
    <row r="858" spans="1:1" ht="14.25" customHeight="1" x14ac:dyDescent="0.25">
      <c r="A858" s="11"/>
    </row>
    <row r="859" spans="1:1" ht="14.25" customHeight="1" x14ac:dyDescent="0.25">
      <c r="A859" s="11"/>
    </row>
    <row r="860" spans="1:1" ht="14.25" customHeight="1" x14ac:dyDescent="0.25">
      <c r="A860" s="11"/>
    </row>
    <row r="861" spans="1:1" ht="14.25" customHeight="1" x14ac:dyDescent="0.25">
      <c r="A861" s="11"/>
    </row>
    <row r="862" spans="1:1" ht="14.25" customHeight="1" x14ac:dyDescent="0.25">
      <c r="A862" s="11"/>
    </row>
    <row r="863" spans="1:1" ht="14.25" customHeight="1" x14ac:dyDescent="0.25">
      <c r="A863" s="11"/>
    </row>
    <row r="864" spans="1:1" ht="14.25" customHeight="1" x14ac:dyDescent="0.25">
      <c r="A864" s="11"/>
    </row>
    <row r="865" spans="1:1" ht="14.25" customHeight="1" x14ac:dyDescent="0.25">
      <c r="A865" s="11"/>
    </row>
    <row r="866" spans="1:1" ht="14.25" customHeight="1" x14ac:dyDescent="0.25">
      <c r="A866" s="11"/>
    </row>
    <row r="867" spans="1:1" ht="14.25" customHeight="1" x14ac:dyDescent="0.25">
      <c r="A867" s="11"/>
    </row>
    <row r="868" spans="1:1" ht="14.25" customHeight="1" x14ac:dyDescent="0.25">
      <c r="A868" s="11"/>
    </row>
    <row r="869" spans="1:1" ht="14.25" customHeight="1" x14ac:dyDescent="0.25">
      <c r="A869" s="11"/>
    </row>
    <row r="870" spans="1:1" ht="14.25" customHeight="1" x14ac:dyDescent="0.25">
      <c r="A870" s="11"/>
    </row>
    <row r="871" spans="1:1" ht="14.25" customHeight="1" x14ac:dyDescent="0.25">
      <c r="A871" s="11"/>
    </row>
    <row r="872" spans="1:1" ht="14.25" customHeight="1" x14ac:dyDescent="0.25">
      <c r="A872" s="11"/>
    </row>
    <row r="873" spans="1:1" ht="14.25" customHeight="1" x14ac:dyDescent="0.25">
      <c r="A873" s="11"/>
    </row>
    <row r="874" spans="1:1" ht="14.25" customHeight="1" x14ac:dyDescent="0.25">
      <c r="A874" s="11"/>
    </row>
    <row r="875" spans="1:1" ht="14.25" customHeight="1" x14ac:dyDescent="0.25">
      <c r="A875" s="11"/>
    </row>
    <row r="876" spans="1:1" ht="14.25" customHeight="1" x14ac:dyDescent="0.25">
      <c r="A876" s="11"/>
    </row>
    <row r="877" spans="1:1" ht="14.25" customHeight="1" x14ac:dyDescent="0.25">
      <c r="A877" s="11"/>
    </row>
    <row r="878" spans="1:1" ht="14.25" customHeight="1" x14ac:dyDescent="0.25">
      <c r="A878" s="11"/>
    </row>
    <row r="879" spans="1:1" ht="14.25" customHeight="1" x14ac:dyDescent="0.25">
      <c r="A879" s="11"/>
    </row>
    <row r="880" spans="1:1" ht="14.25" customHeight="1" x14ac:dyDescent="0.25">
      <c r="A880" s="11"/>
    </row>
    <row r="881" spans="1:1" ht="14.25" customHeight="1" x14ac:dyDescent="0.25">
      <c r="A881" s="11"/>
    </row>
    <row r="882" spans="1:1" ht="14.25" customHeight="1" x14ac:dyDescent="0.25">
      <c r="A882" s="11"/>
    </row>
    <row r="883" spans="1:1" ht="14.25" customHeight="1" x14ac:dyDescent="0.25">
      <c r="A883" s="11"/>
    </row>
    <row r="884" spans="1:1" ht="14.25" customHeight="1" x14ac:dyDescent="0.25">
      <c r="A884" s="11"/>
    </row>
    <row r="885" spans="1:1" ht="14.25" customHeight="1" x14ac:dyDescent="0.25">
      <c r="A885" s="11"/>
    </row>
    <row r="886" spans="1:1" ht="14.25" customHeight="1" x14ac:dyDescent="0.25">
      <c r="A886" s="11"/>
    </row>
    <row r="887" spans="1:1" ht="14.25" customHeight="1" x14ac:dyDescent="0.25">
      <c r="A887" s="11"/>
    </row>
    <row r="888" spans="1:1" ht="14.25" customHeight="1" x14ac:dyDescent="0.25">
      <c r="A888" s="11"/>
    </row>
    <row r="889" spans="1:1" ht="14.25" customHeight="1" x14ac:dyDescent="0.25">
      <c r="A889" s="11"/>
    </row>
    <row r="890" spans="1:1" ht="14.25" customHeight="1" x14ac:dyDescent="0.25">
      <c r="A890" s="11"/>
    </row>
    <row r="891" spans="1:1" ht="14.25" customHeight="1" x14ac:dyDescent="0.25">
      <c r="A891" s="11"/>
    </row>
    <row r="892" spans="1:1" ht="14.25" customHeight="1" x14ac:dyDescent="0.25">
      <c r="A892" s="11"/>
    </row>
    <row r="893" spans="1:1" ht="14.25" customHeight="1" x14ac:dyDescent="0.25">
      <c r="A893" s="11"/>
    </row>
    <row r="894" spans="1:1" ht="14.25" customHeight="1" x14ac:dyDescent="0.25">
      <c r="A894" s="11"/>
    </row>
    <row r="895" spans="1:1" ht="14.25" customHeight="1" x14ac:dyDescent="0.25">
      <c r="A895" s="11"/>
    </row>
    <row r="896" spans="1:1" ht="14.25" customHeight="1" x14ac:dyDescent="0.25">
      <c r="A896" s="11"/>
    </row>
    <row r="897" spans="1:1" ht="14.25" customHeight="1" x14ac:dyDescent="0.25">
      <c r="A897" s="11"/>
    </row>
    <row r="898" spans="1:1" ht="14.25" customHeight="1" x14ac:dyDescent="0.25">
      <c r="A898" s="11"/>
    </row>
    <row r="899" spans="1:1" ht="14.25" customHeight="1" x14ac:dyDescent="0.25">
      <c r="A899" s="11"/>
    </row>
    <row r="900" spans="1:1" ht="14.25" customHeight="1" x14ac:dyDescent="0.25">
      <c r="A900" s="11"/>
    </row>
    <row r="901" spans="1:1" ht="14.25" customHeight="1" x14ac:dyDescent="0.25">
      <c r="A901" s="11"/>
    </row>
    <row r="902" spans="1:1" ht="14.25" customHeight="1" x14ac:dyDescent="0.25">
      <c r="A902" s="11"/>
    </row>
    <row r="903" spans="1:1" ht="14.25" customHeight="1" x14ac:dyDescent="0.25">
      <c r="A903" s="11"/>
    </row>
    <row r="904" spans="1:1" ht="14.25" customHeight="1" x14ac:dyDescent="0.25">
      <c r="A904" s="11"/>
    </row>
    <row r="905" spans="1:1" ht="14.25" customHeight="1" x14ac:dyDescent="0.25">
      <c r="A905" s="11"/>
    </row>
    <row r="906" spans="1:1" ht="14.25" customHeight="1" x14ac:dyDescent="0.25">
      <c r="A906" s="11"/>
    </row>
    <row r="907" spans="1:1" ht="14.25" customHeight="1" x14ac:dyDescent="0.25">
      <c r="A907" s="11"/>
    </row>
    <row r="908" spans="1:1" ht="14.25" customHeight="1" x14ac:dyDescent="0.25">
      <c r="A908" s="11"/>
    </row>
    <row r="909" spans="1:1" ht="14.25" customHeight="1" x14ac:dyDescent="0.25">
      <c r="A909" s="11"/>
    </row>
    <row r="910" spans="1:1" ht="14.25" customHeight="1" x14ac:dyDescent="0.25">
      <c r="A910" s="11"/>
    </row>
    <row r="911" spans="1:1" ht="14.25" customHeight="1" x14ac:dyDescent="0.25">
      <c r="A911" s="11"/>
    </row>
    <row r="912" spans="1:1" ht="14.25" customHeight="1" x14ac:dyDescent="0.25">
      <c r="A912" s="11"/>
    </row>
    <row r="913" spans="1:1" ht="14.25" customHeight="1" x14ac:dyDescent="0.25">
      <c r="A913" s="11"/>
    </row>
    <row r="914" spans="1:1" ht="14.25" customHeight="1" x14ac:dyDescent="0.25">
      <c r="A914" s="11"/>
    </row>
    <row r="915" spans="1:1" ht="14.25" customHeight="1" x14ac:dyDescent="0.25">
      <c r="A915" s="11"/>
    </row>
    <row r="916" spans="1:1" ht="14.25" customHeight="1" x14ac:dyDescent="0.25">
      <c r="A916" s="11"/>
    </row>
    <row r="917" spans="1:1" ht="14.25" customHeight="1" x14ac:dyDescent="0.25">
      <c r="A917" s="11"/>
    </row>
    <row r="918" spans="1:1" ht="14.25" customHeight="1" x14ac:dyDescent="0.25">
      <c r="A918" s="11"/>
    </row>
    <row r="919" spans="1:1" ht="14.25" customHeight="1" x14ac:dyDescent="0.25">
      <c r="A919" s="11"/>
    </row>
    <row r="920" spans="1:1" ht="14.25" customHeight="1" x14ac:dyDescent="0.25">
      <c r="A920" s="11"/>
    </row>
    <row r="921" spans="1:1" ht="14.25" customHeight="1" x14ac:dyDescent="0.25">
      <c r="A921" s="11"/>
    </row>
    <row r="922" spans="1:1" ht="14.25" customHeight="1" x14ac:dyDescent="0.25">
      <c r="A922" s="11"/>
    </row>
    <row r="923" spans="1:1" ht="14.25" customHeight="1" x14ac:dyDescent="0.25">
      <c r="A923" s="11"/>
    </row>
    <row r="924" spans="1:1" ht="14.25" customHeight="1" x14ac:dyDescent="0.25">
      <c r="A924" s="11"/>
    </row>
    <row r="925" spans="1:1" ht="14.25" customHeight="1" x14ac:dyDescent="0.25">
      <c r="A925" s="11"/>
    </row>
    <row r="926" spans="1:1" ht="14.25" customHeight="1" x14ac:dyDescent="0.25">
      <c r="A926" s="11"/>
    </row>
    <row r="927" spans="1:1" ht="14.25" customHeight="1" x14ac:dyDescent="0.25">
      <c r="A927" s="11"/>
    </row>
    <row r="928" spans="1:1" ht="14.25" customHeight="1" x14ac:dyDescent="0.25">
      <c r="A928" s="11"/>
    </row>
    <row r="929" spans="1:1" ht="14.25" customHeight="1" x14ac:dyDescent="0.25">
      <c r="A929" s="11"/>
    </row>
    <row r="930" spans="1:1" ht="14.25" customHeight="1" x14ac:dyDescent="0.25">
      <c r="A930" s="11"/>
    </row>
    <row r="931" spans="1:1" ht="14.25" customHeight="1" x14ac:dyDescent="0.25">
      <c r="A931" s="11"/>
    </row>
    <row r="932" spans="1:1" ht="14.25" customHeight="1" x14ac:dyDescent="0.25">
      <c r="A932" s="11"/>
    </row>
    <row r="933" spans="1:1" ht="14.25" customHeight="1" x14ac:dyDescent="0.25">
      <c r="A933" s="11"/>
    </row>
    <row r="934" spans="1:1" ht="14.25" customHeight="1" x14ac:dyDescent="0.25">
      <c r="A934" s="11"/>
    </row>
    <row r="935" spans="1:1" ht="14.25" customHeight="1" x14ac:dyDescent="0.25">
      <c r="A935" s="11"/>
    </row>
    <row r="936" spans="1:1" ht="14.25" customHeight="1" x14ac:dyDescent="0.25">
      <c r="A936" s="11"/>
    </row>
    <row r="937" spans="1:1" ht="14.25" customHeight="1" x14ac:dyDescent="0.25">
      <c r="A937" s="11"/>
    </row>
    <row r="938" spans="1:1" ht="14.25" customHeight="1" x14ac:dyDescent="0.25">
      <c r="A938" s="11"/>
    </row>
    <row r="939" spans="1:1" ht="14.25" customHeight="1" x14ac:dyDescent="0.25">
      <c r="A939" s="11"/>
    </row>
    <row r="940" spans="1:1" ht="14.25" customHeight="1" x14ac:dyDescent="0.25">
      <c r="A940" s="11"/>
    </row>
    <row r="941" spans="1:1" ht="14.25" customHeight="1" x14ac:dyDescent="0.25">
      <c r="A941" s="11"/>
    </row>
    <row r="942" spans="1:1" ht="14.25" customHeight="1" x14ac:dyDescent="0.25">
      <c r="A942" s="11"/>
    </row>
    <row r="943" spans="1:1" ht="14.25" customHeight="1" x14ac:dyDescent="0.25">
      <c r="A943" s="11"/>
    </row>
    <row r="944" spans="1:1" ht="14.25" customHeight="1" x14ac:dyDescent="0.25">
      <c r="A944" s="11"/>
    </row>
    <row r="945" spans="1:1" ht="14.25" customHeight="1" x14ac:dyDescent="0.25">
      <c r="A945" s="11"/>
    </row>
    <row r="946" spans="1:1" ht="14.25" customHeight="1" x14ac:dyDescent="0.25">
      <c r="A946" s="11"/>
    </row>
    <row r="947" spans="1:1" ht="14.25" customHeight="1" x14ac:dyDescent="0.25">
      <c r="A947" s="11"/>
    </row>
    <row r="948" spans="1:1" ht="14.25" customHeight="1" x14ac:dyDescent="0.25">
      <c r="A948" s="11"/>
    </row>
    <row r="949" spans="1:1" ht="14.25" customHeight="1" x14ac:dyDescent="0.25">
      <c r="A949" s="11"/>
    </row>
    <row r="950" spans="1:1" ht="14.25" customHeight="1" x14ac:dyDescent="0.25">
      <c r="A950" s="11"/>
    </row>
    <row r="951" spans="1:1" ht="14.25" customHeight="1" x14ac:dyDescent="0.25">
      <c r="A951" s="11"/>
    </row>
    <row r="952" spans="1:1" ht="14.25" customHeight="1" x14ac:dyDescent="0.25">
      <c r="A952" s="11"/>
    </row>
    <row r="953" spans="1:1" ht="14.25" customHeight="1" x14ac:dyDescent="0.25">
      <c r="A953" s="11"/>
    </row>
    <row r="954" spans="1:1" ht="14.25" customHeight="1" x14ac:dyDescent="0.25">
      <c r="A954" s="11"/>
    </row>
    <row r="955" spans="1:1" ht="14.25" customHeight="1" x14ac:dyDescent="0.25">
      <c r="A955" s="11"/>
    </row>
    <row r="956" spans="1:1" ht="14.25" customHeight="1" x14ac:dyDescent="0.25">
      <c r="A956" s="11"/>
    </row>
    <row r="957" spans="1:1" ht="14.25" customHeight="1" x14ac:dyDescent="0.25">
      <c r="A957" s="11"/>
    </row>
    <row r="958" spans="1:1" ht="14.25" customHeight="1" x14ac:dyDescent="0.25">
      <c r="A958" s="11"/>
    </row>
    <row r="959" spans="1:1" ht="14.25" customHeight="1" x14ac:dyDescent="0.25">
      <c r="A959" s="11"/>
    </row>
    <row r="960" spans="1:1" ht="14.25" customHeight="1" x14ac:dyDescent="0.25">
      <c r="A960" s="11"/>
    </row>
    <row r="961" spans="1:1" ht="14.25" customHeight="1" x14ac:dyDescent="0.25">
      <c r="A961" s="11"/>
    </row>
    <row r="962" spans="1:1" ht="14.25" customHeight="1" x14ac:dyDescent="0.25">
      <c r="A962" s="11"/>
    </row>
    <row r="963" spans="1:1" ht="14.25" customHeight="1" x14ac:dyDescent="0.25">
      <c r="A963" s="11"/>
    </row>
    <row r="964" spans="1:1" ht="14.25" customHeight="1" x14ac:dyDescent="0.25">
      <c r="A964" s="11"/>
    </row>
    <row r="965" spans="1:1" ht="14.25" customHeight="1" x14ac:dyDescent="0.25">
      <c r="A965" s="11"/>
    </row>
    <row r="966" spans="1:1" ht="14.25" customHeight="1" x14ac:dyDescent="0.25">
      <c r="A966" s="11"/>
    </row>
    <row r="967" spans="1:1" ht="14.25" customHeight="1" x14ac:dyDescent="0.25">
      <c r="A967" s="11"/>
    </row>
    <row r="968" spans="1:1" ht="14.25" customHeight="1" x14ac:dyDescent="0.25">
      <c r="A968" s="11"/>
    </row>
    <row r="969" spans="1:1" ht="14.25" customHeight="1" x14ac:dyDescent="0.25">
      <c r="A969" s="11"/>
    </row>
    <row r="970" spans="1:1" ht="14.25" customHeight="1" x14ac:dyDescent="0.25">
      <c r="A970" s="11"/>
    </row>
    <row r="971" spans="1:1" ht="14.25" customHeight="1" x14ac:dyDescent="0.25">
      <c r="A971" s="11"/>
    </row>
    <row r="972" spans="1:1" ht="14.25" customHeight="1" x14ac:dyDescent="0.25">
      <c r="A972" s="11"/>
    </row>
    <row r="973" spans="1:1" ht="14.25" customHeight="1" x14ac:dyDescent="0.25">
      <c r="A973" s="11"/>
    </row>
    <row r="974" spans="1:1" ht="14.25" customHeight="1" x14ac:dyDescent="0.25">
      <c r="A974" s="11"/>
    </row>
    <row r="975" spans="1:1" ht="14.25" customHeight="1" x14ac:dyDescent="0.25">
      <c r="A975" s="11"/>
    </row>
    <row r="976" spans="1:1" ht="14.25" customHeight="1" x14ac:dyDescent="0.25">
      <c r="A976" s="11"/>
    </row>
    <row r="977" spans="1:1" ht="14.25" customHeight="1" x14ac:dyDescent="0.25">
      <c r="A977" s="11"/>
    </row>
    <row r="978" spans="1:1" ht="14.25" customHeight="1" x14ac:dyDescent="0.25">
      <c r="A978" s="11"/>
    </row>
    <row r="979" spans="1:1" ht="14.25" customHeight="1" x14ac:dyDescent="0.25">
      <c r="A979" s="11"/>
    </row>
    <row r="980" spans="1:1" ht="14.25" customHeight="1" x14ac:dyDescent="0.25">
      <c r="A980" s="11"/>
    </row>
    <row r="981" spans="1:1" ht="14.25" customHeight="1" x14ac:dyDescent="0.25">
      <c r="A981" s="11"/>
    </row>
    <row r="982" spans="1:1" ht="14.25" customHeight="1" x14ac:dyDescent="0.25">
      <c r="A982" s="11"/>
    </row>
    <row r="983" spans="1:1" ht="14.25" customHeight="1" x14ac:dyDescent="0.25">
      <c r="A983" s="11"/>
    </row>
    <row r="984" spans="1:1" ht="14.25" customHeight="1" x14ac:dyDescent="0.25">
      <c r="A984" s="11"/>
    </row>
    <row r="985" spans="1:1" ht="14.25" customHeight="1" x14ac:dyDescent="0.25">
      <c r="A985" s="11"/>
    </row>
    <row r="986" spans="1:1" ht="14.25" customHeight="1" x14ac:dyDescent="0.25">
      <c r="A986" s="11"/>
    </row>
    <row r="987" spans="1:1" ht="14.25" customHeight="1" x14ac:dyDescent="0.25">
      <c r="A987" s="11"/>
    </row>
    <row r="988" spans="1:1" ht="14.25" customHeight="1" x14ac:dyDescent="0.25">
      <c r="A988" s="11"/>
    </row>
    <row r="989" spans="1:1" ht="14.25" customHeight="1" x14ac:dyDescent="0.25">
      <c r="A989" s="11"/>
    </row>
    <row r="990" spans="1:1" ht="14.25" customHeight="1" x14ac:dyDescent="0.25">
      <c r="A990" s="11"/>
    </row>
    <row r="991" spans="1:1" ht="14.25" customHeight="1" x14ac:dyDescent="0.25">
      <c r="A991" s="11"/>
    </row>
    <row r="992" spans="1:1" ht="14.25" customHeight="1" x14ac:dyDescent="0.25">
      <c r="A992" s="11"/>
    </row>
    <row r="993" spans="1:1" ht="14.25" customHeight="1" x14ac:dyDescent="0.25">
      <c r="A993" s="11"/>
    </row>
    <row r="994" spans="1:1" ht="14.25" customHeight="1" x14ac:dyDescent="0.25">
      <c r="A994" s="11"/>
    </row>
    <row r="995" spans="1:1" ht="14.25" customHeight="1" x14ac:dyDescent="0.25">
      <c r="A995" s="11"/>
    </row>
    <row r="996" spans="1:1" ht="14.25" customHeight="1" x14ac:dyDescent="0.25">
      <c r="A996" s="11"/>
    </row>
    <row r="997" spans="1:1" ht="14.25" customHeight="1" x14ac:dyDescent="0.25">
      <c r="A997" s="11"/>
    </row>
    <row r="998" spans="1:1" ht="14.25" customHeight="1" x14ac:dyDescent="0.25">
      <c r="A998" s="11"/>
    </row>
    <row r="999" spans="1:1" ht="14.25" customHeight="1" x14ac:dyDescent="0.25">
      <c r="A999" s="11"/>
    </row>
  </sheetData>
  <mergeCells count="2">
    <mergeCell ref="I10:J10"/>
    <mergeCell ref="L10:M10"/>
  </mergeCells>
  <conditionalFormatting sqref="A11:A41">
    <cfRule type="expression" dxfId="25" priority="39">
      <formula>OR(WEEKDAY(A11)=1, WEEKDAY(A11)=7)</formula>
    </cfRule>
  </conditionalFormatting>
  <conditionalFormatting sqref="B11:E41 G11:G41">
    <cfRule type="expression" dxfId="24" priority="38">
      <formula>WEEKDAY($A11,2)&gt;5</formula>
    </cfRule>
  </conditionalFormatting>
  <conditionalFormatting sqref="C11:E41">
    <cfRule type="expression" dxfId="23" priority="37">
      <formula>WEEKDAY($A11,2)&gt;5</formula>
    </cfRule>
  </conditionalFormatting>
  <conditionalFormatting sqref="G11:G41">
    <cfRule type="containsText" dxfId="22" priority="40" operator="containsText" text="Overtime">
      <formula>NOT(ISERROR(SEARCH(("Overtime"),(G11))))</formula>
    </cfRule>
    <cfRule type="containsText" dxfId="21" priority="41" operator="containsText" text="Undertime">
      <formula>NOT(ISERROR(SEARCH(("Undertime"),(G11))))</formula>
    </cfRule>
  </conditionalFormatting>
  <conditionalFormatting sqref="I11:I12 I14">
    <cfRule type="containsText" dxfId="20" priority="42" operator="containsText" text="OVERTIME">
      <formula>NOT(ISERROR(SEARCH(("OVERTIME"),(I11))))</formula>
    </cfRule>
    <cfRule type="containsText" dxfId="19" priority="43" operator="containsText" text="UNDERTIME">
      <formula>NOT(ISERROR(SEARCH(("UNDERTIME"),(I11))))</formula>
    </cfRule>
  </conditionalFormatting>
  <conditionalFormatting sqref="J14">
    <cfRule type="expression" dxfId="18" priority="44">
      <formula>I14="OVERTIME"</formula>
    </cfRule>
    <cfRule type="expression" dxfId="17" priority="45">
      <formula>I14="UNDERTIME"</formula>
    </cfRule>
  </conditionalFormatting>
  <conditionalFormatting sqref="L11:L12 L14">
    <cfRule type="containsText" dxfId="16" priority="36" operator="containsText" text="UNDERTIME">
      <formula>NOT(ISERROR(SEARCH(("UNDERTIME"),(L11))))</formula>
    </cfRule>
  </conditionalFormatting>
  <conditionalFormatting sqref="L14 L11:L12">
    <cfRule type="containsText" dxfId="15" priority="35" operator="containsText" text="OVERTIME">
      <formula>NOT(ISERROR(SEARCH(("OVERTIME"),(L11))))</formula>
    </cfRule>
  </conditionalFormatting>
  <conditionalFormatting sqref="L14">
    <cfRule type="containsText" dxfId="14" priority="31" operator="containsText" text="OVERTIME">
      <formula>NOT(ISERROR(SEARCH(("OVERTIME"),(L14))))</formula>
    </cfRule>
    <cfRule type="containsText" dxfId="13" priority="32" operator="containsText" text="UNDERTIME">
      <formula>NOT(ISERROR(SEARCH(("UNDERTIME"),(L14))))</formula>
    </cfRule>
  </conditionalFormatting>
  <conditionalFormatting sqref="M14">
    <cfRule type="expression" dxfId="12" priority="33">
      <formula>L14="OVERTIME"</formula>
    </cfRule>
    <cfRule type="expression" dxfId="11" priority="34">
      <formula>L14="UNDERTIME"</formula>
    </cfRule>
  </conditionalFormatting>
  <conditionalFormatting sqref="J2">
    <cfRule type="expression" dxfId="10" priority="11" stopIfTrue="1">
      <formula>ABS(ABS($J$2)-ABS($J$1)) &lt; $K$12</formula>
    </cfRule>
    <cfRule type="expression" dxfId="9" priority="13">
      <formula>$J$2&gt;$J$1</formula>
    </cfRule>
    <cfRule type="expression" dxfId="8" priority="14">
      <formula>$J$2&lt;$J$1</formula>
    </cfRule>
  </conditionalFormatting>
  <conditionalFormatting sqref="J3">
    <cfRule type="expression" dxfId="7" priority="12" stopIfTrue="1">
      <formula>ABS(ABS($J$3) - ABS($J$1-$J$5-$J$6-$J$7-$J$8)) &lt; $K$12</formula>
    </cfRule>
    <cfRule type="expression" dxfId="6" priority="15">
      <formula>$J$3&gt;($J$1 - $J$5 - $J$6 - $J$7 - $J$8)</formula>
    </cfRule>
    <cfRule type="expression" dxfId="5" priority="16">
      <formula>$J$3&lt;($J$1 - $J$5 - $J$6 - $J$7 - $J$8)</formula>
    </cfRule>
  </conditionalFormatting>
  <conditionalFormatting sqref="F11:F41">
    <cfRule type="expression" dxfId="4" priority="5">
      <formula>WEEKDAY($A11,2)&gt;5</formula>
    </cfRule>
  </conditionalFormatting>
  <conditionalFormatting sqref="F11:F41">
    <cfRule type="expression" dxfId="3" priority="4">
      <formula>WEEKDAY($A11,2)&gt;5</formula>
    </cfRule>
  </conditionalFormatting>
  <conditionalFormatting sqref="F11:F41">
    <cfRule type="expression" dxfId="2" priority="1">
      <formula>ABS(ABS($E11)-ABS($B$8)) &lt; $K$12/2</formula>
    </cfRule>
    <cfRule type="expression" dxfId="1" priority="2">
      <formula>AND($F11 &lt;&gt;"", $E11 &lt; $B$8)</formula>
    </cfRule>
    <cfRule type="expression" dxfId="0" priority="3">
      <formula>AND($F11 &lt;&gt;"", $E11 &gt; $B$8)</formula>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Normal="100" workbookViewId="0">
      <selection activeCell="B5" sqref="B5"/>
    </sheetView>
  </sheetViews>
  <sheetFormatPr defaultRowHeight="15" x14ac:dyDescent="0.25"/>
  <cols>
    <col min="1" max="1" width="16.85546875" bestFit="1" customWidth="1"/>
    <col min="3" max="3" width="16.85546875" bestFit="1" customWidth="1"/>
    <col min="14" max="14" width="16.85546875" bestFit="1" customWidth="1"/>
    <col min="16" max="16" width="13.85546875" bestFit="1" customWidth="1"/>
    <col min="17" max="17" width="16.85546875" bestFit="1" customWidth="1"/>
  </cols>
  <sheetData>
    <row r="1" spans="1:3" x14ac:dyDescent="0.25">
      <c r="A1" s="1" t="s">
        <v>0</v>
      </c>
      <c r="B1" s="25" t="s">
        <v>36</v>
      </c>
    </row>
    <row r="2" spans="1:3" ht="15.75" thickBot="1" x14ac:dyDescent="0.3">
      <c r="A2" s="2" t="s">
        <v>2</v>
      </c>
      <c r="B2" s="54" t="s">
        <v>37</v>
      </c>
    </row>
    <row r="3" spans="1:3" ht="15.75" thickBot="1" x14ac:dyDescent="0.3">
      <c r="A3" s="55" t="s">
        <v>5</v>
      </c>
      <c r="B3" s="57">
        <v>2023</v>
      </c>
      <c r="C3" s="56" t="str">
        <f>IF(OR(MOD(B3,4)&lt;&gt;0,AND(MOD(B3,100)=0,MOD(B3,400)&lt;&gt;0)),"NON bisestile","Bisestile")</f>
        <v>NON bisestile</v>
      </c>
    </row>
    <row r="4" spans="1:3" ht="15.75" thickBot="1" x14ac:dyDescent="0.3">
      <c r="A4" s="8"/>
    </row>
    <row r="5" spans="1:3" x14ac:dyDescent="0.25">
      <c r="A5" s="15" t="s">
        <v>13</v>
      </c>
      <c r="B5" s="19">
        <v>3.125E-2</v>
      </c>
    </row>
    <row r="6" spans="1:3" x14ac:dyDescent="0.25">
      <c r="A6" s="16" t="s">
        <v>12</v>
      </c>
      <c r="B6" s="17">
        <v>0.55208333333333337</v>
      </c>
    </row>
    <row r="7" spans="1:3" ht="15.75" thickBot="1" x14ac:dyDescent="0.3">
      <c r="A7" s="14" t="s">
        <v>6</v>
      </c>
      <c r="B7" s="18">
        <v>0.33333333333333331</v>
      </c>
    </row>
  </sheetData>
  <conditionalFormatting sqref="C3">
    <cfRule type="beginsWith" dxfId="311" priority="1" operator="beginsWith" text="NON bisestile">
      <formula>LEFT(C3,LEN("NON bisestile"))="NON bisestile"</formula>
    </cfRule>
    <cfRule type="beginsWith" dxfId="310" priority="2" operator="beginsWith" text="bisestile">
      <formula>LEFT(C3,LEN("bisestile"))="bisestile"</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Normal="100" workbookViewId="0">
      <selection activeCell="B29" sqref="B29"/>
    </sheetView>
  </sheetViews>
  <sheetFormatPr defaultRowHeight="15" x14ac:dyDescent="0.25"/>
  <cols>
    <col min="1" max="1" width="16.85546875" bestFit="1" customWidth="1"/>
    <col min="14" max="14" width="16.85546875" bestFit="1" customWidth="1"/>
    <col min="16" max="16" width="13.85546875" bestFit="1" customWidth="1"/>
    <col min="17" max="17" width="16.85546875" bestFit="1" customWidth="1"/>
  </cols>
  <sheetData>
    <row r="1" spans="1:12" ht="15.75" thickBot="1" x14ac:dyDescent="0.3">
      <c r="A1" s="76" t="s">
        <v>16</v>
      </c>
      <c r="B1" s="77" t="s">
        <v>17</v>
      </c>
      <c r="C1" s="77" t="s">
        <v>18</v>
      </c>
      <c r="D1" s="77" t="s">
        <v>19</v>
      </c>
      <c r="E1" s="77" t="s">
        <v>20</v>
      </c>
      <c r="F1" s="77" t="s">
        <v>21</v>
      </c>
      <c r="G1" s="77" t="s">
        <v>22</v>
      </c>
      <c r="H1" s="77" t="s">
        <v>23</v>
      </c>
      <c r="I1" s="77" t="s">
        <v>24</v>
      </c>
      <c r="J1" s="77" t="s">
        <v>25</v>
      </c>
      <c r="K1" s="77" t="s">
        <v>26</v>
      </c>
      <c r="L1" s="78" t="s">
        <v>27</v>
      </c>
    </row>
    <row r="2" spans="1:12" x14ac:dyDescent="0.25">
      <c r="A2" s="41">
        <v>1</v>
      </c>
      <c r="B2" s="42">
        <v>1</v>
      </c>
      <c r="C2" s="42">
        <v>1</v>
      </c>
      <c r="D2" s="42">
        <v>1</v>
      </c>
      <c r="E2" s="42">
        <v>1</v>
      </c>
      <c r="F2" s="42">
        <v>1</v>
      </c>
      <c r="G2" s="42">
        <v>1</v>
      </c>
      <c r="H2" s="42">
        <v>1</v>
      </c>
      <c r="I2" s="42">
        <v>1</v>
      </c>
      <c r="J2" s="42">
        <v>1</v>
      </c>
      <c r="K2" s="42">
        <v>1</v>
      </c>
      <c r="L2" s="43">
        <v>1</v>
      </c>
    </row>
    <row r="3" spans="1:12" x14ac:dyDescent="0.25">
      <c r="A3" s="37">
        <v>2</v>
      </c>
      <c r="B3" s="36">
        <v>2</v>
      </c>
      <c r="C3" s="42">
        <v>2</v>
      </c>
      <c r="D3" s="42">
        <v>2</v>
      </c>
      <c r="E3" s="42">
        <v>2</v>
      </c>
      <c r="F3" s="42">
        <v>2</v>
      </c>
      <c r="G3" s="42">
        <v>2</v>
      </c>
      <c r="H3" s="42">
        <v>2</v>
      </c>
      <c r="I3" s="42">
        <v>2</v>
      </c>
      <c r="J3" s="42">
        <v>2</v>
      </c>
      <c r="K3" s="42">
        <v>2</v>
      </c>
      <c r="L3" s="43">
        <v>2</v>
      </c>
    </row>
    <row r="4" spans="1:12" x14ac:dyDescent="0.25">
      <c r="A4" s="37">
        <v>3</v>
      </c>
      <c r="B4" s="36">
        <v>3</v>
      </c>
      <c r="C4" s="42">
        <v>3</v>
      </c>
      <c r="D4" s="42">
        <v>3</v>
      </c>
      <c r="E4" s="42">
        <v>3</v>
      </c>
      <c r="F4" s="42">
        <v>3</v>
      </c>
      <c r="G4" s="42">
        <v>3</v>
      </c>
      <c r="H4" s="42">
        <v>3</v>
      </c>
      <c r="I4" s="42">
        <v>3</v>
      </c>
      <c r="J4" s="42">
        <v>3</v>
      </c>
      <c r="K4" s="42">
        <v>3</v>
      </c>
      <c r="L4" s="43">
        <v>3</v>
      </c>
    </row>
    <row r="5" spans="1:12" x14ac:dyDescent="0.25">
      <c r="A5" s="37">
        <v>4</v>
      </c>
      <c r="B5" s="36">
        <v>4</v>
      </c>
      <c r="C5" s="42">
        <v>4</v>
      </c>
      <c r="D5" s="42">
        <v>4</v>
      </c>
      <c r="E5" s="42">
        <v>4</v>
      </c>
      <c r="F5" s="42">
        <v>4</v>
      </c>
      <c r="G5" s="42">
        <v>4</v>
      </c>
      <c r="H5" s="42">
        <v>4</v>
      </c>
      <c r="I5" s="42">
        <v>4</v>
      </c>
      <c r="J5" s="42">
        <v>4</v>
      </c>
      <c r="K5" s="42">
        <v>4</v>
      </c>
      <c r="L5" s="43">
        <v>4</v>
      </c>
    </row>
    <row r="6" spans="1:12" x14ac:dyDescent="0.25">
      <c r="A6" s="37">
        <v>5</v>
      </c>
      <c r="B6" s="36">
        <v>5</v>
      </c>
      <c r="C6" s="42">
        <v>5</v>
      </c>
      <c r="D6" s="42">
        <v>5</v>
      </c>
      <c r="E6" s="42">
        <v>5</v>
      </c>
      <c r="F6" s="42">
        <v>5</v>
      </c>
      <c r="G6" s="42">
        <v>5</v>
      </c>
      <c r="H6" s="42">
        <v>5</v>
      </c>
      <c r="I6" s="42">
        <v>5</v>
      </c>
      <c r="J6" s="42">
        <v>5</v>
      </c>
      <c r="K6" s="42">
        <v>5</v>
      </c>
      <c r="L6" s="43">
        <v>5</v>
      </c>
    </row>
    <row r="7" spans="1:12" x14ac:dyDescent="0.25">
      <c r="A7" s="37">
        <v>6</v>
      </c>
      <c r="B7" s="36">
        <v>6</v>
      </c>
      <c r="C7" s="42">
        <v>6</v>
      </c>
      <c r="D7" s="42">
        <v>6</v>
      </c>
      <c r="E7" s="42">
        <v>6</v>
      </c>
      <c r="F7" s="42">
        <v>6</v>
      </c>
      <c r="G7" s="42">
        <v>6</v>
      </c>
      <c r="H7" s="42">
        <v>6</v>
      </c>
      <c r="I7" s="42">
        <v>6</v>
      </c>
      <c r="J7" s="42">
        <v>6</v>
      </c>
      <c r="K7" s="42">
        <v>6</v>
      </c>
      <c r="L7" s="43">
        <v>6</v>
      </c>
    </row>
    <row r="8" spans="1:12" x14ac:dyDescent="0.25">
      <c r="A8" s="37">
        <v>7</v>
      </c>
      <c r="B8" s="36">
        <v>7</v>
      </c>
      <c r="C8" s="42">
        <v>7</v>
      </c>
      <c r="D8" s="42">
        <v>7</v>
      </c>
      <c r="E8" s="42">
        <v>7</v>
      </c>
      <c r="F8" s="42">
        <v>7</v>
      </c>
      <c r="G8" s="42">
        <v>7</v>
      </c>
      <c r="H8" s="42">
        <v>7</v>
      </c>
      <c r="I8" s="42">
        <v>7</v>
      </c>
      <c r="J8" s="42">
        <v>7</v>
      </c>
      <c r="K8" s="42">
        <v>7</v>
      </c>
      <c r="L8" s="43">
        <v>7</v>
      </c>
    </row>
    <row r="9" spans="1:12" x14ac:dyDescent="0.25">
      <c r="A9" s="37">
        <v>8</v>
      </c>
      <c r="B9" s="36">
        <v>8</v>
      </c>
      <c r="C9" s="42">
        <v>8</v>
      </c>
      <c r="D9" s="42">
        <v>8</v>
      </c>
      <c r="E9" s="42">
        <v>8</v>
      </c>
      <c r="F9" s="42">
        <v>8</v>
      </c>
      <c r="G9" s="42">
        <v>8</v>
      </c>
      <c r="H9" s="42">
        <v>8</v>
      </c>
      <c r="I9" s="42">
        <v>8</v>
      </c>
      <c r="J9" s="42">
        <v>8</v>
      </c>
      <c r="K9" s="42">
        <v>8</v>
      </c>
      <c r="L9" s="43">
        <v>8</v>
      </c>
    </row>
    <row r="10" spans="1:12" x14ac:dyDescent="0.25">
      <c r="A10" s="37">
        <v>9</v>
      </c>
      <c r="B10" s="36">
        <v>9</v>
      </c>
      <c r="C10" s="42">
        <v>9</v>
      </c>
      <c r="D10" s="42">
        <v>9</v>
      </c>
      <c r="E10" s="42">
        <v>9</v>
      </c>
      <c r="F10" s="42">
        <v>9</v>
      </c>
      <c r="G10" s="42">
        <v>9</v>
      </c>
      <c r="H10" s="42">
        <v>9</v>
      </c>
      <c r="I10" s="42">
        <v>9</v>
      </c>
      <c r="J10" s="42">
        <v>9</v>
      </c>
      <c r="K10" s="42">
        <v>9</v>
      </c>
      <c r="L10" s="43">
        <v>9</v>
      </c>
    </row>
    <row r="11" spans="1:12" x14ac:dyDescent="0.25">
      <c r="A11" s="37">
        <v>10</v>
      </c>
      <c r="B11" s="36">
        <v>10</v>
      </c>
      <c r="C11" s="42">
        <v>10</v>
      </c>
      <c r="D11" s="42">
        <v>10</v>
      </c>
      <c r="E11" s="42">
        <v>10</v>
      </c>
      <c r="F11" s="42">
        <v>10</v>
      </c>
      <c r="G11" s="42">
        <v>10</v>
      </c>
      <c r="H11" s="42">
        <v>10</v>
      </c>
      <c r="I11" s="42">
        <v>10</v>
      </c>
      <c r="J11" s="42">
        <v>10</v>
      </c>
      <c r="K11" s="42">
        <v>10</v>
      </c>
      <c r="L11" s="43">
        <v>10</v>
      </c>
    </row>
    <row r="12" spans="1:12" x14ac:dyDescent="0.25">
      <c r="A12" s="37">
        <v>11</v>
      </c>
      <c r="B12" s="36">
        <v>11</v>
      </c>
      <c r="C12" s="42">
        <v>11</v>
      </c>
      <c r="D12" s="42">
        <v>11</v>
      </c>
      <c r="E12" s="42">
        <v>11</v>
      </c>
      <c r="F12" s="42">
        <v>11</v>
      </c>
      <c r="G12" s="42">
        <v>11</v>
      </c>
      <c r="H12" s="42">
        <v>11</v>
      </c>
      <c r="I12" s="42">
        <v>11</v>
      </c>
      <c r="J12" s="42">
        <v>11</v>
      </c>
      <c r="K12" s="42">
        <v>11</v>
      </c>
      <c r="L12" s="43">
        <v>11</v>
      </c>
    </row>
    <row r="13" spans="1:12" x14ac:dyDescent="0.25">
      <c r="A13" s="37">
        <v>12</v>
      </c>
      <c r="B13" s="36">
        <v>12</v>
      </c>
      <c r="C13" s="42">
        <v>12</v>
      </c>
      <c r="D13" s="42">
        <v>12</v>
      </c>
      <c r="E13" s="42">
        <v>12</v>
      </c>
      <c r="F13" s="42">
        <v>12</v>
      </c>
      <c r="G13" s="42">
        <v>12</v>
      </c>
      <c r="H13" s="42">
        <v>12</v>
      </c>
      <c r="I13" s="42">
        <v>12</v>
      </c>
      <c r="J13" s="42">
        <v>12</v>
      </c>
      <c r="K13" s="42">
        <v>12</v>
      </c>
      <c r="L13" s="43">
        <v>12</v>
      </c>
    </row>
    <row r="14" spans="1:12" x14ac:dyDescent="0.25">
      <c r="A14" s="37">
        <v>13</v>
      </c>
      <c r="B14" s="36">
        <v>13</v>
      </c>
      <c r="C14" s="42">
        <v>13</v>
      </c>
      <c r="D14" s="42">
        <v>13</v>
      </c>
      <c r="E14" s="42">
        <v>13</v>
      </c>
      <c r="F14" s="42">
        <v>13</v>
      </c>
      <c r="G14" s="42">
        <v>13</v>
      </c>
      <c r="H14" s="42">
        <v>13</v>
      </c>
      <c r="I14" s="42">
        <v>13</v>
      </c>
      <c r="J14" s="42">
        <v>13</v>
      </c>
      <c r="K14" s="42">
        <v>13</v>
      </c>
      <c r="L14" s="43">
        <v>13</v>
      </c>
    </row>
    <row r="15" spans="1:12" x14ac:dyDescent="0.25">
      <c r="A15" s="37">
        <v>14</v>
      </c>
      <c r="B15" s="36">
        <v>14</v>
      </c>
      <c r="C15" s="42">
        <v>14</v>
      </c>
      <c r="D15" s="42">
        <v>14</v>
      </c>
      <c r="E15" s="42">
        <v>14</v>
      </c>
      <c r="F15" s="42">
        <v>14</v>
      </c>
      <c r="G15" s="42">
        <v>14</v>
      </c>
      <c r="H15" s="42">
        <v>14</v>
      </c>
      <c r="I15" s="42">
        <v>14</v>
      </c>
      <c r="J15" s="42">
        <v>14</v>
      </c>
      <c r="K15" s="42">
        <v>14</v>
      </c>
      <c r="L15" s="43">
        <v>14</v>
      </c>
    </row>
    <row r="16" spans="1:12" x14ac:dyDescent="0.25">
      <c r="A16" s="37">
        <v>15</v>
      </c>
      <c r="B16" s="36">
        <v>15</v>
      </c>
      <c r="C16" s="42">
        <v>15</v>
      </c>
      <c r="D16" s="42">
        <v>15</v>
      </c>
      <c r="E16" s="42">
        <v>15</v>
      </c>
      <c r="F16" s="42">
        <v>15</v>
      </c>
      <c r="G16" s="42">
        <v>15</v>
      </c>
      <c r="H16" s="42">
        <v>15</v>
      </c>
      <c r="I16" s="42">
        <v>15</v>
      </c>
      <c r="J16" s="42">
        <v>15</v>
      </c>
      <c r="K16" s="42">
        <v>15</v>
      </c>
      <c r="L16" s="43">
        <v>15</v>
      </c>
    </row>
    <row r="17" spans="1:12" x14ac:dyDescent="0.25">
      <c r="A17" s="37">
        <v>16</v>
      </c>
      <c r="B17" s="36">
        <v>16</v>
      </c>
      <c r="C17" s="42">
        <v>16</v>
      </c>
      <c r="D17" s="42">
        <v>16</v>
      </c>
      <c r="E17" s="42">
        <v>16</v>
      </c>
      <c r="F17" s="42">
        <v>16</v>
      </c>
      <c r="G17" s="42">
        <v>16</v>
      </c>
      <c r="H17" s="42">
        <v>16</v>
      </c>
      <c r="I17" s="42">
        <v>16</v>
      </c>
      <c r="J17" s="42">
        <v>16</v>
      </c>
      <c r="K17" s="42">
        <v>16</v>
      </c>
      <c r="L17" s="43">
        <v>16</v>
      </c>
    </row>
    <row r="18" spans="1:12" x14ac:dyDescent="0.25">
      <c r="A18" s="37">
        <v>17</v>
      </c>
      <c r="B18" s="36">
        <v>17</v>
      </c>
      <c r="C18" s="42">
        <v>17</v>
      </c>
      <c r="D18" s="42">
        <v>17</v>
      </c>
      <c r="E18" s="42">
        <v>17</v>
      </c>
      <c r="F18" s="42">
        <v>17</v>
      </c>
      <c r="G18" s="42">
        <v>17</v>
      </c>
      <c r="H18" s="42">
        <v>17</v>
      </c>
      <c r="I18" s="42">
        <v>17</v>
      </c>
      <c r="J18" s="42">
        <v>17</v>
      </c>
      <c r="K18" s="42">
        <v>17</v>
      </c>
      <c r="L18" s="43">
        <v>17</v>
      </c>
    </row>
    <row r="19" spans="1:12" x14ac:dyDescent="0.25">
      <c r="A19" s="37">
        <v>18</v>
      </c>
      <c r="B19" s="36">
        <v>18</v>
      </c>
      <c r="C19" s="42">
        <v>18</v>
      </c>
      <c r="D19" s="42">
        <v>18</v>
      </c>
      <c r="E19" s="42">
        <v>18</v>
      </c>
      <c r="F19" s="42">
        <v>18</v>
      </c>
      <c r="G19" s="42">
        <v>18</v>
      </c>
      <c r="H19" s="42">
        <v>18</v>
      </c>
      <c r="I19" s="42">
        <v>18</v>
      </c>
      <c r="J19" s="42">
        <v>18</v>
      </c>
      <c r="K19" s="42">
        <v>18</v>
      </c>
      <c r="L19" s="43">
        <v>18</v>
      </c>
    </row>
    <row r="20" spans="1:12" x14ac:dyDescent="0.25">
      <c r="A20" s="37">
        <v>19</v>
      </c>
      <c r="B20" s="36">
        <v>19</v>
      </c>
      <c r="C20" s="42">
        <v>19</v>
      </c>
      <c r="D20" s="42">
        <v>19</v>
      </c>
      <c r="E20" s="42">
        <v>19</v>
      </c>
      <c r="F20" s="42">
        <v>19</v>
      </c>
      <c r="G20" s="42">
        <v>19</v>
      </c>
      <c r="H20" s="42">
        <v>19</v>
      </c>
      <c r="I20" s="42">
        <v>19</v>
      </c>
      <c r="J20" s="42">
        <v>19</v>
      </c>
      <c r="K20" s="42">
        <v>19</v>
      </c>
      <c r="L20" s="43">
        <v>19</v>
      </c>
    </row>
    <row r="21" spans="1:12" x14ac:dyDescent="0.25">
      <c r="A21" s="37">
        <v>20</v>
      </c>
      <c r="B21" s="36">
        <v>20</v>
      </c>
      <c r="C21" s="42">
        <v>20</v>
      </c>
      <c r="D21" s="42">
        <v>20</v>
      </c>
      <c r="E21" s="42">
        <v>20</v>
      </c>
      <c r="F21" s="42">
        <v>20</v>
      </c>
      <c r="G21" s="42">
        <v>20</v>
      </c>
      <c r="H21" s="42">
        <v>20</v>
      </c>
      <c r="I21" s="42">
        <v>20</v>
      </c>
      <c r="J21" s="42">
        <v>20</v>
      </c>
      <c r="K21" s="42">
        <v>20</v>
      </c>
      <c r="L21" s="43">
        <v>20</v>
      </c>
    </row>
    <row r="22" spans="1:12" x14ac:dyDescent="0.25">
      <c r="A22" s="37">
        <v>21</v>
      </c>
      <c r="B22" s="36">
        <v>21</v>
      </c>
      <c r="C22" s="42">
        <v>21</v>
      </c>
      <c r="D22" s="42">
        <v>21</v>
      </c>
      <c r="E22" s="42">
        <v>21</v>
      </c>
      <c r="F22" s="42">
        <v>21</v>
      </c>
      <c r="G22" s="42">
        <v>21</v>
      </c>
      <c r="H22" s="42">
        <v>21</v>
      </c>
      <c r="I22" s="42">
        <v>21</v>
      </c>
      <c r="J22" s="42">
        <v>21</v>
      </c>
      <c r="K22" s="42">
        <v>21</v>
      </c>
      <c r="L22" s="43">
        <v>21</v>
      </c>
    </row>
    <row r="23" spans="1:12" x14ac:dyDescent="0.25">
      <c r="A23" s="37">
        <v>22</v>
      </c>
      <c r="B23" s="36">
        <v>22</v>
      </c>
      <c r="C23" s="42">
        <v>22</v>
      </c>
      <c r="D23" s="42">
        <v>22</v>
      </c>
      <c r="E23" s="42">
        <v>22</v>
      </c>
      <c r="F23" s="42">
        <v>22</v>
      </c>
      <c r="G23" s="42">
        <v>22</v>
      </c>
      <c r="H23" s="42">
        <v>22</v>
      </c>
      <c r="I23" s="42">
        <v>22</v>
      </c>
      <c r="J23" s="42">
        <v>22</v>
      </c>
      <c r="K23" s="42">
        <v>22</v>
      </c>
      <c r="L23" s="43">
        <v>22</v>
      </c>
    </row>
    <row r="24" spans="1:12" x14ac:dyDescent="0.25">
      <c r="A24" s="37">
        <v>23</v>
      </c>
      <c r="B24" s="36">
        <v>23</v>
      </c>
      <c r="C24" s="42">
        <v>23</v>
      </c>
      <c r="D24" s="42">
        <v>23</v>
      </c>
      <c r="E24" s="42">
        <v>23</v>
      </c>
      <c r="F24" s="42">
        <v>23</v>
      </c>
      <c r="G24" s="42">
        <v>23</v>
      </c>
      <c r="H24" s="42">
        <v>23</v>
      </c>
      <c r="I24" s="42">
        <v>23</v>
      </c>
      <c r="J24" s="42">
        <v>23</v>
      </c>
      <c r="K24" s="42">
        <v>23</v>
      </c>
      <c r="L24" s="43">
        <v>23</v>
      </c>
    </row>
    <row r="25" spans="1:12" x14ac:dyDescent="0.25">
      <c r="A25" s="37">
        <v>24</v>
      </c>
      <c r="B25" s="36">
        <v>24</v>
      </c>
      <c r="C25" s="42">
        <v>24</v>
      </c>
      <c r="D25" s="42">
        <v>24</v>
      </c>
      <c r="E25" s="42">
        <v>24</v>
      </c>
      <c r="F25" s="42">
        <v>24</v>
      </c>
      <c r="G25" s="42">
        <v>24</v>
      </c>
      <c r="H25" s="42">
        <v>24</v>
      </c>
      <c r="I25" s="42">
        <v>24</v>
      </c>
      <c r="J25" s="42">
        <v>24</v>
      </c>
      <c r="K25" s="42">
        <v>24</v>
      </c>
      <c r="L25" s="43">
        <v>24</v>
      </c>
    </row>
    <row r="26" spans="1:12" x14ac:dyDescent="0.25">
      <c r="A26" s="37">
        <v>25</v>
      </c>
      <c r="B26" s="36">
        <v>25</v>
      </c>
      <c r="C26" s="42">
        <v>25</v>
      </c>
      <c r="D26" s="42">
        <v>25</v>
      </c>
      <c r="E26" s="42">
        <v>25</v>
      </c>
      <c r="F26" s="42">
        <v>25</v>
      </c>
      <c r="G26" s="42">
        <v>25</v>
      </c>
      <c r="H26" s="42">
        <v>25</v>
      </c>
      <c r="I26" s="42">
        <v>25</v>
      </c>
      <c r="J26" s="42">
        <v>25</v>
      </c>
      <c r="K26" s="42">
        <v>25</v>
      </c>
      <c r="L26" s="43">
        <v>25</v>
      </c>
    </row>
    <row r="27" spans="1:12" x14ac:dyDescent="0.25">
      <c r="A27" s="37">
        <v>26</v>
      </c>
      <c r="B27" s="36">
        <v>26</v>
      </c>
      <c r="C27" s="42">
        <v>26</v>
      </c>
      <c r="D27" s="42">
        <v>26</v>
      </c>
      <c r="E27" s="42">
        <v>26</v>
      </c>
      <c r="F27" s="42">
        <v>26</v>
      </c>
      <c r="G27" s="42">
        <v>26</v>
      </c>
      <c r="H27" s="42">
        <v>26</v>
      </c>
      <c r="I27" s="42">
        <v>26</v>
      </c>
      <c r="J27" s="42">
        <v>26</v>
      </c>
      <c r="K27" s="42">
        <v>26</v>
      </c>
      <c r="L27" s="43">
        <v>26</v>
      </c>
    </row>
    <row r="28" spans="1:12" x14ac:dyDescent="0.25">
      <c r="A28" s="37">
        <v>27</v>
      </c>
      <c r="B28" s="36">
        <v>27</v>
      </c>
      <c r="C28" s="42">
        <v>27</v>
      </c>
      <c r="D28" s="42">
        <v>27</v>
      </c>
      <c r="E28" s="42">
        <v>27</v>
      </c>
      <c r="F28" s="42">
        <v>27</v>
      </c>
      <c r="G28" s="42">
        <v>27</v>
      </c>
      <c r="H28" s="42">
        <v>27</v>
      </c>
      <c r="I28" s="42">
        <v>27</v>
      </c>
      <c r="J28" s="42">
        <v>27</v>
      </c>
      <c r="K28" s="42">
        <v>27</v>
      </c>
      <c r="L28" s="43">
        <v>27</v>
      </c>
    </row>
    <row r="29" spans="1:12" x14ac:dyDescent="0.25">
      <c r="A29" s="37">
        <v>28</v>
      </c>
      <c r="B29" s="44">
        <v>28</v>
      </c>
      <c r="C29" s="42">
        <v>28</v>
      </c>
      <c r="D29" s="42">
        <v>28</v>
      </c>
      <c r="E29" s="42">
        <v>28</v>
      </c>
      <c r="F29" s="42">
        <v>28</v>
      </c>
      <c r="G29" s="42">
        <v>28</v>
      </c>
      <c r="H29" s="42">
        <v>28</v>
      </c>
      <c r="I29" s="42">
        <v>28</v>
      </c>
      <c r="J29" s="42">
        <v>28</v>
      </c>
      <c r="K29" s="42">
        <v>28</v>
      </c>
      <c r="L29" s="43">
        <v>28</v>
      </c>
    </row>
    <row r="30" spans="1:12" x14ac:dyDescent="0.25">
      <c r="A30" s="37">
        <v>29</v>
      </c>
      <c r="B30" s="44">
        <v>29</v>
      </c>
      <c r="C30" s="42">
        <v>29</v>
      </c>
      <c r="D30" s="42">
        <v>29</v>
      </c>
      <c r="E30" s="42">
        <v>29</v>
      </c>
      <c r="F30" s="42">
        <v>29</v>
      </c>
      <c r="G30" s="42">
        <v>29</v>
      </c>
      <c r="H30" s="42">
        <v>29</v>
      </c>
      <c r="I30" s="42">
        <v>29</v>
      </c>
      <c r="J30" s="42">
        <v>29</v>
      </c>
      <c r="K30" s="42">
        <v>29</v>
      </c>
      <c r="L30" s="43">
        <v>29</v>
      </c>
    </row>
    <row r="31" spans="1:12" x14ac:dyDescent="0.25">
      <c r="A31" s="37">
        <v>30</v>
      </c>
      <c r="B31" s="44" t="s">
        <v>28</v>
      </c>
      <c r="C31" s="42">
        <v>30</v>
      </c>
      <c r="D31" s="42">
        <v>30</v>
      </c>
      <c r="E31" s="42">
        <v>30</v>
      </c>
      <c r="F31" s="42">
        <v>30</v>
      </c>
      <c r="G31" s="42">
        <v>30</v>
      </c>
      <c r="H31" s="42">
        <v>30</v>
      </c>
      <c r="I31" s="42">
        <v>30</v>
      </c>
      <c r="J31" s="42">
        <v>30</v>
      </c>
      <c r="K31" s="42">
        <v>30</v>
      </c>
      <c r="L31" s="43">
        <v>30</v>
      </c>
    </row>
    <row r="32" spans="1:12" ht="15.75" thickBot="1" x14ac:dyDescent="0.3">
      <c r="A32" s="38">
        <v>31</v>
      </c>
      <c r="B32" s="39"/>
      <c r="C32" s="39">
        <v>31</v>
      </c>
      <c r="D32" s="39"/>
      <c r="E32" s="39">
        <v>31</v>
      </c>
      <c r="F32" s="39"/>
      <c r="G32" s="39">
        <v>31</v>
      </c>
      <c r="H32" s="39">
        <v>31</v>
      </c>
      <c r="I32" s="39"/>
      <c r="J32" s="39">
        <v>31</v>
      </c>
      <c r="K32" s="39"/>
      <c r="L32" s="40">
        <v>31</v>
      </c>
    </row>
  </sheetData>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 id="{0A86C313-2213-482F-A510-E114785C8C9C}">
            <xm:f>Dati!$C$3="NON bisestile"</xm:f>
            <x14:dxf>
              <font>
                <color theme="0"/>
              </font>
              <fill>
                <patternFill patternType="none">
                  <bgColor auto="1"/>
                </patternFill>
              </fill>
            </x14:dxf>
          </x14:cfRule>
          <x14:cfRule type="expression" priority="2" id="{E5E2A791-25C9-4904-BB2C-CF8939A0D0D7}">
            <xm:f>Dati!$C$3="bisestile"</xm:f>
            <x14:dxf>
              <font>
                <b/>
                <i val="0"/>
              </font>
              <fill>
                <patternFill>
                  <bgColor theme="7" tint="0.39994506668294322"/>
                </patternFill>
              </fill>
            </x14:dxf>
          </x14:cfRule>
          <xm:sqref>B30</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00"/>
  <sheetViews>
    <sheetView topLeftCell="A4" zoomScale="85" zoomScaleNormal="85" workbookViewId="0">
      <selection activeCell="B10" sqref="B10"/>
    </sheetView>
  </sheetViews>
  <sheetFormatPr defaultColWidth="14.42578125" defaultRowHeight="15" x14ac:dyDescent="0.25"/>
  <cols>
    <col min="1" max="1" width="12.42578125" bestFit="1" customWidth="1"/>
    <col min="2" max="2" width="9.28515625" bestFit="1" customWidth="1"/>
    <col min="3" max="3" width="14.5703125" bestFit="1" customWidth="1"/>
    <col min="4" max="4" width="12.42578125" bestFit="1" customWidth="1"/>
    <col min="5" max="5" width="13.7109375" bestFit="1" customWidth="1"/>
    <col min="6" max="6" width="10.28515625" bestFit="1" customWidth="1"/>
    <col min="7" max="7" width="16.7109375" bestFit="1" customWidth="1"/>
    <col min="8" max="8" width="8.7109375" customWidth="1"/>
    <col min="9" max="9" width="17.85546875" bestFit="1" customWidth="1"/>
    <col min="10" max="10" width="9.140625" bestFit="1" customWidth="1"/>
    <col min="11" max="11" width="32.5703125" bestFit="1" customWidth="1"/>
    <col min="12" max="14" width="8.7109375" customWidth="1"/>
    <col min="15" max="15" width="31.140625" bestFit="1" customWidth="1"/>
    <col min="16" max="27" width="8.7109375" customWidth="1"/>
  </cols>
  <sheetData>
    <row r="1" spans="1:14" ht="14.25" customHeight="1" thickBot="1" x14ac:dyDescent="0.3">
      <c r="A1" s="1" t="s">
        <v>0</v>
      </c>
      <c r="B1" s="25" t="str">
        <f>Nome</f>
        <v>Giulio</v>
      </c>
      <c r="C1" s="79"/>
      <c r="I1" s="93" t="s">
        <v>30</v>
      </c>
      <c r="J1" s="94">
        <f>NETWORKDAYS(DATE(AnnoGen,Mese1,1),DATE(AnnoGen,Mese1+1,0),)*OreTarget</f>
        <v>7.333333333333333</v>
      </c>
    </row>
    <row r="2" spans="1:14" ht="14.25" customHeight="1" thickBot="1" x14ac:dyDescent="0.3">
      <c r="A2" s="2" t="s">
        <v>2</v>
      </c>
      <c r="B2" s="26" t="str">
        <f>Cognome</f>
        <v>D'Errico</v>
      </c>
      <c r="C2" s="79"/>
      <c r="I2" s="93" t="s">
        <v>31</v>
      </c>
      <c r="J2" s="94">
        <f>J3+J5+J6+OrePermessiGen+J8</f>
        <v>0</v>
      </c>
    </row>
    <row r="3" spans="1:14" ht="14.25" customHeight="1" thickBot="1" x14ac:dyDescent="0.3">
      <c r="A3" s="2" t="s">
        <v>4</v>
      </c>
      <c r="B3" s="3">
        <v>1</v>
      </c>
      <c r="C3" s="80"/>
      <c r="I3" s="95" t="s">
        <v>9</v>
      </c>
      <c r="J3" s="94">
        <f>SUM(OreLavorateGen)</f>
        <v>0</v>
      </c>
    </row>
    <row r="4" spans="1:14" ht="14.25" customHeight="1" thickBot="1" x14ac:dyDescent="0.3">
      <c r="A4" s="4" t="s">
        <v>5</v>
      </c>
      <c r="B4" s="5">
        <f>Anno</f>
        <v>2023</v>
      </c>
      <c r="C4" s="80"/>
      <c r="I4" s="97" t="s">
        <v>38</v>
      </c>
      <c r="J4" s="99">
        <f>J1-J5-J6-OrePermessiGen-J8</f>
        <v>7.333333333333333</v>
      </c>
      <c r="K4" s="7"/>
      <c r="L4" s="7"/>
    </row>
    <row r="5" spans="1:14" ht="14.25" customHeight="1" thickBot="1" x14ac:dyDescent="0.3">
      <c r="A5" s="8"/>
      <c r="I5" s="97" t="s">
        <v>32</v>
      </c>
      <c r="J5" s="96"/>
      <c r="K5" s="7"/>
      <c r="L5" s="7"/>
    </row>
    <row r="6" spans="1:14" ht="14.25" customHeight="1" thickBot="1" x14ac:dyDescent="0.3">
      <c r="A6" s="15" t="s">
        <v>13</v>
      </c>
      <c r="B6" s="19">
        <f>DurataPausa</f>
        <v>3.125E-2</v>
      </c>
      <c r="C6" s="7"/>
      <c r="I6" s="97" t="s">
        <v>33</v>
      </c>
      <c r="J6" s="96"/>
      <c r="K6" s="7"/>
      <c r="L6" s="7"/>
    </row>
    <row r="7" spans="1:14" ht="14.25" customHeight="1" thickBot="1" x14ac:dyDescent="0.3">
      <c r="A7" s="16" t="s">
        <v>12</v>
      </c>
      <c r="B7" s="17">
        <f>OraPausa</f>
        <v>0.55208333333333337</v>
      </c>
      <c r="C7" s="7"/>
      <c r="G7" s="10"/>
      <c r="H7" s="10"/>
      <c r="I7" s="97" t="s">
        <v>34</v>
      </c>
      <c r="J7" s="96"/>
      <c r="K7" s="7"/>
      <c r="L7" s="7"/>
    </row>
    <row r="8" spans="1:14" ht="14.25" customHeight="1" thickBot="1" x14ac:dyDescent="0.3">
      <c r="A8" s="14" t="s">
        <v>6</v>
      </c>
      <c r="B8" s="18">
        <f>OreTarget</f>
        <v>0.33333333333333331</v>
      </c>
      <c r="C8" s="7"/>
      <c r="F8" s="7"/>
      <c r="I8" s="97" t="s">
        <v>35</v>
      </c>
      <c r="J8" s="96"/>
      <c r="K8" s="7"/>
      <c r="L8" s="7"/>
    </row>
    <row r="9" spans="1:14" ht="14.25" customHeight="1" thickBot="1" x14ac:dyDescent="0.3">
      <c r="K9" s="7"/>
      <c r="L9" s="7"/>
    </row>
    <row r="10" spans="1:14" ht="14.25" customHeight="1" thickBot="1" x14ac:dyDescent="0.3">
      <c r="A10" s="62" t="s">
        <v>7</v>
      </c>
      <c r="B10" s="63" t="s">
        <v>40</v>
      </c>
      <c r="C10" s="63" t="s">
        <v>29</v>
      </c>
      <c r="D10" s="63" t="s">
        <v>8</v>
      </c>
      <c r="E10" s="63" t="s">
        <v>9</v>
      </c>
      <c r="F10" s="64" t="s">
        <v>10</v>
      </c>
      <c r="G10" s="65" t="s">
        <v>11</v>
      </c>
      <c r="I10" s="103" t="s">
        <v>14</v>
      </c>
      <c r="J10" s="104"/>
      <c r="L10" s="7"/>
    </row>
    <row r="11" spans="1:14" ht="14.25" customHeight="1" x14ac:dyDescent="0.25">
      <c r="A11" s="72">
        <f>DATE(AnnoGen,Mese1,GiorniMesi!A2)</f>
        <v>44927</v>
      </c>
      <c r="B11" s="34"/>
      <c r="C11" s="34" t="str">
        <f t="shared" ref="C11:C41" si="0">IF(B11&lt;&gt;"", IF(B11 &lt; OraPausaGen, B11 + OreTargetGen + DurataPausaGen, IF(AND(B11 &gt;= OraPausaGen, B11 &lt;= OraPausaGen + DurataPausaGen), OraPausaGen + DurataPausaGen + OreTargetGen/2, B11 + OreTargetGen/2)),"")</f>
        <v/>
      </c>
      <c r="D11" s="34"/>
      <c r="E11" s="34" t="str">
        <f t="shared" ref="E11:E41" si="1">IF(OR(ISBLANK(B11),ISBLANK(D11)),"", IF(B11 &lt; OraPausaGen, IF(D11 &gt; OraPausaGen + DurataPausaGen, ABS(D11 - DurataPausaGen - B11), IF(D11 &lt; OraPausaGen, ABS(D11 - B11), ABS(OraPausaGen - B11))), IF(B11 &lt; OraPausaGen + DurataPausaGen, IF(D11 &gt; OraPausaGen + DurataPausaGen, ABS(D11 - (OraPausaGen + DurataPausaGen)), ABS(D11 - D11)), IF(D11 &gt; OraPausaGen + DurataPausaGen, ABS(D11 - B11), ABS(D11 - D11)))))</f>
        <v/>
      </c>
      <c r="F11" s="34" t="str">
        <f t="shared" ref="F11:F41" si="2">IF(OR(ISBLANK(B11),ISBLANK(D11)),"",
ABS(OreTargetGen-E11))</f>
        <v/>
      </c>
      <c r="G11" s="35" t="str">
        <f t="shared" ref="G11:G41" si="3">IF(OR(ISBLANK(B11),ISBLANK(D11)),"",
        IF(E11&lt;&gt;OreTargetGen,
               IF(E11&gt;OreTargetGen,"Overtime","Undertime"),
          ""))</f>
        <v/>
      </c>
      <c r="I11" s="20" t="s">
        <v>1</v>
      </c>
      <c r="J11" s="21">
        <f>SUMIF(OverUnderTimeGen, "Overtime",DifferenzaGen)</f>
        <v>0</v>
      </c>
      <c r="L11" s="7"/>
    </row>
    <row r="12" spans="1:14" ht="14.25" customHeight="1" thickBot="1" x14ac:dyDescent="0.3">
      <c r="A12" s="72">
        <f>DATE(AnnoGen,Mese1,GiorniMesi!A3)</f>
        <v>44928</v>
      </c>
      <c r="B12" s="12"/>
      <c r="C12" s="34" t="str">
        <f t="shared" si="0"/>
        <v/>
      </c>
      <c r="D12" s="12"/>
      <c r="E12" s="34" t="str">
        <f t="shared" si="1"/>
        <v/>
      </c>
      <c r="F12" s="34" t="str">
        <f t="shared" si="2"/>
        <v/>
      </c>
      <c r="G12" s="35" t="str">
        <f t="shared" si="3"/>
        <v/>
      </c>
      <c r="I12" s="22" t="s">
        <v>3</v>
      </c>
      <c r="J12" s="23">
        <f>IF(SUMIF(OverUnderTimeGen, "Undertime",DifferenzaGen)&gt;=OrePermessiGen, ABS(SUMIF(OverUnderTimeGen, "Undertime",DifferenzaGen) - OrePermessiGen), ABS(OrePermessiGen - SUMIF(OverUnderTimeGen, "Undertime",DifferenzaGen)))</f>
        <v>0</v>
      </c>
      <c r="K12" s="91">
        <v>6.8287037037037025E-4</v>
      </c>
      <c r="L12" s="7"/>
    </row>
    <row r="13" spans="1:14" ht="14.25" customHeight="1" thickBot="1" x14ac:dyDescent="0.3">
      <c r="A13" s="72">
        <f>DATE(AnnoGen,Mese1,GiorniMesi!A4)</f>
        <v>44929</v>
      </c>
      <c r="B13" s="12"/>
      <c r="C13" s="34" t="str">
        <f t="shared" si="0"/>
        <v/>
      </c>
      <c r="D13" s="12"/>
      <c r="E13" s="34" t="str">
        <f t="shared" si="1"/>
        <v/>
      </c>
      <c r="F13" s="34" t="str">
        <f t="shared" si="2"/>
        <v/>
      </c>
      <c r="G13" s="35" t="str">
        <f t="shared" si="3"/>
        <v/>
      </c>
      <c r="K13" s="10"/>
    </row>
    <row r="14" spans="1:14" ht="14.25" customHeight="1" thickBot="1" x14ac:dyDescent="0.3">
      <c r="A14" s="72">
        <f>DATE(AnnoGen,Mese1,GiorniMesi!A5)</f>
        <v>44930</v>
      </c>
      <c r="B14" s="12"/>
      <c r="C14" s="34" t="str">
        <f t="shared" si="0"/>
        <v/>
      </c>
      <c r="D14" s="12"/>
      <c r="E14" s="34" t="str">
        <f t="shared" si="1"/>
        <v/>
      </c>
      <c r="F14" s="34" t="str">
        <f t="shared" si="2"/>
        <v/>
      </c>
      <c r="G14" s="35" t="str">
        <f t="shared" si="3"/>
        <v/>
      </c>
      <c r="I14" s="6" t="str">
        <f>IF(ABS(ABS(PrtlOvtmGen)-ABS(PrtlUntmGen))&lt; OneMinuteGen,"",
    IF(ABS(PrtlOvtmGen) &gt; ABS(PrtlUntmGen), "OVERTIME", "UNDERTIME"))</f>
        <v/>
      </c>
      <c r="J14" s="13">
        <f>ABS(ABS(PrtlOvtmGen)-ABS(PrtlUntmGen))</f>
        <v>0</v>
      </c>
      <c r="K14" s="10"/>
      <c r="N14" s="7"/>
    </row>
    <row r="15" spans="1:14" ht="14.25" customHeight="1" x14ac:dyDescent="0.25">
      <c r="A15" s="72">
        <f>DATE(AnnoGen,Mese1,GiorniMesi!A6)</f>
        <v>44931</v>
      </c>
      <c r="B15" s="12"/>
      <c r="C15" s="34" t="str">
        <f t="shared" si="0"/>
        <v/>
      </c>
      <c r="D15" s="12"/>
      <c r="E15" s="34" t="str">
        <f t="shared" si="1"/>
        <v/>
      </c>
      <c r="F15" s="34" t="str">
        <f t="shared" si="2"/>
        <v/>
      </c>
      <c r="G15" s="35" t="str">
        <f t="shared" si="3"/>
        <v/>
      </c>
      <c r="K15" s="10"/>
    </row>
    <row r="16" spans="1:14" ht="14.25" customHeight="1" x14ac:dyDescent="0.25">
      <c r="A16" s="72">
        <f>DATE(AnnoGen,Mese1,GiorniMesi!A7)</f>
        <v>44932</v>
      </c>
      <c r="B16" s="12"/>
      <c r="C16" s="34" t="str">
        <f t="shared" si="0"/>
        <v/>
      </c>
      <c r="D16" s="12"/>
      <c r="E16" s="34" t="str">
        <f t="shared" si="1"/>
        <v/>
      </c>
      <c r="F16" s="34" t="str">
        <f t="shared" si="2"/>
        <v/>
      </c>
      <c r="G16" s="35" t="str">
        <f t="shared" si="3"/>
        <v/>
      </c>
      <c r="K16" s="10"/>
    </row>
    <row r="17" spans="1:11" ht="14.25" customHeight="1" x14ac:dyDescent="0.25">
      <c r="A17" s="72">
        <f>DATE(AnnoGen,Mese1,GiorniMesi!A8)</f>
        <v>44933</v>
      </c>
      <c r="B17" s="12"/>
      <c r="C17" s="34" t="str">
        <f t="shared" si="0"/>
        <v/>
      </c>
      <c r="D17" s="12"/>
      <c r="E17" s="34" t="str">
        <f t="shared" si="1"/>
        <v/>
      </c>
      <c r="F17" s="34" t="str">
        <f t="shared" si="2"/>
        <v/>
      </c>
      <c r="G17" s="35" t="str">
        <f t="shared" si="3"/>
        <v/>
      </c>
      <c r="K17" s="10"/>
    </row>
    <row r="18" spans="1:11" ht="14.25" customHeight="1" x14ac:dyDescent="0.25">
      <c r="A18" s="72">
        <f>DATE(AnnoGen,Mese1,GiorniMesi!A9)</f>
        <v>44934</v>
      </c>
      <c r="B18" s="12"/>
      <c r="C18" s="34" t="str">
        <f t="shared" si="0"/>
        <v/>
      </c>
      <c r="D18" s="12"/>
      <c r="E18" s="34" t="str">
        <f t="shared" si="1"/>
        <v/>
      </c>
      <c r="F18" s="34" t="str">
        <f t="shared" si="2"/>
        <v/>
      </c>
      <c r="G18" s="35" t="str">
        <f t="shared" si="3"/>
        <v/>
      </c>
      <c r="K18" s="10"/>
    </row>
    <row r="19" spans="1:11" ht="14.25" customHeight="1" x14ac:dyDescent="0.25">
      <c r="A19" s="72">
        <f>DATE(AnnoGen,Mese1,GiorniMesi!A10)</f>
        <v>44935</v>
      </c>
      <c r="B19" s="12"/>
      <c r="C19" s="34" t="str">
        <f t="shared" si="0"/>
        <v/>
      </c>
      <c r="D19" s="12"/>
      <c r="E19" s="34" t="str">
        <f t="shared" si="1"/>
        <v/>
      </c>
      <c r="F19" s="34" t="str">
        <f t="shared" si="2"/>
        <v/>
      </c>
      <c r="G19" s="35" t="str">
        <f t="shared" si="3"/>
        <v/>
      </c>
      <c r="K19" s="10"/>
    </row>
    <row r="20" spans="1:11" ht="14.25" customHeight="1" x14ac:dyDescent="0.25">
      <c r="A20" s="72">
        <f>DATE(AnnoGen,Mese1,GiorniMesi!A11)</f>
        <v>44936</v>
      </c>
      <c r="B20" s="12"/>
      <c r="C20" s="34" t="str">
        <f t="shared" si="0"/>
        <v/>
      </c>
      <c r="D20" s="12"/>
      <c r="E20" s="34" t="str">
        <f t="shared" si="1"/>
        <v/>
      </c>
      <c r="F20" s="34" t="str">
        <f t="shared" si="2"/>
        <v/>
      </c>
      <c r="G20" s="35" t="str">
        <f t="shared" si="3"/>
        <v/>
      </c>
    </row>
    <row r="21" spans="1:11" ht="14.25" customHeight="1" x14ac:dyDescent="0.25">
      <c r="A21" s="72">
        <f>DATE(AnnoGen,Mese1,GiorniMesi!A12)</f>
        <v>44937</v>
      </c>
      <c r="B21" s="12"/>
      <c r="C21" s="34" t="str">
        <f t="shared" si="0"/>
        <v/>
      </c>
      <c r="D21" s="12"/>
      <c r="E21" s="34" t="str">
        <f t="shared" si="1"/>
        <v/>
      </c>
      <c r="F21" s="34" t="str">
        <f t="shared" si="2"/>
        <v/>
      </c>
      <c r="G21" s="35" t="str">
        <f t="shared" si="3"/>
        <v/>
      </c>
    </row>
    <row r="22" spans="1:11" ht="14.25" customHeight="1" x14ac:dyDescent="0.25">
      <c r="A22" s="72">
        <f>DATE(AnnoGen,Mese1,GiorniMesi!A13)</f>
        <v>44938</v>
      </c>
      <c r="B22" s="12"/>
      <c r="C22" s="34" t="str">
        <f t="shared" si="0"/>
        <v/>
      </c>
      <c r="D22" s="12"/>
      <c r="E22" s="34" t="str">
        <f t="shared" si="1"/>
        <v/>
      </c>
      <c r="F22" s="34" t="str">
        <f t="shared" si="2"/>
        <v/>
      </c>
      <c r="G22" s="35" t="str">
        <f t="shared" si="3"/>
        <v/>
      </c>
    </row>
    <row r="23" spans="1:11" ht="14.25" customHeight="1" x14ac:dyDescent="0.25">
      <c r="A23" s="72">
        <f>DATE(AnnoGen,Mese1,GiorniMesi!A14)</f>
        <v>44939</v>
      </c>
      <c r="B23" s="12"/>
      <c r="C23" s="34" t="str">
        <f t="shared" si="0"/>
        <v/>
      </c>
      <c r="D23" s="12"/>
      <c r="E23" s="34" t="str">
        <f t="shared" si="1"/>
        <v/>
      </c>
      <c r="F23" s="34" t="str">
        <f t="shared" si="2"/>
        <v/>
      </c>
      <c r="G23" s="35" t="str">
        <f t="shared" si="3"/>
        <v/>
      </c>
    </row>
    <row r="24" spans="1:11" ht="14.25" customHeight="1" x14ac:dyDescent="0.25">
      <c r="A24" s="72">
        <f>DATE(AnnoGen,Mese1,GiorniMesi!A15)</f>
        <v>44940</v>
      </c>
      <c r="B24" s="12"/>
      <c r="C24" s="34" t="str">
        <f t="shared" si="0"/>
        <v/>
      </c>
      <c r="D24" s="12"/>
      <c r="E24" s="34" t="str">
        <f t="shared" si="1"/>
        <v/>
      </c>
      <c r="F24" s="34" t="str">
        <f t="shared" si="2"/>
        <v/>
      </c>
      <c r="G24" s="35" t="str">
        <f t="shared" si="3"/>
        <v/>
      </c>
    </row>
    <row r="25" spans="1:11" ht="14.25" customHeight="1" x14ac:dyDescent="0.25">
      <c r="A25" s="72">
        <f>DATE(AnnoGen,Mese1,GiorniMesi!A16)</f>
        <v>44941</v>
      </c>
      <c r="B25" s="12"/>
      <c r="C25" s="34" t="str">
        <f t="shared" si="0"/>
        <v/>
      </c>
      <c r="D25" s="12"/>
      <c r="E25" s="34" t="str">
        <f t="shared" si="1"/>
        <v/>
      </c>
      <c r="F25" s="34" t="str">
        <f t="shared" si="2"/>
        <v/>
      </c>
      <c r="G25" s="35" t="str">
        <f t="shared" si="3"/>
        <v/>
      </c>
    </row>
    <row r="26" spans="1:11" ht="14.25" customHeight="1" x14ac:dyDescent="0.25">
      <c r="A26" s="72">
        <f>DATE(AnnoGen,Mese1,GiorniMesi!A17)</f>
        <v>44942</v>
      </c>
      <c r="B26" s="12"/>
      <c r="C26" s="34" t="str">
        <f t="shared" si="0"/>
        <v/>
      </c>
      <c r="D26" s="12"/>
      <c r="E26" s="34" t="str">
        <f t="shared" si="1"/>
        <v/>
      </c>
      <c r="F26" s="34" t="str">
        <f t="shared" si="2"/>
        <v/>
      </c>
      <c r="G26" s="35" t="str">
        <f t="shared" si="3"/>
        <v/>
      </c>
    </row>
    <row r="27" spans="1:11" ht="14.25" customHeight="1" x14ac:dyDescent="0.25">
      <c r="A27" s="72">
        <f>DATE(AnnoGen,Mese1,GiorniMesi!A18)</f>
        <v>44943</v>
      </c>
      <c r="B27" s="12"/>
      <c r="C27" s="34" t="str">
        <f t="shared" si="0"/>
        <v/>
      </c>
      <c r="D27" s="12"/>
      <c r="E27" s="34" t="str">
        <f t="shared" si="1"/>
        <v/>
      </c>
      <c r="F27" s="34" t="str">
        <f t="shared" si="2"/>
        <v/>
      </c>
      <c r="G27" s="35" t="str">
        <f t="shared" si="3"/>
        <v/>
      </c>
    </row>
    <row r="28" spans="1:11" ht="14.25" customHeight="1" x14ac:dyDescent="0.25">
      <c r="A28" s="72">
        <f>DATE(AnnoGen,Mese1,GiorniMesi!A19)</f>
        <v>44944</v>
      </c>
      <c r="B28" s="12"/>
      <c r="C28" s="34" t="str">
        <f t="shared" si="0"/>
        <v/>
      </c>
      <c r="D28" s="12"/>
      <c r="E28" s="34" t="str">
        <f t="shared" si="1"/>
        <v/>
      </c>
      <c r="F28" s="34" t="str">
        <f t="shared" si="2"/>
        <v/>
      </c>
      <c r="G28" s="35" t="str">
        <f t="shared" si="3"/>
        <v/>
      </c>
    </row>
    <row r="29" spans="1:11" ht="14.25" customHeight="1" x14ac:dyDescent="0.25">
      <c r="A29" s="72">
        <f>DATE(AnnoGen,Mese1,GiorniMesi!A20)</f>
        <v>44945</v>
      </c>
      <c r="B29" s="12"/>
      <c r="C29" s="34" t="str">
        <f t="shared" si="0"/>
        <v/>
      </c>
      <c r="D29" s="12"/>
      <c r="E29" s="34" t="str">
        <f t="shared" si="1"/>
        <v/>
      </c>
      <c r="F29" s="34" t="str">
        <f t="shared" si="2"/>
        <v/>
      </c>
      <c r="G29" s="35" t="str">
        <f t="shared" si="3"/>
        <v/>
      </c>
    </row>
    <row r="30" spans="1:11" ht="14.25" customHeight="1" x14ac:dyDescent="0.25">
      <c r="A30" s="72">
        <f>DATE(AnnoGen,Mese1,GiorniMesi!A21)</f>
        <v>44946</v>
      </c>
      <c r="B30" s="12"/>
      <c r="C30" s="34" t="str">
        <f t="shared" si="0"/>
        <v/>
      </c>
      <c r="D30" s="12"/>
      <c r="E30" s="34" t="str">
        <f t="shared" si="1"/>
        <v/>
      </c>
      <c r="F30" s="34" t="str">
        <f t="shared" si="2"/>
        <v/>
      </c>
      <c r="G30" s="35" t="str">
        <f t="shared" si="3"/>
        <v/>
      </c>
    </row>
    <row r="31" spans="1:11" ht="14.25" customHeight="1" x14ac:dyDescent="0.25">
      <c r="A31" s="72">
        <f>DATE(AnnoGen,Mese1,GiorniMesi!A22)</f>
        <v>44947</v>
      </c>
      <c r="B31" s="12"/>
      <c r="C31" s="34" t="str">
        <f t="shared" si="0"/>
        <v/>
      </c>
      <c r="D31" s="12"/>
      <c r="E31" s="34" t="str">
        <f t="shared" si="1"/>
        <v/>
      </c>
      <c r="F31" s="34" t="str">
        <f t="shared" si="2"/>
        <v/>
      </c>
      <c r="G31" s="35" t="str">
        <f t="shared" si="3"/>
        <v/>
      </c>
    </row>
    <row r="32" spans="1:11" ht="14.25" customHeight="1" x14ac:dyDescent="0.25">
      <c r="A32" s="72">
        <f>DATE(AnnoGen,Mese1,GiorniMesi!A23)</f>
        <v>44948</v>
      </c>
      <c r="B32" s="12"/>
      <c r="C32" s="34" t="str">
        <f t="shared" si="0"/>
        <v/>
      </c>
      <c r="D32" s="12"/>
      <c r="E32" s="34" t="str">
        <f t="shared" si="1"/>
        <v/>
      </c>
      <c r="F32" s="34" t="str">
        <f t="shared" si="2"/>
        <v/>
      </c>
      <c r="G32" s="35" t="str">
        <f t="shared" si="3"/>
        <v/>
      </c>
    </row>
    <row r="33" spans="1:7" ht="14.25" customHeight="1" x14ac:dyDescent="0.25">
      <c r="A33" s="72">
        <f>DATE(AnnoGen,Mese1,GiorniMesi!A24)</f>
        <v>44949</v>
      </c>
      <c r="B33" s="12"/>
      <c r="C33" s="34" t="str">
        <f t="shared" si="0"/>
        <v/>
      </c>
      <c r="D33" s="12"/>
      <c r="E33" s="34" t="str">
        <f t="shared" si="1"/>
        <v/>
      </c>
      <c r="F33" s="34" t="str">
        <f t="shared" si="2"/>
        <v/>
      </c>
      <c r="G33" s="35" t="str">
        <f t="shared" si="3"/>
        <v/>
      </c>
    </row>
    <row r="34" spans="1:7" ht="14.25" customHeight="1" x14ac:dyDescent="0.25">
      <c r="A34" s="72">
        <f>DATE(AnnoGen,Mese1,GiorniMesi!A25)</f>
        <v>44950</v>
      </c>
      <c r="B34" s="12"/>
      <c r="C34" s="34" t="str">
        <f t="shared" si="0"/>
        <v/>
      </c>
      <c r="D34" s="12"/>
      <c r="E34" s="34" t="str">
        <f t="shared" si="1"/>
        <v/>
      </c>
      <c r="F34" s="34" t="str">
        <f t="shared" si="2"/>
        <v/>
      </c>
      <c r="G34" s="35" t="str">
        <f t="shared" si="3"/>
        <v/>
      </c>
    </row>
    <row r="35" spans="1:7" ht="14.25" customHeight="1" x14ac:dyDescent="0.25">
      <c r="A35" s="72">
        <f>DATE(AnnoGen,Mese1,GiorniMesi!A26)</f>
        <v>44951</v>
      </c>
      <c r="B35" s="12"/>
      <c r="C35" s="34" t="str">
        <f t="shared" si="0"/>
        <v/>
      </c>
      <c r="D35" s="12"/>
      <c r="E35" s="34" t="str">
        <f t="shared" si="1"/>
        <v/>
      </c>
      <c r="F35" s="34" t="str">
        <f t="shared" si="2"/>
        <v/>
      </c>
      <c r="G35" s="35" t="str">
        <f t="shared" si="3"/>
        <v/>
      </c>
    </row>
    <row r="36" spans="1:7" ht="14.25" customHeight="1" x14ac:dyDescent="0.25">
      <c r="A36" s="72">
        <f>DATE(AnnoGen,Mese1,GiorniMesi!A27)</f>
        <v>44952</v>
      </c>
      <c r="B36" s="12"/>
      <c r="C36" s="34" t="str">
        <f t="shared" si="0"/>
        <v/>
      </c>
      <c r="D36" s="12"/>
      <c r="E36" s="34" t="str">
        <f t="shared" si="1"/>
        <v/>
      </c>
      <c r="F36" s="34" t="str">
        <f t="shared" si="2"/>
        <v/>
      </c>
      <c r="G36" s="35" t="str">
        <f t="shared" si="3"/>
        <v/>
      </c>
    </row>
    <row r="37" spans="1:7" ht="14.25" customHeight="1" x14ac:dyDescent="0.25">
      <c r="A37" s="72">
        <f>DATE(AnnoGen,Mese1,GiorniMesi!A28)</f>
        <v>44953</v>
      </c>
      <c r="B37" s="12"/>
      <c r="C37" s="34" t="str">
        <f t="shared" si="0"/>
        <v/>
      </c>
      <c r="D37" s="12"/>
      <c r="E37" s="34" t="str">
        <f t="shared" si="1"/>
        <v/>
      </c>
      <c r="F37" s="34" t="str">
        <f t="shared" si="2"/>
        <v/>
      </c>
      <c r="G37" s="35" t="str">
        <f t="shared" si="3"/>
        <v/>
      </c>
    </row>
    <row r="38" spans="1:7" ht="14.25" customHeight="1" x14ac:dyDescent="0.25">
      <c r="A38" s="72">
        <f>DATE(AnnoGen,Mese1,GiorniMesi!A29)</f>
        <v>44954</v>
      </c>
      <c r="B38" s="12"/>
      <c r="C38" s="34" t="str">
        <f t="shared" si="0"/>
        <v/>
      </c>
      <c r="D38" s="12"/>
      <c r="E38" s="34" t="str">
        <f t="shared" si="1"/>
        <v/>
      </c>
      <c r="F38" s="34" t="str">
        <f t="shared" si="2"/>
        <v/>
      </c>
      <c r="G38" s="35" t="str">
        <f t="shared" si="3"/>
        <v/>
      </c>
    </row>
    <row r="39" spans="1:7" ht="14.25" customHeight="1" x14ac:dyDescent="0.25">
      <c r="A39" s="72">
        <f>DATE(AnnoGen,Mese1,GiorniMesi!A30)</f>
        <v>44955</v>
      </c>
      <c r="B39" s="12"/>
      <c r="C39" s="34" t="str">
        <f t="shared" si="0"/>
        <v/>
      </c>
      <c r="D39" s="12"/>
      <c r="E39" s="34" t="str">
        <f t="shared" si="1"/>
        <v/>
      </c>
      <c r="F39" s="34" t="str">
        <f t="shared" si="2"/>
        <v/>
      </c>
      <c r="G39" s="35" t="str">
        <f t="shared" si="3"/>
        <v/>
      </c>
    </row>
    <row r="40" spans="1:7" ht="14.25" customHeight="1" x14ac:dyDescent="0.25">
      <c r="A40" s="72">
        <f>DATE(AnnoGen,Mese1,GiorniMesi!A31)</f>
        <v>44956</v>
      </c>
      <c r="B40" s="12"/>
      <c r="C40" s="34" t="str">
        <f t="shared" si="0"/>
        <v/>
      </c>
      <c r="D40" s="12"/>
      <c r="E40" s="34" t="str">
        <f t="shared" si="1"/>
        <v/>
      </c>
      <c r="F40" s="34" t="str">
        <f t="shared" si="2"/>
        <v/>
      </c>
      <c r="G40" s="35" t="str">
        <f t="shared" si="3"/>
        <v/>
      </c>
    </row>
    <row r="41" spans="1:7" ht="14.25" customHeight="1" thickBot="1" x14ac:dyDescent="0.3">
      <c r="A41" s="73">
        <f>DATE(AnnoGen,Mese1,GiorniMesi!A32)</f>
        <v>44957</v>
      </c>
      <c r="B41" s="24"/>
      <c r="C41" s="24" t="str">
        <f t="shared" si="0"/>
        <v/>
      </c>
      <c r="D41" s="12"/>
      <c r="E41" s="34" t="str">
        <f t="shared" si="1"/>
        <v/>
      </c>
      <c r="F41" s="34" t="str">
        <f t="shared" si="2"/>
        <v/>
      </c>
      <c r="G41" s="33" t="str">
        <f t="shared" si="3"/>
        <v/>
      </c>
    </row>
    <row r="42" spans="1:7" ht="14.25" customHeight="1" x14ac:dyDescent="0.25">
      <c r="A42" s="11"/>
    </row>
    <row r="43" spans="1:7" ht="14.25" customHeight="1" x14ac:dyDescent="0.25">
      <c r="A43" s="11"/>
    </row>
    <row r="44" spans="1:7" ht="14.25" customHeight="1" x14ac:dyDescent="0.25">
      <c r="A44" s="11"/>
    </row>
    <row r="45" spans="1:7" ht="14.25" customHeight="1" x14ac:dyDescent="0.25">
      <c r="A45" s="11"/>
    </row>
    <row r="46" spans="1:7" ht="14.25" customHeight="1" x14ac:dyDescent="0.25">
      <c r="A46" s="11"/>
    </row>
    <row r="47" spans="1:7" ht="14.25" customHeight="1" x14ac:dyDescent="0.25">
      <c r="A47" s="11"/>
    </row>
    <row r="48" spans="1:7" ht="14.25" customHeight="1" x14ac:dyDescent="0.25">
      <c r="A48" s="11"/>
    </row>
    <row r="49" spans="1:1" ht="14.25" customHeight="1" x14ac:dyDescent="0.25">
      <c r="A49" s="11"/>
    </row>
    <row r="50" spans="1:1" ht="14.25" customHeight="1" x14ac:dyDescent="0.25">
      <c r="A50" s="11"/>
    </row>
    <row r="51" spans="1:1" ht="14.25" customHeight="1" x14ac:dyDescent="0.25">
      <c r="A51" s="11"/>
    </row>
    <row r="52" spans="1:1" ht="14.25" customHeight="1" x14ac:dyDescent="0.25">
      <c r="A52" s="11"/>
    </row>
    <row r="53" spans="1:1" ht="14.25" customHeight="1" x14ac:dyDescent="0.25">
      <c r="A53" s="11"/>
    </row>
    <row r="54" spans="1:1" ht="14.25" customHeight="1" x14ac:dyDescent="0.25">
      <c r="A54" s="11"/>
    </row>
    <row r="55" spans="1:1" ht="14.25" customHeight="1" x14ac:dyDescent="0.25">
      <c r="A55" s="11"/>
    </row>
    <row r="56" spans="1:1" ht="14.25" customHeight="1" x14ac:dyDescent="0.25">
      <c r="A56" s="11"/>
    </row>
    <row r="57" spans="1:1" ht="14.25" customHeight="1" x14ac:dyDescent="0.25">
      <c r="A57" s="11"/>
    </row>
    <row r="58" spans="1:1" ht="14.25" customHeight="1" x14ac:dyDescent="0.25">
      <c r="A58" s="11"/>
    </row>
    <row r="59" spans="1:1" ht="14.25" customHeight="1" x14ac:dyDescent="0.25">
      <c r="A59" s="11"/>
    </row>
    <row r="60" spans="1:1" ht="14.25" customHeight="1" x14ac:dyDescent="0.25">
      <c r="A60" s="11"/>
    </row>
    <row r="61" spans="1:1" ht="14.25" customHeight="1" x14ac:dyDescent="0.25">
      <c r="A61" s="11"/>
    </row>
    <row r="62" spans="1:1" ht="14.25" customHeight="1" x14ac:dyDescent="0.25">
      <c r="A62" s="11"/>
    </row>
    <row r="63" spans="1:1" ht="14.25" customHeight="1" x14ac:dyDescent="0.25">
      <c r="A63" s="11"/>
    </row>
    <row r="64" spans="1:1" ht="14.25" customHeight="1" x14ac:dyDescent="0.25">
      <c r="A64" s="11"/>
    </row>
    <row r="65" spans="1:1" ht="14.25" customHeight="1" x14ac:dyDescent="0.25">
      <c r="A65" s="11"/>
    </row>
    <row r="66" spans="1:1" ht="14.25" customHeight="1" x14ac:dyDescent="0.25">
      <c r="A66" s="11"/>
    </row>
    <row r="67" spans="1:1" ht="14.25" customHeight="1" x14ac:dyDescent="0.25">
      <c r="A67" s="11"/>
    </row>
    <row r="68" spans="1:1" ht="14.25" customHeight="1" x14ac:dyDescent="0.25">
      <c r="A68" s="11"/>
    </row>
    <row r="69" spans="1:1" ht="14.25" customHeight="1" x14ac:dyDescent="0.25">
      <c r="A69" s="11"/>
    </row>
    <row r="70" spans="1:1" ht="14.25" customHeight="1" x14ac:dyDescent="0.25">
      <c r="A70" s="11"/>
    </row>
    <row r="71" spans="1:1" ht="14.25" customHeight="1" x14ac:dyDescent="0.25">
      <c r="A71" s="11"/>
    </row>
    <row r="72" spans="1:1" ht="14.25" customHeight="1" x14ac:dyDescent="0.25">
      <c r="A72" s="11"/>
    </row>
    <row r="73" spans="1:1" ht="14.25" customHeight="1" x14ac:dyDescent="0.25">
      <c r="A73" s="11"/>
    </row>
    <row r="74" spans="1:1" ht="14.25" customHeight="1" x14ac:dyDescent="0.25">
      <c r="A74" s="11"/>
    </row>
    <row r="75" spans="1:1" ht="14.25" customHeight="1" x14ac:dyDescent="0.25">
      <c r="A75" s="11"/>
    </row>
    <row r="76" spans="1:1" ht="14.25" customHeight="1" x14ac:dyDescent="0.25">
      <c r="A76" s="11"/>
    </row>
    <row r="77" spans="1:1" ht="14.25" customHeight="1" x14ac:dyDescent="0.25">
      <c r="A77" s="11"/>
    </row>
    <row r="78" spans="1:1" ht="14.25" customHeight="1" x14ac:dyDescent="0.25">
      <c r="A78" s="11"/>
    </row>
    <row r="79" spans="1:1" ht="14.25" customHeight="1" x14ac:dyDescent="0.25">
      <c r="A79" s="11"/>
    </row>
    <row r="80" spans="1:1" ht="14.25" customHeight="1" x14ac:dyDescent="0.25">
      <c r="A80" s="11"/>
    </row>
    <row r="81" spans="1:1" ht="14.25" customHeight="1" x14ac:dyDescent="0.25">
      <c r="A81" s="11"/>
    </row>
    <row r="82" spans="1:1" ht="14.25" customHeight="1" x14ac:dyDescent="0.25">
      <c r="A82" s="11"/>
    </row>
    <row r="83" spans="1:1" ht="14.25" customHeight="1" x14ac:dyDescent="0.25">
      <c r="A83" s="11"/>
    </row>
    <row r="84" spans="1:1" ht="14.25" customHeight="1" x14ac:dyDescent="0.25">
      <c r="A84" s="11"/>
    </row>
    <row r="85" spans="1:1" ht="14.25" customHeight="1" x14ac:dyDescent="0.25">
      <c r="A85" s="11"/>
    </row>
    <row r="86" spans="1:1" ht="14.25" customHeight="1" x14ac:dyDescent="0.25">
      <c r="A86" s="11"/>
    </row>
    <row r="87" spans="1:1" ht="14.25" customHeight="1" x14ac:dyDescent="0.25">
      <c r="A87" s="11"/>
    </row>
    <row r="88" spans="1:1" ht="14.25" customHeight="1" x14ac:dyDescent="0.25">
      <c r="A88" s="11"/>
    </row>
    <row r="89" spans="1:1" ht="14.25" customHeight="1" x14ac:dyDescent="0.25">
      <c r="A89" s="11"/>
    </row>
    <row r="90" spans="1:1" ht="14.25" customHeight="1" x14ac:dyDescent="0.25">
      <c r="A90" s="11"/>
    </row>
    <row r="91" spans="1:1" ht="14.25" customHeight="1" x14ac:dyDescent="0.25">
      <c r="A91" s="11"/>
    </row>
    <row r="92" spans="1:1" ht="14.25" customHeight="1" x14ac:dyDescent="0.25">
      <c r="A92" s="11"/>
    </row>
    <row r="93" spans="1:1" ht="14.25" customHeight="1" x14ac:dyDescent="0.25">
      <c r="A93" s="11"/>
    </row>
    <row r="94" spans="1:1" ht="14.25" customHeight="1" x14ac:dyDescent="0.25">
      <c r="A94" s="11"/>
    </row>
    <row r="95" spans="1:1" ht="14.25" customHeight="1" x14ac:dyDescent="0.25">
      <c r="A95" s="11"/>
    </row>
    <row r="96" spans="1:1" ht="14.25" customHeight="1" x14ac:dyDescent="0.25">
      <c r="A96" s="11"/>
    </row>
    <row r="97" spans="1:1" ht="14.25" customHeight="1" x14ac:dyDescent="0.25">
      <c r="A97" s="11"/>
    </row>
    <row r="98" spans="1:1" ht="14.25" customHeight="1" x14ac:dyDescent="0.25">
      <c r="A98" s="11"/>
    </row>
    <row r="99" spans="1:1" ht="14.25" customHeight="1" x14ac:dyDescent="0.25">
      <c r="A99" s="11"/>
    </row>
    <row r="100" spans="1:1" ht="14.25" customHeight="1" x14ac:dyDescent="0.25">
      <c r="A100" s="11"/>
    </row>
    <row r="101" spans="1:1" ht="14.25" customHeight="1" x14ac:dyDescent="0.25">
      <c r="A101" s="11"/>
    </row>
    <row r="102" spans="1:1" ht="14.25" customHeight="1" x14ac:dyDescent="0.25">
      <c r="A102" s="11"/>
    </row>
    <row r="103" spans="1:1" ht="14.25" customHeight="1" x14ac:dyDescent="0.25">
      <c r="A103" s="11"/>
    </row>
    <row r="104" spans="1:1" ht="14.25" customHeight="1" x14ac:dyDescent="0.25">
      <c r="A104" s="11"/>
    </row>
    <row r="105" spans="1:1" ht="14.25" customHeight="1" x14ac:dyDescent="0.25">
      <c r="A105" s="11"/>
    </row>
    <row r="106" spans="1:1" ht="14.25" customHeight="1" x14ac:dyDescent="0.25">
      <c r="A106" s="11"/>
    </row>
    <row r="107" spans="1:1" ht="14.25" customHeight="1" x14ac:dyDescent="0.25">
      <c r="A107" s="11"/>
    </row>
    <row r="108" spans="1:1" ht="14.25" customHeight="1" x14ac:dyDescent="0.25">
      <c r="A108" s="11"/>
    </row>
    <row r="109" spans="1:1" ht="14.25" customHeight="1" x14ac:dyDescent="0.25">
      <c r="A109" s="11"/>
    </row>
    <row r="110" spans="1:1" ht="14.25" customHeight="1" x14ac:dyDescent="0.25">
      <c r="A110" s="11"/>
    </row>
    <row r="111" spans="1:1" ht="14.25" customHeight="1" x14ac:dyDescent="0.25">
      <c r="A111" s="11"/>
    </row>
    <row r="112" spans="1:1" ht="14.25" customHeight="1" x14ac:dyDescent="0.25">
      <c r="A112" s="11"/>
    </row>
    <row r="113" spans="1:1" ht="14.25" customHeight="1" x14ac:dyDescent="0.25">
      <c r="A113" s="11"/>
    </row>
    <row r="114" spans="1:1" ht="14.25" customHeight="1" x14ac:dyDescent="0.25">
      <c r="A114" s="11"/>
    </row>
    <row r="115" spans="1:1" ht="14.25" customHeight="1" x14ac:dyDescent="0.25">
      <c r="A115" s="11"/>
    </row>
    <row r="116" spans="1:1" ht="14.25" customHeight="1" x14ac:dyDescent="0.25">
      <c r="A116" s="11"/>
    </row>
    <row r="117" spans="1:1" ht="14.25" customHeight="1" x14ac:dyDescent="0.25">
      <c r="A117" s="11"/>
    </row>
    <row r="118" spans="1:1" ht="14.25" customHeight="1" x14ac:dyDescent="0.25">
      <c r="A118" s="11"/>
    </row>
    <row r="119" spans="1:1" ht="14.25" customHeight="1" x14ac:dyDescent="0.25">
      <c r="A119" s="11"/>
    </row>
    <row r="120" spans="1:1" ht="14.25" customHeight="1" x14ac:dyDescent="0.25">
      <c r="A120" s="11"/>
    </row>
    <row r="121" spans="1:1" ht="14.25" customHeight="1" x14ac:dyDescent="0.25">
      <c r="A121" s="11"/>
    </row>
    <row r="122" spans="1:1" ht="14.25" customHeight="1" x14ac:dyDescent="0.25">
      <c r="A122" s="11"/>
    </row>
    <row r="123" spans="1:1" ht="14.25" customHeight="1" x14ac:dyDescent="0.25">
      <c r="A123" s="11"/>
    </row>
    <row r="124" spans="1:1" ht="14.25" customHeight="1" x14ac:dyDescent="0.25">
      <c r="A124" s="11"/>
    </row>
    <row r="125" spans="1:1" ht="14.25" customHeight="1" x14ac:dyDescent="0.25">
      <c r="A125" s="11"/>
    </row>
    <row r="126" spans="1:1" ht="14.25" customHeight="1" x14ac:dyDescent="0.25">
      <c r="A126" s="11"/>
    </row>
    <row r="127" spans="1:1" ht="14.25" customHeight="1" x14ac:dyDescent="0.25">
      <c r="A127" s="11"/>
    </row>
    <row r="128" spans="1:1" ht="14.25" customHeight="1" x14ac:dyDescent="0.25">
      <c r="A128" s="11"/>
    </row>
    <row r="129" spans="1:1" ht="14.25" customHeight="1" x14ac:dyDescent="0.25">
      <c r="A129" s="11"/>
    </row>
    <row r="130" spans="1:1" ht="14.25" customHeight="1" x14ac:dyDescent="0.25">
      <c r="A130" s="11"/>
    </row>
    <row r="131" spans="1:1" ht="14.25" customHeight="1" x14ac:dyDescent="0.25">
      <c r="A131" s="11"/>
    </row>
    <row r="132" spans="1:1" ht="14.25" customHeight="1" x14ac:dyDescent="0.25">
      <c r="A132" s="11"/>
    </row>
    <row r="133" spans="1:1" ht="14.25" customHeight="1" x14ac:dyDescent="0.25">
      <c r="A133" s="11"/>
    </row>
    <row r="134" spans="1:1" ht="14.25" customHeight="1" x14ac:dyDescent="0.25">
      <c r="A134" s="11"/>
    </row>
    <row r="135" spans="1:1" ht="14.25" customHeight="1" x14ac:dyDescent="0.25">
      <c r="A135" s="11"/>
    </row>
    <row r="136" spans="1:1" ht="14.25" customHeight="1" x14ac:dyDescent="0.25">
      <c r="A136" s="11"/>
    </row>
    <row r="137" spans="1:1" ht="14.25" customHeight="1" x14ac:dyDescent="0.25">
      <c r="A137" s="11"/>
    </row>
    <row r="138" spans="1:1" ht="14.25" customHeight="1" x14ac:dyDescent="0.25">
      <c r="A138" s="11"/>
    </row>
    <row r="139" spans="1:1" ht="14.25" customHeight="1" x14ac:dyDescent="0.25">
      <c r="A139" s="11"/>
    </row>
    <row r="140" spans="1:1" ht="14.25" customHeight="1" x14ac:dyDescent="0.25">
      <c r="A140" s="11"/>
    </row>
    <row r="141" spans="1:1" ht="14.25" customHeight="1" x14ac:dyDescent="0.25">
      <c r="A141" s="11"/>
    </row>
    <row r="142" spans="1:1" ht="14.25" customHeight="1" x14ac:dyDescent="0.25">
      <c r="A142" s="11"/>
    </row>
    <row r="143" spans="1:1" ht="14.25" customHeight="1" x14ac:dyDescent="0.25">
      <c r="A143" s="11"/>
    </row>
    <row r="144" spans="1:1" ht="14.25" customHeight="1" x14ac:dyDescent="0.25">
      <c r="A144" s="11"/>
    </row>
    <row r="145" spans="1:1" ht="14.25" customHeight="1" x14ac:dyDescent="0.25">
      <c r="A145" s="11"/>
    </row>
    <row r="146" spans="1:1" ht="14.25" customHeight="1" x14ac:dyDescent="0.25">
      <c r="A146" s="11"/>
    </row>
    <row r="147" spans="1:1" ht="14.25" customHeight="1" x14ac:dyDescent="0.25">
      <c r="A147" s="11"/>
    </row>
    <row r="148" spans="1:1" ht="14.25" customHeight="1" x14ac:dyDescent="0.25">
      <c r="A148" s="11"/>
    </row>
    <row r="149" spans="1:1" ht="14.25" customHeight="1" x14ac:dyDescent="0.25">
      <c r="A149" s="11"/>
    </row>
    <row r="150" spans="1:1" ht="14.25" customHeight="1" x14ac:dyDescent="0.25">
      <c r="A150" s="11"/>
    </row>
    <row r="151" spans="1:1" ht="14.25" customHeight="1" x14ac:dyDescent="0.25">
      <c r="A151" s="11"/>
    </row>
    <row r="152" spans="1:1" ht="14.25" customHeight="1" x14ac:dyDescent="0.25">
      <c r="A152" s="11"/>
    </row>
    <row r="153" spans="1:1" ht="14.25" customHeight="1" x14ac:dyDescent="0.25">
      <c r="A153" s="11"/>
    </row>
    <row r="154" spans="1:1" ht="14.25" customHeight="1" x14ac:dyDescent="0.25">
      <c r="A154" s="11"/>
    </row>
    <row r="155" spans="1:1" ht="14.25" customHeight="1" x14ac:dyDescent="0.25">
      <c r="A155" s="11"/>
    </row>
    <row r="156" spans="1:1" ht="14.25" customHeight="1" x14ac:dyDescent="0.25">
      <c r="A156" s="11"/>
    </row>
    <row r="157" spans="1:1" ht="14.25" customHeight="1" x14ac:dyDescent="0.25">
      <c r="A157" s="11"/>
    </row>
    <row r="158" spans="1:1" ht="14.25" customHeight="1" x14ac:dyDescent="0.25">
      <c r="A158" s="11"/>
    </row>
    <row r="159" spans="1:1" ht="14.25" customHeight="1" x14ac:dyDescent="0.25">
      <c r="A159" s="11"/>
    </row>
    <row r="160" spans="1:1" ht="14.25" customHeight="1" x14ac:dyDescent="0.25">
      <c r="A160" s="11"/>
    </row>
    <row r="161" spans="1:1" ht="14.25" customHeight="1" x14ac:dyDescent="0.25">
      <c r="A161" s="11"/>
    </row>
    <row r="162" spans="1:1" ht="14.25" customHeight="1" x14ac:dyDescent="0.25">
      <c r="A162" s="11"/>
    </row>
    <row r="163" spans="1:1" ht="14.25" customHeight="1" x14ac:dyDescent="0.25">
      <c r="A163" s="11"/>
    </row>
    <row r="164" spans="1:1" ht="14.25" customHeight="1" x14ac:dyDescent="0.25">
      <c r="A164" s="11"/>
    </row>
    <row r="165" spans="1:1" ht="14.25" customHeight="1" x14ac:dyDescent="0.25">
      <c r="A165" s="11"/>
    </row>
    <row r="166" spans="1:1" ht="14.25" customHeight="1" x14ac:dyDescent="0.25">
      <c r="A166" s="11"/>
    </row>
    <row r="167" spans="1:1" ht="14.25" customHeight="1" x14ac:dyDescent="0.25">
      <c r="A167" s="11"/>
    </row>
    <row r="168" spans="1:1" ht="14.25" customHeight="1" x14ac:dyDescent="0.25">
      <c r="A168" s="11"/>
    </row>
    <row r="169" spans="1:1" ht="14.25" customHeight="1" x14ac:dyDescent="0.25">
      <c r="A169" s="11"/>
    </row>
    <row r="170" spans="1:1" ht="14.25" customHeight="1" x14ac:dyDescent="0.25">
      <c r="A170" s="11"/>
    </row>
    <row r="171" spans="1:1" ht="14.25" customHeight="1" x14ac:dyDescent="0.25">
      <c r="A171" s="11"/>
    </row>
    <row r="172" spans="1:1" ht="14.25" customHeight="1" x14ac:dyDescent="0.25">
      <c r="A172" s="11"/>
    </row>
    <row r="173" spans="1:1" ht="14.25" customHeight="1" x14ac:dyDescent="0.25">
      <c r="A173" s="11"/>
    </row>
    <row r="174" spans="1:1" ht="14.25" customHeight="1" x14ac:dyDescent="0.25">
      <c r="A174" s="11"/>
    </row>
    <row r="175" spans="1:1" ht="14.25" customHeight="1" x14ac:dyDescent="0.25">
      <c r="A175" s="11"/>
    </row>
    <row r="176" spans="1:1" ht="14.25" customHeight="1" x14ac:dyDescent="0.25">
      <c r="A176" s="11"/>
    </row>
    <row r="177" spans="1:1" ht="14.25" customHeight="1" x14ac:dyDescent="0.25">
      <c r="A177" s="11"/>
    </row>
    <row r="178" spans="1:1" ht="14.25" customHeight="1" x14ac:dyDescent="0.25">
      <c r="A178" s="11"/>
    </row>
    <row r="179" spans="1:1" ht="14.25" customHeight="1" x14ac:dyDescent="0.25">
      <c r="A179" s="11"/>
    </row>
    <row r="180" spans="1:1" ht="14.25" customHeight="1" x14ac:dyDescent="0.25">
      <c r="A180" s="11"/>
    </row>
    <row r="181" spans="1:1" ht="14.25" customHeight="1" x14ac:dyDescent="0.25">
      <c r="A181" s="11"/>
    </row>
    <row r="182" spans="1:1" ht="14.25" customHeight="1" x14ac:dyDescent="0.25">
      <c r="A182" s="11"/>
    </row>
    <row r="183" spans="1:1" ht="14.25" customHeight="1" x14ac:dyDescent="0.25">
      <c r="A183" s="11"/>
    </row>
    <row r="184" spans="1:1" ht="14.25" customHeight="1" x14ac:dyDescent="0.25">
      <c r="A184" s="11"/>
    </row>
    <row r="185" spans="1:1" ht="14.25" customHeight="1" x14ac:dyDescent="0.25">
      <c r="A185" s="11"/>
    </row>
    <row r="186" spans="1:1" ht="14.25" customHeight="1" x14ac:dyDescent="0.25">
      <c r="A186" s="11"/>
    </row>
    <row r="187" spans="1:1" ht="14.25" customHeight="1" x14ac:dyDescent="0.25">
      <c r="A187" s="11"/>
    </row>
    <row r="188" spans="1:1" ht="14.25" customHeight="1" x14ac:dyDescent="0.25">
      <c r="A188" s="11"/>
    </row>
    <row r="189" spans="1:1" ht="14.25" customHeight="1" x14ac:dyDescent="0.25">
      <c r="A189" s="11"/>
    </row>
    <row r="190" spans="1:1" ht="14.25" customHeight="1" x14ac:dyDescent="0.25">
      <c r="A190" s="11"/>
    </row>
    <row r="191" spans="1:1" ht="14.25" customHeight="1" x14ac:dyDescent="0.25">
      <c r="A191" s="11"/>
    </row>
    <row r="192" spans="1:1" ht="14.25" customHeight="1" x14ac:dyDescent="0.25">
      <c r="A192" s="11"/>
    </row>
    <row r="193" spans="1:1" ht="14.25" customHeight="1" x14ac:dyDescent="0.25">
      <c r="A193" s="11"/>
    </row>
    <row r="194" spans="1:1" ht="14.25" customHeight="1" x14ac:dyDescent="0.25">
      <c r="A194" s="11"/>
    </row>
    <row r="195" spans="1:1" ht="14.25" customHeight="1" x14ac:dyDescent="0.25">
      <c r="A195" s="11"/>
    </row>
    <row r="196" spans="1:1" ht="14.25" customHeight="1" x14ac:dyDescent="0.25">
      <c r="A196" s="11"/>
    </row>
    <row r="197" spans="1:1" ht="14.25" customHeight="1" x14ac:dyDescent="0.25">
      <c r="A197" s="11"/>
    </row>
    <row r="198" spans="1:1" ht="14.25" customHeight="1" x14ac:dyDescent="0.25">
      <c r="A198" s="11"/>
    </row>
    <row r="199" spans="1:1" ht="14.25" customHeight="1" x14ac:dyDescent="0.25">
      <c r="A199" s="11"/>
    </row>
    <row r="200" spans="1:1" ht="14.25" customHeight="1" x14ac:dyDescent="0.25">
      <c r="A200" s="11"/>
    </row>
    <row r="201" spans="1:1" ht="14.25" customHeight="1" x14ac:dyDescent="0.25">
      <c r="A201" s="11"/>
    </row>
    <row r="202" spans="1:1" ht="14.25" customHeight="1" x14ac:dyDescent="0.25">
      <c r="A202" s="11"/>
    </row>
    <row r="203" spans="1:1" ht="14.25" customHeight="1" x14ac:dyDescent="0.25">
      <c r="A203" s="11"/>
    </row>
    <row r="204" spans="1:1" ht="14.25" customHeight="1" x14ac:dyDescent="0.25">
      <c r="A204" s="11"/>
    </row>
    <row r="205" spans="1:1" ht="14.25" customHeight="1" x14ac:dyDescent="0.25">
      <c r="A205" s="11"/>
    </row>
    <row r="206" spans="1:1" ht="14.25" customHeight="1" x14ac:dyDescent="0.25">
      <c r="A206" s="11"/>
    </row>
    <row r="207" spans="1:1" ht="14.25" customHeight="1" x14ac:dyDescent="0.25">
      <c r="A207" s="11"/>
    </row>
    <row r="208" spans="1:1" ht="14.25" customHeight="1" x14ac:dyDescent="0.25">
      <c r="A208" s="11"/>
    </row>
    <row r="209" spans="1:1" ht="14.25" customHeight="1" x14ac:dyDescent="0.25">
      <c r="A209" s="11"/>
    </row>
    <row r="210" spans="1:1" ht="14.25" customHeight="1" x14ac:dyDescent="0.25">
      <c r="A210" s="11"/>
    </row>
    <row r="211" spans="1:1" ht="14.25" customHeight="1" x14ac:dyDescent="0.25">
      <c r="A211" s="11"/>
    </row>
    <row r="212" spans="1:1" ht="14.25" customHeight="1" x14ac:dyDescent="0.25">
      <c r="A212" s="11"/>
    </row>
    <row r="213" spans="1:1" ht="14.25" customHeight="1" x14ac:dyDescent="0.25">
      <c r="A213" s="11"/>
    </row>
    <row r="214" spans="1:1" ht="14.25" customHeight="1" x14ac:dyDescent="0.25">
      <c r="A214" s="11"/>
    </row>
    <row r="215" spans="1:1" ht="14.25" customHeight="1" x14ac:dyDescent="0.25">
      <c r="A215" s="11"/>
    </row>
    <row r="216" spans="1:1" ht="14.25" customHeight="1" x14ac:dyDescent="0.25">
      <c r="A216" s="11"/>
    </row>
    <row r="217" spans="1:1" ht="14.25" customHeight="1" x14ac:dyDescent="0.25">
      <c r="A217" s="11"/>
    </row>
    <row r="218" spans="1:1" ht="14.25" customHeight="1" x14ac:dyDescent="0.25">
      <c r="A218" s="11"/>
    </row>
    <row r="219" spans="1:1" ht="14.25" customHeight="1" x14ac:dyDescent="0.25">
      <c r="A219" s="11"/>
    </row>
    <row r="220" spans="1:1" ht="14.25" customHeight="1" x14ac:dyDescent="0.25">
      <c r="A220" s="11"/>
    </row>
    <row r="221" spans="1:1" ht="14.25" customHeight="1" x14ac:dyDescent="0.25">
      <c r="A221" s="11"/>
    </row>
    <row r="222" spans="1:1" ht="14.25" customHeight="1" x14ac:dyDescent="0.25">
      <c r="A222" s="11"/>
    </row>
    <row r="223" spans="1:1" ht="14.25" customHeight="1" x14ac:dyDescent="0.25">
      <c r="A223" s="11"/>
    </row>
    <row r="224" spans="1:1" ht="14.25" customHeight="1" x14ac:dyDescent="0.25">
      <c r="A224" s="11"/>
    </row>
    <row r="225" spans="1:1" ht="14.25" customHeight="1" x14ac:dyDescent="0.25">
      <c r="A225" s="11"/>
    </row>
    <row r="226" spans="1:1" ht="14.25" customHeight="1" x14ac:dyDescent="0.25">
      <c r="A226" s="11"/>
    </row>
    <row r="227" spans="1:1" ht="14.25" customHeight="1" x14ac:dyDescent="0.25">
      <c r="A227" s="11"/>
    </row>
    <row r="228" spans="1:1" ht="14.25" customHeight="1" x14ac:dyDescent="0.25">
      <c r="A228" s="11"/>
    </row>
    <row r="229" spans="1:1" ht="14.25" customHeight="1" x14ac:dyDescent="0.25">
      <c r="A229" s="11"/>
    </row>
    <row r="230" spans="1:1" ht="14.25" customHeight="1" x14ac:dyDescent="0.25">
      <c r="A230" s="11"/>
    </row>
    <row r="231" spans="1:1" ht="14.25" customHeight="1" x14ac:dyDescent="0.25">
      <c r="A231" s="11"/>
    </row>
    <row r="232" spans="1:1" ht="14.25" customHeight="1" x14ac:dyDescent="0.25">
      <c r="A232" s="11"/>
    </row>
    <row r="233" spans="1:1" ht="14.25" customHeight="1" x14ac:dyDescent="0.25">
      <c r="A233" s="11"/>
    </row>
    <row r="234" spans="1:1" ht="14.25" customHeight="1" x14ac:dyDescent="0.25">
      <c r="A234" s="11"/>
    </row>
    <row r="235" spans="1:1" ht="14.25" customHeight="1" x14ac:dyDescent="0.25">
      <c r="A235" s="11"/>
    </row>
    <row r="236" spans="1:1" ht="14.25" customHeight="1" x14ac:dyDescent="0.25">
      <c r="A236" s="11"/>
    </row>
    <row r="237" spans="1:1" ht="14.25" customHeight="1" x14ac:dyDescent="0.25">
      <c r="A237" s="11"/>
    </row>
    <row r="238" spans="1:1" ht="14.25" customHeight="1" x14ac:dyDescent="0.25">
      <c r="A238" s="11"/>
    </row>
    <row r="239" spans="1:1" ht="14.25" customHeight="1" x14ac:dyDescent="0.25">
      <c r="A239" s="11"/>
    </row>
    <row r="240" spans="1:1" ht="14.25" customHeight="1" x14ac:dyDescent="0.25">
      <c r="A240" s="11"/>
    </row>
    <row r="241" spans="1:1" ht="14.25" customHeight="1" x14ac:dyDescent="0.25">
      <c r="A241" s="11"/>
    </row>
    <row r="242" spans="1:1" ht="14.25" customHeight="1" x14ac:dyDescent="0.25">
      <c r="A242" s="11"/>
    </row>
    <row r="243" spans="1:1" ht="14.25" customHeight="1" x14ac:dyDescent="0.25">
      <c r="A243" s="11"/>
    </row>
    <row r="244" spans="1:1" ht="14.25" customHeight="1" x14ac:dyDescent="0.25">
      <c r="A244" s="11"/>
    </row>
    <row r="245" spans="1:1" ht="14.25" customHeight="1" x14ac:dyDescent="0.25">
      <c r="A245" s="11"/>
    </row>
    <row r="246" spans="1:1" ht="14.25" customHeight="1" x14ac:dyDescent="0.25">
      <c r="A246" s="11"/>
    </row>
    <row r="247" spans="1:1" ht="14.25" customHeight="1" x14ac:dyDescent="0.25">
      <c r="A247" s="11"/>
    </row>
    <row r="248" spans="1:1" ht="14.25" customHeight="1" x14ac:dyDescent="0.25">
      <c r="A248" s="11"/>
    </row>
    <row r="249" spans="1:1" ht="14.25" customHeight="1" x14ac:dyDescent="0.25">
      <c r="A249" s="11"/>
    </row>
    <row r="250" spans="1:1" ht="14.25" customHeight="1" x14ac:dyDescent="0.25">
      <c r="A250" s="11"/>
    </row>
    <row r="251" spans="1:1" ht="14.25" customHeight="1" x14ac:dyDescent="0.25">
      <c r="A251" s="11"/>
    </row>
    <row r="252" spans="1:1" ht="14.25" customHeight="1" x14ac:dyDescent="0.25">
      <c r="A252" s="11"/>
    </row>
    <row r="253" spans="1:1" ht="14.25" customHeight="1" x14ac:dyDescent="0.25">
      <c r="A253" s="11"/>
    </row>
    <row r="254" spans="1:1" ht="14.25" customHeight="1" x14ac:dyDescent="0.25">
      <c r="A254" s="11"/>
    </row>
    <row r="255" spans="1:1" ht="14.25" customHeight="1" x14ac:dyDescent="0.25">
      <c r="A255" s="11"/>
    </row>
    <row r="256" spans="1:1" ht="14.25" customHeight="1" x14ac:dyDescent="0.25">
      <c r="A256" s="11"/>
    </row>
    <row r="257" spans="1:1" ht="14.25" customHeight="1" x14ac:dyDescent="0.25">
      <c r="A257" s="11"/>
    </row>
    <row r="258" spans="1:1" ht="14.25" customHeight="1" x14ac:dyDescent="0.25">
      <c r="A258" s="11"/>
    </row>
    <row r="259" spans="1:1" ht="14.25" customHeight="1" x14ac:dyDescent="0.25">
      <c r="A259" s="11"/>
    </row>
    <row r="260" spans="1:1" ht="14.25" customHeight="1" x14ac:dyDescent="0.25">
      <c r="A260" s="11"/>
    </row>
    <row r="261" spans="1:1" ht="14.25" customHeight="1" x14ac:dyDescent="0.25">
      <c r="A261" s="11"/>
    </row>
    <row r="262" spans="1:1" ht="14.25" customHeight="1" x14ac:dyDescent="0.25">
      <c r="A262" s="11"/>
    </row>
    <row r="263" spans="1:1" ht="14.25" customHeight="1" x14ac:dyDescent="0.25">
      <c r="A263" s="11"/>
    </row>
    <row r="264" spans="1:1" ht="14.25" customHeight="1" x14ac:dyDescent="0.25">
      <c r="A264" s="11"/>
    </row>
    <row r="265" spans="1:1" ht="14.25" customHeight="1" x14ac:dyDescent="0.25">
      <c r="A265" s="11"/>
    </row>
    <row r="266" spans="1:1" ht="14.25" customHeight="1" x14ac:dyDescent="0.25">
      <c r="A266" s="11"/>
    </row>
    <row r="267" spans="1:1" ht="14.25" customHeight="1" x14ac:dyDescent="0.25">
      <c r="A267" s="11"/>
    </row>
    <row r="268" spans="1:1" ht="14.25" customHeight="1" x14ac:dyDescent="0.25">
      <c r="A268" s="11"/>
    </row>
    <row r="269" spans="1:1" ht="14.25" customHeight="1" x14ac:dyDescent="0.25">
      <c r="A269" s="11"/>
    </row>
    <row r="270" spans="1:1" ht="14.25" customHeight="1" x14ac:dyDescent="0.25">
      <c r="A270" s="11"/>
    </row>
    <row r="271" spans="1:1" ht="14.25" customHeight="1" x14ac:dyDescent="0.25">
      <c r="A271" s="11"/>
    </row>
    <row r="272" spans="1:1" ht="14.25" customHeight="1" x14ac:dyDescent="0.25">
      <c r="A272" s="11"/>
    </row>
    <row r="273" spans="1:1" ht="14.25" customHeight="1" x14ac:dyDescent="0.25">
      <c r="A273" s="11"/>
    </row>
    <row r="274" spans="1:1" ht="14.25" customHeight="1" x14ac:dyDescent="0.25">
      <c r="A274" s="11"/>
    </row>
    <row r="275" spans="1:1" ht="14.25" customHeight="1" x14ac:dyDescent="0.25">
      <c r="A275" s="11"/>
    </row>
    <row r="276" spans="1:1" ht="14.25" customHeight="1" x14ac:dyDescent="0.25">
      <c r="A276" s="11"/>
    </row>
    <row r="277" spans="1:1" ht="14.25" customHeight="1" x14ac:dyDescent="0.25">
      <c r="A277" s="11"/>
    </row>
    <row r="278" spans="1:1" ht="14.25" customHeight="1" x14ac:dyDescent="0.25">
      <c r="A278" s="11"/>
    </row>
    <row r="279" spans="1:1" ht="14.25" customHeight="1" x14ac:dyDescent="0.25">
      <c r="A279" s="11"/>
    </row>
    <row r="280" spans="1:1" ht="14.25" customHeight="1" x14ac:dyDescent="0.25">
      <c r="A280" s="11"/>
    </row>
    <row r="281" spans="1:1" ht="14.25" customHeight="1" x14ac:dyDescent="0.25">
      <c r="A281" s="11"/>
    </row>
    <row r="282" spans="1:1" ht="14.25" customHeight="1" x14ac:dyDescent="0.25">
      <c r="A282" s="11"/>
    </row>
    <row r="283" spans="1:1" ht="14.25" customHeight="1" x14ac:dyDescent="0.25">
      <c r="A283" s="11"/>
    </row>
    <row r="284" spans="1:1" ht="14.25" customHeight="1" x14ac:dyDescent="0.25">
      <c r="A284" s="11"/>
    </row>
    <row r="285" spans="1:1" ht="14.25" customHeight="1" x14ac:dyDescent="0.25">
      <c r="A285" s="11"/>
    </row>
    <row r="286" spans="1:1" ht="14.25" customHeight="1" x14ac:dyDescent="0.25">
      <c r="A286" s="11"/>
    </row>
    <row r="287" spans="1:1" ht="14.25" customHeight="1" x14ac:dyDescent="0.25">
      <c r="A287" s="11"/>
    </row>
    <row r="288" spans="1:1" ht="14.25" customHeight="1" x14ac:dyDescent="0.25">
      <c r="A288" s="11"/>
    </row>
    <row r="289" spans="1:1" ht="14.25" customHeight="1" x14ac:dyDescent="0.25">
      <c r="A289" s="11"/>
    </row>
    <row r="290" spans="1:1" ht="14.25" customHeight="1" x14ac:dyDescent="0.25">
      <c r="A290" s="11"/>
    </row>
    <row r="291" spans="1:1" ht="14.25" customHeight="1" x14ac:dyDescent="0.25">
      <c r="A291" s="11"/>
    </row>
    <row r="292" spans="1:1" ht="14.25" customHeight="1" x14ac:dyDescent="0.25">
      <c r="A292" s="11"/>
    </row>
    <row r="293" spans="1:1" ht="14.25" customHeight="1" x14ac:dyDescent="0.25">
      <c r="A293" s="11"/>
    </row>
    <row r="294" spans="1:1" ht="14.25" customHeight="1" x14ac:dyDescent="0.25">
      <c r="A294" s="11"/>
    </row>
    <row r="295" spans="1:1" ht="14.25" customHeight="1" x14ac:dyDescent="0.25">
      <c r="A295" s="11"/>
    </row>
    <row r="296" spans="1:1" ht="14.25" customHeight="1" x14ac:dyDescent="0.25">
      <c r="A296" s="11"/>
    </row>
    <row r="297" spans="1:1" ht="14.25" customHeight="1" x14ac:dyDescent="0.25">
      <c r="A297" s="11"/>
    </row>
    <row r="298" spans="1:1" ht="14.25" customHeight="1" x14ac:dyDescent="0.25">
      <c r="A298" s="11"/>
    </row>
    <row r="299" spans="1:1" ht="14.25" customHeight="1" x14ac:dyDescent="0.25">
      <c r="A299" s="11"/>
    </row>
    <row r="300" spans="1:1" ht="14.25" customHeight="1" x14ac:dyDescent="0.25">
      <c r="A300" s="11"/>
    </row>
    <row r="301" spans="1:1" ht="14.25" customHeight="1" x14ac:dyDescent="0.25">
      <c r="A301" s="11"/>
    </row>
    <row r="302" spans="1:1" ht="14.25" customHeight="1" x14ac:dyDescent="0.25">
      <c r="A302" s="11"/>
    </row>
    <row r="303" spans="1:1" ht="14.25" customHeight="1" x14ac:dyDescent="0.25">
      <c r="A303" s="11"/>
    </row>
    <row r="304" spans="1:1" ht="14.25" customHeight="1" x14ac:dyDescent="0.25">
      <c r="A304" s="11"/>
    </row>
    <row r="305" spans="1:1" ht="14.25" customHeight="1" x14ac:dyDescent="0.25">
      <c r="A305" s="11"/>
    </row>
    <row r="306" spans="1:1" ht="14.25" customHeight="1" x14ac:dyDescent="0.25">
      <c r="A306" s="11"/>
    </row>
    <row r="307" spans="1:1" ht="14.25" customHeight="1" x14ac:dyDescent="0.25">
      <c r="A307" s="11"/>
    </row>
    <row r="308" spans="1:1" ht="14.25" customHeight="1" x14ac:dyDescent="0.25">
      <c r="A308" s="11"/>
    </row>
    <row r="309" spans="1:1" ht="14.25" customHeight="1" x14ac:dyDescent="0.25">
      <c r="A309" s="11"/>
    </row>
    <row r="310" spans="1:1" ht="14.25" customHeight="1" x14ac:dyDescent="0.25">
      <c r="A310" s="11"/>
    </row>
    <row r="311" spans="1:1" ht="14.25" customHeight="1" x14ac:dyDescent="0.25">
      <c r="A311" s="11"/>
    </row>
    <row r="312" spans="1:1" ht="14.25" customHeight="1" x14ac:dyDescent="0.25">
      <c r="A312" s="11"/>
    </row>
    <row r="313" spans="1:1" ht="14.25" customHeight="1" x14ac:dyDescent="0.25">
      <c r="A313" s="11"/>
    </row>
    <row r="314" spans="1:1" ht="14.25" customHeight="1" x14ac:dyDescent="0.25">
      <c r="A314" s="11"/>
    </row>
    <row r="315" spans="1:1" ht="14.25" customHeight="1" x14ac:dyDescent="0.25">
      <c r="A315" s="11"/>
    </row>
    <row r="316" spans="1:1" ht="14.25" customHeight="1" x14ac:dyDescent="0.25">
      <c r="A316" s="11"/>
    </row>
    <row r="317" spans="1:1" ht="14.25" customHeight="1" x14ac:dyDescent="0.25">
      <c r="A317" s="11"/>
    </row>
    <row r="318" spans="1:1" ht="14.25" customHeight="1" x14ac:dyDescent="0.25">
      <c r="A318" s="11"/>
    </row>
    <row r="319" spans="1:1" ht="14.25" customHeight="1" x14ac:dyDescent="0.25">
      <c r="A319" s="11"/>
    </row>
    <row r="320" spans="1:1" ht="14.25" customHeight="1" x14ac:dyDescent="0.25">
      <c r="A320" s="11"/>
    </row>
    <row r="321" spans="1:1" ht="14.25" customHeight="1" x14ac:dyDescent="0.25">
      <c r="A321" s="11"/>
    </row>
    <row r="322" spans="1:1" ht="14.25" customHeight="1" x14ac:dyDescent="0.25">
      <c r="A322" s="11"/>
    </row>
    <row r="323" spans="1:1" ht="14.25" customHeight="1" x14ac:dyDescent="0.25">
      <c r="A323" s="11"/>
    </row>
    <row r="324" spans="1:1" ht="14.25" customHeight="1" x14ac:dyDescent="0.25">
      <c r="A324" s="11"/>
    </row>
    <row r="325" spans="1:1" ht="14.25" customHeight="1" x14ac:dyDescent="0.25">
      <c r="A325" s="11"/>
    </row>
    <row r="326" spans="1:1" ht="14.25" customHeight="1" x14ac:dyDescent="0.25">
      <c r="A326" s="11"/>
    </row>
    <row r="327" spans="1:1" ht="14.25" customHeight="1" x14ac:dyDescent="0.25">
      <c r="A327" s="11"/>
    </row>
    <row r="328" spans="1:1" ht="14.25" customHeight="1" x14ac:dyDescent="0.25">
      <c r="A328" s="11"/>
    </row>
    <row r="329" spans="1:1" ht="14.25" customHeight="1" x14ac:dyDescent="0.25">
      <c r="A329" s="11"/>
    </row>
    <row r="330" spans="1:1" ht="14.25" customHeight="1" x14ac:dyDescent="0.25">
      <c r="A330" s="11"/>
    </row>
    <row r="331" spans="1:1" ht="14.25" customHeight="1" x14ac:dyDescent="0.25">
      <c r="A331" s="11"/>
    </row>
    <row r="332" spans="1:1" ht="14.25" customHeight="1" x14ac:dyDescent="0.25">
      <c r="A332" s="11"/>
    </row>
    <row r="333" spans="1:1" ht="14.25" customHeight="1" x14ac:dyDescent="0.25">
      <c r="A333" s="11"/>
    </row>
    <row r="334" spans="1:1" ht="14.25" customHeight="1" x14ac:dyDescent="0.25">
      <c r="A334" s="11"/>
    </row>
    <row r="335" spans="1:1" ht="14.25" customHeight="1" x14ac:dyDescent="0.25">
      <c r="A335" s="11"/>
    </row>
    <row r="336" spans="1:1" ht="14.25" customHeight="1" x14ac:dyDescent="0.25">
      <c r="A336" s="11"/>
    </row>
    <row r="337" spans="1:1" ht="14.25" customHeight="1" x14ac:dyDescent="0.25">
      <c r="A337" s="11"/>
    </row>
    <row r="338" spans="1:1" ht="14.25" customHeight="1" x14ac:dyDescent="0.25">
      <c r="A338" s="11"/>
    </row>
    <row r="339" spans="1:1" ht="14.25" customHeight="1" x14ac:dyDescent="0.25">
      <c r="A339" s="11"/>
    </row>
    <row r="340" spans="1:1" ht="14.25" customHeight="1" x14ac:dyDescent="0.25">
      <c r="A340" s="11"/>
    </row>
    <row r="341" spans="1:1" ht="14.25" customHeight="1" x14ac:dyDescent="0.25">
      <c r="A341" s="11"/>
    </row>
    <row r="342" spans="1:1" ht="14.25" customHeight="1" x14ac:dyDescent="0.25">
      <c r="A342" s="11"/>
    </row>
    <row r="343" spans="1:1" ht="14.25" customHeight="1" x14ac:dyDescent="0.25">
      <c r="A343" s="11"/>
    </row>
    <row r="344" spans="1:1" ht="14.25" customHeight="1" x14ac:dyDescent="0.25">
      <c r="A344" s="11"/>
    </row>
    <row r="345" spans="1:1" ht="14.25" customHeight="1" x14ac:dyDescent="0.25">
      <c r="A345" s="11"/>
    </row>
    <row r="346" spans="1:1" ht="14.25" customHeight="1" x14ac:dyDescent="0.25">
      <c r="A346" s="11"/>
    </row>
    <row r="347" spans="1:1" ht="14.25" customHeight="1" x14ac:dyDescent="0.25">
      <c r="A347" s="11"/>
    </row>
    <row r="348" spans="1:1" ht="14.25" customHeight="1" x14ac:dyDescent="0.25">
      <c r="A348" s="11"/>
    </row>
    <row r="349" spans="1:1" ht="14.25" customHeight="1" x14ac:dyDescent="0.25">
      <c r="A349" s="11"/>
    </row>
    <row r="350" spans="1:1" ht="14.25" customHeight="1" x14ac:dyDescent="0.25">
      <c r="A350" s="11"/>
    </row>
    <row r="351" spans="1:1" ht="14.25" customHeight="1" x14ac:dyDescent="0.25">
      <c r="A351" s="11"/>
    </row>
    <row r="352" spans="1:1" ht="14.25" customHeight="1" x14ac:dyDescent="0.25">
      <c r="A352" s="11"/>
    </row>
    <row r="353" spans="1:1" ht="14.25" customHeight="1" x14ac:dyDescent="0.25">
      <c r="A353" s="11"/>
    </row>
    <row r="354" spans="1:1" ht="14.25" customHeight="1" x14ac:dyDescent="0.25">
      <c r="A354" s="11"/>
    </row>
    <row r="355" spans="1:1" ht="14.25" customHeight="1" x14ac:dyDescent="0.25">
      <c r="A355" s="11"/>
    </row>
    <row r="356" spans="1:1" ht="14.25" customHeight="1" x14ac:dyDescent="0.25">
      <c r="A356" s="11"/>
    </row>
    <row r="357" spans="1:1" ht="14.25" customHeight="1" x14ac:dyDescent="0.25">
      <c r="A357" s="11"/>
    </row>
    <row r="358" spans="1:1" ht="14.25" customHeight="1" x14ac:dyDescent="0.25">
      <c r="A358" s="11"/>
    </row>
    <row r="359" spans="1:1" ht="14.25" customHeight="1" x14ac:dyDescent="0.25">
      <c r="A359" s="11"/>
    </row>
    <row r="360" spans="1:1" ht="14.25" customHeight="1" x14ac:dyDescent="0.25">
      <c r="A360" s="11"/>
    </row>
    <row r="361" spans="1:1" ht="14.25" customHeight="1" x14ac:dyDescent="0.25">
      <c r="A361" s="11"/>
    </row>
    <row r="362" spans="1:1" ht="14.25" customHeight="1" x14ac:dyDescent="0.25">
      <c r="A362" s="11"/>
    </row>
    <row r="363" spans="1:1" ht="14.25" customHeight="1" x14ac:dyDescent="0.25">
      <c r="A363" s="11"/>
    </row>
    <row r="364" spans="1:1" ht="14.25" customHeight="1" x14ac:dyDescent="0.25">
      <c r="A364" s="11"/>
    </row>
    <row r="365" spans="1:1" ht="14.25" customHeight="1" x14ac:dyDescent="0.25">
      <c r="A365" s="11"/>
    </row>
    <row r="366" spans="1:1" ht="14.25" customHeight="1" x14ac:dyDescent="0.25">
      <c r="A366" s="11"/>
    </row>
    <row r="367" spans="1:1" ht="14.25" customHeight="1" x14ac:dyDescent="0.25">
      <c r="A367" s="11"/>
    </row>
    <row r="368" spans="1:1" ht="14.25" customHeight="1" x14ac:dyDescent="0.25">
      <c r="A368" s="11"/>
    </row>
    <row r="369" spans="1:1" ht="14.25" customHeight="1" x14ac:dyDescent="0.25">
      <c r="A369" s="11"/>
    </row>
    <row r="370" spans="1:1" ht="14.25" customHeight="1" x14ac:dyDescent="0.25">
      <c r="A370" s="11"/>
    </row>
    <row r="371" spans="1:1" ht="14.25" customHeight="1" x14ac:dyDescent="0.25">
      <c r="A371" s="11"/>
    </row>
    <row r="372" spans="1:1" ht="14.25" customHeight="1" x14ac:dyDescent="0.25">
      <c r="A372" s="11"/>
    </row>
    <row r="373" spans="1:1" ht="14.25" customHeight="1" x14ac:dyDescent="0.25">
      <c r="A373" s="11"/>
    </row>
    <row r="374" spans="1:1" ht="14.25" customHeight="1" x14ac:dyDescent="0.25">
      <c r="A374" s="11"/>
    </row>
    <row r="375" spans="1:1" ht="14.25" customHeight="1" x14ac:dyDescent="0.25">
      <c r="A375" s="11"/>
    </row>
    <row r="376" spans="1:1" ht="14.25" customHeight="1" x14ac:dyDescent="0.25">
      <c r="A376" s="11"/>
    </row>
    <row r="377" spans="1:1" ht="14.25" customHeight="1" x14ac:dyDescent="0.25">
      <c r="A377" s="11"/>
    </row>
    <row r="378" spans="1:1" ht="14.25" customHeight="1" x14ac:dyDescent="0.25">
      <c r="A378" s="11"/>
    </row>
    <row r="379" spans="1:1" ht="14.25" customHeight="1" x14ac:dyDescent="0.25">
      <c r="A379" s="11"/>
    </row>
    <row r="380" spans="1:1" ht="14.25" customHeight="1" x14ac:dyDescent="0.25">
      <c r="A380" s="11"/>
    </row>
    <row r="381" spans="1:1" ht="14.25" customHeight="1" x14ac:dyDescent="0.25">
      <c r="A381" s="11"/>
    </row>
    <row r="382" spans="1:1" ht="14.25" customHeight="1" x14ac:dyDescent="0.25">
      <c r="A382" s="11"/>
    </row>
    <row r="383" spans="1:1" ht="14.25" customHeight="1" x14ac:dyDescent="0.25">
      <c r="A383" s="11"/>
    </row>
    <row r="384" spans="1:1" ht="14.25" customHeight="1" x14ac:dyDescent="0.25">
      <c r="A384" s="11"/>
    </row>
    <row r="385" spans="1:1" ht="14.25" customHeight="1" x14ac:dyDescent="0.25">
      <c r="A385" s="11"/>
    </row>
    <row r="386" spans="1:1" ht="14.25" customHeight="1" x14ac:dyDescent="0.25">
      <c r="A386" s="11"/>
    </row>
    <row r="387" spans="1:1" ht="14.25" customHeight="1" x14ac:dyDescent="0.25">
      <c r="A387" s="11"/>
    </row>
    <row r="388" spans="1:1" ht="14.25" customHeight="1" x14ac:dyDescent="0.25">
      <c r="A388" s="11"/>
    </row>
    <row r="389" spans="1:1" ht="14.25" customHeight="1" x14ac:dyDescent="0.25">
      <c r="A389" s="11"/>
    </row>
    <row r="390" spans="1:1" ht="14.25" customHeight="1" x14ac:dyDescent="0.25">
      <c r="A390" s="11"/>
    </row>
    <row r="391" spans="1:1" ht="14.25" customHeight="1" x14ac:dyDescent="0.25">
      <c r="A391" s="11"/>
    </row>
    <row r="392" spans="1:1" ht="14.25" customHeight="1" x14ac:dyDescent="0.25">
      <c r="A392" s="11"/>
    </row>
    <row r="393" spans="1:1" ht="14.25" customHeight="1" x14ac:dyDescent="0.25">
      <c r="A393" s="11"/>
    </row>
    <row r="394" spans="1:1" ht="14.25" customHeight="1" x14ac:dyDescent="0.25">
      <c r="A394" s="11"/>
    </row>
    <row r="395" spans="1:1" ht="14.25" customHeight="1" x14ac:dyDescent="0.25">
      <c r="A395" s="11"/>
    </row>
    <row r="396" spans="1:1" ht="14.25" customHeight="1" x14ac:dyDescent="0.25">
      <c r="A396" s="11"/>
    </row>
    <row r="397" spans="1:1" ht="14.25" customHeight="1" x14ac:dyDescent="0.25">
      <c r="A397" s="11"/>
    </row>
    <row r="398" spans="1:1" ht="14.25" customHeight="1" x14ac:dyDescent="0.25">
      <c r="A398" s="11"/>
    </row>
    <row r="399" spans="1:1" ht="14.25" customHeight="1" x14ac:dyDescent="0.25">
      <c r="A399" s="11"/>
    </row>
    <row r="400" spans="1:1" ht="14.25" customHeight="1" x14ac:dyDescent="0.25">
      <c r="A400" s="11"/>
    </row>
    <row r="401" spans="1:1" ht="14.25" customHeight="1" x14ac:dyDescent="0.25">
      <c r="A401" s="11"/>
    </row>
    <row r="402" spans="1:1" ht="14.25" customHeight="1" x14ac:dyDescent="0.25">
      <c r="A402" s="11"/>
    </row>
    <row r="403" spans="1:1" ht="14.25" customHeight="1" x14ac:dyDescent="0.25">
      <c r="A403" s="11"/>
    </row>
    <row r="404" spans="1:1" ht="14.25" customHeight="1" x14ac:dyDescent="0.25">
      <c r="A404" s="11"/>
    </row>
    <row r="405" spans="1:1" ht="14.25" customHeight="1" x14ac:dyDescent="0.25">
      <c r="A405" s="11"/>
    </row>
    <row r="406" spans="1:1" ht="14.25" customHeight="1" x14ac:dyDescent="0.25">
      <c r="A406" s="11"/>
    </row>
    <row r="407" spans="1:1" ht="14.25" customHeight="1" x14ac:dyDescent="0.25">
      <c r="A407" s="11"/>
    </row>
    <row r="408" spans="1:1" ht="14.25" customHeight="1" x14ac:dyDescent="0.25">
      <c r="A408" s="11"/>
    </row>
    <row r="409" spans="1:1" ht="14.25" customHeight="1" x14ac:dyDescent="0.25">
      <c r="A409" s="11"/>
    </row>
    <row r="410" spans="1:1" ht="14.25" customHeight="1" x14ac:dyDescent="0.25">
      <c r="A410" s="11"/>
    </row>
    <row r="411" spans="1:1" ht="14.25" customHeight="1" x14ac:dyDescent="0.25">
      <c r="A411" s="11"/>
    </row>
    <row r="412" spans="1:1" ht="14.25" customHeight="1" x14ac:dyDescent="0.25">
      <c r="A412" s="11"/>
    </row>
    <row r="413" spans="1:1" ht="14.25" customHeight="1" x14ac:dyDescent="0.25">
      <c r="A413" s="11"/>
    </row>
    <row r="414" spans="1:1" ht="14.25" customHeight="1" x14ac:dyDescent="0.25">
      <c r="A414" s="11"/>
    </row>
    <row r="415" spans="1:1" ht="14.25" customHeight="1" x14ac:dyDescent="0.25">
      <c r="A415" s="11"/>
    </row>
    <row r="416" spans="1:1" ht="14.25" customHeight="1" x14ac:dyDescent="0.25">
      <c r="A416" s="11"/>
    </row>
    <row r="417" spans="1:1" ht="14.25" customHeight="1" x14ac:dyDescent="0.25">
      <c r="A417" s="11"/>
    </row>
    <row r="418" spans="1:1" ht="14.25" customHeight="1" x14ac:dyDescent="0.25">
      <c r="A418" s="11"/>
    </row>
    <row r="419" spans="1:1" ht="14.25" customHeight="1" x14ac:dyDescent="0.25">
      <c r="A419" s="11"/>
    </row>
    <row r="420" spans="1:1" ht="14.25" customHeight="1" x14ac:dyDescent="0.25">
      <c r="A420" s="11"/>
    </row>
    <row r="421" spans="1:1" ht="14.25" customHeight="1" x14ac:dyDescent="0.25">
      <c r="A421" s="11"/>
    </row>
    <row r="422" spans="1:1" ht="14.25" customHeight="1" x14ac:dyDescent="0.25">
      <c r="A422" s="11"/>
    </row>
    <row r="423" spans="1:1" ht="14.25" customHeight="1" x14ac:dyDescent="0.25">
      <c r="A423" s="11"/>
    </row>
    <row r="424" spans="1:1" ht="14.25" customHeight="1" x14ac:dyDescent="0.25">
      <c r="A424" s="11"/>
    </row>
    <row r="425" spans="1:1" ht="14.25" customHeight="1" x14ac:dyDescent="0.25">
      <c r="A425" s="11"/>
    </row>
    <row r="426" spans="1:1" ht="14.25" customHeight="1" x14ac:dyDescent="0.25">
      <c r="A426" s="11"/>
    </row>
    <row r="427" spans="1:1" ht="14.25" customHeight="1" x14ac:dyDescent="0.25">
      <c r="A427" s="11"/>
    </row>
    <row r="428" spans="1:1" ht="14.25" customHeight="1" x14ac:dyDescent="0.25">
      <c r="A428" s="11"/>
    </row>
    <row r="429" spans="1:1" ht="14.25" customHeight="1" x14ac:dyDescent="0.25">
      <c r="A429" s="11"/>
    </row>
    <row r="430" spans="1:1" ht="14.25" customHeight="1" x14ac:dyDescent="0.25">
      <c r="A430" s="11"/>
    </row>
    <row r="431" spans="1:1" ht="14.25" customHeight="1" x14ac:dyDescent="0.25">
      <c r="A431" s="11"/>
    </row>
    <row r="432" spans="1:1" ht="14.25" customHeight="1" x14ac:dyDescent="0.25">
      <c r="A432" s="11"/>
    </row>
    <row r="433" spans="1:1" ht="14.25" customHeight="1" x14ac:dyDescent="0.25">
      <c r="A433" s="11"/>
    </row>
    <row r="434" spans="1:1" ht="14.25" customHeight="1" x14ac:dyDescent="0.25">
      <c r="A434" s="11"/>
    </row>
    <row r="435" spans="1:1" ht="14.25" customHeight="1" x14ac:dyDescent="0.25">
      <c r="A435" s="11"/>
    </row>
    <row r="436" spans="1:1" ht="14.25" customHeight="1" x14ac:dyDescent="0.25">
      <c r="A436" s="11"/>
    </row>
    <row r="437" spans="1:1" ht="14.25" customHeight="1" x14ac:dyDescent="0.25">
      <c r="A437" s="11"/>
    </row>
    <row r="438" spans="1:1" ht="14.25" customHeight="1" x14ac:dyDescent="0.25">
      <c r="A438" s="11"/>
    </row>
    <row r="439" spans="1:1" ht="14.25" customHeight="1" x14ac:dyDescent="0.25">
      <c r="A439" s="11"/>
    </row>
    <row r="440" spans="1:1" ht="14.25" customHeight="1" x14ac:dyDescent="0.25">
      <c r="A440" s="11"/>
    </row>
    <row r="441" spans="1:1" ht="14.25" customHeight="1" x14ac:dyDescent="0.25">
      <c r="A441" s="11"/>
    </row>
    <row r="442" spans="1:1" ht="14.25" customHeight="1" x14ac:dyDescent="0.25">
      <c r="A442" s="11"/>
    </row>
    <row r="443" spans="1:1" ht="14.25" customHeight="1" x14ac:dyDescent="0.25">
      <c r="A443" s="11"/>
    </row>
    <row r="444" spans="1:1" ht="14.25" customHeight="1" x14ac:dyDescent="0.25">
      <c r="A444" s="11"/>
    </row>
    <row r="445" spans="1:1" ht="14.25" customHeight="1" x14ac:dyDescent="0.25">
      <c r="A445" s="11"/>
    </row>
    <row r="446" spans="1:1" ht="14.25" customHeight="1" x14ac:dyDescent="0.25">
      <c r="A446" s="11"/>
    </row>
    <row r="447" spans="1:1" ht="14.25" customHeight="1" x14ac:dyDescent="0.25">
      <c r="A447" s="11"/>
    </row>
    <row r="448" spans="1:1" ht="14.25" customHeight="1" x14ac:dyDescent="0.25">
      <c r="A448" s="11"/>
    </row>
    <row r="449" spans="1:1" ht="14.25" customHeight="1" x14ac:dyDescent="0.25">
      <c r="A449" s="11"/>
    </row>
    <row r="450" spans="1:1" ht="14.25" customHeight="1" x14ac:dyDescent="0.25">
      <c r="A450" s="11"/>
    </row>
    <row r="451" spans="1:1" ht="14.25" customHeight="1" x14ac:dyDescent="0.25">
      <c r="A451" s="11"/>
    </row>
    <row r="452" spans="1:1" ht="14.25" customHeight="1" x14ac:dyDescent="0.25">
      <c r="A452" s="11"/>
    </row>
    <row r="453" spans="1:1" ht="14.25" customHeight="1" x14ac:dyDescent="0.25">
      <c r="A453" s="11"/>
    </row>
    <row r="454" spans="1:1" ht="14.25" customHeight="1" x14ac:dyDescent="0.25">
      <c r="A454" s="11"/>
    </row>
    <row r="455" spans="1:1" ht="14.25" customHeight="1" x14ac:dyDescent="0.25">
      <c r="A455" s="11"/>
    </row>
    <row r="456" spans="1:1" ht="14.25" customHeight="1" x14ac:dyDescent="0.25">
      <c r="A456" s="11"/>
    </row>
    <row r="457" spans="1:1" ht="14.25" customHeight="1" x14ac:dyDescent="0.25">
      <c r="A457" s="11"/>
    </row>
    <row r="458" spans="1:1" ht="14.25" customHeight="1" x14ac:dyDescent="0.25">
      <c r="A458" s="11"/>
    </row>
    <row r="459" spans="1:1" ht="14.25" customHeight="1" x14ac:dyDescent="0.25">
      <c r="A459" s="11"/>
    </row>
    <row r="460" spans="1:1" ht="14.25" customHeight="1" x14ac:dyDescent="0.25">
      <c r="A460" s="11"/>
    </row>
    <row r="461" spans="1:1" ht="14.25" customHeight="1" x14ac:dyDescent="0.25">
      <c r="A461" s="11"/>
    </row>
    <row r="462" spans="1:1" ht="14.25" customHeight="1" x14ac:dyDescent="0.25">
      <c r="A462" s="11"/>
    </row>
    <row r="463" spans="1:1" ht="14.25" customHeight="1" x14ac:dyDescent="0.25">
      <c r="A463" s="11"/>
    </row>
    <row r="464" spans="1:1" ht="14.25" customHeight="1" x14ac:dyDescent="0.25">
      <c r="A464" s="11"/>
    </row>
    <row r="465" spans="1:1" ht="14.25" customHeight="1" x14ac:dyDescent="0.25">
      <c r="A465" s="11"/>
    </row>
    <row r="466" spans="1:1" ht="14.25" customHeight="1" x14ac:dyDescent="0.25">
      <c r="A466" s="11"/>
    </row>
    <row r="467" spans="1:1" ht="14.25" customHeight="1" x14ac:dyDescent="0.25">
      <c r="A467" s="11"/>
    </row>
    <row r="468" spans="1:1" ht="14.25" customHeight="1" x14ac:dyDescent="0.25">
      <c r="A468" s="11"/>
    </row>
    <row r="469" spans="1:1" ht="14.25" customHeight="1" x14ac:dyDescent="0.25">
      <c r="A469" s="11"/>
    </row>
    <row r="470" spans="1:1" ht="14.25" customHeight="1" x14ac:dyDescent="0.25">
      <c r="A470" s="11"/>
    </row>
    <row r="471" spans="1:1" ht="14.25" customHeight="1" x14ac:dyDescent="0.25">
      <c r="A471" s="11"/>
    </row>
    <row r="472" spans="1:1" ht="14.25" customHeight="1" x14ac:dyDescent="0.25">
      <c r="A472" s="11"/>
    </row>
    <row r="473" spans="1:1" ht="14.25" customHeight="1" x14ac:dyDescent="0.25">
      <c r="A473" s="11"/>
    </row>
    <row r="474" spans="1:1" ht="14.25" customHeight="1" x14ac:dyDescent="0.25">
      <c r="A474" s="11"/>
    </row>
    <row r="475" spans="1:1" ht="14.25" customHeight="1" x14ac:dyDescent="0.25">
      <c r="A475" s="11"/>
    </row>
    <row r="476" spans="1:1" ht="14.25" customHeight="1" x14ac:dyDescent="0.25">
      <c r="A476" s="11"/>
    </row>
    <row r="477" spans="1:1" ht="14.25" customHeight="1" x14ac:dyDescent="0.25">
      <c r="A477" s="11"/>
    </row>
    <row r="478" spans="1:1" ht="14.25" customHeight="1" x14ac:dyDescent="0.25">
      <c r="A478" s="11"/>
    </row>
    <row r="479" spans="1:1" ht="14.25" customHeight="1" x14ac:dyDescent="0.25">
      <c r="A479" s="11"/>
    </row>
    <row r="480" spans="1:1" ht="14.25" customHeight="1" x14ac:dyDescent="0.25">
      <c r="A480" s="11"/>
    </row>
    <row r="481" spans="1:1" ht="14.25" customHeight="1" x14ac:dyDescent="0.25">
      <c r="A481" s="11"/>
    </row>
    <row r="482" spans="1:1" ht="14.25" customHeight="1" x14ac:dyDescent="0.25">
      <c r="A482" s="11"/>
    </row>
    <row r="483" spans="1:1" ht="14.25" customHeight="1" x14ac:dyDescent="0.25">
      <c r="A483" s="11"/>
    </row>
    <row r="484" spans="1:1" ht="14.25" customHeight="1" x14ac:dyDescent="0.25">
      <c r="A484" s="11"/>
    </row>
    <row r="485" spans="1:1" ht="14.25" customHeight="1" x14ac:dyDescent="0.25">
      <c r="A485" s="11"/>
    </row>
    <row r="486" spans="1:1" ht="14.25" customHeight="1" x14ac:dyDescent="0.25">
      <c r="A486" s="11"/>
    </row>
    <row r="487" spans="1:1" ht="14.25" customHeight="1" x14ac:dyDescent="0.25">
      <c r="A487" s="11"/>
    </row>
    <row r="488" spans="1:1" ht="14.25" customHeight="1" x14ac:dyDescent="0.25">
      <c r="A488" s="11"/>
    </row>
    <row r="489" spans="1:1" ht="14.25" customHeight="1" x14ac:dyDescent="0.25">
      <c r="A489" s="11"/>
    </row>
    <row r="490" spans="1:1" ht="14.25" customHeight="1" x14ac:dyDescent="0.25">
      <c r="A490" s="11"/>
    </row>
    <row r="491" spans="1:1" ht="14.25" customHeight="1" x14ac:dyDescent="0.25">
      <c r="A491" s="11"/>
    </row>
    <row r="492" spans="1:1" ht="14.25" customHeight="1" x14ac:dyDescent="0.25">
      <c r="A492" s="11"/>
    </row>
    <row r="493" spans="1:1" ht="14.25" customHeight="1" x14ac:dyDescent="0.25">
      <c r="A493" s="11"/>
    </row>
    <row r="494" spans="1:1" ht="14.25" customHeight="1" x14ac:dyDescent="0.25">
      <c r="A494" s="11"/>
    </row>
    <row r="495" spans="1:1" ht="14.25" customHeight="1" x14ac:dyDescent="0.25">
      <c r="A495" s="11"/>
    </row>
    <row r="496" spans="1:1" ht="14.25" customHeight="1" x14ac:dyDescent="0.25">
      <c r="A496" s="11"/>
    </row>
    <row r="497" spans="1:1" ht="14.25" customHeight="1" x14ac:dyDescent="0.25">
      <c r="A497" s="11"/>
    </row>
    <row r="498" spans="1:1" ht="14.25" customHeight="1" x14ac:dyDescent="0.25">
      <c r="A498" s="11"/>
    </row>
    <row r="499" spans="1:1" ht="14.25" customHeight="1" x14ac:dyDescent="0.25">
      <c r="A499" s="11"/>
    </row>
    <row r="500" spans="1:1" ht="14.25" customHeight="1" x14ac:dyDescent="0.25">
      <c r="A500" s="11"/>
    </row>
    <row r="501" spans="1:1" ht="14.25" customHeight="1" x14ac:dyDescent="0.25">
      <c r="A501" s="11"/>
    </row>
    <row r="502" spans="1:1" ht="14.25" customHeight="1" x14ac:dyDescent="0.25">
      <c r="A502" s="11"/>
    </row>
    <row r="503" spans="1:1" ht="14.25" customHeight="1" x14ac:dyDescent="0.25">
      <c r="A503" s="11"/>
    </row>
    <row r="504" spans="1:1" ht="14.25" customHeight="1" x14ac:dyDescent="0.25">
      <c r="A504" s="11"/>
    </row>
    <row r="505" spans="1:1" ht="14.25" customHeight="1" x14ac:dyDescent="0.25">
      <c r="A505" s="11"/>
    </row>
    <row r="506" spans="1:1" ht="14.25" customHeight="1" x14ac:dyDescent="0.25">
      <c r="A506" s="11"/>
    </row>
    <row r="507" spans="1:1" ht="14.25" customHeight="1" x14ac:dyDescent="0.25">
      <c r="A507" s="11"/>
    </row>
    <row r="508" spans="1:1" ht="14.25" customHeight="1" x14ac:dyDescent="0.25">
      <c r="A508" s="11"/>
    </row>
    <row r="509" spans="1:1" ht="14.25" customHeight="1" x14ac:dyDescent="0.25">
      <c r="A509" s="11"/>
    </row>
    <row r="510" spans="1:1" ht="14.25" customHeight="1" x14ac:dyDescent="0.25">
      <c r="A510" s="11"/>
    </row>
    <row r="511" spans="1:1" ht="14.25" customHeight="1" x14ac:dyDescent="0.25">
      <c r="A511" s="11"/>
    </row>
    <row r="512" spans="1:1" ht="14.25" customHeight="1" x14ac:dyDescent="0.25">
      <c r="A512" s="11"/>
    </row>
    <row r="513" spans="1:1" ht="14.25" customHeight="1" x14ac:dyDescent="0.25">
      <c r="A513" s="11"/>
    </row>
    <row r="514" spans="1:1" ht="14.25" customHeight="1" x14ac:dyDescent="0.25">
      <c r="A514" s="11"/>
    </row>
    <row r="515" spans="1:1" ht="14.25" customHeight="1" x14ac:dyDescent="0.25">
      <c r="A515" s="11"/>
    </row>
    <row r="516" spans="1:1" ht="14.25" customHeight="1" x14ac:dyDescent="0.25">
      <c r="A516" s="11"/>
    </row>
    <row r="517" spans="1:1" ht="14.25" customHeight="1" x14ac:dyDescent="0.25">
      <c r="A517" s="11"/>
    </row>
    <row r="518" spans="1:1" ht="14.25" customHeight="1" x14ac:dyDescent="0.25">
      <c r="A518" s="11"/>
    </row>
    <row r="519" spans="1:1" ht="14.25" customHeight="1" x14ac:dyDescent="0.25">
      <c r="A519" s="11"/>
    </row>
    <row r="520" spans="1:1" ht="14.25" customHeight="1" x14ac:dyDescent="0.25">
      <c r="A520" s="11"/>
    </row>
    <row r="521" spans="1:1" ht="14.25" customHeight="1" x14ac:dyDescent="0.25">
      <c r="A521" s="11"/>
    </row>
    <row r="522" spans="1:1" ht="14.25" customHeight="1" x14ac:dyDescent="0.25">
      <c r="A522" s="11"/>
    </row>
    <row r="523" spans="1:1" ht="14.25" customHeight="1" x14ac:dyDescent="0.25">
      <c r="A523" s="11"/>
    </row>
    <row r="524" spans="1:1" ht="14.25" customHeight="1" x14ac:dyDescent="0.25">
      <c r="A524" s="11"/>
    </row>
    <row r="525" spans="1:1" ht="14.25" customHeight="1" x14ac:dyDescent="0.25">
      <c r="A525" s="11"/>
    </row>
    <row r="526" spans="1:1" ht="14.25" customHeight="1" x14ac:dyDescent="0.25">
      <c r="A526" s="11"/>
    </row>
    <row r="527" spans="1:1" ht="14.25" customHeight="1" x14ac:dyDescent="0.25">
      <c r="A527" s="11"/>
    </row>
    <row r="528" spans="1:1" ht="14.25" customHeight="1" x14ac:dyDescent="0.25">
      <c r="A528" s="11"/>
    </row>
    <row r="529" spans="1:1" ht="14.25" customHeight="1" x14ac:dyDescent="0.25">
      <c r="A529" s="11"/>
    </row>
    <row r="530" spans="1:1" ht="14.25" customHeight="1" x14ac:dyDescent="0.25">
      <c r="A530" s="11"/>
    </row>
    <row r="531" spans="1:1" ht="14.25" customHeight="1" x14ac:dyDescent="0.25">
      <c r="A531" s="11"/>
    </row>
    <row r="532" spans="1:1" ht="14.25" customHeight="1" x14ac:dyDescent="0.25">
      <c r="A532" s="11"/>
    </row>
    <row r="533" spans="1:1" ht="14.25" customHeight="1" x14ac:dyDescent="0.25">
      <c r="A533" s="11"/>
    </row>
    <row r="534" spans="1:1" ht="14.25" customHeight="1" x14ac:dyDescent="0.25">
      <c r="A534" s="11"/>
    </row>
    <row r="535" spans="1:1" ht="14.25" customHeight="1" x14ac:dyDescent="0.25">
      <c r="A535" s="11"/>
    </row>
    <row r="536" spans="1:1" ht="14.25" customHeight="1" x14ac:dyDescent="0.25">
      <c r="A536" s="11"/>
    </row>
    <row r="537" spans="1:1" ht="14.25" customHeight="1" x14ac:dyDescent="0.25">
      <c r="A537" s="11"/>
    </row>
    <row r="538" spans="1:1" ht="14.25" customHeight="1" x14ac:dyDescent="0.25">
      <c r="A538" s="11"/>
    </row>
    <row r="539" spans="1:1" ht="14.25" customHeight="1" x14ac:dyDescent="0.25">
      <c r="A539" s="11"/>
    </row>
    <row r="540" spans="1:1" ht="14.25" customHeight="1" x14ac:dyDescent="0.25">
      <c r="A540" s="11"/>
    </row>
    <row r="541" spans="1:1" ht="14.25" customHeight="1" x14ac:dyDescent="0.25">
      <c r="A541" s="11"/>
    </row>
    <row r="542" spans="1:1" ht="14.25" customHeight="1" x14ac:dyDescent="0.25">
      <c r="A542" s="11"/>
    </row>
    <row r="543" spans="1:1" ht="14.25" customHeight="1" x14ac:dyDescent="0.25">
      <c r="A543" s="11"/>
    </row>
    <row r="544" spans="1:1" ht="14.25" customHeight="1" x14ac:dyDescent="0.25">
      <c r="A544" s="11"/>
    </row>
    <row r="545" spans="1:1" ht="14.25" customHeight="1" x14ac:dyDescent="0.25">
      <c r="A545" s="11"/>
    </row>
    <row r="546" spans="1:1" ht="14.25" customHeight="1" x14ac:dyDescent="0.25">
      <c r="A546" s="11"/>
    </row>
    <row r="547" spans="1:1" ht="14.25" customHeight="1" x14ac:dyDescent="0.25">
      <c r="A547" s="11"/>
    </row>
    <row r="548" spans="1:1" ht="14.25" customHeight="1" x14ac:dyDescent="0.25">
      <c r="A548" s="11"/>
    </row>
    <row r="549" spans="1:1" ht="14.25" customHeight="1" x14ac:dyDescent="0.25">
      <c r="A549" s="11"/>
    </row>
    <row r="550" spans="1:1" ht="14.25" customHeight="1" x14ac:dyDescent="0.25">
      <c r="A550" s="11"/>
    </row>
    <row r="551" spans="1:1" ht="14.25" customHeight="1" x14ac:dyDescent="0.25">
      <c r="A551" s="11"/>
    </row>
    <row r="552" spans="1:1" ht="14.25" customHeight="1" x14ac:dyDescent="0.25">
      <c r="A552" s="11"/>
    </row>
    <row r="553" spans="1:1" ht="14.25" customHeight="1" x14ac:dyDescent="0.25">
      <c r="A553" s="11"/>
    </row>
    <row r="554" spans="1:1" ht="14.25" customHeight="1" x14ac:dyDescent="0.25">
      <c r="A554" s="11"/>
    </row>
    <row r="555" spans="1:1" ht="14.25" customHeight="1" x14ac:dyDescent="0.25">
      <c r="A555" s="11"/>
    </row>
    <row r="556" spans="1:1" ht="14.25" customHeight="1" x14ac:dyDescent="0.25">
      <c r="A556" s="11"/>
    </row>
    <row r="557" spans="1:1" ht="14.25" customHeight="1" x14ac:dyDescent="0.25">
      <c r="A557" s="11"/>
    </row>
    <row r="558" spans="1:1" ht="14.25" customHeight="1" x14ac:dyDescent="0.25">
      <c r="A558" s="11"/>
    </row>
    <row r="559" spans="1:1" ht="14.25" customHeight="1" x14ac:dyDescent="0.25">
      <c r="A559" s="11"/>
    </row>
    <row r="560" spans="1:1" ht="14.25" customHeight="1" x14ac:dyDescent="0.25">
      <c r="A560" s="11"/>
    </row>
    <row r="561" spans="1:1" ht="14.25" customHeight="1" x14ac:dyDescent="0.25">
      <c r="A561" s="11"/>
    </row>
    <row r="562" spans="1:1" ht="14.25" customHeight="1" x14ac:dyDescent="0.25">
      <c r="A562" s="11"/>
    </row>
    <row r="563" spans="1:1" ht="14.25" customHeight="1" x14ac:dyDescent="0.25">
      <c r="A563" s="11"/>
    </row>
    <row r="564" spans="1:1" ht="14.25" customHeight="1" x14ac:dyDescent="0.25">
      <c r="A564" s="11"/>
    </row>
    <row r="565" spans="1:1" ht="14.25" customHeight="1" x14ac:dyDescent="0.25">
      <c r="A565" s="11"/>
    </row>
    <row r="566" spans="1:1" ht="14.25" customHeight="1" x14ac:dyDescent="0.25">
      <c r="A566" s="11"/>
    </row>
    <row r="567" spans="1:1" ht="14.25" customHeight="1" x14ac:dyDescent="0.25">
      <c r="A567" s="11"/>
    </row>
    <row r="568" spans="1:1" ht="14.25" customHeight="1" x14ac:dyDescent="0.25">
      <c r="A568" s="11"/>
    </row>
    <row r="569" spans="1:1" ht="14.25" customHeight="1" x14ac:dyDescent="0.25">
      <c r="A569" s="11"/>
    </row>
    <row r="570" spans="1:1" ht="14.25" customHeight="1" x14ac:dyDescent="0.25">
      <c r="A570" s="11"/>
    </row>
    <row r="571" spans="1:1" ht="14.25" customHeight="1" x14ac:dyDescent="0.25">
      <c r="A571" s="11"/>
    </row>
    <row r="572" spans="1:1" ht="14.25" customHeight="1" x14ac:dyDescent="0.25">
      <c r="A572" s="11"/>
    </row>
    <row r="573" spans="1:1" ht="14.25" customHeight="1" x14ac:dyDescent="0.25">
      <c r="A573" s="11"/>
    </row>
    <row r="574" spans="1:1" ht="14.25" customHeight="1" x14ac:dyDescent="0.25">
      <c r="A574" s="11"/>
    </row>
    <row r="575" spans="1:1" ht="14.25" customHeight="1" x14ac:dyDescent="0.25">
      <c r="A575" s="11"/>
    </row>
    <row r="576" spans="1:1" ht="14.25" customHeight="1" x14ac:dyDescent="0.25">
      <c r="A576" s="11"/>
    </row>
    <row r="577" spans="1:1" ht="14.25" customHeight="1" x14ac:dyDescent="0.25">
      <c r="A577" s="11"/>
    </row>
    <row r="578" spans="1:1" ht="14.25" customHeight="1" x14ac:dyDescent="0.25">
      <c r="A578" s="11"/>
    </row>
    <row r="579" spans="1:1" ht="14.25" customHeight="1" x14ac:dyDescent="0.25">
      <c r="A579" s="11"/>
    </row>
    <row r="580" spans="1:1" ht="14.25" customHeight="1" x14ac:dyDescent="0.25">
      <c r="A580" s="11"/>
    </row>
    <row r="581" spans="1:1" ht="14.25" customHeight="1" x14ac:dyDescent="0.25">
      <c r="A581" s="11"/>
    </row>
    <row r="582" spans="1:1" ht="14.25" customHeight="1" x14ac:dyDescent="0.25">
      <c r="A582" s="11"/>
    </row>
    <row r="583" spans="1:1" ht="14.25" customHeight="1" x14ac:dyDescent="0.25">
      <c r="A583" s="11"/>
    </row>
    <row r="584" spans="1:1" ht="14.25" customHeight="1" x14ac:dyDescent="0.25">
      <c r="A584" s="11"/>
    </row>
    <row r="585" spans="1:1" ht="14.25" customHeight="1" x14ac:dyDescent="0.25">
      <c r="A585" s="11"/>
    </row>
    <row r="586" spans="1:1" ht="14.25" customHeight="1" x14ac:dyDescent="0.25">
      <c r="A586" s="11"/>
    </row>
    <row r="587" spans="1:1" ht="14.25" customHeight="1" x14ac:dyDescent="0.25">
      <c r="A587" s="11"/>
    </row>
    <row r="588" spans="1:1" ht="14.25" customHeight="1" x14ac:dyDescent="0.25">
      <c r="A588" s="11"/>
    </row>
    <row r="589" spans="1:1" ht="14.25" customHeight="1" x14ac:dyDescent="0.25">
      <c r="A589" s="11"/>
    </row>
    <row r="590" spans="1:1" ht="14.25" customHeight="1" x14ac:dyDescent="0.25">
      <c r="A590" s="11"/>
    </row>
    <row r="591" spans="1:1" ht="14.25" customHeight="1" x14ac:dyDescent="0.25">
      <c r="A591" s="11"/>
    </row>
    <row r="592" spans="1:1" ht="14.25" customHeight="1" x14ac:dyDescent="0.25">
      <c r="A592" s="11"/>
    </row>
    <row r="593" spans="1:1" ht="14.25" customHeight="1" x14ac:dyDescent="0.25">
      <c r="A593" s="11"/>
    </row>
    <row r="594" spans="1:1" ht="14.25" customHeight="1" x14ac:dyDescent="0.25">
      <c r="A594" s="11"/>
    </row>
    <row r="595" spans="1:1" ht="14.25" customHeight="1" x14ac:dyDescent="0.25">
      <c r="A595" s="11"/>
    </row>
    <row r="596" spans="1:1" ht="14.25" customHeight="1" x14ac:dyDescent="0.25">
      <c r="A596" s="11"/>
    </row>
    <row r="597" spans="1:1" ht="14.25" customHeight="1" x14ac:dyDescent="0.25">
      <c r="A597" s="11"/>
    </row>
    <row r="598" spans="1:1" ht="14.25" customHeight="1" x14ac:dyDescent="0.25">
      <c r="A598" s="11"/>
    </row>
    <row r="599" spans="1:1" ht="14.25" customHeight="1" x14ac:dyDescent="0.25">
      <c r="A599" s="11"/>
    </row>
    <row r="600" spans="1:1" ht="14.25" customHeight="1" x14ac:dyDescent="0.25">
      <c r="A600" s="11"/>
    </row>
    <row r="601" spans="1:1" ht="14.25" customHeight="1" x14ac:dyDescent="0.25">
      <c r="A601" s="11"/>
    </row>
    <row r="602" spans="1:1" ht="14.25" customHeight="1" x14ac:dyDescent="0.25">
      <c r="A602" s="11"/>
    </row>
    <row r="603" spans="1:1" ht="14.25" customHeight="1" x14ac:dyDescent="0.25">
      <c r="A603" s="11"/>
    </row>
    <row r="604" spans="1:1" ht="14.25" customHeight="1" x14ac:dyDescent="0.25">
      <c r="A604" s="11"/>
    </row>
    <row r="605" spans="1:1" ht="14.25" customHeight="1" x14ac:dyDescent="0.25">
      <c r="A605" s="11"/>
    </row>
    <row r="606" spans="1:1" ht="14.25" customHeight="1" x14ac:dyDescent="0.25">
      <c r="A606" s="11"/>
    </row>
    <row r="607" spans="1:1" ht="14.25" customHeight="1" x14ac:dyDescent="0.25">
      <c r="A607" s="11"/>
    </row>
    <row r="608" spans="1:1" ht="14.25" customHeight="1" x14ac:dyDescent="0.25">
      <c r="A608" s="11"/>
    </row>
    <row r="609" spans="1:1" ht="14.25" customHeight="1" x14ac:dyDescent="0.25">
      <c r="A609" s="11"/>
    </row>
    <row r="610" spans="1:1" ht="14.25" customHeight="1" x14ac:dyDescent="0.25">
      <c r="A610" s="11"/>
    </row>
    <row r="611" spans="1:1" ht="14.25" customHeight="1" x14ac:dyDescent="0.25">
      <c r="A611" s="11"/>
    </row>
    <row r="612" spans="1:1" ht="14.25" customHeight="1" x14ac:dyDescent="0.25">
      <c r="A612" s="11"/>
    </row>
    <row r="613" spans="1:1" ht="14.25" customHeight="1" x14ac:dyDescent="0.25">
      <c r="A613" s="11"/>
    </row>
    <row r="614" spans="1:1" ht="14.25" customHeight="1" x14ac:dyDescent="0.25">
      <c r="A614" s="11"/>
    </row>
    <row r="615" spans="1:1" ht="14.25" customHeight="1" x14ac:dyDescent="0.25">
      <c r="A615" s="11"/>
    </row>
    <row r="616" spans="1:1" ht="14.25" customHeight="1" x14ac:dyDescent="0.25">
      <c r="A616" s="11"/>
    </row>
    <row r="617" spans="1:1" ht="14.25" customHeight="1" x14ac:dyDescent="0.25">
      <c r="A617" s="11"/>
    </row>
    <row r="618" spans="1:1" ht="14.25" customHeight="1" x14ac:dyDescent="0.25">
      <c r="A618" s="11"/>
    </row>
    <row r="619" spans="1:1" ht="14.25" customHeight="1" x14ac:dyDescent="0.25">
      <c r="A619" s="11"/>
    </row>
    <row r="620" spans="1:1" ht="14.25" customHeight="1" x14ac:dyDescent="0.25">
      <c r="A620" s="11"/>
    </row>
    <row r="621" spans="1:1" ht="14.25" customHeight="1" x14ac:dyDescent="0.25">
      <c r="A621" s="11"/>
    </row>
    <row r="622" spans="1:1" ht="14.25" customHeight="1" x14ac:dyDescent="0.25">
      <c r="A622" s="11"/>
    </row>
    <row r="623" spans="1:1" ht="14.25" customHeight="1" x14ac:dyDescent="0.25">
      <c r="A623" s="11"/>
    </row>
    <row r="624" spans="1:1" ht="14.25" customHeight="1" x14ac:dyDescent="0.25">
      <c r="A624" s="11"/>
    </row>
    <row r="625" spans="1:1" ht="14.25" customHeight="1" x14ac:dyDescent="0.25">
      <c r="A625" s="11"/>
    </row>
    <row r="626" spans="1:1" ht="14.25" customHeight="1" x14ac:dyDescent="0.25">
      <c r="A626" s="11"/>
    </row>
    <row r="627" spans="1:1" ht="14.25" customHeight="1" x14ac:dyDescent="0.25">
      <c r="A627" s="11"/>
    </row>
    <row r="628" spans="1:1" ht="14.25" customHeight="1" x14ac:dyDescent="0.25">
      <c r="A628" s="11"/>
    </row>
    <row r="629" spans="1:1" ht="14.25" customHeight="1" x14ac:dyDescent="0.25">
      <c r="A629" s="11"/>
    </row>
    <row r="630" spans="1:1" ht="14.25" customHeight="1" x14ac:dyDescent="0.25">
      <c r="A630" s="11"/>
    </row>
    <row r="631" spans="1:1" ht="14.25" customHeight="1" x14ac:dyDescent="0.25">
      <c r="A631" s="11"/>
    </row>
    <row r="632" spans="1:1" ht="14.25" customHeight="1" x14ac:dyDescent="0.25">
      <c r="A632" s="11"/>
    </row>
    <row r="633" spans="1:1" ht="14.25" customHeight="1" x14ac:dyDescent="0.25">
      <c r="A633" s="11"/>
    </row>
    <row r="634" spans="1:1" ht="14.25" customHeight="1" x14ac:dyDescent="0.25">
      <c r="A634" s="11"/>
    </row>
    <row r="635" spans="1:1" ht="14.25" customHeight="1" x14ac:dyDescent="0.25">
      <c r="A635" s="11"/>
    </row>
    <row r="636" spans="1:1" ht="14.25" customHeight="1" x14ac:dyDescent="0.25">
      <c r="A636" s="11"/>
    </row>
    <row r="637" spans="1:1" ht="14.25" customHeight="1" x14ac:dyDescent="0.25">
      <c r="A637" s="11"/>
    </row>
    <row r="638" spans="1:1" ht="14.25" customHeight="1" x14ac:dyDescent="0.25">
      <c r="A638" s="11"/>
    </row>
    <row r="639" spans="1:1" ht="14.25" customHeight="1" x14ac:dyDescent="0.25">
      <c r="A639" s="11"/>
    </row>
    <row r="640" spans="1:1" ht="14.25" customHeight="1" x14ac:dyDescent="0.25">
      <c r="A640" s="11"/>
    </row>
    <row r="641" spans="1:1" ht="14.25" customHeight="1" x14ac:dyDescent="0.25">
      <c r="A641" s="11"/>
    </row>
    <row r="642" spans="1:1" ht="14.25" customHeight="1" x14ac:dyDescent="0.25">
      <c r="A642" s="11"/>
    </row>
    <row r="643" spans="1:1" ht="14.25" customHeight="1" x14ac:dyDescent="0.25">
      <c r="A643" s="11"/>
    </row>
    <row r="644" spans="1:1" ht="14.25" customHeight="1" x14ac:dyDescent="0.25">
      <c r="A644" s="11"/>
    </row>
    <row r="645" spans="1:1" ht="14.25" customHeight="1" x14ac:dyDescent="0.25">
      <c r="A645" s="11"/>
    </row>
    <row r="646" spans="1:1" ht="14.25" customHeight="1" x14ac:dyDescent="0.25">
      <c r="A646" s="11"/>
    </row>
    <row r="647" spans="1:1" ht="14.25" customHeight="1" x14ac:dyDescent="0.25">
      <c r="A647" s="11"/>
    </row>
    <row r="648" spans="1:1" ht="14.25" customHeight="1" x14ac:dyDescent="0.25">
      <c r="A648" s="11"/>
    </row>
    <row r="649" spans="1:1" ht="14.25" customHeight="1" x14ac:dyDescent="0.25">
      <c r="A649" s="11"/>
    </row>
    <row r="650" spans="1:1" ht="14.25" customHeight="1" x14ac:dyDescent="0.25">
      <c r="A650" s="11"/>
    </row>
    <row r="651" spans="1:1" ht="14.25" customHeight="1" x14ac:dyDescent="0.25">
      <c r="A651" s="11"/>
    </row>
    <row r="652" spans="1:1" ht="14.25" customHeight="1" x14ac:dyDescent="0.25">
      <c r="A652" s="11"/>
    </row>
    <row r="653" spans="1:1" ht="14.25" customHeight="1" x14ac:dyDescent="0.25">
      <c r="A653" s="11"/>
    </row>
    <row r="654" spans="1:1" ht="14.25" customHeight="1" x14ac:dyDescent="0.25">
      <c r="A654" s="11"/>
    </row>
    <row r="655" spans="1:1" ht="14.25" customHeight="1" x14ac:dyDescent="0.25">
      <c r="A655" s="11"/>
    </row>
    <row r="656" spans="1:1" ht="14.25" customHeight="1" x14ac:dyDescent="0.25">
      <c r="A656" s="11"/>
    </row>
    <row r="657" spans="1:1" ht="14.25" customHeight="1" x14ac:dyDescent="0.25">
      <c r="A657" s="11"/>
    </row>
    <row r="658" spans="1:1" ht="14.25" customHeight="1" x14ac:dyDescent="0.25">
      <c r="A658" s="11"/>
    </row>
    <row r="659" spans="1:1" ht="14.25" customHeight="1" x14ac:dyDescent="0.25">
      <c r="A659" s="11"/>
    </row>
    <row r="660" spans="1:1" ht="14.25" customHeight="1" x14ac:dyDescent="0.25">
      <c r="A660" s="11"/>
    </row>
    <row r="661" spans="1:1" ht="14.25" customHeight="1" x14ac:dyDescent="0.25">
      <c r="A661" s="11"/>
    </row>
    <row r="662" spans="1:1" ht="14.25" customHeight="1" x14ac:dyDescent="0.25">
      <c r="A662" s="11"/>
    </row>
    <row r="663" spans="1:1" ht="14.25" customHeight="1" x14ac:dyDescent="0.25">
      <c r="A663" s="11"/>
    </row>
    <row r="664" spans="1:1" ht="14.25" customHeight="1" x14ac:dyDescent="0.25">
      <c r="A664" s="11"/>
    </row>
    <row r="665" spans="1:1" ht="14.25" customHeight="1" x14ac:dyDescent="0.25">
      <c r="A665" s="11"/>
    </row>
    <row r="666" spans="1:1" ht="14.25" customHeight="1" x14ac:dyDescent="0.25">
      <c r="A666" s="11"/>
    </row>
    <row r="667" spans="1:1" ht="14.25" customHeight="1" x14ac:dyDescent="0.25">
      <c r="A667" s="11"/>
    </row>
    <row r="668" spans="1:1" ht="14.25" customHeight="1" x14ac:dyDescent="0.25">
      <c r="A668" s="11"/>
    </row>
    <row r="669" spans="1:1" ht="14.25" customHeight="1" x14ac:dyDescent="0.25">
      <c r="A669" s="11"/>
    </row>
    <row r="670" spans="1:1" ht="14.25" customHeight="1" x14ac:dyDescent="0.25">
      <c r="A670" s="11"/>
    </row>
    <row r="671" spans="1:1" ht="14.25" customHeight="1" x14ac:dyDescent="0.25">
      <c r="A671" s="11"/>
    </row>
    <row r="672" spans="1:1" ht="14.25" customHeight="1" x14ac:dyDescent="0.25">
      <c r="A672" s="11"/>
    </row>
    <row r="673" spans="1:1" ht="14.25" customHeight="1" x14ac:dyDescent="0.25">
      <c r="A673" s="11"/>
    </row>
    <row r="674" spans="1:1" ht="14.25" customHeight="1" x14ac:dyDescent="0.25">
      <c r="A674" s="11"/>
    </row>
    <row r="675" spans="1:1" ht="14.25" customHeight="1" x14ac:dyDescent="0.25">
      <c r="A675" s="11"/>
    </row>
    <row r="676" spans="1:1" ht="14.25" customHeight="1" x14ac:dyDescent="0.25">
      <c r="A676" s="11"/>
    </row>
    <row r="677" spans="1:1" ht="14.25" customHeight="1" x14ac:dyDescent="0.25">
      <c r="A677" s="11"/>
    </row>
    <row r="678" spans="1:1" ht="14.25" customHeight="1" x14ac:dyDescent="0.25">
      <c r="A678" s="11"/>
    </row>
    <row r="679" spans="1:1" ht="14.25" customHeight="1" x14ac:dyDescent="0.25">
      <c r="A679" s="11"/>
    </row>
    <row r="680" spans="1:1" ht="14.25" customHeight="1" x14ac:dyDescent="0.25">
      <c r="A680" s="11"/>
    </row>
    <row r="681" spans="1:1" ht="14.25" customHeight="1" x14ac:dyDescent="0.25">
      <c r="A681" s="11"/>
    </row>
    <row r="682" spans="1:1" ht="14.25" customHeight="1" x14ac:dyDescent="0.25">
      <c r="A682" s="11"/>
    </row>
    <row r="683" spans="1:1" ht="14.25" customHeight="1" x14ac:dyDescent="0.25">
      <c r="A683" s="11"/>
    </row>
    <row r="684" spans="1:1" ht="14.25" customHeight="1" x14ac:dyDescent="0.25">
      <c r="A684" s="11"/>
    </row>
    <row r="685" spans="1:1" ht="14.25" customHeight="1" x14ac:dyDescent="0.25">
      <c r="A685" s="11"/>
    </row>
    <row r="686" spans="1:1" ht="14.25" customHeight="1" x14ac:dyDescent="0.25">
      <c r="A686" s="11"/>
    </row>
    <row r="687" spans="1:1" ht="14.25" customHeight="1" x14ac:dyDescent="0.25">
      <c r="A687" s="11"/>
    </row>
    <row r="688" spans="1:1" ht="14.25" customHeight="1" x14ac:dyDescent="0.25">
      <c r="A688" s="11"/>
    </row>
    <row r="689" spans="1:1" ht="14.25" customHeight="1" x14ac:dyDescent="0.25">
      <c r="A689" s="11"/>
    </row>
    <row r="690" spans="1:1" ht="14.25" customHeight="1" x14ac:dyDescent="0.25">
      <c r="A690" s="11"/>
    </row>
    <row r="691" spans="1:1" ht="14.25" customHeight="1" x14ac:dyDescent="0.25">
      <c r="A691" s="11"/>
    </row>
    <row r="692" spans="1:1" ht="14.25" customHeight="1" x14ac:dyDescent="0.25">
      <c r="A692" s="11"/>
    </row>
    <row r="693" spans="1:1" ht="14.25" customHeight="1" x14ac:dyDescent="0.25">
      <c r="A693" s="11"/>
    </row>
    <row r="694" spans="1:1" ht="14.25" customHeight="1" x14ac:dyDescent="0.25">
      <c r="A694" s="11"/>
    </row>
    <row r="695" spans="1:1" ht="14.25" customHeight="1" x14ac:dyDescent="0.25">
      <c r="A695" s="11"/>
    </row>
    <row r="696" spans="1:1" ht="14.25" customHeight="1" x14ac:dyDescent="0.25">
      <c r="A696" s="11"/>
    </row>
    <row r="697" spans="1:1" ht="14.25" customHeight="1" x14ac:dyDescent="0.25">
      <c r="A697" s="11"/>
    </row>
    <row r="698" spans="1:1" ht="14.25" customHeight="1" x14ac:dyDescent="0.25">
      <c r="A698" s="11"/>
    </row>
    <row r="699" spans="1:1" ht="14.25" customHeight="1" x14ac:dyDescent="0.25">
      <c r="A699" s="11"/>
    </row>
    <row r="700" spans="1:1" ht="14.25" customHeight="1" x14ac:dyDescent="0.25">
      <c r="A700" s="11"/>
    </row>
    <row r="701" spans="1:1" ht="14.25" customHeight="1" x14ac:dyDescent="0.25">
      <c r="A701" s="11"/>
    </row>
    <row r="702" spans="1:1" ht="14.25" customHeight="1" x14ac:dyDescent="0.25">
      <c r="A702" s="11"/>
    </row>
    <row r="703" spans="1:1" ht="14.25" customHeight="1" x14ac:dyDescent="0.25">
      <c r="A703" s="11"/>
    </row>
    <row r="704" spans="1:1" ht="14.25" customHeight="1" x14ac:dyDescent="0.25">
      <c r="A704" s="11"/>
    </row>
    <row r="705" spans="1:1" ht="14.25" customHeight="1" x14ac:dyDescent="0.25">
      <c r="A705" s="11"/>
    </row>
    <row r="706" spans="1:1" ht="14.25" customHeight="1" x14ac:dyDescent="0.25">
      <c r="A706" s="11"/>
    </row>
    <row r="707" spans="1:1" ht="14.25" customHeight="1" x14ac:dyDescent="0.25">
      <c r="A707" s="11"/>
    </row>
    <row r="708" spans="1:1" ht="14.25" customHeight="1" x14ac:dyDescent="0.25">
      <c r="A708" s="11"/>
    </row>
    <row r="709" spans="1:1" ht="14.25" customHeight="1" x14ac:dyDescent="0.25">
      <c r="A709" s="11"/>
    </row>
    <row r="710" spans="1:1" ht="14.25" customHeight="1" x14ac:dyDescent="0.25">
      <c r="A710" s="11"/>
    </row>
    <row r="711" spans="1:1" ht="14.25" customHeight="1" x14ac:dyDescent="0.25">
      <c r="A711" s="11"/>
    </row>
    <row r="712" spans="1:1" ht="14.25" customHeight="1" x14ac:dyDescent="0.25">
      <c r="A712" s="11"/>
    </row>
    <row r="713" spans="1:1" ht="14.25" customHeight="1" x14ac:dyDescent="0.25">
      <c r="A713" s="11"/>
    </row>
    <row r="714" spans="1:1" ht="14.25" customHeight="1" x14ac:dyDescent="0.25">
      <c r="A714" s="11"/>
    </row>
    <row r="715" spans="1:1" ht="14.25" customHeight="1" x14ac:dyDescent="0.25">
      <c r="A715" s="11"/>
    </row>
    <row r="716" spans="1:1" ht="14.25" customHeight="1" x14ac:dyDescent="0.25">
      <c r="A716" s="11"/>
    </row>
    <row r="717" spans="1:1" ht="14.25" customHeight="1" x14ac:dyDescent="0.25">
      <c r="A717" s="11"/>
    </row>
    <row r="718" spans="1:1" ht="14.25" customHeight="1" x14ac:dyDescent="0.25">
      <c r="A718" s="11"/>
    </row>
    <row r="719" spans="1:1" ht="14.25" customHeight="1" x14ac:dyDescent="0.25">
      <c r="A719" s="11"/>
    </row>
    <row r="720" spans="1:1" ht="14.25" customHeight="1" x14ac:dyDescent="0.25">
      <c r="A720" s="11"/>
    </row>
    <row r="721" spans="1:1" ht="14.25" customHeight="1" x14ac:dyDescent="0.25">
      <c r="A721" s="11"/>
    </row>
    <row r="722" spans="1:1" ht="14.25" customHeight="1" x14ac:dyDescent="0.25">
      <c r="A722" s="11"/>
    </row>
    <row r="723" spans="1:1" ht="14.25" customHeight="1" x14ac:dyDescent="0.25">
      <c r="A723" s="11"/>
    </row>
    <row r="724" spans="1:1" ht="14.25" customHeight="1" x14ac:dyDescent="0.25">
      <c r="A724" s="11"/>
    </row>
    <row r="725" spans="1:1" ht="14.25" customHeight="1" x14ac:dyDescent="0.25">
      <c r="A725" s="11"/>
    </row>
    <row r="726" spans="1:1" ht="14.25" customHeight="1" x14ac:dyDescent="0.25">
      <c r="A726" s="11"/>
    </row>
    <row r="727" spans="1:1" ht="14.25" customHeight="1" x14ac:dyDescent="0.25">
      <c r="A727" s="11"/>
    </row>
    <row r="728" spans="1:1" ht="14.25" customHeight="1" x14ac:dyDescent="0.25">
      <c r="A728" s="11"/>
    </row>
    <row r="729" spans="1:1" ht="14.25" customHeight="1" x14ac:dyDescent="0.25">
      <c r="A729" s="11"/>
    </row>
    <row r="730" spans="1:1" ht="14.25" customHeight="1" x14ac:dyDescent="0.25">
      <c r="A730" s="11"/>
    </row>
    <row r="731" spans="1:1" ht="14.25" customHeight="1" x14ac:dyDescent="0.25">
      <c r="A731" s="11"/>
    </row>
    <row r="732" spans="1:1" ht="14.25" customHeight="1" x14ac:dyDescent="0.25">
      <c r="A732" s="11"/>
    </row>
    <row r="733" spans="1:1" ht="14.25" customHeight="1" x14ac:dyDescent="0.25">
      <c r="A733" s="11"/>
    </row>
    <row r="734" spans="1:1" ht="14.25" customHeight="1" x14ac:dyDescent="0.25">
      <c r="A734" s="11"/>
    </row>
    <row r="735" spans="1:1" ht="14.25" customHeight="1" x14ac:dyDescent="0.25">
      <c r="A735" s="11"/>
    </row>
    <row r="736" spans="1:1" ht="14.25" customHeight="1" x14ac:dyDescent="0.25">
      <c r="A736" s="11"/>
    </row>
    <row r="737" spans="1:1" ht="14.25" customHeight="1" x14ac:dyDescent="0.25">
      <c r="A737" s="11"/>
    </row>
    <row r="738" spans="1:1" ht="14.25" customHeight="1" x14ac:dyDescent="0.25">
      <c r="A738" s="11"/>
    </row>
    <row r="739" spans="1:1" ht="14.25" customHeight="1" x14ac:dyDescent="0.25">
      <c r="A739" s="11"/>
    </row>
    <row r="740" spans="1:1" ht="14.25" customHeight="1" x14ac:dyDescent="0.25">
      <c r="A740" s="11"/>
    </row>
    <row r="741" spans="1:1" ht="14.25" customHeight="1" x14ac:dyDescent="0.25">
      <c r="A741" s="11"/>
    </row>
    <row r="742" spans="1:1" ht="14.25" customHeight="1" x14ac:dyDescent="0.25">
      <c r="A742" s="11"/>
    </row>
    <row r="743" spans="1:1" ht="14.25" customHeight="1" x14ac:dyDescent="0.25">
      <c r="A743" s="11"/>
    </row>
    <row r="744" spans="1:1" ht="14.25" customHeight="1" x14ac:dyDescent="0.25">
      <c r="A744" s="11"/>
    </row>
    <row r="745" spans="1:1" ht="14.25" customHeight="1" x14ac:dyDescent="0.25">
      <c r="A745" s="11"/>
    </row>
    <row r="746" spans="1:1" ht="14.25" customHeight="1" x14ac:dyDescent="0.25">
      <c r="A746" s="11"/>
    </row>
    <row r="747" spans="1:1" ht="14.25" customHeight="1" x14ac:dyDescent="0.25">
      <c r="A747" s="11"/>
    </row>
    <row r="748" spans="1:1" ht="14.25" customHeight="1" x14ac:dyDescent="0.25">
      <c r="A748" s="11"/>
    </row>
    <row r="749" spans="1:1" ht="14.25" customHeight="1" x14ac:dyDescent="0.25">
      <c r="A749" s="11"/>
    </row>
    <row r="750" spans="1:1" ht="14.25" customHeight="1" x14ac:dyDescent="0.25">
      <c r="A750" s="11"/>
    </row>
    <row r="751" spans="1:1" ht="14.25" customHeight="1" x14ac:dyDescent="0.25">
      <c r="A751" s="11"/>
    </row>
    <row r="752" spans="1:1" ht="14.25" customHeight="1" x14ac:dyDescent="0.25">
      <c r="A752" s="11"/>
    </row>
    <row r="753" spans="1:1" ht="14.25" customHeight="1" x14ac:dyDescent="0.25">
      <c r="A753" s="11"/>
    </row>
    <row r="754" spans="1:1" ht="14.25" customHeight="1" x14ac:dyDescent="0.25">
      <c r="A754" s="11"/>
    </row>
    <row r="755" spans="1:1" ht="14.25" customHeight="1" x14ac:dyDescent="0.25">
      <c r="A755" s="11"/>
    </row>
    <row r="756" spans="1:1" ht="14.25" customHeight="1" x14ac:dyDescent="0.25">
      <c r="A756" s="11"/>
    </row>
    <row r="757" spans="1:1" ht="14.25" customHeight="1" x14ac:dyDescent="0.25">
      <c r="A757" s="11"/>
    </row>
    <row r="758" spans="1:1" ht="14.25" customHeight="1" x14ac:dyDescent="0.25">
      <c r="A758" s="11"/>
    </row>
    <row r="759" spans="1:1" ht="14.25" customHeight="1" x14ac:dyDescent="0.25">
      <c r="A759" s="11"/>
    </row>
    <row r="760" spans="1:1" ht="14.25" customHeight="1" x14ac:dyDescent="0.25">
      <c r="A760" s="11"/>
    </row>
    <row r="761" spans="1:1" ht="14.25" customHeight="1" x14ac:dyDescent="0.25">
      <c r="A761" s="11"/>
    </row>
    <row r="762" spans="1:1" ht="14.25" customHeight="1" x14ac:dyDescent="0.25">
      <c r="A762" s="11"/>
    </row>
    <row r="763" spans="1:1" ht="14.25" customHeight="1" x14ac:dyDescent="0.25">
      <c r="A763" s="11"/>
    </row>
    <row r="764" spans="1:1" ht="14.25" customHeight="1" x14ac:dyDescent="0.25">
      <c r="A764" s="11"/>
    </row>
    <row r="765" spans="1:1" ht="14.25" customHeight="1" x14ac:dyDescent="0.25">
      <c r="A765" s="11"/>
    </row>
    <row r="766" spans="1:1" ht="14.25" customHeight="1" x14ac:dyDescent="0.25">
      <c r="A766" s="11"/>
    </row>
    <row r="767" spans="1:1" ht="14.25" customHeight="1" x14ac:dyDescent="0.25">
      <c r="A767" s="11"/>
    </row>
    <row r="768" spans="1:1" ht="14.25" customHeight="1" x14ac:dyDescent="0.25">
      <c r="A768" s="11"/>
    </row>
    <row r="769" spans="1:1" ht="14.25" customHeight="1" x14ac:dyDescent="0.25">
      <c r="A769" s="11"/>
    </row>
    <row r="770" spans="1:1" ht="14.25" customHeight="1" x14ac:dyDescent="0.25">
      <c r="A770" s="11"/>
    </row>
    <row r="771" spans="1:1" ht="14.25" customHeight="1" x14ac:dyDescent="0.25">
      <c r="A771" s="11"/>
    </row>
    <row r="772" spans="1:1" ht="14.25" customHeight="1" x14ac:dyDescent="0.25">
      <c r="A772" s="11"/>
    </row>
    <row r="773" spans="1:1" ht="14.25" customHeight="1" x14ac:dyDescent="0.25">
      <c r="A773" s="11"/>
    </row>
    <row r="774" spans="1:1" ht="14.25" customHeight="1" x14ac:dyDescent="0.25">
      <c r="A774" s="11"/>
    </row>
    <row r="775" spans="1:1" ht="14.25" customHeight="1" x14ac:dyDescent="0.25">
      <c r="A775" s="11"/>
    </row>
    <row r="776" spans="1:1" ht="14.25" customHeight="1" x14ac:dyDescent="0.25">
      <c r="A776" s="11"/>
    </row>
    <row r="777" spans="1:1" ht="14.25" customHeight="1" x14ac:dyDescent="0.25">
      <c r="A777" s="11"/>
    </row>
    <row r="778" spans="1:1" ht="14.25" customHeight="1" x14ac:dyDescent="0.25">
      <c r="A778" s="11"/>
    </row>
    <row r="779" spans="1:1" ht="14.25" customHeight="1" x14ac:dyDescent="0.25">
      <c r="A779" s="11"/>
    </row>
    <row r="780" spans="1:1" ht="14.25" customHeight="1" x14ac:dyDescent="0.25">
      <c r="A780" s="11"/>
    </row>
    <row r="781" spans="1:1" ht="14.25" customHeight="1" x14ac:dyDescent="0.25">
      <c r="A781" s="11"/>
    </row>
    <row r="782" spans="1:1" ht="14.25" customHeight="1" x14ac:dyDescent="0.25">
      <c r="A782" s="11"/>
    </row>
    <row r="783" spans="1:1" ht="14.25" customHeight="1" x14ac:dyDescent="0.25">
      <c r="A783" s="11"/>
    </row>
    <row r="784" spans="1:1" ht="14.25" customHeight="1" x14ac:dyDescent="0.25">
      <c r="A784" s="11"/>
    </row>
    <row r="785" spans="1:1" ht="14.25" customHeight="1" x14ac:dyDescent="0.25">
      <c r="A785" s="11"/>
    </row>
    <row r="786" spans="1:1" ht="14.25" customHeight="1" x14ac:dyDescent="0.25">
      <c r="A786" s="11"/>
    </row>
    <row r="787" spans="1:1" ht="14.25" customHeight="1" x14ac:dyDescent="0.25">
      <c r="A787" s="11"/>
    </row>
    <row r="788" spans="1:1" ht="14.25" customHeight="1" x14ac:dyDescent="0.25">
      <c r="A788" s="11"/>
    </row>
    <row r="789" spans="1:1" ht="14.25" customHeight="1" x14ac:dyDescent="0.25">
      <c r="A789" s="11"/>
    </row>
    <row r="790" spans="1:1" ht="14.25" customHeight="1" x14ac:dyDescent="0.25">
      <c r="A790" s="11"/>
    </row>
    <row r="791" spans="1:1" ht="14.25" customHeight="1" x14ac:dyDescent="0.25">
      <c r="A791" s="11"/>
    </row>
    <row r="792" spans="1:1" ht="14.25" customHeight="1" x14ac:dyDescent="0.25">
      <c r="A792" s="11"/>
    </row>
    <row r="793" spans="1:1" ht="14.25" customHeight="1" x14ac:dyDescent="0.25">
      <c r="A793" s="11"/>
    </row>
    <row r="794" spans="1:1" ht="14.25" customHeight="1" x14ac:dyDescent="0.25">
      <c r="A794" s="11"/>
    </row>
    <row r="795" spans="1:1" ht="14.25" customHeight="1" x14ac:dyDescent="0.25">
      <c r="A795" s="11"/>
    </row>
    <row r="796" spans="1:1" ht="14.25" customHeight="1" x14ac:dyDescent="0.25">
      <c r="A796" s="11"/>
    </row>
    <row r="797" spans="1:1" ht="14.25" customHeight="1" x14ac:dyDescent="0.25">
      <c r="A797" s="11"/>
    </row>
    <row r="798" spans="1:1" ht="14.25" customHeight="1" x14ac:dyDescent="0.25">
      <c r="A798" s="11"/>
    </row>
    <row r="799" spans="1:1" ht="14.25" customHeight="1" x14ac:dyDescent="0.25">
      <c r="A799" s="11"/>
    </row>
    <row r="800" spans="1:1" ht="14.25" customHeight="1" x14ac:dyDescent="0.25">
      <c r="A800" s="11"/>
    </row>
    <row r="801" spans="1:1" ht="14.25" customHeight="1" x14ac:dyDescent="0.25">
      <c r="A801" s="11"/>
    </row>
    <row r="802" spans="1:1" ht="14.25" customHeight="1" x14ac:dyDescent="0.25">
      <c r="A802" s="11"/>
    </row>
    <row r="803" spans="1:1" ht="14.25" customHeight="1" x14ac:dyDescent="0.25">
      <c r="A803" s="11"/>
    </row>
    <row r="804" spans="1:1" ht="14.25" customHeight="1" x14ac:dyDescent="0.25">
      <c r="A804" s="11"/>
    </row>
    <row r="805" spans="1:1" ht="14.25" customHeight="1" x14ac:dyDescent="0.25">
      <c r="A805" s="11"/>
    </row>
    <row r="806" spans="1:1" ht="14.25" customHeight="1" x14ac:dyDescent="0.25">
      <c r="A806" s="11"/>
    </row>
    <row r="807" spans="1:1" ht="14.25" customHeight="1" x14ac:dyDescent="0.25">
      <c r="A807" s="11"/>
    </row>
    <row r="808" spans="1:1" ht="14.25" customHeight="1" x14ac:dyDescent="0.25">
      <c r="A808" s="11"/>
    </row>
    <row r="809" spans="1:1" ht="14.25" customHeight="1" x14ac:dyDescent="0.25">
      <c r="A809" s="11"/>
    </row>
    <row r="810" spans="1:1" ht="14.25" customHeight="1" x14ac:dyDescent="0.25">
      <c r="A810" s="11"/>
    </row>
    <row r="811" spans="1:1" ht="14.25" customHeight="1" x14ac:dyDescent="0.25">
      <c r="A811" s="11"/>
    </row>
    <row r="812" spans="1:1" ht="14.25" customHeight="1" x14ac:dyDescent="0.25">
      <c r="A812" s="11"/>
    </row>
    <row r="813" spans="1:1" ht="14.25" customHeight="1" x14ac:dyDescent="0.25">
      <c r="A813" s="11"/>
    </row>
    <row r="814" spans="1:1" ht="14.25" customHeight="1" x14ac:dyDescent="0.25">
      <c r="A814" s="11"/>
    </row>
    <row r="815" spans="1:1" ht="14.25" customHeight="1" x14ac:dyDescent="0.25">
      <c r="A815" s="11"/>
    </row>
    <row r="816" spans="1:1" ht="14.25" customHeight="1" x14ac:dyDescent="0.25">
      <c r="A816" s="11"/>
    </row>
    <row r="817" spans="1:1" ht="14.25" customHeight="1" x14ac:dyDescent="0.25">
      <c r="A817" s="11"/>
    </row>
    <row r="818" spans="1:1" ht="14.25" customHeight="1" x14ac:dyDescent="0.25">
      <c r="A818" s="11"/>
    </row>
    <row r="819" spans="1:1" ht="14.25" customHeight="1" x14ac:dyDescent="0.25">
      <c r="A819" s="11"/>
    </row>
    <row r="820" spans="1:1" ht="14.25" customHeight="1" x14ac:dyDescent="0.25">
      <c r="A820" s="11"/>
    </row>
    <row r="821" spans="1:1" ht="14.25" customHeight="1" x14ac:dyDescent="0.25">
      <c r="A821" s="11"/>
    </row>
    <row r="822" spans="1:1" ht="14.25" customHeight="1" x14ac:dyDescent="0.25">
      <c r="A822" s="11"/>
    </row>
    <row r="823" spans="1:1" ht="14.25" customHeight="1" x14ac:dyDescent="0.25">
      <c r="A823" s="11"/>
    </row>
    <row r="824" spans="1:1" ht="14.25" customHeight="1" x14ac:dyDescent="0.25">
      <c r="A824" s="11"/>
    </row>
    <row r="825" spans="1:1" ht="14.25" customHeight="1" x14ac:dyDescent="0.25">
      <c r="A825" s="11"/>
    </row>
    <row r="826" spans="1:1" ht="14.25" customHeight="1" x14ac:dyDescent="0.25">
      <c r="A826" s="11"/>
    </row>
    <row r="827" spans="1:1" ht="14.25" customHeight="1" x14ac:dyDescent="0.25">
      <c r="A827" s="11"/>
    </row>
    <row r="828" spans="1:1" ht="14.25" customHeight="1" x14ac:dyDescent="0.25">
      <c r="A828" s="11"/>
    </row>
    <row r="829" spans="1:1" ht="14.25" customHeight="1" x14ac:dyDescent="0.25">
      <c r="A829" s="11"/>
    </row>
    <row r="830" spans="1:1" ht="14.25" customHeight="1" x14ac:dyDescent="0.25">
      <c r="A830" s="11"/>
    </row>
    <row r="831" spans="1:1" ht="14.25" customHeight="1" x14ac:dyDescent="0.25">
      <c r="A831" s="11"/>
    </row>
    <row r="832" spans="1:1" ht="14.25" customHeight="1" x14ac:dyDescent="0.25">
      <c r="A832" s="11"/>
    </row>
    <row r="833" spans="1:1" ht="14.25" customHeight="1" x14ac:dyDescent="0.25">
      <c r="A833" s="11"/>
    </row>
    <row r="834" spans="1:1" ht="14.25" customHeight="1" x14ac:dyDescent="0.25">
      <c r="A834" s="11"/>
    </row>
    <row r="835" spans="1:1" ht="14.25" customHeight="1" x14ac:dyDescent="0.25">
      <c r="A835" s="11"/>
    </row>
    <row r="836" spans="1:1" ht="14.25" customHeight="1" x14ac:dyDescent="0.25">
      <c r="A836" s="11"/>
    </row>
    <row r="837" spans="1:1" ht="14.25" customHeight="1" x14ac:dyDescent="0.25">
      <c r="A837" s="11"/>
    </row>
    <row r="838" spans="1:1" ht="14.25" customHeight="1" x14ac:dyDescent="0.25">
      <c r="A838" s="11"/>
    </row>
    <row r="839" spans="1:1" ht="14.25" customHeight="1" x14ac:dyDescent="0.25">
      <c r="A839" s="11"/>
    </row>
    <row r="840" spans="1:1" ht="14.25" customHeight="1" x14ac:dyDescent="0.25">
      <c r="A840" s="11"/>
    </row>
    <row r="841" spans="1:1" ht="14.25" customHeight="1" x14ac:dyDescent="0.25">
      <c r="A841" s="11"/>
    </row>
    <row r="842" spans="1:1" ht="14.25" customHeight="1" x14ac:dyDescent="0.25">
      <c r="A842" s="11"/>
    </row>
    <row r="843" spans="1:1" ht="14.25" customHeight="1" x14ac:dyDescent="0.25">
      <c r="A843" s="11"/>
    </row>
    <row r="844" spans="1:1" ht="14.25" customHeight="1" x14ac:dyDescent="0.25">
      <c r="A844" s="11"/>
    </row>
    <row r="845" spans="1:1" ht="14.25" customHeight="1" x14ac:dyDescent="0.25">
      <c r="A845" s="11"/>
    </row>
    <row r="846" spans="1:1" ht="14.25" customHeight="1" x14ac:dyDescent="0.25">
      <c r="A846" s="11"/>
    </row>
    <row r="847" spans="1:1" ht="14.25" customHeight="1" x14ac:dyDescent="0.25">
      <c r="A847" s="11"/>
    </row>
    <row r="848" spans="1:1" ht="14.25" customHeight="1" x14ac:dyDescent="0.25">
      <c r="A848" s="11"/>
    </row>
    <row r="849" spans="1:1" ht="14.25" customHeight="1" x14ac:dyDescent="0.25">
      <c r="A849" s="11"/>
    </row>
    <row r="850" spans="1:1" ht="14.25" customHeight="1" x14ac:dyDescent="0.25">
      <c r="A850" s="11"/>
    </row>
    <row r="851" spans="1:1" ht="14.25" customHeight="1" x14ac:dyDescent="0.25">
      <c r="A851" s="11"/>
    </row>
    <row r="852" spans="1:1" ht="14.25" customHeight="1" x14ac:dyDescent="0.25">
      <c r="A852" s="11"/>
    </row>
    <row r="853" spans="1:1" ht="14.25" customHeight="1" x14ac:dyDescent="0.25">
      <c r="A853" s="11"/>
    </row>
    <row r="854" spans="1:1" ht="14.25" customHeight="1" x14ac:dyDescent="0.25">
      <c r="A854" s="11"/>
    </row>
    <row r="855" spans="1:1" ht="14.25" customHeight="1" x14ac:dyDescent="0.25">
      <c r="A855" s="11"/>
    </row>
    <row r="856" spans="1:1" ht="14.25" customHeight="1" x14ac:dyDescent="0.25">
      <c r="A856" s="11"/>
    </row>
    <row r="857" spans="1:1" ht="14.25" customHeight="1" x14ac:dyDescent="0.25">
      <c r="A857" s="11"/>
    </row>
    <row r="858" spans="1:1" ht="14.25" customHeight="1" x14ac:dyDescent="0.25">
      <c r="A858" s="11"/>
    </row>
    <row r="859" spans="1:1" ht="14.25" customHeight="1" x14ac:dyDescent="0.25">
      <c r="A859" s="11"/>
    </row>
    <row r="860" spans="1:1" ht="14.25" customHeight="1" x14ac:dyDescent="0.25">
      <c r="A860" s="11"/>
    </row>
    <row r="861" spans="1:1" ht="14.25" customHeight="1" x14ac:dyDescent="0.25">
      <c r="A861" s="11"/>
    </row>
    <row r="862" spans="1:1" ht="14.25" customHeight="1" x14ac:dyDescent="0.25">
      <c r="A862" s="11"/>
    </row>
    <row r="863" spans="1:1" ht="14.25" customHeight="1" x14ac:dyDescent="0.25">
      <c r="A863" s="11"/>
    </row>
    <row r="864" spans="1:1" ht="14.25" customHeight="1" x14ac:dyDescent="0.25">
      <c r="A864" s="11"/>
    </row>
    <row r="865" spans="1:1" ht="14.25" customHeight="1" x14ac:dyDescent="0.25">
      <c r="A865" s="11"/>
    </row>
    <row r="866" spans="1:1" ht="14.25" customHeight="1" x14ac:dyDescent="0.25">
      <c r="A866" s="11"/>
    </row>
    <row r="867" spans="1:1" ht="14.25" customHeight="1" x14ac:dyDescent="0.25">
      <c r="A867" s="11"/>
    </row>
    <row r="868" spans="1:1" ht="14.25" customHeight="1" x14ac:dyDescent="0.25">
      <c r="A868" s="11"/>
    </row>
    <row r="869" spans="1:1" ht="14.25" customHeight="1" x14ac:dyDescent="0.25">
      <c r="A869" s="11"/>
    </row>
    <row r="870" spans="1:1" ht="14.25" customHeight="1" x14ac:dyDescent="0.25">
      <c r="A870" s="11"/>
    </row>
    <row r="871" spans="1:1" ht="14.25" customHeight="1" x14ac:dyDescent="0.25">
      <c r="A871" s="11"/>
    </row>
    <row r="872" spans="1:1" ht="14.25" customHeight="1" x14ac:dyDescent="0.25">
      <c r="A872" s="11"/>
    </row>
    <row r="873" spans="1:1" ht="14.25" customHeight="1" x14ac:dyDescent="0.25">
      <c r="A873" s="11"/>
    </row>
    <row r="874" spans="1:1" ht="14.25" customHeight="1" x14ac:dyDescent="0.25">
      <c r="A874" s="11"/>
    </row>
    <row r="875" spans="1:1" ht="14.25" customHeight="1" x14ac:dyDescent="0.25">
      <c r="A875" s="11"/>
    </row>
    <row r="876" spans="1:1" ht="14.25" customHeight="1" x14ac:dyDescent="0.25">
      <c r="A876" s="11"/>
    </row>
    <row r="877" spans="1:1" ht="14.25" customHeight="1" x14ac:dyDescent="0.25">
      <c r="A877" s="11"/>
    </row>
    <row r="878" spans="1:1" ht="14.25" customHeight="1" x14ac:dyDescent="0.25">
      <c r="A878" s="11"/>
    </row>
    <row r="879" spans="1:1" ht="14.25" customHeight="1" x14ac:dyDescent="0.25">
      <c r="A879" s="11"/>
    </row>
    <row r="880" spans="1:1" ht="14.25" customHeight="1" x14ac:dyDescent="0.25">
      <c r="A880" s="11"/>
    </row>
    <row r="881" spans="1:1" ht="14.25" customHeight="1" x14ac:dyDescent="0.25">
      <c r="A881" s="11"/>
    </row>
    <row r="882" spans="1:1" ht="14.25" customHeight="1" x14ac:dyDescent="0.25">
      <c r="A882" s="11"/>
    </row>
    <row r="883" spans="1:1" ht="14.25" customHeight="1" x14ac:dyDescent="0.25">
      <c r="A883" s="11"/>
    </row>
    <row r="884" spans="1:1" ht="14.25" customHeight="1" x14ac:dyDescent="0.25">
      <c r="A884" s="11"/>
    </row>
    <row r="885" spans="1:1" ht="14.25" customHeight="1" x14ac:dyDescent="0.25">
      <c r="A885" s="11"/>
    </row>
    <row r="886" spans="1:1" ht="14.25" customHeight="1" x14ac:dyDescent="0.25">
      <c r="A886" s="11"/>
    </row>
    <row r="887" spans="1:1" ht="14.25" customHeight="1" x14ac:dyDescent="0.25">
      <c r="A887" s="11"/>
    </row>
    <row r="888" spans="1:1" ht="14.25" customHeight="1" x14ac:dyDescent="0.25">
      <c r="A888" s="11"/>
    </row>
    <row r="889" spans="1:1" ht="14.25" customHeight="1" x14ac:dyDescent="0.25">
      <c r="A889" s="11"/>
    </row>
    <row r="890" spans="1:1" ht="14.25" customHeight="1" x14ac:dyDescent="0.25">
      <c r="A890" s="11"/>
    </row>
    <row r="891" spans="1:1" ht="14.25" customHeight="1" x14ac:dyDescent="0.25">
      <c r="A891" s="11"/>
    </row>
    <row r="892" spans="1:1" ht="14.25" customHeight="1" x14ac:dyDescent="0.25">
      <c r="A892" s="11"/>
    </row>
    <row r="893" spans="1:1" ht="14.25" customHeight="1" x14ac:dyDescent="0.25">
      <c r="A893" s="11"/>
    </row>
    <row r="894" spans="1:1" ht="14.25" customHeight="1" x14ac:dyDescent="0.25">
      <c r="A894" s="11"/>
    </row>
    <row r="895" spans="1:1" ht="14.25" customHeight="1" x14ac:dyDescent="0.25">
      <c r="A895" s="11"/>
    </row>
    <row r="896" spans="1:1" ht="14.25" customHeight="1" x14ac:dyDescent="0.25">
      <c r="A896" s="11"/>
    </row>
    <row r="897" spans="1:1" ht="14.25" customHeight="1" x14ac:dyDescent="0.25">
      <c r="A897" s="11"/>
    </row>
    <row r="898" spans="1:1" ht="14.25" customHeight="1" x14ac:dyDescent="0.25">
      <c r="A898" s="11"/>
    </row>
    <row r="899" spans="1:1" ht="14.25" customHeight="1" x14ac:dyDescent="0.25">
      <c r="A899" s="11"/>
    </row>
    <row r="900" spans="1:1" ht="14.25" customHeight="1" x14ac:dyDescent="0.25">
      <c r="A900" s="11"/>
    </row>
    <row r="901" spans="1:1" ht="14.25" customHeight="1" x14ac:dyDescent="0.25">
      <c r="A901" s="11"/>
    </row>
    <row r="902" spans="1:1" ht="14.25" customHeight="1" x14ac:dyDescent="0.25">
      <c r="A902" s="11"/>
    </row>
    <row r="903" spans="1:1" ht="14.25" customHeight="1" x14ac:dyDescent="0.25">
      <c r="A903" s="11"/>
    </row>
    <row r="904" spans="1:1" ht="14.25" customHeight="1" x14ac:dyDescent="0.25">
      <c r="A904" s="11"/>
    </row>
    <row r="905" spans="1:1" ht="14.25" customHeight="1" x14ac:dyDescent="0.25">
      <c r="A905" s="11"/>
    </row>
    <row r="906" spans="1:1" ht="14.25" customHeight="1" x14ac:dyDescent="0.25">
      <c r="A906" s="11"/>
    </row>
    <row r="907" spans="1:1" ht="14.25" customHeight="1" x14ac:dyDescent="0.25">
      <c r="A907" s="11"/>
    </row>
    <row r="908" spans="1:1" ht="14.25" customHeight="1" x14ac:dyDescent="0.25">
      <c r="A908" s="11"/>
    </row>
    <row r="909" spans="1:1" ht="14.25" customHeight="1" x14ac:dyDescent="0.25">
      <c r="A909" s="11"/>
    </row>
    <row r="910" spans="1:1" ht="14.25" customHeight="1" x14ac:dyDescent="0.25">
      <c r="A910" s="11"/>
    </row>
    <row r="911" spans="1:1" ht="14.25" customHeight="1" x14ac:dyDescent="0.25">
      <c r="A911" s="11"/>
    </row>
    <row r="912" spans="1:1" ht="14.25" customHeight="1" x14ac:dyDescent="0.25">
      <c r="A912" s="11"/>
    </row>
    <row r="913" spans="1:1" ht="14.25" customHeight="1" x14ac:dyDescent="0.25">
      <c r="A913" s="11"/>
    </row>
    <row r="914" spans="1:1" ht="14.25" customHeight="1" x14ac:dyDescent="0.25">
      <c r="A914" s="11"/>
    </row>
    <row r="915" spans="1:1" ht="14.25" customHeight="1" x14ac:dyDescent="0.25">
      <c r="A915" s="11"/>
    </row>
    <row r="916" spans="1:1" ht="14.25" customHeight="1" x14ac:dyDescent="0.25">
      <c r="A916" s="11"/>
    </row>
    <row r="917" spans="1:1" ht="14.25" customHeight="1" x14ac:dyDescent="0.25">
      <c r="A917" s="11"/>
    </row>
    <row r="918" spans="1:1" ht="14.25" customHeight="1" x14ac:dyDescent="0.25">
      <c r="A918" s="11"/>
    </row>
    <row r="919" spans="1:1" ht="14.25" customHeight="1" x14ac:dyDescent="0.25">
      <c r="A919" s="11"/>
    </row>
    <row r="920" spans="1:1" ht="14.25" customHeight="1" x14ac:dyDescent="0.25">
      <c r="A920" s="11"/>
    </row>
    <row r="921" spans="1:1" ht="14.25" customHeight="1" x14ac:dyDescent="0.25">
      <c r="A921" s="11"/>
    </row>
    <row r="922" spans="1:1" ht="14.25" customHeight="1" x14ac:dyDescent="0.25">
      <c r="A922" s="11"/>
    </row>
    <row r="923" spans="1:1" ht="14.25" customHeight="1" x14ac:dyDescent="0.25">
      <c r="A923" s="11"/>
    </row>
    <row r="924" spans="1:1" ht="14.25" customHeight="1" x14ac:dyDescent="0.25">
      <c r="A924" s="11"/>
    </row>
    <row r="925" spans="1:1" ht="14.25" customHeight="1" x14ac:dyDescent="0.25">
      <c r="A925" s="11"/>
    </row>
    <row r="926" spans="1:1" ht="14.25" customHeight="1" x14ac:dyDescent="0.25">
      <c r="A926" s="11"/>
    </row>
    <row r="927" spans="1:1" ht="14.25" customHeight="1" x14ac:dyDescent="0.25">
      <c r="A927" s="11"/>
    </row>
    <row r="928" spans="1:1" ht="14.25" customHeight="1" x14ac:dyDescent="0.25">
      <c r="A928" s="11"/>
    </row>
    <row r="929" spans="1:1" ht="14.25" customHeight="1" x14ac:dyDescent="0.25">
      <c r="A929" s="11"/>
    </row>
    <row r="930" spans="1:1" ht="14.25" customHeight="1" x14ac:dyDescent="0.25">
      <c r="A930" s="11"/>
    </row>
    <row r="931" spans="1:1" ht="14.25" customHeight="1" x14ac:dyDescent="0.25">
      <c r="A931" s="11"/>
    </row>
    <row r="932" spans="1:1" ht="14.25" customHeight="1" x14ac:dyDescent="0.25">
      <c r="A932" s="11"/>
    </row>
    <row r="933" spans="1:1" ht="14.25" customHeight="1" x14ac:dyDescent="0.25">
      <c r="A933" s="11"/>
    </row>
    <row r="934" spans="1:1" ht="14.25" customHeight="1" x14ac:dyDescent="0.25">
      <c r="A934" s="11"/>
    </row>
    <row r="935" spans="1:1" ht="14.25" customHeight="1" x14ac:dyDescent="0.25">
      <c r="A935" s="11"/>
    </row>
    <row r="936" spans="1:1" ht="14.25" customHeight="1" x14ac:dyDescent="0.25">
      <c r="A936" s="11"/>
    </row>
    <row r="937" spans="1:1" ht="14.25" customHeight="1" x14ac:dyDescent="0.25">
      <c r="A937" s="11"/>
    </row>
    <row r="938" spans="1:1" ht="14.25" customHeight="1" x14ac:dyDescent="0.25">
      <c r="A938" s="11"/>
    </row>
    <row r="939" spans="1:1" ht="14.25" customHeight="1" x14ac:dyDescent="0.25">
      <c r="A939" s="11"/>
    </row>
    <row r="940" spans="1:1" ht="14.25" customHeight="1" x14ac:dyDescent="0.25">
      <c r="A940" s="11"/>
    </row>
    <row r="941" spans="1:1" ht="14.25" customHeight="1" x14ac:dyDescent="0.25">
      <c r="A941" s="11"/>
    </row>
    <row r="942" spans="1:1" ht="14.25" customHeight="1" x14ac:dyDescent="0.25">
      <c r="A942" s="11"/>
    </row>
    <row r="943" spans="1:1" ht="14.25" customHeight="1" x14ac:dyDescent="0.25">
      <c r="A943" s="11"/>
    </row>
    <row r="944" spans="1:1" ht="14.25" customHeight="1" x14ac:dyDescent="0.25">
      <c r="A944" s="11"/>
    </row>
    <row r="945" spans="1:1" ht="14.25" customHeight="1" x14ac:dyDescent="0.25">
      <c r="A945" s="11"/>
    </row>
    <row r="946" spans="1:1" ht="14.25" customHeight="1" x14ac:dyDescent="0.25">
      <c r="A946" s="11"/>
    </row>
    <row r="947" spans="1:1" ht="14.25" customHeight="1" x14ac:dyDescent="0.25">
      <c r="A947" s="11"/>
    </row>
    <row r="948" spans="1:1" ht="14.25" customHeight="1" x14ac:dyDescent="0.25">
      <c r="A948" s="11"/>
    </row>
    <row r="949" spans="1:1" ht="14.25" customHeight="1" x14ac:dyDescent="0.25">
      <c r="A949" s="11"/>
    </row>
    <row r="950" spans="1:1" ht="14.25" customHeight="1" x14ac:dyDescent="0.25">
      <c r="A950" s="11"/>
    </row>
    <row r="951" spans="1:1" ht="14.25" customHeight="1" x14ac:dyDescent="0.25">
      <c r="A951" s="11"/>
    </row>
    <row r="952" spans="1:1" ht="14.25" customHeight="1" x14ac:dyDescent="0.25">
      <c r="A952" s="11"/>
    </row>
    <row r="953" spans="1:1" ht="14.25" customHeight="1" x14ac:dyDescent="0.25">
      <c r="A953" s="11"/>
    </row>
    <row r="954" spans="1:1" ht="14.25" customHeight="1" x14ac:dyDescent="0.25">
      <c r="A954" s="11"/>
    </row>
    <row r="955" spans="1:1" ht="14.25" customHeight="1" x14ac:dyDescent="0.25">
      <c r="A955" s="11"/>
    </row>
    <row r="956" spans="1:1" ht="14.25" customHeight="1" x14ac:dyDescent="0.25">
      <c r="A956" s="11"/>
    </row>
    <row r="957" spans="1:1" ht="14.25" customHeight="1" x14ac:dyDescent="0.25">
      <c r="A957" s="11"/>
    </row>
    <row r="958" spans="1:1" ht="14.25" customHeight="1" x14ac:dyDescent="0.25">
      <c r="A958" s="11"/>
    </row>
    <row r="959" spans="1:1" ht="14.25" customHeight="1" x14ac:dyDescent="0.25">
      <c r="A959" s="11"/>
    </row>
    <row r="960" spans="1:1" ht="14.25" customHeight="1" x14ac:dyDescent="0.25">
      <c r="A960" s="11"/>
    </row>
    <row r="961" spans="1:1" ht="14.25" customHeight="1" x14ac:dyDescent="0.25">
      <c r="A961" s="11"/>
    </row>
    <row r="962" spans="1:1" ht="14.25" customHeight="1" x14ac:dyDescent="0.25">
      <c r="A962" s="11"/>
    </row>
    <row r="963" spans="1:1" ht="14.25" customHeight="1" x14ac:dyDescent="0.25">
      <c r="A963" s="11"/>
    </row>
    <row r="964" spans="1:1" ht="14.25" customHeight="1" x14ac:dyDescent="0.25">
      <c r="A964" s="11"/>
    </row>
    <row r="965" spans="1:1" ht="14.25" customHeight="1" x14ac:dyDescent="0.25">
      <c r="A965" s="11"/>
    </row>
    <row r="966" spans="1:1" ht="14.25" customHeight="1" x14ac:dyDescent="0.25">
      <c r="A966" s="11"/>
    </row>
    <row r="967" spans="1:1" ht="14.25" customHeight="1" x14ac:dyDescent="0.25">
      <c r="A967" s="11"/>
    </row>
    <row r="968" spans="1:1" ht="14.25" customHeight="1" x14ac:dyDescent="0.25">
      <c r="A968" s="11"/>
    </row>
    <row r="969" spans="1:1" ht="14.25" customHeight="1" x14ac:dyDescent="0.25">
      <c r="A969" s="11"/>
    </row>
    <row r="970" spans="1:1" ht="14.25" customHeight="1" x14ac:dyDescent="0.25">
      <c r="A970" s="11"/>
    </row>
    <row r="971" spans="1:1" ht="14.25" customHeight="1" x14ac:dyDescent="0.25">
      <c r="A971" s="11"/>
    </row>
    <row r="972" spans="1:1" ht="14.25" customHeight="1" x14ac:dyDescent="0.25">
      <c r="A972" s="11"/>
    </row>
    <row r="973" spans="1:1" ht="14.25" customHeight="1" x14ac:dyDescent="0.25">
      <c r="A973" s="11"/>
    </row>
    <row r="974" spans="1:1" ht="14.25" customHeight="1" x14ac:dyDescent="0.25">
      <c r="A974" s="11"/>
    </row>
    <row r="975" spans="1:1" ht="14.25" customHeight="1" x14ac:dyDescent="0.25">
      <c r="A975" s="11"/>
    </row>
    <row r="976" spans="1:1" ht="14.25" customHeight="1" x14ac:dyDescent="0.25">
      <c r="A976" s="11"/>
    </row>
    <row r="977" spans="1:1" ht="14.25" customHeight="1" x14ac:dyDescent="0.25">
      <c r="A977" s="11"/>
    </row>
    <row r="978" spans="1:1" ht="14.25" customHeight="1" x14ac:dyDescent="0.25">
      <c r="A978" s="11"/>
    </row>
    <row r="979" spans="1:1" ht="14.25" customHeight="1" x14ac:dyDescent="0.25">
      <c r="A979" s="11"/>
    </row>
    <row r="980" spans="1:1" ht="14.25" customHeight="1" x14ac:dyDescent="0.25">
      <c r="A980" s="11"/>
    </row>
    <row r="981" spans="1:1" ht="14.25" customHeight="1" x14ac:dyDescent="0.25">
      <c r="A981" s="11"/>
    </row>
    <row r="982" spans="1:1" ht="14.25" customHeight="1" x14ac:dyDescent="0.25">
      <c r="A982" s="11"/>
    </row>
    <row r="983" spans="1:1" ht="14.25" customHeight="1" x14ac:dyDescent="0.25">
      <c r="A983" s="11"/>
    </row>
    <row r="984" spans="1:1" ht="14.25" customHeight="1" x14ac:dyDescent="0.25">
      <c r="A984" s="11"/>
    </row>
    <row r="985" spans="1:1" ht="14.25" customHeight="1" x14ac:dyDescent="0.25">
      <c r="A985" s="11"/>
    </row>
    <row r="986" spans="1:1" ht="14.25" customHeight="1" x14ac:dyDescent="0.25">
      <c r="A986" s="11"/>
    </row>
    <row r="987" spans="1:1" ht="14.25" customHeight="1" x14ac:dyDescent="0.25">
      <c r="A987" s="11"/>
    </row>
    <row r="988" spans="1:1" ht="14.25" customHeight="1" x14ac:dyDescent="0.25">
      <c r="A988" s="11"/>
    </row>
    <row r="989" spans="1:1" ht="14.25" customHeight="1" x14ac:dyDescent="0.25">
      <c r="A989" s="11"/>
    </row>
    <row r="990" spans="1:1" ht="14.25" customHeight="1" x14ac:dyDescent="0.25">
      <c r="A990" s="11"/>
    </row>
    <row r="991" spans="1:1" ht="14.25" customHeight="1" x14ac:dyDescent="0.25">
      <c r="A991" s="11"/>
    </row>
    <row r="992" spans="1:1" ht="14.25" customHeight="1" x14ac:dyDescent="0.25">
      <c r="A992" s="11"/>
    </row>
    <row r="993" spans="1:1" ht="14.25" customHeight="1" x14ac:dyDescent="0.25">
      <c r="A993" s="11"/>
    </row>
    <row r="994" spans="1:1" ht="14.25" customHeight="1" x14ac:dyDescent="0.25">
      <c r="A994" s="11"/>
    </row>
    <row r="995" spans="1:1" ht="14.25" customHeight="1" x14ac:dyDescent="0.25">
      <c r="A995" s="11"/>
    </row>
    <row r="996" spans="1:1" ht="14.25" customHeight="1" x14ac:dyDescent="0.25">
      <c r="A996" s="11"/>
    </row>
    <row r="997" spans="1:1" ht="14.25" customHeight="1" x14ac:dyDescent="0.25">
      <c r="A997" s="11"/>
    </row>
    <row r="998" spans="1:1" ht="14.25" customHeight="1" x14ac:dyDescent="0.25">
      <c r="A998" s="11"/>
    </row>
    <row r="999" spans="1:1" ht="14.25" customHeight="1" x14ac:dyDescent="0.25">
      <c r="A999" s="11"/>
    </row>
    <row r="1000" spans="1:1" ht="14.25" customHeight="1" x14ac:dyDescent="0.25">
      <c r="A1000" s="11"/>
    </row>
  </sheetData>
  <mergeCells count="1">
    <mergeCell ref="I10:J10"/>
  </mergeCells>
  <conditionalFormatting sqref="A11:A41">
    <cfRule type="expression" dxfId="307" priority="28">
      <formula>OR(WEEKDAY(A11)=1, WEEKDAY(A11)=7)</formula>
    </cfRule>
  </conditionalFormatting>
  <conditionalFormatting sqref="B11:E41 G11:G41">
    <cfRule type="expression" dxfId="306" priority="27">
      <formula>WEEKDAY($A11,2)&gt;5</formula>
    </cfRule>
  </conditionalFormatting>
  <conditionalFormatting sqref="C11:E41">
    <cfRule type="expression" dxfId="305" priority="26">
      <formula>WEEKDAY($A11,2)&gt;5</formula>
    </cfRule>
  </conditionalFormatting>
  <conditionalFormatting sqref="G11:G41">
    <cfRule type="containsText" dxfId="304" priority="29" operator="containsText" text="Overtime">
      <formula>NOT(ISERROR(SEARCH(("Overtime"),(G11))))</formula>
    </cfRule>
    <cfRule type="containsText" dxfId="303" priority="30" operator="containsText" text="Undertime">
      <formula>NOT(ISERROR(SEARCH(("Undertime"),(G11))))</formula>
    </cfRule>
  </conditionalFormatting>
  <conditionalFormatting sqref="I11:I12 I14">
    <cfRule type="containsText" dxfId="302" priority="31" operator="containsText" text="OVERTIME">
      <formula>NOT(ISERROR(SEARCH(("OVERTIME"),(I11))))</formula>
    </cfRule>
    <cfRule type="containsText" dxfId="301" priority="32" operator="containsText" text="UNDERTIME">
      <formula>NOT(ISERROR(SEARCH(("UNDERTIME"),(I11))))</formula>
    </cfRule>
  </conditionalFormatting>
  <conditionalFormatting sqref="J14">
    <cfRule type="expression" dxfId="300" priority="33">
      <formula>I14="OVERTIME"</formula>
    </cfRule>
    <cfRule type="expression" dxfId="299" priority="34">
      <formula>I14="UNDERTIME"</formula>
    </cfRule>
  </conditionalFormatting>
  <conditionalFormatting sqref="J2">
    <cfRule type="expression" dxfId="298" priority="14" stopIfTrue="1">
      <formula>ABS(ABS($J$2)-ABS($J$1)) &lt; $K$12</formula>
    </cfRule>
    <cfRule type="expression" dxfId="297" priority="16">
      <formula>$J$2&gt;$J$1</formula>
    </cfRule>
    <cfRule type="expression" dxfId="296" priority="17">
      <formula>$J$2&lt;$J$1</formula>
    </cfRule>
  </conditionalFormatting>
  <conditionalFormatting sqref="J3">
    <cfRule type="expression" dxfId="295" priority="15" stopIfTrue="1">
      <formula>ABS(ABS($J$3) - ABS($J$1-$J$5-$J$6-$J$7-$J$8)) &lt; $K$12</formula>
    </cfRule>
    <cfRule type="expression" dxfId="294" priority="18">
      <formula>$J$3&gt;($J$1 - $J$5 - $J$6 - $J$7 - $J$8)</formula>
    </cfRule>
    <cfRule type="expression" dxfId="293" priority="19">
      <formula>$J$3&lt;($J$1 - $J$5 - $J$6 - $J$7 - $J$8)</formula>
    </cfRule>
  </conditionalFormatting>
  <conditionalFormatting sqref="F11:F41">
    <cfRule type="expression" dxfId="292" priority="5">
      <formula>WEEKDAY($A11,2)&gt;5</formula>
    </cfRule>
  </conditionalFormatting>
  <conditionalFormatting sqref="F11:F41">
    <cfRule type="expression" dxfId="291" priority="4">
      <formula>WEEKDAY($A11,2)&gt;5</formula>
    </cfRule>
  </conditionalFormatting>
  <conditionalFormatting sqref="F11:F41">
    <cfRule type="expression" dxfId="290" priority="1">
      <formula>ABS(ABS($E11)-ABS($B$8)) &lt; $K$12/2</formula>
    </cfRule>
    <cfRule type="expression" dxfId="289" priority="2">
      <formula>AND($F11 &lt;&gt;"", $E11 &lt; $B$8)</formula>
    </cfRule>
    <cfRule type="expression" dxfId="288" priority="3">
      <formula>AND($F11 &lt;&gt;"", $E11 &gt; $B$8)</formula>
    </cfRule>
  </conditionalFormatting>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97"/>
  <sheetViews>
    <sheetView topLeftCell="A4" zoomScale="85" zoomScaleNormal="85" workbookViewId="0">
      <selection activeCell="B10" sqref="B10"/>
    </sheetView>
  </sheetViews>
  <sheetFormatPr defaultColWidth="14.42578125" defaultRowHeight="15" x14ac:dyDescent="0.25"/>
  <cols>
    <col min="1" max="1" width="13" bestFit="1" customWidth="1"/>
    <col min="2" max="2" width="9.28515625" bestFit="1" customWidth="1"/>
    <col min="3" max="3" width="14.5703125" bestFit="1" customWidth="1"/>
    <col min="4" max="4" width="12" bestFit="1" customWidth="1"/>
    <col min="5" max="5" width="13.7109375" bestFit="1" customWidth="1"/>
    <col min="6" max="6" width="10.28515625" bestFit="1" customWidth="1"/>
    <col min="7" max="7" width="16.7109375" bestFit="1" customWidth="1"/>
    <col min="8" max="8" width="8.7109375" customWidth="1"/>
    <col min="9" max="9" width="17.85546875" bestFit="1" customWidth="1"/>
    <col min="10" max="10" width="9.140625" bestFit="1" customWidth="1"/>
    <col min="11" max="11" width="13" customWidth="1"/>
    <col min="12" max="12" width="17.85546875" bestFit="1" customWidth="1"/>
    <col min="13" max="13" width="15" customWidth="1"/>
    <col min="14" max="14" width="8.7109375" customWidth="1"/>
    <col min="15" max="15" width="31.140625" bestFit="1" customWidth="1"/>
    <col min="16" max="16" width="8.7109375" customWidth="1"/>
    <col min="17" max="17" width="17.85546875" bestFit="1" customWidth="1"/>
    <col min="18" max="18" width="11.5703125" customWidth="1"/>
    <col min="19" max="27" width="8.7109375" customWidth="1"/>
  </cols>
  <sheetData>
    <row r="1" spans="1:20" ht="14.25" customHeight="1" thickBot="1" x14ac:dyDescent="0.3">
      <c r="A1" s="1" t="s">
        <v>0</v>
      </c>
      <c r="B1" s="25" t="str">
        <f>Nome</f>
        <v>Giulio</v>
      </c>
      <c r="C1" s="79"/>
      <c r="I1" s="93" t="s">
        <v>30</v>
      </c>
      <c r="J1" s="94">
        <f>NETWORKDAYS(DATE(AnnoFeb,Mese2,1),DATE(AnnoFeb,Mese2+1,0),)*OreTarget</f>
        <v>6.6666666666666661</v>
      </c>
    </row>
    <row r="2" spans="1:20" ht="14.25" customHeight="1" thickBot="1" x14ac:dyDescent="0.3">
      <c r="A2" s="2" t="s">
        <v>2</v>
      </c>
      <c r="B2" s="26" t="str">
        <f>Cognome</f>
        <v>D'Errico</v>
      </c>
      <c r="C2" s="79"/>
      <c r="I2" s="93" t="s">
        <v>31</v>
      </c>
      <c r="J2" s="94">
        <f>J3+J5+J6+OrePermessiFeb+J8</f>
        <v>0</v>
      </c>
    </row>
    <row r="3" spans="1:20" ht="14.25" customHeight="1" thickBot="1" x14ac:dyDescent="0.3">
      <c r="A3" s="2" t="s">
        <v>4</v>
      </c>
      <c r="B3" s="3">
        <f>Mese1+1</f>
        <v>2</v>
      </c>
      <c r="C3" s="80"/>
      <c r="I3" s="95" t="s">
        <v>9</v>
      </c>
      <c r="J3" s="94">
        <f>SUM(OreLavorateFeb)</f>
        <v>0</v>
      </c>
    </row>
    <row r="4" spans="1:20" ht="14.25" customHeight="1" thickBot="1" x14ac:dyDescent="0.3">
      <c r="A4" s="4" t="s">
        <v>5</v>
      </c>
      <c r="B4" s="5">
        <f>Anno</f>
        <v>2023</v>
      </c>
      <c r="C4" s="81" t="str">
        <f>IF(OR(MOD(B4,4)&lt;&gt;0,AND(MOD(B4,100)=0,MOD(B4,400)&lt;&gt;0)),"NON bisestile","Bisestile")</f>
        <v>NON bisestile</v>
      </c>
      <c r="I4" s="97" t="s">
        <v>38</v>
      </c>
      <c r="J4" s="99">
        <f>J1-J5-J6-OrePermessiFeb-J8</f>
        <v>6.6666666666666661</v>
      </c>
      <c r="K4" s="7"/>
      <c r="L4" s="7"/>
      <c r="M4" s="7"/>
    </row>
    <row r="5" spans="1:20" ht="14.25" customHeight="1" thickBot="1" x14ac:dyDescent="0.3">
      <c r="A5" s="8"/>
      <c r="I5" s="97" t="s">
        <v>32</v>
      </c>
      <c r="J5" s="96"/>
      <c r="K5" s="7"/>
      <c r="L5" s="7"/>
      <c r="M5" s="9"/>
    </row>
    <row r="6" spans="1:20" ht="14.25" customHeight="1" thickBot="1" x14ac:dyDescent="0.3">
      <c r="A6" s="15" t="s">
        <v>13</v>
      </c>
      <c r="B6" s="19">
        <f>DurataPausa</f>
        <v>3.125E-2</v>
      </c>
      <c r="C6" s="7"/>
      <c r="I6" s="97" t="s">
        <v>33</v>
      </c>
      <c r="J6" s="96"/>
      <c r="K6" s="7"/>
      <c r="L6" s="7"/>
      <c r="M6" s="7"/>
    </row>
    <row r="7" spans="1:20" ht="14.25" customHeight="1" thickBot="1" x14ac:dyDescent="0.3">
      <c r="A7" s="16" t="s">
        <v>12</v>
      </c>
      <c r="B7" s="17">
        <f>OraPausa</f>
        <v>0.55208333333333337</v>
      </c>
      <c r="C7" s="7"/>
      <c r="G7" s="10"/>
      <c r="H7" s="10"/>
      <c r="I7" s="97" t="s">
        <v>34</v>
      </c>
      <c r="J7" s="96"/>
      <c r="K7" s="7"/>
      <c r="L7" s="7"/>
      <c r="M7" s="7"/>
    </row>
    <row r="8" spans="1:20" ht="14.25" customHeight="1" thickBot="1" x14ac:dyDescent="0.3">
      <c r="A8" s="14" t="s">
        <v>6</v>
      </c>
      <c r="B8" s="18">
        <f>OreTarget</f>
        <v>0.33333333333333331</v>
      </c>
      <c r="C8" s="7"/>
      <c r="F8" s="7"/>
      <c r="I8" s="97" t="s">
        <v>35</v>
      </c>
      <c r="J8" s="96"/>
      <c r="K8" s="7"/>
      <c r="L8" s="7"/>
      <c r="M8" s="7"/>
    </row>
    <row r="9" spans="1:20" ht="14.25" customHeight="1" thickBot="1" x14ac:dyDescent="0.3">
      <c r="K9" s="7"/>
      <c r="L9" s="7"/>
      <c r="M9" s="7"/>
    </row>
    <row r="10" spans="1:20" ht="14.25" customHeight="1" thickBot="1" x14ac:dyDescent="0.3">
      <c r="A10" s="62" t="s">
        <v>7</v>
      </c>
      <c r="B10" s="63" t="s">
        <v>40</v>
      </c>
      <c r="C10" s="63" t="s">
        <v>29</v>
      </c>
      <c r="D10" s="63" t="s">
        <v>8</v>
      </c>
      <c r="E10" s="63" t="s">
        <v>9</v>
      </c>
      <c r="F10" s="64" t="s">
        <v>10</v>
      </c>
      <c r="G10" s="65" t="s">
        <v>11</v>
      </c>
      <c r="I10" s="103" t="s">
        <v>14</v>
      </c>
      <c r="J10" s="104"/>
      <c r="L10" s="103" t="s">
        <v>15</v>
      </c>
      <c r="M10" s="104"/>
    </row>
    <row r="11" spans="1:20" ht="14.25" customHeight="1" x14ac:dyDescent="0.25">
      <c r="A11" s="70">
        <f>DATE(AnnoFeb,Mese2,GiorniMesi!B2)</f>
        <v>44958</v>
      </c>
      <c r="B11" s="58"/>
      <c r="C11" s="58" t="str">
        <f t="shared" ref="C11:C39" si="0">IF(B11&lt;&gt;"", IF(B11 &lt; OraPausaFeb, B11 + OreTargetFeb + DurataPausaFeb, IF(AND(B11 &gt;= OraPausaFeb, B11 &lt;= OraPausaFeb + DurataPausaFeb), OraPausaFeb + DurataPausaFeb + OreTargetFeb/2, B11 + OreTargetFeb/2)),"")</f>
        <v/>
      </c>
      <c r="D11" s="58"/>
      <c r="E11" s="48" t="str">
        <f t="shared" ref="E11:E39" si="1">IF(OR(ISBLANK(B11),ISBLANK(D11)),"", IF(B11 &lt; OraPausaFeb, IF(D11 &gt; OraPausaFeb + DurataPausaFeb, ABS(D11 - DurataPausaFeb - B11), IF(D11 &lt; OraPausaFeb, ABS(D11 - B11), ABS(OraPausaFeb - B11))), IF(B11 &lt; OraPausaFeb + DurataPausaFeb, IF(D11 &gt; OraPausaFeb + DurataPausaFeb, ABS(D11 - (OraPausaFeb + DurataPausaFeb)), ABS(D11 - D11)), IF(D11 &gt; OraPausaFeb + DurataPausaFeb, ABS(D11 - B11), ABS(D11 - D11)))))</f>
        <v/>
      </c>
      <c r="F11" s="34" t="str">
        <f t="shared" ref="F11:F39" si="2">IF(OR(ISBLANK(B11),ISBLANK(D11)),"",
         ABS(OreTargetFeb-E11))</f>
        <v/>
      </c>
      <c r="G11" s="53" t="str">
        <f t="shared" ref="G11:G39" si="3">IF(OR(ISBLANK(B11),ISBLANK(D11)),"",
        IF(E11&lt;&gt;OreTargetFeb,
               IF(E11&gt;OreTargetFeb,"Overtime","Undertime"),
          ""))</f>
        <v/>
      </c>
      <c r="I11" s="20" t="s">
        <v>1</v>
      </c>
      <c r="J11" s="21">
        <f>SUMIF(OverUnderTimeFeb, "Overtime",DifferenzaFeb)</f>
        <v>0</v>
      </c>
      <c r="L11" s="20" t="s">
        <v>1</v>
      </c>
      <c r="M11" s="21">
        <f>SUMIF(OverUnderTimeFeb, "Overtime",DifferenzaFeb) +  PrtlOvtmGen</f>
        <v>0</v>
      </c>
    </row>
    <row r="12" spans="1:20" ht="14.25" customHeight="1" thickBot="1" x14ac:dyDescent="0.3">
      <c r="A12" s="70">
        <f>DATE(AnnoFeb,Mese2,GiorniMesi!B3)</f>
        <v>44959</v>
      </c>
      <c r="B12" s="47"/>
      <c r="C12" s="58" t="str">
        <f t="shared" si="0"/>
        <v/>
      </c>
      <c r="D12" s="47"/>
      <c r="E12" s="48" t="str">
        <f t="shared" si="1"/>
        <v/>
      </c>
      <c r="F12" s="34" t="str">
        <f t="shared" si="2"/>
        <v/>
      </c>
      <c r="G12" s="53" t="str">
        <f t="shared" si="3"/>
        <v/>
      </c>
      <c r="I12" s="22" t="s">
        <v>3</v>
      </c>
      <c r="J12" s="23">
        <f>IF(SUMIF(OverUnderTimeFeb, "Undertime",DifferenzaFeb)&gt;=OrePermessiFeb, ABS(SUMIF(OverUnderTimeFeb, "Undertime",DifferenzaFeb) - OrePermessiFeb), ABS(OrePermessiFeb - SUMIF(OverUnderTimeFeb, "Undertime",DifferenzaFeb)))</f>
        <v>0</v>
      </c>
      <c r="K12" s="91">
        <v>6.8287037037037025E-4</v>
      </c>
      <c r="L12" s="22" t="s">
        <v>3</v>
      </c>
      <c r="M12" s="89">
        <f>IF(SUMIF(OverUnderTimeFeb, "Undertime",DifferenzaFeb)&gt;=OrePermessiFeb, ABS(SUMIF(OverUnderTimeFeb, "Undertime",DifferenzaFeb) + PrtlUntmGen - OrePermessiFeb), ABS(PrtlUntmGen + OrePermessiFeb - SUMIF(OverUnderTimeFeb, "Undertime",DifferenzaFeb)))</f>
        <v>0</v>
      </c>
      <c r="T12" s="87"/>
    </row>
    <row r="13" spans="1:20" ht="14.25" customHeight="1" thickBot="1" x14ac:dyDescent="0.3">
      <c r="A13" s="70">
        <f>DATE(AnnoFeb,Mese2,GiorniMesi!B4)</f>
        <v>44960</v>
      </c>
      <c r="B13" s="47"/>
      <c r="C13" s="58" t="str">
        <f t="shared" si="0"/>
        <v/>
      </c>
      <c r="D13" s="47"/>
      <c r="E13" s="48" t="str">
        <f t="shared" si="1"/>
        <v/>
      </c>
      <c r="F13" s="34" t="str">
        <f t="shared" si="2"/>
        <v/>
      </c>
      <c r="G13" s="53" t="str">
        <f t="shared" si="3"/>
        <v/>
      </c>
      <c r="K13" s="10"/>
      <c r="T13" s="88"/>
    </row>
    <row r="14" spans="1:20" ht="14.25" customHeight="1" thickBot="1" x14ac:dyDescent="0.3">
      <c r="A14" s="70">
        <f>DATE(AnnoFeb,Mese2,GiorniMesi!B5)</f>
        <v>44961</v>
      </c>
      <c r="B14" s="45"/>
      <c r="C14" s="58" t="str">
        <f t="shared" si="0"/>
        <v/>
      </c>
      <c r="D14" s="45"/>
      <c r="E14" s="48" t="str">
        <f t="shared" si="1"/>
        <v/>
      </c>
      <c r="F14" s="34" t="str">
        <f t="shared" si="2"/>
        <v/>
      </c>
      <c r="G14" s="53" t="str">
        <f t="shared" si="3"/>
        <v/>
      </c>
      <c r="I14" s="6" t="str">
        <f>IF(ABS(ABS(PrtlOvtmFeb)-ABS(PrtlUntmFeb))&lt; OneMinuteFeb,"",
    IF(ABS(PrtlOvtmFeb) &gt; ABS(PrtlUntmFeb), "OVERTIME", "UNDERTIME"))</f>
        <v/>
      </c>
      <c r="J14" s="13">
        <f>ABS(ABS(PrtlOvtmFeb)-ABS(PrtlUntmFeb))</f>
        <v>0</v>
      </c>
      <c r="K14" s="10"/>
      <c r="L14" s="6" t="str">
        <f>IF(ABS(ABS(PrtlOvtmTOTFeb)-ABS(PrtlUntmTOTFeb))&lt; OneMinuteFeb,"",
    IF(ABS(PrtlOvtmTOTFeb) &gt; ABS(PrtlUntmTOTFeb), "OVERTIME", "UNDERTIME"))</f>
        <v/>
      </c>
      <c r="M14" s="13">
        <f>ABS(ABS(PrtlOvtmTOTFeb)-ABS(PrtlUntmTOTFeb))</f>
        <v>0</v>
      </c>
      <c r="N14" s="7"/>
    </row>
    <row r="15" spans="1:20" ht="14.25" customHeight="1" x14ac:dyDescent="0.25">
      <c r="A15" s="70">
        <f>DATE(AnnoFeb,Mese2,GiorniMesi!B6)</f>
        <v>44962</v>
      </c>
      <c r="B15" s="47"/>
      <c r="C15" s="58" t="str">
        <f t="shared" si="0"/>
        <v/>
      </c>
      <c r="D15" s="47"/>
      <c r="E15" s="48" t="str">
        <f t="shared" si="1"/>
        <v/>
      </c>
      <c r="F15" s="34" t="str">
        <f t="shared" si="2"/>
        <v/>
      </c>
      <c r="G15" s="53" t="str">
        <f t="shared" si="3"/>
        <v/>
      </c>
      <c r="K15" s="10"/>
    </row>
    <row r="16" spans="1:20" ht="14.25" customHeight="1" x14ac:dyDescent="0.25">
      <c r="A16" s="70">
        <f>DATE(AnnoFeb,Mese2,GiorniMesi!B7)</f>
        <v>44963</v>
      </c>
      <c r="B16" s="47"/>
      <c r="C16" s="58" t="str">
        <f t="shared" si="0"/>
        <v/>
      </c>
      <c r="D16" s="45"/>
      <c r="E16" s="48" t="str">
        <f t="shared" si="1"/>
        <v/>
      </c>
      <c r="F16" s="34" t="str">
        <f t="shared" si="2"/>
        <v/>
      </c>
      <c r="G16" s="53" t="str">
        <f t="shared" si="3"/>
        <v/>
      </c>
      <c r="K16" s="10"/>
      <c r="L16" s="86"/>
      <c r="T16" s="90"/>
    </row>
    <row r="17" spans="1:11" ht="14.25" customHeight="1" x14ac:dyDescent="0.25">
      <c r="A17" s="70">
        <f>DATE(AnnoFeb,Mese2,GiorniMesi!B8)</f>
        <v>44964</v>
      </c>
      <c r="B17" s="47"/>
      <c r="C17" s="58" t="str">
        <f t="shared" si="0"/>
        <v/>
      </c>
      <c r="D17" s="47"/>
      <c r="E17" s="48" t="str">
        <f t="shared" si="1"/>
        <v/>
      </c>
      <c r="F17" s="34" t="str">
        <f t="shared" si="2"/>
        <v/>
      </c>
      <c r="G17" s="53" t="str">
        <f t="shared" si="3"/>
        <v/>
      </c>
      <c r="K17" s="10"/>
    </row>
    <row r="18" spans="1:11" ht="14.25" customHeight="1" x14ac:dyDescent="0.25">
      <c r="A18" s="70">
        <f>DATE(AnnoFeb,Mese2,GiorniMesi!B9)</f>
        <v>44965</v>
      </c>
      <c r="B18" s="47"/>
      <c r="C18" s="58" t="str">
        <f t="shared" si="0"/>
        <v/>
      </c>
      <c r="D18" s="47"/>
      <c r="E18" s="48" t="str">
        <f t="shared" si="1"/>
        <v/>
      </c>
      <c r="F18" s="34" t="str">
        <f t="shared" si="2"/>
        <v/>
      </c>
      <c r="G18" s="53" t="str">
        <f t="shared" si="3"/>
        <v/>
      </c>
      <c r="K18" s="10"/>
    </row>
    <row r="19" spans="1:11" ht="14.25" customHeight="1" x14ac:dyDescent="0.25">
      <c r="A19" s="70">
        <f>DATE(AnnoFeb,Mese2,GiorniMesi!B10)</f>
        <v>44966</v>
      </c>
      <c r="B19" s="47"/>
      <c r="C19" s="58" t="str">
        <f t="shared" si="0"/>
        <v/>
      </c>
      <c r="D19" s="47"/>
      <c r="E19" s="48" t="str">
        <f t="shared" si="1"/>
        <v/>
      </c>
      <c r="F19" s="34" t="str">
        <f t="shared" si="2"/>
        <v/>
      </c>
      <c r="G19" s="53" t="str">
        <f t="shared" si="3"/>
        <v/>
      </c>
    </row>
    <row r="20" spans="1:11" ht="14.25" customHeight="1" x14ac:dyDescent="0.25">
      <c r="A20" s="70">
        <f>DATE(AnnoFeb,Mese2,GiorniMesi!B11)</f>
        <v>44967</v>
      </c>
      <c r="B20" s="45"/>
      <c r="C20" s="58" t="str">
        <f t="shared" si="0"/>
        <v/>
      </c>
      <c r="D20" s="45"/>
      <c r="E20" s="48" t="str">
        <f t="shared" si="1"/>
        <v/>
      </c>
      <c r="F20" s="34" t="str">
        <f t="shared" si="2"/>
        <v/>
      </c>
      <c r="G20" s="53" t="str">
        <f t="shared" si="3"/>
        <v/>
      </c>
    </row>
    <row r="21" spans="1:11" ht="14.25" customHeight="1" x14ac:dyDescent="0.25">
      <c r="A21" s="70">
        <f>DATE(AnnoFeb,Mese2,GiorniMesi!B12)</f>
        <v>44968</v>
      </c>
      <c r="B21" s="45"/>
      <c r="C21" s="58" t="str">
        <f t="shared" si="0"/>
        <v/>
      </c>
      <c r="D21" s="45"/>
      <c r="E21" s="48" t="str">
        <f t="shared" si="1"/>
        <v/>
      </c>
      <c r="F21" s="34" t="str">
        <f t="shared" si="2"/>
        <v/>
      </c>
      <c r="G21" s="53" t="str">
        <f t="shared" si="3"/>
        <v/>
      </c>
    </row>
    <row r="22" spans="1:11" ht="14.25" customHeight="1" x14ac:dyDescent="0.25">
      <c r="A22" s="70">
        <f>DATE(AnnoFeb,Mese2,GiorniMesi!B13)</f>
        <v>44969</v>
      </c>
      <c r="B22" s="59"/>
      <c r="C22" s="58" t="str">
        <f t="shared" si="0"/>
        <v/>
      </c>
      <c r="D22" s="47"/>
      <c r="E22" s="48" t="str">
        <f t="shared" si="1"/>
        <v/>
      </c>
      <c r="F22" s="34" t="str">
        <f t="shared" si="2"/>
        <v/>
      </c>
      <c r="G22" s="53" t="str">
        <f t="shared" si="3"/>
        <v/>
      </c>
    </row>
    <row r="23" spans="1:11" ht="14.25" customHeight="1" x14ac:dyDescent="0.25">
      <c r="A23" s="70">
        <f>DATE(AnnoFeb,Mese2,GiorniMesi!B14)</f>
        <v>44970</v>
      </c>
      <c r="B23" s="59"/>
      <c r="C23" s="58" t="str">
        <f t="shared" si="0"/>
        <v/>
      </c>
      <c r="D23" s="47"/>
      <c r="E23" s="48" t="str">
        <f t="shared" si="1"/>
        <v/>
      </c>
      <c r="F23" s="34" t="str">
        <f t="shared" si="2"/>
        <v/>
      </c>
      <c r="G23" s="53" t="str">
        <f t="shared" si="3"/>
        <v/>
      </c>
    </row>
    <row r="24" spans="1:11" ht="14.25" customHeight="1" x14ac:dyDescent="0.25">
      <c r="A24" s="70">
        <f>DATE(AnnoFeb,Mese2,GiorniMesi!B15)</f>
        <v>44971</v>
      </c>
      <c r="B24" s="47"/>
      <c r="C24" s="58" t="str">
        <f t="shared" si="0"/>
        <v/>
      </c>
      <c r="D24" s="47"/>
      <c r="E24" s="48" t="str">
        <f t="shared" si="1"/>
        <v/>
      </c>
      <c r="F24" s="34" t="str">
        <f t="shared" si="2"/>
        <v/>
      </c>
      <c r="G24" s="53" t="str">
        <f t="shared" si="3"/>
        <v/>
      </c>
    </row>
    <row r="25" spans="1:11" ht="14.25" customHeight="1" x14ac:dyDescent="0.25">
      <c r="A25" s="70">
        <f>DATE(AnnoFeb,Mese2,GiorniMesi!B16)</f>
        <v>44972</v>
      </c>
      <c r="B25" s="47"/>
      <c r="C25" s="58" t="str">
        <f t="shared" si="0"/>
        <v/>
      </c>
      <c r="D25" s="47"/>
      <c r="E25" s="48" t="str">
        <f t="shared" si="1"/>
        <v/>
      </c>
      <c r="F25" s="34" t="str">
        <f t="shared" si="2"/>
        <v/>
      </c>
      <c r="G25" s="53" t="str">
        <f t="shared" si="3"/>
        <v/>
      </c>
    </row>
    <row r="26" spans="1:11" ht="14.25" customHeight="1" x14ac:dyDescent="0.25">
      <c r="A26" s="70">
        <f>DATE(AnnoFeb,Mese2,GiorniMesi!B17)</f>
        <v>44973</v>
      </c>
      <c r="B26" s="47"/>
      <c r="C26" s="58" t="str">
        <f t="shared" si="0"/>
        <v/>
      </c>
      <c r="D26" s="47"/>
      <c r="E26" s="48" t="str">
        <f t="shared" si="1"/>
        <v/>
      </c>
      <c r="F26" s="34" t="str">
        <f t="shared" si="2"/>
        <v/>
      </c>
      <c r="G26" s="53" t="str">
        <f t="shared" si="3"/>
        <v/>
      </c>
    </row>
    <row r="27" spans="1:11" ht="14.25" customHeight="1" x14ac:dyDescent="0.25">
      <c r="A27" s="70">
        <f>DATE(AnnoFeb,Mese2,GiorniMesi!B18)</f>
        <v>44974</v>
      </c>
      <c r="B27" s="45"/>
      <c r="C27" s="58" t="str">
        <f t="shared" si="0"/>
        <v/>
      </c>
      <c r="D27" s="45"/>
      <c r="E27" s="48" t="str">
        <f t="shared" si="1"/>
        <v/>
      </c>
      <c r="F27" s="34" t="str">
        <f t="shared" si="2"/>
        <v/>
      </c>
      <c r="G27" s="53" t="str">
        <f t="shared" si="3"/>
        <v/>
      </c>
    </row>
    <row r="28" spans="1:11" ht="14.25" customHeight="1" x14ac:dyDescent="0.25">
      <c r="A28" s="70">
        <f>DATE(AnnoFeb,Mese2,GiorniMesi!B19)</f>
        <v>44975</v>
      </c>
      <c r="B28" s="45"/>
      <c r="C28" s="58" t="str">
        <f t="shared" si="0"/>
        <v/>
      </c>
      <c r="D28" s="45"/>
      <c r="E28" s="48" t="str">
        <f t="shared" si="1"/>
        <v/>
      </c>
      <c r="F28" s="34" t="str">
        <f t="shared" si="2"/>
        <v/>
      </c>
      <c r="G28" s="53" t="str">
        <f t="shared" si="3"/>
        <v/>
      </c>
    </row>
    <row r="29" spans="1:11" ht="14.25" customHeight="1" x14ac:dyDescent="0.25">
      <c r="A29" s="70">
        <f>DATE(AnnoFeb,Mese2,GiorniMesi!B20)</f>
        <v>44976</v>
      </c>
      <c r="B29" s="47"/>
      <c r="C29" s="58" t="str">
        <f t="shared" si="0"/>
        <v/>
      </c>
      <c r="D29" s="47"/>
      <c r="E29" s="48" t="str">
        <f t="shared" si="1"/>
        <v/>
      </c>
      <c r="F29" s="34" t="str">
        <f t="shared" si="2"/>
        <v/>
      </c>
      <c r="G29" s="53" t="str">
        <f t="shared" si="3"/>
        <v/>
      </c>
    </row>
    <row r="30" spans="1:11" ht="14.25" customHeight="1" x14ac:dyDescent="0.25">
      <c r="A30" s="70">
        <f>DATE(AnnoFeb,Mese2,GiorniMesi!B21)</f>
        <v>44977</v>
      </c>
      <c r="B30" s="47"/>
      <c r="C30" s="58" t="str">
        <f t="shared" si="0"/>
        <v/>
      </c>
      <c r="D30" s="47"/>
      <c r="E30" s="48" t="str">
        <f t="shared" si="1"/>
        <v/>
      </c>
      <c r="F30" s="34" t="str">
        <f t="shared" si="2"/>
        <v/>
      </c>
      <c r="G30" s="53" t="str">
        <f t="shared" si="3"/>
        <v/>
      </c>
    </row>
    <row r="31" spans="1:11" ht="14.25" customHeight="1" x14ac:dyDescent="0.25">
      <c r="A31" s="70">
        <f>DATE(AnnoFeb,Mese2,GiorniMesi!B22)</f>
        <v>44978</v>
      </c>
      <c r="B31" s="47"/>
      <c r="C31" s="58" t="str">
        <f t="shared" si="0"/>
        <v/>
      </c>
      <c r="D31" s="47"/>
      <c r="E31" s="48" t="str">
        <f t="shared" si="1"/>
        <v/>
      </c>
      <c r="F31" s="34" t="str">
        <f t="shared" si="2"/>
        <v/>
      </c>
      <c r="G31" s="53" t="str">
        <f t="shared" si="3"/>
        <v/>
      </c>
    </row>
    <row r="32" spans="1:11" ht="14.25" customHeight="1" x14ac:dyDescent="0.25">
      <c r="A32" s="70">
        <f>DATE(AnnoFeb,Mese2,GiorniMesi!B23)</f>
        <v>44979</v>
      </c>
      <c r="B32" s="47"/>
      <c r="C32" s="58" t="str">
        <f t="shared" si="0"/>
        <v/>
      </c>
      <c r="D32" s="47"/>
      <c r="E32" s="48" t="str">
        <f t="shared" si="1"/>
        <v/>
      </c>
      <c r="F32" s="34" t="str">
        <f t="shared" si="2"/>
        <v/>
      </c>
      <c r="G32" s="53" t="str">
        <f t="shared" si="3"/>
        <v/>
      </c>
    </row>
    <row r="33" spans="1:7" ht="14.25" customHeight="1" x14ac:dyDescent="0.25">
      <c r="A33" s="70">
        <f>DATE(AnnoFeb,Mese2,GiorniMesi!B24)</f>
        <v>44980</v>
      </c>
      <c r="B33" s="45"/>
      <c r="C33" s="58" t="str">
        <f t="shared" si="0"/>
        <v/>
      </c>
      <c r="D33" s="45"/>
      <c r="E33" s="48" t="str">
        <f t="shared" si="1"/>
        <v/>
      </c>
      <c r="F33" s="34" t="str">
        <f t="shared" si="2"/>
        <v/>
      </c>
      <c r="G33" s="53" t="str">
        <f t="shared" si="3"/>
        <v/>
      </c>
    </row>
    <row r="34" spans="1:7" ht="14.25" customHeight="1" x14ac:dyDescent="0.25">
      <c r="A34" s="70">
        <f>DATE(AnnoFeb,Mese2,GiorniMesi!B25)</f>
        <v>44981</v>
      </c>
      <c r="B34" s="45"/>
      <c r="C34" s="58" t="str">
        <f t="shared" si="0"/>
        <v/>
      </c>
      <c r="D34" s="45"/>
      <c r="E34" s="48" t="str">
        <f t="shared" si="1"/>
        <v/>
      </c>
      <c r="F34" s="34" t="str">
        <f t="shared" si="2"/>
        <v/>
      </c>
      <c r="G34" s="53" t="str">
        <f t="shared" si="3"/>
        <v/>
      </c>
    </row>
    <row r="35" spans="1:7" ht="14.25" customHeight="1" x14ac:dyDescent="0.25">
      <c r="A35" s="70">
        <f>DATE(AnnoFeb,Mese2,GiorniMesi!B26)</f>
        <v>44982</v>
      </c>
      <c r="B35" s="45"/>
      <c r="C35" s="58" t="str">
        <f t="shared" si="0"/>
        <v/>
      </c>
      <c r="D35" s="45"/>
      <c r="E35" s="48" t="str">
        <f t="shared" si="1"/>
        <v/>
      </c>
      <c r="F35" s="34" t="str">
        <f t="shared" si="2"/>
        <v/>
      </c>
      <c r="G35" s="53" t="str">
        <f t="shared" si="3"/>
        <v/>
      </c>
    </row>
    <row r="36" spans="1:7" ht="14.25" customHeight="1" x14ac:dyDescent="0.25">
      <c r="A36" s="70">
        <f>DATE(AnnoFeb,Mese2,GiorniMesi!B27)</f>
        <v>44983</v>
      </c>
      <c r="B36" s="47"/>
      <c r="C36" s="58" t="str">
        <f t="shared" si="0"/>
        <v/>
      </c>
      <c r="D36" s="47"/>
      <c r="E36" s="48" t="str">
        <f t="shared" si="1"/>
        <v/>
      </c>
      <c r="F36" s="34" t="str">
        <f t="shared" si="2"/>
        <v/>
      </c>
      <c r="G36" s="53" t="str">
        <f t="shared" si="3"/>
        <v/>
      </c>
    </row>
    <row r="37" spans="1:7" ht="14.25" customHeight="1" x14ac:dyDescent="0.25">
      <c r="A37" s="70">
        <f>DATE(AnnoFeb,Mese2,GiorniMesi!B28)</f>
        <v>44984</v>
      </c>
      <c r="B37" s="47"/>
      <c r="C37" s="58" t="str">
        <f t="shared" si="0"/>
        <v/>
      </c>
      <c r="D37" s="47"/>
      <c r="E37" s="48" t="str">
        <f t="shared" si="1"/>
        <v/>
      </c>
      <c r="F37" s="34" t="str">
        <f t="shared" si="2"/>
        <v/>
      </c>
      <c r="G37" s="53" t="str">
        <f t="shared" si="3"/>
        <v/>
      </c>
    </row>
    <row r="38" spans="1:7" ht="14.25" customHeight="1" thickBot="1" x14ac:dyDescent="0.3">
      <c r="A38" s="70">
        <f>DATE(AnnoFeb,Mese2,GiorniMesi!B29)</f>
        <v>44985</v>
      </c>
      <c r="B38" s="50"/>
      <c r="C38" s="58" t="str">
        <f t="shared" si="0"/>
        <v/>
      </c>
      <c r="D38" s="50"/>
      <c r="E38" s="48" t="str">
        <f t="shared" si="1"/>
        <v/>
      </c>
      <c r="F38" s="34" t="str">
        <f t="shared" si="2"/>
        <v/>
      </c>
      <c r="G38" s="53" t="str">
        <f t="shared" si="3"/>
        <v/>
      </c>
    </row>
    <row r="39" spans="1:7" ht="14.25" customHeight="1" thickBot="1" x14ac:dyDescent="0.3">
      <c r="A39" s="71">
        <f>DATE(AnnoFeb,Mese2,GiorniMesi!B30)</f>
        <v>44986</v>
      </c>
      <c r="B39" s="85"/>
      <c r="C39" s="50" t="str">
        <f t="shared" si="0"/>
        <v/>
      </c>
      <c r="D39" s="85"/>
      <c r="E39" s="51" t="str">
        <f t="shared" si="1"/>
        <v/>
      </c>
      <c r="F39" s="102" t="str">
        <f t="shared" si="2"/>
        <v/>
      </c>
      <c r="G39" s="101" t="str">
        <f t="shared" si="3"/>
        <v/>
      </c>
    </row>
    <row r="40" spans="1:7" ht="14.25" customHeight="1" x14ac:dyDescent="0.25">
      <c r="A40" s="11"/>
    </row>
    <row r="41" spans="1:7" ht="14.25" customHeight="1" x14ac:dyDescent="0.25">
      <c r="A41" s="11"/>
    </row>
    <row r="42" spans="1:7" ht="14.25" customHeight="1" x14ac:dyDescent="0.25">
      <c r="A42" s="11"/>
    </row>
    <row r="43" spans="1:7" ht="14.25" customHeight="1" x14ac:dyDescent="0.25">
      <c r="A43" s="11"/>
    </row>
    <row r="44" spans="1:7" ht="14.25" customHeight="1" x14ac:dyDescent="0.25">
      <c r="A44" s="11"/>
    </row>
    <row r="45" spans="1:7" ht="14.25" customHeight="1" x14ac:dyDescent="0.25">
      <c r="A45" s="11"/>
    </row>
    <row r="46" spans="1:7" ht="14.25" customHeight="1" x14ac:dyDescent="0.25">
      <c r="A46" s="11"/>
    </row>
    <row r="47" spans="1:7" ht="14.25" customHeight="1" x14ac:dyDescent="0.25">
      <c r="A47" s="11"/>
    </row>
    <row r="48" spans="1:7" ht="14.25" customHeight="1" x14ac:dyDescent="0.25">
      <c r="A48" s="11"/>
    </row>
    <row r="49" spans="1:1" ht="14.25" customHeight="1" x14ac:dyDescent="0.25">
      <c r="A49" s="11"/>
    </row>
    <row r="50" spans="1:1" ht="14.25" customHeight="1" x14ac:dyDescent="0.25">
      <c r="A50" s="11"/>
    </row>
    <row r="51" spans="1:1" ht="14.25" customHeight="1" x14ac:dyDescent="0.25">
      <c r="A51" s="11"/>
    </row>
    <row r="52" spans="1:1" ht="14.25" customHeight="1" x14ac:dyDescent="0.25">
      <c r="A52" s="11"/>
    </row>
    <row r="53" spans="1:1" ht="14.25" customHeight="1" x14ac:dyDescent="0.25">
      <c r="A53" s="11"/>
    </row>
    <row r="54" spans="1:1" ht="14.25" customHeight="1" x14ac:dyDescent="0.25">
      <c r="A54" s="11"/>
    </row>
    <row r="55" spans="1:1" ht="14.25" customHeight="1" x14ac:dyDescent="0.25">
      <c r="A55" s="11"/>
    </row>
    <row r="56" spans="1:1" ht="14.25" customHeight="1" x14ac:dyDescent="0.25">
      <c r="A56" s="11"/>
    </row>
    <row r="57" spans="1:1" ht="14.25" customHeight="1" x14ac:dyDescent="0.25">
      <c r="A57" s="11"/>
    </row>
    <row r="58" spans="1:1" ht="14.25" customHeight="1" x14ac:dyDescent="0.25">
      <c r="A58" s="11"/>
    </row>
    <row r="59" spans="1:1" ht="14.25" customHeight="1" x14ac:dyDescent="0.25">
      <c r="A59" s="11"/>
    </row>
    <row r="60" spans="1:1" ht="14.25" customHeight="1" x14ac:dyDescent="0.25">
      <c r="A60" s="11"/>
    </row>
    <row r="61" spans="1:1" ht="14.25" customHeight="1" x14ac:dyDescent="0.25">
      <c r="A61" s="11"/>
    </row>
    <row r="62" spans="1:1" ht="14.25" customHeight="1" x14ac:dyDescent="0.25">
      <c r="A62" s="11"/>
    </row>
    <row r="63" spans="1:1" ht="14.25" customHeight="1" x14ac:dyDescent="0.25">
      <c r="A63" s="11"/>
    </row>
    <row r="64" spans="1:1" ht="14.25" customHeight="1" x14ac:dyDescent="0.25">
      <c r="A64" s="11"/>
    </row>
    <row r="65" spans="1:1" ht="14.25" customHeight="1" x14ac:dyDescent="0.25">
      <c r="A65" s="11"/>
    </row>
    <row r="66" spans="1:1" ht="14.25" customHeight="1" x14ac:dyDescent="0.25">
      <c r="A66" s="11"/>
    </row>
    <row r="67" spans="1:1" ht="14.25" customHeight="1" x14ac:dyDescent="0.25">
      <c r="A67" s="11"/>
    </row>
    <row r="68" spans="1:1" ht="14.25" customHeight="1" x14ac:dyDescent="0.25">
      <c r="A68" s="11"/>
    </row>
    <row r="69" spans="1:1" ht="14.25" customHeight="1" x14ac:dyDescent="0.25">
      <c r="A69" s="11"/>
    </row>
    <row r="70" spans="1:1" ht="14.25" customHeight="1" x14ac:dyDescent="0.25">
      <c r="A70" s="11"/>
    </row>
    <row r="71" spans="1:1" ht="14.25" customHeight="1" x14ac:dyDescent="0.25">
      <c r="A71" s="11"/>
    </row>
    <row r="72" spans="1:1" ht="14.25" customHeight="1" x14ac:dyDescent="0.25">
      <c r="A72" s="11"/>
    </row>
    <row r="73" spans="1:1" ht="14.25" customHeight="1" x14ac:dyDescent="0.25">
      <c r="A73" s="11"/>
    </row>
    <row r="74" spans="1:1" ht="14.25" customHeight="1" x14ac:dyDescent="0.25">
      <c r="A74" s="11"/>
    </row>
    <row r="75" spans="1:1" ht="14.25" customHeight="1" x14ac:dyDescent="0.25">
      <c r="A75" s="11"/>
    </row>
    <row r="76" spans="1:1" ht="14.25" customHeight="1" x14ac:dyDescent="0.25">
      <c r="A76" s="11"/>
    </row>
    <row r="77" spans="1:1" ht="14.25" customHeight="1" x14ac:dyDescent="0.25">
      <c r="A77" s="11"/>
    </row>
    <row r="78" spans="1:1" ht="14.25" customHeight="1" x14ac:dyDescent="0.25">
      <c r="A78" s="11"/>
    </row>
    <row r="79" spans="1:1" ht="14.25" customHeight="1" x14ac:dyDescent="0.25">
      <c r="A79" s="11"/>
    </row>
    <row r="80" spans="1:1" ht="14.25" customHeight="1" x14ac:dyDescent="0.25">
      <c r="A80" s="11"/>
    </row>
    <row r="81" spans="1:1" ht="14.25" customHeight="1" x14ac:dyDescent="0.25">
      <c r="A81" s="11"/>
    </row>
    <row r="82" spans="1:1" ht="14.25" customHeight="1" x14ac:dyDescent="0.25">
      <c r="A82" s="11"/>
    </row>
    <row r="83" spans="1:1" ht="14.25" customHeight="1" x14ac:dyDescent="0.25">
      <c r="A83" s="11"/>
    </row>
    <row r="84" spans="1:1" ht="14.25" customHeight="1" x14ac:dyDescent="0.25">
      <c r="A84" s="11"/>
    </row>
    <row r="85" spans="1:1" ht="14.25" customHeight="1" x14ac:dyDescent="0.25">
      <c r="A85" s="11"/>
    </row>
    <row r="86" spans="1:1" ht="14.25" customHeight="1" x14ac:dyDescent="0.25">
      <c r="A86" s="11"/>
    </row>
    <row r="87" spans="1:1" ht="14.25" customHeight="1" x14ac:dyDescent="0.25">
      <c r="A87" s="11"/>
    </row>
    <row r="88" spans="1:1" ht="14.25" customHeight="1" x14ac:dyDescent="0.25">
      <c r="A88" s="11"/>
    </row>
    <row r="89" spans="1:1" ht="14.25" customHeight="1" x14ac:dyDescent="0.25">
      <c r="A89" s="11"/>
    </row>
    <row r="90" spans="1:1" ht="14.25" customHeight="1" x14ac:dyDescent="0.25">
      <c r="A90" s="11"/>
    </row>
    <row r="91" spans="1:1" ht="14.25" customHeight="1" x14ac:dyDescent="0.25">
      <c r="A91" s="11"/>
    </row>
    <row r="92" spans="1:1" ht="14.25" customHeight="1" x14ac:dyDescent="0.25">
      <c r="A92" s="11"/>
    </row>
    <row r="93" spans="1:1" ht="14.25" customHeight="1" x14ac:dyDescent="0.25">
      <c r="A93" s="11"/>
    </row>
    <row r="94" spans="1:1" ht="14.25" customHeight="1" x14ac:dyDescent="0.25">
      <c r="A94" s="11"/>
    </row>
    <row r="95" spans="1:1" ht="14.25" customHeight="1" x14ac:dyDescent="0.25">
      <c r="A95" s="11"/>
    </row>
    <row r="96" spans="1:1" ht="14.25" customHeight="1" x14ac:dyDescent="0.25">
      <c r="A96" s="11"/>
    </row>
    <row r="97" spans="1:1" ht="14.25" customHeight="1" x14ac:dyDescent="0.25">
      <c r="A97" s="11"/>
    </row>
    <row r="98" spans="1:1" ht="14.25" customHeight="1" x14ac:dyDescent="0.25">
      <c r="A98" s="11"/>
    </row>
    <row r="99" spans="1:1" ht="14.25" customHeight="1" x14ac:dyDescent="0.25">
      <c r="A99" s="11"/>
    </row>
    <row r="100" spans="1:1" ht="14.25" customHeight="1" x14ac:dyDescent="0.25">
      <c r="A100" s="11"/>
    </row>
    <row r="101" spans="1:1" ht="14.25" customHeight="1" x14ac:dyDescent="0.25">
      <c r="A101" s="11"/>
    </row>
    <row r="102" spans="1:1" ht="14.25" customHeight="1" x14ac:dyDescent="0.25">
      <c r="A102" s="11"/>
    </row>
    <row r="103" spans="1:1" ht="14.25" customHeight="1" x14ac:dyDescent="0.25">
      <c r="A103" s="11"/>
    </row>
    <row r="104" spans="1:1" ht="14.25" customHeight="1" x14ac:dyDescent="0.25">
      <c r="A104" s="11"/>
    </row>
    <row r="105" spans="1:1" ht="14.25" customHeight="1" x14ac:dyDescent="0.25">
      <c r="A105" s="11"/>
    </row>
    <row r="106" spans="1:1" ht="14.25" customHeight="1" x14ac:dyDescent="0.25">
      <c r="A106" s="11"/>
    </row>
    <row r="107" spans="1:1" ht="14.25" customHeight="1" x14ac:dyDescent="0.25">
      <c r="A107" s="11"/>
    </row>
    <row r="108" spans="1:1" ht="14.25" customHeight="1" x14ac:dyDescent="0.25">
      <c r="A108" s="11"/>
    </row>
    <row r="109" spans="1:1" ht="14.25" customHeight="1" x14ac:dyDescent="0.25">
      <c r="A109" s="11"/>
    </row>
    <row r="110" spans="1:1" ht="14.25" customHeight="1" x14ac:dyDescent="0.25">
      <c r="A110" s="11"/>
    </row>
    <row r="111" spans="1:1" ht="14.25" customHeight="1" x14ac:dyDescent="0.25">
      <c r="A111" s="11"/>
    </row>
    <row r="112" spans="1:1" ht="14.25" customHeight="1" x14ac:dyDescent="0.25">
      <c r="A112" s="11"/>
    </row>
    <row r="113" spans="1:1" ht="14.25" customHeight="1" x14ac:dyDescent="0.25">
      <c r="A113" s="11"/>
    </row>
    <row r="114" spans="1:1" ht="14.25" customHeight="1" x14ac:dyDescent="0.25">
      <c r="A114" s="11"/>
    </row>
    <row r="115" spans="1:1" ht="14.25" customHeight="1" x14ac:dyDescent="0.25">
      <c r="A115" s="11"/>
    </row>
    <row r="116" spans="1:1" ht="14.25" customHeight="1" x14ac:dyDescent="0.25">
      <c r="A116" s="11"/>
    </row>
    <row r="117" spans="1:1" ht="14.25" customHeight="1" x14ac:dyDescent="0.25">
      <c r="A117" s="11"/>
    </row>
    <row r="118" spans="1:1" ht="14.25" customHeight="1" x14ac:dyDescent="0.25">
      <c r="A118" s="11"/>
    </row>
    <row r="119" spans="1:1" ht="14.25" customHeight="1" x14ac:dyDescent="0.25">
      <c r="A119" s="11"/>
    </row>
    <row r="120" spans="1:1" ht="14.25" customHeight="1" x14ac:dyDescent="0.25">
      <c r="A120" s="11"/>
    </row>
    <row r="121" spans="1:1" ht="14.25" customHeight="1" x14ac:dyDescent="0.25">
      <c r="A121" s="11"/>
    </row>
    <row r="122" spans="1:1" ht="14.25" customHeight="1" x14ac:dyDescent="0.25">
      <c r="A122" s="11"/>
    </row>
    <row r="123" spans="1:1" ht="14.25" customHeight="1" x14ac:dyDescent="0.25">
      <c r="A123" s="11"/>
    </row>
    <row r="124" spans="1:1" ht="14.25" customHeight="1" x14ac:dyDescent="0.25">
      <c r="A124" s="11"/>
    </row>
    <row r="125" spans="1:1" ht="14.25" customHeight="1" x14ac:dyDescent="0.25">
      <c r="A125" s="11"/>
    </row>
    <row r="126" spans="1:1" ht="14.25" customHeight="1" x14ac:dyDescent="0.25">
      <c r="A126" s="11"/>
    </row>
    <row r="127" spans="1:1" ht="14.25" customHeight="1" x14ac:dyDescent="0.25">
      <c r="A127" s="11"/>
    </row>
    <row r="128" spans="1:1" ht="14.25" customHeight="1" x14ac:dyDescent="0.25">
      <c r="A128" s="11"/>
    </row>
    <row r="129" spans="1:1" ht="14.25" customHeight="1" x14ac:dyDescent="0.25">
      <c r="A129" s="11"/>
    </row>
    <row r="130" spans="1:1" ht="14.25" customHeight="1" x14ac:dyDescent="0.25">
      <c r="A130" s="11"/>
    </row>
    <row r="131" spans="1:1" ht="14.25" customHeight="1" x14ac:dyDescent="0.25">
      <c r="A131" s="11"/>
    </row>
    <row r="132" spans="1:1" ht="14.25" customHeight="1" x14ac:dyDescent="0.25">
      <c r="A132" s="11"/>
    </row>
    <row r="133" spans="1:1" ht="14.25" customHeight="1" x14ac:dyDescent="0.25">
      <c r="A133" s="11"/>
    </row>
    <row r="134" spans="1:1" ht="14.25" customHeight="1" x14ac:dyDescent="0.25">
      <c r="A134" s="11"/>
    </row>
    <row r="135" spans="1:1" ht="14.25" customHeight="1" x14ac:dyDescent="0.25">
      <c r="A135" s="11"/>
    </row>
    <row r="136" spans="1:1" ht="14.25" customHeight="1" x14ac:dyDescent="0.25">
      <c r="A136" s="11"/>
    </row>
    <row r="137" spans="1:1" ht="14.25" customHeight="1" x14ac:dyDescent="0.25">
      <c r="A137" s="11"/>
    </row>
    <row r="138" spans="1:1" ht="14.25" customHeight="1" x14ac:dyDescent="0.25">
      <c r="A138" s="11"/>
    </row>
    <row r="139" spans="1:1" ht="14.25" customHeight="1" x14ac:dyDescent="0.25">
      <c r="A139" s="11"/>
    </row>
    <row r="140" spans="1:1" ht="14.25" customHeight="1" x14ac:dyDescent="0.25">
      <c r="A140" s="11"/>
    </row>
    <row r="141" spans="1:1" ht="14.25" customHeight="1" x14ac:dyDescent="0.25">
      <c r="A141" s="11"/>
    </row>
    <row r="142" spans="1:1" ht="14.25" customHeight="1" x14ac:dyDescent="0.25">
      <c r="A142" s="11"/>
    </row>
    <row r="143" spans="1:1" ht="14.25" customHeight="1" x14ac:dyDescent="0.25">
      <c r="A143" s="11"/>
    </row>
    <row r="144" spans="1:1" ht="14.25" customHeight="1" x14ac:dyDescent="0.25">
      <c r="A144" s="11"/>
    </row>
    <row r="145" spans="1:1" ht="14.25" customHeight="1" x14ac:dyDescent="0.25">
      <c r="A145" s="11"/>
    </row>
    <row r="146" spans="1:1" ht="14.25" customHeight="1" x14ac:dyDescent="0.25">
      <c r="A146" s="11"/>
    </row>
    <row r="147" spans="1:1" ht="14.25" customHeight="1" x14ac:dyDescent="0.25">
      <c r="A147" s="11"/>
    </row>
    <row r="148" spans="1:1" ht="14.25" customHeight="1" x14ac:dyDescent="0.25">
      <c r="A148" s="11"/>
    </row>
    <row r="149" spans="1:1" ht="14.25" customHeight="1" x14ac:dyDescent="0.25">
      <c r="A149" s="11"/>
    </row>
    <row r="150" spans="1:1" ht="14.25" customHeight="1" x14ac:dyDescent="0.25">
      <c r="A150" s="11"/>
    </row>
    <row r="151" spans="1:1" ht="14.25" customHeight="1" x14ac:dyDescent="0.25">
      <c r="A151" s="11"/>
    </row>
    <row r="152" spans="1:1" ht="14.25" customHeight="1" x14ac:dyDescent="0.25">
      <c r="A152" s="11"/>
    </row>
    <row r="153" spans="1:1" ht="14.25" customHeight="1" x14ac:dyDescent="0.25">
      <c r="A153" s="11"/>
    </row>
    <row r="154" spans="1:1" ht="14.25" customHeight="1" x14ac:dyDescent="0.25">
      <c r="A154" s="11"/>
    </row>
    <row r="155" spans="1:1" ht="14.25" customHeight="1" x14ac:dyDescent="0.25">
      <c r="A155" s="11"/>
    </row>
    <row r="156" spans="1:1" ht="14.25" customHeight="1" x14ac:dyDescent="0.25">
      <c r="A156" s="11"/>
    </row>
    <row r="157" spans="1:1" ht="14.25" customHeight="1" x14ac:dyDescent="0.25">
      <c r="A157" s="11"/>
    </row>
    <row r="158" spans="1:1" ht="14.25" customHeight="1" x14ac:dyDescent="0.25">
      <c r="A158" s="11"/>
    </row>
    <row r="159" spans="1:1" ht="14.25" customHeight="1" x14ac:dyDescent="0.25">
      <c r="A159" s="11"/>
    </row>
    <row r="160" spans="1:1" ht="14.25" customHeight="1" x14ac:dyDescent="0.25">
      <c r="A160" s="11"/>
    </row>
    <row r="161" spans="1:1" ht="14.25" customHeight="1" x14ac:dyDescent="0.25">
      <c r="A161" s="11"/>
    </row>
    <row r="162" spans="1:1" ht="14.25" customHeight="1" x14ac:dyDescent="0.25">
      <c r="A162" s="11"/>
    </row>
    <row r="163" spans="1:1" ht="14.25" customHeight="1" x14ac:dyDescent="0.25">
      <c r="A163" s="11"/>
    </row>
    <row r="164" spans="1:1" ht="14.25" customHeight="1" x14ac:dyDescent="0.25">
      <c r="A164" s="11"/>
    </row>
    <row r="165" spans="1:1" ht="14.25" customHeight="1" x14ac:dyDescent="0.25">
      <c r="A165" s="11"/>
    </row>
    <row r="166" spans="1:1" ht="14.25" customHeight="1" x14ac:dyDescent="0.25">
      <c r="A166" s="11"/>
    </row>
    <row r="167" spans="1:1" ht="14.25" customHeight="1" x14ac:dyDescent="0.25">
      <c r="A167" s="11"/>
    </row>
    <row r="168" spans="1:1" ht="14.25" customHeight="1" x14ac:dyDescent="0.25">
      <c r="A168" s="11"/>
    </row>
    <row r="169" spans="1:1" ht="14.25" customHeight="1" x14ac:dyDescent="0.25">
      <c r="A169" s="11"/>
    </row>
    <row r="170" spans="1:1" ht="14.25" customHeight="1" x14ac:dyDescent="0.25">
      <c r="A170" s="11"/>
    </row>
    <row r="171" spans="1:1" ht="14.25" customHeight="1" x14ac:dyDescent="0.25">
      <c r="A171" s="11"/>
    </row>
    <row r="172" spans="1:1" ht="14.25" customHeight="1" x14ac:dyDescent="0.25">
      <c r="A172" s="11"/>
    </row>
    <row r="173" spans="1:1" ht="14.25" customHeight="1" x14ac:dyDescent="0.25">
      <c r="A173" s="11"/>
    </row>
    <row r="174" spans="1:1" ht="14.25" customHeight="1" x14ac:dyDescent="0.25">
      <c r="A174" s="11"/>
    </row>
    <row r="175" spans="1:1" ht="14.25" customHeight="1" x14ac:dyDescent="0.25">
      <c r="A175" s="11"/>
    </row>
    <row r="176" spans="1:1" ht="14.25" customHeight="1" x14ac:dyDescent="0.25">
      <c r="A176" s="11"/>
    </row>
    <row r="177" spans="1:1" ht="14.25" customHeight="1" x14ac:dyDescent="0.25">
      <c r="A177" s="11"/>
    </row>
    <row r="178" spans="1:1" ht="14.25" customHeight="1" x14ac:dyDescent="0.25">
      <c r="A178" s="11"/>
    </row>
    <row r="179" spans="1:1" ht="14.25" customHeight="1" x14ac:dyDescent="0.25">
      <c r="A179" s="11"/>
    </row>
    <row r="180" spans="1:1" ht="14.25" customHeight="1" x14ac:dyDescent="0.25">
      <c r="A180" s="11"/>
    </row>
    <row r="181" spans="1:1" ht="14.25" customHeight="1" x14ac:dyDescent="0.25">
      <c r="A181" s="11"/>
    </row>
    <row r="182" spans="1:1" ht="14.25" customHeight="1" x14ac:dyDescent="0.25">
      <c r="A182" s="11"/>
    </row>
    <row r="183" spans="1:1" ht="14.25" customHeight="1" x14ac:dyDescent="0.25">
      <c r="A183" s="11"/>
    </row>
    <row r="184" spans="1:1" ht="14.25" customHeight="1" x14ac:dyDescent="0.25">
      <c r="A184" s="11"/>
    </row>
    <row r="185" spans="1:1" ht="14.25" customHeight="1" x14ac:dyDescent="0.25">
      <c r="A185" s="11"/>
    </row>
    <row r="186" spans="1:1" ht="14.25" customHeight="1" x14ac:dyDescent="0.25">
      <c r="A186" s="11"/>
    </row>
    <row r="187" spans="1:1" ht="14.25" customHeight="1" x14ac:dyDescent="0.25">
      <c r="A187" s="11"/>
    </row>
    <row r="188" spans="1:1" ht="14.25" customHeight="1" x14ac:dyDescent="0.25">
      <c r="A188" s="11"/>
    </row>
    <row r="189" spans="1:1" ht="14.25" customHeight="1" x14ac:dyDescent="0.25">
      <c r="A189" s="11"/>
    </row>
    <row r="190" spans="1:1" ht="14.25" customHeight="1" x14ac:dyDescent="0.25">
      <c r="A190" s="11"/>
    </row>
    <row r="191" spans="1:1" ht="14.25" customHeight="1" x14ac:dyDescent="0.25">
      <c r="A191" s="11"/>
    </row>
    <row r="192" spans="1:1" ht="14.25" customHeight="1" x14ac:dyDescent="0.25">
      <c r="A192" s="11"/>
    </row>
    <row r="193" spans="1:1" ht="14.25" customHeight="1" x14ac:dyDescent="0.25">
      <c r="A193" s="11"/>
    </row>
    <row r="194" spans="1:1" ht="14.25" customHeight="1" x14ac:dyDescent="0.25">
      <c r="A194" s="11"/>
    </row>
    <row r="195" spans="1:1" ht="14.25" customHeight="1" x14ac:dyDescent="0.25">
      <c r="A195" s="11"/>
    </row>
    <row r="196" spans="1:1" ht="14.25" customHeight="1" x14ac:dyDescent="0.25">
      <c r="A196" s="11"/>
    </row>
    <row r="197" spans="1:1" ht="14.25" customHeight="1" x14ac:dyDescent="0.25">
      <c r="A197" s="11"/>
    </row>
    <row r="198" spans="1:1" ht="14.25" customHeight="1" x14ac:dyDescent="0.25">
      <c r="A198" s="11"/>
    </row>
    <row r="199" spans="1:1" ht="14.25" customHeight="1" x14ac:dyDescent="0.25">
      <c r="A199" s="11"/>
    </row>
    <row r="200" spans="1:1" ht="14.25" customHeight="1" x14ac:dyDescent="0.25">
      <c r="A200" s="11"/>
    </row>
    <row r="201" spans="1:1" ht="14.25" customHeight="1" x14ac:dyDescent="0.25">
      <c r="A201" s="11"/>
    </row>
    <row r="202" spans="1:1" ht="14.25" customHeight="1" x14ac:dyDescent="0.25">
      <c r="A202" s="11"/>
    </row>
    <row r="203" spans="1:1" ht="14.25" customHeight="1" x14ac:dyDescent="0.25">
      <c r="A203" s="11"/>
    </row>
    <row r="204" spans="1:1" ht="14.25" customHeight="1" x14ac:dyDescent="0.25">
      <c r="A204" s="11"/>
    </row>
    <row r="205" spans="1:1" ht="14.25" customHeight="1" x14ac:dyDescent="0.25">
      <c r="A205" s="11"/>
    </row>
    <row r="206" spans="1:1" ht="14.25" customHeight="1" x14ac:dyDescent="0.25">
      <c r="A206" s="11"/>
    </row>
    <row r="207" spans="1:1" ht="14.25" customHeight="1" x14ac:dyDescent="0.25">
      <c r="A207" s="11"/>
    </row>
    <row r="208" spans="1:1" ht="14.25" customHeight="1" x14ac:dyDescent="0.25">
      <c r="A208" s="11"/>
    </row>
    <row r="209" spans="1:1" ht="14.25" customHeight="1" x14ac:dyDescent="0.25">
      <c r="A209" s="11"/>
    </row>
    <row r="210" spans="1:1" ht="14.25" customHeight="1" x14ac:dyDescent="0.25">
      <c r="A210" s="11"/>
    </row>
    <row r="211" spans="1:1" ht="14.25" customHeight="1" x14ac:dyDescent="0.25">
      <c r="A211" s="11"/>
    </row>
    <row r="212" spans="1:1" ht="14.25" customHeight="1" x14ac:dyDescent="0.25">
      <c r="A212" s="11"/>
    </row>
    <row r="213" spans="1:1" ht="14.25" customHeight="1" x14ac:dyDescent="0.25">
      <c r="A213" s="11"/>
    </row>
    <row r="214" spans="1:1" ht="14.25" customHeight="1" x14ac:dyDescent="0.25">
      <c r="A214" s="11"/>
    </row>
    <row r="215" spans="1:1" ht="14.25" customHeight="1" x14ac:dyDescent="0.25">
      <c r="A215" s="11"/>
    </row>
    <row r="216" spans="1:1" ht="14.25" customHeight="1" x14ac:dyDescent="0.25">
      <c r="A216" s="11"/>
    </row>
    <row r="217" spans="1:1" ht="14.25" customHeight="1" x14ac:dyDescent="0.25">
      <c r="A217" s="11"/>
    </row>
    <row r="218" spans="1:1" ht="14.25" customHeight="1" x14ac:dyDescent="0.25">
      <c r="A218" s="11"/>
    </row>
    <row r="219" spans="1:1" ht="14.25" customHeight="1" x14ac:dyDescent="0.25">
      <c r="A219" s="11"/>
    </row>
    <row r="220" spans="1:1" ht="14.25" customHeight="1" x14ac:dyDescent="0.25">
      <c r="A220" s="11"/>
    </row>
    <row r="221" spans="1:1" ht="14.25" customHeight="1" x14ac:dyDescent="0.25">
      <c r="A221" s="11"/>
    </row>
    <row r="222" spans="1:1" ht="14.25" customHeight="1" x14ac:dyDescent="0.25">
      <c r="A222" s="11"/>
    </row>
    <row r="223" spans="1:1" ht="14.25" customHeight="1" x14ac:dyDescent="0.25">
      <c r="A223" s="11"/>
    </row>
    <row r="224" spans="1:1" ht="14.25" customHeight="1" x14ac:dyDescent="0.25">
      <c r="A224" s="11"/>
    </row>
    <row r="225" spans="1:1" ht="14.25" customHeight="1" x14ac:dyDescent="0.25">
      <c r="A225" s="11"/>
    </row>
    <row r="226" spans="1:1" ht="14.25" customHeight="1" x14ac:dyDescent="0.25">
      <c r="A226" s="11"/>
    </row>
    <row r="227" spans="1:1" ht="14.25" customHeight="1" x14ac:dyDescent="0.25">
      <c r="A227" s="11"/>
    </row>
    <row r="228" spans="1:1" ht="14.25" customHeight="1" x14ac:dyDescent="0.25">
      <c r="A228" s="11"/>
    </row>
    <row r="229" spans="1:1" ht="14.25" customHeight="1" x14ac:dyDescent="0.25">
      <c r="A229" s="11"/>
    </row>
    <row r="230" spans="1:1" ht="14.25" customHeight="1" x14ac:dyDescent="0.25">
      <c r="A230" s="11"/>
    </row>
    <row r="231" spans="1:1" ht="14.25" customHeight="1" x14ac:dyDescent="0.25">
      <c r="A231" s="11"/>
    </row>
    <row r="232" spans="1:1" ht="14.25" customHeight="1" x14ac:dyDescent="0.25">
      <c r="A232" s="11"/>
    </row>
    <row r="233" spans="1:1" ht="14.25" customHeight="1" x14ac:dyDescent="0.25">
      <c r="A233" s="11"/>
    </row>
    <row r="234" spans="1:1" ht="14.25" customHeight="1" x14ac:dyDescent="0.25">
      <c r="A234" s="11"/>
    </row>
    <row r="235" spans="1:1" ht="14.25" customHeight="1" x14ac:dyDescent="0.25">
      <c r="A235" s="11"/>
    </row>
    <row r="236" spans="1:1" ht="14.25" customHeight="1" x14ac:dyDescent="0.25">
      <c r="A236" s="11"/>
    </row>
    <row r="237" spans="1:1" ht="14.25" customHeight="1" x14ac:dyDescent="0.25">
      <c r="A237" s="11"/>
    </row>
    <row r="238" spans="1:1" ht="14.25" customHeight="1" x14ac:dyDescent="0.25">
      <c r="A238" s="11"/>
    </row>
    <row r="239" spans="1:1" ht="14.25" customHeight="1" x14ac:dyDescent="0.25">
      <c r="A239" s="11"/>
    </row>
    <row r="240" spans="1:1" ht="14.25" customHeight="1" x14ac:dyDescent="0.25">
      <c r="A240" s="11"/>
    </row>
    <row r="241" spans="1:1" ht="14.25" customHeight="1" x14ac:dyDescent="0.25">
      <c r="A241" s="11"/>
    </row>
    <row r="242" spans="1:1" ht="14.25" customHeight="1" x14ac:dyDescent="0.25">
      <c r="A242" s="11"/>
    </row>
    <row r="243" spans="1:1" ht="14.25" customHeight="1" x14ac:dyDescent="0.25">
      <c r="A243" s="11"/>
    </row>
    <row r="244" spans="1:1" ht="14.25" customHeight="1" x14ac:dyDescent="0.25">
      <c r="A244" s="11"/>
    </row>
    <row r="245" spans="1:1" ht="14.25" customHeight="1" x14ac:dyDescent="0.25">
      <c r="A245" s="11"/>
    </row>
    <row r="246" spans="1:1" ht="14.25" customHeight="1" x14ac:dyDescent="0.25">
      <c r="A246" s="11"/>
    </row>
    <row r="247" spans="1:1" ht="14.25" customHeight="1" x14ac:dyDescent="0.25">
      <c r="A247" s="11"/>
    </row>
    <row r="248" spans="1:1" ht="14.25" customHeight="1" x14ac:dyDescent="0.25">
      <c r="A248" s="11"/>
    </row>
    <row r="249" spans="1:1" ht="14.25" customHeight="1" x14ac:dyDescent="0.25">
      <c r="A249" s="11"/>
    </row>
    <row r="250" spans="1:1" ht="14.25" customHeight="1" x14ac:dyDescent="0.25">
      <c r="A250" s="11"/>
    </row>
    <row r="251" spans="1:1" ht="14.25" customHeight="1" x14ac:dyDescent="0.25">
      <c r="A251" s="11"/>
    </row>
    <row r="252" spans="1:1" ht="14.25" customHeight="1" x14ac:dyDescent="0.25">
      <c r="A252" s="11"/>
    </row>
    <row r="253" spans="1:1" ht="14.25" customHeight="1" x14ac:dyDescent="0.25">
      <c r="A253" s="11"/>
    </row>
    <row r="254" spans="1:1" ht="14.25" customHeight="1" x14ac:dyDescent="0.25">
      <c r="A254" s="11"/>
    </row>
    <row r="255" spans="1:1" ht="14.25" customHeight="1" x14ac:dyDescent="0.25">
      <c r="A255" s="11"/>
    </row>
    <row r="256" spans="1:1" ht="14.25" customHeight="1" x14ac:dyDescent="0.25">
      <c r="A256" s="11"/>
    </row>
    <row r="257" spans="1:1" ht="14.25" customHeight="1" x14ac:dyDescent="0.25">
      <c r="A257" s="11"/>
    </row>
    <row r="258" spans="1:1" ht="14.25" customHeight="1" x14ac:dyDescent="0.25">
      <c r="A258" s="11"/>
    </row>
    <row r="259" spans="1:1" ht="14.25" customHeight="1" x14ac:dyDescent="0.25">
      <c r="A259" s="11"/>
    </row>
    <row r="260" spans="1:1" ht="14.25" customHeight="1" x14ac:dyDescent="0.25">
      <c r="A260" s="11"/>
    </row>
    <row r="261" spans="1:1" ht="14.25" customHeight="1" x14ac:dyDescent="0.25">
      <c r="A261" s="11"/>
    </row>
    <row r="262" spans="1:1" ht="14.25" customHeight="1" x14ac:dyDescent="0.25">
      <c r="A262" s="11"/>
    </row>
    <row r="263" spans="1:1" ht="14.25" customHeight="1" x14ac:dyDescent="0.25">
      <c r="A263" s="11"/>
    </row>
    <row r="264" spans="1:1" ht="14.25" customHeight="1" x14ac:dyDescent="0.25">
      <c r="A264" s="11"/>
    </row>
    <row r="265" spans="1:1" ht="14.25" customHeight="1" x14ac:dyDescent="0.25">
      <c r="A265" s="11"/>
    </row>
    <row r="266" spans="1:1" ht="14.25" customHeight="1" x14ac:dyDescent="0.25">
      <c r="A266" s="11"/>
    </row>
    <row r="267" spans="1:1" ht="14.25" customHeight="1" x14ac:dyDescent="0.25">
      <c r="A267" s="11"/>
    </row>
    <row r="268" spans="1:1" ht="14.25" customHeight="1" x14ac:dyDescent="0.25">
      <c r="A268" s="11"/>
    </row>
    <row r="269" spans="1:1" ht="14.25" customHeight="1" x14ac:dyDescent="0.25">
      <c r="A269" s="11"/>
    </row>
    <row r="270" spans="1:1" ht="14.25" customHeight="1" x14ac:dyDescent="0.25">
      <c r="A270" s="11"/>
    </row>
    <row r="271" spans="1:1" ht="14.25" customHeight="1" x14ac:dyDescent="0.25">
      <c r="A271" s="11"/>
    </row>
    <row r="272" spans="1:1" ht="14.25" customHeight="1" x14ac:dyDescent="0.25">
      <c r="A272" s="11"/>
    </row>
    <row r="273" spans="1:1" ht="14.25" customHeight="1" x14ac:dyDescent="0.25">
      <c r="A273" s="11"/>
    </row>
    <row r="274" spans="1:1" ht="14.25" customHeight="1" x14ac:dyDescent="0.25">
      <c r="A274" s="11"/>
    </row>
    <row r="275" spans="1:1" ht="14.25" customHeight="1" x14ac:dyDescent="0.25">
      <c r="A275" s="11"/>
    </row>
    <row r="276" spans="1:1" ht="14.25" customHeight="1" x14ac:dyDescent="0.25">
      <c r="A276" s="11"/>
    </row>
    <row r="277" spans="1:1" ht="14.25" customHeight="1" x14ac:dyDescent="0.25">
      <c r="A277" s="11"/>
    </row>
    <row r="278" spans="1:1" ht="14.25" customHeight="1" x14ac:dyDescent="0.25">
      <c r="A278" s="11"/>
    </row>
    <row r="279" spans="1:1" ht="14.25" customHeight="1" x14ac:dyDescent="0.25">
      <c r="A279" s="11"/>
    </row>
    <row r="280" spans="1:1" ht="14.25" customHeight="1" x14ac:dyDescent="0.25">
      <c r="A280" s="11"/>
    </row>
    <row r="281" spans="1:1" ht="14.25" customHeight="1" x14ac:dyDescent="0.25">
      <c r="A281" s="11"/>
    </row>
    <row r="282" spans="1:1" ht="14.25" customHeight="1" x14ac:dyDescent="0.25">
      <c r="A282" s="11"/>
    </row>
    <row r="283" spans="1:1" ht="14.25" customHeight="1" x14ac:dyDescent="0.25">
      <c r="A283" s="11"/>
    </row>
    <row r="284" spans="1:1" ht="14.25" customHeight="1" x14ac:dyDescent="0.25">
      <c r="A284" s="11"/>
    </row>
    <row r="285" spans="1:1" ht="14.25" customHeight="1" x14ac:dyDescent="0.25">
      <c r="A285" s="11"/>
    </row>
    <row r="286" spans="1:1" ht="14.25" customHeight="1" x14ac:dyDescent="0.25">
      <c r="A286" s="11"/>
    </row>
    <row r="287" spans="1:1" ht="14.25" customHeight="1" x14ac:dyDescent="0.25">
      <c r="A287" s="11"/>
    </row>
    <row r="288" spans="1:1" ht="14.25" customHeight="1" x14ac:dyDescent="0.25">
      <c r="A288" s="11"/>
    </row>
    <row r="289" spans="1:1" ht="14.25" customHeight="1" x14ac:dyDescent="0.25">
      <c r="A289" s="11"/>
    </row>
    <row r="290" spans="1:1" ht="14.25" customHeight="1" x14ac:dyDescent="0.25">
      <c r="A290" s="11"/>
    </row>
    <row r="291" spans="1:1" ht="14.25" customHeight="1" x14ac:dyDescent="0.25">
      <c r="A291" s="11"/>
    </row>
    <row r="292" spans="1:1" ht="14.25" customHeight="1" x14ac:dyDescent="0.25">
      <c r="A292" s="11"/>
    </row>
    <row r="293" spans="1:1" ht="14.25" customHeight="1" x14ac:dyDescent="0.25">
      <c r="A293" s="11"/>
    </row>
    <row r="294" spans="1:1" ht="14.25" customHeight="1" x14ac:dyDescent="0.25">
      <c r="A294" s="11"/>
    </row>
    <row r="295" spans="1:1" ht="14.25" customHeight="1" x14ac:dyDescent="0.25">
      <c r="A295" s="11"/>
    </row>
    <row r="296" spans="1:1" ht="14.25" customHeight="1" x14ac:dyDescent="0.25">
      <c r="A296" s="11"/>
    </row>
    <row r="297" spans="1:1" ht="14.25" customHeight="1" x14ac:dyDescent="0.25">
      <c r="A297" s="11"/>
    </row>
    <row r="298" spans="1:1" ht="14.25" customHeight="1" x14ac:dyDescent="0.25">
      <c r="A298" s="11"/>
    </row>
    <row r="299" spans="1:1" ht="14.25" customHeight="1" x14ac:dyDescent="0.25">
      <c r="A299" s="11"/>
    </row>
    <row r="300" spans="1:1" ht="14.25" customHeight="1" x14ac:dyDescent="0.25">
      <c r="A300" s="11"/>
    </row>
    <row r="301" spans="1:1" ht="14.25" customHeight="1" x14ac:dyDescent="0.25">
      <c r="A301" s="11"/>
    </row>
    <row r="302" spans="1:1" ht="14.25" customHeight="1" x14ac:dyDescent="0.25">
      <c r="A302" s="11"/>
    </row>
    <row r="303" spans="1:1" ht="14.25" customHeight="1" x14ac:dyDescent="0.25">
      <c r="A303" s="11"/>
    </row>
    <row r="304" spans="1:1" ht="14.25" customHeight="1" x14ac:dyDescent="0.25">
      <c r="A304" s="11"/>
    </row>
    <row r="305" spans="1:1" ht="14.25" customHeight="1" x14ac:dyDescent="0.25">
      <c r="A305" s="11"/>
    </row>
    <row r="306" spans="1:1" ht="14.25" customHeight="1" x14ac:dyDescent="0.25">
      <c r="A306" s="11"/>
    </row>
    <row r="307" spans="1:1" ht="14.25" customHeight="1" x14ac:dyDescent="0.25">
      <c r="A307" s="11"/>
    </row>
    <row r="308" spans="1:1" ht="14.25" customHeight="1" x14ac:dyDescent="0.25">
      <c r="A308" s="11"/>
    </row>
    <row r="309" spans="1:1" ht="14.25" customHeight="1" x14ac:dyDescent="0.25">
      <c r="A309" s="11"/>
    </row>
    <row r="310" spans="1:1" ht="14.25" customHeight="1" x14ac:dyDescent="0.25">
      <c r="A310" s="11"/>
    </row>
    <row r="311" spans="1:1" ht="14.25" customHeight="1" x14ac:dyDescent="0.25">
      <c r="A311" s="11"/>
    </row>
    <row r="312" spans="1:1" ht="14.25" customHeight="1" x14ac:dyDescent="0.25">
      <c r="A312" s="11"/>
    </row>
    <row r="313" spans="1:1" ht="14.25" customHeight="1" x14ac:dyDescent="0.25">
      <c r="A313" s="11"/>
    </row>
    <row r="314" spans="1:1" ht="14.25" customHeight="1" x14ac:dyDescent="0.25">
      <c r="A314" s="11"/>
    </row>
    <row r="315" spans="1:1" ht="14.25" customHeight="1" x14ac:dyDescent="0.25">
      <c r="A315" s="11"/>
    </row>
    <row r="316" spans="1:1" ht="14.25" customHeight="1" x14ac:dyDescent="0.25">
      <c r="A316" s="11"/>
    </row>
    <row r="317" spans="1:1" ht="14.25" customHeight="1" x14ac:dyDescent="0.25">
      <c r="A317" s="11"/>
    </row>
    <row r="318" spans="1:1" ht="14.25" customHeight="1" x14ac:dyDescent="0.25">
      <c r="A318" s="11"/>
    </row>
    <row r="319" spans="1:1" ht="14.25" customHeight="1" x14ac:dyDescent="0.25">
      <c r="A319" s="11"/>
    </row>
    <row r="320" spans="1:1" ht="14.25" customHeight="1" x14ac:dyDescent="0.25">
      <c r="A320" s="11"/>
    </row>
    <row r="321" spans="1:1" ht="14.25" customHeight="1" x14ac:dyDescent="0.25">
      <c r="A321" s="11"/>
    </row>
    <row r="322" spans="1:1" ht="14.25" customHeight="1" x14ac:dyDescent="0.25">
      <c r="A322" s="11"/>
    </row>
    <row r="323" spans="1:1" ht="14.25" customHeight="1" x14ac:dyDescent="0.25">
      <c r="A323" s="11"/>
    </row>
    <row r="324" spans="1:1" ht="14.25" customHeight="1" x14ac:dyDescent="0.25">
      <c r="A324" s="11"/>
    </row>
    <row r="325" spans="1:1" ht="14.25" customHeight="1" x14ac:dyDescent="0.25">
      <c r="A325" s="11"/>
    </row>
    <row r="326" spans="1:1" ht="14.25" customHeight="1" x14ac:dyDescent="0.25">
      <c r="A326" s="11"/>
    </row>
    <row r="327" spans="1:1" ht="14.25" customHeight="1" x14ac:dyDescent="0.25">
      <c r="A327" s="11"/>
    </row>
    <row r="328" spans="1:1" ht="14.25" customHeight="1" x14ac:dyDescent="0.25">
      <c r="A328" s="11"/>
    </row>
    <row r="329" spans="1:1" ht="14.25" customHeight="1" x14ac:dyDescent="0.25">
      <c r="A329" s="11"/>
    </row>
    <row r="330" spans="1:1" ht="14.25" customHeight="1" x14ac:dyDescent="0.25">
      <c r="A330" s="11"/>
    </row>
    <row r="331" spans="1:1" ht="14.25" customHeight="1" x14ac:dyDescent="0.25">
      <c r="A331" s="11"/>
    </row>
    <row r="332" spans="1:1" ht="14.25" customHeight="1" x14ac:dyDescent="0.25">
      <c r="A332" s="11"/>
    </row>
    <row r="333" spans="1:1" ht="14.25" customHeight="1" x14ac:dyDescent="0.25">
      <c r="A333" s="11"/>
    </row>
    <row r="334" spans="1:1" ht="14.25" customHeight="1" x14ac:dyDescent="0.25">
      <c r="A334" s="11"/>
    </row>
    <row r="335" spans="1:1" ht="14.25" customHeight="1" x14ac:dyDescent="0.25">
      <c r="A335" s="11"/>
    </row>
    <row r="336" spans="1:1" ht="14.25" customHeight="1" x14ac:dyDescent="0.25">
      <c r="A336" s="11"/>
    </row>
    <row r="337" spans="1:1" ht="14.25" customHeight="1" x14ac:dyDescent="0.25">
      <c r="A337" s="11"/>
    </row>
    <row r="338" spans="1:1" ht="14.25" customHeight="1" x14ac:dyDescent="0.25">
      <c r="A338" s="11"/>
    </row>
    <row r="339" spans="1:1" ht="14.25" customHeight="1" x14ac:dyDescent="0.25">
      <c r="A339" s="11"/>
    </row>
    <row r="340" spans="1:1" ht="14.25" customHeight="1" x14ac:dyDescent="0.25">
      <c r="A340" s="11"/>
    </row>
    <row r="341" spans="1:1" ht="14.25" customHeight="1" x14ac:dyDescent="0.25">
      <c r="A341" s="11"/>
    </row>
    <row r="342" spans="1:1" ht="14.25" customHeight="1" x14ac:dyDescent="0.25">
      <c r="A342" s="11"/>
    </row>
    <row r="343" spans="1:1" ht="14.25" customHeight="1" x14ac:dyDescent="0.25">
      <c r="A343" s="11"/>
    </row>
    <row r="344" spans="1:1" ht="14.25" customHeight="1" x14ac:dyDescent="0.25">
      <c r="A344" s="11"/>
    </row>
    <row r="345" spans="1:1" ht="14.25" customHeight="1" x14ac:dyDescent="0.25">
      <c r="A345" s="11"/>
    </row>
    <row r="346" spans="1:1" ht="14.25" customHeight="1" x14ac:dyDescent="0.25">
      <c r="A346" s="11"/>
    </row>
    <row r="347" spans="1:1" ht="14.25" customHeight="1" x14ac:dyDescent="0.25">
      <c r="A347" s="11"/>
    </row>
    <row r="348" spans="1:1" ht="14.25" customHeight="1" x14ac:dyDescent="0.25">
      <c r="A348" s="11"/>
    </row>
    <row r="349" spans="1:1" ht="14.25" customHeight="1" x14ac:dyDescent="0.25">
      <c r="A349" s="11"/>
    </row>
    <row r="350" spans="1:1" ht="14.25" customHeight="1" x14ac:dyDescent="0.25">
      <c r="A350" s="11"/>
    </row>
    <row r="351" spans="1:1" ht="14.25" customHeight="1" x14ac:dyDescent="0.25">
      <c r="A351" s="11"/>
    </row>
    <row r="352" spans="1:1" ht="14.25" customHeight="1" x14ac:dyDescent="0.25">
      <c r="A352" s="11"/>
    </row>
    <row r="353" spans="1:1" ht="14.25" customHeight="1" x14ac:dyDescent="0.25">
      <c r="A353" s="11"/>
    </row>
    <row r="354" spans="1:1" ht="14.25" customHeight="1" x14ac:dyDescent="0.25">
      <c r="A354" s="11"/>
    </row>
    <row r="355" spans="1:1" ht="14.25" customHeight="1" x14ac:dyDescent="0.25">
      <c r="A355" s="11"/>
    </row>
    <row r="356" spans="1:1" ht="14.25" customHeight="1" x14ac:dyDescent="0.25">
      <c r="A356" s="11"/>
    </row>
    <row r="357" spans="1:1" ht="14.25" customHeight="1" x14ac:dyDescent="0.25">
      <c r="A357" s="11"/>
    </row>
    <row r="358" spans="1:1" ht="14.25" customHeight="1" x14ac:dyDescent="0.25">
      <c r="A358" s="11"/>
    </row>
    <row r="359" spans="1:1" ht="14.25" customHeight="1" x14ac:dyDescent="0.25">
      <c r="A359" s="11"/>
    </row>
    <row r="360" spans="1:1" ht="14.25" customHeight="1" x14ac:dyDescent="0.25">
      <c r="A360" s="11"/>
    </row>
    <row r="361" spans="1:1" ht="14.25" customHeight="1" x14ac:dyDescent="0.25">
      <c r="A361" s="11"/>
    </row>
    <row r="362" spans="1:1" ht="14.25" customHeight="1" x14ac:dyDescent="0.25">
      <c r="A362" s="11"/>
    </row>
    <row r="363" spans="1:1" ht="14.25" customHeight="1" x14ac:dyDescent="0.25">
      <c r="A363" s="11"/>
    </row>
    <row r="364" spans="1:1" ht="14.25" customHeight="1" x14ac:dyDescent="0.25">
      <c r="A364" s="11"/>
    </row>
    <row r="365" spans="1:1" ht="14.25" customHeight="1" x14ac:dyDescent="0.25">
      <c r="A365" s="11"/>
    </row>
    <row r="366" spans="1:1" ht="14.25" customHeight="1" x14ac:dyDescent="0.25">
      <c r="A366" s="11"/>
    </row>
    <row r="367" spans="1:1" ht="14.25" customHeight="1" x14ac:dyDescent="0.25">
      <c r="A367" s="11"/>
    </row>
    <row r="368" spans="1:1" ht="14.25" customHeight="1" x14ac:dyDescent="0.25">
      <c r="A368" s="11"/>
    </row>
    <row r="369" spans="1:1" ht="14.25" customHeight="1" x14ac:dyDescent="0.25">
      <c r="A369" s="11"/>
    </row>
    <row r="370" spans="1:1" ht="14.25" customHeight="1" x14ac:dyDescent="0.25">
      <c r="A370" s="11"/>
    </row>
    <row r="371" spans="1:1" ht="14.25" customHeight="1" x14ac:dyDescent="0.25">
      <c r="A371" s="11"/>
    </row>
    <row r="372" spans="1:1" ht="14.25" customHeight="1" x14ac:dyDescent="0.25">
      <c r="A372" s="11"/>
    </row>
    <row r="373" spans="1:1" ht="14.25" customHeight="1" x14ac:dyDescent="0.25">
      <c r="A373" s="11"/>
    </row>
    <row r="374" spans="1:1" ht="14.25" customHeight="1" x14ac:dyDescent="0.25">
      <c r="A374" s="11"/>
    </row>
    <row r="375" spans="1:1" ht="14.25" customHeight="1" x14ac:dyDescent="0.25">
      <c r="A375" s="11"/>
    </row>
    <row r="376" spans="1:1" ht="14.25" customHeight="1" x14ac:dyDescent="0.25">
      <c r="A376" s="11"/>
    </row>
    <row r="377" spans="1:1" ht="14.25" customHeight="1" x14ac:dyDescent="0.25">
      <c r="A377" s="11"/>
    </row>
    <row r="378" spans="1:1" ht="14.25" customHeight="1" x14ac:dyDescent="0.25">
      <c r="A378" s="11"/>
    </row>
    <row r="379" spans="1:1" ht="14.25" customHeight="1" x14ac:dyDescent="0.25">
      <c r="A379" s="11"/>
    </row>
    <row r="380" spans="1:1" ht="14.25" customHeight="1" x14ac:dyDescent="0.25">
      <c r="A380" s="11"/>
    </row>
    <row r="381" spans="1:1" ht="14.25" customHeight="1" x14ac:dyDescent="0.25">
      <c r="A381" s="11"/>
    </row>
    <row r="382" spans="1:1" ht="14.25" customHeight="1" x14ac:dyDescent="0.25">
      <c r="A382" s="11"/>
    </row>
    <row r="383" spans="1:1" ht="14.25" customHeight="1" x14ac:dyDescent="0.25">
      <c r="A383" s="11"/>
    </row>
    <row r="384" spans="1:1" ht="14.25" customHeight="1" x14ac:dyDescent="0.25">
      <c r="A384" s="11"/>
    </row>
    <row r="385" spans="1:1" ht="14.25" customHeight="1" x14ac:dyDescent="0.25">
      <c r="A385" s="11"/>
    </row>
    <row r="386" spans="1:1" ht="14.25" customHeight="1" x14ac:dyDescent="0.25">
      <c r="A386" s="11"/>
    </row>
    <row r="387" spans="1:1" ht="14.25" customHeight="1" x14ac:dyDescent="0.25">
      <c r="A387" s="11"/>
    </row>
    <row r="388" spans="1:1" ht="14.25" customHeight="1" x14ac:dyDescent="0.25">
      <c r="A388" s="11"/>
    </row>
    <row r="389" spans="1:1" ht="14.25" customHeight="1" x14ac:dyDescent="0.25">
      <c r="A389" s="11"/>
    </row>
    <row r="390" spans="1:1" ht="14.25" customHeight="1" x14ac:dyDescent="0.25">
      <c r="A390" s="11"/>
    </row>
    <row r="391" spans="1:1" ht="14.25" customHeight="1" x14ac:dyDescent="0.25">
      <c r="A391" s="11"/>
    </row>
    <row r="392" spans="1:1" ht="14.25" customHeight="1" x14ac:dyDescent="0.25">
      <c r="A392" s="11"/>
    </row>
    <row r="393" spans="1:1" ht="14.25" customHeight="1" x14ac:dyDescent="0.25">
      <c r="A393" s="11"/>
    </row>
    <row r="394" spans="1:1" ht="14.25" customHeight="1" x14ac:dyDescent="0.25">
      <c r="A394" s="11"/>
    </row>
    <row r="395" spans="1:1" ht="14.25" customHeight="1" x14ac:dyDescent="0.25">
      <c r="A395" s="11"/>
    </row>
    <row r="396" spans="1:1" ht="14.25" customHeight="1" x14ac:dyDescent="0.25">
      <c r="A396" s="11"/>
    </row>
    <row r="397" spans="1:1" ht="14.25" customHeight="1" x14ac:dyDescent="0.25">
      <c r="A397" s="11"/>
    </row>
    <row r="398" spans="1:1" ht="14.25" customHeight="1" x14ac:dyDescent="0.25">
      <c r="A398" s="11"/>
    </row>
    <row r="399" spans="1:1" ht="14.25" customHeight="1" x14ac:dyDescent="0.25">
      <c r="A399" s="11"/>
    </row>
    <row r="400" spans="1:1" ht="14.25" customHeight="1" x14ac:dyDescent="0.25">
      <c r="A400" s="11"/>
    </row>
    <row r="401" spans="1:1" ht="14.25" customHeight="1" x14ac:dyDescent="0.25">
      <c r="A401" s="11"/>
    </row>
    <row r="402" spans="1:1" ht="14.25" customHeight="1" x14ac:dyDescent="0.25">
      <c r="A402" s="11"/>
    </row>
    <row r="403" spans="1:1" ht="14.25" customHeight="1" x14ac:dyDescent="0.25">
      <c r="A403" s="11"/>
    </row>
    <row r="404" spans="1:1" ht="14.25" customHeight="1" x14ac:dyDescent="0.25">
      <c r="A404" s="11"/>
    </row>
    <row r="405" spans="1:1" ht="14.25" customHeight="1" x14ac:dyDescent="0.25">
      <c r="A405" s="11"/>
    </row>
    <row r="406" spans="1:1" ht="14.25" customHeight="1" x14ac:dyDescent="0.25">
      <c r="A406" s="11"/>
    </row>
    <row r="407" spans="1:1" ht="14.25" customHeight="1" x14ac:dyDescent="0.25">
      <c r="A407" s="11"/>
    </row>
    <row r="408" spans="1:1" ht="14.25" customHeight="1" x14ac:dyDescent="0.25">
      <c r="A408" s="11"/>
    </row>
    <row r="409" spans="1:1" ht="14.25" customHeight="1" x14ac:dyDescent="0.25">
      <c r="A409" s="11"/>
    </row>
    <row r="410" spans="1:1" ht="14.25" customHeight="1" x14ac:dyDescent="0.25">
      <c r="A410" s="11"/>
    </row>
    <row r="411" spans="1:1" ht="14.25" customHeight="1" x14ac:dyDescent="0.25">
      <c r="A411" s="11"/>
    </row>
    <row r="412" spans="1:1" ht="14.25" customHeight="1" x14ac:dyDescent="0.25">
      <c r="A412" s="11"/>
    </row>
    <row r="413" spans="1:1" ht="14.25" customHeight="1" x14ac:dyDescent="0.25">
      <c r="A413" s="11"/>
    </row>
    <row r="414" spans="1:1" ht="14.25" customHeight="1" x14ac:dyDescent="0.25">
      <c r="A414" s="11"/>
    </row>
    <row r="415" spans="1:1" ht="14.25" customHeight="1" x14ac:dyDescent="0.25">
      <c r="A415" s="11"/>
    </row>
    <row r="416" spans="1:1" ht="14.25" customHeight="1" x14ac:dyDescent="0.25">
      <c r="A416" s="11"/>
    </row>
    <row r="417" spans="1:1" ht="14.25" customHeight="1" x14ac:dyDescent="0.25">
      <c r="A417" s="11"/>
    </row>
    <row r="418" spans="1:1" ht="14.25" customHeight="1" x14ac:dyDescent="0.25">
      <c r="A418" s="11"/>
    </row>
    <row r="419" spans="1:1" ht="14.25" customHeight="1" x14ac:dyDescent="0.25">
      <c r="A419" s="11"/>
    </row>
    <row r="420" spans="1:1" ht="14.25" customHeight="1" x14ac:dyDescent="0.25">
      <c r="A420" s="11"/>
    </row>
    <row r="421" spans="1:1" ht="14.25" customHeight="1" x14ac:dyDescent="0.25">
      <c r="A421" s="11"/>
    </row>
    <row r="422" spans="1:1" ht="14.25" customHeight="1" x14ac:dyDescent="0.25">
      <c r="A422" s="11"/>
    </row>
    <row r="423" spans="1:1" ht="14.25" customHeight="1" x14ac:dyDescent="0.25">
      <c r="A423" s="11"/>
    </row>
    <row r="424" spans="1:1" ht="14.25" customHeight="1" x14ac:dyDescent="0.25">
      <c r="A424" s="11"/>
    </row>
    <row r="425" spans="1:1" ht="14.25" customHeight="1" x14ac:dyDescent="0.25">
      <c r="A425" s="11"/>
    </row>
    <row r="426" spans="1:1" ht="14.25" customHeight="1" x14ac:dyDescent="0.25">
      <c r="A426" s="11"/>
    </row>
    <row r="427" spans="1:1" ht="14.25" customHeight="1" x14ac:dyDescent="0.25">
      <c r="A427" s="11"/>
    </row>
    <row r="428" spans="1:1" ht="14.25" customHeight="1" x14ac:dyDescent="0.25">
      <c r="A428" s="11"/>
    </row>
    <row r="429" spans="1:1" ht="14.25" customHeight="1" x14ac:dyDescent="0.25">
      <c r="A429" s="11"/>
    </row>
    <row r="430" spans="1:1" ht="14.25" customHeight="1" x14ac:dyDescent="0.25">
      <c r="A430" s="11"/>
    </row>
    <row r="431" spans="1:1" ht="14.25" customHeight="1" x14ac:dyDescent="0.25">
      <c r="A431" s="11"/>
    </row>
    <row r="432" spans="1:1" ht="14.25" customHeight="1" x14ac:dyDescent="0.25">
      <c r="A432" s="11"/>
    </row>
    <row r="433" spans="1:1" ht="14.25" customHeight="1" x14ac:dyDescent="0.25">
      <c r="A433" s="11"/>
    </row>
    <row r="434" spans="1:1" ht="14.25" customHeight="1" x14ac:dyDescent="0.25">
      <c r="A434" s="11"/>
    </row>
    <row r="435" spans="1:1" ht="14.25" customHeight="1" x14ac:dyDescent="0.25">
      <c r="A435" s="11"/>
    </row>
    <row r="436" spans="1:1" ht="14.25" customHeight="1" x14ac:dyDescent="0.25">
      <c r="A436" s="11"/>
    </row>
    <row r="437" spans="1:1" ht="14.25" customHeight="1" x14ac:dyDescent="0.25">
      <c r="A437" s="11"/>
    </row>
    <row r="438" spans="1:1" ht="14.25" customHeight="1" x14ac:dyDescent="0.25">
      <c r="A438" s="11"/>
    </row>
    <row r="439" spans="1:1" ht="14.25" customHeight="1" x14ac:dyDescent="0.25">
      <c r="A439" s="11"/>
    </row>
    <row r="440" spans="1:1" ht="14.25" customHeight="1" x14ac:dyDescent="0.25">
      <c r="A440" s="11"/>
    </row>
    <row r="441" spans="1:1" ht="14.25" customHeight="1" x14ac:dyDescent="0.25">
      <c r="A441" s="11"/>
    </row>
    <row r="442" spans="1:1" ht="14.25" customHeight="1" x14ac:dyDescent="0.25">
      <c r="A442" s="11"/>
    </row>
    <row r="443" spans="1:1" ht="14.25" customHeight="1" x14ac:dyDescent="0.25">
      <c r="A443" s="11"/>
    </row>
    <row r="444" spans="1:1" ht="14.25" customHeight="1" x14ac:dyDescent="0.25">
      <c r="A444" s="11"/>
    </row>
    <row r="445" spans="1:1" ht="14.25" customHeight="1" x14ac:dyDescent="0.25">
      <c r="A445" s="11"/>
    </row>
    <row r="446" spans="1:1" ht="14.25" customHeight="1" x14ac:dyDescent="0.25">
      <c r="A446" s="11"/>
    </row>
    <row r="447" spans="1:1" ht="14.25" customHeight="1" x14ac:dyDescent="0.25">
      <c r="A447" s="11"/>
    </row>
    <row r="448" spans="1:1" ht="14.25" customHeight="1" x14ac:dyDescent="0.25">
      <c r="A448" s="11"/>
    </row>
    <row r="449" spans="1:1" ht="14.25" customHeight="1" x14ac:dyDescent="0.25">
      <c r="A449" s="11"/>
    </row>
    <row r="450" spans="1:1" ht="14.25" customHeight="1" x14ac:dyDescent="0.25">
      <c r="A450" s="11"/>
    </row>
    <row r="451" spans="1:1" ht="14.25" customHeight="1" x14ac:dyDescent="0.25">
      <c r="A451" s="11"/>
    </row>
    <row r="452" spans="1:1" ht="14.25" customHeight="1" x14ac:dyDescent="0.25">
      <c r="A452" s="11"/>
    </row>
    <row r="453" spans="1:1" ht="14.25" customHeight="1" x14ac:dyDescent="0.25">
      <c r="A453" s="11"/>
    </row>
    <row r="454" spans="1:1" ht="14.25" customHeight="1" x14ac:dyDescent="0.25">
      <c r="A454" s="11"/>
    </row>
    <row r="455" spans="1:1" ht="14.25" customHeight="1" x14ac:dyDescent="0.25">
      <c r="A455" s="11"/>
    </row>
    <row r="456" spans="1:1" ht="14.25" customHeight="1" x14ac:dyDescent="0.25">
      <c r="A456" s="11"/>
    </row>
    <row r="457" spans="1:1" ht="14.25" customHeight="1" x14ac:dyDescent="0.25">
      <c r="A457" s="11"/>
    </row>
    <row r="458" spans="1:1" ht="14.25" customHeight="1" x14ac:dyDescent="0.25">
      <c r="A458" s="11"/>
    </row>
    <row r="459" spans="1:1" ht="14.25" customHeight="1" x14ac:dyDescent="0.25">
      <c r="A459" s="11"/>
    </row>
    <row r="460" spans="1:1" ht="14.25" customHeight="1" x14ac:dyDescent="0.25">
      <c r="A460" s="11"/>
    </row>
    <row r="461" spans="1:1" ht="14.25" customHeight="1" x14ac:dyDescent="0.25">
      <c r="A461" s="11"/>
    </row>
    <row r="462" spans="1:1" ht="14.25" customHeight="1" x14ac:dyDescent="0.25">
      <c r="A462" s="11"/>
    </row>
    <row r="463" spans="1:1" ht="14.25" customHeight="1" x14ac:dyDescent="0.25">
      <c r="A463" s="11"/>
    </row>
    <row r="464" spans="1:1" ht="14.25" customHeight="1" x14ac:dyDescent="0.25">
      <c r="A464" s="11"/>
    </row>
    <row r="465" spans="1:1" ht="14.25" customHeight="1" x14ac:dyDescent="0.25">
      <c r="A465" s="11"/>
    </row>
    <row r="466" spans="1:1" ht="14.25" customHeight="1" x14ac:dyDescent="0.25">
      <c r="A466" s="11"/>
    </row>
    <row r="467" spans="1:1" ht="14.25" customHeight="1" x14ac:dyDescent="0.25">
      <c r="A467" s="11"/>
    </row>
    <row r="468" spans="1:1" ht="14.25" customHeight="1" x14ac:dyDescent="0.25">
      <c r="A468" s="11"/>
    </row>
    <row r="469" spans="1:1" ht="14.25" customHeight="1" x14ac:dyDescent="0.25">
      <c r="A469" s="11"/>
    </row>
    <row r="470" spans="1:1" ht="14.25" customHeight="1" x14ac:dyDescent="0.25">
      <c r="A470" s="11"/>
    </row>
    <row r="471" spans="1:1" ht="14.25" customHeight="1" x14ac:dyDescent="0.25">
      <c r="A471" s="11"/>
    </row>
    <row r="472" spans="1:1" ht="14.25" customHeight="1" x14ac:dyDescent="0.25">
      <c r="A472" s="11"/>
    </row>
    <row r="473" spans="1:1" ht="14.25" customHeight="1" x14ac:dyDescent="0.25">
      <c r="A473" s="11"/>
    </row>
    <row r="474" spans="1:1" ht="14.25" customHeight="1" x14ac:dyDescent="0.25">
      <c r="A474" s="11"/>
    </row>
    <row r="475" spans="1:1" ht="14.25" customHeight="1" x14ac:dyDescent="0.25">
      <c r="A475" s="11"/>
    </row>
    <row r="476" spans="1:1" ht="14.25" customHeight="1" x14ac:dyDescent="0.25">
      <c r="A476" s="11"/>
    </row>
    <row r="477" spans="1:1" ht="14.25" customHeight="1" x14ac:dyDescent="0.25">
      <c r="A477" s="11"/>
    </row>
    <row r="478" spans="1:1" ht="14.25" customHeight="1" x14ac:dyDescent="0.25">
      <c r="A478" s="11"/>
    </row>
    <row r="479" spans="1:1" ht="14.25" customHeight="1" x14ac:dyDescent="0.25">
      <c r="A479" s="11"/>
    </row>
    <row r="480" spans="1:1" ht="14.25" customHeight="1" x14ac:dyDescent="0.25">
      <c r="A480" s="11"/>
    </row>
    <row r="481" spans="1:1" ht="14.25" customHeight="1" x14ac:dyDescent="0.25">
      <c r="A481" s="11"/>
    </row>
    <row r="482" spans="1:1" ht="14.25" customHeight="1" x14ac:dyDescent="0.25">
      <c r="A482" s="11"/>
    </row>
    <row r="483" spans="1:1" ht="14.25" customHeight="1" x14ac:dyDescent="0.25">
      <c r="A483" s="11"/>
    </row>
    <row r="484" spans="1:1" ht="14.25" customHeight="1" x14ac:dyDescent="0.25">
      <c r="A484" s="11"/>
    </row>
    <row r="485" spans="1:1" ht="14.25" customHeight="1" x14ac:dyDescent="0.25">
      <c r="A485" s="11"/>
    </row>
    <row r="486" spans="1:1" ht="14.25" customHeight="1" x14ac:dyDescent="0.25">
      <c r="A486" s="11"/>
    </row>
    <row r="487" spans="1:1" ht="14.25" customHeight="1" x14ac:dyDescent="0.25">
      <c r="A487" s="11"/>
    </row>
    <row r="488" spans="1:1" ht="14.25" customHeight="1" x14ac:dyDescent="0.25">
      <c r="A488" s="11"/>
    </row>
    <row r="489" spans="1:1" ht="14.25" customHeight="1" x14ac:dyDescent="0.25">
      <c r="A489" s="11"/>
    </row>
    <row r="490" spans="1:1" ht="14.25" customHeight="1" x14ac:dyDescent="0.25">
      <c r="A490" s="11"/>
    </row>
    <row r="491" spans="1:1" ht="14.25" customHeight="1" x14ac:dyDescent="0.25">
      <c r="A491" s="11"/>
    </row>
    <row r="492" spans="1:1" ht="14.25" customHeight="1" x14ac:dyDescent="0.25">
      <c r="A492" s="11"/>
    </row>
    <row r="493" spans="1:1" ht="14.25" customHeight="1" x14ac:dyDescent="0.25">
      <c r="A493" s="11"/>
    </row>
    <row r="494" spans="1:1" ht="14.25" customHeight="1" x14ac:dyDescent="0.25">
      <c r="A494" s="11"/>
    </row>
    <row r="495" spans="1:1" ht="14.25" customHeight="1" x14ac:dyDescent="0.25">
      <c r="A495" s="11"/>
    </row>
    <row r="496" spans="1:1" ht="14.25" customHeight="1" x14ac:dyDescent="0.25">
      <c r="A496" s="11"/>
    </row>
    <row r="497" spans="1:1" ht="14.25" customHeight="1" x14ac:dyDescent="0.25">
      <c r="A497" s="11"/>
    </row>
    <row r="498" spans="1:1" ht="14.25" customHeight="1" x14ac:dyDescent="0.25">
      <c r="A498" s="11"/>
    </row>
    <row r="499" spans="1:1" ht="14.25" customHeight="1" x14ac:dyDescent="0.25">
      <c r="A499" s="11"/>
    </row>
    <row r="500" spans="1:1" ht="14.25" customHeight="1" x14ac:dyDescent="0.25">
      <c r="A500" s="11"/>
    </row>
    <row r="501" spans="1:1" ht="14.25" customHeight="1" x14ac:dyDescent="0.25">
      <c r="A501" s="11"/>
    </row>
    <row r="502" spans="1:1" ht="14.25" customHeight="1" x14ac:dyDescent="0.25">
      <c r="A502" s="11"/>
    </row>
    <row r="503" spans="1:1" ht="14.25" customHeight="1" x14ac:dyDescent="0.25">
      <c r="A503" s="11"/>
    </row>
    <row r="504" spans="1:1" ht="14.25" customHeight="1" x14ac:dyDescent="0.25">
      <c r="A504" s="11"/>
    </row>
    <row r="505" spans="1:1" ht="14.25" customHeight="1" x14ac:dyDescent="0.25">
      <c r="A505" s="11"/>
    </row>
    <row r="506" spans="1:1" ht="14.25" customHeight="1" x14ac:dyDescent="0.25">
      <c r="A506" s="11"/>
    </row>
    <row r="507" spans="1:1" ht="14.25" customHeight="1" x14ac:dyDescent="0.25">
      <c r="A507" s="11"/>
    </row>
    <row r="508" spans="1:1" ht="14.25" customHeight="1" x14ac:dyDescent="0.25">
      <c r="A508" s="11"/>
    </row>
    <row r="509" spans="1:1" ht="14.25" customHeight="1" x14ac:dyDescent="0.25">
      <c r="A509" s="11"/>
    </row>
    <row r="510" spans="1:1" ht="14.25" customHeight="1" x14ac:dyDescent="0.25">
      <c r="A510" s="11"/>
    </row>
    <row r="511" spans="1:1" ht="14.25" customHeight="1" x14ac:dyDescent="0.25">
      <c r="A511" s="11"/>
    </row>
    <row r="512" spans="1:1" ht="14.25" customHeight="1" x14ac:dyDescent="0.25">
      <c r="A512" s="11"/>
    </row>
    <row r="513" spans="1:1" ht="14.25" customHeight="1" x14ac:dyDescent="0.25">
      <c r="A513" s="11"/>
    </row>
    <row r="514" spans="1:1" ht="14.25" customHeight="1" x14ac:dyDescent="0.25">
      <c r="A514" s="11"/>
    </row>
    <row r="515" spans="1:1" ht="14.25" customHeight="1" x14ac:dyDescent="0.25">
      <c r="A515" s="11"/>
    </row>
    <row r="516" spans="1:1" ht="14.25" customHeight="1" x14ac:dyDescent="0.25">
      <c r="A516" s="11"/>
    </row>
    <row r="517" spans="1:1" ht="14.25" customHeight="1" x14ac:dyDescent="0.25">
      <c r="A517" s="11"/>
    </row>
    <row r="518" spans="1:1" ht="14.25" customHeight="1" x14ac:dyDescent="0.25">
      <c r="A518" s="11"/>
    </row>
    <row r="519" spans="1:1" ht="14.25" customHeight="1" x14ac:dyDescent="0.25">
      <c r="A519" s="11"/>
    </row>
    <row r="520" spans="1:1" ht="14.25" customHeight="1" x14ac:dyDescent="0.25">
      <c r="A520" s="11"/>
    </row>
    <row r="521" spans="1:1" ht="14.25" customHeight="1" x14ac:dyDescent="0.25">
      <c r="A521" s="11"/>
    </row>
    <row r="522" spans="1:1" ht="14.25" customHeight="1" x14ac:dyDescent="0.25">
      <c r="A522" s="11"/>
    </row>
    <row r="523" spans="1:1" ht="14.25" customHeight="1" x14ac:dyDescent="0.25">
      <c r="A523" s="11"/>
    </row>
    <row r="524" spans="1:1" ht="14.25" customHeight="1" x14ac:dyDescent="0.25">
      <c r="A524" s="11"/>
    </row>
    <row r="525" spans="1:1" ht="14.25" customHeight="1" x14ac:dyDescent="0.25">
      <c r="A525" s="11"/>
    </row>
    <row r="526" spans="1:1" ht="14.25" customHeight="1" x14ac:dyDescent="0.25">
      <c r="A526" s="11"/>
    </row>
    <row r="527" spans="1:1" ht="14.25" customHeight="1" x14ac:dyDescent="0.25">
      <c r="A527" s="11"/>
    </row>
    <row r="528" spans="1:1" ht="14.25" customHeight="1" x14ac:dyDescent="0.25">
      <c r="A528" s="11"/>
    </row>
    <row r="529" spans="1:1" ht="14.25" customHeight="1" x14ac:dyDescent="0.25">
      <c r="A529" s="11"/>
    </row>
    <row r="530" spans="1:1" ht="14.25" customHeight="1" x14ac:dyDescent="0.25">
      <c r="A530" s="11"/>
    </row>
    <row r="531" spans="1:1" ht="14.25" customHeight="1" x14ac:dyDescent="0.25">
      <c r="A531" s="11"/>
    </row>
    <row r="532" spans="1:1" ht="14.25" customHeight="1" x14ac:dyDescent="0.25">
      <c r="A532" s="11"/>
    </row>
    <row r="533" spans="1:1" ht="14.25" customHeight="1" x14ac:dyDescent="0.25">
      <c r="A533" s="11"/>
    </row>
    <row r="534" spans="1:1" ht="14.25" customHeight="1" x14ac:dyDescent="0.25">
      <c r="A534" s="11"/>
    </row>
    <row r="535" spans="1:1" ht="14.25" customHeight="1" x14ac:dyDescent="0.25">
      <c r="A535" s="11"/>
    </row>
    <row r="536" spans="1:1" ht="14.25" customHeight="1" x14ac:dyDescent="0.25">
      <c r="A536" s="11"/>
    </row>
    <row r="537" spans="1:1" ht="14.25" customHeight="1" x14ac:dyDescent="0.25">
      <c r="A537" s="11"/>
    </row>
    <row r="538" spans="1:1" ht="14.25" customHeight="1" x14ac:dyDescent="0.25">
      <c r="A538" s="11"/>
    </row>
    <row r="539" spans="1:1" ht="14.25" customHeight="1" x14ac:dyDescent="0.25">
      <c r="A539" s="11"/>
    </row>
    <row r="540" spans="1:1" ht="14.25" customHeight="1" x14ac:dyDescent="0.25">
      <c r="A540" s="11"/>
    </row>
    <row r="541" spans="1:1" ht="14.25" customHeight="1" x14ac:dyDescent="0.25">
      <c r="A541" s="11"/>
    </row>
    <row r="542" spans="1:1" ht="14.25" customHeight="1" x14ac:dyDescent="0.25">
      <c r="A542" s="11"/>
    </row>
    <row r="543" spans="1:1" ht="14.25" customHeight="1" x14ac:dyDescent="0.25">
      <c r="A543" s="11"/>
    </row>
    <row r="544" spans="1:1" ht="14.25" customHeight="1" x14ac:dyDescent="0.25">
      <c r="A544" s="11"/>
    </row>
    <row r="545" spans="1:1" ht="14.25" customHeight="1" x14ac:dyDescent="0.25">
      <c r="A545" s="11"/>
    </row>
    <row r="546" spans="1:1" ht="14.25" customHeight="1" x14ac:dyDescent="0.25">
      <c r="A546" s="11"/>
    </row>
    <row r="547" spans="1:1" ht="14.25" customHeight="1" x14ac:dyDescent="0.25">
      <c r="A547" s="11"/>
    </row>
    <row r="548" spans="1:1" ht="14.25" customHeight="1" x14ac:dyDescent="0.25">
      <c r="A548" s="11"/>
    </row>
    <row r="549" spans="1:1" ht="14.25" customHeight="1" x14ac:dyDescent="0.25">
      <c r="A549" s="11"/>
    </row>
    <row r="550" spans="1:1" ht="14.25" customHeight="1" x14ac:dyDescent="0.25">
      <c r="A550" s="11"/>
    </row>
    <row r="551" spans="1:1" ht="14.25" customHeight="1" x14ac:dyDescent="0.25">
      <c r="A551" s="11"/>
    </row>
    <row r="552" spans="1:1" ht="14.25" customHeight="1" x14ac:dyDescent="0.25">
      <c r="A552" s="11"/>
    </row>
    <row r="553" spans="1:1" ht="14.25" customHeight="1" x14ac:dyDescent="0.25">
      <c r="A553" s="11"/>
    </row>
    <row r="554" spans="1:1" ht="14.25" customHeight="1" x14ac:dyDescent="0.25">
      <c r="A554" s="11"/>
    </row>
    <row r="555" spans="1:1" ht="14.25" customHeight="1" x14ac:dyDescent="0.25">
      <c r="A555" s="11"/>
    </row>
    <row r="556" spans="1:1" ht="14.25" customHeight="1" x14ac:dyDescent="0.25">
      <c r="A556" s="11"/>
    </row>
    <row r="557" spans="1:1" ht="14.25" customHeight="1" x14ac:dyDescent="0.25">
      <c r="A557" s="11"/>
    </row>
    <row r="558" spans="1:1" ht="14.25" customHeight="1" x14ac:dyDescent="0.25">
      <c r="A558" s="11"/>
    </row>
    <row r="559" spans="1:1" ht="14.25" customHeight="1" x14ac:dyDescent="0.25">
      <c r="A559" s="11"/>
    </row>
    <row r="560" spans="1:1" ht="14.25" customHeight="1" x14ac:dyDescent="0.25">
      <c r="A560" s="11"/>
    </row>
    <row r="561" spans="1:1" ht="14.25" customHeight="1" x14ac:dyDescent="0.25">
      <c r="A561" s="11"/>
    </row>
    <row r="562" spans="1:1" ht="14.25" customHeight="1" x14ac:dyDescent="0.25">
      <c r="A562" s="11"/>
    </row>
    <row r="563" spans="1:1" ht="14.25" customHeight="1" x14ac:dyDescent="0.25">
      <c r="A563" s="11"/>
    </row>
    <row r="564" spans="1:1" ht="14.25" customHeight="1" x14ac:dyDescent="0.25">
      <c r="A564" s="11"/>
    </row>
    <row r="565" spans="1:1" ht="14.25" customHeight="1" x14ac:dyDescent="0.25">
      <c r="A565" s="11"/>
    </row>
    <row r="566" spans="1:1" ht="14.25" customHeight="1" x14ac:dyDescent="0.25">
      <c r="A566" s="11"/>
    </row>
    <row r="567" spans="1:1" ht="14.25" customHeight="1" x14ac:dyDescent="0.25">
      <c r="A567" s="11"/>
    </row>
    <row r="568" spans="1:1" ht="14.25" customHeight="1" x14ac:dyDescent="0.25">
      <c r="A568" s="11"/>
    </row>
    <row r="569" spans="1:1" ht="14.25" customHeight="1" x14ac:dyDescent="0.25">
      <c r="A569" s="11"/>
    </row>
    <row r="570" spans="1:1" ht="14.25" customHeight="1" x14ac:dyDescent="0.25">
      <c r="A570" s="11"/>
    </row>
    <row r="571" spans="1:1" ht="14.25" customHeight="1" x14ac:dyDescent="0.25">
      <c r="A571" s="11"/>
    </row>
    <row r="572" spans="1:1" ht="14.25" customHeight="1" x14ac:dyDescent="0.25">
      <c r="A572" s="11"/>
    </row>
    <row r="573" spans="1:1" ht="14.25" customHeight="1" x14ac:dyDescent="0.25">
      <c r="A573" s="11"/>
    </row>
    <row r="574" spans="1:1" ht="14.25" customHeight="1" x14ac:dyDescent="0.25">
      <c r="A574" s="11"/>
    </row>
    <row r="575" spans="1:1" ht="14.25" customHeight="1" x14ac:dyDescent="0.25">
      <c r="A575" s="11"/>
    </row>
    <row r="576" spans="1:1" ht="14.25" customHeight="1" x14ac:dyDescent="0.25">
      <c r="A576" s="11"/>
    </row>
    <row r="577" spans="1:1" ht="14.25" customHeight="1" x14ac:dyDescent="0.25">
      <c r="A577" s="11"/>
    </row>
    <row r="578" spans="1:1" ht="14.25" customHeight="1" x14ac:dyDescent="0.25">
      <c r="A578" s="11"/>
    </row>
    <row r="579" spans="1:1" ht="14.25" customHeight="1" x14ac:dyDescent="0.25">
      <c r="A579" s="11"/>
    </row>
    <row r="580" spans="1:1" ht="14.25" customHeight="1" x14ac:dyDescent="0.25">
      <c r="A580" s="11"/>
    </row>
    <row r="581" spans="1:1" ht="14.25" customHeight="1" x14ac:dyDescent="0.25">
      <c r="A581" s="11"/>
    </row>
    <row r="582" spans="1:1" ht="14.25" customHeight="1" x14ac:dyDescent="0.25">
      <c r="A582" s="11"/>
    </row>
    <row r="583" spans="1:1" ht="14.25" customHeight="1" x14ac:dyDescent="0.25">
      <c r="A583" s="11"/>
    </row>
    <row r="584" spans="1:1" ht="14.25" customHeight="1" x14ac:dyDescent="0.25">
      <c r="A584" s="11"/>
    </row>
    <row r="585" spans="1:1" ht="14.25" customHeight="1" x14ac:dyDescent="0.25">
      <c r="A585" s="11"/>
    </row>
    <row r="586" spans="1:1" ht="14.25" customHeight="1" x14ac:dyDescent="0.25">
      <c r="A586" s="11"/>
    </row>
    <row r="587" spans="1:1" ht="14.25" customHeight="1" x14ac:dyDescent="0.25">
      <c r="A587" s="11"/>
    </row>
    <row r="588" spans="1:1" ht="14.25" customHeight="1" x14ac:dyDescent="0.25">
      <c r="A588" s="11"/>
    </row>
    <row r="589" spans="1:1" ht="14.25" customHeight="1" x14ac:dyDescent="0.25">
      <c r="A589" s="11"/>
    </row>
    <row r="590" spans="1:1" ht="14.25" customHeight="1" x14ac:dyDescent="0.25">
      <c r="A590" s="11"/>
    </row>
    <row r="591" spans="1:1" ht="14.25" customHeight="1" x14ac:dyDescent="0.25">
      <c r="A591" s="11"/>
    </row>
    <row r="592" spans="1:1" ht="14.25" customHeight="1" x14ac:dyDescent="0.25">
      <c r="A592" s="11"/>
    </row>
    <row r="593" spans="1:1" ht="14.25" customHeight="1" x14ac:dyDescent="0.25">
      <c r="A593" s="11"/>
    </row>
    <row r="594" spans="1:1" ht="14.25" customHeight="1" x14ac:dyDescent="0.25">
      <c r="A594" s="11"/>
    </row>
    <row r="595" spans="1:1" ht="14.25" customHeight="1" x14ac:dyDescent="0.25">
      <c r="A595" s="11"/>
    </row>
    <row r="596" spans="1:1" ht="14.25" customHeight="1" x14ac:dyDescent="0.25">
      <c r="A596" s="11"/>
    </row>
    <row r="597" spans="1:1" ht="14.25" customHeight="1" x14ac:dyDescent="0.25">
      <c r="A597" s="11"/>
    </row>
    <row r="598" spans="1:1" ht="14.25" customHeight="1" x14ac:dyDescent="0.25">
      <c r="A598" s="11"/>
    </row>
    <row r="599" spans="1:1" ht="14.25" customHeight="1" x14ac:dyDescent="0.25">
      <c r="A599" s="11"/>
    </row>
    <row r="600" spans="1:1" ht="14.25" customHeight="1" x14ac:dyDescent="0.25">
      <c r="A600" s="11"/>
    </row>
    <row r="601" spans="1:1" ht="14.25" customHeight="1" x14ac:dyDescent="0.25">
      <c r="A601" s="11"/>
    </row>
    <row r="602" spans="1:1" ht="14.25" customHeight="1" x14ac:dyDescent="0.25">
      <c r="A602" s="11"/>
    </row>
    <row r="603" spans="1:1" ht="14.25" customHeight="1" x14ac:dyDescent="0.25">
      <c r="A603" s="11"/>
    </row>
    <row r="604" spans="1:1" ht="14.25" customHeight="1" x14ac:dyDescent="0.25">
      <c r="A604" s="11"/>
    </row>
    <row r="605" spans="1:1" ht="14.25" customHeight="1" x14ac:dyDescent="0.25">
      <c r="A605" s="11"/>
    </row>
    <row r="606" spans="1:1" ht="14.25" customHeight="1" x14ac:dyDescent="0.25">
      <c r="A606" s="11"/>
    </row>
    <row r="607" spans="1:1" ht="14.25" customHeight="1" x14ac:dyDescent="0.25">
      <c r="A607" s="11"/>
    </row>
    <row r="608" spans="1:1" ht="14.25" customHeight="1" x14ac:dyDescent="0.25">
      <c r="A608" s="11"/>
    </row>
    <row r="609" spans="1:1" ht="14.25" customHeight="1" x14ac:dyDescent="0.25">
      <c r="A609" s="11"/>
    </row>
    <row r="610" spans="1:1" ht="14.25" customHeight="1" x14ac:dyDescent="0.25">
      <c r="A610" s="11"/>
    </row>
    <row r="611" spans="1:1" ht="14.25" customHeight="1" x14ac:dyDescent="0.25">
      <c r="A611" s="11"/>
    </row>
    <row r="612" spans="1:1" ht="14.25" customHeight="1" x14ac:dyDescent="0.25">
      <c r="A612" s="11"/>
    </row>
    <row r="613" spans="1:1" ht="14.25" customHeight="1" x14ac:dyDescent="0.25">
      <c r="A613" s="11"/>
    </row>
    <row r="614" spans="1:1" ht="14.25" customHeight="1" x14ac:dyDescent="0.25">
      <c r="A614" s="11"/>
    </row>
    <row r="615" spans="1:1" ht="14.25" customHeight="1" x14ac:dyDescent="0.25">
      <c r="A615" s="11"/>
    </row>
    <row r="616" spans="1:1" ht="14.25" customHeight="1" x14ac:dyDescent="0.25">
      <c r="A616" s="11"/>
    </row>
    <row r="617" spans="1:1" ht="14.25" customHeight="1" x14ac:dyDescent="0.25">
      <c r="A617" s="11"/>
    </row>
    <row r="618" spans="1:1" ht="14.25" customHeight="1" x14ac:dyDescent="0.25">
      <c r="A618" s="11"/>
    </row>
    <row r="619" spans="1:1" ht="14.25" customHeight="1" x14ac:dyDescent="0.25">
      <c r="A619" s="11"/>
    </row>
    <row r="620" spans="1:1" ht="14.25" customHeight="1" x14ac:dyDescent="0.25">
      <c r="A620" s="11"/>
    </row>
    <row r="621" spans="1:1" ht="14.25" customHeight="1" x14ac:dyDescent="0.25">
      <c r="A621" s="11"/>
    </row>
    <row r="622" spans="1:1" ht="14.25" customHeight="1" x14ac:dyDescent="0.25">
      <c r="A622" s="11"/>
    </row>
    <row r="623" spans="1:1" ht="14.25" customHeight="1" x14ac:dyDescent="0.25">
      <c r="A623" s="11"/>
    </row>
    <row r="624" spans="1:1" ht="14.25" customHeight="1" x14ac:dyDescent="0.25">
      <c r="A624" s="11"/>
    </row>
    <row r="625" spans="1:1" ht="14.25" customHeight="1" x14ac:dyDescent="0.25">
      <c r="A625" s="11"/>
    </row>
    <row r="626" spans="1:1" ht="14.25" customHeight="1" x14ac:dyDescent="0.25">
      <c r="A626" s="11"/>
    </row>
    <row r="627" spans="1:1" ht="14.25" customHeight="1" x14ac:dyDescent="0.25">
      <c r="A627" s="11"/>
    </row>
    <row r="628" spans="1:1" ht="14.25" customHeight="1" x14ac:dyDescent="0.25">
      <c r="A628" s="11"/>
    </row>
    <row r="629" spans="1:1" ht="14.25" customHeight="1" x14ac:dyDescent="0.25">
      <c r="A629" s="11"/>
    </row>
    <row r="630" spans="1:1" ht="14.25" customHeight="1" x14ac:dyDescent="0.25">
      <c r="A630" s="11"/>
    </row>
    <row r="631" spans="1:1" ht="14.25" customHeight="1" x14ac:dyDescent="0.25">
      <c r="A631" s="11"/>
    </row>
    <row r="632" spans="1:1" ht="14.25" customHeight="1" x14ac:dyDescent="0.25">
      <c r="A632" s="11"/>
    </row>
    <row r="633" spans="1:1" ht="14.25" customHeight="1" x14ac:dyDescent="0.25">
      <c r="A633" s="11"/>
    </row>
    <row r="634" spans="1:1" ht="14.25" customHeight="1" x14ac:dyDescent="0.25">
      <c r="A634" s="11"/>
    </row>
    <row r="635" spans="1:1" ht="14.25" customHeight="1" x14ac:dyDescent="0.25">
      <c r="A635" s="11"/>
    </row>
    <row r="636" spans="1:1" ht="14.25" customHeight="1" x14ac:dyDescent="0.25">
      <c r="A636" s="11"/>
    </row>
    <row r="637" spans="1:1" ht="14.25" customHeight="1" x14ac:dyDescent="0.25">
      <c r="A637" s="11"/>
    </row>
    <row r="638" spans="1:1" ht="14.25" customHeight="1" x14ac:dyDescent="0.25">
      <c r="A638" s="11"/>
    </row>
    <row r="639" spans="1:1" ht="14.25" customHeight="1" x14ac:dyDescent="0.25">
      <c r="A639" s="11"/>
    </row>
    <row r="640" spans="1:1" ht="14.25" customHeight="1" x14ac:dyDescent="0.25">
      <c r="A640" s="11"/>
    </row>
    <row r="641" spans="1:1" ht="14.25" customHeight="1" x14ac:dyDescent="0.25">
      <c r="A641" s="11"/>
    </row>
    <row r="642" spans="1:1" ht="14.25" customHeight="1" x14ac:dyDescent="0.25">
      <c r="A642" s="11"/>
    </row>
    <row r="643" spans="1:1" ht="14.25" customHeight="1" x14ac:dyDescent="0.25">
      <c r="A643" s="11"/>
    </row>
    <row r="644" spans="1:1" ht="14.25" customHeight="1" x14ac:dyDescent="0.25">
      <c r="A644" s="11"/>
    </row>
    <row r="645" spans="1:1" ht="14.25" customHeight="1" x14ac:dyDescent="0.25">
      <c r="A645" s="11"/>
    </row>
    <row r="646" spans="1:1" ht="14.25" customHeight="1" x14ac:dyDescent="0.25">
      <c r="A646" s="11"/>
    </row>
    <row r="647" spans="1:1" ht="14.25" customHeight="1" x14ac:dyDescent="0.25">
      <c r="A647" s="11"/>
    </row>
    <row r="648" spans="1:1" ht="14.25" customHeight="1" x14ac:dyDescent="0.25">
      <c r="A648" s="11"/>
    </row>
    <row r="649" spans="1:1" ht="14.25" customHeight="1" x14ac:dyDescent="0.25">
      <c r="A649" s="11"/>
    </row>
    <row r="650" spans="1:1" ht="14.25" customHeight="1" x14ac:dyDescent="0.25">
      <c r="A650" s="11"/>
    </row>
    <row r="651" spans="1:1" ht="14.25" customHeight="1" x14ac:dyDescent="0.25">
      <c r="A651" s="11"/>
    </row>
    <row r="652" spans="1:1" ht="14.25" customHeight="1" x14ac:dyDescent="0.25">
      <c r="A652" s="11"/>
    </row>
    <row r="653" spans="1:1" ht="14.25" customHeight="1" x14ac:dyDescent="0.25">
      <c r="A653" s="11"/>
    </row>
    <row r="654" spans="1:1" ht="14.25" customHeight="1" x14ac:dyDescent="0.25">
      <c r="A654" s="11"/>
    </row>
    <row r="655" spans="1:1" ht="14.25" customHeight="1" x14ac:dyDescent="0.25">
      <c r="A655" s="11"/>
    </row>
    <row r="656" spans="1:1" ht="14.25" customHeight="1" x14ac:dyDescent="0.25">
      <c r="A656" s="11"/>
    </row>
    <row r="657" spans="1:1" ht="14.25" customHeight="1" x14ac:dyDescent="0.25">
      <c r="A657" s="11"/>
    </row>
    <row r="658" spans="1:1" ht="14.25" customHeight="1" x14ac:dyDescent="0.25">
      <c r="A658" s="11"/>
    </row>
    <row r="659" spans="1:1" ht="14.25" customHeight="1" x14ac:dyDescent="0.25">
      <c r="A659" s="11"/>
    </row>
    <row r="660" spans="1:1" ht="14.25" customHeight="1" x14ac:dyDescent="0.25">
      <c r="A660" s="11"/>
    </row>
    <row r="661" spans="1:1" ht="14.25" customHeight="1" x14ac:dyDescent="0.25">
      <c r="A661" s="11"/>
    </row>
    <row r="662" spans="1:1" ht="14.25" customHeight="1" x14ac:dyDescent="0.25">
      <c r="A662" s="11"/>
    </row>
    <row r="663" spans="1:1" ht="14.25" customHeight="1" x14ac:dyDescent="0.25">
      <c r="A663" s="11"/>
    </row>
    <row r="664" spans="1:1" ht="14.25" customHeight="1" x14ac:dyDescent="0.25">
      <c r="A664" s="11"/>
    </row>
    <row r="665" spans="1:1" ht="14.25" customHeight="1" x14ac:dyDescent="0.25">
      <c r="A665" s="11"/>
    </row>
    <row r="666" spans="1:1" ht="14.25" customHeight="1" x14ac:dyDescent="0.25">
      <c r="A666" s="11"/>
    </row>
    <row r="667" spans="1:1" ht="14.25" customHeight="1" x14ac:dyDescent="0.25">
      <c r="A667" s="11"/>
    </row>
    <row r="668" spans="1:1" ht="14.25" customHeight="1" x14ac:dyDescent="0.25">
      <c r="A668" s="11"/>
    </row>
    <row r="669" spans="1:1" ht="14.25" customHeight="1" x14ac:dyDescent="0.25">
      <c r="A669" s="11"/>
    </row>
    <row r="670" spans="1:1" ht="14.25" customHeight="1" x14ac:dyDescent="0.25">
      <c r="A670" s="11"/>
    </row>
    <row r="671" spans="1:1" ht="14.25" customHeight="1" x14ac:dyDescent="0.25">
      <c r="A671" s="11"/>
    </row>
    <row r="672" spans="1:1" ht="14.25" customHeight="1" x14ac:dyDescent="0.25">
      <c r="A672" s="11"/>
    </row>
    <row r="673" spans="1:1" ht="14.25" customHeight="1" x14ac:dyDescent="0.25">
      <c r="A673" s="11"/>
    </row>
    <row r="674" spans="1:1" ht="14.25" customHeight="1" x14ac:dyDescent="0.25">
      <c r="A674" s="11"/>
    </row>
    <row r="675" spans="1:1" ht="14.25" customHeight="1" x14ac:dyDescent="0.25">
      <c r="A675" s="11"/>
    </row>
    <row r="676" spans="1:1" ht="14.25" customHeight="1" x14ac:dyDescent="0.25">
      <c r="A676" s="11"/>
    </row>
    <row r="677" spans="1:1" ht="14.25" customHeight="1" x14ac:dyDescent="0.25">
      <c r="A677" s="11"/>
    </row>
    <row r="678" spans="1:1" ht="14.25" customHeight="1" x14ac:dyDescent="0.25">
      <c r="A678" s="11"/>
    </row>
    <row r="679" spans="1:1" ht="14.25" customHeight="1" x14ac:dyDescent="0.25">
      <c r="A679" s="11"/>
    </row>
    <row r="680" spans="1:1" ht="14.25" customHeight="1" x14ac:dyDescent="0.25">
      <c r="A680" s="11"/>
    </row>
    <row r="681" spans="1:1" ht="14.25" customHeight="1" x14ac:dyDescent="0.25">
      <c r="A681" s="11"/>
    </row>
    <row r="682" spans="1:1" ht="14.25" customHeight="1" x14ac:dyDescent="0.25">
      <c r="A682" s="11"/>
    </row>
    <row r="683" spans="1:1" ht="14.25" customHeight="1" x14ac:dyDescent="0.25">
      <c r="A683" s="11"/>
    </row>
    <row r="684" spans="1:1" ht="14.25" customHeight="1" x14ac:dyDescent="0.25">
      <c r="A684" s="11"/>
    </row>
    <row r="685" spans="1:1" ht="14.25" customHeight="1" x14ac:dyDescent="0.25">
      <c r="A685" s="11"/>
    </row>
    <row r="686" spans="1:1" ht="14.25" customHeight="1" x14ac:dyDescent="0.25">
      <c r="A686" s="11"/>
    </row>
    <row r="687" spans="1:1" ht="14.25" customHeight="1" x14ac:dyDescent="0.25">
      <c r="A687" s="11"/>
    </row>
    <row r="688" spans="1:1" ht="14.25" customHeight="1" x14ac:dyDescent="0.25">
      <c r="A688" s="11"/>
    </row>
    <row r="689" spans="1:1" ht="14.25" customHeight="1" x14ac:dyDescent="0.25">
      <c r="A689" s="11"/>
    </row>
    <row r="690" spans="1:1" ht="14.25" customHeight="1" x14ac:dyDescent="0.25">
      <c r="A690" s="11"/>
    </row>
    <row r="691" spans="1:1" ht="14.25" customHeight="1" x14ac:dyDescent="0.25">
      <c r="A691" s="11"/>
    </row>
    <row r="692" spans="1:1" ht="14.25" customHeight="1" x14ac:dyDescent="0.25">
      <c r="A692" s="11"/>
    </row>
    <row r="693" spans="1:1" ht="14.25" customHeight="1" x14ac:dyDescent="0.25">
      <c r="A693" s="11"/>
    </row>
    <row r="694" spans="1:1" ht="14.25" customHeight="1" x14ac:dyDescent="0.25">
      <c r="A694" s="11"/>
    </row>
    <row r="695" spans="1:1" ht="14.25" customHeight="1" x14ac:dyDescent="0.25">
      <c r="A695" s="11"/>
    </row>
    <row r="696" spans="1:1" ht="14.25" customHeight="1" x14ac:dyDescent="0.25">
      <c r="A696" s="11"/>
    </row>
    <row r="697" spans="1:1" ht="14.25" customHeight="1" x14ac:dyDescent="0.25">
      <c r="A697" s="11"/>
    </row>
    <row r="698" spans="1:1" ht="14.25" customHeight="1" x14ac:dyDescent="0.25">
      <c r="A698" s="11"/>
    </row>
    <row r="699" spans="1:1" ht="14.25" customHeight="1" x14ac:dyDescent="0.25">
      <c r="A699" s="11"/>
    </row>
    <row r="700" spans="1:1" ht="14.25" customHeight="1" x14ac:dyDescent="0.25">
      <c r="A700" s="11"/>
    </row>
    <row r="701" spans="1:1" ht="14.25" customHeight="1" x14ac:dyDescent="0.25">
      <c r="A701" s="11"/>
    </row>
    <row r="702" spans="1:1" ht="14.25" customHeight="1" x14ac:dyDescent="0.25">
      <c r="A702" s="11"/>
    </row>
    <row r="703" spans="1:1" ht="14.25" customHeight="1" x14ac:dyDescent="0.25">
      <c r="A703" s="11"/>
    </row>
    <row r="704" spans="1:1" ht="14.25" customHeight="1" x14ac:dyDescent="0.25">
      <c r="A704" s="11"/>
    </row>
    <row r="705" spans="1:1" ht="14.25" customHeight="1" x14ac:dyDescent="0.25">
      <c r="A705" s="11"/>
    </row>
    <row r="706" spans="1:1" ht="14.25" customHeight="1" x14ac:dyDescent="0.25">
      <c r="A706" s="11"/>
    </row>
    <row r="707" spans="1:1" ht="14.25" customHeight="1" x14ac:dyDescent="0.25">
      <c r="A707" s="11"/>
    </row>
    <row r="708" spans="1:1" ht="14.25" customHeight="1" x14ac:dyDescent="0.25">
      <c r="A708" s="11"/>
    </row>
    <row r="709" spans="1:1" ht="14.25" customHeight="1" x14ac:dyDescent="0.25">
      <c r="A709" s="11"/>
    </row>
    <row r="710" spans="1:1" ht="14.25" customHeight="1" x14ac:dyDescent="0.25">
      <c r="A710" s="11"/>
    </row>
    <row r="711" spans="1:1" ht="14.25" customHeight="1" x14ac:dyDescent="0.25">
      <c r="A711" s="11"/>
    </row>
    <row r="712" spans="1:1" ht="14.25" customHeight="1" x14ac:dyDescent="0.25">
      <c r="A712" s="11"/>
    </row>
    <row r="713" spans="1:1" ht="14.25" customHeight="1" x14ac:dyDescent="0.25">
      <c r="A713" s="11"/>
    </row>
    <row r="714" spans="1:1" ht="14.25" customHeight="1" x14ac:dyDescent="0.25">
      <c r="A714" s="11"/>
    </row>
    <row r="715" spans="1:1" ht="14.25" customHeight="1" x14ac:dyDescent="0.25">
      <c r="A715" s="11"/>
    </row>
    <row r="716" spans="1:1" ht="14.25" customHeight="1" x14ac:dyDescent="0.25">
      <c r="A716" s="11"/>
    </row>
    <row r="717" spans="1:1" ht="14.25" customHeight="1" x14ac:dyDescent="0.25">
      <c r="A717" s="11"/>
    </row>
    <row r="718" spans="1:1" ht="14.25" customHeight="1" x14ac:dyDescent="0.25">
      <c r="A718" s="11"/>
    </row>
    <row r="719" spans="1:1" ht="14.25" customHeight="1" x14ac:dyDescent="0.25">
      <c r="A719" s="11"/>
    </row>
    <row r="720" spans="1:1" ht="14.25" customHeight="1" x14ac:dyDescent="0.25">
      <c r="A720" s="11"/>
    </row>
    <row r="721" spans="1:1" ht="14.25" customHeight="1" x14ac:dyDescent="0.25">
      <c r="A721" s="11"/>
    </row>
    <row r="722" spans="1:1" ht="14.25" customHeight="1" x14ac:dyDescent="0.25">
      <c r="A722" s="11"/>
    </row>
    <row r="723" spans="1:1" ht="14.25" customHeight="1" x14ac:dyDescent="0.25">
      <c r="A723" s="11"/>
    </row>
    <row r="724" spans="1:1" ht="14.25" customHeight="1" x14ac:dyDescent="0.25">
      <c r="A724" s="11"/>
    </row>
    <row r="725" spans="1:1" ht="14.25" customHeight="1" x14ac:dyDescent="0.25">
      <c r="A725" s="11"/>
    </row>
    <row r="726" spans="1:1" ht="14.25" customHeight="1" x14ac:dyDescent="0.25">
      <c r="A726" s="11"/>
    </row>
    <row r="727" spans="1:1" ht="14.25" customHeight="1" x14ac:dyDescent="0.25">
      <c r="A727" s="11"/>
    </row>
    <row r="728" spans="1:1" ht="14.25" customHeight="1" x14ac:dyDescent="0.25">
      <c r="A728" s="11"/>
    </row>
    <row r="729" spans="1:1" ht="14.25" customHeight="1" x14ac:dyDescent="0.25">
      <c r="A729" s="11"/>
    </row>
    <row r="730" spans="1:1" ht="14.25" customHeight="1" x14ac:dyDescent="0.25">
      <c r="A730" s="11"/>
    </row>
    <row r="731" spans="1:1" ht="14.25" customHeight="1" x14ac:dyDescent="0.25">
      <c r="A731" s="11"/>
    </row>
    <row r="732" spans="1:1" ht="14.25" customHeight="1" x14ac:dyDescent="0.25">
      <c r="A732" s="11"/>
    </row>
    <row r="733" spans="1:1" ht="14.25" customHeight="1" x14ac:dyDescent="0.25">
      <c r="A733" s="11"/>
    </row>
    <row r="734" spans="1:1" ht="14.25" customHeight="1" x14ac:dyDescent="0.25">
      <c r="A734" s="11"/>
    </row>
    <row r="735" spans="1:1" ht="14.25" customHeight="1" x14ac:dyDescent="0.25">
      <c r="A735" s="11"/>
    </row>
    <row r="736" spans="1:1" ht="14.25" customHeight="1" x14ac:dyDescent="0.25">
      <c r="A736" s="11"/>
    </row>
    <row r="737" spans="1:1" ht="14.25" customHeight="1" x14ac:dyDescent="0.25">
      <c r="A737" s="11"/>
    </row>
    <row r="738" spans="1:1" ht="14.25" customHeight="1" x14ac:dyDescent="0.25">
      <c r="A738" s="11"/>
    </row>
    <row r="739" spans="1:1" ht="14.25" customHeight="1" x14ac:dyDescent="0.25">
      <c r="A739" s="11"/>
    </row>
    <row r="740" spans="1:1" ht="14.25" customHeight="1" x14ac:dyDescent="0.25">
      <c r="A740" s="11"/>
    </row>
    <row r="741" spans="1:1" ht="14.25" customHeight="1" x14ac:dyDescent="0.25">
      <c r="A741" s="11"/>
    </row>
    <row r="742" spans="1:1" ht="14.25" customHeight="1" x14ac:dyDescent="0.25">
      <c r="A742" s="11"/>
    </row>
    <row r="743" spans="1:1" ht="14.25" customHeight="1" x14ac:dyDescent="0.25">
      <c r="A743" s="11"/>
    </row>
    <row r="744" spans="1:1" ht="14.25" customHeight="1" x14ac:dyDescent="0.25">
      <c r="A744" s="11"/>
    </row>
    <row r="745" spans="1:1" ht="14.25" customHeight="1" x14ac:dyDescent="0.25">
      <c r="A745" s="11"/>
    </row>
    <row r="746" spans="1:1" ht="14.25" customHeight="1" x14ac:dyDescent="0.25">
      <c r="A746" s="11"/>
    </row>
    <row r="747" spans="1:1" ht="14.25" customHeight="1" x14ac:dyDescent="0.25">
      <c r="A747" s="11"/>
    </row>
    <row r="748" spans="1:1" ht="14.25" customHeight="1" x14ac:dyDescent="0.25">
      <c r="A748" s="11"/>
    </row>
    <row r="749" spans="1:1" ht="14.25" customHeight="1" x14ac:dyDescent="0.25">
      <c r="A749" s="11"/>
    </row>
    <row r="750" spans="1:1" ht="14.25" customHeight="1" x14ac:dyDescent="0.25">
      <c r="A750" s="11"/>
    </row>
    <row r="751" spans="1:1" ht="14.25" customHeight="1" x14ac:dyDescent="0.25">
      <c r="A751" s="11"/>
    </row>
    <row r="752" spans="1:1" ht="14.25" customHeight="1" x14ac:dyDescent="0.25">
      <c r="A752" s="11"/>
    </row>
    <row r="753" spans="1:1" ht="14.25" customHeight="1" x14ac:dyDescent="0.25">
      <c r="A753" s="11"/>
    </row>
    <row r="754" spans="1:1" ht="14.25" customHeight="1" x14ac:dyDescent="0.25">
      <c r="A754" s="11"/>
    </row>
    <row r="755" spans="1:1" ht="14.25" customHeight="1" x14ac:dyDescent="0.25">
      <c r="A755" s="11"/>
    </row>
    <row r="756" spans="1:1" ht="14.25" customHeight="1" x14ac:dyDescent="0.25">
      <c r="A756" s="11"/>
    </row>
    <row r="757" spans="1:1" ht="14.25" customHeight="1" x14ac:dyDescent="0.25">
      <c r="A757" s="11"/>
    </row>
    <row r="758" spans="1:1" ht="14.25" customHeight="1" x14ac:dyDescent="0.25">
      <c r="A758" s="11"/>
    </row>
    <row r="759" spans="1:1" ht="14.25" customHeight="1" x14ac:dyDescent="0.25">
      <c r="A759" s="11"/>
    </row>
    <row r="760" spans="1:1" ht="14.25" customHeight="1" x14ac:dyDescent="0.25">
      <c r="A760" s="11"/>
    </row>
    <row r="761" spans="1:1" ht="14.25" customHeight="1" x14ac:dyDescent="0.25">
      <c r="A761" s="11"/>
    </row>
    <row r="762" spans="1:1" ht="14.25" customHeight="1" x14ac:dyDescent="0.25">
      <c r="A762" s="11"/>
    </row>
    <row r="763" spans="1:1" ht="14.25" customHeight="1" x14ac:dyDescent="0.25">
      <c r="A763" s="11"/>
    </row>
    <row r="764" spans="1:1" ht="14.25" customHeight="1" x14ac:dyDescent="0.25">
      <c r="A764" s="11"/>
    </row>
    <row r="765" spans="1:1" ht="14.25" customHeight="1" x14ac:dyDescent="0.25">
      <c r="A765" s="11"/>
    </row>
    <row r="766" spans="1:1" ht="14.25" customHeight="1" x14ac:dyDescent="0.25">
      <c r="A766" s="11"/>
    </row>
    <row r="767" spans="1:1" ht="14.25" customHeight="1" x14ac:dyDescent="0.25">
      <c r="A767" s="11"/>
    </row>
    <row r="768" spans="1:1" ht="14.25" customHeight="1" x14ac:dyDescent="0.25">
      <c r="A768" s="11"/>
    </row>
    <row r="769" spans="1:1" ht="14.25" customHeight="1" x14ac:dyDescent="0.25">
      <c r="A769" s="11"/>
    </row>
    <row r="770" spans="1:1" ht="14.25" customHeight="1" x14ac:dyDescent="0.25">
      <c r="A770" s="11"/>
    </row>
    <row r="771" spans="1:1" ht="14.25" customHeight="1" x14ac:dyDescent="0.25">
      <c r="A771" s="11"/>
    </row>
    <row r="772" spans="1:1" ht="14.25" customHeight="1" x14ac:dyDescent="0.25">
      <c r="A772" s="11"/>
    </row>
    <row r="773" spans="1:1" ht="14.25" customHeight="1" x14ac:dyDescent="0.25">
      <c r="A773" s="11"/>
    </row>
    <row r="774" spans="1:1" ht="14.25" customHeight="1" x14ac:dyDescent="0.25">
      <c r="A774" s="11"/>
    </row>
    <row r="775" spans="1:1" ht="14.25" customHeight="1" x14ac:dyDescent="0.25">
      <c r="A775" s="11"/>
    </row>
    <row r="776" spans="1:1" ht="14.25" customHeight="1" x14ac:dyDescent="0.25">
      <c r="A776" s="11"/>
    </row>
    <row r="777" spans="1:1" ht="14.25" customHeight="1" x14ac:dyDescent="0.25">
      <c r="A777" s="11"/>
    </row>
    <row r="778" spans="1:1" ht="14.25" customHeight="1" x14ac:dyDescent="0.25">
      <c r="A778" s="11"/>
    </row>
    <row r="779" spans="1:1" ht="14.25" customHeight="1" x14ac:dyDescent="0.25">
      <c r="A779" s="11"/>
    </row>
    <row r="780" spans="1:1" ht="14.25" customHeight="1" x14ac:dyDescent="0.25">
      <c r="A780" s="11"/>
    </row>
    <row r="781" spans="1:1" ht="14.25" customHeight="1" x14ac:dyDescent="0.25">
      <c r="A781" s="11"/>
    </row>
    <row r="782" spans="1:1" ht="14.25" customHeight="1" x14ac:dyDescent="0.25">
      <c r="A782" s="11"/>
    </row>
    <row r="783" spans="1:1" ht="14.25" customHeight="1" x14ac:dyDescent="0.25">
      <c r="A783" s="11"/>
    </row>
    <row r="784" spans="1:1" ht="14.25" customHeight="1" x14ac:dyDescent="0.25">
      <c r="A784" s="11"/>
    </row>
    <row r="785" spans="1:1" ht="14.25" customHeight="1" x14ac:dyDescent="0.25">
      <c r="A785" s="11"/>
    </row>
    <row r="786" spans="1:1" ht="14.25" customHeight="1" x14ac:dyDescent="0.25">
      <c r="A786" s="11"/>
    </row>
    <row r="787" spans="1:1" ht="14.25" customHeight="1" x14ac:dyDescent="0.25">
      <c r="A787" s="11"/>
    </row>
    <row r="788" spans="1:1" ht="14.25" customHeight="1" x14ac:dyDescent="0.25">
      <c r="A788" s="11"/>
    </row>
    <row r="789" spans="1:1" ht="14.25" customHeight="1" x14ac:dyDescent="0.25">
      <c r="A789" s="11"/>
    </row>
    <row r="790" spans="1:1" ht="14.25" customHeight="1" x14ac:dyDescent="0.25">
      <c r="A790" s="11"/>
    </row>
    <row r="791" spans="1:1" ht="14.25" customHeight="1" x14ac:dyDescent="0.25">
      <c r="A791" s="11"/>
    </row>
    <row r="792" spans="1:1" ht="14.25" customHeight="1" x14ac:dyDescent="0.25">
      <c r="A792" s="11"/>
    </row>
    <row r="793" spans="1:1" ht="14.25" customHeight="1" x14ac:dyDescent="0.25">
      <c r="A793" s="11"/>
    </row>
    <row r="794" spans="1:1" ht="14.25" customHeight="1" x14ac:dyDescent="0.25">
      <c r="A794" s="11"/>
    </row>
    <row r="795" spans="1:1" ht="14.25" customHeight="1" x14ac:dyDescent="0.25">
      <c r="A795" s="11"/>
    </row>
    <row r="796" spans="1:1" ht="14.25" customHeight="1" x14ac:dyDescent="0.25">
      <c r="A796" s="11"/>
    </row>
    <row r="797" spans="1:1" ht="14.25" customHeight="1" x14ac:dyDescent="0.25">
      <c r="A797" s="11"/>
    </row>
    <row r="798" spans="1:1" ht="14.25" customHeight="1" x14ac:dyDescent="0.25">
      <c r="A798" s="11"/>
    </row>
    <row r="799" spans="1:1" ht="14.25" customHeight="1" x14ac:dyDescent="0.25">
      <c r="A799" s="11"/>
    </row>
    <row r="800" spans="1:1" ht="14.25" customHeight="1" x14ac:dyDescent="0.25">
      <c r="A800" s="11"/>
    </row>
    <row r="801" spans="1:1" ht="14.25" customHeight="1" x14ac:dyDescent="0.25">
      <c r="A801" s="11"/>
    </row>
    <row r="802" spans="1:1" ht="14.25" customHeight="1" x14ac:dyDescent="0.25">
      <c r="A802" s="11"/>
    </row>
    <row r="803" spans="1:1" ht="14.25" customHeight="1" x14ac:dyDescent="0.25">
      <c r="A803" s="11"/>
    </row>
    <row r="804" spans="1:1" ht="14.25" customHeight="1" x14ac:dyDescent="0.25">
      <c r="A804" s="11"/>
    </row>
    <row r="805" spans="1:1" ht="14.25" customHeight="1" x14ac:dyDescent="0.25">
      <c r="A805" s="11"/>
    </row>
    <row r="806" spans="1:1" ht="14.25" customHeight="1" x14ac:dyDescent="0.25">
      <c r="A806" s="11"/>
    </row>
    <row r="807" spans="1:1" ht="14.25" customHeight="1" x14ac:dyDescent="0.25">
      <c r="A807" s="11"/>
    </row>
    <row r="808" spans="1:1" ht="14.25" customHeight="1" x14ac:dyDescent="0.25">
      <c r="A808" s="11"/>
    </row>
    <row r="809" spans="1:1" ht="14.25" customHeight="1" x14ac:dyDescent="0.25">
      <c r="A809" s="11"/>
    </row>
    <row r="810" spans="1:1" ht="14.25" customHeight="1" x14ac:dyDescent="0.25">
      <c r="A810" s="11"/>
    </row>
    <row r="811" spans="1:1" ht="14.25" customHeight="1" x14ac:dyDescent="0.25">
      <c r="A811" s="11"/>
    </row>
    <row r="812" spans="1:1" ht="14.25" customHeight="1" x14ac:dyDescent="0.25">
      <c r="A812" s="11"/>
    </row>
    <row r="813" spans="1:1" ht="14.25" customHeight="1" x14ac:dyDescent="0.25">
      <c r="A813" s="11"/>
    </row>
    <row r="814" spans="1:1" ht="14.25" customHeight="1" x14ac:dyDescent="0.25">
      <c r="A814" s="11"/>
    </row>
    <row r="815" spans="1:1" ht="14.25" customHeight="1" x14ac:dyDescent="0.25">
      <c r="A815" s="11"/>
    </row>
    <row r="816" spans="1:1" ht="14.25" customHeight="1" x14ac:dyDescent="0.25">
      <c r="A816" s="11"/>
    </row>
    <row r="817" spans="1:1" ht="14.25" customHeight="1" x14ac:dyDescent="0.25">
      <c r="A817" s="11"/>
    </row>
    <row r="818" spans="1:1" ht="14.25" customHeight="1" x14ac:dyDescent="0.25">
      <c r="A818" s="11"/>
    </row>
    <row r="819" spans="1:1" ht="14.25" customHeight="1" x14ac:dyDescent="0.25">
      <c r="A819" s="11"/>
    </row>
    <row r="820" spans="1:1" ht="14.25" customHeight="1" x14ac:dyDescent="0.25">
      <c r="A820" s="11"/>
    </row>
    <row r="821" spans="1:1" ht="14.25" customHeight="1" x14ac:dyDescent="0.25">
      <c r="A821" s="11"/>
    </row>
    <row r="822" spans="1:1" ht="14.25" customHeight="1" x14ac:dyDescent="0.25">
      <c r="A822" s="11"/>
    </row>
    <row r="823" spans="1:1" ht="14.25" customHeight="1" x14ac:dyDescent="0.25">
      <c r="A823" s="11"/>
    </row>
    <row r="824" spans="1:1" ht="14.25" customHeight="1" x14ac:dyDescent="0.25">
      <c r="A824" s="11"/>
    </row>
    <row r="825" spans="1:1" ht="14.25" customHeight="1" x14ac:dyDescent="0.25">
      <c r="A825" s="11"/>
    </row>
    <row r="826" spans="1:1" ht="14.25" customHeight="1" x14ac:dyDescent="0.25">
      <c r="A826" s="11"/>
    </row>
    <row r="827" spans="1:1" ht="14.25" customHeight="1" x14ac:dyDescent="0.25">
      <c r="A827" s="11"/>
    </row>
    <row r="828" spans="1:1" ht="14.25" customHeight="1" x14ac:dyDescent="0.25">
      <c r="A828" s="11"/>
    </row>
    <row r="829" spans="1:1" ht="14.25" customHeight="1" x14ac:dyDescent="0.25">
      <c r="A829" s="11"/>
    </row>
    <row r="830" spans="1:1" ht="14.25" customHeight="1" x14ac:dyDescent="0.25">
      <c r="A830" s="11"/>
    </row>
    <row r="831" spans="1:1" ht="14.25" customHeight="1" x14ac:dyDescent="0.25">
      <c r="A831" s="11"/>
    </row>
    <row r="832" spans="1:1" ht="14.25" customHeight="1" x14ac:dyDescent="0.25">
      <c r="A832" s="11"/>
    </row>
    <row r="833" spans="1:1" ht="14.25" customHeight="1" x14ac:dyDescent="0.25">
      <c r="A833" s="11"/>
    </row>
    <row r="834" spans="1:1" ht="14.25" customHeight="1" x14ac:dyDescent="0.25">
      <c r="A834" s="11"/>
    </row>
    <row r="835" spans="1:1" ht="14.25" customHeight="1" x14ac:dyDescent="0.25">
      <c r="A835" s="11"/>
    </row>
    <row r="836" spans="1:1" ht="14.25" customHeight="1" x14ac:dyDescent="0.25">
      <c r="A836" s="11"/>
    </row>
    <row r="837" spans="1:1" ht="14.25" customHeight="1" x14ac:dyDescent="0.25">
      <c r="A837" s="11"/>
    </row>
    <row r="838" spans="1:1" ht="14.25" customHeight="1" x14ac:dyDescent="0.25">
      <c r="A838" s="11"/>
    </row>
    <row r="839" spans="1:1" ht="14.25" customHeight="1" x14ac:dyDescent="0.25">
      <c r="A839" s="11"/>
    </row>
    <row r="840" spans="1:1" ht="14.25" customHeight="1" x14ac:dyDescent="0.25">
      <c r="A840" s="11"/>
    </row>
    <row r="841" spans="1:1" ht="14.25" customHeight="1" x14ac:dyDescent="0.25">
      <c r="A841" s="11"/>
    </row>
    <row r="842" spans="1:1" ht="14.25" customHeight="1" x14ac:dyDescent="0.25">
      <c r="A842" s="11"/>
    </row>
    <row r="843" spans="1:1" ht="14.25" customHeight="1" x14ac:dyDescent="0.25">
      <c r="A843" s="11"/>
    </row>
    <row r="844" spans="1:1" ht="14.25" customHeight="1" x14ac:dyDescent="0.25">
      <c r="A844" s="11"/>
    </row>
    <row r="845" spans="1:1" ht="14.25" customHeight="1" x14ac:dyDescent="0.25">
      <c r="A845" s="11"/>
    </row>
    <row r="846" spans="1:1" ht="14.25" customHeight="1" x14ac:dyDescent="0.25">
      <c r="A846" s="11"/>
    </row>
    <row r="847" spans="1:1" ht="14.25" customHeight="1" x14ac:dyDescent="0.25">
      <c r="A847" s="11"/>
    </row>
    <row r="848" spans="1:1" ht="14.25" customHeight="1" x14ac:dyDescent="0.25">
      <c r="A848" s="11"/>
    </row>
    <row r="849" spans="1:1" ht="14.25" customHeight="1" x14ac:dyDescent="0.25">
      <c r="A849" s="11"/>
    </row>
    <row r="850" spans="1:1" ht="14.25" customHeight="1" x14ac:dyDescent="0.25">
      <c r="A850" s="11"/>
    </row>
    <row r="851" spans="1:1" ht="14.25" customHeight="1" x14ac:dyDescent="0.25">
      <c r="A851" s="11"/>
    </row>
    <row r="852" spans="1:1" ht="14.25" customHeight="1" x14ac:dyDescent="0.25">
      <c r="A852" s="11"/>
    </row>
    <row r="853" spans="1:1" ht="14.25" customHeight="1" x14ac:dyDescent="0.25">
      <c r="A853" s="11"/>
    </row>
    <row r="854" spans="1:1" ht="14.25" customHeight="1" x14ac:dyDescent="0.25">
      <c r="A854" s="11"/>
    </row>
    <row r="855" spans="1:1" ht="14.25" customHeight="1" x14ac:dyDescent="0.25">
      <c r="A855" s="11"/>
    </row>
    <row r="856" spans="1:1" ht="14.25" customHeight="1" x14ac:dyDescent="0.25">
      <c r="A856" s="11"/>
    </row>
    <row r="857" spans="1:1" ht="14.25" customHeight="1" x14ac:dyDescent="0.25">
      <c r="A857" s="11"/>
    </row>
    <row r="858" spans="1:1" ht="14.25" customHeight="1" x14ac:dyDescent="0.25">
      <c r="A858" s="11"/>
    </row>
    <row r="859" spans="1:1" ht="14.25" customHeight="1" x14ac:dyDescent="0.25">
      <c r="A859" s="11"/>
    </row>
    <row r="860" spans="1:1" ht="14.25" customHeight="1" x14ac:dyDescent="0.25">
      <c r="A860" s="11"/>
    </row>
    <row r="861" spans="1:1" ht="14.25" customHeight="1" x14ac:dyDescent="0.25">
      <c r="A861" s="11"/>
    </row>
    <row r="862" spans="1:1" ht="14.25" customHeight="1" x14ac:dyDescent="0.25">
      <c r="A862" s="11"/>
    </row>
    <row r="863" spans="1:1" ht="14.25" customHeight="1" x14ac:dyDescent="0.25">
      <c r="A863" s="11"/>
    </row>
    <row r="864" spans="1:1" ht="14.25" customHeight="1" x14ac:dyDescent="0.25">
      <c r="A864" s="11"/>
    </row>
    <row r="865" spans="1:1" ht="14.25" customHeight="1" x14ac:dyDescent="0.25">
      <c r="A865" s="11"/>
    </row>
    <row r="866" spans="1:1" ht="14.25" customHeight="1" x14ac:dyDescent="0.25">
      <c r="A866" s="11"/>
    </row>
    <row r="867" spans="1:1" ht="14.25" customHeight="1" x14ac:dyDescent="0.25">
      <c r="A867" s="11"/>
    </row>
    <row r="868" spans="1:1" ht="14.25" customHeight="1" x14ac:dyDescent="0.25">
      <c r="A868" s="11"/>
    </row>
    <row r="869" spans="1:1" ht="14.25" customHeight="1" x14ac:dyDescent="0.25">
      <c r="A869" s="11"/>
    </row>
    <row r="870" spans="1:1" ht="14.25" customHeight="1" x14ac:dyDescent="0.25">
      <c r="A870" s="11"/>
    </row>
    <row r="871" spans="1:1" ht="14.25" customHeight="1" x14ac:dyDescent="0.25">
      <c r="A871" s="11"/>
    </row>
    <row r="872" spans="1:1" ht="14.25" customHeight="1" x14ac:dyDescent="0.25">
      <c r="A872" s="11"/>
    </row>
    <row r="873" spans="1:1" ht="14.25" customHeight="1" x14ac:dyDescent="0.25">
      <c r="A873" s="11"/>
    </row>
    <row r="874" spans="1:1" ht="14.25" customHeight="1" x14ac:dyDescent="0.25">
      <c r="A874" s="11"/>
    </row>
    <row r="875" spans="1:1" ht="14.25" customHeight="1" x14ac:dyDescent="0.25">
      <c r="A875" s="11"/>
    </row>
    <row r="876" spans="1:1" ht="14.25" customHeight="1" x14ac:dyDescent="0.25">
      <c r="A876" s="11"/>
    </row>
    <row r="877" spans="1:1" ht="14.25" customHeight="1" x14ac:dyDescent="0.25">
      <c r="A877" s="11"/>
    </row>
    <row r="878" spans="1:1" ht="14.25" customHeight="1" x14ac:dyDescent="0.25">
      <c r="A878" s="11"/>
    </row>
    <row r="879" spans="1:1" ht="14.25" customHeight="1" x14ac:dyDescent="0.25">
      <c r="A879" s="11"/>
    </row>
    <row r="880" spans="1:1" ht="14.25" customHeight="1" x14ac:dyDescent="0.25">
      <c r="A880" s="11"/>
    </row>
    <row r="881" spans="1:1" ht="14.25" customHeight="1" x14ac:dyDescent="0.25">
      <c r="A881" s="11"/>
    </row>
    <row r="882" spans="1:1" ht="14.25" customHeight="1" x14ac:dyDescent="0.25">
      <c r="A882" s="11"/>
    </row>
    <row r="883" spans="1:1" ht="14.25" customHeight="1" x14ac:dyDescent="0.25">
      <c r="A883" s="11"/>
    </row>
    <row r="884" spans="1:1" ht="14.25" customHeight="1" x14ac:dyDescent="0.25">
      <c r="A884" s="11"/>
    </row>
    <row r="885" spans="1:1" ht="14.25" customHeight="1" x14ac:dyDescent="0.25">
      <c r="A885" s="11"/>
    </row>
    <row r="886" spans="1:1" ht="14.25" customHeight="1" x14ac:dyDescent="0.25">
      <c r="A886" s="11"/>
    </row>
    <row r="887" spans="1:1" ht="14.25" customHeight="1" x14ac:dyDescent="0.25">
      <c r="A887" s="11"/>
    </row>
    <row r="888" spans="1:1" ht="14.25" customHeight="1" x14ac:dyDescent="0.25">
      <c r="A888" s="11"/>
    </row>
    <row r="889" spans="1:1" ht="14.25" customHeight="1" x14ac:dyDescent="0.25">
      <c r="A889" s="11"/>
    </row>
    <row r="890" spans="1:1" ht="14.25" customHeight="1" x14ac:dyDescent="0.25">
      <c r="A890" s="11"/>
    </row>
    <row r="891" spans="1:1" ht="14.25" customHeight="1" x14ac:dyDescent="0.25">
      <c r="A891" s="11"/>
    </row>
    <row r="892" spans="1:1" ht="14.25" customHeight="1" x14ac:dyDescent="0.25">
      <c r="A892" s="11"/>
    </row>
    <row r="893" spans="1:1" ht="14.25" customHeight="1" x14ac:dyDescent="0.25">
      <c r="A893" s="11"/>
    </row>
    <row r="894" spans="1:1" ht="14.25" customHeight="1" x14ac:dyDescent="0.25">
      <c r="A894" s="11"/>
    </row>
    <row r="895" spans="1:1" ht="14.25" customHeight="1" x14ac:dyDescent="0.25">
      <c r="A895" s="11"/>
    </row>
    <row r="896" spans="1:1" ht="14.25" customHeight="1" x14ac:dyDescent="0.25">
      <c r="A896" s="11"/>
    </row>
    <row r="897" spans="1:1" ht="14.25" customHeight="1" x14ac:dyDescent="0.25">
      <c r="A897" s="11"/>
    </row>
    <row r="898" spans="1:1" ht="14.25" customHeight="1" x14ac:dyDescent="0.25">
      <c r="A898" s="11"/>
    </row>
    <row r="899" spans="1:1" ht="14.25" customHeight="1" x14ac:dyDescent="0.25">
      <c r="A899" s="11"/>
    </row>
    <row r="900" spans="1:1" ht="14.25" customHeight="1" x14ac:dyDescent="0.25">
      <c r="A900" s="11"/>
    </row>
    <row r="901" spans="1:1" ht="14.25" customHeight="1" x14ac:dyDescent="0.25">
      <c r="A901" s="11"/>
    </row>
    <row r="902" spans="1:1" ht="14.25" customHeight="1" x14ac:dyDescent="0.25">
      <c r="A902" s="11"/>
    </row>
    <row r="903" spans="1:1" ht="14.25" customHeight="1" x14ac:dyDescent="0.25">
      <c r="A903" s="11"/>
    </row>
    <row r="904" spans="1:1" ht="14.25" customHeight="1" x14ac:dyDescent="0.25">
      <c r="A904" s="11"/>
    </row>
    <row r="905" spans="1:1" ht="14.25" customHeight="1" x14ac:dyDescent="0.25">
      <c r="A905" s="11"/>
    </row>
    <row r="906" spans="1:1" ht="14.25" customHeight="1" x14ac:dyDescent="0.25">
      <c r="A906" s="11"/>
    </row>
    <row r="907" spans="1:1" ht="14.25" customHeight="1" x14ac:dyDescent="0.25">
      <c r="A907" s="11"/>
    </row>
    <row r="908" spans="1:1" ht="14.25" customHeight="1" x14ac:dyDescent="0.25">
      <c r="A908" s="11"/>
    </row>
    <row r="909" spans="1:1" ht="14.25" customHeight="1" x14ac:dyDescent="0.25">
      <c r="A909" s="11"/>
    </row>
    <row r="910" spans="1:1" ht="14.25" customHeight="1" x14ac:dyDescent="0.25">
      <c r="A910" s="11"/>
    </row>
    <row r="911" spans="1:1" ht="14.25" customHeight="1" x14ac:dyDescent="0.25">
      <c r="A911" s="11"/>
    </row>
    <row r="912" spans="1:1" ht="14.25" customHeight="1" x14ac:dyDescent="0.25">
      <c r="A912" s="11"/>
    </row>
    <row r="913" spans="1:1" ht="14.25" customHeight="1" x14ac:dyDescent="0.25">
      <c r="A913" s="11"/>
    </row>
    <row r="914" spans="1:1" ht="14.25" customHeight="1" x14ac:dyDescent="0.25">
      <c r="A914" s="11"/>
    </row>
    <row r="915" spans="1:1" ht="14.25" customHeight="1" x14ac:dyDescent="0.25">
      <c r="A915" s="11"/>
    </row>
    <row r="916" spans="1:1" ht="14.25" customHeight="1" x14ac:dyDescent="0.25">
      <c r="A916" s="11"/>
    </row>
    <row r="917" spans="1:1" ht="14.25" customHeight="1" x14ac:dyDescent="0.25">
      <c r="A917" s="11"/>
    </row>
    <row r="918" spans="1:1" ht="14.25" customHeight="1" x14ac:dyDescent="0.25">
      <c r="A918" s="11"/>
    </row>
    <row r="919" spans="1:1" ht="14.25" customHeight="1" x14ac:dyDescent="0.25">
      <c r="A919" s="11"/>
    </row>
    <row r="920" spans="1:1" ht="14.25" customHeight="1" x14ac:dyDescent="0.25">
      <c r="A920" s="11"/>
    </row>
    <row r="921" spans="1:1" ht="14.25" customHeight="1" x14ac:dyDescent="0.25">
      <c r="A921" s="11"/>
    </row>
    <row r="922" spans="1:1" ht="14.25" customHeight="1" x14ac:dyDescent="0.25">
      <c r="A922" s="11"/>
    </row>
    <row r="923" spans="1:1" ht="14.25" customHeight="1" x14ac:dyDescent="0.25">
      <c r="A923" s="11"/>
    </row>
    <row r="924" spans="1:1" ht="14.25" customHeight="1" x14ac:dyDescent="0.25">
      <c r="A924" s="11"/>
    </row>
    <row r="925" spans="1:1" ht="14.25" customHeight="1" x14ac:dyDescent="0.25">
      <c r="A925" s="11"/>
    </row>
    <row r="926" spans="1:1" ht="14.25" customHeight="1" x14ac:dyDescent="0.25">
      <c r="A926" s="11"/>
    </row>
    <row r="927" spans="1:1" ht="14.25" customHeight="1" x14ac:dyDescent="0.25">
      <c r="A927" s="11"/>
    </row>
    <row r="928" spans="1:1" ht="14.25" customHeight="1" x14ac:dyDescent="0.25">
      <c r="A928" s="11"/>
    </row>
    <row r="929" spans="1:1" ht="14.25" customHeight="1" x14ac:dyDescent="0.25">
      <c r="A929" s="11"/>
    </row>
    <row r="930" spans="1:1" ht="14.25" customHeight="1" x14ac:dyDescent="0.25">
      <c r="A930" s="11"/>
    </row>
    <row r="931" spans="1:1" ht="14.25" customHeight="1" x14ac:dyDescent="0.25">
      <c r="A931" s="11"/>
    </row>
    <row r="932" spans="1:1" ht="14.25" customHeight="1" x14ac:dyDescent="0.25">
      <c r="A932" s="11"/>
    </row>
    <row r="933" spans="1:1" ht="14.25" customHeight="1" x14ac:dyDescent="0.25">
      <c r="A933" s="11"/>
    </row>
    <row r="934" spans="1:1" ht="14.25" customHeight="1" x14ac:dyDescent="0.25">
      <c r="A934" s="11"/>
    </row>
    <row r="935" spans="1:1" ht="14.25" customHeight="1" x14ac:dyDescent="0.25">
      <c r="A935" s="11"/>
    </row>
    <row r="936" spans="1:1" ht="14.25" customHeight="1" x14ac:dyDescent="0.25">
      <c r="A936" s="11"/>
    </row>
    <row r="937" spans="1:1" ht="14.25" customHeight="1" x14ac:dyDescent="0.25">
      <c r="A937" s="11"/>
    </row>
    <row r="938" spans="1:1" ht="14.25" customHeight="1" x14ac:dyDescent="0.25">
      <c r="A938" s="11"/>
    </row>
    <row r="939" spans="1:1" ht="14.25" customHeight="1" x14ac:dyDescent="0.25">
      <c r="A939" s="11"/>
    </row>
    <row r="940" spans="1:1" ht="14.25" customHeight="1" x14ac:dyDescent="0.25">
      <c r="A940" s="11"/>
    </row>
    <row r="941" spans="1:1" ht="14.25" customHeight="1" x14ac:dyDescent="0.25">
      <c r="A941" s="11"/>
    </row>
    <row r="942" spans="1:1" ht="14.25" customHeight="1" x14ac:dyDescent="0.25">
      <c r="A942" s="11"/>
    </row>
    <row r="943" spans="1:1" ht="14.25" customHeight="1" x14ac:dyDescent="0.25">
      <c r="A943" s="11"/>
    </row>
    <row r="944" spans="1:1" ht="14.25" customHeight="1" x14ac:dyDescent="0.25">
      <c r="A944" s="11"/>
    </row>
    <row r="945" spans="1:1" ht="14.25" customHeight="1" x14ac:dyDescent="0.25">
      <c r="A945" s="11"/>
    </row>
    <row r="946" spans="1:1" ht="14.25" customHeight="1" x14ac:dyDescent="0.25">
      <c r="A946" s="11"/>
    </row>
    <row r="947" spans="1:1" ht="14.25" customHeight="1" x14ac:dyDescent="0.25">
      <c r="A947" s="11"/>
    </row>
    <row r="948" spans="1:1" ht="14.25" customHeight="1" x14ac:dyDescent="0.25">
      <c r="A948" s="11"/>
    </row>
    <row r="949" spans="1:1" ht="14.25" customHeight="1" x14ac:dyDescent="0.25">
      <c r="A949" s="11"/>
    </row>
    <row r="950" spans="1:1" ht="14.25" customHeight="1" x14ac:dyDescent="0.25">
      <c r="A950" s="11"/>
    </row>
    <row r="951" spans="1:1" ht="14.25" customHeight="1" x14ac:dyDescent="0.25">
      <c r="A951" s="11"/>
    </row>
    <row r="952" spans="1:1" ht="14.25" customHeight="1" x14ac:dyDescent="0.25">
      <c r="A952" s="11"/>
    </row>
    <row r="953" spans="1:1" ht="14.25" customHeight="1" x14ac:dyDescent="0.25">
      <c r="A953" s="11"/>
    </row>
    <row r="954" spans="1:1" ht="14.25" customHeight="1" x14ac:dyDescent="0.25">
      <c r="A954" s="11"/>
    </row>
    <row r="955" spans="1:1" ht="14.25" customHeight="1" x14ac:dyDescent="0.25">
      <c r="A955" s="11"/>
    </row>
    <row r="956" spans="1:1" ht="14.25" customHeight="1" x14ac:dyDescent="0.25">
      <c r="A956" s="11"/>
    </row>
    <row r="957" spans="1:1" ht="14.25" customHeight="1" x14ac:dyDescent="0.25">
      <c r="A957" s="11"/>
    </row>
    <row r="958" spans="1:1" ht="14.25" customHeight="1" x14ac:dyDescent="0.25">
      <c r="A958" s="11"/>
    </row>
    <row r="959" spans="1:1" ht="14.25" customHeight="1" x14ac:dyDescent="0.25">
      <c r="A959" s="11"/>
    </row>
    <row r="960" spans="1:1" ht="14.25" customHeight="1" x14ac:dyDescent="0.25">
      <c r="A960" s="11"/>
    </row>
    <row r="961" spans="1:1" ht="14.25" customHeight="1" x14ac:dyDescent="0.25">
      <c r="A961" s="11"/>
    </row>
    <row r="962" spans="1:1" ht="14.25" customHeight="1" x14ac:dyDescent="0.25">
      <c r="A962" s="11"/>
    </row>
    <row r="963" spans="1:1" ht="14.25" customHeight="1" x14ac:dyDescent="0.25">
      <c r="A963" s="11"/>
    </row>
    <row r="964" spans="1:1" ht="14.25" customHeight="1" x14ac:dyDescent="0.25">
      <c r="A964" s="11"/>
    </row>
    <row r="965" spans="1:1" ht="14.25" customHeight="1" x14ac:dyDescent="0.25">
      <c r="A965" s="11"/>
    </row>
    <row r="966" spans="1:1" ht="14.25" customHeight="1" x14ac:dyDescent="0.25">
      <c r="A966" s="11"/>
    </row>
    <row r="967" spans="1:1" ht="14.25" customHeight="1" x14ac:dyDescent="0.25">
      <c r="A967" s="11"/>
    </row>
    <row r="968" spans="1:1" ht="14.25" customHeight="1" x14ac:dyDescent="0.25">
      <c r="A968" s="11"/>
    </row>
    <row r="969" spans="1:1" ht="14.25" customHeight="1" x14ac:dyDescent="0.25">
      <c r="A969" s="11"/>
    </row>
    <row r="970" spans="1:1" ht="14.25" customHeight="1" x14ac:dyDescent="0.25">
      <c r="A970" s="11"/>
    </row>
    <row r="971" spans="1:1" ht="14.25" customHeight="1" x14ac:dyDescent="0.25">
      <c r="A971" s="11"/>
    </row>
    <row r="972" spans="1:1" ht="14.25" customHeight="1" x14ac:dyDescent="0.25">
      <c r="A972" s="11"/>
    </row>
    <row r="973" spans="1:1" ht="14.25" customHeight="1" x14ac:dyDescent="0.25">
      <c r="A973" s="11"/>
    </row>
    <row r="974" spans="1:1" ht="14.25" customHeight="1" x14ac:dyDescent="0.25">
      <c r="A974" s="11"/>
    </row>
    <row r="975" spans="1:1" ht="14.25" customHeight="1" x14ac:dyDescent="0.25">
      <c r="A975" s="11"/>
    </row>
    <row r="976" spans="1:1" ht="14.25" customHeight="1" x14ac:dyDescent="0.25">
      <c r="A976" s="11"/>
    </row>
    <row r="977" spans="1:1" ht="14.25" customHeight="1" x14ac:dyDescent="0.25">
      <c r="A977" s="11"/>
    </row>
    <row r="978" spans="1:1" ht="14.25" customHeight="1" x14ac:dyDescent="0.25">
      <c r="A978" s="11"/>
    </row>
    <row r="979" spans="1:1" ht="14.25" customHeight="1" x14ac:dyDescent="0.25">
      <c r="A979" s="11"/>
    </row>
    <row r="980" spans="1:1" ht="14.25" customHeight="1" x14ac:dyDescent="0.25">
      <c r="A980" s="11"/>
    </row>
    <row r="981" spans="1:1" ht="14.25" customHeight="1" x14ac:dyDescent="0.25">
      <c r="A981" s="11"/>
    </row>
    <row r="982" spans="1:1" ht="14.25" customHeight="1" x14ac:dyDescent="0.25">
      <c r="A982" s="11"/>
    </row>
    <row r="983" spans="1:1" ht="14.25" customHeight="1" x14ac:dyDescent="0.25">
      <c r="A983" s="11"/>
    </row>
    <row r="984" spans="1:1" ht="14.25" customHeight="1" x14ac:dyDescent="0.25">
      <c r="A984" s="11"/>
    </row>
    <row r="985" spans="1:1" ht="14.25" customHeight="1" x14ac:dyDescent="0.25">
      <c r="A985" s="11"/>
    </row>
    <row r="986" spans="1:1" ht="14.25" customHeight="1" x14ac:dyDescent="0.25">
      <c r="A986" s="11"/>
    </row>
    <row r="987" spans="1:1" ht="14.25" customHeight="1" x14ac:dyDescent="0.25">
      <c r="A987" s="11"/>
    </row>
    <row r="988" spans="1:1" ht="14.25" customHeight="1" x14ac:dyDescent="0.25">
      <c r="A988" s="11"/>
    </row>
    <row r="989" spans="1:1" ht="14.25" customHeight="1" x14ac:dyDescent="0.25">
      <c r="A989" s="11"/>
    </row>
    <row r="990" spans="1:1" ht="14.25" customHeight="1" x14ac:dyDescent="0.25">
      <c r="A990" s="11"/>
    </row>
    <row r="991" spans="1:1" ht="14.25" customHeight="1" x14ac:dyDescent="0.25">
      <c r="A991" s="11"/>
    </row>
    <row r="992" spans="1:1" ht="14.25" customHeight="1" x14ac:dyDescent="0.25">
      <c r="A992" s="11"/>
    </row>
    <row r="993" spans="1:1" ht="14.25" customHeight="1" x14ac:dyDescent="0.25">
      <c r="A993" s="11"/>
    </row>
    <row r="994" spans="1:1" ht="14.25" customHeight="1" x14ac:dyDescent="0.25">
      <c r="A994" s="11"/>
    </row>
    <row r="995" spans="1:1" ht="14.25" customHeight="1" x14ac:dyDescent="0.25">
      <c r="A995" s="11"/>
    </row>
    <row r="996" spans="1:1" ht="14.25" customHeight="1" x14ac:dyDescent="0.25">
      <c r="A996" s="11"/>
    </row>
    <row r="997" spans="1:1" ht="14.25" customHeight="1" x14ac:dyDescent="0.25">
      <c r="A997" s="11"/>
    </row>
  </sheetData>
  <mergeCells count="2">
    <mergeCell ref="I10:J10"/>
    <mergeCell ref="L10:M10"/>
  </mergeCells>
  <conditionalFormatting sqref="A11:A39">
    <cfRule type="expression" dxfId="287" priority="65">
      <formula>OR(WEEKDAY(A11)=1, WEEKDAY(A11)=7)</formula>
    </cfRule>
  </conditionalFormatting>
  <conditionalFormatting sqref="A39:G39">
    <cfRule type="expression" dxfId="286" priority="56" stopIfTrue="1">
      <formula>$C$4="NON bisestile"</formula>
    </cfRule>
  </conditionalFormatting>
  <conditionalFormatting sqref="B11:E39 G11:G39">
    <cfRule type="expression" dxfId="285" priority="64">
      <formula>WEEKDAY($A11,2)&gt;5</formula>
    </cfRule>
  </conditionalFormatting>
  <conditionalFormatting sqref="C4">
    <cfRule type="beginsWith" dxfId="284" priority="52" operator="beginsWith" text="bisestile">
      <formula>LEFT(C4,LEN("bisestile"))="bisestile"</formula>
    </cfRule>
    <cfRule type="beginsWith" dxfId="283" priority="53" operator="beginsWith" text="NON">
      <formula>LEFT(C4,LEN("NON"))="NON"</formula>
    </cfRule>
  </conditionalFormatting>
  <conditionalFormatting sqref="C11:E39">
    <cfRule type="expression" dxfId="282" priority="63">
      <formula>WEEKDAY($A11,2)&gt;5</formula>
    </cfRule>
  </conditionalFormatting>
  <conditionalFormatting sqref="G11:G39">
    <cfRule type="containsText" dxfId="281" priority="66" operator="containsText" text="Overtime">
      <formula>NOT(ISERROR(SEARCH(("Overtime"),(G11))))</formula>
    </cfRule>
    <cfRule type="containsText" dxfId="280" priority="67" operator="containsText" text="Undertime">
      <formula>NOT(ISERROR(SEARCH(("Undertime"),(G11))))</formula>
    </cfRule>
  </conditionalFormatting>
  <conditionalFormatting sqref="I11:I12 I14">
    <cfRule type="containsText" dxfId="279" priority="48" operator="containsText" text="OVERTIME">
      <formula>NOT(ISERROR(SEARCH(("OVERTIME"),(I11))))</formula>
    </cfRule>
    <cfRule type="containsText" dxfId="278" priority="49" operator="containsText" text="UNDERTIME">
      <formula>NOT(ISERROR(SEARCH(("UNDERTIME"),(I11))))</formula>
    </cfRule>
  </conditionalFormatting>
  <conditionalFormatting sqref="J14">
    <cfRule type="expression" dxfId="277" priority="50">
      <formula>I14="OVERTIME"</formula>
    </cfRule>
    <cfRule type="expression" dxfId="276" priority="51">
      <formula>I14="UNDERTIME"</formula>
    </cfRule>
  </conditionalFormatting>
  <conditionalFormatting sqref="L11:L12 L14">
    <cfRule type="containsText" dxfId="275" priority="38" operator="containsText" text="OVERTIME">
      <formula>NOT(ISERROR(SEARCH(("OVERTIME"),(L11))))</formula>
    </cfRule>
    <cfRule type="containsText" dxfId="274" priority="39" operator="containsText" text="UNDERTIME">
      <formula>NOT(ISERROR(SEARCH(("UNDERTIME"),(L11))))</formula>
    </cfRule>
  </conditionalFormatting>
  <conditionalFormatting sqref="M14">
    <cfRule type="expression" dxfId="273" priority="40">
      <formula>L14="OVERTIME"</formula>
    </cfRule>
    <cfRule type="expression" dxfId="272" priority="41">
      <formula>L14="UNDERTIME"</formula>
    </cfRule>
  </conditionalFormatting>
  <conditionalFormatting sqref="J2">
    <cfRule type="expression" dxfId="271" priority="16" stopIfTrue="1">
      <formula>ABS(ABS($J$2)-ABS($J$1)) &lt; $K$12</formula>
    </cfRule>
    <cfRule type="expression" dxfId="270" priority="18">
      <formula>$J$2&gt;$J$1</formula>
    </cfRule>
    <cfRule type="expression" dxfId="269" priority="19">
      <formula>$J$2&lt;$J$1</formula>
    </cfRule>
  </conditionalFormatting>
  <conditionalFormatting sqref="J3">
    <cfRule type="expression" dxfId="268" priority="17" stopIfTrue="1">
      <formula>ABS(ABS($J$3) - ABS($J$1-$J$5-$J$6-$J$7-$J$8)) &lt; $K$12</formula>
    </cfRule>
    <cfRule type="expression" dxfId="267" priority="20">
      <formula>$J$3&gt;($J$1 - $J$5 - $J$6 - $J$7 - $J$8)</formula>
    </cfRule>
    <cfRule type="expression" dxfId="266" priority="21">
      <formula>$J$3&lt;($J$1 - $J$5 - $J$6 - $J$7 - $J$8)</formula>
    </cfRule>
  </conditionalFormatting>
  <conditionalFormatting sqref="F11:F39">
    <cfRule type="expression" dxfId="265" priority="5">
      <formula>WEEKDAY($A11,2)&gt;5</formula>
    </cfRule>
  </conditionalFormatting>
  <conditionalFormatting sqref="F11:F39">
    <cfRule type="expression" dxfId="264" priority="4">
      <formula>WEEKDAY($A11,2)&gt;5</formula>
    </cfRule>
  </conditionalFormatting>
  <conditionalFormatting sqref="F11:F39">
    <cfRule type="expression" dxfId="263" priority="1">
      <formula>ABS(ABS($E11)-ABS($B$8)) &lt; $K$12/2</formula>
    </cfRule>
    <cfRule type="expression" dxfId="262" priority="2">
      <formula>AND($F11 &lt;&gt;"", $E11 &lt; $B$8)</formula>
    </cfRule>
    <cfRule type="expression" dxfId="261" priority="3">
      <formula>AND($F11 &lt;&gt;"", $E11 &gt; $B$8)</formula>
    </cfRule>
  </conditionalFormatting>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99"/>
  <sheetViews>
    <sheetView zoomScale="85" zoomScaleNormal="85" workbookViewId="0">
      <selection activeCell="B10" sqref="B10"/>
    </sheetView>
  </sheetViews>
  <sheetFormatPr defaultColWidth="14.42578125" defaultRowHeight="15" x14ac:dyDescent="0.25"/>
  <cols>
    <col min="1" max="1" width="13" bestFit="1" customWidth="1"/>
    <col min="2" max="2" width="9.28515625" bestFit="1" customWidth="1"/>
    <col min="3" max="3" width="14.5703125" bestFit="1" customWidth="1"/>
    <col min="4" max="4" width="12" bestFit="1" customWidth="1"/>
    <col min="5" max="5" width="13.7109375" bestFit="1" customWidth="1"/>
    <col min="6" max="6" width="10.28515625" bestFit="1" customWidth="1"/>
    <col min="7" max="7" width="16.7109375" bestFit="1" customWidth="1"/>
    <col min="8" max="8" width="8.7109375" customWidth="1"/>
    <col min="9" max="9" width="17.85546875" bestFit="1" customWidth="1"/>
    <col min="10" max="10" width="9.140625" bestFit="1" customWidth="1"/>
    <col min="11" max="11" width="13" customWidth="1"/>
    <col min="12" max="12" width="17.85546875" bestFit="1" customWidth="1"/>
    <col min="13" max="13" width="15" customWidth="1"/>
    <col min="14" max="14" width="8.7109375" customWidth="1"/>
    <col min="15" max="15" width="31.140625" bestFit="1" customWidth="1"/>
    <col min="16" max="27" width="8.7109375" customWidth="1"/>
  </cols>
  <sheetData>
    <row r="1" spans="1:14" ht="14.25" customHeight="1" thickBot="1" x14ac:dyDescent="0.3">
      <c r="A1" s="1" t="s">
        <v>0</v>
      </c>
      <c r="B1" s="25" t="str">
        <f>Nome</f>
        <v>Giulio</v>
      </c>
      <c r="C1" s="79"/>
      <c r="I1" s="93" t="s">
        <v>30</v>
      </c>
      <c r="J1" s="94">
        <f>NETWORKDAYS(DATE(AnnoMar,Mese3,1),DATE(AnnoMar,Mese3+1,0),)*OreTarget</f>
        <v>7.6666666666666661</v>
      </c>
    </row>
    <row r="2" spans="1:14" ht="14.25" customHeight="1" thickBot="1" x14ac:dyDescent="0.3">
      <c r="A2" s="2" t="s">
        <v>2</v>
      </c>
      <c r="B2" s="26" t="str">
        <f>Cognome</f>
        <v>D'Errico</v>
      </c>
      <c r="C2" s="79"/>
      <c r="I2" s="93" t="s">
        <v>31</v>
      </c>
      <c r="J2" s="94">
        <f>J3+J5+J6+OrePermessiMar+J8</f>
        <v>0</v>
      </c>
    </row>
    <row r="3" spans="1:14" ht="14.25" customHeight="1" thickBot="1" x14ac:dyDescent="0.3">
      <c r="A3" s="2" t="s">
        <v>4</v>
      </c>
      <c r="B3" s="3">
        <f>Mese1+2</f>
        <v>3</v>
      </c>
      <c r="C3" s="80"/>
      <c r="I3" s="95" t="s">
        <v>9</v>
      </c>
      <c r="J3" s="94">
        <f>SUM(OreLavorateMar)</f>
        <v>0</v>
      </c>
    </row>
    <row r="4" spans="1:14" ht="14.25" customHeight="1" thickBot="1" x14ac:dyDescent="0.3">
      <c r="A4" s="4" t="s">
        <v>5</v>
      </c>
      <c r="B4" s="5">
        <f>Anno</f>
        <v>2023</v>
      </c>
      <c r="C4" s="80"/>
      <c r="I4" s="97" t="s">
        <v>38</v>
      </c>
      <c r="J4" s="99">
        <f>J1-J5-J6-OrePermessiMar-J8</f>
        <v>7.6666666666666661</v>
      </c>
      <c r="K4" s="7"/>
      <c r="L4" s="7"/>
      <c r="M4" s="7"/>
    </row>
    <row r="5" spans="1:14" ht="14.25" customHeight="1" thickBot="1" x14ac:dyDescent="0.3">
      <c r="A5" s="8"/>
      <c r="I5" s="97" t="s">
        <v>32</v>
      </c>
      <c r="J5" s="96"/>
      <c r="K5" s="7"/>
      <c r="L5" s="7"/>
      <c r="M5" s="9"/>
    </row>
    <row r="6" spans="1:14" ht="14.25" customHeight="1" thickBot="1" x14ac:dyDescent="0.3">
      <c r="A6" s="15" t="s">
        <v>13</v>
      </c>
      <c r="B6" s="19">
        <f>DurataPausa</f>
        <v>3.125E-2</v>
      </c>
      <c r="C6" s="7"/>
      <c r="I6" s="97" t="s">
        <v>33</v>
      </c>
      <c r="J6" s="96"/>
      <c r="K6" s="7"/>
      <c r="L6" s="7"/>
      <c r="M6" s="7"/>
    </row>
    <row r="7" spans="1:14" ht="14.25" customHeight="1" thickBot="1" x14ac:dyDescent="0.3">
      <c r="A7" s="16" t="s">
        <v>12</v>
      </c>
      <c r="B7" s="17">
        <f>OraPausa</f>
        <v>0.55208333333333337</v>
      </c>
      <c r="C7" s="7"/>
      <c r="G7" s="10"/>
      <c r="H7" s="10"/>
      <c r="I7" s="97" t="s">
        <v>34</v>
      </c>
      <c r="J7" s="96"/>
      <c r="K7" s="7"/>
      <c r="L7" s="7"/>
      <c r="M7" s="7"/>
    </row>
    <row r="8" spans="1:14" ht="14.25" customHeight="1" thickBot="1" x14ac:dyDescent="0.3">
      <c r="A8" s="14" t="s">
        <v>6</v>
      </c>
      <c r="B8" s="18">
        <f>OreTarget</f>
        <v>0.33333333333333331</v>
      </c>
      <c r="C8" s="7"/>
      <c r="F8" s="7"/>
      <c r="I8" s="97" t="s">
        <v>35</v>
      </c>
      <c r="J8" s="96"/>
      <c r="K8" s="7"/>
      <c r="L8" s="7"/>
      <c r="M8" s="7"/>
    </row>
    <row r="9" spans="1:14" ht="14.25" customHeight="1" thickBot="1" x14ac:dyDescent="0.3">
      <c r="K9" s="7"/>
      <c r="L9" s="7"/>
      <c r="M9" s="7"/>
    </row>
    <row r="10" spans="1:14" ht="14.25" customHeight="1" thickBot="1" x14ac:dyDescent="0.3">
      <c r="A10" s="62" t="s">
        <v>7</v>
      </c>
      <c r="B10" s="63" t="s">
        <v>40</v>
      </c>
      <c r="C10" s="63" t="s">
        <v>29</v>
      </c>
      <c r="D10" s="63" t="s">
        <v>8</v>
      </c>
      <c r="E10" s="63" t="s">
        <v>9</v>
      </c>
      <c r="F10" s="64" t="s">
        <v>10</v>
      </c>
      <c r="G10" s="65" t="s">
        <v>11</v>
      </c>
      <c r="I10" s="103" t="s">
        <v>14</v>
      </c>
      <c r="J10" s="104"/>
      <c r="L10" s="105" t="s">
        <v>15</v>
      </c>
      <c r="M10" s="106"/>
    </row>
    <row r="11" spans="1:14" ht="14.25" customHeight="1" x14ac:dyDescent="0.25">
      <c r="A11" s="70">
        <f>DATE(AnnoMar,Mese3,GiorniMesi!C2)</f>
        <v>44986</v>
      </c>
      <c r="B11" s="58"/>
      <c r="C11" s="58" t="str">
        <f t="shared" ref="C11:C41" si="0">IF(B11&lt;&gt;"", IF(B11 &lt; OraPausaMar, B11 + OreTargetMar + DurataPausaMar, IF(AND(B11 &gt;= OraPausaMar, B11 &lt;= OraPausaMar + DurataPausaMar), OraPausaMar + DurataPausaMar + OreTargetMar/2, B11 + OreTargetMar/2)),"")</f>
        <v/>
      </c>
      <c r="D11" s="58"/>
      <c r="E11" s="48" t="str">
        <f t="shared" ref="E11:E41" si="1">IF(OR(ISBLANK(B11),ISBLANK(D11)),"", IF(B11 &lt; OraPausaMar, IF(D11 &gt; OraPausaMar + DurataPausaMar, ABS(D11 - DurataPausaMar - B11), IF(D11 &lt; OraPausaMar, ABS(D11 - B11), ABS(OraPausaMar - B11))), IF(B11 &lt; OraPausaMar + DurataPausaMar, IF(D11 &gt; OraPausaMar + DurataPausaMar, ABS(D11 - (OraPausaMar + DurataPausaMar)), ABS(D11 - D11)), IF(D11 &gt; OraPausaMar + DurataPausaMar, ABS(D11 - B11), ABS(D11 - D11)))))</f>
        <v/>
      </c>
      <c r="F11" s="34" t="str">
        <f t="shared" ref="F11:F41" si="2">IF(OR(ISBLANK(B11),ISBLANK(D11)),"",
         ABS(OreTargetMar-E11))</f>
        <v/>
      </c>
      <c r="G11" s="53" t="str">
        <f t="shared" ref="G11:G41" si="3">IF(OR(ISBLANK(B11),ISBLANK(D11)),"",
        IF(E11&lt;&gt;OreTargetMar,
               IF(E11&gt;OreTargetMar,"Overtime","Undertime"),
          ""))</f>
        <v/>
      </c>
      <c r="I11" s="20" t="s">
        <v>1</v>
      </c>
      <c r="J11" s="21">
        <f>SUMIF(OverUnderTimeMar, "Overtime",DifferenzaMar)</f>
        <v>0</v>
      </c>
      <c r="L11" s="27" t="s">
        <v>1</v>
      </c>
      <c r="M11" s="28">
        <f>SUMIF(OverUnderTimeMar, "Overtime",DifferenzaMar)+Feb!M11</f>
        <v>0</v>
      </c>
    </row>
    <row r="12" spans="1:14" ht="14.25" customHeight="1" thickBot="1" x14ac:dyDescent="0.3">
      <c r="A12" s="70">
        <f>DATE(AnnoMar,Mese3,GiorniMesi!C3)</f>
        <v>44987</v>
      </c>
      <c r="B12" s="58"/>
      <c r="C12" s="58" t="str">
        <f t="shared" si="0"/>
        <v/>
      </c>
      <c r="D12" s="58"/>
      <c r="E12" s="48" t="str">
        <f t="shared" si="1"/>
        <v/>
      </c>
      <c r="F12" s="34" t="str">
        <f t="shared" si="2"/>
        <v/>
      </c>
      <c r="G12" s="53" t="str">
        <f t="shared" si="3"/>
        <v/>
      </c>
      <c r="I12" s="22" t="s">
        <v>3</v>
      </c>
      <c r="J12" s="23">
        <f>IF(SUMIF(OverUnderTimeMar, "Undertime",DifferenzaMar)&gt;=OrePermessiMar, ABS(SUMIF(OverUnderTimeMar, "Undertime",DifferenzaMar) - OrePermessiMar), ABS(OrePermessiMar - SUMIF(OverUnderTimeMar, "Undertime",DifferenzaMar)))</f>
        <v>0</v>
      </c>
      <c r="K12" s="91">
        <v>6.8287037037037025E-4</v>
      </c>
      <c r="L12" s="29" t="s">
        <v>3</v>
      </c>
      <c r="M12" s="30">
        <f>IF(SUMIF(OverUnderTimeMar, "Undertime",DifferenzaMar)&gt;=OrePermessiMar, ABS(SUMIF(OverUnderTimeMar, "Undertime",DifferenzaMar) - OrePermessiMar + PrtlUntmTOTFeb), ABS(PrtlUntmTOTFeb + OrePermessiMar - SUMIF(OverUnderTimeMar, "Undertime",DifferenzaMar)))</f>
        <v>0</v>
      </c>
    </row>
    <row r="13" spans="1:14" ht="14.25" customHeight="1" thickBot="1" x14ac:dyDescent="0.3">
      <c r="A13" s="70">
        <f>DATE(AnnoMar,Mese3,GiorniMesi!C4)</f>
        <v>44988</v>
      </c>
      <c r="B13" s="58"/>
      <c r="C13" s="58" t="str">
        <f t="shared" si="0"/>
        <v/>
      </c>
      <c r="D13" s="58"/>
      <c r="E13" s="48" t="str">
        <f t="shared" si="1"/>
        <v/>
      </c>
      <c r="F13" s="34" t="str">
        <f t="shared" si="2"/>
        <v/>
      </c>
      <c r="G13" s="53" t="str">
        <f t="shared" si="3"/>
        <v/>
      </c>
      <c r="K13" s="10"/>
    </row>
    <row r="14" spans="1:14" ht="14.25" customHeight="1" thickBot="1" x14ac:dyDescent="0.3">
      <c r="A14" s="70">
        <f>DATE(AnnoMar,Mese3,GiorniMesi!C5)</f>
        <v>44989</v>
      </c>
      <c r="B14" s="58"/>
      <c r="C14" s="58" t="str">
        <f t="shared" si="0"/>
        <v/>
      </c>
      <c r="D14" s="58"/>
      <c r="E14" s="48" t="str">
        <f t="shared" si="1"/>
        <v/>
      </c>
      <c r="F14" s="34" t="str">
        <f t="shared" si="2"/>
        <v/>
      </c>
      <c r="G14" s="53" t="str">
        <f t="shared" si="3"/>
        <v/>
      </c>
      <c r="I14" s="6" t="str">
        <f>IF(ABS(ABS(PrtlOvtmMar)-ABS(PrtlUntmMar))&lt; OneMinuteMar,"",
    IF(ABS(PrtlOvtmMar) &gt; ABS(PrtlUntmMar), "OVERTIME", "UNDERTIME"))</f>
        <v/>
      </c>
      <c r="J14" s="13">
        <f>ABS(ABS(PrtlOvtmMar)-ABS(PrtlUntmMar))</f>
        <v>0</v>
      </c>
      <c r="K14" s="10"/>
      <c r="L14" s="31" t="str">
        <f>IF(ABS(ABS(PrtlOvtmTOTMar)-ABS(PrtlUntmTOTMar))&lt; OneMinuteMar,"",
    IF(ABS(PrtlOvtmTOTMar) &gt; ABS(PrtlUntmTOTMar), "OVERTIME", "UNDERTIME"))</f>
        <v/>
      </c>
      <c r="M14" s="32">
        <f>ABS(ABS(PrtlOvtmTOTMar)-ABS(PrtlUntmTOTMar))</f>
        <v>0</v>
      </c>
      <c r="N14" s="7"/>
    </row>
    <row r="15" spans="1:14" ht="14.25" customHeight="1" x14ac:dyDescent="0.25">
      <c r="A15" s="70">
        <f>DATE(AnnoMar,Mese3,GiorniMesi!C6)</f>
        <v>44990</v>
      </c>
      <c r="B15" s="58"/>
      <c r="C15" s="58" t="str">
        <f t="shared" si="0"/>
        <v/>
      </c>
      <c r="D15" s="58"/>
      <c r="E15" s="48" t="str">
        <f t="shared" si="1"/>
        <v/>
      </c>
      <c r="F15" s="34" t="str">
        <f t="shared" si="2"/>
        <v/>
      </c>
      <c r="G15" s="53" t="str">
        <f t="shared" si="3"/>
        <v/>
      </c>
      <c r="K15" s="10"/>
    </row>
    <row r="16" spans="1:14" ht="14.25" customHeight="1" x14ac:dyDescent="0.25">
      <c r="A16" s="70">
        <f>DATE(AnnoMar,Mese3,GiorniMesi!C7)</f>
        <v>44991</v>
      </c>
      <c r="B16" s="58"/>
      <c r="C16" s="58" t="str">
        <f t="shared" si="0"/>
        <v/>
      </c>
      <c r="D16" s="58"/>
      <c r="E16" s="48" t="str">
        <f t="shared" si="1"/>
        <v/>
      </c>
      <c r="F16" s="34" t="str">
        <f t="shared" si="2"/>
        <v/>
      </c>
      <c r="G16" s="53" t="str">
        <f t="shared" si="3"/>
        <v/>
      </c>
      <c r="K16" s="10"/>
    </row>
    <row r="17" spans="1:11" ht="14.25" customHeight="1" x14ac:dyDescent="0.25">
      <c r="A17" s="70">
        <f>DATE(AnnoMar,Mese3,GiorniMesi!C8)</f>
        <v>44992</v>
      </c>
      <c r="B17" s="58"/>
      <c r="C17" s="58" t="str">
        <f t="shared" si="0"/>
        <v/>
      </c>
      <c r="D17" s="58"/>
      <c r="E17" s="48" t="str">
        <f t="shared" si="1"/>
        <v/>
      </c>
      <c r="F17" s="34" t="str">
        <f t="shared" si="2"/>
        <v/>
      </c>
      <c r="G17" s="53" t="str">
        <f t="shared" si="3"/>
        <v/>
      </c>
      <c r="K17" s="10"/>
    </row>
    <row r="18" spans="1:11" ht="14.25" customHeight="1" x14ac:dyDescent="0.25">
      <c r="A18" s="70">
        <f>DATE(AnnoMar,Mese3,GiorniMesi!C9)</f>
        <v>44993</v>
      </c>
      <c r="B18" s="58"/>
      <c r="C18" s="58" t="str">
        <f t="shared" si="0"/>
        <v/>
      </c>
      <c r="D18" s="58"/>
      <c r="E18" s="48" t="str">
        <f t="shared" si="1"/>
        <v/>
      </c>
      <c r="F18" s="34" t="str">
        <f t="shared" si="2"/>
        <v/>
      </c>
      <c r="G18" s="53" t="str">
        <f t="shared" si="3"/>
        <v/>
      </c>
      <c r="K18" s="10"/>
    </row>
    <row r="19" spans="1:11" ht="14.25" customHeight="1" x14ac:dyDescent="0.25">
      <c r="A19" s="70">
        <f>DATE(AnnoMar,Mese3,GiorniMesi!C10)</f>
        <v>44994</v>
      </c>
      <c r="B19" s="58"/>
      <c r="C19" s="58" t="str">
        <f t="shared" si="0"/>
        <v/>
      </c>
      <c r="D19" s="58"/>
      <c r="E19" s="48" t="str">
        <f t="shared" si="1"/>
        <v/>
      </c>
      <c r="F19" s="34" t="str">
        <f t="shared" si="2"/>
        <v/>
      </c>
      <c r="G19" s="53" t="str">
        <f t="shared" si="3"/>
        <v/>
      </c>
    </row>
    <row r="20" spans="1:11" ht="14.25" customHeight="1" x14ac:dyDescent="0.25">
      <c r="A20" s="70">
        <f>DATE(AnnoMar,Mese3,GiorniMesi!C11)</f>
        <v>44995</v>
      </c>
      <c r="B20" s="58"/>
      <c r="C20" s="58" t="str">
        <f t="shared" si="0"/>
        <v/>
      </c>
      <c r="D20" s="58"/>
      <c r="E20" s="48" t="str">
        <f t="shared" si="1"/>
        <v/>
      </c>
      <c r="F20" s="34" t="str">
        <f t="shared" si="2"/>
        <v/>
      </c>
      <c r="G20" s="53" t="str">
        <f t="shared" si="3"/>
        <v/>
      </c>
    </row>
    <row r="21" spans="1:11" ht="14.25" customHeight="1" x14ac:dyDescent="0.25">
      <c r="A21" s="70">
        <f>DATE(AnnoMar,Mese3,GiorniMesi!C12)</f>
        <v>44996</v>
      </c>
      <c r="B21" s="58"/>
      <c r="C21" s="58" t="str">
        <f t="shared" si="0"/>
        <v/>
      </c>
      <c r="D21" s="58"/>
      <c r="E21" s="48" t="str">
        <f t="shared" si="1"/>
        <v/>
      </c>
      <c r="F21" s="34" t="str">
        <f t="shared" si="2"/>
        <v/>
      </c>
      <c r="G21" s="53" t="str">
        <f t="shared" si="3"/>
        <v/>
      </c>
    </row>
    <row r="22" spans="1:11" ht="14.25" customHeight="1" x14ac:dyDescent="0.25">
      <c r="A22" s="70">
        <f>DATE(AnnoMar,Mese3,GiorniMesi!C13)</f>
        <v>44997</v>
      </c>
      <c r="B22" s="58"/>
      <c r="C22" s="58" t="str">
        <f t="shared" si="0"/>
        <v/>
      </c>
      <c r="D22" s="58"/>
      <c r="E22" s="48" t="str">
        <f t="shared" si="1"/>
        <v/>
      </c>
      <c r="F22" s="34" t="str">
        <f t="shared" si="2"/>
        <v/>
      </c>
      <c r="G22" s="53" t="str">
        <f t="shared" si="3"/>
        <v/>
      </c>
    </row>
    <row r="23" spans="1:11" ht="14.25" customHeight="1" x14ac:dyDescent="0.25">
      <c r="A23" s="70">
        <f>DATE(AnnoMar,Mese3,GiorniMesi!C14)</f>
        <v>44998</v>
      </c>
      <c r="B23" s="58"/>
      <c r="C23" s="58" t="str">
        <f t="shared" si="0"/>
        <v/>
      </c>
      <c r="D23" s="58"/>
      <c r="E23" s="48" t="str">
        <f t="shared" si="1"/>
        <v/>
      </c>
      <c r="F23" s="34" t="str">
        <f t="shared" si="2"/>
        <v/>
      </c>
      <c r="G23" s="53" t="str">
        <f t="shared" si="3"/>
        <v/>
      </c>
    </row>
    <row r="24" spans="1:11" ht="14.25" customHeight="1" x14ac:dyDescent="0.25">
      <c r="A24" s="70">
        <f>DATE(AnnoMar,Mese3,GiorniMesi!C15)</f>
        <v>44999</v>
      </c>
      <c r="B24" s="58"/>
      <c r="C24" s="58" t="str">
        <f t="shared" si="0"/>
        <v/>
      </c>
      <c r="D24" s="58"/>
      <c r="E24" s="48" t="str">
        <f t="shared" si="1"/>
        <v/>
      </c>
      <c r="F24" s="34" t="str">
        <f t="shared" si="2"/>
        <v/>
      </c>
      <c r="G24" s="53" t="str">
        <f t="shared" si="3"/>
        <v/>
      </c>
    </row>
    <row r="25" spans="1:11" ht="14.25" customHeight="1" x14ac:dyDescent="0.25">
      <c r="A25" s="70">
        <f>DATE(AnnoMar,Mese3,GiorniMesi!C16)</f>
        <v>45000</v>
      </c>
      <c r="B25" s="58"/>
      <c r="C25" s="58" t="str">
        <f t="shared" si="0"/>
        <v/>
      </c>
      <c r="D25" s="58"/>
      <c r="E25" s="48" t="str">
        <f t="shared" si="1"/>
        <v/>
      </c>
      <c r="F25" s="34" t="str">
        <f t="shared" si="2"/>
        <v/>
      </c>
      <c r="G25" s="53" t="str">
        <f t="shared" si="3"/>
        <v/>
      </c>
    </row>
    <row r="26" spans="1:11" ht="14.25" customHeight="1" x14ac:dyDescent="0.25">
      <c r="A26" s="70">
        <f>DATE(AnnoMar,Mese3,GiorniMesi!C17)</f>
        <v>45001</v>
      </c>
      <c r="B26" s="58"/>
      <c r="C26" s="58" t="str">
        <f t="shared" si="0"/>
        <v/>
      </c>
      <c r="D26" s="58"/>
      <c r="E26" s="48" t="str">
        <f t="shared" si="1"/>
        <v/>
      </c>
      <c r="F26" s="34" t="str">
        <f t="shared" si="2"/>
        <v/>
      </c>
      <c r="G26" s="53" t="str">
        <f t="shared" si="3"/>
        <v/>
      </c>
    </row>
    <row r="27" spans="1:11" ht="14.25" customHeight="1" x14ac:dyDescent="0.25">
      <c r="A27" s="70">
        <f>DATE(AnnoMar,Mese3,GiorniMesi!C18)</f>
        <v>45002</v>
      </c>
      <c r="B27" s="58"/>
      <c r="C27" s="58" t="str">
        <f t="shared" si="0"/>
        <v/>
      </c>
      <c r="D27" s="58"/>
      <c r="E27" s="48" t="str">
        <f t="shared" si="1"/>
        <v/>
      </c>
      <c r="F27" s="34" t="str">
        <f t="shared" si="2"/>
        <v/>
      </c>
      <c r="G27" s="53" t="str">
        <f t="shared" si="3"/>
        <v/>
      </c>
    </row>
    <row r="28" spans="1:11" ht="14.25" customHeight="1" x14ac:dyDescent="0.25">
      <c r="A28" s="70">
        <f>DATE(AnnoMar,Mese3,GiorniMesi!C19)</f>
        <v>45003</v>
      </c>
      <c r="B28" s="58"/>
      <c r="C28" s="58" t="str">
        <f t="shared" si="0"/>
        <v/>
      </c>
      <c r="D28" s="58"/>
      <c r="E28" s="48" t="str">
        <f t="shared" si="1"/>
        <v/>
      </c>
      <c r="F28" s="34" t="str">
        <f t="shared" si="2"/>
        <v/>
      </c>
      <c r="G28" s="53" t="str">
        <f t="shared" si="3"/>
        <v/>
      </c>
    </row>
    <row r="29" spans="1:11" ht="14.25" customHeight="1" x14ac:dyDescent="0.25">
      <c r="A29" s="70">
        <f>DATE(AnnoMar,Mese3,GiorniMesi!C20)</f>
        <v>45004</v>
      </c>
      <c r="B29" s="58"/>
      <c r="C29" s="58" t="str">
        <f t="shared" si="0"/>
        <v/>
      </c>
      <c r="D29" s="58"/>
      <c r="E29" s="48" t="str">
        <f t="shared" si="1"/>
        <v/>
      </c>
      <c r="F29" s="34" t="str">
        <f t="shared" si="2"/>
        <v/>
      </c>
      <c r="G29" s="53" t="str">
        <f t="shared" si="3"/>
        <v/>
      </c>
    </row>
    <row r="30" spans="1:11" ht="14.25" customHeight="1" x14ac:dyDescent="0.25">
      <c r="A30" s="70">
        <f>DATE(AnnoMar,Mese3,GiorniMesi!C21)</f>
        <v>45005</v>
      </c>
      <c r="B30" s="58"/>
      <c r="C30" s="58" t="str">
        <f t="shared" si="0"/>
        <v/>
      </c>
      <c r="D30" s="58"/>
      <c r="E30" s="48" t="str">
        <f t="shared" si="1"/>
        <v/>
      </c>
      <c r="F30" s="34" t="str">
        <f t="shared" si="2"/>
        <v/>
      </c>
      <c r="G30" s="53" t="str">
        <f t="shared" si="3"/>
        <v/>
      </c>
    </row>
    <row r="31" spans="1:11" ht="14.25" customHeight="1" x14ac:dyDescent="0.25">
      <c r="A31" s="70">
        <f>DATE(AnnoMar,Mese3,GiorniMesi!C22)</f>
        <v>45006</v>
      </c>
      <c r="B31" s="58"/>
      <c r="C31" s="58" t="str">
        <f t="shared" si="0"/>
        <v/>
      </c>
      <c r="D31" s="58"/>
      <c r="E31" s="48" t="str">
        <f t="shared" si="1"/>
        <v/>
      </c>
      <c r="F31" s="34" t="str">
        <f t="shared" si="2"/>
        <v/>
      </c>
      <c r="G31" s="53" t="str">
        <f t="shared" si="3"/>
        <v/>
      </c>
    </row>
    <row r="32" spans="1:11" ht="14.25" customHeight="1" x14ac:dyDescent="0.25">
      <c r="A32" s="70">
        <f>DATE(AnnoMar,Mese3,GiorniMesi!C23)</f>
        <v>45007</v>
      </c>
      <c r="B32" s="58"/>
      <c r="C32" s="58" t="str">
        <f t="shared" si="0"/>
        <v/>
      </c>
      <c r="D32" s="58"/>
      <c r="E32" s="48" t="str">
        <f t="shared" si="1"/>
        <v/>
      </c>
      <c r="F32" s="34" t="str">
        <f t="shared" si="2"/>
        <v/>
      </c>
      <c r="G32" s="53" t="str">
        <f t="shared" si="3"/>
        <v/>
      </c>
    </row>
    <row r="33" spans="1:7" ht="14.25" customHeight="1" x14ac:dyDescent="0.25">
      <c r="A33" s="70">
        <f>DATE(AnnoMar,Mese3,GiorniMesi!C24)</f>
        <v>45008</v>
      </c>
      <c r="B33" s="58"/>
      <c r="C33" s="58" t="str">
        <f t="shared" si="0"/>
        <v/>
      </c>
      <c r="D33" s="58"/>
      <c r="E33" s="48" t="str">
        <f t="shared" si="1"/>
        <v/>
      </c>
      <c r="F33" s="34" t="str">
        <f t="shared" si="2"/>
        <v/>
      </c>
      <c r="G33" s="53" t="str">
        <f t="shared" si="3"/>
        <v/>
      </c>
    </row>
    <row r="34" spans="1:7" ht="14.25" customHeight="1" x14ac:dyDescent="0.25">
      <c r="A34" s="100">
        <f>DATE(AnnoMar,Mese3,GiorniMesi!C25)</f>
        <v>45009</v>
      </c>
      <c r="B34" s="58"/>
      <c r="C34" s="58" t="str">
        <f t="shared" ref="C34" si="4">IF(B34&lt;&gt;"", IF(B34 &lt; OraPausaMar, B34 + OreTargetMar + DurataPausaMar, IF(AND(B34 &gt;= OraPausaMar, B34 &lt;= OraPausaMar + DurataPausaMar), OraPausaMar + DurataPausaMar + OreTargetMar/2, B34 + OreTargetMar/2)),"")</f>
        <v/>
      </c>
      <c r="D34" s="58"/>
      <c r="E34" s="48" t="str">
        <f t="shared" ref="E34" si="5">IF(OR(ISBLANK(B34),ISBLANK(D34)),"", IF(B34 &lt; OraPausaMar, IF(D34 &gt; OraPausaMar + DurataPausaMar, ABS(D34 - DurataPausaMar - B34), IF(D34 &lt; OraPausaMar, ABS(D34 - B34), ABS(OraPausaMar - B34))), IF(B34 &lt; OraPausaMar + DurataPausaMar, IF(D34 &gt; OraPausaMar + DurataPausaMar, ABS(D34 - (OraPausaMar + DurataPausaMar)), ABS(D34 - D34)), IF(D34 &gt; OraPausaMar + DurataPausaMar, ABS(D34 - B34), ABS(D34 - D34)))))</f>
        <v/>
      </c>
      <c r="F34" s="34" t="str">
        <f t="shared" ref="F34" si="6">IF(OR(ISBLANK(B34),ISBLANK(D34)),"",
         ABS(OreTargetMar-E34))</f>
        <v/>
      </c>
      <c r="G34" s="53" t="str">
        <f t="shared" ref="G34" si="7">IF(OR(ISBLANK(B34),ISBLANK(D34)),"",
        IF(E34&lt;&gt;OreTargetMar,
               IF(E34&gt;OreTargetMar,"Overtime","Undertime"),
          ""))</f>
        <v/>
      </c>
    </row>
    <row r="35" spans="1:7" ht="14.25" customHeight="1" x14ac:dyDescent="0.25">
      <c r="A35" s="70">
        <f>DATE(AnnoMar,Mese3,GiorniMesi!C26)</f>
        <v>45010</v>
      </c>
      <c r="B35" s="58"/>
      <c r="C35" s="58" t="str">
        <f t="shared" si="0"/>
        <v/>
      </c>
      <c r="D35" s="58"/>
      <c r="E35" s="48" t="str">
        <f t="shared" si="1"/>
        <v/>
      </c>
      <c r="F35" s="34" t="str">
        <f t="shared" si="2"/>
        <v/>
      </c>
      <c r="G35" s="53" t="str">
        <f t="shared" si="3"/>
        <v/>
      </c>
    </row>
    <row r="36" spans="1:7" ht="14.25" customHeight="1" x14ac:dyDescent="0.25">
      <c r="A36" s="70">
        <f>DATE(AnnoMar,Mese3,GiorniMesi!C27)</f>
        <v>45011</v>
      </c>
      <c r="B36" s="58"/>
      <c r="C36" s="58" t="str">
        <f t="shared" si="0"/>
        <v/>
      </c>
      <c r="D36" s="58"/>
      <c r="E36" s="48" t="str">
        <f t="shared" si="1"/>
        <v/>
      </c>
      <c r="F36" s="34" t="str">
        <f t="shared" si="2"/>
        <v/>
      </c>
      <c r="G36" s="53" t="str">
        <f t="shared" si="3"/>
        <v/>
      </c>
    </row>
    <row r="37" spans="1:7" ht="14.25" customHeight="1" x14ac:dyDescent="0.25">
      <c r="A37" s="70">
        <f>DATE(AnnoMar,Mese3,GiorniMesi!C28)</f>
        <v>45012</v>
      </c>
      <c r="B37" s="58"/>
      <c r="C37" s="58" t="str">
        <f t="shared" si="0"/>
        <v/>
      </c>
      <c r="D37" s="58"/>
      <c r="E37" s="48" t="str">
        <f t="shared" si="1"/>
        <v/>
      </c>
      <c r="F37" s="34" t="str">
        <f t="shared" si="2"/>
        <v/>
      </c>
      <c r="G37" s="53" t="str">
        <f t="shared" si="3"/>
        <v/>
      </c>
    </row>
    <row r="38" spans="1:7" ht="14.25" customHeight="1" x14ac:dyDescent="0.25">
      <c r="A38" s="70">
        <f>DATE(AnnoMar,Mese3,GiorniMesi!C29)</f>
        <v>45013</v>
      </c>
      <c r="B38" s="58"/>
      <c r="C38" s="58" t="str">
        <f t="shared" si="0"/>
        <v/>
      </c>
      <c r="D38" s="58"/>
      <c r="E38" s="48" t="str">
        <f t="shared" si="1"/>
        <v/>
      </c>
      <c r="F38" s="34" t="str">
        <f t="shared" si="2"/>
        <v/>
      </c>
      <c r="G38" s="53" t="str">
        <f t="shared" si="3"/>
        <v/>
      </c>
    </row>
    <row r="39" spans="1:7" ht="14.25" customHeight="1" x14ac:dyDescent="0.25">
      <c r="A39" s="70">
        <f>DATE(AnnoMar,Mese3,GiorniMesi!C30)</f>
        <v>45014</v>
      </c>
      <c r="B39" s="58"/>
      <c r="C39" s="58" t="str">
        <f t="shared" si="0"/>
        <v/>
      </c>
      <c r="D39" s="58"/>
      <c r="E39" s="48" t="str">
        <f t="shared" si="1"/>
        <v/>
      </c>
      <c r="F39" s="34" t="str">
        <f t="shared" si="2"/>
        <v/>
      </c>
      <c r="G39" s="53" t="str">
        <f t="shared" si="3"/>
        <v/>
      </c>
    </row>
    <row r="40" spans="1:7" ht="14.25" customHeight="1" x14ac:dyDescent="0.25">
      <c r="A40" s="70">
        <f>DATE(AnnoMar,Mese3,GiorniMesi!C31)</f>
        <v>45015</v>
      </c>
      <c r="B40" s="58"/>
      <c r="C40" s="58" t="str">
        <f t="shared" si="0"/>
        <v/>
      </c>
      <c r="D40" s="58"/>
      <c r="E40" s="48" t="str">
        <f t="shared" si="1"/>
        <v/>
      </c>
      <c r="F40" s="34" t="str">
        <f t="shared" si="2"/>
        <v/>
      </c>
      <c r="G40" s="53" t="str">
        <f t="shared" si="3"/>
        <v/>
      </c>
    </row>
    <row r="41" spans="1:7" ht="14.25" customHeight="1" thickBot="1" x14ac:dyDescent="0.3">
      <c r="A41" s="71">
        <f>DATE(AnnoMar,Mese3,GiorniMesi!C32)</f>
        <v>45016</v>
      </c>
      <c r="B41" s="50"/>
      <c r="C41" s="58" t="str">
        <f t="shared" si="0"/>
        <v/>
      </c>
      <c r="D41" s="58"/>
      <c r="E41" s="48" t="str">
        <f t="shared" si="1"/>
        <v/>
      </c>
      <c r="F41" s="34" t="str">
        <f t="shared" si="2"/>
        <v/>
      </c>
      <c r="G41" s="52" t="str">
        <f t="shared" si="3"/>
        <v/>
      </c>
    </row>
    <row r="42" spans="1:7" ht="14.25" customHeight="1" x14ac:dyDescent="0.25">
      <c r="A42" s="11"/>
    </row>
    <row r="43" spans="1:7" ht="14.25" customHeight="1" x14ac:dyDescent="0.25">
      <c r="A43" s="11"/>
    </row>
    <row r="44" spans="1:7" ht="14.25" customHeight="1" x14ac:dyDescent="0.25">
      <c r="A44" s="11"/>
    </row>
    <row r="45" spans="1:7" ht="14.25" customHeight="1" x14ac:dyDescent="0.25">
      <c r="A45" s="11"/>
    </row>
    <row r="46" spans="1:7" ht="14.25" customHeight="1" x14ac:dyDescent="0.25">
      <c r="A46" s="11"/>
    </row>
    <row r="47" spans="1:7" ht="14.25" customHeight="1" x14ac:dyDescent="0.25">
      <c r="A47" s="11"/>
    </row>
    <row r="48" spans="1:7" ht="14.25" customHeight="1" x14ac:dyDescent="0.25">
      <c r="A48" s="11"/>
    </row>
    <row r="49" spans="1:1" ht="14.25" customHeight="1" x14ac:dyDescent="0.25">
      <c r="A49" s="11"/>
    </row>
    <row r="50" spans="1:1" ht="14.25" customHeight="1" x14ac:dyDescent="0.25">
      <c r="A50" s="11"/>
    </row>
    <row r="51" spans="1:1" ht="14.25" customHeight="1" x14ac:dyDescent="0.25">
      <c r="A51" s="11"/>
    </row>
    <row r="52" spans="1:1" ht="14.25" customHeight="1" x14ac:dyDescent="0.25">
      <c r="A52" s="11"/>
    </row>
    <row r="53" spans="1:1" ht="14.25" customHeight="1" x14ac:dyDescent="0.25">
      <c r="A53" s="11"/>
    </row>
    <row r="54" spans="1:1" ht="14.25" customHeight="1" x14ac:dyDescent="0.25">
      <c r="A54" s="11"/>
    </row>
    <row r="55" spans="1:1" ht="14.25" customHeight="1" x14ac:dyDescent="0.25">
      <c r="A55" s="11"/>
    </row>
    <row r="56" spans="1:1" ht="14.25" customHeight="1" x14ac:dyDescent="0.25">
      <c r="A56" s="11"/>
    </row>
    <row r="57" spans="1:1" ht="14.25" customHeight="1" x14ac:dyDescent="0.25">
      <c r="A57" s="11"/>
    </row>
    <row r="58" spans="1:1" ht="14.25" customHeight="1" x14ac:dyDescent="0.25">
      <c r="A58" s="11"/>
    </row>
    <row r="59" spans="1:1" ht="14.25" customHeight="1" x14ac:dyDescent="0.25">
      <c r="A59" s="11"/>
    </row>
    <row r="60" spans="1:1" ht="14.25" customHeight="1" x14ac:dyDescent="0.25">
      <c r="A60" s="11"/>
    </row>
    <row r="61" spans="1:1" ht="14.25" customHeight="1" x14ac:dyDescent="0.25">
      <c r="A61" s="11"/>
    </row>
    <row r="62" spans="1:1" ht="14.25" customHeight="1" x14ac:dyDescent="0.25">
      <c r="A62" s="11"/>
    </row>
    <row r="63" spans="1:1" ht="14.25" customHeight="1" x14ac:dyDescent="0.25">
      <c r="A63" s="11"/>
    </row>
    <row r="64" spans="1:1" ht="14.25" customHeight="1" x14ac:dyDescent="0.25">
      <c r="A64" s="11"/>
    </row>
    <row r="65" spans="1:1" ht="14.25" customHeight="1" x14ac:dyDescent="0.25">
      <c r="A65" s="11"/>
    </row>
    <row r="66" spans="1:1" ht="14.25" customHeight="1" x14ac:dyDescent="0.25">
      <c r="A66" s="11"/>
    </row>
    <row r="67" spans="1:1" ht="14.25" customHeight="1" x14ac:dyDescent="0.25">
      <c r="A67" s="11"/>
    </row>
    <row r="68" spans="1:1" ht="14.25" customHeight="1" x14ac:dyDescent="0.25">
      <c r="A68" s="11"/>
    </row>
    <row r="69" spans="1:1" ht="14.25" customHeight="1" x14ac:dyDescent="0.25">
      <c r="A69" s="11"/>
    </row>
    <row r="70" spans="1:1" ht="14.25" customHeight="1" x14ac:dyDescent="0.25">
      <c r="A70" s="11"/>
    </row>
    <row r="71" spans="1:1" ht="14.25" customHeight="1" x14ac:dyDescent="0.25">
      <c r="A71" s="11"/>
    </row>
    <row r="72" spans="1:1" ht="14.25" customHeight="1" x14ac:dyDescent="0.25">
      <c r="A72" s="11"/>
    </row>
    <row r="73" spans="1:1" ht="14.25" customHeight="1" x14ac:dyDescent="0.25">
      <c r="A73" s="11"/>
    </row>
    <row r="74" spans="1:1" ht="14.25" customHeight="1" x14ac:dyDescent="0.25">
      <c r="A74" s="11"/>
    </row>
    <row r="75" spans="1:1" ht="14.25" customHeight="1" x14ac:dyDescent="0.25">
      <c r="A75" s="11"/>
    </row>
    <row r="76" spans="1:1" ht="14.25" customHeight="1" x14ac:dyDescent="0.25">
      <c r="A76" s="11"/>
    </row>
    <row r="77" spans="1:1" ht="14.25" customHeight="1" x14ac:dyDescent="0.25">
      <c r="A77" s="11"/>
    </row>
    <row r="78" spans="1:1" ht="14.25" customHeight="1" x14ac:dyDescent="0.25">
      <c r="A78" s="11"/>
    </row>
    <row r="79" spans="1:1" ht="14.25" customHeight="1" x14ac:dyDescent="0.25">
      <c r="A79" s="11"/>
    </row>
    <row r="80" spans="1:1" ht="14.25" customHeight="1" x14ac:dyDescent="0.25">
      <c r="A80" s="11"/>
    </row>
    <row r="81" spans="1:1" ht="14.25" customHeight="1" x14ac:dyDescent="0.25">
      <c r="A81" s="11"/>
    </row>
    <row r="82" spans="1:1" ht="14.25" customHeight="1" x14ac:dyDescent="0.25">
      <c r="A82" s="11"/>
    </row>
    <row r="83" spans="1:1" ht="14.25" customHeight="1" x14ac:dyDescent="0.25">
      <c r="A83" s="11"/>
    </row>
    <row r="84" spans="1:1" ht="14.25" customHeight="1" x14ac:dyDescent="0.25">
      <c r="A84" s="11"/>
    </row>
    <row r="85" spans="1:1" ht="14.25" customHeight="1" x14ac:dyDescent="0.25">
      <c r="A85" s="11"/>
    </row>
    <row r="86" spans="1:1" ht="14.25" customHeight="1" x14ac:dyDescent="0.25">
      <c r="A86" s="11"/>
    </row>
    <row r="87" spans="1:1" ht="14.25" customHeight="1" x14ac:dyDescent="0.25">
      <c r="A87" s="11"/>
    </row>
    <row r="88" spans="1:1" ht="14.25" customHeight="1" x14ac:dyDescent="0.25">
      <c r="A88" s="11"/>
    </row>
    <row r="89" spans="1:1" ht="14.25" customHeight="1" x14ac:dyDescent="0.25">
      <c r="A89" s="11"/>
    </row>
    <row r="90" spans="1:1" ht="14.25" customHeight="1" x14ac:dyDescent="0.25">
      <c r="A90" s="11"/>
    </row>
    <row r="91" spans="1:1" ht="14.25" customHeight="1" x14ac:dyDescent="0.25">
      <c r="A91" s="11"/>
    </row>
    <row r="92" spans="1:1" ht="14.25" customHeight="1" x14ac:dyDescent="0.25">
      <c r="A92" s="11"/>
    </row>
    <row r="93" spans="1:1" ht="14.25" customHeight="1" x14ac:dyDescent="0.25">
      <c r="A93" s="11"/>
    </row>
    <row r="94" spans="1:1" ht="14.25" customHeight="1" x14ac:dyDescent="0.25">
      <c r="A94" s="11"/>
    </row>
    <row r="95" spans="1:1" ht="14.25" customHeight="1" x14ac:dyDescent="0.25">
      <c r="A95" s="11"/>
    </row>
    <row r="96" spans="1:1" ht="14.25" customHeight="1" x14ac:dyDescent="0.25">
      <c r="A96" s="11"/>
    </row>
    <row r="97" spans="1:1" ht="14.25" customHeight="1" x14ac:dyDescent="0.25">
      <c r="A97" s="11"/>
    </row>
    <row r="98" spans="1:1" ht="14.25" customHeight="1" x14ac:dyDescent="0.25">
      <c r="A98" s="11"/>
    </row>
    <row r="99" spans="1:1" ht="14.25" customHeight="1" x14ac:dyDescent="0.25">
      <c r="A99" s="11"/>
    </row>
    <row r="100" spans="1:1" ht="14.25" customHeight="1" x14ac:dyDescent="0.25">
      <c r="A100" s="11"/>
    </row>
    <row r="101" spans="1:1" ht="14.25" customHeight="1" x14ac:dyDescent="0.25">
      <c r="A101" s="11"/>
    </row>
    <row r="102" spans="1:1" ht="14.25" customHeight="1" x14ac:dyDescent="0.25">
      <c r="A102" s="11"/>
    </row>
    <row r="103" spans="1:1" ht="14.25" customHeight="1" x14ac:dyDescent="0.25">
      <c r="A103" s="11"/>
    </row>
    <row r="104" spans="1:1" ht="14.25" customHeight="1" x14ac:dyDescent="0.25">
      <c r="A104" s="11"/>
    </row>
    <row r="105" spans="1:1" ht="14.25" customHeight="1" x14ac:dyDescent="0.25">
      <c r="A105" s="11"/>
    </row>
    <row r="106" spans="1:1" ht="14.25" customHeight="1" x14ac:dyDescent="0.25">
      <c r="A106" s="11"/>
    </row>
    <row r="107" spans="1:1" ht="14.25" customHeight="1" x14ac:dyDescent="0.25">
      <c r="A107" s="11"/>
    </row>
    <row r="108" spans="1:1" ht="14.25" customHeight="1" x14ac:dyDescent="0.25">
      <c r="A108" s="11"/>
    </row>
    <row r="109" spans="1:1" ht="14.25" customHeight="1" x14ac:dyDescent="0.25">
      <c r="A109" s="11"/>
    </row>
    <row r="110" spans="1:1" ht="14.25" customHeight="1" x14ac:dyDescent="0.25">
      <c r="A110" s="11"/>
    </row>
    <row r="111" spans="1:1" ht="14.25" customHeight="1" x14ac:dyDescent="0.25">
      <c r="A111" s="11"/>
    </row>
    <row r="112" spans="1:1" ht="14.25" customHeight="1" x14ac:dyDescent="0.25">
      <c r="A112" s="11"/>
    </row>
    <row r="113" spans="1:1" ht="14.25" customHeight="1" x14ac:dyDescent="0.25">
      <c r="A113" s="11"/>
    </row>
    <row r="114" spans="1:1" ht="14.25" customHeight="1" x14ac:dyDescent="0.25">
      <c r="A114" s="11"/>
    </row>
    <row r="115" spans="1:1" ht="14.25" customHeight="1" x14ac:dyDescent="0.25">
      <c r="A115" s="11"/>
    </row>
    <row r="116" spans="1:1" ht="14.25" customHeight="1" x14ac:dyDescent="0.25">
      <c r="A116" s="11"/>
    </row>
    <row r="117" spans="1:1" ht="14.25" customHeight="1" x14ac:dyDescent="0.25">
      <c r="A117" s="11"/>
    </row>
    <row r="118" spans="1:1" ht="14.25" customHeight="1" x14ac:dyDescent="0.25">
      <c r="A118" s="11"/>
    </row>
    <row r="119" spans="1:1" ht="14.25" customHeight="1" x14ac:dyDescent="0.25">
      <c r="A119" s="11"/>
    </row>
    <row r="120" spans="1:1" ht="14.25" customHeight="1" x14ac:dyDescent="0.25">
      <c r="A120" s="11"/>
    </row>
    <row r="121" spans="1:1" ht="14.25" customHeight="1" x14ac:dyDescent="0.25">
      <c r="A121" s="11"/>
    </row>
    <row r="122" spans="1:1" ht="14.25" customHeight="1" x14ac:dyDescent="0.25">
      <c r="A122" s="11"/>
    </row>
    <row r="123" spans="1:1" ht="14.25" customHeight="1" x14ac:dyDescent="0.25">
      <c r="A123" s="11"/>
    </row>
    <row r="124" spans="1:1" ht="14.25" customHeight="1" x14ac:dyDescent="0.25">
      <c r="A124" s="11"/>
    </row>
    <row r="125" spans="1:1" ht="14.25" customHeight="1" x14ac:dyDescent="0.25">
      <c r="A125" s="11"/>
    </row>
    <row r="126" spans="1:1" ht="14.25" customHeight="1" x14ac:dyDescent="0.25">
      <c r="A126" s="11"/>
    </row>
    <row r="127" spans="1:1" ht="14.25" customHeight="1" x14ac:dyDescent="0.25">
      <c r="A127" s="11"/>
    </row>
    <row r="128" spans="1:1" ht="14.25" customHeight="1" x14ac:dyDescent="0.25">
      <c r="A128" s="11"/>
    </row>
    <row r="129" spans="1:1" ht="14.25" customHeight="1" x14ac:dyDescent="0.25">
      <c r="A129" s="11"/>
    </row>
    <row r="130" spans="1:1" ht="14.25" customHeight="1" x14ac:dyDescent="0.25">
      <c r="A130" s="11"/>
    </row>
    <row r="131" spans="1:1" ht="14.25" customHeight="1" x14ac:dyDescent="0.25">
      <c r="A131" s="11"/>
    </row>
    <row r="132" spans="1:1" ht="14.25" customHeight="1" x14ac:dyDescent="0.25">
      <c r="A132" s="11"/>
    </row>
    <row r="133" spans="1:1" ht="14.25" customHeight="1" x14ac:dyDescent="0.25">
      <c r="A133" s="11"/>
    </row>
    <row r="134" spans="1:1" ht="14.25" customHeight="1" x14ac:dyDescent="0.25">
      <c r="A134" s="11"/>
    </row>
    <row r="135" spans="1:1" ht="14.25" customHeight="1" x14ac:dyDescent="0.25">
      <c r="A135" s="11"/>
    </row>
    <row r="136" spans="1:1" ht="14.25" customHeight="1" x14ac:dyDescent="0.25">
      <c r="A136" s="11"/>
    </row>
    <row r="137" spans="1:1" ht="14.25" customHeight="1" x14ac:dyDescent="0.25">
      <c r="A137" s="11"/>
    </row>
    <row r="138" spans="1:1" ht="14.25" customHeight="1" x14ac:dyDescent="0.25">
      <c r="A138" s="11"/>
    </row>
    <row r="139" spans="1:1" ht="14.25" customHeight="1" x14ac:dyDescent="0.25">
      <c r="A139" s="11"/>
    </row>
    <row r="140" spans="1:1" ht="14.25" customHeight="1" x14ac:dyDescent="0.25">
      <c r="A140" s="11"/>
    </row>
    <row r="141" spans="1:1" ht="14.25" customHeight="1" x14ac:dyDescent="0.25">
      <c r="A141" s="11"/>
    </row>
    <row r="142" spans="1:1" ht="14.25" customHeight="1" x14ac:dyDescent="0.25">
      <c r="A142" s="11"/>
    </row>
    <row r="143" spans="1:1" ht="14.25" customHeight="1" x14ac:dyDescent="0.25">
      <c r="A143" s="11"/>
    </row>
    <row r="144" spans="1:1" ht="14.25" customHeight="1" x14ac:dyDescent="0.25">
      <c r="A144" s="11"/>
    </row>
    <row r="145" spans="1:1" ht="14.25" customHeight="1" x14ac:dyDescent="0.25">
      <c r="A145" s="11"/>
    </row>
    <row r="146" spans="1:1" ht="14.25" customHeight="1" x14ac:dyDescent="0.25">
      <c r="A146" s="11"/>
    </row>
    <row r="147" spans="1:1" ht="14.25" customHeight="1" x14ac:dyDescent="0.25">
      <c r="A147" s="11"/>
    </row>
    <row r="148" spans="1:1" ht="14.25" customHeight="1" x14ac:dyDescent="0.25">
      <c r="A148" s="11"/>
    </row>
    <row r="149" spans="1:1" ht="14.25" customHeight="1" x14ac:dyDescent="0.25">
      <c r="A149" s="11"/>
    </row>
    <row r="150" spans="1:1" ht="14.25" customHeight="1" x14ac:dyDescent="0.25">
      <c r="A150" s="11"/>
    </row>
    <row r="151" spans="1:1" ht="14.25" customHeight="1" x14ac:dyDescent="0.25">
      <c r="A151" s="11"/>
    </row>
    <row r="152" spans="1:1" ht="14.25" customHeight="1" x14ac:dyDescent="0.25">
      <c r="A152" s="11"/>
    </row>
    <row r="153" spans="1:1" ht="14.25" customHeight="1" x14ac:dyDescent="0.25">
      <c r="A153" s="11"/>
    </row>
    <row r="154" spans="1:1" ht="14.25" customHeight="1" x14ac:dyDescent="0.25">
      <c r="A154" s="11"/>
    </row>
    <row r="155" spans="1:1" ht="14.25" customHeight="1" x14ac:dyDescent="0.25">
      <c r="A155" s="11"/>
    </row>
    <row r="156" spans="1:1" ht="14.25" customHeight="1" x14ac:dyDescent="0.25">
      <c r="A156" s="11"/>
    </row>
    <row r="157" spans="1:1" ht="14.25" customHeight="1" x14ac:dyDescent="0.25">
      <c r="A157" s="11"/>
    </row>
    <row r="158" spans="1:1" ht="14.25" customHeight="1" x14ac:dyDescent="0.25">
      <c r="A158" s="11"/>
    </row>
    <row r="159" spans="1:1" ht="14.25" customHeight="1" x14ac:dyDescent="0.25">
      <c r="A159" s="11"/>
    </row>
    <row r="160" spans="1:1" ht="14.25" customHeight="1" x14ac:dyDescent="0.25">
      <c r="A160" s="11"/>
    </row>
    <row r="161" spans="1:1" ht="14.25" customHeight="1" x14ac:dyDescent="0.25">
      <c r="A161" s="11"/>
    </row>
    <row r="162" spans="1:1" ht="14.25" customHeight="1" x14ac:dyDescent="0.25">
      <c r="A162" s="11"/>
    </row>
    <row r="163" spans="1:1" ht="14.25" customHeight="1" x14ac:dyDescent="0.25">
      <c r="A163" s="11"/>
    </row>
    <row r="164" spans="1:1" ht="14.25" customHeight="1" x14ac:dyDescent="0.25">
      <c r="A164" s="11"/>
    </row>
    <row r="165" spans="1:1" ht="14.25" customHeight="1" x14ac:dyDescent="0.25">
      <c r="A165" s="11"/>
    </row>
    <row r="166" spans="1:1" ht="14.25" customHeight="1" x14ac:dyDescent="0.25">
      <c r="A166" s="11"/>
    </row>
    <row r="167" spans="1:1" ht="14.25" customHeight="1" x14ac:dyDescent="0.25">
      <c r="A167" s="11"/>
    </row>
    <row r="168" spans="1:1" ht="14.25" customHeight="1" x14ac:dyDescent="0.25">
      <c r="A168" s="11"/>
    </row>
    <row r="169" spans="1:1" ht="14.25" customHeight="1" x14ac:dyDescent="0.25">
      <c r="A169" s="11"/>
    </row>
    <row r="170" spans="1:1" ht="14.25" customHeight="1" x14ac:dyDescent="0.25">
      <c r="A170" s="11"/>
    </row>
    <row r="171" spans="1:1" ht="14.25" customHeight="1" x14ac:dyDescent="0.25">
      <c r="A171" s="11"/>
    </row>
    <row r="172" spans="1:1" ht="14.25" customHeight="1" x14ac:dyDescent="0.25">
      <c r="A172" s="11"/>
    </row>
    <row r="173" spans="1:1" ht="14.25" customHeight="1" x14ac:dyDescent="0.25">
      <c r="A173" s="11"/>
    </row>
    <row r="174" spans="1:1" ht="14.25" customHeight="1" x14ac:dyDescent="0.25">
      <c r="A174" s="11"/>
    </row>
    <row r="175" spans="1:1" ht="14.25" customHeight="1" x14ac:dyDescent="0.25">
      <c r="A175" s="11"/>
    </row>
    <row r="176" spans="1:1" ht="14.25" customHeight="1" x14ac:dyDescent="0.25">
      <c r="A176" s="11"/>
    </row>
    <row r="177" spans="1:1" ht="14.25" customHeight="1" x14ac:dyDescent="0.25">
      <c r="A177" s="11"/>
    </row>
    <row r="178" spans="1:1" ht="14.25" customHeight="1" x14ac:dyDescent="0.25">
      <c r="A178" s="11"/>
    </row>
    <row r="179" spans="1:1" ht="14.25" customHeight="1" x14ac:dyDescent="0.25">
      <c r="A179" s="11"/>
    </row>
    <row r="180" spans="1:1" ht="14.25" customHeight="1" x14ac:dyDescent="0.25">
      <c r="A180" s="11"/>
    </row>
    <row r="181" spans="1:1" ht="14.25" customHeight="1" x14ac:dyDescent="0.25">
      <c r="A181" s="11"/>
    </row>
    <row r="182" spans="1:1" ht="14.25" customHeight="1" x14ac:dyDescent="0.25">
      <c r="A182" s="11"/>
    </row>
    <row r="183" spans="1:1" ht="14.25" customHeight="1" x14ac:dyDescent="0.25">
      <c r="A183" s="11"/>
    </row>
    <row r="184" spans="1:1" ht="14.25" customHeight="1" x14ac:dyDescent="0.25">
      <c r="A184" s="11"/>
    </row>
    <row r="185" spans="1:1" ht="14.25" customHeight="1" x14ac:dyDescent="0.25">
      <c r="A185" s="11"/>
    </row>
    <row r="186" spans="1:1" ht="14.25" customHeight="1" x14ac:dyDescent="0.25">
      <c r="A186" s="11"/>
    </row>
    <row r="187" spans="1:1" ht="14.25" customHeight="1" x14ac:dyDescent="0.25">
      <c r="A187" s="11"/>
    </row>
    <row r="188" spans="1:1" ht="14.25" customHeight="1" x14ac:dyDescent="0.25">
      <c r="A188" s="11"/>
    </row>
    <row r="189" spans="1:1" ht="14.25" customHeight="1" x14ac:dyDescent="0.25">
      <c r="A189" s="11"/>
    </row>
    <row r="190" spans="1:1" ht="14.25" customHeight="1" x14ac:dyDescent="0.25">
      <c r="A190" s="11"/>
    </row>
    <row r="191" spans="1:1" ht="14.25" customHeight="1" x14ac:dyDescent="0.25">
      <c r="A191" s="11"/>
    </row>
    <row r="192" spans="1:1" ht="14.25" customHeight="1" x14ac:dyDescent="0.25">
      <c r="A192" s="11"/>
    </row>
    <row r="193" spans="1:1" ht="14.25" customHeight="1" x14ac:dyDescent="0.25">
      <c r="A193" s="11"/>
    </row>
    <row r="194" spans="1:1" ht="14.25" customHeight="1" x14ac:dyDescent="0.25">
      <c r="A194" s="11"/>
    </row>
    <row r="195" spans="1:1" ht="14.25" customHeight="1" x14ac:dyDescent="0.25">
      <c r="A195" s="11"/>
    </row>
    <row r="196" spans="1:1" ht="14.25" customHeight="1" x14ac:dyDescent="0.25">
      <c r="A196" s="11"/>
    </row>
    <row r="197" spans="1:1" ht="14.25" customHeight="1" x14ac:dyDescent="0.25">
      <c r="A197" s="11"/>
    </row>
    <row r="198" spans="1:1" ht="14.25" customHeight="1" x14ac:dyDescent="0.25">
      <c r="A198" s="11"/>
    </row>
    <row r="199" spans="1:1" ht="14.25" customHeight="1" x14ac:dyDescent="0.25">
      <c r="A199" s="11"/>
    </row>
    <row r="200" spans="1:1" ht="14.25" customHeight="1" x14ac:dyDescent="0.25">
      <c r="A200" s="11"/>
    </row>
    <row r="201" spans="1:1" ht="14.25" customHeight="1" x14ac:dyDescent="0.25">
      <c r="A201" s="11"/>
    </row>
    <row r="202" spans="1:1" ht="14.25" customHeight="1" x14ac:dyDescent="0.25">
      <c r="A202" s="11"/>
    </row>
    <row r="203" spans="1:1" ht="14.25" customHeight="1" x14ac:dyDescent="0.25">
      <c r="A203" s="11"/>
    </row>
    <row r="204" spans="1:1" ht="14.25" customHeight="1" x14ac:dyDescent="0.25">
      <c r="A204" s="11"/>
    </row>
    <row r="205" spans="1:1" ht="14.25" customHeight="1" x14ac:dyDescent="0.25">
      <c r="A205" s="11"/>
    </row>
    <row r="206" spans="1:1" ht="14.25" customHeight="1" x14ac:dyDescent="0.25">
      <c r="A206" s="11"/>
    </row>
    <row r="207" spans="1:1" ht="14.25" customHeight="1" x14ac:dyDescent="0.25">
      <c r="A207" s="11"/>
    </row>
    <row r="208" spans="1:1" ht="14.25" customHeight="1" x14ac:dyDescent="0.25">
      <c r="A208" s="11"/>
    </row>
    <row r="209" spans="1:1" ht="14.25" customHeight="1" x14ac:dyDescent="0.25">
      <c r="A209" s="11"/>
    </row>
    <row r="210" spans="1:1" ht="14.25" customHeight="1" x14ac:dyDescent="0.25">
      <c r="A210" s="11"/>
    </row>
    <row r="211" spans="1:1" ht="14.25" customHeight="1" x14ac:dyDescent="0.25">
      <c r="A211" s="11"/>
    </row>
    <row r="212" spans="1:1" ht="14.25" customHeight="1" x14ac:dyDescent="0.25">
      <c r="A212" s="11"/>
    </row>
    <row r="213" spans="1:1" ht="14.25" customHeight="1" x14ac:dyDescent="0.25">
      <c r="A213" s="11"/>
    </row>
    <row r="214" spans="1:1" ht="14.25" customHeight="1" x14ac:dyDescent="0.25">
      <c r="A214" s="11"/>
    </row>
    <row r="215" spans="1:1" ht="14.25" customHeight="1" x14ac:dyDescent="0.25">
      <c r="A215" s="11"/>
    </row>
    <row r="216" spans="1:1" ht="14.25" customHeight="1" x14ac:dyDescent="0.25">
      <c r="A216" s="11"/>
    </row>
    <row r="217" spans="1:1" ht="14.25" customHeight="1" x14ac:dyDescent="0.25">
      <c r="A217" s="11"/>
    </row>
    <row r="218" spans="1:1" ht="14.25" customHeight="1" x14ac:dyDescent="0.25">
      <c r="A218" s="11"/>
    </row>
    <row r="219" spans="1:1" ht="14.25" customHeight="1" x14ac:dyDescent="0.25">
      <c r="A219" s="11"/>
    </row>
    <row r="220" spans="1:1" ht="14.25" customHeight="1" x14ac:dyDescent="0.25">
      <c r="A220" s="11"/>
    </row>
    <row r="221" spans="1:1" ht="14.25" customHeight="1" x14ac:dyDescent="0.25">
      <c r="A221" s="11"/>
    </row>
    <row r="222" spans="1:1" ht="14.25" customHeight="1" x14ac:dyDescent="0.25">
      <c r="A222" s="11"/>
    </row>
    <row r="223" spans="1:1" ht="14.25" customHeight="1" x14ac:dyDescent="0.25">
      <c r="A223" s="11"/>
    </row>
    <row r="224" spans="1:1" ht="14.25" customHeight="1" x14ac:dyDescent="0.25">
      <c r="A224" s="11"/>
    </row>
    <row r="225" spans="1:1" ht="14.25" customHeight="1" x14ac:dyDescent="0.25">
      <c r="A225" s="11"/>
    </row>
    <row r="226" spans="1:1" ht="14.25" customHeight="1" x14ac:dyDescent="0.25">
      <c r="A226" s="11"/>
    </row>
    <row r="227" spans="1:1" ht="14.25" customHeight="1" x14ac:dyDescent="0.25">
      <c r="A227" s="11"/>
    </row>
    <row r="228" spans="1:1" ht="14.25" customHeight="1" x14ac:dyDescent="0.25">
      <c r="A228" s="11"/>
    </row>
    <row r="229" spans="1:1" ht="14.25" customHeight="1" x14ac:dyDescent="0.25">
      <c r="A229" s="11"/>
    </row>
    <row r="230" spans="1:1" ht="14.25" customHeight="1" x14ac:dyDescent="0.25">
      <c r="A230" s="11"/>
    </row>
    <row r="231" spans="1:1" ht="14.25" customHeight="1" x14ac:dyDescent="0.25">
      <c r="A231" s="11"/>
    </row>
    <row r="232" spans="1:1" ht="14.25" customHeight="1" x14ac:dyDescent="0.25">
      <c r="A232" s="11"/>
    </row>
    <row r="233" spans="1:1" ht="14.25" customHeight="1" x14ac:dyDescent="0.25">
      <c r="A233" s="11"/>
    </row>
    <row r="234" spans="1:1" ht="14.25" customHeight="1" x14ac:dyDescent="0.25">
      <c r="A234" s="11"/>
    </row>
    <row r="235" spans="1:1" ht="14.25" customHeight="1" x14ac:dyDescent="0.25">
      <c r="A235" s="11"/>
    </row>
    <row r="236" spans="1:1" ht="14.25" customHeight="1" x14ac:dyDescent="0.25">
      <c r="A236" s="11"/>
    </row>
    <row r="237" spans="1:1" ht="14.25" customHeight="1" x14ac:dyDescent="0.25">
      <c r="A237" s="11"/>
    </row>
    <row r="238" spans="1:1" ht="14.25" customHeight="1" x14ac:dyDescent="0.25">
      <c r="A238" s="11"/>
    </row>
    <row r="239" spans="1:1" ht="14.25" customHeight="1" x14ac:dyDescent="0.25">
      <c r="A239" s="11"/>
    </row>
    <row r="240" spans="1:1" ht="14.25" customHeight="1" x14ac:dyDescent="0.25">
      <c r="A240" s="11"/>
    </row>
    <row r="241" spans="1:1" ht="14.25" customHeight="1" x14ac:dyDescent="0.25">
      <c r="A241" s="11"/>
    </row>
    <row r="242" spans="1:1" ht="14.25" customHeight="1" x14ac:dyDescent="0.25">
      <c r="A242" s="11"/>
    </row>
    <row r="243" spans="1:1" ht="14.25" customHeight="1" x14ac:dyDescent="0.25">
      <c r="A243" s="11"/>
    </row>
    <row r="244" spans="1:1" ht="14.25" customHeight="1" x14ac:dyDescent="0.25">
      <c r="A244" s="11"/>
    </row>
    <row r="245" spans="1:1" ht="14.25" customHeight="1" x14ac:dyDescent="0.25">
      <c r="A245" s="11"/>
    </row>
    <row r="246" spans="1:1" ht="14.25" customHeight="1" x14ac:dyDescent="0.25">
      <c r="A246" s="11"/>
    </row>
    <row r="247" spans="1:1" ht="14.25" customHeight="1" x14ac:dyDescent="0.25">
      <c r="A247" s="11"/>
    </row>
    <row r="248" spans="1:1" ht="14.25" customHeight="1" x14ac:dyDescent="0.25">
      <c r="A248" s="11"/>
    </row>
    <row r="249" spans="1:1" ht="14.25" customHeight="1" x14ac:dyDescent="0.25">
      <c r="A249" s="11"/>
    </row>
    <row r="250" spans="1:1" ht="14.25" customHeight="1" x14ac:dyDescent="0.25">
      <c r="A250" s="11"/>
    </row>
    <row r="251" spans="1:1" ht="14.25" customHeight="1" x14ac:dyDescent="0.25">
      <c r="A251" s="11"/>
    </row>
    <row r="252" spans="1:1" ht="14.25" customHeight="1" x14ac:dyDescent="0.25">
      <c r="A252" s="11"/>
    </row>
    <row r="253" spans="1:1" ht="14.25" customHeight="1" x14ac:dyDescent="0.25">
      <c r="A253" s="11"/>
    </row>
    <row r="254" spans="1:1" ht="14.25" customHeight="1" x14ac:dyDescent="0.25">
      <c r="A254" s="11"/>
    </row>
    <row r="255" spans="1:1" ht="14.25" customHeight="1" x14ac:dyDescent="0.25">
      <c r="A255" s="11"/>
    </row>
    <row r="256" spans="1:1" ht="14.25" customHeight="1" x14ac:dyDescent="0.25">
      <c r="A256" s="11"/>
    </row>
    <row r="257" spans="1:1" ht="14.25" customHeight="1" x14ac:dyDescent="0.25">
      <c r="A257" s="11"/>
    </row>
    <row r="258" spans="1:1" ht="14.25" customHeight="1" x14ac:dyDescent="0.25">
      <c r="A258" s="11"/>
    </row>
    <row r="259" spans="1:1" ht="14.25" customHeight="1" x14ac:dyDescent="0.25">
      <c r="A259" s="11"/>
    </row>
    <row r="260" spans="1:1" ht="14.25" customHeight="1" x14ac:dyDescent="0.25">
      <c r="A260" s="11"/>
    </row>
    <row r="261" spans="1:1" ht="14.25" customHeight="1" x14ac:dyDescent="0.25">
      <c r="A261" s="11"/>
    </row>
    <row r="262" spans="1:1" ht="14.25" customHeight="1" x14ac:dyDescent="0.25">
      <c r="A262" s="11"/>
    </row>
    <row r="263" spans="1:1" ht="14.25" customHeight="1" x14ac:dyDescent="0.25">
      <c r="A263" s="11"/>
    </row>
    <row r="264" spans="1:1" ht="14.25" customHeight="1" x14ac:dyDescent="0.25">
      <c r="A264" s="11"/>
    </row>
    <row r="265" spans="1:1" ht="14.25" customHeight="1" x14ac:dyDescent="0.25">
      <c r="A265" s="11"/>
    </row>
    <row r="266" spans="1:1" ht="14.25" customHeight="1" x14ac:dyDescent="0.25">
      <c r="A266" s="11"/>
    </row>
    <row r="267" spans="1:1" ht="14.25" customHeight="1" x14ac:dyDescent="0.25">
      <c r="A267" s="11"/>
    </row>
    <row r="268" spans="1:1" ht="14.25" customHeight="1" x14ac:dyDescent="0.25">
      <c r="A268" s="11"/>
    </row>
    <row r="269" spans="1:1" ht="14.25" customHeight="1" x14ac:dyDescent="0.25">
      <c r="A269" s="11"/>
    </row>
    <row r="270" spans="1:1" ht="14.25" customHeight="1" x14ac:dyDescent="0.25">
      <c r="A270" s="11"/>
    </row>
    <row r="271" spans="1:1" ht="14.25" customHeight="1" x14ac:dyDescent="0.25">
      <c r="A271" s="11"/>
    </row>
    <row r="272" spans="1:1" ht="14.25" customHeight="1" x14ac:dyDescent="0.25">
      <c r="A272" s="11"/>
    </row>
    <row r="273" spans="1:1" ht="14.25" customHeight="1" x14ac:dyDescent="0.25">
      <c r="A273" s="11"/>
    </row>
    <row r="274" spans="1:1" ht="14.25" customHeight="1" x14ac:dyDescent="0.25">
      <c r="A274" s="11"/>
    </row>
    <row r="275" spans="1:1" ht="14.25" customHeight="1" x14ac:dyDescent="0.25">
      <c r="A275" s="11"/>
    </row>
    <row r="276" spans="1:1" ht="14.25" customHeight="1" x14ac:dyDescent="0.25">
      <c r="A276" s="11"/>
    </row>
    <row r="277" spans="1:1" ht="14.25" customHeight="1" x14ac:dyDescent="0.25">
      <c r="A277" s="11"/>
    </row>
    <row r="278" spans="1:1" ht="14.25" customHeight="1" x14ac:dyDescent="0.25">
      <c r="A278" s="11"/>
    </row>
    <row r="279" spans="1:1" ht="14.25" customHeight="1" x14ac:dyDescent="0.25">
      <c r="A279" s="11"/>
    </row>
    <row r="280" spans="1:1" ht="14.25" customHeight="1" x14ac:dyDescent="0.25">
      <c r="A280" s="11"/>
    </row>
    <row r="281" spans="1:1" ht="14.25" customHeight="1" x14ac:dyDescent="0.25">
      <c r="A281" s="11"/>
    </row>
    <row r="282" spans="1:1" ht="14.25" customHeight="1" x14ac:dyDescent="0.25">
      <c r="A282" s="11"/>
    </row>
    <row r="283" spans="1:1" ht="14.25" customHeight="1" x14ac:dyDescent="0.25">
      <c r="A283" s="11"/>
    </row>
    <row r="284" spans="1:1" ht="14.25" customHeight="1" x14ac:dyDescent="0.25">
      <c r="A284" s="11"/>
    </row>
    <row r="285" spans="1:1" ht="14.25" customHeight="1" x14ac:dyDescent="0.25">
      <c r="A285" s="11"/>
    </row>
    <row r="286" spans="1:1" ht="14.25" customHeight="1" x14ac:dyDescent="0.25">
      <c r="A286" s="11"/>
    </row>
    <row r="287" spans="1:1" ht="14.25" customHeight="1" x14ac:dyDescent="0.25">
      <c r="A287" s="11"/>
    </row>
    <row r="288" spans="1:1" ht="14.25" customHeight="1" x14ac:dyDescent="0.25">
      <c r="A288" s="11"/>
    </row>
    <row r="289" spans="1:1" ht="14.25" customHeight="1" x14ac:dyDescent="0.25">
      <c r="A289" s="11"/>
    </row>
    <row r="290" spans="1:1" ht="14.25" customHeight="1" x14ac:dyDescent="0.25">
      <c r="A290" s="11"/>
    </row>
    <row r="291" spans="1:1" ht="14.25" customHeight="1" x14ac:dyDescent="0.25">
      <c r="A291" s="11"/>
    </row>
    <row r="292" spans="1:1" ht="14.25" customHeight="1" x14ac:dyDescent="0.25">
      <c r="A292" s="11"/>
    </row>
    <row r="293" spans="1:1" ht="14.25" customHeight="1" x14ac:dyDescent="0.25">
      <c r="A293" s="11"/>
    </row>
    <row r="294" spans="1:1" ht="14.25" customHeight="1" x14ac:dyDescent="0.25">
      <c r="A294" s="11"/>
    </row>
    <row r="295" spans="1:1" ht="14.25" customHeight="1" x14ac:dyDescent="0.25">
      <c r="A295" s="11"/>
    </row>
    <row r="296" spans="1:1" ht="14.25" customHeight="1" x14ac:dyDescent="0.25">
      <c r="A296" s="11"/>
    </row>
    <row r="297" spans="1:1" ht="14.25" customHeight="1" x14ac:dyDescent="0.25">
      <c r="A297" s="11"/>
    </row>
    <row r="298" spans="1:1" ht="14.25" customHeight="1" x14ac:dyDescent="0.25">
      <c r="A298" s="11"/>
    </row>
    <row r="299" spans="1:1" ht="14.25" customHeight="1" x14ac:dyDescent="0.25">
      <c r="A299" s="11"/>
    </row>
    <row r="300" spans="1:1" ht="14.25" customHeight="1" x14ac:dyDescent="0.25">
      <c r="A300" s="11"/>
    </row>
    <row r="301" spans="1:1" ht="14.25" customHeight="1" x14ac:dyDescent="0.25">
      <c r="A301" s="11"/>
    </row>
    <row r="302" spans="1:1" ht="14.25" customHeight="1" x14ac:dyDescent="0.25">
      <c r="A302" s="11"/>
    </row>
    <row r="303" spans="1:1" ht="14.25" customHeight="1" x14ac:dyDescent="0.25">
      <c r="A303" s="11"/>
    </row>
    <row r="304" spans="1:1" ht="14.25" customHeight="1" x14ac:dyDescent="0.25">
      <c r="A304" s="11"/>
    </row>
    <row r="305" spans="1:1" ht="14.25" customHeight="1" x14ac:dyDescent="0.25">
      <c r="A305" s="11"/>
    </row>
    <row r="306" spans="1:1" ht="14.25" customHeight="1" x14ac:dyDescent="0.25">
      <c r="A306" s="11"/>
    </row>
    <row r="307" spans="1:1" ht="14.25" customHeight="1" x14ac:dyDescent="0.25">
      <c r="A307" s="11"/>
    </row>
    <row r="308" spans="1:1" ht="14.25" customHeight="1" x14ac:dyDescent="0.25">
      <c r="A308" s="11"/>
    </row>
    <row r="309" spans="1:1" ht="14.25" customHeight="1" x14ac:dyDescent="0.25">
      <c r="A309" s="11"/>
    </row>
    <row r="310" spans="1:1" ht="14.25" customHeight="1" x14ac:dyDescent="0.25">
      <c r="A310" s="11"/>
    </row>
    <row r="311" spans="1:1" ht="14.25" customHeight="1" x14ac:dyDescent="0.25">
      <c r="A311" s="11"/>
    </row>
    <row r="312" spans="1:1" ht="14.25" customHeight="1" x14ac:dyDescent="0.25">
      <c r="A312" s="11"/>
    </row>
    <row r="313" spans="1:1" ht="14.25" customHeight="1" x14ac:dyDescent="0.25">
      <c r="A313" s="11"/>
    </row>
    <row r="314" spans="1:1" ht="14.25" customHeight="1" x14ac:dyDescent="0.25">
      <c r="A314" s="11"/>
    </row>
    <row r="315" spans="1:1" ht="14.25" customHeight="1" x14ac:dyDescent="0.25">
      <c r="A315" s="11"/>
    </row>
    <row r="316" spans="1:1" ht="14.25" customHeight="1" x14ac:dyDescent="0.25">
      <c r="A316" s="11"/>
    </row>
    <row r="317" spans="1:1" ht="14.25" customHeight="1" x14ac:dyDescent="0.25">
      <c r="A317" s="11"/>
    </row>
    <row r="318" spans="1:1" ht="14.25" customHeight="1" x14ac:dyDescent="0.25">
      <c r="A318" s="11"/>
    </row>
    <row r="319" spans="1:1" ht="14.25" customHeight="1" x14ac:dyDescent="0.25">
      <c r="A319" s="11"/>
    </row>
    <row r="320" spans="1:1" ht="14.25" customHeight="1" x14ac:dyDescent="0.25">
      <c r="A320" s="11"/>
    </row>
    <row r="321" spans="1:1" ht="14.25" customHeight="1" x14ac:dyDescent="0.25">
      <c r="A321" s="11"/>
    </row>
    <row r="322" spans="1:1" ht="14.25" customHeight="1" x14ac:dyDescent="0.25">
      <c r="A322" s="11"/>
    </row>
    <row r="323" spans="1:1" ht="14.25" customHeight="1" x14ac:dyDescent="0.25">
      <c r="A323" s="11"/>
    </row>
    <row r="324" spans="1:1" ht="14.25" customHeight="1" x14ac:dyDescent="0.25">
      <c r="A324" s="11"/>
    </row>
    <row r="325" spans="1:1" ht="14.25" customHeight="1" x14ac:dyDescent="0.25">
      <c r="A325" s="11"/>
    </row>
    <row r="326" spans="1:1" ht="14.25" customHeight="1" x14ac:dyDescent="0.25">
      <c r="A326" s="11"/>
    </row>
    <row r="327" spans="1:1" ht="14.25" customHeight="1" x14ac:dyDescent="0.25">
      <c r="A327" s="11"/>
    </row>
    <row r="328" spans="1:1" ht="14.25" customHeight="1" x14ac:dyDescent="0.25">
      <c r="A328" s="11"/>
    </row>
    <row r="329" spans="1:1" ht="14.25" customHeight="1" x14ac:dyDescent="0.25">
      <c r="A329" s="11"/>
    </row>
    <row r="330" spans="1:1" ht="14.25" customHeight="1" x14ac:dyDescent="0.25">
      <c r="A330" s="11"/>
    </row>
    <row r="331" spans="1:1" ht="14.25" customHeight="1" x14ac:dyDescent="0.25">
      <c r="A331" s="11"/>
    </row>
    <row r="332" spans="1:1" ht="14.25" customHeight="1" x14ac:dyDescent="0.25">
      <c r="A332" s="11"/>
    </row>
    <row r="333" spans="1:1" ht="14.25" customHeight="1" x14ac:dyDescent="0.25">
      <c r="A333" s="11"/>
    </row>
    <row r="334" spans="1:1" ht="14.25" customHeight="1" x14ac:dyDescent="0.25">
      <c r="A334" s="11"/>
    </row>
    <row r="335" spans="1:1" ht="14.25" customHeight="1" x14ac:dyDescent="0.25">
      <c r="A335" s="11"/>
    </row>
    <row r="336" spans="1:1" ht="14.25" customHeight="1" x14ac:dyDescent="0.25">
      <c r="A336" s="11"/>
    </row>
    <row r="337" spans="1:1" ht="14.25" customHeight="1" x14ac:dyDescent="0.25">
      <c r="A337" s="11"/>
    </row>
    <row r="338" spans="1:1" ht="14.25" customHeight="1" x14ac:dyDescent="0.25">
      <c r="A338" s="11"/>
    </row>
    <row r="339" spans="1:1" ht="14.25" customHeight="1" x14ac:dyDescent="0.25">
      <c r="A339" s="11"/>
    </row>
    <row r="340" spans="1:1" ht="14.25" customHeight="1" x14ac:dyDescent="0.25">
      <c r="A340" s="11"/>
    </row>
    <row r="341" spans="1:1" ht="14.25" customHeight="1" x14ac:dyDescent="0.25">
      <c r="A341" s="11"/>
    </row>
    <row r="342" spans="1:1" ht="14.25" customHeight="1" x14ac:dyDescent="0.25">
      <c r="A342" s="11"/>
    </row>
    <row r="343" spans="1:1" ht="14.25" customHeight="1" x14ac:dyDescent="0.25">
      <c r="A343" s="11"/>
    </row>
    <row r="344" spans="1:1" ht="14.25" customHeight="1" x14ac:dyDescent="0.25">
      <c r="A344" s="11"/>
    </row>
    <row r="345" spans="1:1" ht="14.25" customHeight="1" x14ac:dyDescent="0.25">
      <c r="A345" s="11"/>
    </row>
    <row r="346" spans="1:1" ht="14.25" customHeight="1" x14ac:dyDescent="0.25">
      <c r="A346" s="11"/>
    </row>
    <row r="347" spans="1:1" ht="14.25" customHeight="1" x14ac:dyDescent="0.25">
      <c r="A347" s="11"/>
    </row>
    <row r="348" spans="1:1" ht="14.25" customHeight="1" x14ac:dyDescent="0.25">
      <c r="A348" s="11"/>
    </row>
    <row r="349" spans="1:1" ht="14.25" customHeight="1" x14ac:dyDescent="0.25">
      <c r="A349" s="11"/>
    </row>
    <row r="350" spans="1:1" ht="14.25" customHeight="1" x14ac:dyDescent="0.25">
      <c r="A350" s="11"/>
    </row>
    <row r="351" spans="1:1" ht="14.25" customHeight="1" x14ac:dyDescent="0.25">
      <c r="A351" s="11"/>
    </row>
    <row r="352" spans="1:1" ht="14.25" customHeight="1" x14ac:dyDescent="0.25">
      <c r="A352" s="11"/>
    </row>
    <row r="353" spans="1:1" ht="14.25" customHeight="1" x14ac:dyDescent="0.25">
      <c r="A353" s="11"/>
    </row>
    <row r="354" spans="1:1" ht="14.25" customHeight="1" x14ac:dyDescent="0.25">
      <c r="A354" s="11"/>
    </row>
    <row r="355" spans="1:1" ht="14.25" customHeight="1" x14ac:dyDescent="0.25">
      <c r="A355" s="11"/>
    </row>
    <row r="356" spans="1:1" ht="14.25" customHeight="1" x14ac:dyDescent="0.25">
      <c r="A356" s="11"/>
    </row>
    <row r="357" spans="1:1" ht="14.25" customHeight="1" x14ac:dyDescent="0.25">
      <c r="A357" s="11"/>
    </row>
    <row r="358" spans="1:1" ht="14.25" customHeight="1" x14ac:dyDescent="0.25">
      <c r="A358" s="11"/>
    </row>
    <row r="359" spans="1:1" ht="14.25" customHeight="1" x14ac:dyDescent="0.25">
      <c r="A359" s="11"/>
    </row>
    <row r="360" spans="1:1" ht="14.25" customHeight="1" x14ac:dyDescent="0.25">
      <c r="A360" s="11"/>
    </row>
    <row r="361" spans="1:1" ht="14.25" customHeight="1" x14ac:dyDescent="0.25">
      <c r="A361" s="11"/>
    </row>
    <row r="362" spans="1:1" ht="14.25" customHeight="1" x14ac:dyDescent="0.25">
      <c r="A362" s="11"/>
    </row>
    <row r="363" spans="1:1" ht="14.25" customHeight="1" x14ac:dyDescent="0.25">
      <c r="A363" s="11"/>
    </row>
    <row r="364" spans="1:1" ht="14.25" customHeight="1" x14ac:dyDescent="0.25">
      <c r="A364" s="11"/>
    </row>
    <row r="365" spans="1:1" ht="14.25" customHeight="1" x14ac:dyDescent="0.25">
      <c r="A365" s="11"/>
    </row>
    <row r="366" spans="1:1" ht="14.25" customHeight="1" x14ac:dyDescent="0.25">
      <c r="A366" s="11"/>
    </row>
    <row r="367" spans="1:1" ht="14.25" customHeight="1" x14ac:dyDescent="0.25">
      <c r="A367" s="11"/>
    </row>
    <row r="368" spans="1:1" ht="14.25" customHeight="1" x14ac:dyDescent="0.25">
      <c r="A368" s="11"/>
    </row>
    <row r="369" spans="1:1" ht="14.25" customHeight="1" x14ac:dyDescent="0.25">
      <c r="A369" s="11"/>
    </row>
    <row r="370" spans="1:1" ht="14.25" customHeight="1" x14ac:dyDescent="0.25">
      <c r="A370" s="11"/>
    </row>
    <row r="371" spans="1:1" ht="14.25" customHeight="1" x14ac:dyDescent="0.25">
      <c r="A371" s="11"/>
    </row>
    <row r="372" spans="1:1" ht="14.25" customHeight="1" x14ac:dyDescent="0.25">
      <c r="A372" s="11"/>
    </row>
    <row r="373" spans="1:1" ht="14.25" customHeight="1" x14ac:dyDescent="0.25">
      <c r="A373" s="11"/>
    </row>
    <row r="374" spans="1:1" ht="14.25" customHeight="1" x14ac:dyDescent="0.25">
      <c r="A374" s="11"/>
    </row>
    <row r="375" spans="1:1" ht="14.25" customHeight="1" x14ac:dyDescent="0.25">
      <c r="A375" s="11"/>
    </row>
    <row r="376" spans="1:1" ht="14.25" customHeight="1" x14ac:dyDescent="0.25">
      <c r="A376" s="11"/>
    </row>
    <row r="377" spans="1:1" ht="14.25" customHeight="1" x14ac:dyDescent="0.25">
      <c r="A377" s="11"/>
    </row>
    <row r="378" spans="1:1" ht="14.25" customHeight="1" x14ac:dyDescent="0.25">
      <c r="A378" s="11"/>
    </row>
    <row r="379" spans="1:1" ht="14.25" customHeight="1" x14ac:dyDescent="0.25">
      <c r="A379" s="11"/>
    </row>
    <row r="380" spans="1:1" ht="14.25" customHeight="1" x14ac:dyDescent="0.25">
      <c r="A380" s="11"/>
    </row>
    <row r="381" spans="1:1" ht="14.25" customHeight="1" x14ac:dyDescent="0.25">
      <c r="A381" s="11"/>
    </row>
    <row r="382" spans="1:1" ht="14.25" customHeight="1" x14ac:dyDescent="0.25">
      <c r="A382" s="11"/>
    </row>
    <row r="383" spans="1:1" ht="14.25" customHeight="1" x14ac:dyDescent="0.25">
      <c r="A383" s="11"/>
    </row>
    <row r="384" spans="1:1" ht="14.25" customHeight="1" x14ac:dyDescent="0.25">
      <c r="A384" s="11"/>
    </row>
    <row r="385" spans="1:1" ht="14.25" customHeight="1" x14ac:dyDescent="0.25">
      <c r="A385" s="11"/>
    </row>
    <row r="386" spans="1:1" ht="14.25" customHeight="1" x14ac:dyDescent="0.25">
      <c r="A386" s="11"/>
    </row>
    <row r="387" spans="1:1" ht="14.25" customHeight="1" x14ac:dyDescent="0.25">
      <c r="A387" s="11"/>
    </row>
    <row r="388" spans="1:1" ht="14.25" customHeight="1" x14ac:dyDescent="0.25">
      <c r="A388" s="11"/>
    </row>
    <row r="389" spans="1:1" ht="14.25" customHeight="1" x14ac:dyDescent="0.25">
      <c r="A389" s="11"/>
    </row>
    <row r="390" spans="1:1" ht="14.25" customHeight="1" x14ac:dyDescent="0.25">
      <c r="A390" s="11"/>
    </row>
    <row r="391" spans="1:1" ht="14.25" customHeight="1" x14ac:dyDescent="0.25">
      <c r="A391" s="11"/>
    </row>
    <row r="392" spans="1:1" ht="14.25" customHeight="1" x14ac:dyDescent="0.25">
      <c r="A392" s="11"/>
    </row>
    <row r="393" spans="1:1" ht="14.25" customHeight="1" x14ac:dyDescent="0.25">
      <c r="A393" s="11"/>
    </row>
    <row r="394" spans="1:1" ht="14.25" customHeight="1" x14ac:dyDescent="0.25">
      <c r="A394" s="11"/>
    </row>
    <row r="395" spans="1:1" ht="14.25" customHeight="1" x14ac:dyDescent="0.25">
      <c r="A395" s="11"/>
    </row>
    <row r="396" spans="1:1" ht="14.25" customHeight="1" x14ac:dyDescent="0.25">
      <c r="A396" s="11"/>
    </row>
    <row r="397" spans="1:1" ht="14.25" customHeight="1" x14ac:dyDescent="0.25">
      <c r="A397" s="11"/>
    </row>
    <row r="398" spans="1:1" ht="14.25" customHeight="1" x14ac:dyDescent="0.25">
      <c r="A398" s="11"/>
    </row>
    <row r="399" spans="1:1" ht="14.25" customHeight="1" x14ac:dyDescent="0.25">
      <c r="A399" s="11"/>
    </row>
    <row r="400" spans="1:1" ht="14.25" customHeight="1" x14ac:dyDescent="0.25">
      <c r="A400" s="11"/>
    </row>
    <row r="401" spans="1:1" ht="14.25" customHeight="1" x14ac:dyDescent="0.25">
      <c r="A401" s="11"/>
    </row>
    <row r="402" spans="1:1" ht="14.25" customHeight="1" x14ac:dyDescent="0.25">
      <c r="A402" s="11"/>
    </row>
    <row r="403" spans="1:1" ht="14.25" customHeight="1" x14ac:dyDescent="0.25">
      <c r="A403" s="11"/>
    </row>
    <row r="404" spans="1:1" ht="14.25" customHeight="1" x14ac:dyDescent="0.25">
      <c r="A404" s="11"/>
    </row>
    <row r="405" spans="1:1" ht="14.25" customHeight="1" x14ac:dyDescent="0.25">
      <c r="A405" s="11"/>
    </row>
    <row r="406" spans="1:1" ht="14.25" customHeight="1" x14ac:dyDescent="0.25">
      <c r="A406" s="11"/>
    </row>
    <row r="407" spans="1:1" ht="14.25" customHeight="1" x14ac:dyDescent="0.25">
      <c r="A407" s="11"/>
    </row>
    <row r="408" spans="1:1" ht="14.25" customHeight="1" x14ac:dyDescent="0.25">
      <c r="A408" s="11"/>
    </row>
    <row r="409" spans="1:1" ht="14.25" customHeight="1" x14ac:dyDescent="0.25">
      <c r="A409" s="11"/>
    </row>
    <row r="410" spans="1:1" ht="14.25" customHeight="1" x14ac:dyDescent="0.25">
      <c r="A410" s="11"/>
    </row>
    <row r="411" spans="1:1" ht="14.25" customHeight="1" x14ac:dyDescent="0.25">
      <c r="A411" s="11"/>
    </row>
    <row r="412" spans="1:1" ht="14.25" customHeight="1" x14ac:dyDescent="0.25">
      <c r="A412" s="11"/>
    </row>
    <row r="413" spans="1:1" ht="14.25" customHeight="1" x14ac:dyDescent="0.25">
      <c r="A413" s="11"/>
    </row>
    <row r="414" spans="1:1" ht="14.25" customHeight="1" x14ac:dyDescent="0.25">
      <c r="A414" s="11"/>
    </row>
    <row r="415" spans="1:1" ht="14.25" customHeight="1" x14ac:dyDescent="0.25">
      <c r="A415" s="11"/>
    </row>
    <row r="416" spans="1:1" ht="14.25" customHeight="1" x14ac:dyDescent="0.25">
      <c r="A416" s="11"/>
    </row>
    <row r="417" spans="1:1" ht="14.25" customHeight="1" x14ac:dyDescent="0.25">
      <c r="A417" s="11"/>
    </row>
    <row r="418" spans="1:1" ht="14.25" customHeight="1" x14ac:dyDescent="0.25">
      <c r="A418" s="11"/>
    </row>
    <row r="419" spans="1:1" ht="14.25" customHeight="1" x14ac:dyDescent="0.25">
      <c r="A419" s="11"/>
    </row>
    <row r="420" spans="1:1" ht="14.25" customHeight="1" x14ac:dyDescent="0.25">
      <c r="A420" s="11"/>
    </row>
    <row r="421" spans="1:1" ht="14.25" customHeight="1" x14ac:dyDescent="0.25">
      <c r="A421" s="11"/>
    </row>
    <row r="422" spans="1:1" ht="14.25" customHeight="1" x14ac:dyDescent="0.25">
      <c r="A422" s="11"/>
    </row>
    <row r="423" spans="1:1" ht="14.25" customHeight="1" x14ac:dyDescent="0.25">
      <c r="A423" s="11"/>
    </row>
    <row r="424" spans="1:1" ht="14.25" customHeight="1" x14ac:dyDescent="0.25">
      <c r="A424" s="11"/>
    </row>
    <row r="425" spans="1:1" ht="14.25" customHeight="1" x14ac:dyDescent="0.25">
      <c r="A425" s="11"/>
    </row>
    <row r="426" spans="1:1" ht="14.25" customHeight="1" x14ac:dyDescent="0.25">
      <c r="A426" s="11"/>
    </row>
    <row r="427" spans="1:1" ht="14.25" customHeight="1" x14ac:dyDescent="0.25">
      <c r="A427" s="11"/>
    </row>
    <row r="428" spans="1:1" ht="14.25" customHeight="1" x14ac:dyDescent="0.25">
      <c r="A428" s="11"/>
    </row>
    <row r="429" spans="1:1" ht="14.25" customHeight="1" x14ac:dyDescent="0.25">
      <c r="A429" s="11"/>
    </row>
    <row r="430" spans="1:1" ht="14.25" customHeight="1" x14ac:dyDescent="0.25">
      <c r="A430" s="11"/>
    </row>
    <row r="431" spans="1:1" ht="14.25" customHeight="1" x14ac:dyDescent="0.25">
      <c r="A431" s="11"/>
    </row>
    <row r="432" spans="1:1" ht="14.25" customHeight="1" x14ac:dyDescent="0.25">
      <c r="A432" s="11"/>
    </row>
    <row r="433" spans="1:1" ht="14.25" customHeight="1" x14ac:dyDescent="0.25">
      <c r="A433" s="11"/>
    </row>
    <row r="434" spans="1:1" ht="14.25" customHeight="1" x14ac:dyDescent="0.25">
      <c r="A434" s="11"/>
    </row>
    <row r="435" spans="1:1" ht="14.25" customHeight="1" x14ac:dyDescent="0.25">
      <c r="A435" s="11"/>
    </row>
    <row r="436" spans="1:1" ht="14.25" customHeight="1" x14ac:dyDescent="0.25">
      <c r="A436" s="11"/>
    </row>
    <row r="437" spans="1:1" ht="14.25" customHeight="1" x14ac:dyDescent="0.25">
      <c r="A437" s="11"/>
    </row>
    <row r="438" spans="1:1" ht="14.25" customHeight="1" x14ac:dyDescent="0.25">
      <c r="A438" s="11"/>
    </row>
    <row r="439" spans="1:1" ht="14.25" customHeight="1" x14ac:dyDescent="0.25">
      <c r="A439" s="11"/>
    </row>
    <row r="440" spans="1:1" ht="14.25" customHeight="1" x14ac:dyDescent="0.25">
      <c r="A440" s="11"/>
    </row>
    <row r="441" spans="1:1" ht="14.25" customHeight="1" x14ac:dyDescent="0.25">
      <c r="A441" s="11"/>
    </row>
    <row r="442" spans="1:1" ht="14.25" customHeight="1" x14ac:dyDescent="0.25">
      <c r="A442" s="11"/>
    </row>
    <row r="443" spans="1:1" ht="14.25" customHeight="1" x14ac:dyDescent="0.25">
      <c r="A443" s="11"/>
    </row>
    <row r="444" spans="1:1" ht="14.25" customHeight="1" x14ac:dyDescent="0.25">
      <c r="A444" s="11"/>
    </row>
    <row r="445" spans="1:1" ht="14.25" customHeight="1" x14ac:dyDescent="0.25">
      <c r="A445" s="11"/>
    </row>
    <row r="446" spans="1:1" ht="14.25" customHeight="1" x14ac:dyDescent="0.25">
      <c r="A446" s="11"/>
    </row>
    <row r="447" spans="1:1" ht="14.25" customHeight="1" x14ac:dyDescent="0.25">
      <c r="A447" s="11"/>
    </row>
    <row r="448" spans="1:1" ht="14.25" customHeight="1" x14ac:dyDescent="0.25">
      <c r="A448" s="11"/>
    </row>
    <row r="449" spans="1:1" ht="14.25" customHeight="1" x14ac:dyDescent="0.25">
      <c r="A449" s="11"/>
    </row>
    <row r="450" spans="1:1" ht="14.25" customHeight="1" x14ac:dyDescent="0.25">
      <c r="A450" s="11"/>
    </row>
    <row r="451" spans="1:1" ht="14.25" customHeight="1" x14ac:dyDescent="0.25">
      <c r="A451" s="11"/>
    </row>
    <row r="452" spans="1:1" ht="14.25" customHeight="1" x14ac:dyDescent="0.25">
      <c r="A452" s="11"/>
    </row>
    <row r="453" spans="1:1" ht="14.25" customHeight="1" x14ac:dyDescent="0.25">
      <c r="A453" s="11"/>
    </row>
    <row r="454" spans="1:1" ht="14.25" customHeight="1" x14ac:dyDescent="0.25">
      <c r="A454" s="11"/>
    </row>
    <row r="455" spans="1:1" ht="14.25" customHeight="1" x14ac:dyDescent="0.25">
      <c r="A455" s="11"/>
    </row>
    <row r="456" spans="1:1" ht="14.25" customHeight="1" x14ac:dyDescent="0.25">
      <c r="A456" s="11"/>
    </row>
    <row r="457" spans="1:1" ht="14.25" customHeight="1" x14ac:dyDescent="0.25">
      <c r="A457" s="11"/>
    </row>
    <row r="458" spans="1:1" ht="14.25" customHeight="1" x14ac:dyDescent="0.25">
      <c r="A458" s="11"/>
    </row>
    <row r="459" spans="1:1" ht="14.25" customHeight="1" x14ac:dyDescent="0.25">
      <c r="A459" s="11"/>
    </row>
    <row r="460" spans="1:1" ht="14.25" customHeight="1" x14ac:dyDescent="0.25">
      <c r="A460" s="11"/>
    </row>
    <row r="461" spans="1:1" ht="14.25" customHeight="1" x14ac:dyDescent="0.25">
      <c r="A461" s="11"/>
    </row>
    <row r="462" spans="1:1" ht="14.25" customHeight="1" x14ac:dyDescent="0.25">
      <c r="A462" s="11"/>
    </row>
    <row r="463" spans="1:1" ht="14.25" customHeight="1" x14ac:dyDescent="0.25">
      <c r="A463" s="11"/>
    </row>
    <row r="464" spans="1:1" ht="14.25" customHeight="1" x14ac:dyDescent="0.25">
      <c r="A464" s="11"/>
    </row>
    <row r="465" spans="1:1" ht="14.25" customHeight="1" x14ac:dyDescent="0.25">
      <c r="A465" s="11"/>
    </row>
    <row r="466" spans="1:1" ht="14.25" customHeight="1" x14ac:dyDescent="0.25">
      <c r="A466" s="11"/>
    </row>
    <row r="467" spans="1:1" ht="14.25" customHeight="1" x14ac:dyDescent="0.25">
      <c r="A467" s="11"/>
    </row>
    <row r="468" spans="1:1" ht="14.25" customHeight="1" x14ac:dyDescent="0.25">
      <c r="A468" s="11"/>
    </row>
    <row r="469" spans="1:1" ht="14.25" customHeight="1" x14ac:dyDescent="0.25">
      <c r="A469" s="11"/>
    </row>
    <row r="470" spans="1:1" ht="14.25" customHeight="1" x14ac:dyDescent="0.25">
      <c r="A470" s="11"/>
    </row>
    <row r="471" spans="1:1" ht="14.25" customHeight="1" x14ac:dyDescent="0.25">
      <c r="A471" s="11"/>
    </row>
    <row r="472" spans="1:1" ht="14.25" customHeight="1" x14ac:dyDescent="0.25">
      <c r="A472" s="11"/>
    </row>
    <row r="473" spans="1:1" ht="14.25" customHeight="1" x14ac:dyDescent="0.25">
      <c r="A473" s="11"/>
    </row>
    <row r="474" spans="1:1" ht="14.25" customHeight="1" x14ac:dyDescent="0.25">
      <c r="A474" s="11"/>
    </row>
    <row r="475" spans="1:1" ht="14.25" customHeight="1" x14ac:dyDescent="0.25">
      <c r="A475" s="11"/>
    </row>
    <row r="476" spans="1:1" ht="14.25" customHeight="1" x14ac:dyDescent="0.25">
      <c r="A476" s="11"/>
    </row>
    <row r="477" spans="1:1" ht="14.25" customHeight="1" x14ac:dyDescent="0.25">
      <c r="A477" s="11"/>
    </row>
    <row r="478" spans="1:1" ht="14.25" customHeight="1" x14ac:dyDescent="0.25">
      <c r="A478" s="11"/>
    </row>
    <row r="479" spans="1:1" ht="14.25" customHeight="1" x14ac:dyDescent="0.25">
      <c r="A479" s="11"/>
    </row>
    <row r="480" spans="1:1" ht="14.25" customHeight="1" x14ac:dyDescent="0.25">
      <c r="A480" s="11"/>
    </row>
    <row r="481" spans="1:1" ht="14.25" customHeight="1" x14ac:dyDescent="0.25">
      <c r="A481" s="11"/>
    </row>
    <row r="482" spans="1:1" ht="14.25" customHeight="1" x14ac:dyDescent="0.25">
      <c r="A482" s="11"/>
    </row>
    <row r="483" spans="1:1" ht="14.25" customHeight="1" x14ac:dyDescent="0.25">
      <c r="A483" s="11"/>
    </row>
    <row r="484" spans="1:1" ht="14.25" customHeight="1" x14ac:dyDescent="0.25">
      <c r="A484" s="11"/>
    </row>
    <row r="485" spans="1:1" ht="14.25" customHeight="1" x14ac:dyDescent="0.25">
      <c r="A485" s="11"/>
    </row>
    <row r="486" spans="1:1" ht="14.25" customHeight="1" x14ac:dyDescent="0.25">
      <c r="A486" s="11"/>
    </row>
    <row r="487" spans="1:1" ht="14.25" customHeight="1" x14ac:dyDescent="0.25">
      <c r="A487" s="11"/>
    </row>
    <row r="488" spans="1:1" ht="14.25" customHeight="1" x14ac:dyDescent="0.25">
      <c r="A488" s="11"/>
    </row>
    <row r="489" spans="1:1" ht="14.25" customHeight="1" x14ac:dyDescent="0.25">
      <c r="A489" s="11"/>
    </row>
    <row r="490" spans="1:1" ht="14.25" customHeight="1" x14ac:dyDescent="0.25">
      <c r="A490" s="11"/>
    </row>
    <row r="491" spans="1:1" ht="14.25" customHeight="1" x14ac:dyDescent="0.25">
      <c r="A491" s="11"/>
    </row>
    <row r="492" spans="1:1" ht="14.25" customHeight="1" x14ac:dyDescent="0.25">
      <c r="A492" s="11"/>
    </row>
    <row r="493" spans="1:1" ht="14.25" customHeight="1" x14ac:dyDescent="0.25">
      <c r="A493" s="11"/>
    </row>
    <row r="494" spans="1:1" ht="14.25" customHeight="1" x14ac:dyDescent="0.25">
      <c r="A494" s="11"/>
    </row>
    <row r="495" spans="1:1" ht="14.25" customHeight="1" x14ac:dyDescent="0.25">
      <c r="A495" s="11"/>
    </row>
    <row r="496" spans="1:1" ht="14.25" customHeight="1" x14ac:dyDescent="0.25">
      <c r="A496" s="11"/>
    </row>
    <row r="497" spans="1:1" ht="14.25" customHeight="1" x14ac:dyDescent="0.25">
      <c r="A497" s="11"/>
    </row>
    <row r="498" spans="1:1" ht="14.25" customHeight="1" x14ac:dyDescent="0.25">
      <c r="A498" s="11"/>
    </row>
    <row r="499" spans="1:1" ht="14.25" customHeight="1" x14ac:dyDescent="0.25">
      <c r="A499" s="11"/>
    </row>
    <row r="500" spans="1:1" ht="14.25" customHeight="1" x14ac:dyDescent="0.25">
      <c r="A500" s="11"/>
    </row>
    <row r="501" spans="1:1" ht="14.25" customHeight="1" x14ac:dyDescent="0.25">
      <c r="A501" s="11"/>
    </row>
    <row r="502" spans="1:1" ht="14.25" customHeight="1" x14ac:dyDescent="0.25">
      <c r="A502" s="11"/>
    </row>
    <row r="503" spans="1:1" ht="14.25" customHeight="1" x14ac:dyDescent="0.25">
      <c r="A503" s="11"/>
    </row>
    <row r="504" spans="1:1" ht="14.25" customHeight="1" x14ac:dyDescent="0.25">
      <c r="A504" s="11"/>
    </row>
    <row r="505" spans="1:1" ht="14.25" customHeight="1" x14ac:dyDescent="0.25">
      <c r="A505" s="11"/>
    </row>
    <row r="506" spans="1:1" ht="14.25" customHeight="1" x14ac:dyDescent="0.25">
      <c r="A506" s="11"/>
    </row>
    <row r="507" spans="1:1" ht="14.25" customHeight="1" x14ac:dyDescent="0.25">
      <c r="A507" s="11"/>
    </row>
    <row r="508" spans="1:1" ht="14.25" customHeight="1" x14ac:dyDescent="0.25">
      <c r="A508" s="11"/>
    </row>
    <row r="509" spans="1:1" ht="14.25" customHeight="1" x14ac:dyDescent="0.25">
      <c r="A509" s="11"/>
    </row>
    <row r="510" spans="1:1" ht="14.25" customHeight="1" x14ac:dyDescent="0.25">
      <c r="A510" s="11"/>
    </row>
    <row r="511" spans="1:1" ht="14.25" customHeight="1" x14ac:dyDescent="0.25">
      <c r="A511" s="11"/>
    </row>
    <row r="512" spans="1:1" ht="14.25" customHeight="1" x14ac:dyDescent="0.25">
      <c r="A512" s="11"/>
    </row>
    <row r="513" spans="1:1" ht="14.25" customHeight="1" x14ac:dyDescent="0.25">
      <c r="A513" s="11"/>
    </row>
    <row r="514" spans="1:1" ht="14.25" customHeight="1" x14ac:dyDescent="0.25">
      <c r="A514" s="11"/>
    </row>
    <row r="515" spans="1:1" ht="14.25" customHeight="1" x14ac:dyDescent="0.25">
      <c r="A515" s="11"/>
    </row>
    <row r="516" spans="1:1" ht="14.25" customHeight="1" x14ac:dyDescent="0.25">
      <c r="A516" s="11"/>
    </row>
    <row r="517" spans="1:1" ht="14.25" customHeight="1" x14ac:dyDescent="0.25">
      <c r="A517" s="11"/>
    </row>
    <row r="518" spans="1:1" ht="14.25" customHeight="1" x14ac:dyDescent="0.25">
      <c r="A518" s="11"/>
    </row>
    <row r="519" spans="1:1" ht="14.25" customHeight="1" x14ac:dyDescent="0.25">
      <c r="A519" s="11"/>
    </row>
    <row r="520" spans="1:1" ht="14.25" customHeight="1" x14ac:dyDescent="0.25">
      <c r="A520" s="11"/>
    </row>
    <row r="521" spans="1:1" ht="14.25" customHeight="1" x14ac:dyDescent="0.25">
      <c r="A521" s="11"/>
    </row>
    <row r="522" spans="1:1" ht="14.25" customHeight="1" x14ac:dyDescent="0.25">
      <c r="A522" s="11"/>
    </row>
    <row r="523" spans="1:1" ht="14.25" customHeight="1" x14ac:dyDescent="0.25">
      <c r="A523" s="11"/>
    </row>
    <row r="524" spans="1:1" ht="14.25" customHeight="1" x14ac:dyDescent="0.25">
      <c r="A524" s="11"/>
    </row>
    <row r="525" spans="1:1" ht="14.25" customHeight="1" x14ac:dyDescent="0.25">
      <c r="A525" s="11"/>
    </row>
    <row r="526" spans="1:1" ht="14.25" customHeight="1" x14ac:dyDescent="0.25">
      <c r="A526" s="11"/>
    </row>
    <row r="527" spans="1:1" ht="14.25" customHeight="1" x14ac:dyDescent="0.25">
      <c r="A527" s="11"/>
    </row>
    <row r="528" spans="1:1" ht="14.25" customHeight="1" x14ac:dyDescent="0.25">
      <c r="A528" s="11"/>
    </row>
    <row r="529" spans="1:1" ht="14.25" customHeight="1" x14ac:dyDescent="0.25">
      <c r="A529" s="11"/>
    </row>
    <row r="530" spans="1:1" ht="14.25" customHeight="1" x14ac:dyDescent="0.25">
      <c r="A530" s="11"/>
    </row>
    <row r="531" spans="1:1" ht="14.25" customHeight="1" x14ac:dyDescent="0.25">
      <c r="A531" s="11"/>
    </row>
    <row r="532" spans="1:1" ht="14.25" customHeight="1" x14ac:dyDescent="0.25">
      <c r="A532" s="11"/>
    </row>
    <row r="533" spans="1:1" ht="14.25" customHeight="1" x14ac:dyDescent="0.25">
      <c r="A533" s="11"/>
    </row>
    <row r="534" spans="1:1" ht="14.25" customHeight="1" x14ac:dyDescent="0.25">
      <c r="A534" s="11"/>
    </row>
    <row r="535" spans="1:1" ht="14.25" customHeight="1" x14ac:dyDescent="0.25">
      <c r="A535" s="11"/>
    </row>
    <row r="536" spans="1:1" ht="14.25" customHeight="1" x14ac:dyDescent="0.25">
      <c r="A536" s="11"/>
    </row>
    <row r="537" spans="1:1" ht="14.25" customHeight="1" x14ac:dyDescent="0.25">
      <c r="A537" s="11"/>
    </row>
    <row r="538" spans="1:1" ht="14.25" customHeight="1" x14ac:dyDescent="0.25">
      <c r="A538" s="11"/>
    </row>
    <row r="539" spans="1:1" ht="14.25" customHeight="1" x14ac:dyDescent="0.25">
      <c r="A539" s="11"/>
    </row>
    <row r="540" spans="1:1" ht="14.25" customHeight="1" x14ac:dyDescent="0.25">
      <c r="A540" s="11"/>
    </row>
    <row r="541" spans="1:1" ht="14.25" customHeight="1" x14ac:dyDescent="0.25">
      <c r="A541" s="11"/>
    </row>
    <row r="542" spans="1:1" ht="14.25" customHeight="1" x14ac:dyDescent="0.25">
      <c r="A542" s="11"/>
    </row>
    <row r="543" spans="1:1" ht="14.25" customHeight="1" x14ac:dyDescent="0.25">
      <c r="A543" s="11"/>
    </row>
    <row r="544" spans="1:1" ht="14.25" customHeight="1" x14ac:dyDescent="0.25">
      <c r="A544" s="11"/>
    </row>
    <row r="545" spans="1:1" ht="14.25" customHeight="1" x14ac:dyDescent="0.25">
      <c r="A545" s="11"/>
    </row>
    <row r="546" spans="1:1" ht="14.25" customHeight="1" x14ac:dyDescent="0.25">
      <c r="A546" s="11"/>
    </row>
    <row r="547" spans="1:1" ht="14.25" customHeight="1" x14ac:dyDescent="0.25">
      <c r="A547" s="11"/>
    </row>
    <row r="548" spans="1:1" ht="14.25" customHeight="1" x14ac:dyDescent="0.25">
      <c r="A548" s="11"/>
    </row>
    <row r="549" spans="1:1" ht="14.25" customHeight="1" x14ac:dyDescent="0.25">
      <c r="A549" s="11"/>
    </row>
    <row r="550" spans="1:1" ht="14.25" customHeight="1" x14ac:dyDescent="0.25">
      <c r="A550" s="11"/>
    </row>
    <row r="551" spans="1:1" ht="14.25" customHeight="1" x14ac:dyDescent="0.25">
      <c r="A551" s="11"/>
    </row>
    <row r="552" spans="1:1" ht="14.25" customHeight="1" x14ac:dyDescent="0.25">
      <c r="A552" s="11"/>
    </row>
    <row r="553" spans="1:1" ht="14.25" customHeight="1" x14ac:dyDescent="0.25">
      <c r="A553" s="11"/>
    </row>
    <row r="554" spans="1:1" ht="14.25" customHeight="1" x14ac:dyDescent="0.25">
      <c r="A554" s="11"/>
    </row>
    <row r="555" spans="1:1" ht="14.25" customHeight="1" x14ac:dyDescent="0.25">
      <c r="A555" s="11"/>
    </row>
    <row r="556" spans="1:1" ht="14.25" customHeight="1" x14ac:dyDescent="0.25">
      <c r="A556" s="11"/>
    </row>
    <row r="557" spans="1:1" ht="14.25" customHeight="1" x14ac:dyDescent="0.25">
      <c r="A557" s="11"/>
    </row>
    <row r="558" spans="1:1" ht="14.25" customHeight="1" x14ac:dyDescent="0.25">
      <c r="A558" s="11"/>
    </row>
    <row r="559" spans="1:1" ht="14.25" customHeight="1" x14ac:dyDescent="0.25">
      <c r="A559" s="11"/>
    </row>
    <row r="560" spans="1:1" ht="14.25" customHeight="1" x14ac:dyDescent="0.25">
      <c r="A560" s="11"/>
    </row>
    <row r="561" spans="1:1" ht="14.25" customHeight="1" x14ac:dyDescent="0.25">
      <c r="A561" s="11"/>
    </row>
    <row r="562" spans="1:1" ht="14.25" customHeight="1" x14ac:dyDescent="0.25">
      <c r="A562" s="11"/>
    </row>
    <row r="563" spans="1:1" ht="14.25" customHeight="1" x14ac:dyDescent="0.25">
      <c r="A563" s="11"/>
    </row>
    <row r="564" spans="1:1" ht="14.25" customHeight="1" x14ac:dyDescent="0.25">
      <c r="A564" s="11"/>
    </row>
    <row r="565" spans="1:1" ht="14.25" customHeight="1" x14ac:dyDescent="0.25">
      <c r="A565" s="11"/>
    </row>
    <row r="566" spans="1:1" ht="14.25" customHeight="1" x14ac:dyDescent="0.25">
      <c r="A566" s="11"/>
    </row>
    <row r="567" spans="1:1" ht="14.25" customHeight="1" x14ac:dyDescent="0.25">
      <c r="A567" s="11"/>
    </row>
    <row r="568" spans="1:1" ht="14.25" customHeight="1" x14ac:dyDescent="0.25">
      <c r="A568" s="11"/>
    </row>
    <row r="569" spans="1:1" ht="14.25" customHeight="1" x14ac:dyDescent="0.25">
      <c r="A569" s="11"/>
    </row>
    <row r="570" spans="1:1" ht="14.25" customHeight="1" x14ac:dyDescent="0.25">
      <c r="A570" s="11"/>
    </row>
    <row r="571" spans="1:1" ht="14.25" customHeight="1" x14ac:dyDescent="0.25">
      <c r="A571" s="11"/>
    </row>
    <row r="572" spans="1:1" ht="14.25" customHeight="1" x14ac:dyDescent="0.25">
      <c r="A572" s="11"/>
    </row>
    <row r="573" spans="1:1" ht="14.25" customHeight="1" x14ac:dyDescent="0.25">
      <c r="A573" s="11"/>
    </row>
    <row r="574" spans="1:1" ht="14.25" customHeight="1" x14ac:dyDescent="0.25">
      <c r="A574" s="11"/>
    </row>
    <row r="575" spans="1:1" ht="14.25" customHeight="1" x14ac:dyDescent="0.25">
      <c r="A575" s="11"/>
    </row>
    <row r="576" spans="1:1" ht="14.25" customHeight="1" x14ac:dyDescent="0.25">
      <c r="A576" s="11"/>
    </row>
    <row r="577" spans="1:1" ht="14.25" customHeight="1" x14ac:dyDescent="0.25">
      <c r="A577" s="11"/>
    </row>
    <row r="578" spans="1:1" ht="14.25" customHeight="1" x14ac:dyDescent="0.25">
      <c r="A578" s="11"/>
    </row>
    <row r="579" spans="1:1" ht="14.25" customHeight="1" x14ac:dyDescent="0.25">
      <c r="A579" s="11"/>
    </row>
    <row r="580" spans="1:1" ht="14.25" customHeight="1" x14ac:dyDescent="0.25">
      <c r="A580" s="11"/>
    </row>
    <row r="581" spans="1:1" ht="14.25" customHeight="1" x14ac:dyDescent="0.25">
      <c r="A581" s="11"/>
    </row>
    <row r="582" spans="1:1" ht="14.25" customHeight="1" x14ac:dyDescent="0.25">
      <c r="A582" s="11"/>
    </row>
    <row r="583" spans="1:1" ht="14.25" customHeight="1" x14ac:dyDescent="0.25">
      <c r="A583" s="11"/>
    </row>
    <row r="584" spans="1:1" ht="14.25" customHeight="1" x14ac:dyDescent="0.25">
      <c r="A584" s="11"/>
    </row>
    <row r="585" spans="1:1" ht="14.25" customHeight="1" x14ac:dyDescent="0.25">
      <c r="A585" s="11"/>
    </row>
    <row r="586" spans="1:1" ht="14.25" customHeight="1" x14ac:dyDescent="0.25">
      <c r="A586" s="11"/>
    </row>
    <row r="587" spans="1:1" ht="14.25" customHeight="1" x14ac:dyDescent="0.25">
      <c r="A587" s="11"/>
    </row>
    <row r="588" spans="1:1" ht="14.25" customHeight="1" x14ac:dyDescent="0.25">
      <c r="A588" s="11"/>
    </row>
    <row r="589" spans="1:1" ht="14.25" customHeight="1" x14ac:dyDescent="0.25">
      <c r="A589" s="11"/>
    </row>
    <row r="590" spans="1:1" ht="14.25" customHeight="1" x14ac:dyDescent="0.25">
      <c r="A590" s="11"/>
    </row>
    <row r="591" spans="1:1" ht="14.25" customHeight="1" x14ac:dyDescent="0.25">
      <c r="A591" s="11"/>
    </row>
    <row r="592" spans="1:1" ht="14.25" customHeight="1" x14ac:dyDescent="0.25">
      <c r="A592" s="11"/>
    </row>
    <row r="593" spans="1:1" ht="14.25" customHeight="1" x14ac:dyDescent="0.25">
      <c r="A593" s="11"/>
    </row>
    <row r="594" spans="1:1" ht="14.25" customHeight="1" x14ac:dyDescent="0.25">
      <c r="A594" s="11"/>
    </row>
    <row r="595" spans="1:1" ht="14.25" customHeight="1" x14ac:dyDescent="0.25">
      <c r="A595" s="11"/>
    </row>
    <row r="596" spans="1:1" ht="14.25" customHeight="1" x14ac:dyDescent="0.25">
      <c r="A596" s="11"/>
    </row>
    <row r="597" spans="1:1" ht="14.25" customHeight="1" x14ac:dyDescent="0.25">
      <c r="A597" s="11"/>
    </row>
    <row r="598" spans="1:1" ht="14.25" customHeight="1" x14ac:dyDescent="0.25">
      <c r="A598" s="11"/>
    </row>
    <row r="599" spans="1:1" ht="14.25" customHeight="1" x14ac:dyDescent="0.25">
      <c r="A599" s="11"/>
    </row>
    <row r="600" spans="1:1" ht="14.25" customHeight="1" x14ac:dyDescent="0.25">
      <c r="A600" s="11"/>
    </row>
    <row r="601" spans="1:1" ht="14.25" customHeight="1" x14ac:dyDescent="0.25">
      <c r="A601" s="11"/>
    </row>
    <row r="602" spans="1:1" ht="14.25" customHeight="1" x14ac:dyDescent="0.25">
      <c r="A602" s="11"/>
    </row>
    <row r="603" spans="1:1" ht="14.25" customHeight="1" x14ac:dyDescent="0.25">
      <c r="A603" s="11"/>
    </row>
    <row r="604" spans="1:1" ht="14.25" customHeight="1" x14ac:dyDescent="0.25">
      <c r="A604" s="11"/>
    </row>
    <row r="605" spans="1:1" ht="14.25" customHeight="1" x14ac:dyDescent="0.25">
      <c r="A605" s="11"/>
    </row>
    <row r="606" spans="1:1" ht="14.25" customHeight="1" x14ac:dyDescent="0.25">
      <c r="A606" s="11"/>
    </row>
    <row r="607" spans="1:1" ht="14.25" customHeight="1" x14ac:dyDescent="0.25">
      <c r="A607" s="11"/>
    </row>
    <row r="608" spans="1:1" ht="14.25" customHeight="1" x14ac:dyDescent="0.25">
      <c r="A608" s="11"/>
    </row>
    <row r="609" spans="1:1" ht="14.25" customHeight="1" x14ac:dyDescent="0.25">
      <c r="A609" s="11"/>
    </row>
    <row r="610" spans="1:1" ht="14.25" customHeight="1" x14ac:dyDescent="0.25">
      <c r="A610" s="11"/>
    </row>
    <row r="611" spans="1:1" ht="14.25" customHeight="1" x14ac:dyDescent="0.25">
      <c r="A611" s="11"/>
    </row>
    <row r="612" spans="1:1" ht="14.25" customHeight="1" x14ac:dyDescent="0.25">
      <c r="A612" s="11"/>
    </row>
    <row r="613" spans="1:1" ht="14.25" customHeight="1" x14ac:dyDescent="0.25">
      <c r="A613" s="11"/>
    </row>
    <row r="614" spans="1:1" ht="14.25" customHeight="1" x14ac:dyDescent="0.25">
      <c r="A614" s="11"/>
    </row>
    <row r="615" spans="1:1" ht="14.25" customHeight="1" x14ac:dyDescent="0.25">
      <c r="A615" s="11"/>
    </row>
    <row r="616" spans="1:1" ht="14.25" customHeight="1" x14ac:dyDescent="0.25">
      <c r="A616" s="11"/>
    </row>
    <row r="617" spans="1:1" ht="14.25" customHeight="1" x14ac:dyDescent="0.25">
      <c r="A617" s="11"/>
    </row>
    <row r="618" spans="1:1" ht="14.25" customHeight="1" x14ac:dyDescent="0.25">
      <c r="A618" s="11"/>
    </row>
    <row r="619" spans="1:1" ht="14.25" customHeight="1" x14ac:dyDescent="0.25">
      <c r="A619" s="11"/>
    </row>
    <row r="620" spans="1:1" ht="14.25" customHeight="1" x14ac:dyDescent="0.25">
      <c r="A620" s="11"/>
    </row>
    <row r="621" spans="1:1" ht="14.25" customHeight="1" x14ac:dyDescent="0.25">
      <c r="A621" s="11"/>
    </row>
    <row r="622" spans="1:1" ht="14.25" customHeight="1" x14ac:dyDescent="0.25">
      <c r="A622" s="11"/>
    </row>
    <row r="623" spans="1:1" ht="14.25" customHeight="1" x14ac:dyDescent="0.25">
      <c r="A623" s="11"/>
    </row>
    <row r="624" spans="1:1" ht="14.25" customHeight="1" x14ac:dyDescent="0.25">
      <c r="A624" s="11"/>
    </row>
    <row r="625" spans="1:1" ht="14.25" customHeight="1" x14ac:dyDescent="0.25">
      <c r="A625" s="11"/>
    </row>
    <row r="626" spans="1:1" ht="14.25" customHeight="1" x14ac:dyDescent="0.25">
      <c r="A626" s="11"/>
    </row>
    <row r="627" spans="1:1" ht="14.25" customHeight="1" x14ac:dyDescent="0.25">
      <c r="A627" s="11"/>
    </row>
    <row r="628" spans="1:1" ht="14.25" customHeight="1" x14ac:dyDescent="0.25">
      <c r="A628" s="11"/>
    </row>
    <row r="629" spans="1:1" ht="14.25" customHeight="1" x14ac:dyDescent="0.25">
      <c r="A629" s="11"/>
    </row>
    <row r="630" spans="1:1" ht="14.25" customHeight="1" x14ac:dyDescent="0.25">
      <c r="A630" s="11"/>
    </row>
    <row r="631" spans="1:1" ht="14.25" customHeight="1" x14ac:dyDescent="0.25">
      <c r="A631" s="11"/>
    </row>
    <row r="632" spans="1:1" ht="14.25" customHeight="1" x14ac:dyDescent="0.25">
      <c r="A632" s="11"/>
    </row>
    <row r="633" spans="1:1" ht="14.25" customHeight="1" x14ac:dyDescent="0.25">
      <c r="A633" s="11"/>
    </row>
    <row r="634" spans="1:1" ht="14.25" customHeight="1" x14ac:dyDescent="0.25">
      <c r="A634" s="11"/>
    </row>
    <row r="635" spans="1:1" ht="14.25" customHeight="1" x14ac:dyDescent="0.25">
      <c r="A635" s="11"/>
    </row>
    <row r="636" spans="1:1" ht="14.25" customHeight="1" x14ac:dyDescent="0.25">
      <c r="A636" s="11"/>
    </row>
    <row r="637" spans="1:1" ht="14.25" customHeight="1" x14ac:dyDescent="0.25">
      <c r="A637" s="11"/>
    </row>
    <row r="638" spans="1:1" ht="14.25" customHeight="1" x14ac:dyDescent="0.25">
      <c r="A638" s="11"/>
    </row>
    <row r="639" spans="1:1" ht="14.25" customHeight="1" x14ac:dyDescent="0.25">
      <c r="A639" s="11"/>
    </row>
    <row r="640" spans="1:1" ht="14.25" customHeight="1" x14ac:dyDescent="0.25">
      <c r="A640" s="11"/>
    </row>
    <row r="641" spans="1:1" ht="14.25" customHeight="1" x14ac:dyDescent="0.25">
      <c r="A641" s="11"/>
    </row>
    <row r="642" spans="1:1" ht="14.25" customHeight="1" x14ac:dyDescent="0.25">
      <c r="A642" s="11"/>
    </row>
    <row r="643" spans="1:1" ht="14.25" customHeight="1" x14ac:dyDescent="0.25">
      <c r="A643" s="11"/>
    </row>
    <row r="644" spans="1:1" ht="14.25" customHeight="1" x14ac:dyDescent="0.25">
      <c r="A644" s="11"/>
    </row>
    <row r="645" spans="1:1" ht="14.25" customHeight="1" x14ac:dyDescent="0.25">
      <c r="A645" s="11"/>
    </row>
    <row r="646" spans="1:1" ht="14.25" customHeight="1" x14ac:dyDescent="0.25">
      <c r="A646" s="11"/>
    </row>
    <row r="647" spans="1:1" ht="14.25" customHeight="1" x14ac:dyDescent="0.25">
      <c r="A647" s="11"/>
    </row>
    <row r="648" spans="1:1" ht="14.25" customHeight="1" x14ac:dyDescent="0.25">
      <c r="A648" s="11"/>
    </row>
    <row r="649" spans="1:1" ht="14.25" customHeight="1" x14ac:dyDescent="0.25">
      <c r="A649" s="11"/>
    </row>
    <row r="650" spans="1:1" ht="14.25" customHeight="1" x14ac:dyDescent="0.25">
      <c r="A650" s="11"/>
    </row>
    <row r="651" spans="1:1" ht="14.25" customHeight="1" x14ac:dyDescent="0.25">
      <c r="A651" s="11"/>
    </row>
    <row r="652" spans="1:1" ht="14.25" customHeight="1" x14ac:dyDescent="0.25">
      <c r="A652" s="11"/>
    </row>
    <row r="653" spans="1:1" ht="14.25" customHeight="1" x14ac:dyDescent="0.25">
      <c r="A653" s="11"/>
    </row>
    <row r="654" spans="1:1" ht="14.25" customHeight="1" x14ac:dyDescent="0.25">
      <c r="A654" s="11"/>
    </row>
    <row r="655" spans="1:1" ht="14.25" customHeight="1" x14ac:dyDescent="0.25">
      <c r="A655" s="11"/>
    </row>
    <row r="656" spans="1:1" ht="14.25" customHeight="1" x14ac:dyDescent="0.25">
      <c r="A656" s="11"/>
    </row>
    <row r="657" spans="1:1" ht="14.25" customHeight="1" x14ac:dyDescent="0.25">
      <c r="A657" s="11"/>
    </row>
    <row r="658" spans="1:1" ht="14.25" customHeight="1" x14ac:dyDescent="0.25">
      <c r="A658" s="11"/>
    </row>
    <row r="659" spans="1:1" ht="14.25" customHeight="1" x14ac:dyDescent="0.25">
      <c r="A659" s="11"/>
    </row>
    <row r="660" spans="1:1" ht="14.25" customHeight="1" x14ac:dyDescent="0.25">
      <c r="A660" s="11"/>
    </row>
    <row r="661" spans="1:1" ht="14.25" customHeight="1" x14ac:dyDescent="0.25">
      <c r="A661" s="11"/>
    </row>
    <row r="662" spans="1:1" ht="14.25" customHeight="1" x14ac:dyDescent="0.25">
      <c r="A662" s="11"/>
    </row>
    <row r="663" spans="1:1" ht="14.25" customHeight="1" x14ac:dyDescent="0.25">
      <c r="A663" s="11"/>
    </row>
    <row r="664" spans="1:1" ht="14.25" customHeight="1" x14ac:dyDescent="0.25">
      <c r="A664" s="11"/>
    </row>
    <row r="665" spans="1:1" ht="14.25" customHeight="1" x14ac:dyDescent="0.25">
      <c r="A665" s="11"/>
    </row>
    <row r="666" spans="1:1" ht="14.25" customHeight="1" x14ac:dyDescent="0.25">
      <c r="A666" s="11"/>
    </row>
    <row r="667" spans="1:1" ht="14.25" customHeight="1" x14ac:dyDescent="0.25">
      <c r="A667" s="11"/>
    </row>
    <row r="668" spans="1:1" ht="14.25" customHeight="1" x14ac:dyDescent="0.25">
      <c r="A668" s="11"/>
    </row>
    <row r="669" spans="1:1" ht="14.25" customHeight="1" x14ac:dyDescent="0.25">
      <c r="A669" s="11"/>
    </row>
    <row r="670" spans="1:1" ht="14.25" customHeight="1" x14ac:dyDescent="0.25">
      <c r="A670" s="11"/>
    </row>
    <row r="671" spans="1:1" ht="14.25" customHeight="1" x14ac:dyDescent="0.25">
      <c r="A671" s="11"/>
    </row>
    <row r="672" spans="1:1" ht="14.25" customHeight="1" x14ac:dyDescent="0.25">
      <c r="A672" s="11"/>
    </row>
    <row r="673" spans="1:1" ht="14.25" customHeight="1" x14ac:dyDescent="0.25">
      <c r="A673" s="11"/>
    </row>
    <row r="674" spans="1:1" ht="14.25" customHeight="1" x14ac:dyDescent="0.25">
      <c r="A674" s="11"/>
    </row>
    <row r="675" spans="1:1" ht="14.25" customHeight="1" x14ac:dyDescent="0.25">
      <c r="A675" s="11"/>
    </row>
    <row r="676" spans="1:1" ht="14.25" customHeight="1" x14ac:dyDescent="0.25">
      <c r="A676" s="11"/>
    </row>
    <row r="677" spans="1:1" ht="14.25" customHeight="1" x14ac:dyDescent="0.25">
      <c r="A677" s="11"/>
    </row>
    <row r="678" spans="1:1" ht="14.25" customHeight="1" x14ac:dyDescent="0.25">
      <c r="A678" s="11"/>
    </row>
    <row r="679" spans="1:1" ht="14.25" customHeight="1" x14ac:dyDescent="0.25">
      <c r="A679" s="11"/>
    </row>
    <row r="680" spans="1:1" ht="14.25" customHeight="1" x14ac:dyDescent="0.25">
      <c r="A680" s="11"/>
    </row>
    <row r="681" spans="1:1" ht="14.25" customHeight="1" x14ac:dyDescent="0.25">
      <c r="A681" s="11"/>
    </row>
    <row r="682" spans="1:1" ht="14.25" customHeight="1" x14ac:dyDescent="0.25">
      <c r="A682" s="11"/>
    </row>
    <row r="683" spans="1:1" ht="14.25" customHeight="1" x14ac:dyDescent="0.25">
      <c r="A683" s="11"/>
    </row>
    <row r="684" spans="1:1" ht="14.25" customHeight="1" x14ac:dyDescent="0.25">
      <c r="A684" s="11"/>
    </row>
    <row r="685" spans="1:1" ht="14.25" customHeight="1" x14ac:dyDescent="0.25">
      <c r="A685" s="11"/>
    </row>
    <row r="686" spans="1:1" ht="14.25" customHeight="1" x14ac:dyDescent="0.25">
      <c r="A686" s="11"/>
    </row>
    <row r="687" spans="1:1" ht="14.25" customHeight="1" x14ac:dyDescent="0.25">
      <c r="A687" s="11"/>
    </row>
    <row r="688" spans="1:1" ht="14.25" customHeight="1" x14ac:dyDescent="0.25">
      <c r="A688" s="11"/>
    </row>
    <row r="689" spans="1:1" ht="14.25" customHeight="1" x14ac:dyDescent="0.25">
      <c r="A689" s="11"/>
    </row>
    <row r="690" spans="1:1" ht="14.25" customHeight="1" x14ac:dyDescent="0.25">
      <c r="A690" s="11"/>
    </row>
    <row r="691" spans="1:1" ht="14.25" customHeight="1" x14ac:dyDescent="0.25">
      <c r="A691" s="11"/>
    </row>
    <row r="692" spans="1:1" ht="14.25" customHeight="1" x14ac:dyDescent="0.25">
      <c r="A692" s="11"/>
    </row>
    <row r="693" spans="1:1" ht="14.25" customHeight="1" x14ac:dyDescent="0.25">
      <c r="A693" s="11"/>
    </row>
    <row r="694" spans="1:1" ht="14.25" customHeight="1" x14ac:dyDescent="0.25">
      <c r="A694" s="11"/>
    </row>
    <row r="695" spans="1:1" ht="14.25" customHeight="1" x14ac:dyDescent="0.25">
      <c r="A695" s="11"/>
    </row>
    <row r="696" spans="1:1" ht="14.25" customHeight="1" x14ac:dyDescent="0.25">
      <c r="A696" s="11"/>
    </row>
    <row r="697" spans="1:1" ht="14.25" customHeight="1" x14ac:dyDescent="0.25">
      <c r="A697" s="11"/>
    </row>
    <row r="698" spans="1:1" ht="14.25" customHeight="1" x14ac:dyDescent="0.25">
      <c r="A698" s="11"/>
    </row>
    <row r="699" spans="1:1" ht="14.25" customHeight="1" x14ac:dyDescent="0.25">
      <c r="A699" s="11"/>
    </row>
    <row r="700" spans="1:1" ht="14.25" customHeight="1" x14ac:dyDescent="0.25">
      <c r="A700" s="11"/>
    </row>
    <row r="701" spans="1:1" ht="14.25" customHeight="1" x14ac:dyDescent="0.25">
      <c r="A701" s="11"/>
    </row>
    <row r="702" spans="1:1" ht="14.25" customHeight="1" x14ac:dyDescent="0.25">
      <c r="A702" s="11"/>
    </row>
    <row r="703" spans="1:1" ht="14.25" customHeight="1" x14ac:dyDescent="0.25">
      <c r="A703" s="11"/>
    </row>
    <row r="704" spans="1:1" ht="14.25" customHeight="1" x14ac:dyDescent="0.25">
      <c r="A704" s="11"/>
    </row>
    <row r="705" spans="1:1" ht="14.25" customHeight="1" x14ac:dyDescent="0.25">
      <c r="A705" s="11"/>
    </row>
    <row r="706" spans="1:1" ht="14.25" customHeight="1" x14ac:dyDescent="0.25">
      <c r="A706" s="11"/>
    </row>
    <row r="707" spans="1:1" ht="14.25" customHeight="1" x14ac:dyDescent="0.25">
      <c r="A707" s="11"/>
    </row>
    <row r="708" spans="1:1" ht="14.25" customHeight="1" x14ac:dyDescent="0.25">
      <c r="A708" s="11"/>
    </row>
    <row r="709" spans="1:1" ht="14.25" customHeight="1" x14ac:dyDescent="0.25">
      <c r="A709" s="11"/>
    </row>
    <row r="710" spans="1:1" ht="14.25" customHeight="1" x14ac:dyDescent="0.25">
      <c r="A710" s="11"/>
    </row>
    <row r="711" spans="1:1" ht="14.25" customHeight="1" x14ac:dyDescent="0.25">
      <c r="A711" s="11"/>
    </row>
    <row r="712" spans="1:1" ht="14.25" customHeight="1" x14ac:dyDescent="0.25">
      <c r="A712" s="11"/>
    </row>
    <row r="713" spans="1:1" ht="14.25" customHeight="1" x14ac:dyDescent="0.25">
      <c r="A713" s="11"/>
    </row>
    <row r="714" spans="1:1" ht="14.25" customHeight="1" x14ac:dyDescent="0.25">
      <c r="A714" s="11"/>
    </row>
    <row r="715" spans="1:1" ht="14.25" customHeight="1" x14ac:dyDescent="0.25">
      <c r="A715" s="11"/>
    </row>
    <row r="716" spans="1:1" ht="14.25" customHeight="1" x14ac:dyDescent="0.25">
      <c r="A716" s="11"/>
    </row>
    <row r="717" spans="1:1" ht="14.25" customHeight="1" x14ac:dyDescent="0.25">
      <c r="A717" s="11"/>
    </row>
    <row r="718" spans="1:1" ht="14.25" customHeight="1" x14ac:dyDescent="0.25">
      <c r="A718" s="11"/>
    </row>
    <row r="719" spans="1:1" ht="14.25" customHeight="1" x14ac:dyDescent="0.25">
      <c r="A719" s="11"/>
    </row>
    <row r="720" spans="1:1" ht="14.25" customHeight="1" x14ac:dyDescent="0.25">
      <c r="A720" s="11"/>
    </row>
    <row r="721" spans="1:1" ht="14.25" customHeight="1" x14ac:dyDescent="0.25">
      <c r="A721" s="11"/>
    </row>
    <row r="722" spans="1:1" ht="14.25" customHeight="1" x14ac:dyDescent="0.25">
      <c r="A722" s="11"/>
    </row>
    <row r="723" spans="1:1" ht="14.25" customHeight="1" x14ac:dyDescent="0.25">
      <c r="A723" s="11"/>
    </row>
    <row r="724" spans="1:1" ht="14.25" customHeight="1" x14ac:dyDescent="0.25">
      <c r="A724" s="11"/>
    </row>
    <row r="725" spans="1:1" ht="14.25" customHeight="1" x14ac:dyDescent="0.25">
      <c r="A725" s="11"/>
    </row>
    <row r="726" spans="1:1" ht="14.25" customHeight="1" x14ac:dyDescent="0.25">
      <c r="A726" s="11"/>
    </row>
    <row r="727" spans="1:1" ht="14.25" customHeight="1" x14ac:dyDescent="0.25">
      <c r="A727" s="11"/>
    </row>
    <row r="728" spans="1:1" ht="14.25" customHeight="1" x14ac:dyDescent="0.25">
      <c r="A728" s="11"/>
    </row>
    <row r="729" spans="1:1" ht="14.25" customHeight="1" x14ac:dyDescent="0.25">
      <c r="A729" s="11"/>
    </row>
    <row r="730" spans="1:1" ht="14.25" customHeight="1" x14ac:dyDescent="0.25">
      <c r="A730" s="11"/>
    </row>
    <row r="731" spans="1:1" ht="14.25" customHeight="1" x14ac:dyDescent="0.25">
      <c r="A731" s="11"/>
    </row>
    <row r="732" spans="1:1" ht="14.25" customHeight="1" x14ac:dyDescent="0.25">
      <c r="A732" s="11"/>
    </row>
    <row r="733" spans="1:1" ht="14.25" customHeight="1" x14ac:dyDescent="0.25">
      <c r="A733" s="11"/>
    </row>
    <row r="734" spans="1:1" ht="14.25" customHeight="1" x14ac:dyDescent="0.25">
      <c r="A734" s="11"/>
    </row>
    <row r="735" spans="1:1" ht="14.25" customHeight="1" x14ac:dyDescent="0.25">
      <c r="A735" s="11"/>
    </row>
    <row r="736" spans="1:1" ht="14.25" customHeight="1" x14ac:dyDescent="0.25">
      <c r="A736" s="11"/>
    </row>
    <row r="737" spans="1:1" ht="14.25" customHeight="1" x14ac:dyDescent="0.25">
      <c r="A737" s="11"/>
    </row>
    <row r="738" spans="1:1" ht="14.25" customHeight="1" x14ac:dyDescent="0.25">
      <c r="A738" s="11"/>
    </row>
    <row r="739" spans="1:1" ht="14.25" customHeight="1" x14ac:dyDescent="0.25">
      <c r="A739" s="11"/>
    </row>
    <row r="740" spans="1:1" ht="14.25" customHeight="1" x14ac:dyDescent="0.25">
      <c r="A740" s="11"/>
    </row>
    <row r="741" spans="1:1" ht="14.25" customHeight="1" x14ac:dyDescent="0.25">
      <c r="A741" s="11"/>
    </row>
    <row r="742" spans="1:1" ht="14.25" customHeight="1" x14ac:dyDescent="0.25">
      <c r="A742" s="11"/>
    </row>
    <row r="743" spans="1:1" ht="14.25" customHeight="1" x14ac:dyDescent="0.25">
      <c r="A743" s="11"/>
    </row>
    <row r="744" spans="1:1" ht="14.25" customHeight="1" x14ac:dyDescent="0.25">
      <c r="A744" s="11"/>
    </row>
    <row r="745" spans="1:1" ht="14.25" customHeight="1" x14ac:dyDescent="0.25">
      <c r="A745" s="11"/>
    </row>
    <row r="746" spans="1:1" ht="14.25" customHeight="1" x14ac:dyDescent="0.25">
      <c r="A746" s="11"/>
    </row>
    <row r="747" spans="1:1" ht="14.25" customHeight="1" x14ac:dyDescent="0.25">
      <c r="A747" s="11"/>
    </row>
    <row r="748" spans="1:1" ht="14.25" customHeight="1" x14ac:dyDescent="0.25">
      <c r="A748" s="11"/>
    </row>
    <row r="749" spans="1:1" ht="14.25" customHeight="1" x14ac:dyDescent="0.25">
      <c r="A749" s="11"/>
    </row>
    <row r="750" spans="1:1" ht="14.25" customHeight="1" x14ac:dyDescent="0.25">
      <c r="A750" s="11"/>
    </row>
    <row r="751" spans="1:1" ht="14.25" customHeight="1" x14ac:dyDescent="0.25">
      <c r="A751" s="11"/>
    </row>
    <row r="752" spans="1:1" ht="14.25" customHeight="1" x14ac:dyDescent="0.25">
      <c r="A752" s="11"/>
    </row>
    <row r="753" spans="1:1" ht="14.25" customHeight="1" x14ac:dyDescent="0.25">
      <c r="A753" s="11"/>
    </row>
    <row r="754" spans="1:1" ht="14.25" customHeight="1" x14ac:dyDescent="0.25">
      <c r="A754" s="11"/>
    </row>
    <row r="755" spans="1:1" ht="14.25" customHeight="1" x14ac:dyDescent="0.25">
      <c r="A755" s="11"/>
    </row>
    <row r="756" spans="1:1" ht="14.25" customHeight="1" x14ac:dyDescent="0.25">
      <c r="A756" s="11"/>
    </row>
    <row r="757" spans="1:1" ht="14.25" customHeight="1" x14ac:dyDescent="0.25">
      <c r="A757" s="11"/>
    </row>
    <row r="758" spans="1:1" ht="14.25" customHeight="1" x14ac:dyDescent="0.25">
      <c r="A758" s="11"/>
    </row>
    <row r="759" spans="1:1" ht="14.25" customHeight="1" x14ac:dyDescent="0.25">
      <c r="A759" s="11"/>
    </row>
    <row r="760" spans="1:1" ht="14.25" customHeight="1" x14ac:dyDescent="0.25">
      <c r="A760" s="11"/>
    </row>
    <row r="761" spans="1:1" ht="14.25" customHeight="1" x14ac:dyDescent="0.25">
      <c r="A761" s="11"/>
    </row>
    <row r="762" spans="1:1" ht="14.25" customHeight="1" x14ac:dyDescent="0.25">
      <c r="A762" s="11"/>
    </row>
    <row r="763" spans="1:1" ht="14.25" customHeight="1" x14ac:dyDescent="0.25">
      <c r="A763" s="11"/>
    </row>
    <row r="764" spans="1:1" ht="14.25" customHeight="1" x14ac:dyDescent="0.25">
      <c r="A764" s="11"/>
    </row>
    <row r="765" spans="1:1" ht="14.25" customHeight="1" x14ac:dyDescent="0.25">
      <c r="A765" s="11"/>
    </row>
    <row r="766" spans="1:1" ht="14.25" customHeight="1" x14ac:dyDescent="0.25">
      <c r="A766" s="11"/>
    </row>
    <row r="767" spans="1:1" ht="14.25" customHeight="1" x14ac:dyDescent="0.25">
      <c r="A767" s="11"/>
    </row>
    <row r="768" spans="1:1" ht="14.25" customHeight="1" x14ac:dyDescent="0.25">
      <c r="A768" s="11"/>
    </row>
    <row r="769" spans="1:1" ht="14.25" customHeight="1" x14ac:dyDescent="0.25">
      <c r="A769" s="11"/>
    </row>
    <row r="770" spans="1:1" ht="14.25" customHeight="1" x14ac:dyDescent="0.25">
      <c r="A770" s="11"/>
    </row>
    <row r="771" spans="1:1" ht="14.25" customHeight="1" x14ac:dyDescent="0.25">
      <c r="A771" s="11"/>
    </row>
    <row r="772" spans="1:1" ht="14.25" customHeight="1" x14ac:dyDescent="0.25">
      <c r="A772" s="11"/>
    </row>
    <row r="773" spans="1:1" ht="14.25" customHeight="1" x14ac:dyDescent="0.25">
      <c r="A773" s="11"/>
    </row>
    <row r="774" spans="1:1" ht="14.25" customHeight="1" x14ac:dyDescent="0.25">
      <c r="A774" s="11"/>
    </row>
    <row r="775" spans="1:1" ht="14.25" customHeight="1" x14ac:dyDescent="0.25">
      <c r="A775" s="11"/>
    </row>
    <row r="776" spans="1:1" ht="14.25" customHeight="1" x14ac:dyDescent="0.25">
      <c r="A776" s="11"/>
    </row>
    <row r="777" spans="1:1" ht="14.25" customHeight="1" x14ac:dyDescent="0.25">
      <c r="A777" s="11"/>
    </row>
    <row r="778" spans="1:1" ht="14.25" customHeight="1" x14ac:dyDescent="0.25">
      <c r="A778" s="11"/>
    </row>
    <row r="779" spans="1:1" ht="14.25" customHeight="1" x14ac:dyDescent="0.25">
      <c r="A779" s="11"/>
    </row>
    <row r="780" spans="1:1" ht="14.25" customHeight="1" x14ac:dyDescent="0.25">
      <c r="A780" s="11"/>
    </row>
    <row r="781" spans="1:1" ht="14.25" customHeight="1" x14ac:dyDescent="0.25">
      <c r="A781" s="11"/>
    </row>
    <row r="782" spans="1:1" ht="14.25" customHeight="1" x14ac:dyDescent="0.25">
      <c r="A782" s="11"/>
    </row>
    <row r="783" spans="1:1" ht="14.25" customHeight="1" x14ac:dyDescent="0.25">
      <c r="A783" s="11"/>
    </row>
    <row r="784" spans="1:1" ht="14.25" customHeight="1" x14ac:dyDescent="0.25">
      <c r="A784" s="11"/>
    </row>
    <row r="785" spans="1:1" ht="14.25" customHeight="1" x14ac:dyDescent="0.25">
      <c r="A785" s="11"/>
    </row>
    <row r="786" spans="1:1" ht="14.25" customHeight="1" x14ac:dyDescent="0.25">
      <c r="A786" s="11"/>
    </row>
    <row r="787" spans="1:1" ht="14.25" customHeight="1" x14ac:dyDescent="0.25">
      <c r="A787" s="11"/>
    </row>
    <row r="788" spans="1:1" ht="14.25" customHeight="1" x14ac:dyDescent="0.25">
      <c r="A788" s="11"/>
    </row>
    <row r="789" spans="1:1" ht="14.25" customHeight="1" x14ac:dyDescent="0.25">
      <c r="A789" s="11"/>
    </row>
    <row r="790" spans="1:1" ht="14.25" customHeight="1" x14ac:dyDescent="0.25">
      <c r="A790" s="11"/>
    </row>
    <row r="791" spans="1:1" ht="14.25" customHeight="1" x14ac:dyDescent="0.25">
      <c r="A791" s="11"/>
    </row>
    <row r="792" spans="1:1" ht="14.25" customHeight="1" x14ac:dyDescent="0.25">
      <c r="A792" s="11"/>
    </row>
    <row r="793" spans="1:1" ht="14.25" customHeight="1" x14ac:dyDescent="0.25">
      <c r="A793" s="11"/>
    </row>
    <row r="794" spans="1:1" ht="14.25" customHeight="1" x14ac:dyDescent="0.25">
      <c r="A794" s="11"/>
    </row>
    <row r="795" spans="1:1" ht="14.25" customHeight="1" x14ac:dyDescent="0.25">
      <c r="A795" s="11"/>
    </row>
    <row r="796" spans="1:1" ht="14.25" customHeight="1" x14ac:dyDescent="0.25">
      <c r="A796" s="11"/>
    </row>
    <row r="797" spans="1:1" ht="14.25" customHeight="1" x14ac:dyDescent="0.25">
      <c r="A797" s="11"/>
    </row>
    <row r="798" spans="1:1" ht="14.25" customHeight="1" x14ac:dyDescent="0.25">
      <c r="A798" s="11"/>
    </row>
    <row r="799" spans="1:1" ht="14.25" customHeight="1" x14ac:dyDescent="0.25">
      <c r="A799" s="11"/>
    </row>
    <row r="800" spans="1:1" ht="14.25" customHeight="1" x14ac:dyDescent="0.25">
      <c r="A800" s="11"/>
    </row>
    <row r="801" spans="1:1" ht="14.25" customHeight="1" x14ac:dyDescent="0.25">
      <c r="A801" s="11"/>
    </row>
    <row r="802" spans="1:1" ht="14.25" customHeight="1" x14ac:dyDescent="0.25">
      <c r="A802" s="11"/>
    </row>
    <row r="803" spans="1:1" ht="14.25" customHeight="1" x14ac:dyDescent="0.25">
      <c r="A803" s="11"/>
    </row>
    <row r="804" spans="1:1" ht="14.25" customHeight="1" x14ac:dyDescent="0.25">
      <c r="A804" s="11"/>
    </row>
    <row r="805" spans="1:1" ht="14.25" customHeight="1" x14ac:dyDescent="0.25">
      <c r="A805" s="11"/>
    </row>
    <row r="806" spans="1:1" ht="14.25" customHeight="1" x14ac:dyDescent="0.25">
      <c r="A806" s="11"/>
    </row>
    <row r="807" spans="1:1" ht="14.25" customHeight="1" x14ac:dyDescent="0.25">
      <c r="A807" s="11"/>
    </row>
    <row r="808" spans="1:1" ht="14.25" customHeight="1" x14ac:dyDescent="0.25">
      <c r="A808" s="11"/>
    </row>
    <row r="809" spans="1:1" ht="14.25" customHeight="1" x14ac:dyDescent="0.25">
      <c r="A809" s="11"/>
    </row>
    <row r="810" spans="1:1" ht="14.25" customHeight="1" x14ac:dyDescent="0.25">
      <c r="A810" s="11"/>
    </row>
    <row r="811" spans="1:1" ht="14.25" customHeight="1" x14ac:dyDescent="0.25">
      <c r="A811" s="11"/>
    </row>
    <row r="812" spans="1:1" ht="14.25" customHeight="1" x14ac:dyDescent="0.25">
      <c r="A812" s="11"/>
    </row>
    <row r="813" spans="1:1" ht="14.25" customHeight="1" x14ac:dyDescent="0.25">
      <c r="A813" s="11"/>
    </row>
    <row r="814" spans="1:1" ht="14.25" customHeight="1" x14ac:dyDescent="0.25">
      <c r="A814" s="11"/>
    </row>
    <row r="815" spans="1:1" ht="14.25" customHeight="1" x14ac:dyDescent="0.25">
      <c r="A815" s="11"/>
    </row>
    <row r="816" spans="1:1" ht="14.25" customHeight="1" x14ac:dyDescent="0.25">
      <c r="A816" s="11"/>
    </row>
    <row r="817" spans="1:1" ht="14.25" customHeight="1" x14ac:dyDescent="0.25">
      <c r="A817" s="11"/>
    </row>
    <row r="818" spans="1:1" ht="14.25" customHeight="1" x14ac:dyDescent="0.25">
      <c r="A818" s="11"/>
    </row>
    <row r="819" spans="1:1" ht="14.25" customHeight="1" x14ac:dyDescent="0.25">
      <c r="A819" s="11"/>
    </row>
    <row r="820" spans="1:1" ht="14.25" customHeight="1" x14ac:dyDescent="0.25">
      <c r="A820" s="11"/>
    </row>
    <row r="821" spans="1:1" ht="14.25" customHeight="1" x14ac:dyDescent="0.25">
      <c r="A821" s="11"/>
    </row>
    <row r="822" spans="1:1" ht="14.25" customHeight="1" x14ac:dyDescent="0.25">
      <c r="A822" s="11"/>
    </row>
    <row r="823" spans="1:1" ht="14.25" customHeight="1" x14ac:dyDescent="0.25">
      <c r="A823" s="11"/>
    </row>
    <row r="824" spans="1:1" ht="14.25" customHeight="1" x14ac:dyDescent="0.25">
      <c r="A824" s="11"/>
    </row>
    <row r="825" spans="1:1" ht="14.25" customHeight="1" x14ac:dyDescent="0.25">
      <c r="A825" s="11"/>
    </row>
    <row r="826" spans="1:1" ht="14.25" customHeight="1" x14ac:dyDescent="0.25">
      <c r="A826" s="11"/>
    </row>
    <row r="827" spans="1:1" ht="14.25" customHeight="1" x14ac:dyDescent="0.25">
      <c r="A827" s="11"/>
    </row>
    <row r="828" spans="1:1" ht="14.25" customHeight="1" x14ac:dyDescent="0.25">
      <c r="A828" s="11"/>
    </row>
    <row r="829" spans="1:1" ht="14.25" customHeight="1" x14ac:dyDescent="0.25">
      <c r="A829" s="11"/>
    </row>
    <row r="830" spans="1:1" ht="14.25" customHeight="1" x14ac:dyDescent="0.25">
      <c r="A830" s="11"/>
    </row>
    <row r="831" spans="1:1" ht="14.25" customHeight="1" x14ac:dyDescent="0.25">
      <c r="A831" s="11"/>
    </row>
    <row r="832" spans="1:1" ht="14.25" customHeight="1" x14ac:dyDescent="0.25">
      <c r="A832" s="11"/>
    </row>
    <row r="833" spans="1:1" ht="14.25" customHeight="1" x14ac:dyDescent="0.25">
      <c r="A833" s="11"/>
    </row>
    <row r="834" spans="1:1" ht="14.25" customHeight="1" x14ac:dyDescent="0.25">
      <c r="A834" s="11"/>
    </row>
    <row r="835" spans="1:1" ht="14.25" customHeight="1" x14ac:dyDescent="0.25">
      <c r="A835" s="11"/>
    </row>
    <row r="836" spans="1:1" ht="14.25" customHeight="1" x14ac:dyDescent="0.25">
      <c r="A836" s="11"/>
    </row>
    <row r="837" spans="1:1" ht="14.25" customHeight="1" x14ac:dyDescent="0.25">
      <c r="A837" s="11"/>
    </row>
    <row r="838" spans="1:1" ht="14.25" customHeight="1" x14ac:dyDescent="0.25">
      <c r="A838" s="11"/>
    </row>
    <row r="839" spans="1:1" ht="14.25" customHeight="1" x14ac:dyDescent="0.25">
      <c r="A839" s="11"/>
    </row>
    <row r="840" spans="1:1" ht="14.25" customHeight="1" x14ac:dyDescent="0.25">
      <c r="A840" s="11"/>
    </row>
    <row r="841" spans="1:1" ht="14.25" customHeight="1" x14ac:dyDescent="0.25">
      <c r="A841" s="11"/>
    </row>
    <row r="842" spans="1:1" ht="14.25" customHeight="1" x14ac:dyDescent="0.25">
      <c r="A842" s="11"/>
    </row>
    <row r="843" spans="1:1" ht="14.25" customHeight="1" x14ac:dyDescent="0.25">
      <c r="A843" s="11"/>
    </row>
    <row r="844" spans="1:1" ht="14.25" customHeight="1" x14ac:dyDescent="0.25">
      <c r="A844" s="11"/>
    </row>
    <row r="845" spans="1:1" ht="14.25" customHeight="1" x14ac:dyDescent="0.25">
      <c r="A845" s="11"/>
    </row>
    <row r="846" spans="1:1" ht="14.25" customHeight="1" x14ac:dyDescent="0.25">
      <c r="A846" s="11"/>
    </row>
    <row r="847" spans="1:1" ht="14.25" customHeight="1" x14ac:dyDescent="0.25">
      <c r="A847" s="11"/>
    </row>
    <row r="848" spans="1:1" ht="14.25" customHeight="1" x14ac:dyDescent="0.25">
      <c r="A848" s="11"/>
    </row>
    <row r="849" spans="1:1" ht="14.25" customHeight="1" x14ac:dyDescent="0.25">
      <c r="A849" s="11"/>
    </row>
    <row r="850" spans="1:1" ht="14.25" customHeight="1" x14ac:dyDescent="0.25">
      <c r="A850" s="11"/>
    </row>
    <row r="851" spans="1:1" ht="14.25" customHeight="1" x14ac:dyDescent="0.25">
      <c r="A851" s="11"/>
    </row>
    <row r="852" spans="1:1" ht="14.25" customHeight="1" x14ac:dyDescent="0.25">
      <c r="A852" s="11"/>
    </row>
    <row r="853" spans="1:1" ht="14.25" customHeight="1" x14ac:dyDescent="0.25">
      <c r="A853" s="11"/>
    </row>
    <row r="854" spans="1:1" ht="14.25" customHeight="1" x14ac:dyDescent="0.25">
      <c r="A854" s="11"/>
    </row>
    <row r="855" spans="1:1" ht="14.25" customHeight="1" x14ac:dyDescent="0.25">
      <c r="A855" s="11"/>
    </row>
    <row r="856" spans="1:1" ht="14.25" customHeight="1" x14ac:dyDescent="0.25">
      <c r="A856" s="11"/>
    </row>
    <row r="857" spans="1:1" ht="14.25" customHeight="1" x14ac:dyDescent="0.25">
      <c r="A857" s="11"/>
    </row>
    <row r="858" spans="1:1" ht="14.25" customHeight="1" x14ac:dyDescent="0.25">
      <c r="A858" s="11"/>
    </row>
    <row r="859" spans="1:1" ht="14.25" customHeight="1" x14ac:dyDescent="0.25">
      <c r="A859" s="11"/>
    </row>
    <row r="860" spans="1:1" ht="14.25" customHeight="1" x14ac:dyDescent="0.25">
      <c r="A860" s="11"/>
    </row>
    <row r="861" spans="1:1" ht="14.25" customHeight="1" x14ac:dyDescent="0.25">
      <c r="A861" s="11"/>
    </row>
    <row r="862" spans="1:1" ht="14.25" customHeight="1" x14ac:dyDescent="0.25">
      <c r="A862" s="11"/>
    </row>
    <row r="863" spans="1:1" ht="14.25" customHeight="1" x14ac:dyDescent="0.25">
      <c r="A863" s="11"/>
    </row>
    <row r="864" spans="1:1" ht="14.25" customHeight="1" x14ac:dyDescent="0.25">
      <c r="A864" s="11"/>
    </row>
    <row r="865" spans="1:1" ht="14.25" customHeight="1" x14ac:dyDescent="0.25">
      <c r="A865" s="11"/>
    </row>
    <row r="866" spans="1:1" ht="14.25" customHeight="1" x14ac:dyDescent="0.25">
      <c r="A866" s="11"/>
    </row>
    <row r="867" spans="1:1" ht="14.25" customHeight="1" x14ac:dyDescent="0.25">
      <c r="A867" s="11"/>
    </row>
    <row r="868" spans="1:1" ht="14.25" customHeight="1" x14ac:dyDescent="0.25">
      <c r="A868" s="11"/>
    </row>
    <row r="869" spans="1:1" ht="14.25" customHeight="1" x14ac:dyDescent="0.25">
      <c r="A869" s="11"/>
    </row>
    <row r="870" spans="1:1" ht="14.25" customHeight="1" x14ac:dyDescent="0.25">
      <c r="A870" s="11"/>
    </row>
    <row r="871" spans="1:1" ht="14.25" customHeight="1" x14ac:dyDescent="0.25">
      <c r="A871" s="11"/>
    </row>
    <row r="872" spans="1:1" ht="14.25" customHeight="1" x14ac:dyDescent="0.25">
      <c r="A872" s="11"/>
    </row>
    <row r="873" spans="1:1" ht="14.25" customHeight="1" x14ac:dyDescent="0.25">
      <c r="A873" s="11"/>
    </row>
    <row r="874" spans="1:1" ht="14.25" customHeight="1" x14ac:dyDescent="0.25">
      <c r="A874" s="11"/>
    </row>
    <row r="875" spans="1:1" ht="14.25" customHeight="1" x14ac:dyDescent="0.25">
      <c r="A875" s="11"/>
    </row>
    <row r="876" spans="1:1" ht="14.25" customHeight="1" x14ac:dyDescent="0.25">
      <c r="A876" s="11"/>
    </row>
    <row r="877" spans="1:1" ht="14.25" customHeight="1" x14ac:dyDescent="0.25">
      <c r="A877" s="11"/>
    </row>
    <row r="878" spans="1:1" ht="14.25" customHeight="1" x14ac:dyDescent="0.25">
      <c r="A878" s="11"/>
    </row>
    <row r="879" spans="1:1" ht="14.25" customHeight="1" x14ac:dyDescent="0.25">
      <c r="A879" s="11"/>
    </row>
    <row r="880" spans="1:1" ht="14.25" customHeight="1" x14ac:dyDescent="0.25">
      <c r="A880" s="11"/>
    </row>
    <row r="881" spans="1:1" ht="14.25" customHeight="1" x14ac:dyDescent="0.25">
      <c r="A881" s="11"/>
    </row>
    <row r="882" spans="1:1" ht="14.25" customHeight="1" x14ac:dyDescent="0.25">
      <c r="A882" s="11"/>
    </row>
    <row r="883" spans="1:1" ht="14.25" customHeight="1" x14ac:dyDescent="0.25">
      <c r="A883" s="11"/>
    </row>
    <row r="884" spans="1:1" ht="14.25" customHeight="1" x14ac:dyDescent="0.25">
      <c r="A884" s="11"/>
    </row>
    <row r="885" spans="1:1" ht="14.25" customHeight="1" x14ac:dyDescent="0.25">
      <c r="A885" s="11"/>
    </row>
    <row r="886" spans="1:1" ht="14.25" customHeight="1" x14ac:dyDescent="0.25">
      <c r="A886" s="11"/>
    </row>
    <row r="887" spans="1:1" ht="14.25" customHeight="1" x14ac:dyDescent="0.25">
      <c r="A887" s="11"/>
    </row>
    <row r="888" spans="1:1" ht="14.25" customHeight="1" x14ac:dyDescent="0.25">
      <c r="A888" s="11"/>
    </row>
    <row r="889" spans="1:1" ht="14.25" customHeight="1" x14ac:dyDescent="0.25">
      <c r="A889" s="11"/>
    </row>
    <row r="890" spans="1:1" ht="14.25" customHeight="1" x14ac:dyDescent="0.25">
      <c r="A890" s="11"/>
    </row>
    <row r="891" spans="1:1" ht="14.25" customHeight="1" x14ac:dyDescent="0.25">
      <c r="A891" s="11"/>
    </row>
    <row r="892" spans="1:1" ht="14.25" customHeight="1" x14ac:dyDescent="0.25">
      <c r="A892" s="11"/>
    </row>
    <row r="893" spans="1:1" ht="14.25" customHeight="1" x14ac:dyDescent="0.25">
      <c r="A893" s="11"/>
    </row>
    <row r="894" spans="1:1" ht="14.25" customHeight="1" x14ac:dyDescent="0.25">
      <c r="A894" s="11"/>
    </row>
    <row r="895" spans="1:1" ht="14.25" customHeight="1" x14ac:dyDescent="0.25">
      <c r="A895" s="11"/>
    </row>
    <row r="896" spans="1:1" ht="14.25" customHeight="1" x14ac:dyDescent="0.25">
      <c r="A896" s="11"/>
    </row>
    <row r="897" spans="1:1" ht="14.25" customHeight="1" x14ac:dyDescent="0.25">
      <c r="A897" s="11"/>
    </row>
    <row r="898" spans="1:1" ht="14.25" customHeight="1" x14ac:dyDescent="0.25">
      <c r="A898" s="11"/>
    </row>
    <row r="899" spans="1:1" ht="14.25" customHeight="1" x14ac:dyDescent="0.25">
      <c r="A899" s="11"/>
    </row>
    <row r="900" spans="1:1" ht="14.25" customHeight="1" x14ac:dyDescent="0.25">
      <c r="A900" s="11"/>
    </row>
    <row r="901" spans="1:1" ht="14.25" customHeight="1" x14ac:dyDescent="0.25">
      <c r="A901" s="11"/>
    </row>
    <row r="902" spans="1:1" ht="14.25" customHeight="1" x14ac:dyDescent="0.25">
      <c r="A902" s="11"/>
    </row>
    <row r="903" spans="1:1" ht="14.25" customHeight="1" x14ac:dyDescent="0.25">
      <c r="A903" s="11"/>
    </row>
    <row r="904" spans="1:1" ht="14.25" customHeight="1" x14ac:dyDescent="0.25">
      <c r="A904" s="11"/>
    </row>
    <row r="905" spans="1:1" ht="14.25" customHeight="1" x14ac:dyDescent="0.25">
      <c r="A905" s="11"/>
    </row>
    <row r="906" spans="1:1" ht="14.25" customHeight="1" x14ac:dyDescent="0.25">
      <c r="A906" s="11"/>
    </row>
    <row r="907" spans="1:1" ht="14.25" customHeight="1" x14ac:dyDescent="0.25">
      <c r="A907" s="11"/>
    </row>
    <row r="908" spans="1:1" ht="14.25" customHeight="1" x14ac:dyDescent="0.25">
      <c r="A908" s="11"/>
    </row>
    <row r="909" spans="1:1" ht="14.25" customHeight="1" x14ac:dyDescent="0.25">
      <c r="A909" s="11"/>
    </row>
    <row r="910" spans="1:1" ht="14.25" customHeight="1" x14ac:dyDescent="0.25">
      <c r="A910" s="11"/>
    </row>
    <row r="911" spans="1:1" ht="14.25" customHeight="1" x14ac:dyDescent="0.25">
      <c r="A911" s="11"/>
    </row>
    <row r="912" spans="1:1" ht="14.25" customHeight="1" x14ac:dyDescent="0.25">
      <c r="A912" s="11"/>
    </row>
    <row r="913" spans="1:1" ht="14.25" customHeight="1" x14ac:dyDescent="0.25">
      <c r="A913" s="11"/>
    </row>
    <row r="914" spans="1:1" ht="14.25" customHeight="1" x14ac:dyDescent="0.25">
      <c r="A914" s="11"/>
    </row>
    <row r="915" spans="1:1" ht="14.25" customHeight="1" x14ac:dyDescent="0.25">
      <c r="A915" s="11"/>
    </row>
    <row r="916" spans="1:1" ht="14.25" customHeight="1" x14ac:dyDescent="0.25">
      <c r="A916" s="11"/>
    </row>
    <row r="917" spans="1:1" ht="14.25" customHeight="1" x14ac:dyDescent="0.25">
      <c r="A917" s="11"/>
    </row>
    <row r="918" spans="1:1" ht="14.25" customHeight="1" x14ac:dyDescent="0.25">
      <c r="A918" s="11"/>
    </row>
    <row r="919" spans="1:1" ht="14.25" customHeight="1" x14ac:dyDescent="0.25">
      <c r="A919" s="11"/>
    </row>
    <row r="920" spans="1:1" ht="14.25" customHeight="1" x14ac:dyDescent="0.25">
      <c r="A920" s="11"/>
    </row>
    <row r="921" spans="1:1" ht="14.25" customHeight="1" x14ac:dyDescent="0.25">
      <c r="A921" s="11"/>
    </row>
    <row r="922" spans="1:1" ht="14.25" customHeight="1" x14ac:dyDescent="0.25">
      <c r="A922" s="11"/>
    </row>
    <row r="923" spans="1:1" ht="14.25" customHeight="1" x14ac:dyDescent="0.25">
      <c r="A923" s="11"/>
    </row>
    <row r="924" spans="1:1" ht="14.25" customHeight="1" x14ac:dyDescent="0.25">
      <c r="A924" s="11"/>
    </row>
    <row r="925" spans="1:1" ht="14.25" customHeight="1" x14ac:dyDescent="0.25">
      <c r="A925" s="11"/>
    </row>
    <row r="926" spans="1:1" ht="14.25" customHeight="1" x14ac:dyDescent="0.25">
      <c r="A926" s="11"/>
    </row>
    <row r="927" spans="1:1" ht="14.25" customHeight="1" x14ac:dyDescent="0.25">
      <c r="A927" s="11"/>
    </row>
    <row r="928" spans="1:1" ht="14.25" customHeight="1" x14ac:dyDescent="0.25">
      <c r="A928" s="11"/>
    </row>
    <row r="929" spans="1:1" ht="14.25" customHeight="1" x14ac:dyDescent="0.25">
      <c r="A929" s="11"/>
    </row>
    <row r="930" spans="1:1" ht="14.25" customHeight="1" x14ac:dyDescent="0.25">
      <c r="A930" s="11"/>
    </row>
    <row r="931" spans="1:1" ht="14.25" customHeight="1" x14ac:dyDescent="0.25">
      <c r="A931" s="11"/>
    </row>
    <row r="932" spans="1:1" ht="14.25" customHeight="1" x14ac:dyDescent="0.25">
      <c r="A932" s="11"/>
    </row>
    <row r="933" spans="1:1" ht="14.25" customHeight="1" x14ac:dyDescent="0.25">
      <c r="A933" s="11"/>
    </row>
    <row r="934" spans="1:1" ht="14.25" customHeight="1" x14ac:dyDescent="0.25">
      <c r="A934" s="11"/>
    </row>
    <row r="935" spans="1:1" ht="14.25" customHeight="1" x14ac:dyDescent="0.25">
      <c r="A935" s="11"/>
    </row>
    <row r="936" spans="1:1" ht="14.25" customHeight="1" x14ac:dyDescent="0.25">
      <c r="A936" s="11"/>
    </row>
    <row r="937" spans="1:1" ht="14.25" customHeight="1" x14ac:dyDescent="0.25">
      <c r="A937" s="11"/>
    </row>
    <row r="938" spans="1:1" ht="14.25" customHeight="1" x14ac:dyDescent="0.25">
      <c r="A938" s="11"/>
    </row>
    <row r="939" spans="1:1" ht="14.25" customHeight="1" x14ac:dyDescent="0.25">
      <c r="A939" s="11"/>
    </row>
    <row r="940" spans="1:1" ht="14.25" customHeight="1" x14ac:dyDescent="0.25">
      <c r="A940" s="11"/>
    </row>
    <row r="941" spans="1:1" ht="14.25" customHeight="1" x14ac:dyDescent="0.25">
      <c r="A941" s="11"/>
    </row>
    <row r="942" spans="1:1" ht="14.25" customHeight="1" x14ac:dyDescent="0.25">
      <c r="A942" s="11"/>
    </row>
    <row r="943" spans="1:1" ht="14.25" customHeight="1" x14ac:dyDescent="0.25">
      <c r="A943" s="11"/>
    </row>
    <row r="944" spans="1:1" ht="14.25" customHeight="1" x14ac:dyDescent="0.25">
      <c r="A944" s="11"/>
    </row>
    <row r="945" spans="1:1" ht="14.25" customHeight="1" x14ac:dyDescent="0.25">
      <c r="A945" s="11"/>
    </row>
    <row r="946" spans="1:1" ht="14.25" customHeight="1" x14ac:dyDescent="0.25">
      <c r="A946" s="11"/>
    </row>
    <row r="947" spans="1:1" ht="14.25" customHeight="1" x14ac:dyDescent="0.25">
      <c r="A947" s="11"/>
    </row>
    <row r="948" spans="1:1" ht="14.25" customHeight="1" x14ac:dyDescent="0.25">
      <c r="A948" s="11"/>
    </row>
    <row r="949" spans="1:1" ht="14.25" customHeight="1" x14ac:dyDescent="0.25">
      <c r="A949" s="11"/>
    </row>
    <row r="950" spans="1:1" ht="14.25" customHeight="1" x14ac:dyDescent="0.25">
      <c r="A950" s="11"/>
    </row>
    <row r="951" spans="1:1" ht="14.25" customHeight="1" x14ac:dyDescent="0.25">
      <c r="A951" s="11"/>
    </row>
    <row r="952" spans="1:1" ht="14.25" customHeight="1" x14ac:dyDescent="0.25">
      <c r="A952" s="11"/>
    </row>
    <row r="953" spans="1:1" ht="14.25" customHeight="1" x14ac:dyDescent="0.25">
      <c r="A953" s="11"/>
    </row>
    <row r="954" spans="1:1" ht="14.25" customHeight="1" x14ac:dyDescent="0.25">
      <c r="A954" s="11"/>
    </row>
    <row r="955" spans="1:1" ht="14.25" customHeight="1" x14ac:dyDescent="0.25">
      <c r="A955" s="11"/>
    </row>
    <row r="956" spans="1:1" ht="14.25" customHeight="1" x14ac:dyDescent="0.25">
      <c r="A956" s="11"/>
    </row>
    <row r="957" spans="1:1" ht="14.25" customHeight="1" x14ac:dyDescent="0.25">
      <c r="A957" s="11"/>
    </row>
    <row r="958" spans="1:1" ht="14.25" customHeight="1" x14ac:dyDescent="0.25">
      <c r="A958" s="11"/>
    </row>
    <row r="959" spans="1:1" ht="14.25" customHeight="1" x14ac:dyDescent="0.25">
      <c r="A959" s="11"/>
    </row>
    <row r="960" spans="1:1" ht="14.25" customHeight="1" x14ac:dyDescent="0.25">
      <c r="A960" s="11"/>
    </row>
    <row r="961" spans="1:1" ht="14.25" customHeight="1" x14ac:dyDescent="0.25">
      <c r="A961" s="11"/>
    </row>
    <row r="962" spans="1:1" ht="14.25" customHeight="1" x14ac:dyDescent="0.25">
      <c r="A962" s="11"/>
    </row>
    <row r="963" spans="1:1" ht="14.25" customHeight="1" x14ac:dyDescent="0.25">
      <c r="A963" s="11"/>
    </row>
    <row r="964" spans="1:1" ht="14.25" customHeight="1" x14ac:dyDescent="0.25">
      <c r="A964" s="11"/>
    </row>
    <row r="965" spans="1:1" ht="14.25" customHeight="1" x14ac:dyDescent="0.25">
      <c r="A965" s="11"/>
    </row>
    <row r="966" spans="1:1" ht="14.25" customHeight="1" x14ac:dyDescent="0.25">
      <c r="A966" s="11"/>
    </row>
    <row r="967" spans="1:1" ht="14.25" customHeight="1" x14ac:dyDescent="0.25">
      <c r="A967" s="11"/>
    </row>
    <row r="968" spans="1:1" ht="14.25" customHeight="1" x14ac:dyDescent="0.25">
      <c r="A968" s="11"/>
    </row>
    <row r="969" spans="1:1" ht="14.25" customHeight="1" x14ac:dyDescent="0.25">
      <c r="A969" s="11"/>
    </row>
    <row r="970" spans="1:1" ht="14.25" customHeight="1" x14ac:dyDescent="0.25">
      <c r="A970" s="11"/>
    </row>
    <row r="971" spans="1:1" ht="14.25" customHeight="1" x14ac:dyDescent="0.25">
      <c r="A971" s="11"/>
    </row>
    <row r="972" spans="1:1" ht="14.25" customHeight="1" x14ac:dyDescent="0.25">
      <c r="A972" s="11"/>
    </row>
    <row r="973" spans="1:1" ht="14.25" customHeight="1" x14ac:dyDescent="0.25">
      <c r="A973" s="11"/>
    </row>
    <row r="974" spans="1:1" ht="14.25" customHeight="1" x14ac:dyDescent="0.25">
      <c r="A974" s="11"/>
    </row>
    <row r="975" spans="1:1" ht="14.25" customHeight="1" x14ac:dyDescent="0.25">
      <c r="A975" s="11"/>
    </row>
    <row r="976" spans="1:1" ht="14.25" customHeight="1" x14ac:dyDescent="0.25">
      <c r="A976" s="11"/>
    </row>
    <row r="977" spans="1:1" ht="14.25" customHeight="1" x14ac:dyDescent="0.25">
      <c r="A977" s="11"/>
    </row>
    <row r="978" spans="1:1" ht="14.25" customHeight="1" x14ac:dyDescent="0.25">
      <c r="A978" s="11"/>
    </row>
    <row r="979" spans="1:1" ht="14.25" customHeight="1" x14ac:dyDescent="0.25">
      <c r="A979" s="11"/>
    </row>
    <row r="980" spans="1:1" ht="14.25" customHeight="1" x14ac:dyDescent="0.25">
      <c r="A980" s="11"/>
    </row>
    <row r="981" spans="1:1" ht="14.25" customHeight="1" x14ac:dyDescent="0.25">
      <c r="A981" s="11"/>
    </row>
    <row r="982" spans="1:1" ht="14.25" customHeight="1" x14ac:dyDescent="0.25">
      <c r="A982" s="11"/>
    </row>
    <row r="983" spans="1:1" ht="14.25" customHeight="1" x14ac:dyDescent="0.25">
      <c r="A983" s="11"/>
    </row>
    <row r="984" spans="1:1" ht="14.25" customHeight="1" x14ac:dyDescent="0.25">
      <c r="A984" s="11"/>
    </row>
    <row r="985" spans="1:1" ht="14.25" customHeight="1" x14ac:dyDescent="0.25">
      <c r="A985" s="11"/>
    </row>
    <row r="986" spans="1:1" ht="14.25" customHeight="1" x14ac:dyDescent="0.25">
      <c r="A986" s="11"/>
    </row>
    <row r="987" spans="1:1" ht="14.25" customHeight="1" x14ac:dyDescent="0.25">
      <c r="A987" s="11"/>
    </row>
    <row r="988" spans="1:1" ht="14.25" customHeight="1" x14ac:dyDescent="0.25">
      <c r="A988" s="11"/>
    </row>
    <row r="989" spans="1:1" ht="14.25" customHeight="1" x14ac:dyDescent="0.25">
      <c r="A989" s="11"/>
    </row>
    <row r="990" spans="1:1" ht="14.25" customHeight="1" x14ac:dyDescent="0.25">
      <c r="A990" s="11"/>
    </row>
    <row r="991" spans="1:1" ht="14.25" customHeight="1" x14ac:dyDescent="0.25">
      <c r="A991" s="11"/>
    </row>
    <row r="992" spans="1:1" ht="14.25" customHeight="1" x14ac:dyDescent="0.25">
      <c r="A992" s="11"/>
    </row>
    <row r="993" spans="1:1" ht="14.25" customHeight="1" x14ac:dyDescent="0.25">
      <c r="A993" s="11"/>
    </row>
    <row r="994" spans="1:1" ht="14.25" customHeight="1" x14ac:dyDescent="0.25">
      <c r="A994" s="11"/>
    </row>
    <row r="995" spans="1:1" ht="14.25" customHeight="1" x14ac:dyDescent="0.25">
      <c r="A995" s="11"/>
    </row>
    <row r="996" spans="1:1" ht="14.25" customHeight="1" x14ac:dyDescent="0.25">
      <c r="A996" s="11"/>
    </row>
    <row r="997" spans="1:1" ht="14.25" customHeight="1" x14ac:dyDescent="0.25">
      <c r="A997" s="11"/>
    </row>
    <row r="998" spans="1:1" ht="14.25" customHeight="1" x14ac:dyDescent="0.25">
      <c r="A998" s="11"/>
    </row>
    <row r="999" spans="1:1" ht="14.25" customHeight="1" x14ac:dyDescent="0.25">
      <c r="A999" s="11"/>
    </row>
  </sheetData>
  <mergeCells count="2">
    <mergeCell ref="I10:J10"/>
    <mergeCell ref="L10:M10"/>
  </mergeCells>
  <conditionalFormatting sqref="A11:A41">
    <cfRule type="expression" dxfId="260" priority="40">
      <formula>OR(WEEKDAY(A11)=1, WEEKDAY(A11)=7)</formula>
    </cfRule>
  </conditionalFormatting>
  <conditionalFormatting sqref="B11:E41 G11:G41">
    <cfRule type="expression" dxfId="259" priority="39">
      <formula>WEEKDAY($A11,2)&gt;5</formula>
    </cfRule>
  </conditionalFormatting>
  <conditionalFormatting sqref="C11:E41">
    <cfRule type="expression" dxfId="258" priority="38">
      <formula>WEEKDAY($A11,2)&gt;5</formula>
    </cfRule>
  </conditionalFormatting>
  <conditionalFormatting sqref="G11:G41">
    <cfRule type="containsText" dxfId="257" priority="41" operator="containsText" text="Overtime">
      <formula>NOT(ISERROR(SEARCH(("Overtime"),(G11))))</formula>
    </cfRule>
    <cfRule type="containsText" dxfId="256" priority="42" operator="containsText" text="Undertime">
      <formula>NOT(ISERROR(SEARCH(("Undertime"),(G11))))</formula>
    </cfRule>
  </conditionalFormatting>
  <conditionalFormatting sqref="I11:I12 I14">
    <cfRule type="containsText" dxfId="255" priority="43" operator="containsText" text="OVERTIME">
      <formula>NOT(ISERROR(SEARCH(("OVERTIME"),(I11))))</formula>
    </cfRule>
    <cfRule type="containsText" dxfId="254" priority="44" operator="containsText" text="UNDERTIME">
      <formula>NOT(ISERROR(SEARCH(("UNDERTIME"),(I11))))</formula>
    </cfRule>
  </conditionalFormatting>
  <conditionalFormatting sqref="J14">
    <cfRule type="expression" dxfId="253" priority="45">
      <formula>I14="OVERTIME"</formula>
    </cfRule>
    <cfRule type="expression" dxfId="252" priority="46">
      <formula>I14="UNDERTIME"</formula>
    </cfRule>
  </conditionalFormatting>
  <conditionalFormatting sqref="L11:L12 L14">
    <cfRule type="containsText" dxfId="251" priority="37" operator="containsText" text="UNDERTIME">
      <formula>NOT(ISERROR(SEARCH(("UNDERTIME"),(L11))))</formula>
    </cfRule>
  </conditionalFormatting>
  <conditionalFormatting sqref="L14 L11:L12">
    <cfRule type="containsText" dxfId="250" priority="36" operator="containsText" text="OVERTIME">
      <formula>NOT(ISERROR(SEARCH(("OVERTIME"),(L11))))</formula>
    </cfRule>
  </conditionalFormatting>
  <conditionalFormatting sqref="L14">
    <cfRule type="containsText" dxfId="249" priority="32" operator="containsText" text="OVERTIME">
      <formula>NOT(ISERROR(SEARCH(("OVERTIME"),(L14))))</formula>
    </cfRule>
    <cfRule type="containsText" dxfId="248" priority="33" operator="containsText" text="UNDERTIME">
      <formula>NOT(ISERROR(SEARCH(("UNDERTIME"),(L14))))</formula>
    </cfRule>
  </conditionalFormatting>
  <conditionalFormatting sqref="M14">
    <cfRule type="expression" dxfId="247" priority="34">
      <formula>L14="OVERTIME"</formula>
    </cfRule>
    <cfRule type="expression" dxfId="246" priority="35">
      <formula>L14="UNDERTIME"</formula>
    </cfRule>
  </conditionalFormatting>
  <conditionalFormatting sqref="J2">
    <cfRule type="expression" dxfId="245" priority="14">
      <formula>$J$2&gt;$J$1</formula>
    </cfRule>
    <cfRule type="expression" dxfId="244" priority="15">
      <formula>$J$2&lt;$J$1</formula>
    </cfRule>
    <cfRule type="expression" dxfId="243" priority="11" stopIfTrue="1">
      <formula>ABS(ABS($J$2)-ABS($J$1)) &lt; $K$12</formula>
    </cfRule>
  </conditionalFormatting>
  <conditionalFormatting sqref="J3">
    <cfRule type="expression" dxfId="242" priority="60">
      <formula>$J$3&gt;($J$1 - $J$5 - $J$6 - $J$7 - $J$8)</formula>
    </cfRule>
    <cfRule type="expression" dxfId="241" priority="61">
      <formula>$J$3&lt;($J$1 - $J$5 - $J$6 - $J$7 - $J$8)</formula>
    </cfRule>
    <cfRule type="expression" dxfId="240" priority="12" stopIfTrue="1">
      <formula>ABS(ABS($J$3) - ABS($J$1-$J$5-$J$6-$J$7-$J$8)) &lt; $K$12</formula>
    </cfRule>
  </conditionalFormatting>
  <conditionalFormatting sqref="F11:F41">
    <cfRule type="expression" dxfId="239" priority="5">
      <formula>WEEKDAY($A11,2)&gt;5</formula>
    </cfRule>
  </conditionalFormatting>
  <conditionalFormatting sqref="F11:F41">
    <cfRule type="expression" dxfId="238" priority="4">
      <formula>WEEKDAY($A11,2)&gt;5</formula>
    </cfRule>
  </conditionalFormatting>
  <conditionalFormatting sqref="F11:F41">
    <cfRule type="expression" dxfId="237" priority="1">
      <formula>ABS(ABS($E11)-ABS($B$8)) &lt; $K$12/2</formula>
    </cfRule>
    <cfRule type="expression" dxfId="236" priority="2">
      <formula>AND($F11 &lt;&gt;"", $E11 &lt; $B$8)</formula>
    </cfRule>
    <cfRule type="expression" dxfId="235" priority="3">
      <formula>AND($F11 &lt;&gt;"", $E11 &gt; $B$8)</formula>
    </cfRule>
  </conditionalFormatting>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998"/>
  <sheetViews>
    <sheetView zoomScale="85" zoomScaleNormal="85" workbookViewId="0">
      <selection activeCell="B10" sqref="B10"/>
    </sheetView>
  </sheetViews>
  <sheetFormatPr defaultColWidth="14.42578125" defaultRowHeight="15" x14ac:dyDescent="0.25"/>
  <cols>
    <col min="1" max="1" width="13" bestFit="1" customWidth="1"/>
    <col min="2" max="2" width="9.28515625" bestFit="1" customWidth="1"/>
    <col min="3" max="3" width="14.5703125" bestFit="1" customWidth="1"/>
    <col min="4" max="4" width="12" bestFit="1" customWidth="1"/>
    <col min="5" max="5" width="13.7109375" bestFit="1" customWidth="1"/>
    <col min="6" max="6" width="10.28515625" bestFit="1" customWidth="1"/>
    <col min="7" max="7" width="16.7109375" bestFit="1" customWidth="1"/>
    <col min="8" max="8" width="8.7109375" customWidth="1"/>
    <col min="9" max="9" width="17.85546875" bestFit="1" customWidth="1"/>
    <col min="10" max="10" width="9.140625" bestFit="1" customWidth="1"/>
    <col min="11" max="11" width="14.42578125" customWidth="1"/>
    <col min="12" max="12" width="17.85546875" bestFit="1" customWidth="1"/>
    <col min="13" max="13" width="15.42578125" customWidth="1"/>
    <col min="14" max="14" width="8.7109375" customWidth="1"/>
    <col min="15" max="15" width="31.140625" bestFit="1" customWidth="1"/>
    <col min="16" max="27" width="8.7109375" customWidth="1"/>
  </cols>
  <sheetData>
    <row r="1" spans="1:15" ht="14.25" customHeight="1" thickBot="1" x14ac:dyDescent="0.3">
      <c r="A1" s="1" t="s">
        <v>0</v>
      </c>
      <c r="B1" s="25" t="str">
        <f>Nome</f>
        <v>Giulio</v>
      </c>
      <c r="C1" s="79"/>
      <c r="I1" s="93" t="s">
        <v>30</v>
      </c>
      <c r="J1" s="94">
        <f>NETWORKDAYS(DATE(AnnoApr,Mese4,1),DATE(AnnoApr,Mese4+1,0),)*OreTarget</f>
        <v>6.6666666666666661</v>
      </c>
    </row>
    <row r="2" spans="1:15" ht="14.25" customHeight="1" thickBot="1" x14ac:dyDescent="0.3">
      <c r="A2" s="2" t="s">
        <v>2</v>
      </c>
      <c r="B2" s="26" t="str">
        <f>Cognome</f>
        <v>D'Errico</v>
      </c>
      <c r="C2" s="79"/>
      <c r="I2" s="93" t="s">
        <v>31</v>
      </c>
      <c r="J2" s="94">
        <f>J3+J5+J6+OrePermessiApr+J8</f>
        <v>0</v>
      </c>
    </row>
    <row r="3" spans="1:15" ht="14.25" customHeight="1" thickBot="1" x14ac:dyDescent="0.3">
      <c r="A3" s="2" t="s">
        <v>4</v>
      </c>
      <c r="B3" s="3">
        <f>Mese1+3</f>
        <v>4</v>
      </c>
      <c r="C3" s="80"/>
      <c r="I3" s="95" t="s">
        <v>9</v>
      </c>
      <c r="J3" s="94">
        <f>SUM(OreLavorateApr)</f>
        <v>0</v>
      </c>
    </row>
    <row r="4" spans="1:15" ht="14.25" customHeight="1" thickBot="1" x14ac:dyDescent="0.3">
      <c r="A4" s="4" t="s">
        <v>5</v>
      </c>
      <c r="B4" s="5">
        <f>Anno</f>
        <v>2023</v>
      </c>
      <c r="C4" s="80"/>
      <c r="I4" s="97" t="s">
        <v>38</v>
      </c>
      <c r="J4" s="99">
        <f>J1-J5-J6-OrePermessiApr-J8</f>
        <v>6.6666666666666661</v>
      </c>
      <c r="K4" s="7"/>
      <c r="L4" s="7"/>
      <c r="M4" s="7"/>
    </row>
    <row r="5" spans="1:15" ht="14.25" customHeight="1" thickBot="1" x14ac:dyDescent="0.3">
      <c r="A5" s="8"/>
      <c r="I5" s="97" t="s">
        <v>32</v>
      </c>
      <c r="J5" s="96"/>
      <c r="K5" s="7"/>
      <c r="L5" s="7"/>
      <c r="M5" s="9"/>
    </row>
    <row r="6" spans="1:15" ht="14.25" customHeight="1" thickBot="1" x14ac:dyDescent="0.3">
      <c r="A6" s="15" t="s">
        <v>13</v>
      </c>
      <c r="B6" s="19">
        <f>DurataPausa</f>
        <v>3.125E-2</v>
      </c>
      <c r="C6" s="7"/>
      <c r="I6" s="97" t="s">
        <v>33</v>
      </c>
      <c r="J6" s="96"/>
      <c r="K6" s="7"/>
      <c r="L6" s="7"/>
      <c r="M6" s="7"/>
    </row>
    <row r="7" spans="1:15" ht="14.25" customHeight="1" thickBot="1" x14ac:dyDescent="0.3">
      <c r="A7" s="16" t="s">
        <v>12</v>
      </c>
      <c r="B7" s="17">
        <f>OraPausa</f>
        <v>0.55208333333333337</v>
      </c>
      <c r="C7" s="7"/>
      <c r="G7" s="10"/>
      <c r="H7" s="10"/>
      <c r="I7" s="97" t="s">
        <v>34</v>
      </c>
      <c r="J7" s="96"/>
      <c r="K7" s="7"/>
      <c r="L7" s="7"/>
      <c r="M7" s="7"/>
    </row>
    <row r="8" spans="1:15" ht="14.25" customHeight="1" thickBot="1" x14ac:dyDescent="0.3">
      <c r="A8" s="14" t="s">
        <v>6</v>
      </c>
      <c r="B8" s="18">
        <f>OreTarget</f>
        <v>0.33333333333333331</v>
      </c>
      <c r="C8" s="7"/>
      <c r="F8" s="7"/>
      <c r="I8" s="97" t="s">
        <v>35</v>
      </c>
      <c r="J8" s="96"/>
      <c r="K8" s="7"/>
      <c r="L8" s="7"/>
      <c r="M8" s="7"/>
    </row>
    <row r="9" spans="1:15" ht="14.25" customHeight="1" thickBot="1" x14ac:dyDescent="0.3">
      <c r="K9" s="7"/>
      <c r="L9" s="7"/>
      <c r="M9" s="7"/>
      <c r="O9" s="84"/>
    </row>
    <row r="10" spans="1:15" ht="14.25" customHeight="1" thickBot="1" x14ac:dyDescent="0.3">
      <c r="A10" s="62" t="s">
        <v>7</v>
      </c>
      <c r="B10" s="63" t="s">
        <v>40</v>
      </c>
      <c r="C10" s="63" t="s">
        <v>29</v>
      </c>
      <c r="D10" s="63" t="s">
        <v>8</v>
      </c>
      <c r="E10" s="63" t="s">
        <v>9</v>
      </c>
      <c r="F10" s="64" t="s">
        <v>10</v>
      </c>
      <c r="G10" s="65" t="s">
        <v>11</v>
      </c>
      <c r="I10" s="103" t="s">
        <v>14</v>
      </c>
      <c r="J10" s="104"/>
      <c r="L10" s="105" t="s">
        <v>15</v>
      </c>
      <c r="M10" s="106"/>
    </row>
    <row r="11" spans="1:15" ht="14.25" customHeight="1" x14ac:dyDescent="0.25">
      <c r="A11" s="70">
        <f>DATE(AnnoApr,Mese4,GiorniMesi!D2)</f>
        <v>45017</v>
      </c>
      <c r="B11" s="48"/>
      <c r="C11" s="48" t="str">
        <f t="shared" ref="C11:C40" si="0">IF(B11&lt;&gt;"", IF(B11 &lt; OraPausaApr, B11 + OreTargetApr + DurataPausaApr, IF(AND(B11 &gt;= OraPausaApr, B11 &lt;= OraPausaApr + DurataPausaApr), OraPausaApr + DurataPausaApr + OreTargetApr/2, B11 + OreTargetApr/2)),"")</f>
        <v/>
      </c>
      <c r="D11" s="48"/>
      <c r="E11" s="48" t="str">
        <f t="shared" ref="E11:E40" si="1">IF(OR(ISBLANK(B11),ISBLANK(D11)),"", IF(B11 &lt; OraPausaApr, IF(D11 &gt; OraPausaApr + DurataPausaApr, ABS(D11 - DurataPausaApr - B11), IF(D11 &lt; OraPausaApr, ABS(D11 - B11), ABS(OraPausaApr - B11))), IF(B11 &lt; OraPausaApr + DurataPausaApr, IF(D11 &gt; OraPausaApr + DurataPausaApr, ABS(D11 - (OraPausaApr + DurataPausaApr)), ABS(D11 - D11)), IF(D11 &gt; OraPausaApr + DurataPausaApr, ABS(D11 - B11), ABS(D11 - D11)))))</f>
        <v/>
      </c>
      <c r="F11" s="34" t="str">
        <f t="shared" ref="F11:F40" si="2">IF(OR(ISBLANK(B11),ISBLANK(D11)),"",
         ABS(OreTargetApr-E11))</f>
        <v/>
      </c>
      <c r="G11" s="53" t="str">
        <f t="shared" ref="G11:G40" si="3">IF(OR(ISBLANK(B11),ISBLANK(D11)),"",
        IF(E11&lt;&gt;OreTargetApr,
               IF(E11&gt;OreTargetApr,"Overtime","Undertime"),
          ""))</f>
        <v/>
      </c>
      <c r="I11" s="20" t="s">
        <v>1</v>
      </c>
      <c r="J11" s="21">
        <f>SUMIF(OverUnderTimeApr, "Overtime",DifferenzaApr)</f>
        <v>0</v>
      </c>
      <c r="L11" s="27" t="s">
        <v>1</v>
      </c>
      <c r="M11" s="28">
        <f>SUMIF(OverUnderTimeApr, "Overtime",DifferenzaApr)+Mar!M11</f>
        <v>0</v>
      </c>
    </row>
    <row r="12" spans="1:15" ht="14.25" customHeight="1" thickBot="1" x14ac:dyDescent="0.3">
      <c r="A12" s="70">
        <f>DATE(AnnoApr,Mese4,GiorniMesi!D3)</f>
        <v>45018</v>
      </c>
      <c r="B12" s="45"/>
      <c r="C12" s="48" t="str">
        <f t="shared" si="0"/>
        <v/>
      </c>
      <c r="D12" s="45"/>
      <c r="E12" s="48" t="str">
        <f t="shared" si="1"/>
        <v/>
      </c>
      <c r="F12" s="34" t="str">
        <f t="shared" si="2"/>
        <v/>
      </c>
      <c r="G12" s="53" t="str">
        <f t="shared" si="3"/>
        <v/>
      </c>
      <c r="I12" s="22" t="s">
        <v>3</v>
      </c>
      <c r="J12" s="23">
        <f>IF(SUMIF(OverUnderTimeApr, "Undertime",DifferenzaApr)&gt;=OrePermessiApr, ABS(SUMIF(OverUnderTimeApr, "Undertime",DifferenzaApr) - OrePermessiApr), ABS(OrePermessiApr - SUMIF(OverUnderTimeApr, "Undertime",DifferenzaApr)))</f>
        <v>0</v>
      </c>
      <c r="K12" s="91">
        <v>6.8287037037037025E-4</v>
      </c>
      <c r="L12" s="29" t="s">
        <v>3</v>
      </c>
      <c r="M12" s="30">
        <f>IF(SUMIF(OverUnderTimeApr, "Undertime",DifferenzaApr)&gt;=OrePermessiApr, ABS(SUMIF(OverUnderTimeApr, "Undertime",DifferenzaApr) - OrePermessiApr + PrtlUntmTOTMar), ABS(PrtlUntmTOTMar + OrePermessiApr - SUMIF(OverUnderTimeApr, "Undertime",DifferenzaApr)))</f>
        <v>0</v>
      </c>
    </row>
    <row r="13" spans="1:15" ht="14.25" customHeight="1" thickBot="1" x14ac:dyDescent="0.3">
      <c r="A13" s="70">
        <f>DATE(AnnoApr,Mese4,GiorniMesi!D4)</f>
        <v>45019</v>
      </c>
      <c r="B13" s="47"/>
      <c r="C13" s="48" t="str">
        <f t="shared" si="0"/>
        <v/>
      </c>
      <c r="D13" s="47"/>
      <c r="E13" s="48" t="str">
        <f t="shared" si="1"/>
        <v/>
      </c>
      <c r="F13" s="34" t="str">
        <f t="shared" si="2"/>
        <v/>
      </c>
      <c r="G13" s="53" t="str">
        <f t="shared" si="3"/>
        <v/>
      </c>
      <c r="K13" s="10"/>
    </row>
    <row r="14" spans="1:15" ht="14.25" customHeight="1" thickBot="1" x14ac:dyDescent="0.3">
      <c r="A14" s="70">
        <f>DATE(AnnoApr,Mese4,GiorniMesi!D5)</f>
        <v>45020</v>
      </c>
      <c r="B14" s="47"/>
      <c r="C14" s="48" t="str">
        <f t="shared" si="0"/>
        <v/>
      </c>
      <c r="D14" s="47"/>
      <c r="E14" s="48" t="str">
        <f t="shared" si="1"/>
        <v/>
      </c>
      <c r="F14" s="34" t="str">
        <f t="shared" si="2"/>
        <v/>
      </c>
      <c r="G14" s="53" t="str">
        <f t="shared" si="3"/>
        <v/>
      </c>
      <c r="I14" s="6" t="str">
        <f>IF(ABS(ABS(PrtlOvtmApr)-ABS(PrtlUntmApr))&lt; OneMinuteApr,"",
    IF(ABS(PrtlOvtmApr) &gt; ABS(PrtlUntmApr), "OVERTIME", "UNDERTIME"))</f>
        <v/>
      </c>
      <c r="J14" s="13">
        <f>ABS(ABS(PrtlOvtmApr)-ABS(PrtlUntmApr))</f>
        <v>0</v>
      </c>
      <c r="K14" s="10"/>
      <c r="L14" s="31" t="str">
        <f>IF(ABS(ABS(PrtlOvtmTOTApr)-ABS(PrtlUntmTOTApr))&lt; OneMinuteApr,"",
    IF(ABS(PrtlOvtmTOTApr) &gt; ABS(PrtlUntmTOTApr), "OVERTIME", "UNDERTIME"))</f>
        <v/>
      </c>
      <c r="M14" s="32">
        <f>ABS(ABS(PrtlOvtmTOTApr)-ABS(PrtlUntmTOTApr))</f>
        <v>0</v>
      </c>
      <c r="N14" s="7"/>
    </row>
    <row r="15" spans="1:15" ht="14.25" customHeight="1" x14ac:dyDescent="0.25">
      <c r="A15" s="70">
        <f>DATE(AnnoApr,Mese4,GiorniMesi!D6)</f>
        <v>45021</v>
      </c>
      <c r="B15" s="47"/>
      <c r="C15" s="48" t="str">
        <f t="shared" si="0"/>
        <v/>
      </c>
      <c r="D15" s="47"/>
      <c r="E15" s="48" t="str">
        <f t="shared" si="1"/>
        <v/>
      </c>
      <c r="F15" s="34" t="str">
        <f t="shared" si="2"/>
        <v/>
      </c>
      <c r="G15" s="53" t="str">
        <f t="shared" si="3"/>
        <v/>
      </c>
      <c r="K15" s="10"/>
    </row>
    <row r="16" spans="1:15" ht="14.25" customHeight="1" x14ac:dyDescent="0.25">
      <c r="A16" s="70">
        <f>DATE(AnnoApr,Mese4,GiorniMesi!D7)</f>
        <v>45022</v>
      </c>
      <c r="B16" s="47"/>
      <c r="C16" s="48" t="str">
        <f t="shared" si="0"/>
        <v/>
      </c>
      <c r="D16" s="47"/>
      <c r="E16" s="48" t="str">
        <f t="shared" si="1"/>
        <v/>
      </c>
      <c r="F16" s="34" t="str">
        <f t="shared" si="2"/>
        <v/>
      </c>
      <c r="G16" s="53" t="str">
        <f t="shared" si="3"/>
        <v/>
      </c>
      <c r="K16" s="10"/>
    </row>
    <row r="17" spans="1:11" ht="14.25" customHeight="1" x14ac:dyDescent="0.25">
      <c r="A17" s="100">
        <f>DATE(AnnoApr,Mese4,GiorniMesi!D8)</f>
        <v>45023</v>
      </c>
      <c r="B17" s="47"/>
      <c r="C17" s="48" t="str">
        <f t="shared" ref="C17" si="4">IF(B17&lt;&gt;"", IF(B17 &lt; OraPausaApr, B17 + OreTargetApr + DurataPausaApr, IF(AND(B17 &gt;= OraPausaApr, B17 &lt;= OraPausaApr + DurataPausaApr), OraPausaApr + DurataPausaApr + OreTargetApr/2, B17 + OreTargetApr/2)),"")</f>
        <v/>
      </c>
      <c r="D17" s="47"/>
      <c r="E17" s="48" t="str">
        <f t="shared" ref="E17" si="5">IF(OR(ISBLANK(B17),ISBLANK(D17)),"", IF(B17 &lt; OraPausaApr, IF(D17 &gt; OraPausaApr + DurataPausaApr, ABS(D17 - DurataPausaApr - B17), IF(D17 &lt; OraPausaApr, ABS(D17 - B17), ABS(OraPausaApr - B17))), IF(B17 &lt; OraPausaApr + DurataPausaApr, IF(D17 &gt; OraPausaApr + DurataPausaApr, ABS(D17 - (OraPausaApr + DurataPausaApr)), ABS(D17 - D17)), IF(D17 &gt; OraPausaApr + DurataPausaApr, ABS(D17 - B17), ABS(D17 - D17)))))</f>
        <v/>
      </c>
      <c r="F17" s="34" t="str">
        <f t="shared" ref="F17" si="6">IF(OR(ISBLANK(B17),ISBLANK(D17)),"",
         ABS(OreTargetApr-E17))</f>
        <v/>
      </c>
      <c r="G17" s="53" t="str">
        <f t="shared" ref="G17" si="7">IF(OR(ISBLANK(B17),ISBLANK(D17)),"",
        IF(E17&lt;&gt;OreTargetApr,
               IF(E17&gt;OreTargetApr,"Overtime","Undertime"),
          ""))</f>
        <v/>
      </c>
      <c r="K17" s="10"/>
    </row>
    <row r="18" spans="1:11" ht="14.25" customHeight="1" x14ac:dyDescent="0.25">
      <c r="A18" s="70">
        <f>DATE(AnnoApr,Mese4,GiorniMesi!D9)</f>
        <v>45024</v>
      </c>
      <c r="B18" s="47"/>
      <c r="C18" s="48" t="str">
        <f t="shared" si="0"/>
        <v/>
      </c>
      <c r="D18" s="47"/>
      <c r="E18" s="48" t="str">
        <f t="shared" si="1"/>
        <v/>
      </c>
      <c r="F18" s="34" t="str">
        <f t="shared" si="2"/>
        <v/>
      </c>
      <c r="G18" s="53" t="str">
        <f t="shared" si="3"/>
        <v/>
      </c>
      <c r="K18" s="10"/>
    </row>
    <row r="19" spans="1:11" ht="14.25" customHeight="1" x14ac:dyDescent="0.25">
      <c r="A19" s="70">
        <f>DATE(AnnoApr,Mese4,GiorniMesi!D10)</f>
        <v>45025</v>
      </c>
      <c r="B19" s="47"/>
      <c r="C19" s="48" t="str">
        <f t="shared" si="0"/>
        <v/>
      </c>
      <c r="D19" s="47"/>
      <c r="E19" s="48" t="str">
        <f t="shared" si="1"/>
        <v/>
      </c>
      <c r="F19" s="34" t="str">
        <f t="shared" si="2"/>
        <v/>
      </c>
      <c r="G19" s="53" t="str">
        <f t="shared" si="3"/>
        <v/>
      </c>
      <c r="K19" s="10"/>
    </row>
    <row r="20" spans="1:11" ht="14.25" customHeight="1" x14ac:dyDescent="0.25">
      <c r="A20" s="100">
        <f>DATE(AnnoApr,Mese4,GiorniMesi!D11)</f>
        <v>45026</v>
      </c>
      <c r="B20" s="47"/>
      <c r="C20" s="48" t="str">
        <f t="shared" ref="C20:C22" si="8">IF(B20&lt;&gt;"", IF(B20 &lt; OraPausaApr, B20 + OreTargetApr + DurataPausaApr, IF(AND(B20 &gt;= OraPausaApr, B20 &lt;= OraPausaApr + DurataPausaApr), OraPausaApr + DurataPausaApr + OreTargetApr/2, B20 + OreTargetApr/2)),"")</f>
        <v/>
      </c>
      <c r="D20" s="47"/>
      <c r="E20" s="48" t="str">
        <f t="shared" ref="E20:E22" si="9">IF(OR(ISBLANK(B20),ISBLANK(D20)),"", IF(B20 &lt; OraPausaApr, IF(D20 &gt; OraPausaApr + DurataPausaApr, ABS(D20 - DurataPausaApr - B20), IF(D20 &lt; OraPausaApr, ABS(D20 - B20), ABS(OraPausaApr - B20))), IF(B20 &lt; OraPausaApr + DurataPausaApr, IF(D20 &gt; OraPausaApr + DurataPausaApr, ABS(D20 - (OraPausaApr + DurataPausaApr)), ABS(D20 - D20)), IF(D20 &gt; OraPausaApr + DurataPausaApr, ABS(D20 - B20), ABS(D20 - D20)))))</f>
        <v/>
      </c>
      <c r="F20" s="34" t="str">
        <f t="shared" ref="F20:F22" si="10">IF(OR(ISBLANK(B20),ISBLANK(D20)),"",
         ABS(OreTargetApr-E20))</f>
        <v/>
      </c>
      <c r="G20" s="53" t="str">
        <f t="shared" ref="G20:G22" si="11">IF(OR(ISBLANK(B20),ISBLANK(D20)),"",
        IF(E20&lt;&gt;OreTargetApr,
               IF(E20&gt;OreTargetApr,"Overtime","Undertime"),
          ""))</f>
        <v/>
      </c>
    </row>
    <row r="21" spans="1:11" ht="14.25" customHeight="1" x14ac:dyDescent="0.25">
      <c r="A21" s="100">
        <f>DATE(AnnoApr,Mese4,GiorniMesi!D12)</f>
        <v>45027</v>
      </c>
      <c r="B21" s="47"/>
      <c r="C21" s="48" t="str">
        <f t="shared" si="8"/>
        <v/>
      </c>
      <c r="D21" s="47"/>
      <c r="E21" s="48" t="str">
        <f t="shared" si="9"/>
        <v/>
      </c>
      <c r="F21" s="34" t="str">
        <f t="shared" si="10"/>
        <v/>
      </c>
      <c r="G21" s="53" t="str">
        <f t="shared" si="11"/>
        <v/>
      </c>
    </row>
    <row r="22" spans="1:11" ht="14.25" customHeight="1" x14ac:dyDescent="0.25">
      <c r="A22" s="100">
        <f>DATE(AnnoApr,Mese4,GiorniMesi!D13)</f>
        <v>45028</v>
      </c>
      <c r="B22" s="47"/>
      <c r="C22" s="48" t="str">
        <f t="shared" si="8"/>
        <v/>
      </c>
      <c r="D22" s="47"/>
      <c r="E22" s="48" t="str">
        <f t="shared" si="9"/>
        <v/>
      </c>
      <c r="F22" s="34" t="str">
        <f t="shared" si="10"/>
        <v/>
      </c>
      <c r="G22" s="53" t="str">
        <f t="shared" si="11"/>
        <v/>
      </c>
    </row>
    <row r="23" spans="1:11" ht="14.25" customHeight="1" x14ac:dyDescent="0.25">
      <c r="A23" s="70">
        <f>DATE(AnnoApr,Mese4,GiorniMesi!D14)</f>
        <v>45029</v>
      </c>
      <c r="B23" s="47"/>
      <c r="C23" s="48" t="str">
        <f t="shared" si="0"/>
        <v/>
      </c>
      <c r="D23" s="47"/>
      <c r="E23" s="48" t="str">
        <f t="shared" si="1"/>
        <v/>
      </c>
      <c r="F23" s="34" t="str">
        <f t="shared" si="2"/>
        <v/>
      </c>
      <c r="G23" s="53" t="str">
        <f t="shared" si="3"/>
        <v/>
      </c>
    </row>
    <row r="24" spans="1:11" ht="14.25" customHeight="1" x14ac:dyDescent="0.25">
      <c r="A24" s="70">
        <f>DATE(AnnoApr,Mese4,GiorniMesi!D15)</f>
        <v>45030</v>
      </c>
      <c r="B24" s="47"/>
      <c r="C24" s="48" t="str">
        <f t="shared" si="0"/>
        <v/>
      </c>
      <c r="D24" s="47"/>
      <c r="E24" s="48" t="str">
        <f t="shared" si="1"/>
        <v/>
      </c>
      <c r="F24" s="34" t="str">
        <f t="shared" si="2"/>
        <v/>
      </c>
      <c r="G24" s="53" t="str">
        <f t="shared" si="3"/>
        <v/>
      </c>
    </row>
    <row r="25" spans="1:11" ht="14.25" customHeight="1" x14ac:dyDescent="0.25">
      <c r="A25" s="70">
        <f>DATE(AnnoApr,Mese4,GiorniMesi!D16)</f>
        <v>45031</v>
      </c>
      <c r="B25" s="47"/>
      <c r="C25" s="48" t="str">
        <f t="shared" si="0"/>
        <v/>
      </c>
      <c r="D25" s="47"/>
      <c r="E25" s="48" t="str">
        <f t="shared" si="1"/>
        <v/>
      </c>
      <c r="F25" s="34" t="str">
        <f t="shared" si="2"/>
        <v/>
      </c>
      <c r="G25" s="53" t="str">
        <f t="shared" si="3"/>
        <v/>
      </c>
    </row>
    <row r="26" spans="1:11" ht="14.25" customHeight="1" x14ac:dyDescent="0.25">
      <c r="A26" s="70">
        <f>DATE(AnnoApr,Mese4,GiorniMesi!D17)</f>
        <v>45032</v>
      </c>
      <c r="B26" s="47"/>
      <c r="C26" s="48" t="str">
        <f t="shared" si="0"/>
        <v/>
      </c>
      <c r="D26" s="47"/>
      <c r="E26" s="48" t="str">
        <f t="shared" si="1"/>
        <v/>
      </c>
      <c r="F26" s="34" t="str">
        <f t="shared" si="2"/>
        <v/>
      </c>
      <c r="G26" s="53" t="str">
        <f t="shared" si="3"/>
        <v/>
      </c>
    </row>
    <row r="27" spans="1:11" ht="14.25" customHeight="1" x14ac:dyDescent="0.25">
      <c r="A27" s="70">
        <f>DATE(AnnoApr,Mese4,GiorniMesi!D18)</f>
        <v>45033</v>
      </c>
      <c r="B27" s="47"/>
      <c r="C27" s="48" t="str">
        <f t="shared" si="0"/>
        <v/>
      </c>
      <c r="D27" s="47"/>
      <c r="E27" s="48" t="str">
        <f t="shared" si="1"/>
        <v/>
      </c>
      <c r="F27" s="34" t="str">
        <f t="shared" si="2"/>
        <v/>
      </c>
      <c r="G27" s="53" t="str">
        <f t="shared" si="3"/>
        <v/>
      </c>
    </row>
    <row r="28" spans="1:11" ht="14.25" customHeight="1" x14ac:dyDescent="0.25">
      <c r="A28" s="70">
        <f>DATE(AnnoApr,Mese4,GiorniMesi!D19)</f>
        <v>45034</v>
      </c>
      <c r="B28" s="47"/>
      <c r="C28" s="48" t="str">
        <f t="shared" si="0"/>
        <v/>
      </c>
      <c r="D28" s="47"/>
      <c r="E28" s="48" t="str">
        <f t="shared" si="1"/>
        <v/>
      </c>
      <c r="F28" s="34" t="str">
        <f t="shared" si="2"/>
        <v/>
      </c>
      <c r="G28" s="53" t="str">
        <f t="shared" si="3"/>
        <v/>
      </c>
    </row>
    <row r="29" spans="1:11" ht="14.25" customHeight="1" x14ac:dyDescent="0.25">
      <c r="A29" s="70">
        <f>DATE(AnnoApr,Mese4,GiorniMesi!D20)</f>
        <v>45035</v>
      </c>
      <c r="B29" s="47"/>
      <c r="C29" s="48" t="str">
        <f t="shared" si="0"/>
        <v/>
      </c>
      <c r="D29" s="47"/>
      <c r="E29" s="48" t="str">
        <f t="shared" si="1"/>
        <v/>
      </c>
      <c r="F29" s="34" t="str">
        <f t="shared" si="2"/>
        <v/>
      </c>
      <c r="G29" s="53" t="str">
        <f t="shared" si="3"/>
        <v/>
      </c>
    </row>
    <row r="30" spans="1:11" ht="14.25" customHeight="1" x14ac:dyDescent="0.25">
      <c r="A30" s="70">
        <f>DATE(AnnoApr,Mese4,GiorniMesi!D21)</f>
        <v>45036</v>
      </c>
      <c r="B30" s="47"/>
      <c r="C30" s="48" t="str">
        <f t="shared" si="0"/>
        <v/>
      </c>
      <c r="D30" s="47"/>
      <c r="E30" s="48" t="str">
        <f t="shared" si="1"/>
        <v/>
      </c>
      <c r="F30" s="34" t="str">
        <f t="shared" si="2"/>
        <v/>
      </c>
      <c r="G30" s="53" t="str">
        <f t="shared" si="3"/>
        <v/>
      </c>
    </row>
    <row r="31" spans="1:11" ht="14.25" customHeight="1" x14ac:dyDescent="0.25">
      <c r="A31" s="70">
        <f>DATE(AnnoApr,Mese4,GiorniMesi!D22)</f>
        <v>45037</v>
      </c>
      <c r="B31" s="47"/>
      <c r="C31" s="48" t="str">
        <f t="shared" si="0"/>
        <v/>
      </c>
      <c r="D31" s="47"/>
      <c r="E31" s="48" t="str">
        <f t="shared" si="1"/>
        <v/>
      </c>
      <c r="F31" s="34" t="str">
        <f t="shared" si="2"/>
        <v/>
      </c>
      <c r="G31" s="53" t="str">
        <f t="shared" si="3"/>
        <v/>
      </c>
    </row>
    <row r="32" spans="1:11" ht="14.25" customHeight="1" x14ac:dyDescent="0.25">
      <c r="A32" s="70">
        <f>DATE(AnnoApr,Mese4,GiorniMesi!D23)</f>
        <v>45038</v>
      </c>
      <c r="B32" s="47"/>
      <c r="C32" s="48" t="str">
        <f t="shared" si="0"/>
        <v/>
      </c>
      <c r="D32" s="47"/>
      <c r="E32" s="48" t="str">
        <f t="shared" si="1"/>
        <v/>
      </c>
      <c r="F32" s="34" t="str">
        <f t="shared" si="2"/>
        <v/>
      </c>
      <c r="G32" s="53" t="str">
        <f t="shared" si="3"/>
        <v/>
      </c>
    </row>
    <row r="33" spans="1:7" ht="14.25" customHeight="1" x14ac:dyDescent="0.25">
      <c r="A33" s="70">
        <f>DATE(AnnoApr,Mese4,GiorniMesi!D24)</f>
        <v>45039</v>
      </c>
      <c r="B33" s="47"/>
      <c r="C33" s="48" t="str">
        <f t="shared" si="0"/>
        <v/>
      </c>
      <c r="D33" s="47"/>
      <c r="E33" s="48" t="str">
        <f t="shared" si="1"/>
        <v/>
      </c>
      <c r="F33" s="34" t="str">
        <f t="shared" si="2"/>
        <v/>
      </c>
      <c r="G33" s="53" t="str">
        <f t="shared" si="3"/>
        <v/>
      </c>
    </row>
    <row r="34" spans="1:7" ht="14.25" customHeight="1" x14ac:dyDescent="0.25">
      <c r="A34" s="100">
        <f>DATE(AnnoApr,Mese4,GiorniMesi!D25)</f>
        <v>45040</v>
      </c>
      <c r="B34" s="47"/>
      <c r="C34" s="48" t="str">
        <f t="shared" ref="C34:C35" si="12">IF(B34&lt;&gt;"", IF(B34 &lt; OraPausaApr, B34 + OreTargetApr + DurataPausaApr, IF(AND(B34 &gt;= OraPausaApr, B34 &lt;= OraPausaApr + DurataPausaApr), OraPausaApr + DurataPausaApr + OreTargetApr/2, B34 + OreTargetApr/2)),"")</f>
        <v/>
      </c>
      <c r="D34" s="47"/>
      <c r="E34" s="48" t="str">
        <f t="shared" ref="E34:E35" si="13">IF(OR(ISBLANK(B34),ISBLANK(D34)),"", IF(B34 &lt; OraPausaApr, IF(D34 &gt; OraPausaApr + DurataPausaApr, ABS(D34 - DurataPausaApr - B34), IF(D34 &lt; OraPausaApr, ABS(D34 - B34), ABS(OraPausaApr - B34))), IF(B34 &lt; OraPausaApr + DurataPausaApr, IF(D34 &gt; OraPausaApr + DurataPausaApr, ABS(D34 - (OraPausaApr + DurataPausaApr)), ABS(D34 - D34)), IF(D34 &gt; OraPausaApr + DurataPausaApr, ABS(D34 - B34), ABS(D34 - D34)))))</f>
        <v/>
      </c>
      <c r="F34" s="34" t="str">
        <f t="shared" ref="F34:F35" si="14">IF(OR(ISBLANK(B34),ISBLANK(D34)),"",
         ABS(OreTargetApr-E34))</f>
        <v/>
      </c>
      <c r="G34" s="53" t="str">
        <f t="shared" ref="G34:G35" si="15">IF(OR(ISBLANK(B34),ISBLANK(D34)),"",
        IF(E34&lt;&gt;OreTargetApr,
               IF(E34&gt;OreTargetApr,"Overtime","Undertime"),
          ""))</f>
        <v/>
      </c>
    </row>
    <row r="35" spans="1:7" ht="14.25" customHeight="1" x14ac:dyDescent="0.25">
      <c r="A35" s="100">
        <f>DATE(AnnoApr,Mese4,GiorniMesi!D26)</f>
        <v>45041</v>
      </c>
      <c r="B35" s="47"/>
      <c r="C35" s="48" t="str">
        <f t="shared" si="12"/>
        <v/>
      </c>
      <c r="D35" s="47"/>
      <c r="E35" s="48" t="str">
        <f t="shared" si="13"/>
        <v/>
      </c>
      <c r="F35" s="34" t="str">
        <f t="shared" si="14"/>
        <v/>
      </c>
      <c r="G35" s="53" t="str">
        <f t="shared" si="15"/>
        <v/>
      </c>
    </row>
    <row r="36" spans="1:7" ht="14.25" customHeight="1" x14ac:dyDescent="0.25">
      <c r="A36" s="70">
        <f>DATE(AnnoApr,Mese4,GiorniMesi!D27)</f>
        <v>45042</v>
      </c>
      <c r="B36" s="47"/>
      <c r="C36" s="48" t="str">
        <f t="shared" si="0"/>
        <v/>
      </c>
      <c r="D36" s="47"/>
      <c r="E36" s="48" t="str">
        <f t="shared" si="1"/>
        <v/>
      </c>
      <c r="F36" s="34" t="str">
        <f t="shared" si="2"/>
        <v/>
      </c>
      <c r="G36" s="53" t="str">
        <f t="shared" si="3"/>
        <v/>
      </c>
    </row>
    <row r="37" spans="1:7" ht="14.25" customHeight="1" x14ac:dyDescent="0.25">
      <c r="A37" s="70">
        <f>DATE(AnnoApr,Mese4,GiorniMesi!D28)</f>
        <v>45043</v>
      </c>
      <c r="B37" s="47"/>
      <c r="C37" s="48" t="str">
        <f t="shared" si="0"/>
        <v/>
      </c>
      <c r="D37" s="47"/>
      <c r="E37" s="48" t="str">
        <f t="shared" si="1"/>
        <v/>
      </c>
      <c r="F37" s="34" t="str">
        <f t="shared" si="2"/>
        <v/>
      </c>
      <c r="G37" s="53" t="str">
        <f t="shared" si="3"/>
        <v/>
      </c>
    </row>
    <row r="38" spans="1:7" ht="14.25" customHeight="1" x14ac:dyDescent="0.25">
      <c r="A38" s="70">
        <f>DATE(AnnoApr,Mese4,GiorniMesi!D29)</f>
        <v>45044</v>
      </c>
      <c r="B38" s="47"/>
      <c r="C38" s="48" t="str">
        <f t="shared" si="0"/>
        <v/>
      </c>
      <c r="D38" s="47"/>
      <c r="E38" s="48" t="str">
        <f t="shared" si="1"/>
        <v/>
      </c>
      <c r="F38" s="34" t="str">
        <f t="shared" si="2"/>
        <v/>
      </c>
      <c r="G38" s="53" t="str">
        <f t="shared" si="3"/>
        <v/>
      </c>
    </row>
    <row r="39" spans="1:7" ht="14.25" customHeight="1" x14ac:dyDescent="0.25">
      <c r="A39" s="70">
        <f>DATE(AnnoApr,Mese4,GiorniMesi!D30)</f>
        <v>45045</v>
      </c>
      <c r="B39" s="45"/>
      <c r="C39" s="48" t="str">
        <f t="shared" si="0"/>
        <v/>
      </c>
      <c r="D39" s="45"/>
      <c r="E39" s="48" t="str">
        <f t="shared" si="1"/>
        <v/>
      </c>
      <c r="F39" s="34" t="str">
        <f t="shared" si="2"/>
        <v/>
      </c>
      <c r="G39" s="53" t="str">
        <f t="shared" si="3"/>
        <v/>
      </c>
    </row>
    <row r="40" spans="1:7" ht="14.25" customHeight="1" thickBot="1" x14ac:dyDescent="0.3">
      <c r="A40" s="71">
        <f>DATE(AnnoApr,Mese4,GiorniMesi!D31)</f>
        <v>45046</v>
      </c>
      <c r="B40" s="51"/>
      <c r="C40" s="48" t="str">
        <f t="shared" si="0"/>
        <v/>
      </c>
      <c r="D40" s="51"/>
      <c r="E40" s="48" t="str">
        <f t="shared" si="1"/>
        <v/>
      </c>
      <c r="F40" s="34" t="str">
        <f t="shared" si="2"/>
        <v/>
      </c>
      <c r="G40" s="52" t="str">
        <f t="shared" si="3"/>
        <v/>
      </c>
    </row>
    <row r="41" spans="1:7" ht="14.25" customHeight="1" x14ac:dyDescent="0.25">
      <c r="A41" s="11"/>
    </row>
    <row r="42" spans="1:7" ht="14.25" customHeight="1" x14ac:dyDescent="0.25">
      <c r="A42" s="11"/>
    </row>
    <row r="43" spans="1:7" ht="14.25" customHeight="1" x14ac:dyDescent="0.25">
      <c r="A43" s="11"/>
    </row>
    <row r="44" spans="1:7" ht="14.25" customHeight="1" x14ac:dyDescent="0.25">
      <c r="A44" s="11"/>
    </row>
    <row r="45" spans="1:7" ht="14.25" customHeight="1" x14ac:dyDescent="0.25">
      <c r="A45" s="11"/>
    </row>
    <row r="46" spans="1:7" ht="14.25" customHeight="1" x14ac:dyDescent="0.25">
      <c r="A46" s="11"/>
    </row>
    <row r="47" spans="1:7" ht="14.25" customHeight="1" x14ac:dyDescent="0.25">
      <c r="A47" s="11"/>
    </row>
    <row r="48" spans="1:7" ht="14.25" customHeight="1" x14ac:dyDescent="0.25">
      <c r="A48" s="11"/>
    </row>
    <row r="49" spans="1:1" ht="14.25" customHeight="1" x14ac:dyDescent="0.25">
      <c r="A49" s="11"/>
    </row>
    <row r="50" spans="1:1" ht="14.25" customHeight="1" x14ac:dyDescent="0.25">
      <c r="A50" s="11"/>
    </row>
    <row r="51" spans="1:1" ht="14.25" customHeight="1" x14ac:dyDescent="0.25">
      <c r="A51" s="11"/>
    </row>
    <row r="52" spans="1:1" ht="14.25" customHeight="1" x14ac:dyDescent="0.25">
      <c r="A52" s="11"/>
    </row>
    <row r="53" spans="1:1" ht="14.25" customHeight="1" x14ac:dyDescent="0.25">
      <c r="A53" s="11"/>
    </row>
    <row r="54" spans="1:1" ht="14.25" customHeight="1" x14ac:dyDescent="0.25">
      <c r="A54" s="11"/>
    </row>
    <row r="55" spans="1:1" ht="14.25" customHeight="1" x14ac:dyDescent="0.25">
      <c r="A55" s="11"/>
    </row>
    <row r="56" spans="1:1" ht="14.25" customHeight="1" x14ac:dyDescent="0.25">
      <c r="A56" s="11"/>
    </row>
    <row r="57" spans="1:1" ht="14.25" customHeight="1" x14ac:dyDescent="0.25">
      <c r="A57" s="11"/>
    </row>
    <row r="58" spans="1:1" ht="14.25" customHeight="1" x14ac:dyDescent="0.25">
      <c r="A58" s="11"/>
    </row>
    <row r="59" spans="1:1" ht="14.25" customHeight="1" x14ac:dyDescent="0.25">
      <c r="A59" s="11"/>
    </row>
    <row r="60" spans="1:1" ht="14.25" customHeight="1" x14ac:dyDescent="0.25">
      <c r="A60" s="11"/>
    </row>
    <row r="61" spans="1:1" ht="14.25" customHeight="1" x14ac:dyDescent="0.25">
      <c r="A61" s="11"/>
    </row>
    <row r="62" spans="1:1" ht="14.25" customHeight="1" x14ac:dyDescent="0.25">
      <c r="A62" s="11"/>
    </row>
    <row r="63" spans="1:1" ht="14.25" customHeight="1" x14ac:dyDescent="0.25">
      <c r="A63" s="11"/>
    </row>
    <row r="64" spans="1:1" ht="14.25" customHeight="1" x14ac:dyDescent="0.25">
      <c r="A64" s="11"/>
    </row>
    <row r="65" spans="1:1" ht="14.25" customHeight="1" x14ac:dyDescent="0.25">
      <c r="A65" s="11"/>
    </row>
    <row r="66" spans="1:1" ht="14.25" customHeight="1" x14ac:dyDescent="0.25">
      <c r="A66" s="11"/>
    </row>
    <row r="67" spans="1:1" ht="14.25" customHeight="1" x14ac:dyDescent="0.25">
      <c r="A67" s="11"/>
    </row>
    <row r="68" spans="1:1" ht="14.25" customHeight="1" x14ac:dyDescent="0.25">
      <c r="A68" s="11"/>
    </row>
    <row r="69" spans="1:1" ht="14.25" customHeight="1" x14ac:dyDescent="0.25">
      <c r="A69" s="11"/>
    </row>
    <row r="70" spans="1:1" ht="14.25" customHeight="1" x14ac:dyDescent="0.25">
      <c r="A70" s="11"/>
    </row>
    <row r="71" spans="1:1" ht="14.25" customHeight="1" x14ac:dyDescent="0.25">
      <c r="A71" s="11"/>
    </row>
    <row r="72" spans="1:1" ht="14.25" customHeight="1" x14ac:dyDescent="0.25">
      <c r="A72" s="11"/>
    </row>
    <row r="73" spans="1:1" ht="14.25" customHeight="1" x14ac:dyDescent="0.25">
      <c r="A73" s="11"/>
    </row>
    <row r="74" spans="1:1" ht="14.25" customHeight="1" x14ac:dyDescent="0.25">
      <c r="A74" s="11"/>
    </row>
    <row r="75" spans="1:1" ht="14.25" customHeight="1" x14ac:dyDescent="0.25">
      <c r="A75" s="11"/>
    </row>
    <row r="76" spans="1:1" ht="14.25" customHeight="1" x14ac:dyDescent="0.25">
      <c r="A76" s="11"/>
    </row>
    <row r="77" spans="1:1" ht="14.25" customHeight="1" x14ac:dyDescent="0.25">
      <c r="A77" s="11"/>
    </row>
    <row r="78" spans="1:1" ht="14.25" customHeight="1" x14ac:dyDescent="0.25">
      <c r="A78" s="11"/>
    </row>
    <row r="79" spans="1:1" ht="14.25" customHeight="1" x14ac:dyDescent="0.25">
      <c r="A79" s="11"/>
    </row>
    <row r="80" spans="1:1" ht="14.25" customHeight="1" x14ac:dyDescent="0.25">
      <c r="A80" s="11"/>
    </row>
    <row r="81" spans="1:1" ht="14.25" customHeight="1" x14ac:dyDescent="0.25">
      <c r="A81" s="11"/>
    </row>
    <row r="82" spans="1:1" ht="14.25" customHeight="1" x14ac:dyDescent="0.25">
      <c r="A82" s="11"/>
    </row>
    <row r="83" spans="1:1" ht="14.25" customHeight="1" x14ac:dyDescent="0.25">
      <c r="A83" s="11"/>
    </row>
    <row r="84" spans="1:1" ht="14.25" customHeight="1" x14ac:dyDescent="0.25">
      <c r="A84" s="11"/>
    </row>
    <row r="85" spans="1:1" ht="14.25" customHeight="1" x14ac:dyDescent="0.25">
      <c r="A85" s="11"/>
    </row>
    <row r="86" spans="1:1" ht="14.25" customHeight="1" x14ac:dyDescent="0.25">
      <c r="A86" s="11"/>
    </row>
    <row r="87" spans="1:1" ht="14.25" customHeight="1" x14ac:dyDescent="0.25">
      <c r="A87" s="11"/>
    </row>
    <row r="88" spans="1:1" ht="14.25" customHeight="1" x14ac:dyDescent="0.25">
      <c r="A88" s="11"/>
    </row>
    <row r="89" spans="1:1" ht="14.25" customHeight="1" x14ac:dyDescent="0.25">
      <c r="A89" s="11"/>
    </row>
    <row r="90" spans="1:1" ht="14.25" customHeight="1" x14ac:dyDescent="0.25">
      <c r="A90" s="11"/>
    </row>
    <row r="91" spans="1:1" ht="14.25" customHeight="1" x14ac:dyDescent="0.25">
      <c r="A91" s="11"/>
    </row>
    <row r="92" spans="1:1" ht="14.25" customHeight="1" x14ac:dyDescent="0.25">
      <c r="A92" s="11"/>
    </row>
    <row r="93" spans="1:1" ht="14.25" customHeight="1" x14ac:dyDescent="0.25">
      <c r="A93" s="11"/>
    </row>
    <row r="94" spans="1:1" ht="14.25" customHeight="1" x14ac:dyDescent="0.25">
      <c r="A94" s="11"/>
    </row>
    <row r="95" spans="1:1" ht="14.25" customHeight="1" x14ac:dyDescent="0.25">
      <c r="A95" s="11"/>
    </row>
    <row r="96" spans="1:1" ht="14.25" customHeight="1" x14ac:dyDescent="0.25">
      <c r="A96" s="11"/>
    </row>
    <row r="97" spans="1:1" ht="14.25" customHeight="1" x14ac:dyDescent="0.25">
      <c r="A97" s="11"/>
    </row>
    <row r="98" spans="1:1" ht="14.25" customHeight="1" x14ac:dyDescent="0.25">
      <c r="A98" s="11"/>
    </row>
    <row r="99" spans="1:1" ht="14.25" customHeight="1" x14ac:dyDescent="0.25">
      <c r="A99" s="11"/>
    </row>
    <row r="100" spans="1:1" ht="14.25" customHeight="1" x14ac:dyDescent="0.25">
      <c r="A100" s="11"/>
    </row>
    <row r="101" spans="1:1" ht="14.25" customHeight="1" x14ac:dyDescent="0.25">
      <c r="A101" s="11"/>
    </row>
    <row r="102" spans="1:1" ht="14.25" customHeight="1" x14ac:dyDescent="0.25">
      <c r="A102" s="11"/>
    </row>
    <row r="103" spans="1:1" ht="14.25" customHeight="1" x14ac:dyDescent="0.25">
      <c r="A103" s="11"/>
    </row>
    <row r="104" spans="1:1" ht="14.25" customHeight="1" x14ac:dyDescent="0.25">
      <c r="A104" s="11"/>
    </row>
    <row r="105" spans="1:1" ht="14.25" customHeight="1" x14ac:dyDescent="0.25">
      <c r="A105" s="11"/>
    </row>
    <row r="106" spans="1:1" ht="14.25" customHeight="1" x14ac:dyDescent="0.25">
      <c r="A106" s="11"/>
    </row>
    <row r="107" spans="1:1" ht="14.25" customHeight="1" x14ac:dyDescent="0.25">
      <c r="A107" s="11"/>
    </row>
    <row r="108" spans="1:1" ht="14.25" customHeight="1" x14ac:dyDescent="0.25">
      <c r="A108" s="11"/>
    </row>
    <row r="109" spans="1:1" ht="14.25" customHeight="1" x14ac:dyDescent="0.25">
      <c r="A109" s="11"/>
    </row>
    <row r="110" spans="1:1" ht="14.25" customHeight="1" x14ac:dyDescent="0.25">
      <c r="A110" s="11"/>
    </row>
    <row r="111" spans="1:1" ht="14.25" customHeight="1" x14ac:dyDescent="0.25">
      <c r="A111" s="11"/>
    </row>
    <row r="112" spans="1:1" ht="14.25" customHeight="1" x14ac:dyDescent="0.25">
      <c r="A112" s="11"/>
    </row>
    <row r="113" spans="1:1" ht="14.25" customHeight="1" x14ac:dyDescent="0.25">
      <c r="A113" s="11"/>
    </row>
    <row r="114" spans="1:1" ht="14.25" customHeight="1" x14ac:dyDescent="0.25">
      <c r="A114" s="11"/>
    </row>
    <row r="115" spans="1:1" ht="14.25" customHeight="1" x14ac:dyDescent="0.25">
      <c r="A115" s="11"/>
    </row>
    <row r="116" spans="1:1" ht="14.25" customHeight="1" x14ac:dyDescent="0.25">
      <c r="A116" s="11"/>
    </row>
    <row r="117" spans="1:1" ht="14.25" customHeight="1" x14ac:dyDescent="0.25">
      <c r="A117" s="11"/>
    </row>
    <row r="118" spans="1:1" ht="14.25" customHeight="1" x14ac:dyDescent="0.25">
      <c r="A118" s="11"/>
    </row>
    <row r="119" spans="1:1" ht="14.25" customHeight="1" x14ac:dyDescent="0.25">
      <c r="A119" s="11"/>
    </row>
    <row r="120" spans="1:1" ht="14.25" customHeight="1" x14ac:dyDescent="0.25">
      <c r="A120" s="11"/>
    </row>
    <row r="121" spans="1:1" ht="14.25" customHeight="1" x14ac:dyDescent="0.25">
      <c r="A121" s="11"/>
    </row>
    <row r="122" spans="1:1" ht="14.25" customHeight="1" x14ac:dyDescent="0.25">
      <c r="A122" s="11"/>
    </row>
    <row r="123" spans="1:1" ht="14.25" customHeight="1" x14ac:dyDescent="0.25">
      <c r="A123" s="11"/>
    </row>
    <row r="124" spans="1:1" ht="14.25" customHeight="1" x14ac:dyDescent="0.25">
      <c r="A124" s="11"/>
    </row>
    <row r="125" spans="1:1" ht="14.25" customHeight="1" x14ac:dyDescent="0.25">
      <c r="A125" s="11"/>
    </row>
    <row r="126" spans="1:1" ht="14.25" customHeight="1" x14ac:dyDescent="0.25">
      <c r="A126" s="11"/>
    </row>
    <row r="127" spans="1:1" ht="14.25" customHeight="1" x14ac:dyDescent="0.25">
      <c r="A127" s="11"/>
    </row>
    <row r="128" spans="1:1" ht="14.25" customHeight="1" x14ac:dyDescent="0.25">
      <c r="A128" s="11"/>
    </row>
    <row r="129" spans="1:1" ht="14.25" customHeight="1" x14ac:dyDescent="0.25">
      <c r="A129" s="11"/>
    </row>
    <row r="130" spans="1:1" ht="14.25" customHeight="1" x14ac:dyDescent="0.25">
      <c r="A130" s="11"/>
    </row>
    <row r="131" spans="1:1" ht="14.25" customHeight="1" x14ac:dyDescent="0.25">
      <c r="A131" s="11"/>
    </row>
    <row r="132" spans="1:1" ht="14.25" customHeight="1" x14ac:dyDescent="0.25">
      <c r="A132" s="11"/>
    </row>
    <row r="133" spans="1:1" ht="14.25" customHeight="1" x14ac:dyDescent="0.25">
      <c r="A133" s="11"/>
    </row>
    <row r="134" spans="1:1" ht="14.25" customHeight="1" x14ac:dyDescent="0.25">
      <c r="A134" s="11"/>
    </row>
    <row r="135" spans="1:1" ht="14.25" customHeight="1" x14ac:dyDescent="0.25">
      <c r="A135" s="11"/>
    </row>
    <row r="136" spans="1:1" ht="14.25" customHeight="1" x14ac:dyDescent="0.25">
      <c r="A136" s="11"/>
    </row>
    <row r="137" spans="1:1" ht="14.25" customHeight="1" x14ac:dyDescent="0.25">
      <c r="A137" s="11"/>
    </row>
    <row r="138" spans="1:1" ht="14.25" customHeight="1" x14ac:dyDescent="0.25">
      <c r="A138" s="11"/>
    </row>
    <row r="139" spans="1:1" ht="14.25" customHeight="1" x14ac:dyDescent="0.25">
      <c r="A139" s="11"/>
    </row>
    <row r="140" spans="1:1" ht="14.25" customHeight="1" x14ac:dyDescent="0.25">
      <c r="A140" s="11"/>
    </row>
    <row r="141" spans="1:1" ht="14.25" customHeight="1" x14ac:dyDescent="0.25">
      <c r="A141" s="11"/>
    </row>
    <row r="142" spans="1:1" ht="14.25" customHeight="1" x14ac:dyDescent="0.25">
      <c r="A142" s="11"/>
    </row>
    <row r="143" spans="1:1" ht="14.25" customHeight="1" x14ac:dyDescent="0.25">
      <c r="A143" s="11"/>
    </row>
    <row r="144" spans="1:1" ht="14.25" customHeight="1" x14ac:dyDescent="0.25">
      <c r="A144" s="11"/>
    </row>
    <row r="145" spans="1:1" ht="14.25" customHeight="1" x14ac:dyDescent="0.25">
      <c r="A145" s="11"/>
    </row>
    <row r="146" spans="1:1" ht="14.25" customHeight="1" x14ac:dyDescent="0.25">
      <c r="A146" s="11"/>
    </row>
    <row r="147" spans="1:1" ht="14.25" customHeight="1" x14ac:dyDescent="0.25">
      <c r="A147" s="11"/>
    </row>
    <row r="148" spans="1:1" ht="14.25" customHeight="1" x14ac:dyDescent="0.25">
      <c r="A148" s="11"/>
    </row>
    <row r="149" spans="1:1" ht="14.25" customHeight="1" x14ac:dyDescent="0.25">
      <c r="A149" s="11"/>
    </row>
    <row r="150" spans="1:1" ht="14.25" customHeight="1" x14ac:dyDescent="0.25">
      <c r="A150" s="11"/>
    </row>
    <row r="151" spans="1:1" ht="14.25" customHeight="1" x14ac:dyDescent="0.25">
      <c r="A151" s="11"/>
    </row>
    <row r="152" spans="1:1" ht="14.25" customHeight="1" x14ac:dyDescent="0.25">
      <c r="A152" s="11"/>
    </row>
    <row r="153" spans="1:1" ht="14.25" customHeight="1" x14ac:dyDescent="0.25">
      <c r="A153" s="11"/>
    </row>
    <row r="154" spans="1:1" ht="14.25" customHeight="1" x14ac:dyDescent="0.25">
      <c r="A154" s="11"/>
    </row>
    <row r="155" spans="1:1" ht="14.25" customHeight="1" x14ac:dyDescent="0.25">
      <c r="A155" s="11"/>
    </row>
    <row r="156" spans="1:1" ht="14.25" customHeight="1" x14ac:dyDescent="0.25">
      <c r="A156" s="11"/>
    </row>
    <row r="157" spans="1:1" ht="14.25" customHeight="1" x14ac:dyDescent="0.25">
      <c r="A157" s="11"/>
    </row>
    <row r="158" spans="1:1" ht="14.25" customHeight="1" x14ac:dyDescent="0.25">
      <c r="A158" s="11"/>
    </row>
    <row r="159" spans="1:1" ht="14.25" customHeight="1" x14ac:dyDescent="0.25">
      <c r="A159" s="11"/>
    </row>
    <row r="160" spans="1:1" ht="14.25" customHeight="1" x14ac:dyDescent="0.25">
      <c r="A160" s="11"/>
    </row>
    <row r="161" spans="1:1" ht="14.25" customHeight="1" x14ac:dyDescent="0.25">
      <c r="A161" s="11"/>
    </row>
    <row r="162" spans="1:1" ht="14.25" customHeight="1" x14ac:dyDescent="0.25">
      <c r="A162" s="11"/>
    </row>
    <row r="163" spans="1:1" ht="14.25" customHeight="1" x14ac:dyDescent="0.25">
      <c r="A163" s="11"/>
    </row>
    <row r="164" spans="1:1" ht="14.25" customHeight="1" x14ac:dyDescent="0.25">
      <c r="A164" s="11"/>
    </row>
    <row r="165" spans="1:1" ht="14.25" customHeight="1" x14ac:dyDescent="0.25">
      <c r="A165" s="11"/>
    </row>
    <row r="166" spans="1:1" ht="14.25" customHeight="1" x14ac:dyDescent="0.25">
      <c r="A166" s="11"/>
    </row>
    <row r="167" spans="1:1" ht="14.25" customHeight="1" x14ac:dyDescent="0.25">
      <c r="A167" s="11"/>
    </row>
    <row r="168" spans="1:1" ht="14.25" customHeight="1" x14ac:dyDescent="0.25">
      <c r="A168" s="11"/>
    </row>
    <row r="169" spans="1:1" ht="14.25" customHeight="1" x14ac:dyDescent="0.25">
      <c r="A169" s="11"/>
    </row>
    <row r="170" spans="1:1" ht="14.25" customHeight="1" x14ac:dyDescent="0.25">
      <c r="A170" s="11"/>
    </row>
    <row r="171" spans="1:1" ht="14.25" customHeight="1" x14ac:dyDescent="0.25">
      <c r="A171" s="11"/>
    </row>
    <row r="172" spans="1:1" ht="14.25" customHeight="1" x14ac:dyDescent="0.25">
      <c r="A172" s="11"/>
    </row>
    <row r="173" spans="1:1" ht="14.25" customHeight="1" x14ac:dyDescent="0.25">
      <c r="A173" s="11"/>
    </row>
    <row r="174" spans="1:1" ht="14.25" customHeight="1" x14ac:dyDescent="0.25">
      <c r="A174" s="11"/>
    </row>
    <row r="175" spans="1:1" ht="14.25" customHeight="1" x14ac:dyDescent="0.25">
      <c r="A175" s="11"/>
    </row>
    <row r="176" spans="1:1" ht="14.25" customHeight="1" x14ac:dyDescent="0.25">
      <c r="A176" s="11"/>
    </row>
    <row r="177" spans="1:1" ht="14.25" customHeight="1" x14ac:dyDescent="0.25">
      <c r="A177" s="11"/>
    </row>
    <row r="178" spans="1:1" ht="14.25" customHeight="1" x14ac:dyDescent="0.25">
      <c r="A178" s="11"/>
    </row>
    <row r="179" spans="1:1" ht="14.25" customHeight="1" x14ac:dyDescent="0.25">
      <c r="A179" s="11"/>
    </row>
    <row r="180" spans="1:1" ht="14.25" customHeight="1" x14ac:dyDescent="0.25">
      <c r="A180" s="11"/>
    </row>
    <row r="181" spans="1:1" ht="14.25" customHeight="1" x14ac:dyDescent="0.25">
      <c r="A181" s="11"/>
    </row>
    <row r="182" spans="1:1" ht="14.25" customHeight="1" x14ac:dyDescent="0.25">
      <c r="A182" s="11"/>
    </row>
    <row r="183" spans="1:1" ht="14.25" customHeight="1" x14ac:dyDescent="0.25">
      <c r="A183" s="11"/>
    </row>
    <row r="184" spans="1:1" ht="14.25" customHeight="1" x14ac:dyDescent="0.25">
      <c r="A184" s="11"/>
    </row>
    <row r="185" spans="1:1" ht="14.25" customHeight="1" x14ac:dyDescent="0.25">
      <c r="A185" s="11"/>
    </row>
    <row r="186" spans="1:1" ht="14.25" customHeight="1" x14ac:dyDescent="0.25">
      <c r="A186" s="11"/>
    </row>
    <row r="187" spans="1:1" ht="14.25" customHeight="1" x14ac:dyDescent="0.25">
      <c r="A187" s="11"/>
    </row>
    <row r="188" spans="1:1" ht="14.25" customHeight="1" x14ac:dyDescent="0.25">
      <c r="A188" s="11"/>
    </row>
    <row r="189" spans="1:1" ht="14.25" customHeight="1" x14ac:dyDescent="0.25">
      <c r="A189" s="11"/>
    </row>
    <row r="190" spans="1:1" ht="14.25" customHeight="1" x14ac:dyDescent="0.25">
      <c r="A190" s="11"/>
    </row>
    <row r="191" spans="1:1" ht="14.25" customHeight="1" x14ac:dyDescent="0.25">
      <c r="A191" s="11"/>
    </row>
    <row r="192" spans="1:1" ht="14.25" customHeight="1" x14ac:dyDescent="0.25">
      <c r="A192" s="11"/>
    </row>
    <row r="193" spans="1:1" ht="14.25" customHeight="1" x14ac:dyDescent="0.25">
      <c r="A193" s="11"/>
    </row>
    <row r="194" spans="1:1" ht="14.25" customHeight="1" x14ac:dyDescent="0.25">
      <c r="A194" s="11"/>
    </row>
    <row r="195" spans="1:1" ht="14.25" customHeight="1" x14ac:dyDescent="0.25">
      <c r="A195" s="11"/>
    </row>
    <row r="196" spans="1:1" ht="14.25" customHeight="1" x14ac:dyDescent="0.25">
      <c r="A196" s="11"/>
    </row>
    <row r="197" spans="1:1" ht="14.25" customHeight="1" x14ac:dyDescent="0.25">
      <c r="A197" s="11"/>
    </row>
    <row r="198" spans="1:1" ht="14.25" customHeight="1" x14ac:dyDescent="0.25">
      <c r="A198" s="11"/>
    </row>
    <row r="199" spans="1:1" ht="14.25" customHeight="1" x14ac:dyDescent="0.25">
      <c r="A199" s="11"/>
    </row>
    <row r="200" spans="1:1" ht="14.25" customHeight="1" x14ac:dyDescent="0.25">
      <c r="A200" s="11"/>
    </row>
    <row r="201" spans="1:1" ht="14.25" customHeight="1" x14ac:dyDescent="0.25">
      <c r="A201" s="11"/>
    </row>
    <row r="202" spans="1:1" ht="14.25" customHeight="1" x14ac:dyDescent="0.25">
      <c r="A202" s="11"/>
    </row>
    <row r="203" spans="1:1" ht="14.25" customHeight="1" x14ac:dyDescent="0.25">
      <c r="A203" s="11"/>
    </row>
    <row r="204" spans="1:1" ht="14.25" customHeight="1" x14ac:dyDescent="0.25">
      <c r="A204" s="11"/>
    </row>
    <row r="205" spans="1:1" ht="14.25" customHeight="1" x14ac:dyDescent="0.25">
      <c r="A205" s="11"/>
    </row>
    <row r="206" spans="1:1" ht="14.25" customHeight="1" x14ac:dyDescent="0.25">
      <c r="A206" s="11"/>
    </row>
    <row r="207" spans="1:1" ht="14.25" customHeight="1" x14ac:dyDescent="0.25">
      <c r="A207" s="11"/>
    </row>
    <row r="208" spans="1:1" ht="14.25" customHeight="1" x14ac:dyDescent="0.25">
      <c r="A208" s="11"/>
    </row>
    <row r="209" spans="1:1" ht="14.25" customHeight="1" x14ac:dyDescent="0.25">
      <c r="A209" s="11"/>
    </row>
    <row r="210" spans="1:1" ht="14.25" customHeight="1" x14ac:dyDescent="0.25">
      <c r="A210" s="11"/>
    </row>
    <row r="211" spans="1:1" ht="14.25" customHeight="1" x14ac:dyDescent="0.25">
      <c r="A211" s="11"/>
    </row>
    <row r="212" spans="1:1" ht="14.25" customHeight="1" x14ac:dyDescent="0.25">
      <c r="A212" s="11"/>
    </row>
    <row r="213" spans="1:1" ht="14.25" customHeight="1" x14ac:dyDescent="0.25">
      <c r="A213" s="11"/>
    </row>
    <row r="214" spans="1:1" ht="14.25" customHeight="1" x14ac:dyDescent="0.25">
      <c r="A214" s="11"/>
    </row>
    <row r="215" spans="1:1" ht="14.25" customHeight="1" x14ac:dyDescent="0.25">
      <c r="A215" s="11"/>
    </row>
    <row r="216" spans="1:1" ht="14.25" customHeight="1" x14ac:dyDescent="0.25">
      <c r="A216" s="11"/>
    </row>
    <row r="217" spans="1:1" ht="14.25" customHeight="1" x14ac:dyDescent="0.25">
      <c r="A217" s="11"/>
    </row>
    <row r="218" spans="1:1" ht="14.25" customHeight="1" x14ac:dyDescent="0.25">
      <c r="A218" s="11"/>
    </row>
    <row r="219" spans="1:1" ht="14.25" customHeight="1" x14ac:dyDescent="0.25">
      <c r="A219" s="11"/>
    </row>
    <row r="220" spans="1:1" ht="14.25" customHeight="1" x14ac:dyDescent="0.25">
      <c r="A220" s="11"/>
    </row>
    <row r="221" spans="1:1" ht="14.25" customHeight="1" x14ac:dyDescent="0.25">
      <c r="A221" s="11"/>
    </row>
    <row r="222" spans="1:1" ht="14.25" customHeight="1" x14ac:dyDescent="0.25">
      <c r="A222" s="11"/>
    </row>
    <row r="223" spans="1:1" ht="14.25" customHeight="1" x14ac:dyDescent="0.25">
      <c r="A223" s="11"/>
    </row>
    <row r="224" spans="1:1" ht="14.25" customHeight="1" x14ac:dyDescent="0.25">
      <c r="A224" s="11"/>
    </row>
    <row r="225" spans="1:1" ht="14.25" customHeight="1" x14ac:dyDescent="0.25">
      <c r="A225" s="11"/>
    </row>
    <row r="226" spans="1:1" ht="14.25" customHeight="1" x14ac:dyDescent="0.25">
      <c r="A226" s="11"/>
    </row>
    <row r="227" spans="1:1" ht="14.25" customHeight="1" x14ac:dyDescent="0.25">
      <c r="A227" s="11"/>
    </row>
    <row r="228" spans="1:1" ht="14.25" customHeight="1" x14ac:dyDescent="0.25">
      <c r="A228" s="11"/>
    </row>
    <row r="229" spans="1:1" ht="14.25" customHeight="1" x14ac:dyDescent="0.25">
      <c r="A229" s="11"/>
    </row>
    <row r="230" spans="1:1" ht="14.25" customHeight="1" x14ac:dyDescent="0.25">
      <c r="A230" s="11"/>
    </row>
    <row r="231" spans="1:1" ht="14.25" customHeight="1" x14ac:dyDescent="0.25">
      <c r="A231" s="11"/>
    </row>
    <row r="232" spans="1:1" ht="14.25" customHeight="1" x14ac:dyDescent="0.25">
      <c r="A232" s="11"/>
    </row>
    <row r="233" spans="1:1" ht="14.25" customHeight="1" x14ac:dyDescent="0.25">
      <c r="A233" s="11"/>
    </row>
    <row r="234" spans="1:1" ht="14.25" customHeight="1" x14ac:dyDescent="0.25">
      <c r="A234" s="11"/>
    </row>
    <row r="235" spans="1:1" ht="14.25" customHeight="1" x14ac:dyDescent="0.25">
      <c r="A235" s="11"/>
    </row>
    <row r="236" spans="1:1" ht="14.25" customHeight="1" x14ac:dyDescent="0.25">
      <c r="A236" s="11"/>
    </row>
    <row r="237" spans="1:1" ht="14.25" customHeight="1" x14ac:dyDescent="0.25">
      <c r="A237" s="11"/>
    </row>
    <row r="238" spans="1:1" ht="14.25" customHeight="1" x14ac:dyDescent="0.25">
      <c r="A238" s="11"/>
    </row>
    <row r="239" spans="1:1" ht="14.25" customHeight="1" x14ac:dyDescent="0.25">
      <c r="A239" s="11"/>
    </row>
    <row r="240" spans="1:1" ht="14.25" customHeight="1" x14ac:dyDescent="0.25">
      <c r="A240" s="11"/>
    </row>
    <row r="241" spans="1:1" ht="14.25" customHeight="1" x14ac:dyDescent="0.25">
      <c r="A241" s="11"/>
    </row>
    <row r="242" spans="1:1" ht="14.25" customHeight="1" x14ac:dyDescent="0.25">
      <c r="A242" s="11"/>
    </row>
    <row r="243" spans="1:1" ht="14.25" customHeight="1" x14ac:dyDescent="0.25">
      <c r="A243" s="11"/>
    </row>
    <row r="244" spans="1:1" ht="14.25" customHeight="1" x14ac:dyDescent="0.25">
      <c r="A244" s="11"/>
    </row>
    <row r="245" spans="1:1" ht="14.25" customHeight="1" x14ac:dyDescent="0.25">
      <c r="A245" s="11"/>
    </row>
    <row r="246" spans="1:1" ht="14.25" customHeight="1" x14ac:dyDescent="0.25">
      <c r="A246" s="11"/>
    </row>
    <row r="247" spans="1:1" ht="14.25" customHeight="1" x14ac:dyDescent="0.25">
      <c r="A247" s="11"/>
    </row>
    <row r="248" spans="1:1" ht="14.25" customHeight="1" x14ac:dyDescent="0.25">
      <c r="A248" s="11"/>
    </row>
    <row r="249" spans="1:1" ht="14.25" customHeight="1" x14ac:dyDescent="0.25">
      <c r="A249" s="11"/>
    </row>
    <row r="250" spans="1:1" ht="14.25" customHeight="1" x14ac:dyDescent="0.25">
      <c r="A250" s="11"/>
    </row>
    <row r="251" spans="1:1" ht="14.25" customHeight="1" x14ac:dyDescent="0.25">
      <c r="A251" s="11"/>
    </row>
    <row r="252" spans="1:1" ht="14.25" customHeight="1" x14ac:dyDescent="0.25">
      <c r="A252" s="11"/>
    </row>
    <row r="253" spans="1:1" ht="14.25" customHeight="1" x14ac:dyDescent="0.25">
      <c r="A253" s="11"/>
    </row>
    <row r="254" spans="1:1" ht="14.25" customHeight="1" x14ac:dyDescent="0.25">
      <c r="A254" s="11"/>
    </row>
    <row r="255" spans="1:1" ht="14.25" customHeight="1" x14ac:dyDescent="0.25">
      <c r="A255" s="11"/>
    </row>
    <row r="256" spans="1:1" ht="14.25" customHeight="1" x14ac:dyDescent="0.25">
      <c r="A256" s="11"/>
    </row>
    <row r="257" spans="1:1" ht="14.25" customHeight="1" x14ac:dyDescent="0.25">
      <c r="A257" s="11"/>
    </row>
    <row r="258" spans="1:1" ht="14.25" customHeight="1" x14ac:dyDescent="0.25">
      <c r="A258" s="11"/>
    </row>
    <row r="259" spans="1:1" ht="14.25" customHeight="1" x14ac:dyDescent="0.25">
      <c r="A259" s="11"/>
    </row>
    <row r="260" spans="1:1" ht="14.25" customHeight="1" x14ac:dyDescent="0.25">
      <c r="A260" s="11"/>
    </row>
    <row r="261" spans="1:1" ht="14.25" customHeight="1" x14ac:dyDescent="0.25">
      <c r="A261" s="11"/>
    </row>
    <row r="262" spans="1:1" ht="14.25" customHeight="1" x14ac:dyDescent="0.25">
      <c r="A262" s="11"/>
    </row>
    <row r="263" spans="1:1" ht="14.25" customHeight="1" x14ac:dyDescent="0.25">
      <c r="A263" s="11"/>
    </row>
    <row r="264" spans="1:1" ht="14.25" customHeight="1" x14ac:dyDescent="0.25">
      <c r="A264" s="11"/>
    </row>
    <row r="265" spans="1:1" ht="14.25" customHeight="1" x14ac:dyDescent="0.25">
      <c r="A265" s="11"/>
    </row>
    <row r="266" spans="1:1" ht="14.25" customHeight="1" x14ac:dyDescent="0.25">
      <c r="A266" s="11"/>
    </row>
    <row r="267" spans="1:1" ht="14.25" customHeight="1" x14ac:dyDescent="0.25">
      <c r="A267" s="11"/>
    </row>
    <row r="268" spans="1:1" ht="14.25" customHeight="1" x14ac:dyDescent="0.25">
      <c r="A268" s="11"/>
    </row>
    <row r="269" spans="1:1" ht="14.25" customHeight="1" x14ac:dyDescent="0.25">
      <c r="A269" s="11"/>
    </row>
    <row r="270" spans="1:1" ht="14.25" customHeight="1" x14ac:dyDescent="0.25">
      <c r="A270" s="11"/>
    </row>
    <row r="271" spans="1:1" ht="14.25" customHeight="1" x14ac:dyDescent="0.25">
      <c r="A271" s="11"/>
    </row>
    <row r="272" spans="1:1" ht="14.25" customHeight="1" x14ac:dyDescent="0.25">
      <c r="A272" s="11"/>
    </row>
    <row r="273" spans="1:1" ht="14.25" customHeight="1" x14ac:dyDescent="0.25">
      <c r="A273" s="11"/>
    </row>
    <row r="274" spans="1:1" ht="14.25" customHeight="1" x14ac:dyDescent="0.25">
      <c r="A274" s="11"/>
    </row>
    <row r="275" spans="1:1" ht="14.25" customHeight="1" x14ac:dyDescent="0.25">
      <c r="A275" s="11"/>
    </row>
    <row r="276" spans="1:1" ht="14.25" customHeight="1" x14ac:dyDescent="0.25">
      <c r="A276" s="11"/>
    </row>
    <row r="277" spans="1:1" ht="14.25" customHeight="1" x14ac:dyDescent="0.25">
      <c r="A277" s="11"/>
    </row>
    <row r="278" spans="1:1" ht="14.25" customHeight="1" x14ac:dyDescent="0.25">
      <c r="A278" s="11"/>
    </row>
    <row r="279" spans="1:1" ht="14.25" customHeight="1" x14ac:dyDescent="0.25">
      <c r="A279" s="11"/>
    </row>
    <row r="280" spans="1:1" ht="14.25" customHeight="1" x14ac:dyDescent="0.25">
      <c r="A280" s="11"/>
    </row>
    <row r="281" spans="1:1" ht="14.25" customHeight="1" x14ac:dyDescent="0.25">
      <c r="A281" s="11"/>
    </row>
    <row r="282" spans="1:1" ht="14.25" customHeight="1" x14ac:dyDescent="0.25">
      <c r="A282" s="11"/>
    </row>
    <row r="283" spans="1:1" ht="14.25" customHeight="1" x14ac:dyDescent="0.25">
      <c r="A283" s="11"/>
    </row>
    <row r="284" spans="1:1" ht="14.25" customHeight="1" x14ac:dyDescent="0.25">
      <c r="A284" s="11"/>
    </row>
    <row r="285" spans="1:1" ht="14.25" customHeight="1" x14ac:dyDescent="0.25">
      <c r="A285" s="11"/>
    </row>
    <row r="286" spans="1:1" ht="14.25" customHeight="1" x14ac:dyDescent="0.25">
      <c r="A286" s="11"/>
    </row>
    <row r="287" spans="1:1" ht="14.25" customHeight="1" x14ac:dyDescent="0.25">
      <c r="A287" s="11"/>
    </row>
    <row r="288" spans="1:1" ht="14.25" customHeight="1" x14ac:dyDescent="0.25">
      <c r="A288" s="11"/>
    </row>
    <row r="289" spans="1:1" ht="14.25" customHeight="1" x14ac:dyDescent="0.25">
      <c r="A289" s="11"/>
    </row>
    <row r="290" spans="1:1" ht="14.25" customHeight="1" x14ac:dyDescent="0.25">
      <c r="A290" s="11"/>
    </row>
    <row r="291" spans="1:1" ht="14.25" customHeight="1" x14ac:dyDescent="0.25">
      <c r="A291" s="11"/>
    </row>
    <row r="292" spans="1:1" ht="14.25" customHeight="1" x14ac:dyDescent="0.25">
      <c r="A292" s="11"/>
    </row>
    <row r="293" spans="1:1" ht="14.25" customHeight="1" x14ac:dyDescent="0.25">
      <c r="A293" s="11"/>
    </row>
    <row r="294" spans="1:1" ht="14.25" customHeight="1" x14ac:dyDescent="0.25">
      <c r="A294" s="11"/>
    </row>
    <row r="295" spans="1:1" ht="14.25" customHeight="1" x14ac:dyDescent="0.25">
      <c r="A295" s="11"/>
    </row>
    <row r="296" spans="1:1" ht="14.25" customHeight="1" x14ac:dyDescent="0.25">
      <c r="A296" s="11"/>
    </row>
    <row r="297" spans="1:1" ht="14.25" customHeight="1" x14ac:dyDescent="0.25">
      <c r="A297" s="11"/>
    </row>
    <row r="298" spans="1:1" ht="14.25" customHeight="1" x14ac:dyDescent="0.25">
      <c r="A298" s="11"/>
    </row>
    <row r="299" spans="1:1" ht="14.25" customHeight="1" x14ac:dyDescent="0.25">
      <c r="A299" s="11"/>
    </row>
    <row r="300" spans="1:1" ht="14.25" customHeight="1" x14ac:dyDescent="0.25">
      <c r="A300" s="11"/>
    </row>
    <row r="301" spans="1:1" ht="14.25" customHeight="1" x14ac:dyDescent="0.25">
      <c r="A301" s="11"/>
    </row>
    <row r="302" spans="1:1" ht="14.25" customHeight="1" x14ac:dyDescent="0.25">
      <c r="A302" s="11"/>
    </row>
    <row r="303" spans="1:1" ht="14.25" customHeight="1" x14ac:dyDescent="0.25">
      <c r="A303" s="11"/>
    </row>
    <row r="304" spans="1:1" ht="14.25" customHeight="1" x14ac:dyDescent="0.25">
      <c r="A304" s="11"/>
    </row>
    <row r="305" spans="1:1" ht="14.25" customHeight="1" x14ac:dyDescent="0.25">
      <c r="A305" s="11"/>
    </row>
    <row r="306" spans="1:1" ht="14.25" customHeight="1" x14ac:dyDescent="0.25">
      <c r="A306" s="11"/>
    </row>
    <row r="307" spans="1:1" ht="14.25" customHeight="1" x14ac:dyDescent="0.25">
      <c r="A307" s="11"/>
    </row>
    <row r="308" spans="1:1" ht="14.25" customHeight="1" x14ac:dyDescent="0.25">
      <c r="A308" s="11"/>
    </row>
    <row r="309" spans="1:1" ht="14.25" customHeight="1" x14ac:dyDescent="0.25">
      <c r="A309" s="11"/>
    </row>
    <row r="310" spans="1:1" ht="14.25" customHeight="1" x14ac:dyDescent="0.25">
      <c r="A310" s="11"/>
    </row>
    <row r="311" spans="1:1" ht="14.25" customHeight="1" x14ac:dyDescent="0.25">
      <c r="A311" s="11"/>
    </row>
    <row r="312" spans="1:1" ht="14.25" customHeight="1" x14ac:dyDescent="0.25">
      <c r="A312" s="11"/>
    </row>
    <row r="313" spans="1:1" ht="14.25" customHeight="1" x14ac:dyDescent="0.25">
      <c r="A313" s="11"/>
    </row>
    <row r="314" spans="1:1" ht="14.25" customHeight="1" x14ac:dyDescent="0.25">
      <c r="A314" s="11"/>
    </row>
    <row r="315" spans="1:1" ht="14.25" customHeight="1" x14ac:dyDescent="0.25">
      <c r="A315" s="11"/>
    </row>
    <row r="316" spans="1:1" ht="14.25" customHeight="1" x14ac:dyDescent="0.25">
      <c r="A316" s="11"/>
    </row>
    <row r="317" spans="1:1" ht="14.25" customHeight="1" x14ac:dyDescent="0.25">
      <c r="A317" s="11"/>
    </row>
    <row r="318" spans="1:1" ht="14.25" customHeight="1" x14ac:dyDescent="0.25">
      <c r="A318" s="11"/>
    </row>
    <row r="319" spans="1:1" ht="14.25" customHeight="1" x14ac:dyDescent="0.25">
      <c r="A319" s="11"/>
    </row>
    <row r="320" spans="1:1" ht="14.25" customHeight="1" x14ac:dyDescent="0.25">
      <c r="A320" s="11"/>
    </row>
    <row r="321" spans="1:1" ht="14.25" customHeight="1" x14ac:dyDescent="0.25">
      <c r="A321" s="11"/>
    </row>
    <row r="322" spans="1:1" ht="14.25" customHeight="1" x14ac:dyDescent="0.25">
      <c r="A322" s="11"/>
    </row>
    <row r="323" spans="1:1" ht="14.25" customHeight="1" x14ac:dyDescent="0.25">
      <c r="A323" s="11"/>
    </row>
    <row r="324" spans="1:1" ht="14.25" customHeight="1" x14ac:dyDescent="0.25">
      <c r="A324" s="11"/>
    </row>
    <row r="325" spans="1:1" ht="14.25" customHeight="1" x14ac:dyDescent="0.25">
      <c r="A325" s="11"/>
    </row>
    <row r="326" spans="1:1" ht="14.25" customHeight="1" x14ac:dyDescent="0.25">
      <c r="A326" s="11"/>
    </row>
    <row r="327" spans="1:1" ht="14.25" customHeight="1" x14ac:dyDescent="0.25">
      <c r="A327" s="11"/>
    </row>
    <row r="328" spans="1:1" ht="14.25" customHeight="1" x14ac:dyDescent="0.25">
      <c r="A328" s="11"/>
    </row>
    <row r="329" spans="1:1" ht="14.25" customHeight="1" x14ac:dyDescent="0.25">
      <c r="A329" s="11"/>
    </row>
    <row r="330" spans="1:1" ht="14.25" customHeight="1" x14ac:dyDescent="0.25">
      <c r="A330" s="11"/>
    </row>
    <row r="331" spans="1:1" ht="14.25" customHeight="1" x14ac:dyDescent="0.25">
      <c r="A331" s="11"/>
    </row>
    <row r="332" spans="1:1" ht="14.25" customHeight="1" x14ac:dyDescent="0.25">
      <c r="A332" s="11"/>
    </row>
    <row r="333" spans="1:1" ht="14.25" customHeight="1" x14ac:dyDescent="0.25">
      <c r="A333" s="11"/>
    </row>
    <row r="334" spans="1:1" ht="14.25" customHeight="1" x14ac:dyDescent="0.25">
      <c r="A334" s="11"/>
    </row>
    <row r="335" spans="1:1" ht="14.25" customHeight="1" x14ac:dyDescent="0.25">
      <c r="A335" s="11"/>
    </row>
    <row r="336" spans="1:1" ht="14.25" customHeight="1" x14ac:dyDescent="0.25">
      <c r="A336" s="11"/>
    </row>
    <row r="337" spans="1:1" ht="14.25" customHeight="1" x14ac:dyDescent="0.25">
      <c r="A337" s="11"/>
    </row>
    <row r="338" spans="1:1" ht="14.25" customHeight="1" x14ac:dyDescent="0.25">
      <c r="A338" s="11"/>
    </row>
    <row r="339" spans="1:1" ht="14.25" customHeight="1" x14ac:dyDescent="0.25">
      <c r="A339" s="11"/>
    </row>
    <row r="340" spans="1:1" ht="14.25" customHeight="1" x14ac:dyDescent="0.25">
      <c r="A340" s="11"/>
    </row>
    <row r="341" spans="1:1" ht="14.25" customHeight="1" x14ac:dyDescent="0.25">
      <c r="A341" s="11"/>
    </row>
    <row r="342" spans="1:1" ht="14.25" customHeight="1" x14ac:dyDescent="0.25">
      <c r="A342" s="11"/>
    </row>
    <row r="343" spans="1:1" ht="14.25" customHeight="1" x14ac:dyDescent="0.25">
      <c r="A343" s="11"/>
    </row>
    <row r="344" spans="1:1" ht="14.25" customHeight="1" x14ac:dyDescent="0.25">
      <c r="A344" s="11"/>
    </row>
    <row r="345" spans="1:1" ht="14.25" customHeight="1" x14ac:dyDescent="0.25">
      <c r="A345" s="11"/>
    </row>
    <row r="346" spans="1:1" ht="14.25" customHeight="1" x14ac:dyDescent="0.25">
      <c r="A346" s="11"/>
    </row>
    <row r="347" spans="1:1" ht="14.25" customHeight="1" x14ac:dyDescent="0.25">
      <c r="A347" s="11"/>
    </row>
    <row r="348" spans="1:1" ht="14.25" customHeight="1" x14ac:dyDescent="0.25">
      <c r="A348" s="11"/>
    </row>
    <row r="349" spans="1:1" ht="14.25" customHeight="1" x14ac:dyDescent="0.25">
      <c r="A349" s="11"/>
    </row>
    <row r="350" spans="1:1" ht="14.25" customHeight="1" x14ac:dyDescent="0.25">
      <c r="A350" s="11"/>
    </row>
    <row r="351" spans="1:1" ht="14.25" customHeight="1" x14ac:dyDescent="0.25">
      <c r="A351" s="11"/>
    </row>
    <row r="352" spans="1:1" ht="14.25" customHeight="1" x14ac:dyDescent="0.25">
      <c r="A352" s="11"/>
    </row>
    <row r="353" spans="1:1" ht="14.25" customHeight="1" x14ac:dyDescent="0.25">
      <c r="A353" s="11"/>
    </row>
    <row r="354" spans="1:1" ht="14.25" customHeight="1" x14ac:dyDescent="0.25">
      <c r="A354" s="11"/>
    </row>
    <row r="355" spans="1:1" ht="14.25" customHeight="1" x14ac:dyDescent="0.25">
      <c r="A355" s="11"/>
    </row>
    <row r="356" spans="1:1" ht="14.25" customHeight="1" x14ac:dyDescent="0.25">
      <c r="A356" s="11"/>
    </row>
    <row r="357" spans="1:1" ht="14.25" customHeight="1" x14ac:dyDescent="0.25">
      <c r="A357" s="11"/>
    </row>
    <row r="358" spans="1:1" ht="14.25" customHeight="1" x14ac:dyDescent="0.25">
      <c r="A358" s="11"/>
    </row>
    <row r="359" spans="1:1" ht="14.25" customHeight="1" x14ac:dyDescent="0.25">
      <c r="A359" s="11"/>
    </row>
    <row r="360" spans="1:1" ht="14.25" customHeight="1" x14ac:dyDescent="0.25">
      <c r="A360" s="11"/>
    </row>
    <row r="361" spans="1:1" ht="14.25" customHeight="1" x14ac:dyDescent="0.25">
      <c r="A361" s="11"/>
    </row>
    <row r="362" spans="1:1" ht="14.25" customHeight="1" x14ac:dyDescent="0.25">
      <c r="A362" s="11"/>
    </row>
    <row r="363" spans="1:1" ht="14.25" customHeight="1" x14ac:dyDescent="0.25">
      <c r="A363" s="11"/>
    </row>
    <row r="364" spans="1:1" ht="14.25" customHeight="1" x14ac:dyDescent="0.25">
      <c r="A364" s="11"/>
    </row>
    <row r="365" spans="1:1" ht="14.25" customHeight="1" x14ac:dyDescent="0.25">
      <c r="A365" s="11"/>
    </row>
    <row r="366" spans="1:1" ht="14.25" customHeight="1" x14ac:dyDescent="0.25">
      <c r="A366" s="11"/>
    </row>
    <row r="367" spans="1:1" ht="14.25" customHeight="1" x14ac:dyDescent="0.25">
      <c r="A367" s="11"/>
    </row>
    <row r="368" spans="1:1" ht="14.25" customHeight="1" x14ac:dyDescent="0.25">
      <c r="A368" s="11"/>
    </row>
    <row r="369" spans="1:1" ht="14.25" customHeight="1" x14ac:dyDescent="0.25">
      <c r="A369" s="11"/>
    </row>
    <row r="370" spans="1:1" ht="14.25" customHeight="1" x14ac:dyDescent="0.25">
      <c r="A370" s="11"/>
    </row>
    <row r="371" spans="1:1" ht="14.25" customHeight="1" x14ac:dyDescent="0.25">
      <c r="A371" s="11"/>
    </row>
    <row r="372" spans="1:1" ht="14.25" customHeight="1" x14ac:dyDescent="0.25">
      <c r="A372" s="11"/>
    </row>
    <row r="373" spans="1:1" ht="14.25" customHeight="1" x14ac:dyDescent="0.25">
      <c r="A373" s="11"/>
    </row>
    <row r="374" spans="1:1" ht="14.25" customHeight="1" x14ac:dyDescent="0.25">
      <c r="A374" s="11"/>
    </row>
    <row r="375" spans="1:1" ht="14.25" customHeight="1" x14ac:dyDescent="0.25">
      <c r="A375" s="11"/>
    </row>
    <row r="376" spans="1:1" ht="14.25" customHeight="1" x14ac:dyDescent="0.25">
      <c r="A376" s="11"/>
    </row>
    <row r="377" spans="1:1" ht="14.25" customHeight="1" x14ac:dyDescent="0.25">
      <c r="A377" s="11"/>
    </row>
    <row r="378" spans="1:1" ht="14.25" customHeight="1" x14ac:dyDescent="0.25">
      <c r="A378" s="11"/>
    </row>
    <row r="379" spans="1:1" ht="14.25" customHeight="1" x14ac:dyDescent="0.25">
      <c r="A379" s="11"/>
    </row>
    <row r="380" spans="1:1" ht="14.25" customHeight="1" x14ac:dyDescent="0.25">
      <c r="A380" s="11"/>
    </row>
    <row r="381" spans="1:1" ht="14.25" customHeight="1" x14ac:dyDescent="0.25">
      <c r="A381" s="11"/>
    </row>
    <row r="382" spans="1:1" ht="14.25" customHeight="1" x14ac:dyDescent="0.25">
      <c r="A382" s="11"/>
    </row>
    <row r="383" spans="1:1" ht="14.25" customHeight="1" x14ac:dyDescent="0.25">
      <c r="A383" s="11"/>
    </row>
    <row r="384" spans="1:1" ht="14.25" customHeight="1" x14ac:dyDescent="0.25">
      <c r="A384" s="11"/>
    </row>
    <row r="385" spans="1:1" ht="14.25" customHeight="1" x14ac:dyDescent="0.25">
      <c r="A385" s="11"/>
    </row>
    <row r="386" spans="1:1" ht="14.25" customHeight="1" x14ac:dyDescent="0.25">
      <c r="A386" s="11"/>
    </row>
    <row r="387" spans="1:1" ht="14.25" customHeight="1" x14ac:dyDescent="0.25">
      <c r="A387" s="11"/>
    </row>
    <row r="388" spans="1:1" ht="14.25" customHeight="1" x14ac:dyDescent="0.25">
      <c r="A388" s="11"/>
    </row>
    <row r="389" spans="1:1" ht="14.25" customHeight="1" x14ac:dyDescent="0.25">
      <c r="A389" s="11"/>
    </row>
    <row r="390" spans="1:1" ht="14.25" customHeight="1" x14ac:dyDescent="0.25">
      <c r="A390" s="11"/>
    </row>
    <row r="391" spans="1:1" ht="14.25" customHeight="1" x14ac:dyDescent="0.25">
      <c r="A391" s="11"/>
    </row>
    <row r="392" spans="1:1" ht="14.25" customHeight="1" x14ac:dyDescent="0.25">
      <c r="A392" s="11"/>
    </row>
    <row r="393" spans="1:1" ht="14.25" customHeight="1" x14ac:dyDescent="0.25">
      <c r="A393" s="11"/>
    </row>
    <row r="394" spans="1:1" ht="14.25" customHeight="1" x14ac:dyDescent="0.25">
      <c r="A394" s="11"/>
    </row>
    <row r="395" spans="1:1" ht="14.25" customHeight="1" x14ac:dyDescent="0.25">
      <c r="A395" s="11"/>
    </row>
    <row r="396" spans="1:1" ht="14.25" customHeight="1" x14ac:dyDescent="0.25">
      <c r="A396" s="11"/>
    </row>
    <row r="397" spans="1:1" ht="14.25" customHeight="1" x14ac:dyDescent="0.25">
      <c r="A397" s="11"/>
    </row>
    <row r="398" spans="1:1" ht="14.25" customHeight="1" x14ac:dyDescent="0.25">
      <c r="A398" s="11"/>
    </row>
    <row r="399" spans="1:1" ht="14.25" customHeight="1" x14ac:dyDescent="0.25">
      <c r="A399" s="11"/>
    </row>
    <row r="400" spans="1:1" ht="14.25" customHeight="1" x14ac:dyDescent="0.25">
      <c r="A400" s="11"/>
    </row>
    <row r="401" spans="1:1" ht="14.25" customHeight="1" x14ac:dyDescent="0.25">
      <c r="A401" s="11"/>
    </row>
    <row r="402" spans="1:1" ht="14.25" customHeight="1" x14ac:dyDescent="0.25">
      <c r="A402" s="11"/>
    </row>
    <row r="403" spans="1:1" ht="14.25" customHeight="1" x14ac:dyDescent="0.25">
      <c r="A403" s="11"/>
    </row>
    <row r="404" spans="1:1" ht="14.25" customHeight="1" x14ac:dyDescent="0.25">
      <c r="A404" s="11"/>
    </row>
    <row r="405" spans="1:1" ht="14.25" customHeight="1" x14ac:dyDescent="0.25">
      <c r="A405" s="11"/>
    </row>
    <row r="406" spans="1:1" ht="14.25" customHeight="1" x14ac:dyDescent="0.25">
      <c r="A406" s="11"/>
    </row>
    <row r="407" spans="1:1" ht="14.25" customHeight="1" x14ac:dyDescent="0.25">
      <c r="A407" s="11"/>
    </row>
    <row r="408" spans="1:1" ht="14.25" customHeight="1" x14ac:dyDescent="0.25">
      <c r="A408" s="11"/>
    </row>
    <row r="409" spans="1:1" ht="14.25" customHeight="1" x14ac:dyDescent="0.25">
      <c r="A409" s="11"/>
    </row>
    <row r="410" spans="1:1" ht="14.25" customHeight="1" x14ac:dyDescent="0.25">
      <c r="A410" s="11"/>
    </row>
    <row r="411" spans="1:1" ht="14.25" customHeight="1" x14ac:dyDescent="0.25">
      <c r="A411" s="11"/>
    </row>
    <row r="412" spans="1:1" ht="14.25" customHeight="1" x14ac:dyDescent="0.25">
      <c r="A412" s="11"/>
    </row>
    <row r="413" spans="1:1" ht="14.25" customHeight="1" x14ac:dyDescent="0.25">
      <c r="A413" s="11"/>
    </row>
    <row r="414" spans="1:1" ht="14.25" customHeight="1" x14ac:dyDescent="0.25">
      <c r="A414" s="11"/>
    </row>
    <row r="415" spans="1:1" ht="14.25" customHeight="1" x14ac:dyDescent="0.25">
      <c r="A415" s="11"/>
    </row>
    <row r="416" spans="1:1" ht="14.25" customHeight="1" x14ac:dyDescent="0.25">
      <c r="A416" s="11"/>
    </row>
    <row r="417" spans="1:1" ht="14.25" customHeight="1" x14ac:dyDescent="0.25">
      <c r="A417" s="11"/>
    </row>
    <row r="418" spans="1:1" ht="14.25" customHeight="1" x14ac:dyDescent="0.25">
      <c r="A418" s="11"/>
    </row>
    <row r="419" spans="1:1" ht="14.25" customHeight="1" x14ac:dyDescent="0.25">
      <c r="A419" s="11"/>
    </row>
    <row r="420" spans="1:1" ht="14.25" customHeight="1" x14ac:dyDescent="0.25">
      <c r="A420" s="11"/>
    </row>
    <row r="421" spans="1:1" ht="14.25" customHeight="1" x14ac:dyDescent="0.25">
      <c r="A421" s="11"/>
    </row>
    <row r="422" spans="1:1" ht="14.25" customHeight="1" x14ac:dyDescent="0.25">
      <c r="A422" s="11"/>
    </row>
    <row r="423" spans="1:1" ht="14.25" customHeight="1" x14ac:dyDescent="0.25">
      <c r="A423" s="11"/>
    </row>
    <row r="424" spans="1:1" ht="14.25" customHeight="1" x14ac:dyDescent="0.25">
      <c r="A424" s="11"/>
    </row>
    <row r="425" spans="1:1" ht="14.25" customHeight="1" x14ac:dyDescent="0.25">
      <c r="A425" s="11"/>
    </row>
    <row r="426" spans="1:1" ht="14.25" customHeight="1" x14ac:dyDescent="0.25">
      <c r="A426" s="11"/>
    </row>
    <row r="427" spans="1:1" ht="14.25" customHeight="1" x14ac:dyDescent="0.25">
      <c r="A427" s="11"/>
    </row>
    <row r="428" spans="1:1" ht="14.25" customHeight="1" x14ac:dyDescent="0.25">
      <c r="A428" s="11"/>
    </row>
    <row r="429" spans="1:1" ht="14.25" customHeight="1" x14ac:dyDescent="0.25">
      <c r="A429" s="11"/>
    </row>
    <row r="430" spans="1:1" ht="14.25" customHeight="1" x14ac:dyDescent="0.25">
      <c r="A430" s="11"/>
    </row>
    <row r="431" spans="1:1" ht="14.25" customHeight="1" x14ac:dyDescent="0.25">
      <c r="A431" s="11"/>
    </row>
    <row r="432" spans="1:1" ht="14.25" customHeight="1" x14ac:dyDescent="0.25">
      <c r="A432" s="11"/>
    </row>
    <row r="433" spans="1:1" ht="14.25" customHeight="1" x14ac:dyDescent="0.25">
      <c r="A433" s="11"/>
    </row>
    <row r="434" spans="1:1" ht="14.25" customHeight="1" x14ac:dyDescent="0.25">
      <c r="A434" s="11"/>
    </row>
    <row r="435" spans="1:1" ht="14.25" customHeight="1" x14ac:dyDescent="0.25">
      <c r="A435" s="11"/>
    </row>
    <row r="436" spans="1:1" ht="14.25" customHeight="1" x14ac:dyDescent="0.25">
      <c r="A436" s="11"/>
    </row>
    <row r="437" spans="1:1" ht="14.25" customHeight="1" x14ac:dyDescent="0.25">
      <c r="A437" s="11"/>
    </row>
    <row r="438" spans="1:1" ht="14.25" customHeight="1" x14ac:dyDescent="0.25">
      <c r="A438" s="11"/>
    </row>
    <row r="439" spans="1:1" ht="14.25" customHeight="1" x14ac:dyDescent="0.25">
      <c r="A439" s="11"/>
    </row>
    <row r="440" spans="1:1" ht="14.25" customHeight="1" x14ac:dyDescent="0.25">
      <c r="A440" s="11"/>
    </row>
    <row r="441" spans="1:1" ht="14.25" customHeight="1" x14ac:dyDescent="0.25">
      <c r="A441" s="11"/>
    </row>
    <row r="442" spans="1:1" ht="14.25" customHeight="1" x14ac:dyDescent="0.25">
      <c r="A442" s="11"/>
    </row>
    <row r="443" spans="1:1" ht="14.25" customHeight="1" x14ac:dyDescent="0.25">
      <c r="A443" s="11"/>
    </row>
    <row r="444" spans="1:1" ht="14.25" customHeight="1" x14ac:dyDescent="0.25">
      <c r="A444" s="11"/>
    </row>
    <row r="445" spans="1:1" ht="14.25" customHeight="1" x14ac:dyDescent="0.25">
      <c r="A445" s="11"/>
    </row>
    <row r="446" spans="1:1" ht="14.25" customHeight="1" x14ac:dyDescent="0.25">
      <c r="A446" s="11"/>
    </row>
    <row r="447" spans="1:1" ht="14.25" customHeight="1" x14ac:dyDescent="0.25">
      <c r="A447" s="11"/>
    </row>
    <row r="448" spans="1:1" ht="14.25" customHeight="1" x14ac:dyDescent="0.25">
      <c r="A448" s="11"/>
    </row>
    <row r="449" spans="1:1" ht="14.25" customHeight="1" x14ac:dyDescent="0.25">
      <c r="A449" s="11"/>
    </row>
    <row r="450" spans="1:1" ht="14.25" customHeight="1" x14ac:dyDescent="0.25">
      <c r="A450" s="11"/>
    </row>
    <row r="451" spans="1:1" ht="14.25" customHeight="1" x14ac:dyDescent="0.25">
      <c r="A451" s="11"/>
    </row>
    <row r="452" spans="1:1" ht="14.25" customHeight="1" x14ac:dyDescent="0.25">
      <c r="A452" s="11"/>
    </row>
    <row r="453" spans="1:1" ht="14.25" customHeight="1" x14ac:dyDescent="0.25">
      <c r="A453" s="11"/>
    </row>
    <row r="454" spans="1:1" ht="14.25" customHeight="1" x14ac:dyDescent="0.25">
      <c r="A454" s="11"/>
    </row>
    <row r="455" spans="1:1" ht="14.25" customHeight="1" x14ac:dyDescent="0.25">
      <c r="A455" s="11"/>
    </row>
    <row r="456" spans="1:1" ht="14.25" customHeight="1" x14ac:dyDescent="0.25">
      <c r="A456" s="11"/>
    </row>
    <row r="457" spans="1:1" ht="14.25" customHeight="1" x14ac:dyDescent="0.25">
      <c r="A457" s="11"/>
    </row>
    <row r="458" spans="1:1" ht="14.25" customHeight="1" x14ac:dyDescent="0.25">
      <c r="A458" s="11"/>
    </row>
    <row r="459" spans="1:1" ht="14.25" customHeight="1" x14ac:dyDescent="0.25">
      <c r="A459" s="11"/>
    </row>
    <row r="460" spans="1:1" ht="14.25" customHeight="1" x14ac:dyDescent="0.25">
      <c r="A460" s="11"/>
    </row>
    <row r="461" spans="1:1" ht="14.25" customHeight="1" x14ac:dyDescent="0.25">
      <c r="A461" s="11"/>
    </row>
    <row r="462" spans="1:1" ht="14.25" customHeight="1" x14ac:dyDescent="0.25">
      <c r="A462" s="11"/>
    </row>
    <row r="463" spans="1:1" ht="14.25" customHeight="1" x14ac:dyDescent="0.25">
      <c r="A463" s="11"/>
    </row>
    <row r="464" spans="1:1" ht="14.25" customHeight="1" x14ac:dyDescent="0.25">
      <c r="A464" s="11"/>
    </row>
    <row r="465" spans="1:1" ht="14.25" customHeight="1" x14ac:dyDescent="0.25">
      <c r="A465" s="11"/>
    </row>
    <row r="466" spans="1:1" ht="14.25" customHeight="1" x14ac:dyDescent="0.25">
      <c r="A466" s="11"/>
    </row>
    <row r="467" spans="1:1" ht="14.25" customHeight="1" x14ac:dyDescent="0.25">
      <c r="A467" s="11"/>
    </row>
    <row r="468" spans="1:1" ht="14.25" customHeight="1" x14ac:dyDescent="0.25">
      <c r="A468" s="11"/>
    </row>
    <row r="469" spans="1:1" ht="14.25" customHeight="1" x14ac:dyDescent="0.25">
      <c r="A469" s="11"/>
    </row>
    <row r="470" spans="1:1" ht="14.25" customHeight="1" x14ac:dyDescent="0.25">
      <c r="A470" s="11"/>
    </row>
    <row r="471" spans="1:1" ht="14.25" customHeight="1" x14ac:dyDescent="0.25">
      <c r="A471" s="11"/>
    </row>
    <row r="472" spans="1:1" ht="14.25" customHeight="1" x14ac:dyDescent="0.25">
      <c r="A472" s="11"/>
    </row>
    <row r="473" spans="1:1" ht="14.25" customHeight="1" x14ac:dyDescent="0.25">
      <c r="A473" s="11"/>
    </row>
    <row r="474" spans="1:1" ht="14.25" customHeight="1" x14ac:dyDescent="0.25">
      <c r="A474" s="11"/>
    </row>
    <row r="475" spans="1:1" ht="14.25" customHeight="1" x14ac:dyDescent="0.25">
      <c r="A475" s="11"/>
    </row>
    <row r="476" spans="1:1" ht="14.25" customHeight="1" x14ac:dyDescent="0.25">
      <c r="A476" s="11"/>
    </row>
    <row r="477" spans="1:1" ht="14.25" customHeight="1" x14ac:dyDescent="0.25">
      <c r="A477" s="11"/>
    </row>
    <row r="478" spans="1:1" ht="14.25" customHeight="1" x14ac:dyDescent="0.25">
      <c r="A478" s="11"/>
    </row>
    <row r="479" spans="1:1" ht="14.25" customHeight="1" x14ac:dyDescent="0.25">
      <c r="A479" s="11"/>
    </row>
    <row r="480" spans="1:1" ht="14.25" customHeight="1" x14ac:dyDescent="0.25">
      <c r="A480" s="11"/>
    </row>
    <row r="481" spans="1:1" ht="14.25" customHeight="1" x14ac:dyDescent="0.25">
      <c r="A481" s="11"/>
    </row>
    <row r="482" spans="1:1" ht="14.25" customHeight="1" x14ac:dyDescent="0.25">
      <c r="A482" s="11"/>
    </row>
    <row r="483" spans="1:1" ht="14.25" customHeight="1" x14ac:dyDescent="0.25">
      <c r="A483" s="11"/>
    </row>
    <row r="484" spans="1:1" ht="14.25" customHeight="1" x14ac:dyDescent="0.25">
      <c r="A484" s="11"/>
    </row>
    <row r="485" spans="1:1" ht="14.25" customHeight="1" x14ac:dyDescent="0.25">
      <c r="A485" s="11"/>
    </row>
    <row r="486" spans="1:1" ht="14.25" customHeight="1" x14ac:dyDescent="0.25">
      <c r="A486" s="11"/>
    </row>
    <row r="487" spans="1:1" ht="14.25" customHeight="1" x14ac:dyDescent="0.25">
      <c r="A487" s="11"/>
    </row>
    <row r="488" spans="1:1" ht="14.25" customHeight="1" x14ac:dyDescent="0.25">
      <c r="A488" s="11"/>
    </row>
    <row r="489" spans="1:1" ht="14.25" customHeight="1" x14ac:dyDescent="0.25">
      <c r="A489" s="11"/>
    </row>
    <row r="490" spans="1:1" ht="14.25" customHeight="1" x14ac:dyDescent="0.25">
      <c r="A490" s="11"/>
    </row>
    <row r="491" spans="1:1" ht="14.25" customHeight="1" x14ac:dyDescent="0.25">
      <c r="A491" s="11"/>
    </row>
    <row r="492" spans="1:1" ht="14.25" customHeight="1" x14ac:dyDescent="0.25">
      <c r="A492" s="11"/>
    </row>
    <row r="493" spans="1:1" ht="14.25" customHeight="1" x14ac:dyDescent="0.25">
      <c r="A493" s="11"/>
    </row>
    <row r="494" spans="1:1" ht="14.25" customHeight="1" x14ac:dyDescent="0.25">
      <c r="A494" s="11"/>
    </row>
    <row r="495" spans="1:1" ht="14.25" customHeight="1" x14ac:dyDescent="0.25">
      <c r="A495" s="11"/>
    </row>
    <row r="496" spans="1:1" ht="14.25" customHeight="1" x14ac:dyDescent="0.25">
      <c r="A496" s="11"/>
    </row>
    <row r="497" spans="1:1" ht="14.25" customHeight="1" x14ac:dyDescent="0.25">
      <c r="A497" s="11"/>
    </row>
    <row r="498" spans="1:1" ht="14.25" customHeight="1" x14ac:dyDescent="0.25">
      <c r="A498" s="11"/>
    </row>
    <row r="499" spans="1:1" ht="14.25" customHeight="1" x14ac:dyDescent="0.25">
      <c r="A499" s="11"/>
    </row>
    <row r="500" spans="1:1" ht="14.25" customHeight="1" x14ac:dyDescent="0.25">
      <c r="A500" s="11"/>
    </row>
    <row r="501" spans="1:1" ht="14.25" customHeight="1" x14ac:dyDescent="0.25">
      <c r="A501" s="11"/>
    </row>
    <row r="502" spans="1:1" ht="14.25" customHeight="1" x14ac:dyDescent="0.25">
      <c r="A502" s="11"/>
    </row>
    <row r="503" spans="1:1" ht="14.25" customHeight="1" x14ac:dyDescent="0.25">
      <c r="A503" s="11"/>
    </row>
    <row r="504" spans="1:1" ht="14.25" customHeight="1" x14ac:dyDescent="0.25">
      <c r="A504" s="11"/>
    </row>
    <row r="505" spans="1:1" ht="14.25" customHeight="1" x14ac:dyDescent="0.25">
      <c r="A505" s="11"/>
    </row>
    <row r="506" spans="1:1" ht="14.25" customHeight="1" x14ac:dyDescent="0.25">
      <c r="A506" s="11"/>
    </row>
    <row r="507" spans="1:1" ht="14.25" customHeight="1" x14ac:dyDescent="0.25">
      <c r="A507" s="11"/>
    </row>
    <row r="508" spans="1:1" ht="14.25" customHeight="1" x14ac:dyDescent="0.25">
      <c r="A508" s="11"/>
    </row>
    <row r="509" spans="1:1" ht="14.25" customHeight="1" x14ac:dyDescent="0.25">
      <c r="A509" s="11"/>
    </row>
    <row r="510" spans="1:1" ht="14.25" customHeight="1" x14ac:dyDescent="0.25">
      <c r="A510" s="11"/>
    </row>
    <row r="511" spans="1:1" ht="14.25" customHeight="1" x14ac:dyDescent="0.25">
      <c r="A511" s="11"/>
    </row>
    <row r="512" spans="1:1" ht="14.25" customHeight="1" x14ac:dyDescent="0.25">
      <c r="A512" s="11"/>
    </row>
    <row r="513" spans="1:1" ht="14.25" customHeight="1" x14ac:dyDescent="0.25">
      <c r="A513" s="11"/>
    </row>
    <row r="514" spans="1:1" ht="14.25" customHeight="1" x14ac:dyDescent="0.25">
      <c r="A514" s="11"/>
    </row>
    <row r="515" spans="1:1" ht="14.25" customHeight="1" x14ac:dyDescent="0.25">
      <c r="A515" s="11"/>
    </row>
    <row r="516" spans="1:1" ht="14.25" customHeight="1" x14ac:dyDescent="0.25">
      <c r="A516" s="11"/>
    </row>
    <row r="517" spans="1:1" ht="14.25" customHeight="1" x14ac:dyDescent="0.25">
      <c r="A517" s="11"/>
    </row>
    <row r="518" spans="1:1" ht="14.25" customHeight="1" x14ac:dyDescent="0.25">
      <c r="A518" s="11"/>
    </row>
    <row r="519" spans="1:1" ht="14.25" customHeight="1" x14ac:dyDescent="0.25">
      <c r="A519" s="11"/>
    </row>
    <row r="520" spans="1:1" ht="14.25" customHeight="1" x14ac:dyDescent="0.25">
      <c r="A520" s="11"/>
    </row>
    <row r="521" spans="1:1" ht="14.25" customHeight="1" x14ac:dyDescent="0.25">
      <c r="A521" s="11"/>
    </row>
    <row r="522" spans="1:1" ht="14.25" customHeight="1" x14ac:dyDescent="0.25">
      <c r="A522" s="11"/>
    </row>
    <row r="523" spans="1:1" ht="14.25" customHeight="1" x14ac:dyDescent="0.25">
      <c r="A523" s="11"/>
    </row>
    <row r="524" spans="1:1" ht="14.25" customHeight="1" x14ac:dyDescent="0.25">
      <c r="A524" s="11"/>
    </row>
    <row r="525" spans="1:1" ht="14.25" customHeight="1" x14ac:dyDescent="0.25">
      <c r="A525" s="11"/>
    </row>
    <row r="526" spans="1:1" ht="14.25" customHeight="1" x14ac:dyDescent="0.25">
      <c r="A526" s="11"/>
    </row>
    <row r="527" spans="1:1" ht="14.25" customHeight="1" x14ac:dyDescent="0.25">
      <c r="A527" s="11"/>
    </row>
    <row r="528" spans="1:1" ht="14.25" customHeight="1" x14ac:dyDescent="0.25">
      <c r="A528" s="11"/>
    </row>
    <row r="529" spans="1:1" ht="14.25" customHeight="1" x14ac:dyDescent="0.25">
      <c r="A529" s="11"/>
    </row>
    <row r="530" spans="1:1" ht="14.25" customHeight="1" x14ac:dyDescent="0.25">
      <c r="A530" s="11"/>
    </row>
    <row r="531" spans="1:1" ht="14.25" customHeight="1" x14ac:dyDescent="0.25">
      <c r="A531" s="11"/>
    </row>
    <row r="532" spans="1:1" ht="14.25" customHeight="1" x14ac:dyDescent="0.25">
      <c r="A532" s="11"/>
    </row>
    <row r="533" spans="1:1" ht="14.25" customHeight="1" x14ac:dyDescent="0.25">
      <c r="A533" s="11"/>
    </row>
    <row r="534" spans="1:1" ht="14.25" customHeight="1" x14ac:dyDescent="0.25">
      <c r="A534" s="11"/>
    </row>
    <row r="535" spans="1:1" ht="14.25" customHeight="1" x14ac:dyDescent="0.25">
      <c r="A535" s="11"/>
    </row>
    <row r="536" spans="1:1" ht="14.25" customHeight="1" x14ac:dyDescent="0.25">
      <c r="A536" s="11"/>
    </row>
    <row r="537" spans="1:1" ht="14.25" customHeight="1" x14ac:dyDescent="0.25">
      <c r="A537" s="11"/>
    </row>
    <row r="538" spans="1:1" ht="14.25" customHeight="1" x14ac:dyDescent="0.25">
      <c r="A538" s="11"/>
    </row>
    <row r="539" spans="1:1" ht="14.25" customHeight="1" x14ac:dyDescent="0.25">
      <c r="A539" s="11"/>
    </row>
    <row r="540" spans="1:1" ht="14.25" customHeight="1" x14ac:dyDescent="0.25">
      <c r="A540" s="11"/>
    </row>
    <row r="541" spans="1:1" ht="14.25" customHeight="1" x14ac:dyDescent="0.25">
      <c r="A541" s="11"/>
    </row>
    <row r="542" spans="1:1" ht="14.25" customHeight="1" x14ac:dyDescent="0.25">
      <c r="A542" s="11"/>
    </row>
    <row r="543" spans="1:1" ht="14.25" customHeight="1" x14ac:dyDescent="0.25">
      <c r="A543" s="11"/>
    </row>
    <row r="544" spans="1:1" ht="14.25" customHeight="1" x14ac:dyDescent="0.25">
      <c r="A544" s="11"/>
    </row>
    <row r="545" spans="1:1" ht="14.25" customHeight="1" x14ac:dyDescent="0.25">
      <c r="A545" s="11"/>
    </row>
    <row r="546" spans="1:1" ht="14.25" customHeight="1" x14ac:dyDescent="0.25">
      <c r="A546" s="11"/>
    </row>
    <row r="547" spans="1:1" ht="14.25" customHeight="1" x14ac:dyDescent="0.25">
      <c r="A547" s="11"/>
    </row>
    <row r="548" spans="1:1" ht="14.25" customHeight="1" x14ac:dyDescent="0.25">
      <c r="A548" s="11"/>
    </row>
    <row r="549" spans="1:1" ht="14.25" customHeight="1" x14ac:dyDescent="0.25">
      <c r="A549" s="11"/>
    </row>
    <row r="550" spans="1:1" ht="14.25" customHeight="1" x14ac:dyDescent="0.25">
      <c r="A550" s="11"/>
    </row>
    <row r="551" spans="1:1" ht="14.25" customHeight="1" x14ac:dyDescent="0.25">
      <c r="A551" s="11"/>
    </row>
    <row r="552" spans="1:1" ht="14.25" customHeight="1" x14ac:dyDescent="0.25">
      <c r="A552" s="11"/>
    </row>
    <row r="553" spans="1:1" ht="14.25" customHeight="1" x14ac:dyDescent="0.25">
      <c r="A553" s="11"/>
    </row>
    <row r="554" spans="1:1" ht="14.25" customHeight="1" x14ac:dyDescent="0.25">
      <c r="A554" s="11"/>
    </row>
    <row r="555" spans="1:1" ht="14.25" customHeight="1" x14ac:dyDescent="0.25">
      <c r="A555" s="11"/>
    </row>
    <row r="556" spans="1:1" ht="14.25" customHeight="1" x14ac:dyDescent="0.25">
      <c r="A556" s="11"/>
    </row>
    <row r="557" spans="1:1" ht="14.25" customHeight="1" x14ac:dyDescent="0.25">
      <c r="A557" s="11"/>
    </row>
    <row r="558" spans="1:1" ht="14.25" customHeight="1" x14ac:dyDescent="0.25">
      <c r="A558" s="11"/>
    </row>
    <row r="559" spans="1:1" ht="14.25" customHeight="1" x14ac:dyDescent="0.25">
      <c r="A559" s="11"/>
    </row>
    <row r="560" spans="1:1" ht="14.25" customHeight="1" x14ac:dyDescent="0.25">
      <c r="A560" s="11"/>
    </row>
    <row r="561" spans="1:1" ht="14.25" customHeight="1" x14ac:dyDescent="0.25">
      <c r="A561" s="11"/>
    </row>
    <row r="562" spans="1:1" ht="14.25" customHeight="1" x14ac:dyDescent="0.25">
      <c r="A562" s="11"/>
    </row>
    <row r="563" spans="1:1" ht="14.25" customHeight="1" x14ac:dyDescent="0.25">
      <c r="A563" s="11"/>
    </row>
    <row r="564" spans="1:1" ht="14.25" customHeight="1" x14ac:dyDescent="0.25">
      <c r="A564" s="11"/>
    </row>
    <row r="565" spans="1:1" ht="14.25" customHeight="1" x14ac:dyDescent="0.25">
      <c r="A565" s="11"/>
    </row>
    <row r="566" spans="1:1" ht="14.25" customHeight="1" x14ac:dyDescent="0.25">
      <c r="A566" s="11"/>
    </row>
    <row r="567" spans="1:1" ht="14.25" customHeight="1" x14ac:dyDescent="0.25">
      <c r="A567" s="11"/>
    </row>
    <row r="568" spans="1:1" ht="14.25" customHeight="1" x14ac:dyDescent="0.25">
      <c r="A568" s="11"/>
    </row>
    <row r="569" spans="1:1" ht="14.25" customHeight="1" x14ac:dyDescent="0.25">
      <c r="A569" s="11"/>
    </row>
    <row r="570" spans="1:1" ht="14.25" customHeight="1" x14ac:dyDescent="0.25">
      <c r="A570" s="11"/>
    </row>
    <row r="571" spans="1:1" ht="14.25" customHeight="1" x14ac:dyDescent="0.25">
      <c r="A571" s="11"/>
    </row>
    <row r="572" spans="1:1" ht="14.25" customHeight="1" x14ac:dyDescent="0.25">
      <c r="A572" s="11"/>
    </row>
    <row r="573" spans="1:1" ht="14.25" customHeight="1" x14ac:dyDescent="0.25">
      <c r="A573" s="11"/>
    </row>
    <row r="574" spans="1:1" ht="14.25" customHeight="1" x14ac:dyDescent="0.25">
      <c r="A574" s="11"/>
    </row>
    <row r="575" spans="1:1" ht="14.25" customHeight="1" x14ac:dyDescent="0.25">
      <c r="A575" s="11"/>
    </row>
    <row r="576" spans="1:1" ht="14.25" customHeight="1" x14ac:dyDescent="0.25">
      <c r="A576" s="11"/>
    </row>
    <row r="577" spans="1:1" ht="14.25" customHeight="1" x14ac:dyDescent="0.25">
      <c r="A577" s="11"/>
    </row>
    <row r="578" spans="1:1" ht="14.25" customHeight="1" x14ac:dyDescent="0.25">
      <c r="A578" s="11"/>
    </row>
    <row r="579" spans="1:1" ht="14.25" customHeight="1" x14ac:dyDescent="0.25">
      <c r="A579" s="11"/>
    </row>
    <row r="580" spans="1:1" ht="14.25" customHeight="1" x14ac:dyDescent="0.25">
      <c r="A580" s="11"/>
    </row>
    <row r="581" spans="1:1" ht="14.25" customHeight="1" x14ac:dyDescent="0.25">
      <c r="A581" s="11"/>
    </row>
    <row r="582" spans="1:1" ht="14.25" customHeight="1" x14ac:dyDescent="0.25">
      <c r="A582" s="11"/>
    </row>
    <row r="583" spans="1:1" ht="14.25" customHeight="1" x14ac:dyDescent="0.25">
      <c r="A583" s="11"/>
    </row>
    <row r="584" spans="1:1" ht="14.25" customHeight="1" x14ac:dyDescent="0.25">
      <c r="A584" s="11"/>
    </row>
    <row r="585" spans="1:1" ht="14.25" customHeight="1" x14ac:dyDescent="0.25">
      <c r="A585" s="11"/>
    </row>
    <row r="586" spans="1:1" ht="14.25" customHeight="1" x14ac:dyDescent="0.25">
      <c r="A586" s="11"/>
    </row>
    <row r="587" spans="1:1" ht="14.25" customHeight="1" x14ac:dyDescent="0.25">
      <c r="A587" s="11"/>
    </row>
    <row r="588" spans="1:1" ht="14.25" customHeight="1" x14ac:dyDescent="0.25">
      <c r="A588" s="11"/>
    </row>
    <row r="589" spans="1:1" ht="14.25" customHeight="1" x14ac:dyDescent="0.25">
      <c r="A589" s="11"/>
    </row>
    <row r="590" spans="1:1" ht="14.25" customHeight="1" x14ac:dyDescent="0.25">
      <c r="A590" s="11"/>
    </row>
    <row r="591" spans="1:1" ht="14.25" customHeight="1" x14ac:dyDescent="0.25">
      <c r="A591" s="11"/>
    </row>
    <row r="592" spans="1:1" ht="14.25" customHeight="1" x14ac:dyDescent="0.25">
      <c r="A592" s="11"/>
    </row>
    <row r="593" spans="1:1" ht="14.25" customHeight="1" x14ac:dyDescent="0.25">
      <c r="A593" s="11"/>
    </row>
    <row r="594" spans="1:1" ht="14.25" customHeight="1" x14ac:dyDescent="0.25">
      <c r="A594" s="11"/>
    </row>
    <row r="595" spans="1:1" ht="14.25" customHeight="1" x14ac:dyDescent="0.25">
      <c r="A595" s="11"/>
    </row>
    <row r="596" spans="1:1" ht="14.25" customHeight="1" x14ac:dyDescent="0.25">
      <c r="A596" s="11"/>
    </row>
    <row r="597" spans="1:1" ht="14.25" customHeight="1" x14ac:dyDescent="0.25">
      <c r="A597" s="11"/>
    </row>
    <row r="598" spans="1:1" ht="14.25" customHeight="1" x14ac:dyDescent="0.25">
      <c r="A598" s="11"/>
    </row>
    <row r="599" spans="1:1" ht="14.25" customHeight="1" x14ac:dyDescent="0.25">
      <c r="A599" s="11"/>
    </row>
    <row r="600" spans="1:1" ht="14.25" customHeight="1" x14ac:dyDescent="0.25">
      <c r="A600" s="11"/>
    </row>
    <row r="601" spans="1:1" ht="14.25" customHeight="1" x14ac:dyDescent="0.25">
      <c r="A601" s="11"/>
    </row>
    <row r="602" spans="1:1" ht="14.25" customHeight="1" x14ac:dyDescent="0.25">
      <c r="A602" s="11"/>
    </row>
    <row r="603" spans="1:1" ht="14.25" customHeight="1" x14ac:dyDescent="0.25">
      <c r="A603" s="11"/>
    </row>
    <row r="604" spans="1:1" ht="14.25" customHeight="1" x14ac:dyDescent="0.25">
      <c r="A604" s="11"/>
    </row>
    <row r="605" spans="1:1" ht="14.25" customHeight="1" x14ac:dyDescent="0.25">
      <c r="A605" s="11"/>
    </row>
    <row r="606" spans="1:1" ht="14.25" customHeight="1" x14ac:dyDescent="0.25">
      <c r="A606" s="11"/>
    </row>
    <row r="607" spans="1:1" ht="14.25" customHeight="1" x14ac:dyDescent="0.25">
      <c r="A607" s="11"/>
    </row>
    <row r="608" spans="1:1" ht="14.25" customHeight="1" x14ac:dyDescent="0.25">
      <c r="A608" s="11"/>
    </row>
    <row r="609" spans="1:1" ht="14.25" customHeight="1" x14ac:dyDescent="0.25">
      <c r="A609" s="11"/>
    </row>
    <row r="610" spans="1:1" ht="14.25" customHeight="1" x14ac:dyDescent="0.25">
      <c r="A610" s="11"/>
    </row>
    <row r="611" spans="1:1" ht="14.25" customHeight="1" x14ac:dyDescent="0.25">
      <c r="A611" s="11"/>
    </row>
    <row r="612" spans="1:1" ht="14.25" customHeight="1" x14ac:dyDescent="0.25">
      <c r="A612" s="11"/>
    </row>
    <row r="613" spans="1:1" ht="14.25" customHeight="1" x14ac:dyDescent="0.25">
      <c r="A613" s="11"/>
    </row>
    <row r="614" spans="1:1" ht="14.25" customHeight="1" x14ac:dyDescent="0.25">
      <c r="A614" s="11"/>
    </row>
    <row r="615" spans="1:1" ht="14.25" customHeight="1" x14ac:dyDescent="0.25">
      <c r="A615" s="11"/>
    </row>
    <row r="616" spans="1:1" ht="14.25" customHeight="1" x14ac:dyDescent="0.25">
      <c r="A616" s="11"/>
    </row>
    <row r="617" spans="1:1" ht="14.25" customHeight="1" x14ac:dyDescent="0.25">
      <c r="A617" s="11"/>
    </row>
    <row r="618" spans="1:1" ht="14.25" customHeight="1" x14ac:dyDescent="0.25">
      <c r="A618" s="11"/>
    </row>
    <row r="619" spans="1:1" ht="14.25" customHeight="1" x14ac:dyDescent="0.25">
      <c r="A619" s="11"/>
    </row>
    <row r="620" spans="1:1" ht="14.25" customHeight="1" x14ac:dyDescent="0.25">
      <c r="A620" s="11"/>
    </row>
    <row r="621" spans="1:1" ht="14.25" customHeight="1" x14ac:dyDescent="0.25">
      <c r="A621" s="11"/>
    </row>
    <row r="622" spans="1:1" ht="14.25" customHeight="1" x14ac:dyDescent="0.25">
      <c r="A622" s="11"/>
    </row>
    <row r="623" spans="1:1" ht="14.25" customHeight="1" x14ac:dyDescent="0.25">
      <c r="A623" s="11"/>
    </row>
    <row r="624" spans="1:1" ht="14.25" customHeight="1" x14ac:dyDescent="0.25">
      <c r="A624" s="11"/>
    </row>
    <row r="625" spans="1:1" ht="14.25" customHeight="1" x14ac:dyDescent="0.25">
      <c r="A625" s="11"/>
    </row>
    <row r="626" spans="1:1" ht="14.25" customHeight="1" x14ac:dyDescent="0.25">
      <c r="A626" s="11"/>
    </row>
    <row r="627" spans="1:1" ht="14.25" customHeight="1" x14ac:dyDescent="0.25">
      <c r="A627" s="11"/>
    </row>
    <row r="628" spans="1:1" ht="14.25" customHeight="1" x14ac:dyDescent="0.25">
      <c r="A628" s="11"/>
    </row>
    <row r="629" spans="1:1" ht="14.25" customHeight="1" x14ac:dyDescent="0.25">
      <c r="A629" s="11"/>
    </row>
    <row r="630" spans="1:1" ht="14.25" customHeight="1" x14ac:dyDescent="0.25">
      <c r="A630" s="11"/>
    </row>
    <row r="631" spans="1:1" ht="14.25" customHeight="1" x14ac:dyDescent="0.25">
      <c r="A631" s="11"/>
    </row>
    <row r="632" spans="1:1" ht="14.25" customHeight="1" x14ac:dyDescent="0.25">
      <c r="A632" s="11"/>
    </row>
    <row r="633" spans="1:1" ht="14.25" customHeight="1" x14ac:dyDescent="0.25">
      <c r="A633" s="11"/>
    </row>
    <row r="634" spans="1:1" ht="14.25" customHeight="1" x14ac:dyDescent="0.25">
      <c r="A634" s="11"/>
    </row>
    <row r="635" spans="1:1" ht="14.25" customHeight="1" x14ac:dyDescent="0.25">
      <c r="A635" s="11"/>
    </row>
    <row r="636" spans="1:1" ht="14.25" customHeight="1" x14ac:dyDescent="0.25">
      <c r="A636" s="11"/>
    </row>
    <row r="637" spans="1:1" ht="14.25" customHeight="1" x14ac:dyDescent="0.25">
      <c r="A637" s="11"/>
    </row>
    <row r="638" spans="1:1" ht="14.25" customHeight="1" x14ac:dyDescent="0.25">
      <c r="A638" s="11"/>
    </row>
    <row r="639" spans="1:1" ht="14.25" customHeight="1" x14ac:dyDescent="0.25">
      <c r="A639" s="11"/>
    </row>
    <row r="640" spans="1:1" ht="14.25" customHeight="1" x14ac:dyDescent="0.25">
      <c r="A640" s="11"/>
    </row>
    <row r="641" spans="1:1" ht="14.25" customHeight="1" x14ac:dyDescent="0.25">
      <c r="A641" s="11"/>
    </row>
    <row r="642" spans="1:1" ht="14.25" customHeight="1" x14ac:dyDescent="0.25">
      <c r="A642" s="11"/>
    </row>
    <row r="643" spans="1:1" ht="14.25" customHeight="1" x14ac:dyDescent="0.25">
      <c r="A643" s="11"/>
    </row>
    <row r="644" spans="1:1" ht="14.25" customHeight="1" x14ac:dyDescent="0.25">
      <c r="A644" s="11"/>
    </row>
    <row r="645" spans="1:1" ht="14.25" customHeight="1" x14ac:dyDescent="0.25">
      <c r="A645" s="11"/>
    </row>
    <row r="646" spans="1:1" ht="14.25" customHeight="1" x14ac:dyDescent="0.25">
      <c r="A646" s="11"/>
    </row>
    <row r="647" spans="1:1" ht="14.25" customHeight="1" x14ac:dyDescent="0.25">
      <c r="A647" s="11"/>
    </row>
    <row r="648" spans="1:1" ht="14.25" customHeight="1" x14ac:dyDescent="0.25">
      <c r="A648" s="11"/>
    </row>
    <row r="649" spans="1:1" ht="14.25" customHeight="1" x14ac:dyDescent="0.25">
      <c r="A649" s="11"/>
    </row>
    <row r="650" spans="1:1" ht="14.25" customHeight="1" x14ac:dyDescent="0.25">
      <c r="A650" s="11"/>
    </row>
    <row r="651" spans="1:1" ht="14.25" customHeight="1" x14ac:dyDescent="0.25">
      <c r="A651" s="11"/>
    </row>
    <row r="652" spans="1:1" ht="14.25" customHeight="1" x14ac:dyDescent="0.25">
      <c r="A652" s="11"/>
    </row>
    <row r="653" spans="1:1" ht="14.25" customHeight="1" x14ac:dyDescent="0.25">
      <c r="A653" s="11"/>
    </row>
    <row r="654" spans="1:1" ht="14.25" customHeight="1" x14ac:dyDescent="0.25">
      <c r="A654" s="11"/>
    </row>
    <row r="655" spans="1:1" ht="14.25" customHeight="1" x14ac:dyDescent="0.25">
      <c r="A655" s="11"/>
    </row>
    <row r="656" spans="1:1" ht="14.25" customHeight="1" x14ac:dyDescent="0.25">
      <c r="A656" s="11"/>
    </row>
    <row r="657" spans="1:1" ht="14.25" customHeight="1" x14ac:dyDescent="0.25">
      <c r="A657" s="11"/>
    </row>
    <row r="658" spans="1:1" ht="14.25" customHeight="1" x14ac:dyDescent="0.25">
      <c r="A658" s="11"/>
    </row>
    <row r="659" spans="1:1" ht="14.25" customHeight="1" x14ac:dyDescent="0.25">
      <c r="A659" s="11"/>
    </row>
    <row r="660" spans="1:1" ht="14.25" customHeight="1" x14ac:dyDescent="0.25">
      <c r="A660" s="11"/>
    </row>
    <row r="661" spans="1:1" ht="14.25" customHeight="1" x14ac:dyDescent="0.25">
      <c r="A661" s="11"/>
    </row>
    <row r="662" spans="1:1" ht="14.25" customHeight="1" x14ac:dyDescent="0.25">
      <c r="A662" s="11"/>
    </row>
    <row r="663" spans="1:1" ht="14.25" customHeight="1" x14ac:dyDescent="0.25">
      <c r="A663" s="11"/>
    </row>
    <row r="664" spans="1:1" ht="14.25" customHeight="1" x14ac:dyDescent="0.25">
      <c r="A664" s="11"/>
    </row>
    <row r="665" spans="1:1" ht="14.25" customHeight="1" x14ac:dyDescent="0.25">
      <c r="A665" s="11"/>
    </row>
    <row r="666" spans="1:1" ht="14.25" customHeight="1" x14ac:dyDescent="0.25">
      <c r="A666" s="11"/>
    </row>
    <row r="667" spans="1:1" ht="14.25" customHeight="1" x14ac:dyDescent="0.25">
      <c r="A667" s="11"/>
    </row>
    <row r="668" spans="1:1" ht="14.25" customHeight="1" x14ac:dyDescent="0.25">
      <c r="A668" s="11"/>
    </row>
    <row r="669" spans="1:1" ht="14.25" customHeight="1" x14ac:dyDescent="0.25">
      <c r="A669" s="11"/>
    </row>
    <row r="670" spans="1:1" ht="14.25" customHeight="1" x14ac:dyDescent="0.25">
      <c r="A670" s="11"/>
    </row>
    <row r="671" spans="1:1" ht="14.25" customHeight="1" x14ac:dyDescent="0.25">
      <c r="A671" s="11"/>
    </row>
    <row r="672" spans="1:1" ht="14.25" customHeight="1" x14ac:dyDescent="0.25">
      <c r="A672" s="11"/>
    </row>
    <row r="673" spans="1:1" ht="14.25" customHeight="1" x14ac:dyDescent="0.25">
      <c r="A673" s="11"/>
    </row>
    <row r="674" spans="1:1" ht="14.25" customHeight="1" x14ac:dyDescent="0.25">
      <c r="A674" s="11"/>
    </row>
    <row r="675" spans="1:1" ht="14.25" customHeight="1" x14ac:dyDescent="0.25">
      <c r="A675" s="11"/>
    </row>
    <row r="676" spans="1:1" ht="14.25" customHeight="1" x14ac:dyDescent="0.25">
      <c r="A676" s="11"/>
    </row>
    <row r="677" spans="1:1" ht="14.25" customHeight="1" x14ac:dyDescent="0.25">
      <c r="A677" s="11"/>
    </row>
    <row r="678" spans="1:1" ht="14.25" customHeight="1" x14ac:dyDescent="0.25">
      <c r="A678" s="11"/>
    </row>
    <row r="679" spans="1:1" ht="14.25" customHeight="1" x14ac:dyDescent="0.25">
      <c r="A679" s="11"/>
    </row>
    <row r="680" spans="1:1" ht="14.25" customHeight="1" x14ac:dyDescent="0.25">
      <c r="A680" s="11"/>
    </row>
    <row r="681" spans="1:1" ht="14.25" customHeight="1" x14ac:dyDescent="0.25">
      <c r="A681" s="11"/>
    </row>
    <row r="682" spans="1:1" ht="14.25" customHeight="1" x14ac:dyDescent="0.25">
      <c r="A682" s="11"/>
    </row>
    <row r="683" spans="1:1" ht="14.25" customHeight="1" x14ac:dyDescent="0.25">
      <c r="A683" s="11"/>
    </row>
    <row r="684" spans="1:1" ht="14.25" customHeight="1" x14ac:dyDescent="0.25">
      <c r="A684" s="11"/>
    </row>
    <row r="685" spans="1:1" ht="14.25" customHeight="1" x14ac:dyDescent="0.25">
      <c r="A685" s="11"/>
    </row>
    <row r="686" spans="1:1" ht="14.25" customHeight="1" x14ac:dyDescent="0.25">
      <c r="A686" s="11"/>
    </row>
    <row r="687" spans="1:1" ht="14.25" customHeight="1" x14ac:dyDescent="0.25">
      <c r="A687" s="11"/>
    </row>
    <row r="688" spans="1:1" ht="14.25" customHeight="1" x14ac:dyDescent="0.25">
      <c r="A688" s="11"/>
    </row>
    <row r="689" spans="1:1" ht="14.25" customHeight="1" x14ac:dyDescent="0.25">
      <c r="A689" s="11"/>
    </row>
    <row r="690" spans="1:1" ht="14.25" customHeight="1" x14ac:dyDescent="0.25">
      <c r="A690" s="11"/>
    </row>
    <row r="691" spans="1:1" ht="14.25" customHeight="1" x14ac:dyDescent="0.25">
      <c r="A691" s="11"/>
    </row>
    <row r="692" spans="1:1" ht="14.25" customHeight="1" x14ac:dyDescent="0.25">
      <c r="A692" s="11"/>
    </row>
    <row r="693" spans="1:1" ht="14.25" customHeight="1" x14ac:dyDescent="0.25">
      <c r="A693" s="11"/>
    </row>
    <row r="694" spans="1:1" ht="14.25" customHeight="1" x14ac:dyDescent="0.25">
      <c r="A694" s="11"/>
    </row>
    <row r="695" spans="1:1" ht="14.25" customHeight="1" x14ac:dyDescent="0.25">
      <c r="A695" s="11"/>
    </row>
    <row r="696" spans="1:1" ht="14.25" customHeight="1" x14ac:dyDescent="0.25">
      <c r="A696" s="11"/>
    </row>
    <row r="697" spans="1:1" ht="14.25" customHeight="1" x14ac:dyDescent="0.25">
      <c r="A697" s="11"/>
    </row>
    <row r="698" spans="1:1" ht="14.25" customHeight="1" x14ac:dyDescent="0.25">
      <c r="A698" s="11"/>
    </row>
    <row r="699" spans="1:1" ht="14.25" customHeight="1" x14ac:dyDescent="0.25">
      <c r="A699" s="11"/>
    </row>
    <row r="700" spans="1:1" ht="14.25" customHeight="1" x14ac:dyDescent="0.25">
      <c r="A700" s="11"/>
    </row>
    <row r="701" spans="1:1" ht="14.25" customHeight="1" x14ac:dyDescent="0.25">
      <c r="A701" s="11"/>
    </row>
    <row r="702" spans="1:1" ht="14.25" customHeight="1" x14ac:dyDescent="0.25">
      <c r="A702" s="11"/>
    </row>
    <row r="703" spans="1:1" ht="14.25" customHeight="1" x14ac:dyDescent="0.25">
      <c r="A703" s="11"/>
    </row>
    <row r="704" spans="1:1" ht="14.25" customHeight="1" x14ac:dyDescent="0.25">
      <c r="A704" s="11"/>
    </row>
    <row r="705" spans="1:1" ht="14.25" customHeight="1" x14ac:dyDescent="0.25">
      <c r="A705" s="11"/>
    </row>
    <row r="706" spans="1:1" ht="14.25" customHeight="1" x14ac:dyDescent="0.25">
      <c r="A706" s="11"/>
    </row>
    <row r="707" spans="1:1" ht="14.25" customHeight="1" x14ac:dyDescent="0.25">
      <c r="A707" s="11"/>
    </row>
    <row r="708" spans="1:1" ht="14.25" customHeight="1" x14ac:dyDescent="0.25">
      <c r="A708" s="11"/>
    </row>
    <row r="709" spans="1:1" ht="14.25" customHeight="1" x14ac:dyDescent="0.25">
      <c r="A709" s="11"/>
    </row>
    <row r="710" spans="1:1" ht="14.25" customHeight="1" x14ac:dyDescent="0.25">
      <c r="A710" s="11"/>
    </row>
    <row r="711" spans="1:1" ht="14.25" customHeight="1" x14ac:dyDescent="0.25">
      <c r="A711" s="11"/>
    </row>
    <row r="712" spans="1:1" ht="14.25" customHeight="1" x14ac:dyDescent="0.25">
      <c r="A712" s="11"/>
    </row>
    <row r="713" spans="1:1" ht="14.25" customHeight="1" x14ac:dyDescent="0.25">
      <c r="A713" s="11"/>
    </row>
    <row r="714" spans="1:1" ht="14.25" customHeight="1" x14ac:dyDescent="0.25">
      <c r="A714" s="11"/>
    </row>
    <row r="715" spans="1:1" ht="14.25" customHeight="1" x14ac:dyDescent="0.25">
      <c r="A715" s="11"/>
    </row>
    <row r="716" spans="1:1" ht="14.25" customHeight="1" x14ac:dyDescent="0.25">
      <c r="A716" s="11"/>
    </row>
    <row r="717" spans="1:1" ht="14.25" customHeight="1" x14ac:dyDescent="0.25">
      <c r="A717" s="11"/>
    </row>
    <row r="718" spans="1:1" ht="14.25" customHeight="1" x14ac:dyDescent="0.25">
      <c r="A718" s="11"/>
    </row>
    <row r="719" spans="1:1" ht="14.25" customHeight="1" x14ac:dyDescent="0.25">
      <c r="A719" s="11"/>
    </row>
    <row r="720" spans="1:1" ht="14.25" customHeight="1" x14ac:dyDescent="0.25">
      <c r="A720" s="11"/>
    </row>
    <row r="721" spans="1:1" ht="14.25" customHeight="1" x14ac:dyDescent="0.25">
      <c r="A721" s="11"/>
    </row>
    <row r="722" spans="1:1" ht="14.25" customHeight="1" x14ac:dyDescent="0.25">
      <c r="A722" s="11"/>
    </row>
    <row r="723" spans="1:1" ht="14.25" customHeight="1" x14ac:dyDescent="0.25">
      <c r="A723" s="11"/>
    </row>
    <row r="724" spans="1:1" ht="14.25" customHeight="1" x14ac:dyDescent="0.25">
      <c r="A724" s="11"/>
    </row>
    <row r="725" spans="1:1" ht="14.25" customHeight="1" x14ac:dyDescent="0.25">
      <c r="A725" s="11"/>
    </row>
    <row r="726" spans="1:1" ht="14.25" customHeight="1" x14ac:dyDescent="0.25">
      <c r="A726" s="11"/>
    </row>
    <row r="727" spans="1:1" ht="14.25" customHeight="1" x14ac:dyDescent="0.25">
      <c r="A727" s="11"/>
    </row>
    <row r="728" spans="1:1" ht="14.25" customHeight="1" x14ac:dyDescent="0.25">
      <c r="A728" s="11"/>
    </row>
    <row r="729" spans="1:1" ht="14.25" customHeight="1" x14ac:dyDescent="0.25">
      <c r="A729" s="11"/>
    </row>
    <row r="730" spans="1:1" ht="14.25" customHeight="1" x14ac:dyDescent="0.25">
      <c r="A730" s="11"/>
    </row>
    <row r="731" spans="1:1" ht="14.25" customHeight="1" x14ac:dyDescent="0.25">
      <c r="A731" s="11"/>
    </row>
    <row r="732" spans="1:1" ht="14.25" customHeight="1" x14ac:dyDescent="0.25">
      <c r="A732" s="11"/>
    </row>
    <row r="733" spans="1:1" ht="14.25" customHeight="1" x14ac:dyDescent="0.25">
      <c r="A733" s="11"/>
    </row>
    <row r="734" spans="1:1" ht="14.25" customHeight="1" x14ac:dyDescent="0.25">
      <c r="A734" s="11"/>
    </row>
    <row r="735" spans="1:1" ht="14.25" customHeight="1" x14ac:dyDescent="0.25">
      <c r="A735" s="11"/>
    </row>
    <row r="736" spans="1:1" ht="14.25" customHeight="1" x14ac:dyDescent="0.25">
      <c r="A736" s="11"/>
    </row>
    <row r="737" spans="1:1" ht="14.25" customHeight="1" x14ac:dyDescent="0.25">
      <c r="A737" s="11"/>
    </row>
    <row r="738" spans="1:1" ht="14.25" customHeight="1" x14ac:dyDescent="0.25">
      <c r="A738" s="11"/>
    </row>
    <row r="739" spans="1:1" ht="14.25" customHeight="1" x14ac:dyDescent="0.25">
      <c r="A739" s="11"/>
    </row>
    <row r="740" spans="1:1" ht="14.25" customHeight="1" x14ac:dyDescent="0.25">
      <c r="A740" s="11"/>
    </row>
    <row r="741" spans="1:1" ht="14.25" customHeight="1" x14ac:dyDescent="0.25">
      <c r="A741" s="11"/>
    </row>
    <row r="742" spans="1:1" ht="14.25" customHeight="1" x14ac:dyDescent="0.25">
      <c r="A742" s="11"/>
    </row>
    <row r="743" spans="1:1" ht="14.25" customHeight="1" x14ac:dyDescent="0.25">
      <c r="A743" s="11"/>
    </row>
    <row r="744" spans="1:1" ht="14.25" customHeight="1" x14ac:dyDescent="0.25">
      <c r="A744" s="11"/>
    </row>
    <row r="745" spans="1:1" ht="14.25" customHeight="1" x14ac:dyDescent="0.25">
      <c r="A745" s="11"/>
    </row>
    <row r="746" spans="1:1" ht="14.25" customHeight="1" x14ac:dyDescent="0.25">
      <c r="A746" s="11"/>
    </row>
    <row r="747" spans="1:1" ht="14.25" customHeight="1" x14ac:dyDescent="0.25">
      <c r="A747" s="11"/>
    </row>
    <row r="748" spans="1:1" ht="14.25" customHeight="1" x14ac:dyDescent="0.25">
      <c r="A748" s="11"/>
    </row>
    <row r="749" spans="1:1" ht="14.25" customHeight="1" x14ac:dyDescent="0.25">
      <c r="A749" s="11"/>
    </row>
    <row r="750" spans="1:1" ht="14.25" customHeight="1" x14ac:dyDescent="0.25">
      <c r="A750" s="11"/>
    </row>
    <row r="751" spans="1:1" ht="14.25" customHeight="1" x14ac:dyDescent="0.25">
      <c r="A751" s="11"/>
    </row>
    <row r="752" spans="1:1" ht="14.25" customHeight="1" x14ac:dyDescent="0.25">
      <c r="A752" s="11"/>
    </row>
    <row r="753" spans="1:1" ht="14.25" customHeight="1" x14ac:dyDescent="0.25">
      <c r="A753" s="11"/>
    </row>
    <row r="754" spans="1:1" ht="14.25" customHeight="1" x14ac:dyDescent="0.25">
      <c r="A754" s="11"/>
    </row>
    <row r="755" spans="1:1" ht="14.25" customHeight="1" x14ac:dyDescent="0.25">
      <c r="A755" s="11"/>
    </row>
    <row r="756" spans="1:1" ht="14.25" customHeight="1" x14ac:dyDescent="0.25">
      <c r="A756" s="11"/>
    </row>
    <row r="757" spans="1:1" ht="14.25" customHeight="1" x14ac:dyDescent="0.25">
      <c r="A757" s="11"/>
    </row>
    <row r="758" spans="1:1" ht="14.25" customHeight="1" x14ac:dyDescent="0.25">
      <c r="A758" s="11"/>
    </row>
    <row r="759" spans="1:1" ht="14.25" customHeight="1" x14ac:dyDescent="0.25">
      <c r="A759" s="11"/>
    </row>
    <row r="760" spans="1:1" ht="14.25" customHeight="1" x14ac:dyDescent="0.25">
      <c r="A760" s="11"/>
    </row>
    <row r="761" spans="1:1" ht="14.25" customHeight="1" x14ac:dyDescent="0.25">
      <c r="A761" s="11"/>
    </row>
    <row r="762" spans="1:1" ht="14.25" customHeight="1" x14ac:dyDescent="0.25">
      <c r="A762" s="11"/>
    </row>
    <row r="763" spans="1:1" ht="14.25" customHeight="1" x14ac:dyDescent="0.25">
      <c r="A763" s="11"/>
    </row>
    <row r="764" spans="1:1" ht="14.25" customHeight="1" x14ac:dyDescent="0.25">
      <c r="A764" s="11"/>
    </row>
    <row r="765" spans="1:1" ht="14.25" customHeight="1" x14ac:dyDescent="0.25">
      <c r="A765" s="11"/>
    </row>
    <row r="766" spans="1:1" ht="14.25" customHeight="1" x14ac:dyDescent="0.25">
      <c r="A766" s="11"/>
    </row>
    <row r="767" spans="1:1" ht="14.25" customHeight="1" x14ac:dyDescent="0.25">
      <c r="A767" s="11"/>
    </row>
    <row r="768" spans="1:1" ht="14.25" customHeight="1" x14ac:dyDescent="0.25">
      <c r="A768" s="11"/>
    </row>
    <row r="769" spans="1:1" ht="14.25" customHeight="1" x14ac:dyDescent="0.25">
      <c r="A769" s="11"/>
    </row>
    <row r="770" spans="1:1" ht="14.25" customHeight="1" x14ac:dyDescent="0.25">
      <c r="A770" s="11"/>
    </row>
    <row r="771" spans="1:1" ht="14.25" customHeight="1" x14ac:dyDescent="0.25">
      <c r="A771" s="11"/>
    </row>
    <row r="772" spans="1:1" ht="14.25" customHeight="1" x14ac:dyDescent="0.25">
      <c r="A772" s="11"/>
    </row>
    <row r="773" spans="1:1" ht="14.25" customHeight="1" x14ac:dyDescent="0.25">
      <c r="A773" s="11"/>
    </row>
    <row r="774" spans="1:1" ht="14.25" customHeight="1" x14ac:dyDescent="0.25">
      <c r="A774" s="11"/>
    </row>
    <row r="775" spans="1:1" ht="14.25" customHeight="1" x14ac:dyDescent="0.25">
      <c r="A775" s="11"/>
    </row>
    <row r="776" spans="1:1" ht="14.25" customHeight="1" x14ac:dyDescent="0.25">
      <c r="A776" s="11"/>
    </row>
    <row r="777" spans="1:1" ht="14.25" customHeight="1" x14ac:dyDescent="0.25">
      <c r="A777" s="11"/>
    </row>
    <row r="778" spans="1:1" ht="14.25" customHeight="1" x14ac:dyDescent="0.25">
      <c r="A778" s="11"/>
    </row>
    <row r="779" spans="1:1" ht="14.25" customHeight="1" x14ac:dyDescent="0.25">
      <c r="A779" s="11"/>
    </row>
    <row r="780" spans="1:1" ht="14.25" customHeight="1" x14ac:dyDescent="0.25">
      <c r="A780" s="11"/>
    </row>
    <row r="781" spans="1:1" ht="14.25" customHeight="1" x14ac:dyDescent="0.25">
      <c r="A781" s="11"/>
    </row>
    <row r="782" spans="1:1" ht="14.25" customHeight="1" x14ac:dyDescent="0.25">
      <c r="A782" s="11"/>
    </row>
    <row r="783" spans="1:1" ht="14.25" customHeight="1" x14ac:dyDescent="0.25">
      <c r="A783" s="11"/>
    </row>
    <row r="784" spans="1:1" ht="14.25" customHeight="1" x14ac:dyDescent="0.25">
      <c r="A784" s="11"/>
    </row>
    <row r="785" spans="1:1" ht="14.25" customHeight="1" x14ac:dyDescent="0.25">
      <c r="A785" s="11"/>
    </row>
    <row r="786" spans="1:1" ht="14.25" customHeight="1" x14ac:dyDescent="0.25">
      <c r="A786" s="11"/>
    </row>
    <row r="787" spans="1:1" ht="14.25" customHeight="1" x14ac:dyDescent="0.25">
      <c r="A787" s="11"/>
    </row>
    <row r="788" spans="1:1" ht="14.25" customHeight="1" x14ac:dyDescent="0.25">
      <c r="A788" s="11"/>
    </row>
    <row r="789" spans="1:1" ht="14.25" customHeight="1" x14ac:dyDescent="0.25">
      <c r="A789" s="11"/>
    </row>
    <row r="790" spans="1:1" ht="14.25" customHeight="1" x14ac:dyDescent="0.25">
      <c r="A790" s="11"/>
    </row>
    <row r="791" spans="1:1" ht="14.25" customHeight="1" x14ac:dyDescent="0.25">
      <c r="A791" s="11"/>
    </row>
    <row r="792" spans="1:1" ht="14.25" customHeight="1" x14ac:dyDescent="0.25">
      <c r="A792" s="11"/>
    </row>
    <row r="793" spans="1:1" ht="14.25" customHeight="1" x14ac:dyDescent="0.25">
      <c r="A793" s="11"/>
    </row>
    <row r="794" spans="1:1" ht="14.25" customHeight="1" x14ac:dyDescent="0.25">
      <c r="A794" s="11"/>
    </row>
    <row r="795" spans="1:1" ht="14.25" customHeight="1" x14ac:dyDescent="0.25">
      <c r="A795" s="11"/>
    </row>
    <row r="796" spans="1:1" ht="14.25" customHeight="1" x14ac:dyDescent="0.25">
      <c r="A796" s="11"/>
    </row>
    <row r="797" spans="1:1" ht="14.25" customHeight="1" x14ac:dyDescent="0.25">
      <c r="A797" s="11"/>
    </row>
    <row r="798" spans="1:1" ht="14.25" customHeight="1" x14ac:dyDescent="0.25">
      <c r="A798" s="11"/>
    </row>
    <row r="799" spans="1:1" ht="14.25" customHeight="1" x14ac:dyDescent="0.25">
      <c r="A799" s="11"/>
    </row>
    <row r="800" spans="1:1" ht="14.25" customHeight="1" x14ac:dyDescent="0.25">
      <c r="A800" s="11"/>
    </row>
    <row r="801" spans="1:1" ht="14.25" customHeight="1" x14ac:dyDescent="0.25">
      <c r="A801" s="11"/>
    </row>
    <row r="802" spans="1:1" ht="14.25" customHeight="1" x14ac:dyDescent="0.25">
      <c r="A802" s="11"/>
    </row>
    <row r="803" spans="1:1" ht="14.25" customHeight="1" x14ac:dyDescent="0.25">
      <c r="A803" s="11"/>
    </row>
    <row r="804" spans="1:1" ht="14.25" customHeight="1" x14ac:dyDescent="0.25">
      <c r="A804" s="11"/>
    </row>
    <row r="805" spans="1:1" ht="14.25" customHeight="1" x14ac:dyDescent="0.25">
      <c r="A805" s="11"/>
    </row>
    <row r="806" spans="1:1" ht="14.25" customHeight="1" x14ac:dyDescent="0.25">
      <c r="A806" s="11"/>
    </row>
    <row r="807" spans="1:1" ht="14.25" customHeight="1" x14ac:dyDescent="0.25">
      <c r="A807" s="11"/>
    </row>
    <row r="808" spans="1:1" ht="14.25" customHeight="1" x14ac:dyDescent="0.25">
      <c r="A808" s="11"/>
    </row>
    <row r="809" spans="1:1" ht="14.25" customHeight="1" x14ac:dyDescent="0.25">
      <c r="A809" s="11"/>
    </row>
    <row r="810" spans="1:1" ht="14.25" customHeight="1" x14ac:dyDescent="0.25">
      <c r="A810" s="11"/>
    </row>
    <row r="811" spans="1:1" ht="14.25" customHeight="1" x14ac:dyDescent="0.25">
      <c r="A811" s="11"/>
    </row>
    <row r="812" spans="1:1" ht="14.25" customHeight="1" x14ac:dyDescent="0.25">
      <c r="A812" s="11"/>
    </row>
    <row r="813" spans="1:1" ht="14.25" customHeight="1" x14ac:dyDescent="0.25">
      <c r="A813" s="11"/>
    </row>
    <row r="814" spans="1:1" ht="14.25" customHeight="1" x14ac:dyDescent="0.25">
      <c r="A814" s="11"/>
    </row>
    <row r="815" spans="1:1" ht="14.25" customHeight="1" x14ac:dyDescent="0.25">
      <c r="A815" s="11"/>
    </row>
    <row r="816" spans="1:1" ht="14.25" customHeight="1" x14ac:dyDescent="0.25">
      <c r="A816" s="11"/>
    </row>
    <row r="817" spans="1:1" ht="14.25" customHeight="1" x14ac:dyDescent="0.25">
      <c r="A817" s="11"/>
    </row>
    <row r="818" spans="1:1" ht="14.25" customHeight="1" x14ac:dyDescent="0.25">
      <c r="A818" s="11"/>
    </row>
    <row r="819" spans="1:1" ht="14.25" customHeight="1" x14ac:dyDescent="0.25">
      <c r="A819" s="11"/>
    </row>
    <row r="820" spans="1:1" ht="14.25" customHeight="1" x14ac:dyDescent="0.25">
      <c r="A820" s="11"/>
    </row>
    <row r="821" spans="1:1" ht="14.25" customHeight="1" x14ac:dyDescent="0.25">
      <c r="A821" s="11"/>
    </row>
    <row r="822" spans="1:1" ht="14.25" customHeight="1" x14ac:dyDescent="0.25">
      <c r="A822" s="11"/>
    </row>
    <row r="823" spans="1:1" ht="14.25" customHeight="1" x14ac:dyDescent="0.25">
      <c r="A823" s="11"/>
    </row>
    <row r="824" spans="1:1" ht="14.25" customHeight="1" x14ac:dyDescent="0.25">
      <c r="A824" s="11"/>
    </row>
    <row r="825" spans="1:1" ht="14.25" customHeight="1" x14ac:dyDescent="0.25">
      <c r="A825" s="11"/>
    </row>
    <row r="826" spans="1:1" ht="14.25" customHeight="1" x14ac:dyDescent="0.25">
      <c r="A826" s="11"/>
    </row>
    <row r="827" spans="1:1" ht="14.25" customHeight="1" x14ac:dyDescent="0.25">
      <c r="A827" s="11"/>
    </row>
    <row r="828" spans="1:1" ht="14.25" customHeight="1" x14ac:dyDescent="0.25">
      <c r="A828" s="11"/>
    </row>
    <row r="829" spans="1:1" ht="14.25" customHeight="1" x14ac:dyDescent="0.25">
      <c r="A829" s="11"/>
    </row>
    <row r="830" spans="1:1" ht="14.25" customHeight="1" x14ac:dyDescent="0.25">
      <c r="A830" s="11"/>
    </row>
    <row r="831" spans="1:1" ht="14.25" customHeight="1" x14ac:dyDescent="0.25">
      <c r="A831" s="11"/>
    </row>
    <row r="832" spans="1:1" ht="14.25" customHeight="1" x14ac:dyDescent="0.25">
      <c r="A832" s="11"/>
    </row>
    <row r="833" spans="1:1" ht="14.25" customHeight="1" x14ac:dyDescent="0.25">
      <c r="A833" s="11"/>
    </row>
    <row r="834" spans="1:1" ht="14.25" customHeight="1" x14ac:dyDescent="0.25">
      <c r="A834" s="11"/>
    </row>
    <row r="835" spans="1:1" ht="14.25" customHeight="1" x14ac:dyDescent="0.25">
      <c r="A835" s="11"/>
    </row>
    <row r="836" spans="1:1" ht="14.25" customHeight="1" x14ac:dyDescent="0.25">
      <c r="A836" s="11"/>
    </row>
    <row r="837" spans="1:1" ht="14.25" customHeight="1" x14ac:dyDescent="0.25">
      <c r="A837" s="11"/>
    </row>
    <row r="838" spans="1:1" ht="14.25" customHeight="1" x14ac:dyDescent="0.25">
      <c r="A838" s="11"/>
    </row>
    <row r="839" spans="1:1" ht="14.25" customHeight="1" x14ac:dyDescent="0.25">
      <c r="A839" s="11"/>
    </row>
    <row r="840" spans="1:1" ht="14.25" customHeight="1" x14ac:dyDescent="0.25">
      <c r="A840" s="11"/>
    </row>
    <row r="841" spans="1:1" ht="14.25" customHeight="1" x14ac:dyDescent="0.25">
      <c r="A841" s="11"/>
    </row>
    <row r="842" spans="1:1" ht="14.25" customHeight="1" x14ac:dyDescent="0.25">
      <c r="A842" s="11"/>
    </row>
    <row r="843" spans="1:1" ht="14.25" customHeight="1" x14ac:dyDescent="0.25">
      <c r="A843" s="11"/>
    </row>
    <row r="844" spans="1:1" ht="14.25" customHeight="1" x14ac:dyDescent="0.25">
      <c r="A844" s="11"/>
    </row>
    <row r="845" spans="1:1" ht="14.25" customHeight="1" x14ac:dyDescent="0.25">
      <c r="A845" s="11"/>
    </row>
    <row r="846" spans="1:1" ht="14.25" customHeight="1" x14ac:dyDescent="0.25">
      <c r="A846" s="11"/>
    </row>
    <row r="847" spans="1:1" ht="14.25" customHeight="1" x14ac:dyDescent="0.25">
      <c r="A847" s="11"/>
    </row>
    <row r="848" spans="1:1" ht="14.25" customHeight="1" x14ac:dyDescent="0.25">
      <c r="A848" s="11"/>
    </row>
    <row r="849" spans="1:1" ht="14.25" customHeight="1" x14ac:dyDescent="0.25">
      <c r="A849" s="11"/>
    </row>
    <row r="850" spans="1:1" ht="14.25" customHeight="1" x14ac:dyDescent="0.25">
      <c r="A850" s="11"/>
    </row>
    <row r="851" spans="1:1" ht="14.25" customHeight="1" x14ac:dyDescent="0.25">
      <c r="A851" s="11"/>
    </row>
    <row r="852" spans="1:1" ht="14.25" customHeight="1" x14ac:dyDescent="0.25">
      <c r="A852" s="11"/>
    </row>
    <row r="853" spans="1:1" ht="14.25" customHeight="1" x14ac:dyDescent="0.25">
      <c r="A853" s="11"/>
    </row>
    <row r="854" spans="1:1" ht="14.25" customHeight="1" x14ac:dyDescent="0.25">
      <c r="A854" s="11"/>
    </row>
    <row r="855" spans="1:1" ht="14.25" customHeight="1" x14ac:dyDescent="0.25">
      <c r="A855" s="11"/>
    </row>
    <row r="856" spans="1:1" ht="14.25" customHeight="1" x14ac:dyDescent="0.25">
      <c r="A856" s="11"/>
    </row>
    <row r="857" spans="1:1" ht="14.25" customHeight="1" x14ac:dyDescent="0.25">
      <c r="A857" s="11"/>
    </row>
    <row r="858" spans="1:1" ht="14.25" customHeight="1" x14ac:dyDescent="0.25">
      <c r="A858" s="11"/>
    </row>
    <row r="859" spans="1:1" ht="14.25" customHeight="1" x14ac:dyDescent="0.25">
      <c r="A859" s="11"/>
    </row>
    <row r="860" spans="1:1" ht="14.25" customHeight="1" x14ac:dyDescent="0.25">
      <c r="A860" s="11"/>
    </row>
    <row r="861" spans="1:1" ht="14.25" customHeight="1" x14ac:dyDescent="0.25">
      <c r="A861" s="11"/>
    </row>
    <row r="862" spans="1:1" ht="14.25" customHeight="1" x14ac:dyDescent="0.25">
      <c r="A862" s="11"/>
    </row>
    <row r="863" spans="1:1" ht="14.25" customHeight="1" x14ac:dyDescent="0.25">
      <c r="A863" s="11"/>
    </row>
    <row r="864" spans="1:1" ht="14.25" customHeight="1" x14ac:dyDescent="0.25">
      <c r="A864" s="11"/>
    </row>
    <row r="865" spans="1:1" ht="14.25" customHeight="1" x14ac:dyDescent="0.25">
      <c r="A865" s="11"/>
    </row>
    <row r="866" spans="1:1" ht="14.25" customHeight="1" x14ac:dyDescent="0.25">
      <c r="A866" s="11"/>
    </row>
    <row r="867" spans="1:1" ht="14.25" customHeight="1" x14ac:dyDescent="0.25">
      <c r="A867" s="11"/>
    </row>
    <row r="868" spans="1:1" ht="14.25" customHeight="1" x14ac:dyDescent="0.25">
      <c r="A868" s="11"/>
    </row>
    <row r="869" spans="1:1" ht="14.25" customHeight="1" x14ac:dyDescent="0.25">
      <c r="A869" s="11"/>
    </row>
    <row r="870" spans="1:1" ht="14.25" customHeight="1" x14ac:dyDescent="0.25">
      <c r="A870" s="11"/>
    </row>
    <row r="871" spans="1:1" ht="14.25" customHeight="1" x14ac:dyDescent="0.25">
      <c r="A871" s="11"/>
    </row>
    <row r="872" spans="1:1" ht="14.25" customHeight="1" x14ac:dyDescent="0.25">
      <c r="A872" s="11"/>
    </row>
    <row r="873" spans="1:1" ht="14.25" customHeight="1" x14ac:dyDescent="0.25">
      <c r="A873" s="11"/>
    </row>
    <row r="874" spans="1:1" ht="14.25" customHeight="1" x14ac:dyDescent="0.25">
      <c r="A874" s="11"/>
    </row>
    <row r="875" spans="1:1" ht="14.25" customHeight="1" x14ac:dyDescent="0.25">
      <c r="A875" s="11"/>
    </row>
    <row r="876" spans="1:1" ht="14.25" customHeight="1" x14ac:dyDescent="0.25">
      <c r="A876" s="11"/>
    </row>
    <row r="877" spans="1:1" ht="14.25" customHeight="1" x14ac:dyDescent="0.25">
      <c r="A877" s="11"/>
    </row>
    <row r="878" spans="1:1" ht="14.25" customHeight="1" x14ac:dyDescent="0.25">
      <c r="A878" s="11"/>
    </row>
    <row r="879" spans="1:1" ht="14.25" customHeight="1" x14ac:dyDescent="0.25">
      <c r="A879" s="11"/>
    </row>
    <row r="880" spans="1:1" ht="14.25" customHeight="1" x14ac:dyDescent="0.25">
      <c r="A880" s="11"/>
    </row>
    <row r="881" spans="1:1" ht="14.25" customHeight="1" x14ac:dyDescent="0.25">
      <c r="A881" s="11"/>
    </row>
    <row r="882" spans="1:1" ht="14.25" customHeight="1" x14ac:dyDescent="0.25">
      <c r="A882" s="11"/>
    </row>
    <row r="883" spans="1:1" ht="14.25" customHeight="1" x14ac:dyDescent="0.25">
      <c r="A883" s="11"/>
    </row>
    <row r="884" spans="1:1" ht="14.25" customHeight="1" x14ac:dyDescent="0.25">
      <c r="A884" s="11"/>
    </row>
    <row r="885" spans="1:1" ht="14.25" customHeight="1" x14ac:dyDescent="0.25">
      <c r="A885" s="11"/>
    </row>
    <row r="886" spans="1:1" ht="14.25" customHeight="1" x14ac:dyDescent="0.25">
      <c r="A886" s="11"/>
    </row>
    <row r="887" spans="1:1" ht="14.25" customHeight="1" x14ac:dyDescent="0.25">
      <c r="A887" s="11"/>
    </row>
    <row r="888" spans="1:1" ht="14.25" customHeight="1" x14ac:dyDescent="0.25">
      <c r="A888" s="11"/>
    </row>
    <row r="889" spans="1:1" ht="14.25" customHeight="1" x14ac:dyDescent="0.25">
      <c r="A889" s="11"/>
    </row>
    <row r="890" spans="1:1" ht="14.25" customHeight="1" x14ac:dyDescent="0.25">
      <c r="A890" s="11"/>
    </row>
    <row r="891" spans="1:1" ht="14.25" customHeight="1" x14ac:dyDescent="0.25">
      <c r="A891" s="11"/>
    </row>
    <row r="892" spans="1:1" ht="14.25" customHeight="1" x14ac:dyDescent="0.25">
      <c r="A892" s="11"/>
    </row>
    <row r="893" spans="1:1" ht="14.25" customHeight="1" x14ac:dyDescent="0.25">
      <c r="A893" s="11"/>
    </row>
    <row r="894" spans="1:1" ht="14.25" customHeight="1" x14ac:dyDescent="0.25">
      <c r="A894" s="11"/>
    </row>
    <row r="895" spans="1:1" ht="14.25" customHeight="1" x14ac:dyDescent="0.25">
      <c r="A895" s="11"/>
    </row>
    <row r="896" spans="1:1" ht="14.25" customHeight="1" x14ac:dyDescent="0.25">
      <c r="A896" s="11"/>
    </row>
    <row r="897" spans="1:1" ht="14.25" customHeight="1" x14ac:dyDescent="0.25">
      <c r="A897" s="11"/>
    </row>
    <row r="898" spans="1:1" ht="14.25" customHeight="1" x14ac:dyDescent="0.25">
      <c r="A898" s="11"/>
    </row>
    <row r="899" spans="1:1" ht="14.25" customHeight="1" x14ac:dyDescent="0.25">
      <c r="A899" s="11"/>
    </row>
    <row r="900" spans="1:1" ht="14.25" customHeight="1" x14ac:dyDescent="0.25">
      <c r="A900" s="11"/>
    </row>
    <row r="901" spans="1:1" ht="14.25" customHeight="1" x14ac:dyDescent="0.25">
      <c r="A901" s="11"/>
    </row>
    <row r="902" spans="1:1" ht="14.25" customHeight="1" x14ac:dyDescent="0.25">
      <c r="A902" s="11"/>
    </row>
    <row r="903" spans="1:1" ht="14.25" customHeight="1" x14ac:dyDescent="0.25">
      <c r="A903" s="11"/>
    </row>
    <row r="904" spans="1:1" ht="14.25" customHeight="1" x14ac:dyDescent="0.25">
      <c r="A904" s="11"/>
    </row>
    <row r="905" spans="1:1" ht="14.25" customHeight="1" x14ac:dyDescent="0.25">
      <c r="A905" s="11"/>
    </row>
    <row r="906" spans="1:1" ht="14.25" customHeight="1" x14ac:dyDescent="0.25">
      <c r="A906" s="11"/>
    </row>
    <row r="907" spans="1:1" ht="14.25" customHeight="1" x14ac:dyDescent="0.25">
      <c r="A907" s="11"/>
    </row>
    <row r="908" spans="1:1" ht="14.25" customHeight="1" x14ac:dyDescent="0.25">
      <c r="A908" s="11"/>
    </row>
    <row r="909" spans="1:1" ht="14.25" customHeight="1" x14ac:dyDescent="0.25">
      <c r="A909" s="11"/>
    </row>
    <row r="910" spans="1:1" ht="14.25" customHeight="1" x14ac:dyDescent="0.25">
      <c r="A910" s="11"/>
    </row>
    <row r="911" spans="1:1" ht="14.25" customHeight="1" x14ac:dyDescent="0.25">
      <c r="A911" s="11"/>
    </row>
    <row r="912" spans="1:1" ht="14.25" customHeight="1" x14ac:dyDescent="0.25">
      <c r="A912" s="11"/>
    </row>
    <row r="913" spans="1:1" ht="14.25" customHeight="1" x14ac:dyDescent="0.25">
      <c r="A913" s="11"/>
    </row>
    <row r="914" spans="1:1" ht="14.25" customHeight="1" x14ac:dyDescent="0.25">
      <c r="A914" s="11"/>
    </row>
    <row r="915" spans="1:1" ht="14.25" customHeight="1" x14ac:dyDescent="0.25">
      <c r="A915" s="11"/>
    </row>
    <row r="916" spans="1:1" ht="14.25" customHeight="1" x14ac:dyDescent="0.25">
      <c r="A916" s="11"/>
    </row>
    <row r="917" spans="1:1" ht="14.25" customHeight="1" x14ac:dyDescent="0.25">
      <c r="A917" s="11"/>
    </row>
    <row r="918" spans="1:1" ht="14.25" customHeight="1" x14ac:dyDescent="0.25">
      <c r="A918" s="11"/>
    </row>
    <row r="919" spans="1:1" ht="14.25" customHeight="1" x14ac:dyDescent="0.25">
      <c r="A919" s="11"/>
    </row>
    <row r="920" spans="1:1" ht="14.25" customHeight="1" x14ac:dyDescent="0.25">
      <c r="A920" s="11"/>
    </row>
    <row r="921" spans="1:1" ht="14.25" customHeight="1" x14ac:dyDescent="0.25">
      <c r="A921" s="11"/>
    </row>
    <row r="922" spans="1:1" ht="14.25" customHeight="1" x14ac:dyDescent="0.25">
      <c r="A922" s="11"/>
    </row>
    <row r="923" spans="1:1" ht="14.25" customHeight="1" x14ac:dyDescent="0.25">
      <c r="A923" s="11"/>
    </row>
    <row r="924" spans="1:1" ht="14.25" customHeight="1" x14ac:dyDescent="0.25">
      <c r="A924" s="11"/>
    </row>
    <row r="925" spans="1:1" ht="14.25" customHeight="1" x14ac:dyDescent="0.25">
      <c r="A925" s="11"/>
    </row>
    <row r="926" spans="1:1" ht="14.25" customHeight="1" x14ac:dyDescent="0.25">
      <c r="A926" s="11"/>
    </row>
    <row r="927" spans="1:1" ht="14.25" customHeight="1" x14ac:dyDescent="0.25">
      <c r="A927" s="11"/>
    </row>
    <row r="928" spans="1:1" ht="14.25" customHeight="1" x14ac:dyDescent="0.25">
      <c r="A928" s="11"/>
    </row>
    <row r="929" spans="1:1" ht="14.25" customHeight="1" x14ac:dyDescent="0.25">
      <c r="A929" s="11"/>
    </row>
    <row r="930" spans="1:1" ht="14.25" customHeight="1" x14ac:dyDescent="0.25">
      <c r="A930" s="11"/>
    </row>
    <row r="931" spans="1:1" ht="14.25" customHeight="1" x14ac:dyDescent="0.25">
      <c r="A931" s="11"/>
    </row>
    <row r="932" spans="1:1" ht="14.25" customHeight="1" x14ac:dyDescent="0.25">
      <c r="A932" s="11"/>
    </row>
    <row r="933" spans="1:1" ht="14.25" customHeight="1" x14ac:dyDescent="0.25">
      <c r="A933" s="11"/>
    </row>
    <row r="934" spans="1:1" ht="14.25" customHeight="1" x14ac:dyDescent="0.25">
      <c r="A934" s="11"/>
    </row>
    <row r="935" spans="1:1" ht="14.25" customHeight="1" x14ac:dyDescent="0.25">
      <c r="A935" s="11"/>
    </row>
    <row r="936" spans="1:1" ht="14.25" customHeight="1" x14ac:dyDescent="0.25">
      <c r="A936" s="11"/>
    </row>
    <row r="937" spans="1:1" ht="14.25" customHeight="1" x14ac:dyDescent="0.25">
      <c r="A937" s="11"/>
    </row>
    <row r="938" spans="1:1" ht="14.25" customHeight="1" x14ac:dyDescent="0.25">
      <c r="A938" s="11"/>
    </row>
    <row r="939" spans="1:1" ht="14.25" customHeight="1" x14ac:dyDescent="0.25">
      <c r="A939" s="11"/>
    </row>
    <row r="940" spans="1:1" ht="14.25" customHeight="1" x14ac:dyDescent="0.25">
      <c r="A940" s="11"/>
    </row>
    <row r="941" spans="1:1" ht="14.25" customHeight="1" x14ac:dyDescent="0.25">
      <c r="A941" s="11"/>
    </row>
    <row r="942" spans="1:1" ht="14.25" customHeight="1" x14ac:dyDescent="0.25">
      <c r="A942" s="11"/>
    </row>
    <row r="943" spans="1:1" ht="14.25" customHeight="1" x14ac:dyDescent="0.25">
      <c r="A943" s="11"/>
    </row>
    <row r="944" spans="1:1" ht="14.25" customHeight="1" x14ac:dyDescent="0.25">
      <c r="A944" s="11"/>
    </row>
    <row r="945" spans="1:1" ht="14.25" customHeight="1" x14ac:dyDescent="0.25">
      <c r="A945" s="11"/>
    </row>
    <row r="946" spans="1:1" ht="14.25" customHeight="1" x14ac:dyDescent="0.25">
      <c r="A946" s="11"/>
    </row>
    <row r="947" spans="1:1" ht="14.25" customHeight="1" x14ac:dyDescent="0.25">
      <c r="A947" s="11"/>
    </row>
    <row r="948" spans="1:1" ht="14.25" customHeight="1" x14ac:dyDescent="0.25">
      <c r="A948" s="11"/>
    </row>
    <row r="949" spans="1:1" ht="14.25" customHeight="1" x14ac:dyDescent="0.25">
      <c r="A949" s="11"/>
    </row>
    <row r="950" spans="1:1" ht="14.25" customHeight="1" x14ac:dyDescent="0.25">
      <c r="A950" s="11"/>
    </row>
    <row r="951" spans="1:1" ht="14.25" customHeight="1" x14ac:dyDescent="0.25">
      <c r="A951" s="11"/>
    </row>
    <row r="952" spans="1:1" ht="14.25" customHeight="1" x14ac:dyDescent="0.25">
      <c r="A952" s="11"/>
    </row>
    <row r="953" spans="1:1" ht="14.25" customHeight="1" x14ac:dyDescent="0.25">
      <c r="A953" s="11"/>
    </row>
    <row r="954" spans="1:1" ht="14.25" customHeight="1" x14ac:dyDescent="0.25">
      <c r="A954" s="11"/>
    </row>
    <row r="955" spans="1:1" ht="14.25" customHeight="1" x14ac:dyDescent="0.25">
      <c r="A955" s="11"/>
    </row>
    <row r="956" spans="1:1" ht="14.25" customHeight="1" x14ac:dyDescent="0.25">
      <c r="A956" s="11"/>
    </row>
    <row r="957" spans="1:1" ht="14.25" customHeight="1" x14ac:dyDescent="0.25">
      <c r="A957" s="11"/>
    </row>
    <row r="958" spans="1:1" ht="14.25" customHeight="1" x14ac:dyDescent="0.25">
      <c r="A958" s="11"/>
    </row>
    <row r="959" spans="1:1" ht="14.25" customHeight="1" x14ac:dyDescent="0.25">
      <c r="A959" s="11"/>
    </row>
    <row r="960" spans="1:1" ht="14.25" customHeight="1" x14ac:dyDescent="0.25">
      <c r="A960" s="11"/>
    </row>
    <row r="961" spans="1:1" ht="14.25" customHeight="1" x14ac:dyDescent="0.25">
      <c r="A961" s="11"/>
    </row>
    <row r="962" spans="1:1" ht="14.25" customHeight="1" x14ac:dyDescent="0.25">
      <c r="A962" s="11"/>
    </row>
    <row r="963" spans="1:1" ht="14.25" customHeight="1" x14ac:dyDescent="0.25">
      <c r="A963" s="11"/>
    </row>
    <row r="964" spans="1:1" ht="14.25" customHeight="1" x14ac:dyDescent="0.25">
      <c r="A964" s="11"/>
    </row>
    <row r="965" spans="1:1" ht="14.25" customHeight="1" x14ac:dyDescent="0.25">
      <c r="A965" s="11"/>
    </row>
    <row r="966" spans="1:1" ht="14.25" customHeight="1" x14ac:dyDescent="0.25">
      <c r="A966" s="11"/>
    </row>
    <row r="967" spans="1:1" ht="14.25" customHeight="1" x14ac:dyDescent="0.25">
      <c r="A967" s="11"/>
    </row>
    <row r="968" spans="1:1" ht="14.25" customHeight="1" x14ac:dyDescent="0.25">
      <c r="A968" s="11"/>
    </row>
    <row r="969" spans="1:1" ht="14.25" customHeight="1" x14ac:dyDescent="0.25">
      <c r="A969" s="11"/>
    </row>
    <row r="970" spans="1:1" ht="14.25" customHeight="1" x14ac:dyDescent="0.25">
      <c r="A970" s="11"/>
    </row>
    <row r="971" spans="1:1" ht="14.25" customHeight="1" x14ac:dyDescent="0.25">
      <c r="A971" s="11"/>
    </row>
    <row r="972" spans="1:1" ht="14.25" customHeight="1" x14ac:dyDescent="0.25">
      <c r="A972" s="11"/>
    </row>
    <row r="973" spans="1:1" ht="14.25" customHeight="1" x14ac:dyDescent="0.25">
      <c r="A973" s="11"/>
    </row>
    <row r="974" spans="1:1" ht="14.25" customHeight="1" x14ac:dyDescent="0.25">
      <c r="A974" s="11"/>
    </row>
    <row r="975" spans="1:1" ht="14.25" customHeight="1" x14ac:dyDescent="0.25">
      <c r="A975" s="11"/>
    </row>
    <row r="976" spans="1:1" ht="14.25" customHeight="1" x14ac:dyDescent="0.25">
      <c r="A976" s="11"/>
    </row>
    <row r="977" spans="1:1" ht="14.25" customHeight="1" x14ac:dyDescent="0.25">
      <c r="A977" s="11"/>
    </row>
    <row r="978" spans="1:1" ht="14.25" customHeight="1" x14ac:dyDescent="0.25">
      <c r="A978" s="11"/>
    </row>
    <row r="979" spans="1:1" ht="14.25" customHeight="1" x14ac:dyDescent="0.25">
      <c r="A979" s="11"/>
    </row>
    <row r="980" spans="1:1" ht="14.25" customHeight="1" x14ac:dyDescent="0.25">
      <c r="A980" s="11"/>
    </row>
    <row r="981" spans="1:1" ht="14.25" customHeight="1" x14ac:dyDescent="0.25">
      <c r="A981" s="11"/>
    </row>
    <row r="982" spans="1:1" ht="14.25" customHeight="1" x14ac:dyDescent="0.25">
      <c r="A982" s="11"/>
    </row>
    <row r="983" spans="1:1" ht="14.25" customHeight="1" x14ac:dyDescent="0.25">
      <c r="A983" s="11"/>
    </row>
    <row r="984" spans="1:1" ht="14.25" customHeight="1" x14ac:dyDescent="0.25">
      <c r="A984" s="11"/>
    </row>
    <row r="985" spans="1:1" ht="14.25" customHeight="1" x14ac:dyDescent="0.25">
      <c r="A985" s="11"/>
    </row>
    <row r="986" spans="1:1" ht="14.25" customHeight="1" x14ac:dyDescent="0.25">
      <c r="A986" s="11"/>
    </row>
    <row r="987" spans="1:1" ht="14.25" customHeight="1" x14ac:dyDescent="0.25">
      <c r="A987" s="11"/>
    </row>
    <row r="988" spans="1:1" ht="14.25" customHeight="1" x14ac:dyDescent="0.25">
      <c r="A988" s="11"/>
    </row>
    <row r="989" spans="1:1" ht="14.25" customHeight="1" x14ac:dyDescent="0.25">
      <c r="A989" s="11"/>
    </row>
    <row r="990" spans="1:1" ht="14.25" customHeight="1" x14ac:dyDescent="0.25">
      <c r="A990" s="11"/>
    </row>
    <row r="991" spans="1:1" ht="14.25" customHeight="1" x14ac:dyDescent="0.25">
      <c r="A991" s="11"/>
    </row>
    <row r="992" spans="1:1" ht="14.25" customHeight="1" x14ac:dyDescent="0.25">
      <c r="A992" s="11"/>
    </row>
    <row r="993" spans="1:1" ht="14.25" customHeight="1" x14ac:dyDescent="0.25">
      <c r="A993" s="11"/>
    </row>
    <row r="994" spans="1:1" ht="14.25" customHeight="1" x14ac:dyDescent="0.25">
      <c r="A994" s="11"/>
    </row>
    <row r="995" spans="1:1" ht="14.25" customHeight="1" x14ac:dyDescent="0.25">
      <c r="A995" s="11"/>
    </row>
    <row r="996" spans="1:1" ht="14.25" customHeight="1" x14ac:dyDescent="0.25">
      <c r="A996" s="11"/>
    </row>
    <row r="997" spans="1:1" ht="14.25" customHeight="1" x14ac:dyDescent="0.25">
      <c r="A997" s="11"/>
    </row>
    <row r="998" spans="1:1" ht="14.25" customHeight="1" x14ac:dyDescent="0.25">
      <c r="A998" s="11"/>
    </row>
  </sheetData>
  <mergeCells count="2">
    <mergeCell ref="I10:J10"/>
    <mergeCell ref="L10:M10"/>
  </mergeCells>
  <conditionalFormatting sqref="A11:A40">
    <cfRule type="expression" dxfId="234" priority="46">
      <formula>OR(WEEKDAY(A11)=1, WEEKDAY(A11)=7)</formula>
    </cfRule>
  </conditionalFormatting>
  <conditionalFormatting sqref="B11:E40 G11:G40">
    <cfRule type="expression" dxfId="233" priority="45">
      <formula>WEEKDAY($A11,2)&gt;5</formula>
    </cfRule>
  </conditionalFormatting>
  <conditionalFormatting sqref="C11:E40">
    <cfRule type="expression" dxfId="232" priority="44">
      <formula>WEEKDAY($A11,2)&gt;5</formula>
    </cfRule>
  </conditionalFormatting>
  <conditionalFormatting sqref="G11:G40">
    <cfRule type="containsText" dxfId="231" priority="47" operator="containsText" text="Overtime">
      <formula>NOT(ISERROR(SEARCH(("Overtime"),(G11))))</formula>
    </cfRule>
    <cfRule type="containsText" dxfId="230" priority="48" operator="containsText" text="Undertime">
      <formula>NOT(ISERROR(SEARCH(("Undertime"),(G11))))</formula>
    </cfRule>
  </conditionalFormatting>
  <conditionalFormatting sqref="I11:I12 I14">
    <cfRule type="containsText" dxfId="229" priority="49" operator="containsText" text="OVERTIME">
      <formula>NOT(ISERROR(SEARCH(("OVERTIME"),(I11))))</formula>
    </cfRule>
    <cfRule type="containsText" dxfId="228" priority="50" operator="containsText" text="UNDERTIME">
      <formula>NOT(ISERROR(SEARCH(("UNDERTIME"),(I11))))</formula>
    </cfRule>
  </conditionalFormatting>
  <conditionalFormatting sqref="J14">
    <cfRule type="expression" dxfId="227" priority="51">
      <formula>I14="OVERTIME"</formula>
    </cfRule>
    <cfRule type="expression" dxfId="226" priority="52">
      <formula>I14="UNDERTIME"</formula>
    </cfRule>
  </conditionalFormatting>
  <conditionalFormatting sqref="L11:L12 L14">
    <cfRule type="containsText" dxfId="225" priority="43" operator="containsText" text="UNDERTIME">
      <formula>NOT(ISERROR(SEARCH(("UNDERTIME"),(L11))))</formula>
    </cfRule>
  </conditionalFormatting>
  <conditionalFormatting sqref="L14 L11:L12">
    <cfRule type="containsText" dxfId="224" priority="42" operator="containsText" text="OVERTIME">
      <formula>NOT(ISERROR(SEARCH(("OVERTIME"),(L11))))</formula>
    </cfRule>
  </conditionalFormatting>
  <conditionalFormatting sqref="L14">
    <cfRule type="containsText" dxfId="223" priority="38" operator="containsText" text="OVERTIME">
      <formula>NOT(ISERROR(SEARCH(("OVERTIME"),(L14))))</formula>
    </cfRule>
    <cfRule type="containsText" dxfId="222" priority="39" operator="containsText" text="UNDERTIME">
      <formula>NOT(ISERROR(SEARCH(("UNDERTIME"),(L14))))</formula>
    </cfRule>
  </conditionalFormatting>
  <conditionalFormatting sqref="M14">
    <cfRule type="expression" dxfId="221" priority="40">
      <formula>L14="OVERTIME"</formula>
    </cfRule>
    <cfRule type="expression" dxfId="220" priority="41">
      <formula>L14="UNDERTIME"</formula>
    </cfRule>
  </conditionalFormatting>
  <conditionalFormatting sqref="J2">
    <cfRule type="expression" dxfId="219" priority="16" stopIfTrue="1">
      <formula>ABS(ABS($J$2)-ABS($J$1)) &lt; $K$12</formula>
    </cfRule>
    <cfRule type="expression" dxfId="218" priority="18">
      <formula>$J$2&gt;$J$1</formula>
    </cfRule>
    <cfRule type="expression" dxfId="217" priority="19">
      <formula>$J$2&lt;$J$1</formula>
    </cfRule>
  </conditionalFormatting>
  <conditionalFormatting sqref="J3">
    <cfRule type="expression" dxfId="216" priority="17" stopIfTrue="1">
      <formula>ABS(ABS($J$3) - ABS($J$1-$J$5-$J$6-$J$7-$J$8)) &lt; $K$12</formula>
    </cfRule>
    <cfRule type="expression" dxfId="215" priority="20">
      <formula>$J$3&gt;($J$1 - $J$5 - $J$6 - $J$7 - $J$8)</formula>
    </cfRule>
    <cfRule type="expression" dxfId="214" priority="21">
      <formula>$J$3&lt;($J$1 - $J$5 - $J$6 - $J$7 - $J$8)</formula>
    </cfRule>
  </conditionalFormatting>
  <conditionalFormatting sqref="F11:F40">
    <cfRule type="expression" dxfId="213" priority="5">
      <formula>WEEKDAY($A11,2)&gt;5</formula>
    </cfRule>
  </conditionalFormatting>
  <conditionalFormatting sqref="F11:F40">
    <cfRule type="expression" dxfId="212" priority="4">
      <formula>WEEKDAY($A11,2)&gt;5</formula>
    </cfRule>
  </conditionalFormatting>
  <conditionalFormatting sqref="F11:F40">
    <cfRule type="expression" dxfId="211" priority="1">
      <formula>ABS(ABS($E11)-ABS($B$8)) &lt; $K$12/2</formula>
    </cfRule>
    <cfRule type="expression" dxfId="210" priority="2">
      <formula>AND($F11 &lt;&gt;"", $E11 &lt; $B$8)</formula>
    </cfRule>
    <cfRule type="expression" dxfId="209" priority="3">
      <formula>AND($F11 &lt;&gt;"", $E11 &gt; $B$8)</formula>
    </cfRule>
  </conditionalFormatting>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99"/>
  <sheetViews>
    <sheetView zoomScale="85" zoomScaleNormal="85" workbookViewId="0">
      <selection activeCell="B10" sqref="B10"/>
    </sheetView>
  </sheetViews>
  <sheetFormatPr defaultColWidth="14.42578125" defaultRowHeight="15" x14ac:dyDescent="0.25"/>
  <cols>
    <col min="1" max="1" width="13" bestFit="1" customWidth="1"/>
    <col min="2" max="2" width="9.85546875" bestFit="1" customWidth="1"/>
    <col min="3" max="3" width="14.5703125" bestFit="1" customWidth="1"/>
    <col min="4" max="4" width="12" bestFit="1" customWidth="1"/>
    <col min="5" max="5" width="13.7109375" bestFit="1" customWidth="1"/>
    <col min="6" max="6" width="10.28515625" bestFit="1" customWidth="1"/>
    <col min="7" max="7" width="16.7109375" bestFit="1" customWidth="1"/>
    <col min="8" max="8" width="8.7109375" customWidth="1"/>
    <col min="9" max="9" width="17.85546875" bestFit="1" customWidth="1"/>
    <col min="10" max="10" width="9.140625" bestFit="1" customWidth="1"/>
    <col min="11" max="11" width="10.140625" customWidth="1"/>
    <col min="12" max="12" width="17.85546875" bestFit="1" customWidth="1"/>
    <col min="13" max="13" width="14.28515625" customWidth="1"/>
    <col min="14" max="27" width="8.7109375" customWidth="1"/>
  </cols>
  <sheetData>
    <row r="1" spans="1:14" ht="14.25" customHeight="1" thickBot="1" x14ac:dyDescent="0.3">
      <c r="A1" s="1" t="s">
        <v>0</v>
      </c>
      <c r="B1" s="25" t="str">
        <f>Nome</f>
        <v>Giulio</v>
      </c>
      <c r="C1" s="79"/>
      <c r="I1" s="93" t="s">
        <v>30</v>
      </c>
      <c r="J1" s="94">
        <f>NETWORKDAYS(DATE(AnnoMag,Mese5,1),DATE(AnnoMag,Mese5+1,0),)*OreTarget</f>
        <v>7.6666666666666661</v>
      </c>
    </row>
    <row r="2" spans="1:14" ht="14.25" customHeight="1" thickBot="1" x14ac:dyDescent="0.3">
      <c r="A2" s="2" t="s">
        <v>2</v>
      </c>
      <c r="B2" s="26" t="str">
        <f>Cognome</f>
        <v>D'Errico</v>
      </c>
      <c r="C2" s="79"/>
      <c r="I2" s="93" t="s">
        <v>31</v>
      </c>
      <c r="J2" s="94">
        <f>J3+J5+J6+OrePermessiMag+J8</f>
        <v>0</v>
      </c>
    </row>
    <row r="3" spans="1:14" ht="14.25" customHeight="1" thickBot="1" x14ac:dyDescent="0.3">
      <c r="A3" s="2" t="s">
        <v>4</v>
      </c>
      <c r="B3" s="3">
        <f>Mese1+4</f>
        <v>5</v>
      </c>
      <c r="C3" s="80"/>
      <c r="I3" s="95" t="s">
        <v>9</v>
      </c>
      <c r="J3" s="94">
        <f>SUM(OreLavorateMag)</f>
        <v>0</v>
      </c>
    </row>
    <row r="4" spans="1:14" ht="14.25" customHeight="1" thickBot="1" x14ac:dyDescent="0.3">
      <c r="A4" s="4" t="s">
        <v>5</v>
      </c>
      <c r="B4" s="5">
        <f>Anno</f>
        <v>2023</v>
      </c>
      <c r="C4" s="80"/>
      <c r="I4" s="97" t="s">
        <v>38</v>
      </c>
      <c r="J4" s="99">
        <f>J1-J5-J6-OrePermessiMag-J8</f>
        <v>7.6666666666666661</v>
      </c>
      <c r="K4" s="7"/>
      <c r="L4" s="7"/>
      <c r="M4" s="7"/>
    </row>
    <row r="5" spans="1:14" ht="14.25" customHeight="1" thickBot="1" x14ac:dyDescent="0.3">
      <c r="A5" s="8"/>
      <c r="I5" s="97" t="s">
        <v>32</v>
      </c>
      <c r="J5" s="96"/>
      <c r="K5" s="7"/>
      <c r="L5" s="7"/>
      <c r="M5" s="9"/>
    </row>
    <row r="6" spans="1:14" ht="14.25" customHeight="1" thickBot="1" x14ac:dyDescent="0.3">
      <c r="A6" s="15" t="s">
        <v>13</v>
      </c>
      <c r="B6" s="19">
        <f>DurataPausa</f>
        <v>3.125E-2</v>
      </c>
      <c r="C6" s="7"/>
      <c r="I6" s="97" t="s">
        <v>33</v>
      </c>
      <c r="J6" s="96"/>
      <c r="K6" s="7"/>
      <c r="L6" s="7"/>
      <c r="M6" s="7"/>
    </row>
    <row r="7" spans="1:14" ht="14.25" customHeight="1" thickBot="1" x14ac:dyDescent="0.3">
      <c r="A7" s="16" t="s">
        <v>12</v>
      </c>
      <c r="B7" s="17">
        <f>OraPausa</f>
        <v>0.55208333333333337</v>
      </c>
      <c r="C7" s="7"/>
      <c r="G7" s="10"/>
      <c r="H7" s="10"/>
      <c r="I7" s="97" t="s">
        <v>34</v>
      </c>
      <c r="J7" s="96"/>
      <c r="K7" s="7"/>
      <c r="L7" s="7"/>
      <c r="M7" s="7"/>
    </row>
    <row r="8" spans="1:14" ht="14.25" customHeight="1" thickBot="1" x14ac:dyDescent="0.3">
      <c r="A8" s="14" t="s">
        <v>6</v>
      </c>
      <c r="B8" s="18">
        <f>OreTarget</f>
        <v>0.33333333333333331</v>
      </c>
      <c r="C8" s="7"/>
      <c r="F8" s="7"/>
      <c r="I8" s="97" t="s">
        <v>35</v>
      </c>
      <c r="J8" s="96"/>
      <c r="K8" s="7"/>
      <c r="L8" s="7"/>
      <c r="M8" s="7"/>
    </row>
    <row r="9" spans="1:14" ht="14.25" customHeight="1" thickBot="1" x14ac:dyDescent="0.3">
      <c r="K9" s="7"/>
      <c r="L9" s="7"/>
      <c r="M9" s="7"/>
    </row>
    <row r="10" spans="1:14" ht="14.25" customHeight="1" thickBot="1" x14ac:dyDescent="0.3">
      <c r="A10" s="62" t="s">
        <v>7</v>
      </c>
      <c r="B10" s="63" t="s">
        <v>40</v>
      </c>
      <c r="C10" s="63" t="s">
        <v>29</v>
      </c>
      <c r="D10" s="63" t="s">
        <v>8</v>
      </c>
      <c r="E10" s="63" t="s">
        <v>9</v>
      </c>
      <c r="F10" s="64" t="s">
        <v>10</v>
      </c>
      <c r="G10" s="65" t="s">
        <v>11</v>
      </c>
      <c r="I10" s="103" t="s">
        <v>14</v>
      </c>
      <c r="J10" s="104"/>
      <c r="L10" s="105" t="s">
        <v>15</v>
      </c>
      <c r="M10" s="106"/>
    </row>
    <row r="11" spans="1:14" ht="14.25" customHeight="1" x14ac:dyDescent="0.25">
      <c r="A11" s="100">
        <f>DATE(AnnoMag,Mese5,GiorniMesi!E2)</f>
        <v>45047</v>
      </c>
      <c r="B11" s="45"/>
      <c r="C11" s="48" t="str">
        <f t="shared" ref="C11" si="0">IF(B11&lt;&gt;"", IF(B11 &lt; OraPausaMag, B11 + OreTargetMag + DurataPausaMag, IF(AND(B11 &gt;= OraPausaMag, B11 &lt;= OraPausaMag + DurataPausaMag), OraPausaMag + DurataPausaMag + OreTargetMag/2, B11 + OreTargetMag/2)),"")</f>
        <v/>
      </c>
      <c r="D11" s="45"/>
      <c r="E11" s="48" t="str">
        <f t="shared" ref="E11" si="1">IF(OR(ISBLANK(B11),ISBLANK(D11)),"", IF(B11 &lt; OraPausaMag, IF(D11 &gt; OraPausaMag + DurataPausaMag, ABS(D11 - DurataPausaMag - B11), IF(D11 &lt; OraPausaMag, ABS(D11 - B11), ABS(OraPausaMag - B11))), IF(B11 &lt; OraPausaMag + DurataPausaMag, IF(D11 &gt; OraPausaMag + DurataPausaMag, ABS(D11 - (OraPausaMag + DurataPausaMag)), ABS(D11 - D11)), IF(D11 &gt; OraPausaMag + DurataPausaMag, ABS(D11 - B11), ABS(D11 - D11)))))</f>
        <v/>
      </c>
      <c r="F11" s="34" t="str">
        <f t="shared" ref="F11" si="2">IF(OR(ISBLANK(B11),ISBLANK(D11)),"",
       ABS(E11-OreTargetMag))</f>
        <v/>
      </c>
      <c r="G11" s="53" t="str">
        <f t="shared" ref="G11" si="3">IF(OR(ISBLANK(B11),ISBLANK(D11)),"",
        IF(E11&lt;&gt;OreTargetMag,
               IF(E11&gt;OreTargetMag,"Overtime","Undertime"),
          ""))</f>
        <v/>
      </c>
      <c r="I11" s="20" t="s">
        <v>1</v>
      </c>
      <c r="J11" s="21">
        <f>SUMIF(OverUnderTimeMag, "Overtime",DifferenzaMag)</f>
        <v>0</v>
      </c>
      <c r="L11" s="27" t="s">
        <v>1</v>
      </c>
      <c r="M11" s="28">
        <f>SUMIF(OverUnderTimeMag, "Overtime",DifferenzaMag)+Apr!M11</f>
        <v>0</v>
      </c>
    </row>
    <row r="12" spans="1:14" ht="14.25" customHeight="1" thickBot="1" x14ac:dyDescent="0.3">
      <c r="A12" s="70">
        <f>DATE(AnnoMag,Mese5,GiorniMesi!E3)</f>
        <v>45048</v>
      </c>
      <c r="B12" s="45"/>
      <c r="C12" s="48" t="str">
        <f t="shared" ref="C12:C41" si="4">IF(B12&lt;&gt;"", IF(B12 &lt; OraPausaMag, B12 + OreTargetMag + DurataPausaMag, IF(AND(B12 &gt;= OraPausaMag, B12 &lt;= OraPausaMag + DurataPausaMag), OraPausaMag + DurataPausaMag + OreTargetMag/2, B12 + OreTargetMag/2)),"")</f>
        <v/>
      </c>
      <c r="D12" s="45"/>
      <c r="E12" s="48" t="str">
        <f t="shared" ref="E12:E41" si="5">IF(OR(ISBLANK(B12),ISBLANK(D12)),"", IF(B12 &lt; OraPausaMag, IF(D12 &gt; OraPausaMag + DurataPausaMag, ABS(D12 - DurataPausaMag - B12), IF(D12 &lt; OraPausaMag, ABS(D12 - B12), ABS(OraPausaMag - B12))), IF(B12 &lt; OraPausaMag + DurataPausaMag, IF(D12 &gt; OraPausaMag + DurataPausaMag, ABS(D12 - (OraPausaMag + DurataPausaMag)), ABS(D12 - D12)), IF(D12 &gt; OraPausaMag + DurataPausaMag, ABS(D12 - B12), ABS(D12 - D12)))))</f>
        <v/>
      </c>
      <c r="F12" s="34" t="str">
        <f t="shared" ref="F12:F41" si="6">IF(OR(ISBLANK(B12),ISBLANK(D12)),"",
       ABS(E12-OreTargetMag))</f>
        <v/>
      </c>
      <c r="G12" s="53" t="str">
        <f t="shared" ref="G12:G41" si="7">IF(OR(ISBLANK(B12),ISBLANK(D12)),"",
        IF(E12&lt;&gt;OreTargetMag,
               IF(E12&gt;OreTargetMag,"Overtime","Undertime"),
          ""))</f>
        <v/>
      </c>
      <c r="I12" s="22" t="s">
        <v>3</v>
      </c>
      <c r="J12" s="23">
        <f>IF(SUMIF(OverUnderTimeMag, "Undertime",DifferenzaMag)&gt;=OrePermessiMag, ABS(SUMIF(OverUnderTimeMag, "Undertime",DifferenzaMag) - OrePermessiMag), ABS(OrePermessiMag - SUMIF(OverUnderTimeMag, "Undertime",DifferenzaMag)))</f>
        <v>0</v>
      </c>
      <c r="K12" s="91">
        <v>6.8287037037037025E-4</v>
      </c>
      <c r="L12" s="29" t="s">
        <v>3</v>
      </c>
      <c r="M12" s="30">
        <f>IF(SUMIF(OverUnderTimeMag, "Undertime",DifferenzaMag)&gt;=OrePermessiMag, ABS(SUMIF(OverUnderTimeMag, "Undertime",DifferenzaMag) - OrePermessiMag + PrtlUntmTOTApr), ABS(PrtlUntmTOTApr + OrePermessiMag - SUMIF(OverUnderTimeMag, "Undertime",DifferenzaMag)))</f>
        <v>0</v>
      </c>
    </row>
    <row r="13" spans="1:14" ht="14.25" customHeight="1" thickBot="1" x14ac:dyDescent="0.3">
      <c r="A13" s="70">
        <f>DATE(AnnoMag,Mese5,GiorniMesi!E4)</f>
        <v>45049</v>
      </c>
      <c r="B13" s="45"/>
      <c r="C13" s="48" t="str">
        <f t="shared" si="4"/>
        <v/>
      </c>
      <c r="D13" s="45"/>
      <c r="E13" s="48" t="str">
        <f t="shared" si="5"/>
        <v/>
      </c>
      <c r="F13" s="34" t="str">
        <f t="shared" si="6"/>
        <v/>
      </c>
      <c r="G13" s="53" t="str">
        <f t="shared" si="7"/>
        <v/>
      </c>
      <c r="K13" s="10"/>
    </row>
    <row r="14" spans="1:14" ht="14.25" customHeight="1" thickBot="1" x14ac:dyDescent="0.3">
      <c r="A14" s="70">
        <f>DATE(AnnoMag,Mese5,GiorniMesi!E5)</f>
        <v>45050</v>
      </c>
      <c r="B14" s="45"/>
      <c r="C14" s="48" t="str">
        <f t="shared" si="4"/>
        <v/>
      </c>
      <c r="D14" s="45"/>
      <c r="E14" s="48" t="str">
        <f t="shared" si="5"/>
        <v/>
      </c>
      <c r="F14" s="34" t="str">
        <f t="shared" si="6"/>
        <v/>
      </c>
      <c r="G14" s="53" t="str">
        <f t="shared" si="7"/>
        <v/>
      </c>
      <c r="I14" s="6" t="str">
        <f>IF(ABS(ABS(PrtlOvtmMag)-ABS(PrtlUntmMag))&lt; OneMinuteMag,"",
    IF(ABS(PrtlOvtmMag) &gt; ABS(PrtlUntmMag), "OVERTIME", "UNDERTIME"))</f>
        <v/>
      </c>
      <c r="J14" s="13">
        <f>ABS(ABS(PrtlOvtmMag)-ABS(PrtlUntmMag))</f>
        <v>0</v>
      </c>
      <c r="K14" s="10"/>
      <c r="L14" s="31" t="str">
        <f>IF(ABS(ABS(PrtlOvtmTOTMag)-ABS(PrtlUntmTOTMag))&lt; OneMinuteMag,"",
    IF(ABS(PrtlOvtmTOTMag) &gt; ABS(PrtlUntmTOTMag), "OVERTIME", "UNDERTIME"))</f>
        <v/>
      </c>
      <c r="M14" s="32">
        <f>ABS(ABS(PrtlOvtmTOTMag)-ABS(PrtlUntmTOTMag))</f>
        <v>0</v>
      </c>
      <c r="N14" s="7"/>
    </row>
    <row r="15" spans="1:14" ht="14.25" customHeight="1" x14ac:dyDescent="0.25">
      <c r="A15" s="70">
        <f>DATE(AnnoMag,Mese5,GiorniMesi!E6)</f>
        <v>45051</v>
      </c>
      <c r="B15" s="45"/>
      <c r="C15" s="48" t="str">
        <f t="shared" si="4"/>
        <v/>
      </c>
      <c r="D15" s="45"/>
      <c r="E15" s="48" t="str">
        <f t="shared" si="5"/>
        <v/>
      </c>
      <c r="F15" s="34" t="str">
        <f t="shared" si="6"/>
        <v/>
      </c>
      <c r="G15" s="53" t="str">
        <f t="shared" si="7"/>
        <v/>
      </c>
      <c r="K15" s="10"/>
    </row>
    <row r="16" spans="1:14" ht="14.25" customHeight="1" x14ac:dyDescent="0.25">
      <c r="A16" s="70">
        <f>DATE(AnnoMag,Mese5,GiorniMesi!E7)</f>
        <v>45052</v>
      </c>
      <c r="B16" s="45"/>
      <c r="C16" s="48" t="str">
        <f t="shared" si="4"/>
        <v/>
      </c>
      <c r="D16" s="45"/>
      <c r="E16" s="48" t="str">
        <f t="shared" si="5"/>
        <v/>
      </c>
      <c r="F16" s="34" t="str">
        <f t="shared" si="6"/>
        <v/>
      </c>
      <c r="G16" s="53" t="str">
        <f t="shared" si="7"/>
        <v/>
      </c>
      <c r="K16" s="10"/>
    </row>
    <row r="17" spans="1:11" ht="14.25" customHeight="1" x14ac:dyDescent="0.25">
      <c r="A17" s="70">
        <f>DATE(AnnoMag,Mese5,GiorniMesi!E8)</f>
        <v>45053</v>
      </c>
      <c r="B17" s="45"/>
      <c r="C17" s="48" t="str">
        <f t="shared" si="4"/>
        <v/>
      </c>
      <c r="D17" s="45"/>
      <c r="E17" s="48" t="str">
        <f t="shared" si="5"/>
        <v/>
      </c>
      <c r="F17" s="34" t="str">
        <f t="shared" si="6"/>
        <v/>
      </c>
      <c r="G17" s="53" t="str">
        <f t="shared" si="7"/>
        <v/>
      </c>
      <c r="K17" s="10"/>
    </row>
    <row r="18" spans="1:11" ht="14.25" customHeight="1" x14ac:dyDescent="0.25">
      <c r="A18" s="100">
        <f>DATE(AnnoMag,Mese5,GiorniMesi!E9)</f>
        <v>45054</v>
      </c>
      <c r="B18" s="45"/>
      <c r="C18" s="48" t="str">
        <f t="shared" ref="C18" si="8">IF(B18&lt;&gt;"", IF(B18 &lt; OraPausaMag, B18 + OreTargetMag + DurataPausaMag, IF(AND(B18 &gt;= OraPausaMag, B18 &lt;= OraPausaMag + DurataPausaMag), OraPausaMag + DurataPausaMag + OreTargetMag/2, B18 + OreTargetMag/2)),"")</f>
        <v/>
      </c>
      <c r="D18" s="45"/>
      <c r="E18" s="48" t="str">
        <f t="shared" ref="E18" si="9">IF(OR(ISBLANK(B18),ISBLANK(D18)),"", IF(B18 &lt; OraPausaMag, IF(D18 &gt; OraPausaMag + DurataPausaMag, ABS(D18 - DurataPausaMag - B18), IF(D18 &lt; OraPausaMag, ABS(D18 - B18), ABS(OraPausaMag - B18))), IF(B18 &lt; OraPausaMag + DurataPausaMag, IF(D18 &gt; OraPausaMag + DurataPausaMag, ABS(D18 - (OraPausaMag + DurataPausaMag)), ABS(D18 - D18)), IF(D18 &gt; OraPausaMag + DurataPausaMag, ABS(D18 - B18), ABS(D18 - D18)))))</f>
        <v/>
      </c>
      <c r="F18" s="34" t="str">
        <f t="shared" ref="F18" si="10">IF(OR(ISBLANK(B18),ISBLANK(D18)),"",
       ABS(E18-OreTargetMag))</f>
        <v/>
      </c>
      <c r="G18" s="53" t="str">
        <f t="shared" ref="G18" si="11">IF(OR(ISBLANK(B18),ISBLANK(D18)),"",
        IF(E18&lt;&gt;OreTargetMag,
               IF(E18&gt;OreTargetMag,"Overtime","Undertime"),
          ""))</f>
        <v/>
      </c>
      <c r="K18" s="10"/>
    </row>
    <row r="19" spans="1:11" ht="14.25" customHeight="1" x14ac:dyDescent="0.25">
      <c r="A19" s="70">
        <f>DATE(AnnoMag,Mese5,GiorniMesi!E10)</f>
        <v>45055</v>
      </c>
      <c r="B19" s="45"/>
      <c r="C19" s="48" t="str">
        <f t="shared" si="4"/>
        <v/>
      </c>
      <c r="D19" s="45"/>
      <c r="E19" s="48" t="str">
        <f t="shared" si="5"/>
        <v/>
      </c>
      <c r="F19" s="34" t="str">
        <f t="shared" si="6"/>
        <v/>
      </c>
      <c r="G19" s="53" t="str">
        <f t="shared" si="7"/>
        <v/>
      </c>
    </row>
    <row r="20" spans="1:11" ht="14.25" customHeight="1" x14ac:dyDescent="0.25">
      <c r="A20" s="70">
        <f>DATE(AnnoMag,Mese5,GiorniMesi!E11)</f>
        <v>45056</v>
      </c>
      <c r="B20" s="45"/>
      <c r="C20" s="48" t="str">
        <f t="shared" si="4"/>
        <v/>
      </c>
      <c r="D20" s="45"/>
      <c r="E20" s="48" t="str">
        <f t="shared" si="5"/>
        <v/>
      </c>
      <c r="F20" s="34" t="str">
        <f t="shared" si="6"/>
        <v/>
      </c>
      <c r="G20" s="53" t="str">
        <f t="shared" si="7"/>
        <v/>
      </c>
    </row>
    <row r="21" spans="1:11" ht="14.25" customHeight="1" x14ac:dyDescent="0.25">
      <c r="A21" s="70">
        <f>DATE(AnnoMag,Mese5,GiorniMesi!E12)</f>
        <v>45057</v>
      </c>
      <c r="B21" s="45"/>
      <c r="C21" s="48" t="str">
        <f t="shared" si="4"/>
        <v/>
      </c>
      <c r="D21" s="45"/>
      <c r="E21" s="48" t="str">
        <f t="shared" si="5"/>
        <v/>
      </c>
      <c r="F21" s="34" t="str">
        <f t="shared" si="6"/>
        <v/>
      </c>
      <c r="G21" s="53" t="str">
        <f t="shared" si="7"/>
        <v/>
      </c>
    </row>
    <row r="22" spans="1:11" ht="14.25" customHeight="1" x14ac:dyDescent="0.25">
      <c r="A22" s="70">
        <f>DATE(AnnoMag,Mese5,GiorniMesi!E13)</f>
        <v>45058</v>
      </c>
      <c r="B22" s="46"/>
      <c r="C22" s="48" t="str">
        <f t="shared" si="4"/>
        <v/>
      </c>
      <c r="D22" s="45"/>
      <c r="E22" s="48" t="str">
        <f t="shared" si="5"/>
        <v/>
      </c>
      <c r="F22" s="34" t="str">
        <f t="shared" si="6"/>
        <v/>
      </c>
      <c r="G22" s="53" t="str">
        <f t="shared" si="7"/>
        <v/>
      </c>
    </row>
    <row r="23" spans="1:11" ht="14.25" customHeight="1" x14ac:dyDescent="0.25">
      <c r="A23" s="70">
        <f>DATE(AnnoMag,Mese5,GiorniMesi!E14)</f>
        <v>45059</v>
      </c>
      <c r="B23" s="46"/>
      <c r="C23" s="48" t="str">
        <f t="shared" si="4"/>
        <v/>
      </c>
      <c r="D23" s="45"/>
      <c r="E23" s="48" t="str">
        <f t="shared" si="5"/>
        <v/>
      </c>
      <c r="F23" s="34" t="str">
        <f t="shared" si="6"/>
        <v/>
      </c>
      <c r="G23" s="53" t="str">
        <f t="shared" si="7"/>
        <v/>
      </c>
    </row>
    <row r="24" spans="1:11" ht="14.25" customHeight="1" x14ac:dyDescent="0.25">
      <c r="A24" s="70">
        <f>DATE(AnnoMag,Mese5,GiorniMesi!E15)</f>
        <v>45060</v>
      </c>
      <c r="B24" s="45"/>
      <c r="C24" s="48" t="str">
        <f t="shared" si="4"/>
        <v/>
      </c>
      <c r="D24" s="45"/>
      <c r="E24" s="48" t="str">
        <f t="shared" si="5"/>
        <v/>
      </c>
      <c r="F24" s="34" t="str">
        <f t="shared" si="6"/>
        <v/>
      </c>
      <c r="G24" s="53" t="str">
        <f t="shared" si="7"/>
        <v/>
      </c>
    </row>
    <row r="25" spans="1:11" ht="14.25" customHeight="1" x14ac:dyDescent="0.25">
      <c r="A25" s="70">
        <f>DATE(AnnoMag,Mese5,GiorniMesi!E16)</f>
        <v>45061</v>
      </c>
      <c r="B25" s="45"/>
      <c r="C25" s="48" t="str">
        <f t="shared" si="4"/>
        <v/>
      </c>
      <c r="D25" s="45"/>
      <c r="E25" s="48" t="str">
        <f t="shared" si="5"/>
        <v/>
      </c>
      <c r="F25" s="34" t="str">
        <f t="shared" si="6"/>
        <v/>
      </c>
      <c r="G25" s="53" t="str">
        <f t="shared" si="7"/>
        <v/>
      </c>
    </row>
    <row r="26" spans="1:11" ht="14.25" customHeight="1" x14ac:dyDescent="0.25">
      <c r="A26" s="70">
        <f>DATE(AnnoMag,Mese5,GiorniMesi!E17)</f>
        <v>45062</v>
      </c>
      <c r="B26" s="45"/>
      <c r="C26" s="48" t="str">
        <f t="shared" si="4"/>
        <v/>
      </c>
      <c r="D26" s="45"/>
      <c r="E26" s="48" t="str">
        <f t="shared" si="5"/>
        <v/>
      </c>
      <c r="F26" s="34" t="str">
        <f t="shared" si="6"/>
        <v/>
      </c>
      <c r="G26" s="53" t="str">
        <f t="shared" si="7"/>
        <v/>
      </c>
    </row>
    <row r="27" spans="1:11" ht="14.25" customHeight="1" x14ac:dyDescent="0.25">
      <c r="A27" s="70">
        <f>DATE(AnnoMag,Mese5,GiorniMesi!E18)</f>
        <v>45063</v>
      </c>
      <c r="B27" s="45"/>
      <c r="C27" s="48" t="str">
        <f t="shared" si="4"/>
        <v/>
      </c>
      <c r="D27" s="45"/>
      <c r="E27" s="48" t="str">
        <f t="shared" si="5"/>
        <v/>
      </c>
      <c r="F27" s="34" t="str">
        <f t="shared" si="6"/>
        <v/>
      </c>
      <c r="G27" s="53" t="str">
        <f t="shared" si="7"/>
        <v/>
      </c>
    </row>
    <row r="28" spans="1:11" ht="14.25" customHeight="1" x14ac:dyDescent="0.25">
      <c r="A28" s="70">
        <f>DATE(AnnoMag,Mese5,GiorniMesi!E19)</f>
        <v>45064</v>
      </c>
      <c r="B28" s="45"/>
      <c r="C28" s="48" t="str">
        <f t="shared" si="4"/>
        <v/>
      </c>
      <c r="D28" s="45"/>
      <c r="E28" s="48" t="str">
        <f t="shared" si="5"/>
        <v/>
      </c>
      <c r="F28" s="34" t="str">
        <f t="shared" si="6"/>
        <v/>
      </c>
      <c r="G28" s="53" t="str">
        <f t="shared" si="7"/>
        <v/>
      </c>
    </row>
    <row r="29" spans="1:11" ht="14.25" customHeight="1" x14ac:dyDescent="0.25">
      <c r="A29" s="70">
        <f>DATE(AnnoMag,Mese5,GiorniMesi!E20)</f>
        <v>45065</v>
      </c>
      <c r="B29" s="45"/>
      <c r="C29" s="48" t="str">
        <f t="shared" si="4"/>
        <v/>
      </c>
      <c r="D29" s="45"/>
      <c r="E29" s="48" t="str">
        <f t="shared" si="5"/>
        <v/>
      </c>
      <c r="F29" s="34" t="str">
        <f t="shared" si="6"/>
        <v/>
      </c>
      <c r="G29" s="53" t="str">
        <f t="shared" si="7"/>
        <v/>
      </c>
    </row>
    <row r="30" spans="1:11" ht="14.25" customHeight="1" x14ac:dyDescent="0.25">
      <c r="A30" s="70">
        <f>DATE(AnnoMag,Mese5,GiorniMesi!E21)</f>
        <v>45066</v>
      </c>
      <c r="B30" s="45"/>
      <c r="C30" s="48" t="str">
        <f t="shared" si="4"/>
        <v/>
      </c>
      <c r="D30" s="45"/>
      <c r="E30" s="48" t="str">
        <f t="shared" si="5"/>
        <v/>
      </c>
      <c r="F30" s="34" t="str">
        <f t="shared" si="6"/>
        <v/>
      </c>
      <c r="G30" s="53" t="str">
        <f t="shared" si="7"/>
        <v/>
      </c>
    </row>
    <row r="31" spans="1:11" ht="14.25" customHeight="1" x14ac:dyDescent="0.25">
      <c r="A31" s="70">
        <f>DATE(AnnoMag,Mese5,GiorniMesi!E22)</f>
        <v>45067</v>
      </c>
      <c r="B31" s="45"/>
      <c r="C31" s="48" t="str">
        <f t="shared" si="4"/>
        <v/>
      </c>
      <c r="D31" s="45"/>
      <c r="E31" s="48" t="str">
        <f t="shared" si="5"/>
        <v/>
      </c>
      <c r="F31" s="34" t="str">
        <f t="shared" si="6"/>
        <v/>
      </c>
      <c r="G31" s="53" t="str">
        <f t="shared" si="7"/>
        <v/>
      </c>
    </row>
    <row r="32" spans="1:11" ht="14.25" customHeight="1" x14ac:dyDescent="0.25">
      <c r="A32" s="70">
        <f>DATE(AnnoMag,Mese5,GiorniMesi!E23)</f>
        <v>45068</v>
      </c>
      <c r="B32" s="45"/>
      <c r="C32" s="48" t="str">
        <f t="shared" si="4"/>
        <v/>
      </c>
      <c r="D32" s="45"/>
      <c r="E32" s="48" t="str">
        <f t="shared" si="5"/>
        <v/>
      </c>
      <c r="F32" s="34" t="str">
        <f t="shared" si="6"/>
        <v/>
      </c>
      <c r="G32" s="53" t="str">
        <f t="shared" si="7"/>
        <v/>
      </c>
    </row>
    <row r="33" spans="1:7" ht="14.25" customHeight="1" x14ac:dyDescent="0.25">
      <c r="A33" s="70">
        <f>DATE(AnnoMag,Mese5,GiorniMesi!E24)</f>
        <v>45069</v>
      </c>
      <c r="B33" s="45"/>
      <c r="C33" s="48" t="str">
        <f t="shared" si="4"/>
        <v/>
      </c>
      <c r="D33" s="45"/>
      <c r="E33" s="48" t="str">
        <f t="shared" si="5"/>
        <v/>
      </c>
      <c r="F33" s="34" t="str">
        <f t="shared" si="6"/>
        <v/>
      </c>
      <c r="G33" s="53" t="str">
        <f t="shared" si="7"/>
        <v/>
      </c>
    </row>
    <row r="34" spans="1:7" ht="14.25" customHeight="1" x14ac:dyDescent="0.25">
      <c r="A34" s="70">
        <f>DATE(AnnoMag,Mese5,GiorniMesi!E25)</f>
        <v>45070</v>
      </c>
      <c r="B34" s="45"/>
      <c r="C34" s="48" t="str">
        <f t="shared" si="4"/>
        <v/>
      </c>
      <c r="D34" s="45"/>
      <c r="E34" s="48" t="str">
        <f t="shared" si="5"/>
        <v/>
      </c>
      <c r="F34" s="34" t="str">
        <f t="shared" si="6"/>
        <v/>
      </c>
      <c r="G34" s="53" t="str">
        <f t="shared" si="7"/>
        <v/>
      </c>
    </row>
    <row r="35" spans="1:7" ht="14.25" customHeight="1" x14ac:dyDescent="0.25">
      <c r="A35" s="70">
        <f>DATE(AnnoMag,Mese5,GiorniMesi!E26)</f>
        <v>45071</v>
      </c>
      <c r="B35" s="45"/>
      <c r="C35" s="48" t="str">
        <f t="shared" si="4"/>
        <v/>
      </c>
      <c r="D35" s="45"/>
      <c r="E35" s="48" t="str">
        <f t="shared" si="5"/>
        <v/>
      </c>
      <c r="F35" s="34" t="str">
        <f t="shared" si="6"/>
        <v/>
      </c>
      <c r="G35" s="53" t="str">
        <f t="shared" si="7"/>
        <v/>
      </c>
    </row>
    <row r="36" spans="1:7" ht="14.25" customHeight="1" x14ac:dyDescent="0.25">
      <c r="A36" s="70">
        <f>DATE(AnnoMag,Mese5,GiorniMesi!E27)</f>
        <v>45072</v>
      </c>
      <c r="B36" s="45"/>
      <c r="C36" s="48" t="str">
        <f t="shared" si="4"/>
        <v/>
      </c>
      <c r="D36" s="45"/>
      <c r="E36" s="48" t="str">
        <f t="shared" si="5"/>
        <v/>
      </c>
      <c r="F36" s="34" t="str">
        <f t="shared" si="6"/>
        <v/>
      </c>
      <c r="G36" s="53" t="str">
        <f t="shared" si="7"/>
        <v/>
      </c>
    </row>
    <row r="37" spans="1:7" ht="14.25" customHeight="1" x14ac:dyDescent="0.25">
      <c r="A37" s="70">
        <f>DATE(AnnoMag,Mese5,GiorniMesi!E28)</f>
        <v>45073</v>
      </c>
      <c r="B37" s="45"/>
      <c r="C37" s="48" t="str">
        <f t="shared" si="4"/>
        <v/>
      </c>
      <c r="D37" s="45"/>
      <c r="E37" s="48" t="str">
        <f t="shared" si="5"/>
        <v/>
      </c>
      <c r="F37" s="34" t="str">
        <f t="shared" si="6"/>
        <v/>
      </c>
      <c r="G37" s="53" t="str">
        <f t="shared" si="7"/>
        <v/>
      </c>
    </row>
    <row r="38" spans="1:7" ht="14.25" customHeight="1" x14ac:dyDescent="0.25">
      <c r="A38" s="70">
        <f>DATE(AnnoMag,Mese5,GiorniMesi!E29)</f>
        <v>45074</v>
      </c>
      <c r="B38" s="45"/>
      <c r="C38" s="48" t="str">
        <f t="shared" si="4"/>
        <v/>
      </c>
      <c r="D38" s="45"/>
      <c r="E38" s="48" t="str">
        <f t="shared" si="5"/>
        <v/>
      </c>
      <c r="F38" s="34" t="str">
        <f t="shared" si="6"/>
        <v/>
      </c>
      <c r="G38" s="53" t="str">
        <f t="shared" si="7"/>
        <v/>
      </c>
    </row>
    <row r="39" spans="1:7" ht="14.25" customHeight="1" x14ac:dyDescent="0.25">
      <c r="A39" s="70">
        <f>DATE(AnnoMag,Mese5,GiorniMesi!E30)</f>
        <v>45075</v>
      </c>
      <c r="B39" s="45"/>
      <c r="C39" s="48" t="str">
        <f t="shared" si="4"/>
        <v/>
      </c>
      <c r="D39" s="45"/>
      <c r="E39" s="48" t="str">
        <f t="shared" si="5"/>
        <v/>
      </c>
      <c r="F39" s="34" t="str">
        <f t="shared" si="6"/>
        <v/>
      </c>
      <c r="G39" s="53" t="str">
        <f t="shared" si="7"/>
        <v/>
      </c>
    </row>
    <row r="40" spans="1:7" ht="14.25" customHeight="1" x14ac:dyDescent="0.25">
      <c r="A40" s="70">
        <f>DATE(AnnoMag,Mese5,GiorniMesi!E31)</f>
        <v>45076</v>
      </c>
      <c r="B40" s="45"/>
      <c r="C40" s="48" t="str">
        <f t="shared" si="4"/>
        <v/>
      </c>
      <c r="D40" s="45"/>
      <c r="E40" s="48" t="str">
        <f t="shared" si="5"/>
        <v/>
      </c>
      <c r="F40" s="34" t="str">
        <f t="shared" si="6"/>
        <v/>
      </c>
      <c r="G40" s="53" t="str">
        <f t="shared" si="7"/>
        <v/>
      </c>
    </row>
    <row r="41" spans="1:7" ht="14.25" customHeight="1" thickBot="1" x14ac:dyDescent="0.3">
      <c r="A41" s="71">
        <f>DATE(AnnoMag,Mese5,GiorniMesi!E32)</f>
        <v>45077</v>
      </c>
      <c r="B41" s="51"/>
      <c r="C41" s="51" t="str">
        <f t="shared" si="4"/>
        <v/>
      </c>
      <c r="D41" s="51"/>
      <c r="E41" s="48" t="str">
        <f t="shared" si="5"/>
        <v/>
      </c>
      <c r="F41" s="34" t="str">
        <f t="shared" si="6"/>
        <v/>
      </c>
      <c r="G41" s="52" t="str">
        <f t="shared" si="7"/>
        <v/>
      </c>
    </row>
    <row r="42" spans="1:7" ht="14.25" customHeight="1" x14ac:dyDescent="0.25">
      <c r="A42" s="11"/>
    </row>
    <row r="43" spans="1:7" ht="14.25" customHeight="1" x14ac:dyDescent="0.25">
      <c r="A43" s="11"/>
    </row>
    <row r="44" spans="1:7" ht="14.25" customHeight="1" x14ac:dyDescent="0.25">
      <c r="A44" s="11"/>
    </row>
    <row r="45" spans="1:7" ht="14.25" customHeight="1" x14ac:dyDescent="0.25">
      <c r="A45" s="11"/>
    </row>
    <row r="46" spans="1:7" ht="14.25" customHeight="1" x14ac:dyDescent="0.25">
      <c r="A46" s="11"/>
    </row>
    <row r="47" spans="1:7" ht="14.25" customHeight="1" x14ac:dyDescent="0.25">
      <c r="A47" s="11"/>
    </row>
    <row r="48" spans="1:7" ht="14.25" customHeight="1" x14ac:dyDescent="0.25">
      <c r="A48" s="11"/>
    </row>
    <row r="49" spans="1:1" ht="14.25" customHeight="1" x14ac:dyDescent="0.25">
      <c r="A49" s="11"/>
    </row>
    <row r="50" spans="1:1" ht="14.25" customHeight="1" x14ac:dyDescent="0.25">
      <c r="A50" s="11"/>
    </row>
    <row r="51" spans="1:1" ht="14.25" customHeight="1" x14ac:dyDescent="0.25">
      <c r="A51" s="11"/>
    </row>
    <row r="52" spans="1:1" ht="14.25" customHeight="1" x14ac:dyDescent="0.25">
      <c r="A52" s="11"/>
    </row>
    <row r="53" spans="1:1" ht="14.25" customHeight="1" x14ac:dyDescent="0.25">
      <c r="A53" s="11"/>
    </row>
    <row r="54" spans="1:1" ht="14.25" customHeight="1" x14ac:dyDescent="0.25">
      <c r="A54" s="11"/>
    </row>
    <row r="55" spans="1:1" ht="14.25" customHeight="1" x14ac:dyDescent="0.25">
      <c r="A55" s="11"/>
    </row>
    <row r="56" spans="1:1" ht="14.25" customHeight="1" x14ac:dyDescent="0.25">
      <c r="A56" s="11"/>
    </row>
    <row r="57" spans="1:1" ht="14.25" customHeight="1" x14ac:dyDescent="0.25">
      <c r="A57" s="11"/>
    </row>
    <row r="58" spans="1:1" ht="14.25" customHeight="1" x14ac:dyDescent="0.25">
      <c r="A58" s="11"/>
    </row>
    <row r="59" spans="1:1" ht="14.25" customHeight="1" x14ac:dyDescent="0.25">
      <c r="A59" s="11"/>
    </row>
    <row r="60" spans="1:1" ht="14.25" customHeight="1" x14ac:dyDescent="0.25">
      <c r="A60" s="11"/>
    </row>
    <row r="61" spans="1:1" ht="14.25" customHeight="1" x14ac:dyDescent="0.25">
      <c r="A61" s="11"/>
    </row>
    <row r="62" spans="1:1" ht="14.25" customHeight="1" x14ac:dyDescent="0.25">
      <c r="A62" s="11"/>
    </row>
    <row r="63" spans="1:1" ht="14.25" customHeight="1" x14ac:dyDescent="0.25">
      <c r="A63" s="11"/>
    </row>
    <row r="64" spans="1:1" ht="14.25" customHeight="1" x14ac:dyDescent="0.25">
      <c r="A64" s="11"/>
    </row>
    <row r="65" spans="1:1" ht="14.25" customHeight="1" x14ac:dyDescent="0.25">
      <c r="A65" s="11"/>
    </row>
    <row r="66" spans="1:1" ht="14.25" customHeight="1" x14ac:dyDescent="0.25">
      <c r="A66" s="11"/>
    </row>
    <row r="67" spans="1:1" ht="14.25" customHeight="1" x14ac:dyDescent="0.25">
      <c r="A67" s="11"/>
    </row>
    <row r="68" spans="1:1" ht="14.25" customHeight="1" x14ac:dyDescent="0.25">
      <c r="A68" s="11"/>
    </row>
    <row r="69" spans="1:1" ht="14.25" customHeight="1" x14ac:dyDescent="0.25">
      <c r="A69" s="11"/>
    </row>
    <row r="70" spans="1:1" ht="14.25" customHeight="1" x14ac:dyDescent="0.25">
      <c r="A70" s="11"/>
    </row>
    <row r="71" spans="1:1" ht="14.25" customHeight="1" x14ac:dyDescent="0.25">
      <c r="A71" s="11"/>
    </row>
    <row r="72" spans="1:1" ht="14.25" customHeight="1" x14ac:dyDescent="0.25">
      <c r="A72" s="11"/>
    </row>
    <row r="73" spans="1:1" ht="14.25" customHeight="1" x14ac:dyDescent="0.25">
      <c r="A73" s="11"/>
    </row>
    <row r="74" spans="1:1" ht="14.25" customHeight="1" x14ac:dyDescent="0.25">
      <c r="A74" s="11"/>
    </row>
    <row r="75" spans="1:1" ht="14.25" customHeight="1" x14ac:dyDescent="0.25">
      <c r="A75" s="11"/>
    </row>
    <row r="76" spans="1:1" ht="14.25" customHeight="1" x14ac:dyDescent="0.25">
      <c r="A76" s="11"/>
    </row>
    <row r="77" spans="1:1" ht="14.25" customHeight="1" x14ac:dyDescent="0.25">
      <c r="A77" s="11"/>
    </row>
    <row r="78" spans="1:1" ht="14.25" customHeight="1" x14ac:dyDescent="0.25">
      <c r="A78" s="11"/>
    </row>
    <row r="79" spans="1:1" ht="14.25" customHeight="1" x14ac:dyDescent="0.25">
      <c r="A79" s="11"/>
    </row>
    <row r="80" spans="1:1" ht="14.25" customHeight="1" x14ac:dyDescent="0.25">
      <c r="A80" s="11"/>
    </row>
    <row r="81" spans="1:1" ht="14.25" customHeight="1" x14ac:dyDescent="0.25">
      <c r="A81" s="11"/>
    </row>
    <row r="82" spans="1:1" ht="14.25" customHeight="1" x14ac:dyDescent="0.25">
      <c r="A82" s="11"/>
    </row>
    <row r="83" spans="1:1" ht="14.25" customHeight="1" x14ac:dyDescent="0.25">
      <c r="A83" s="11"/>
    </row>
    <row r="84" spans="1:1" ht="14.25" customHeight="1" x14ac:dyDescent="0.25">
      <c r="A84" s="11"/>
    </row>
    <row r="85" spans="1:1" ht="14.25" customHeight="1" x14ac:dyDescent="0.25">
      <c r="A85" s="11"/>
    </row>
    <row r="86" spans="1:1" ht="14.25" customHeight="1" x14ac:dyDescent="0.25">
      <c r="A86" s="11"/>
    </row>
    <row r="87" spans="1:1" ht="14.25" customHeight="1" x14ac:dyDescent="0.25">
      <c r="A87" s="11"/>
    </row>
    <row r="88" spans="1:1" ht="14.25" customHeight="1" x14ac:dyDescent="0.25">
      <c r="A88" s="11"/>
    </row>
    <row r="89" spans="1:1" ht="14.25" customHeight="1" x14ac:dyDescent="0.25">
      <c r="A89" s="11"/>
    </row>
    <row r="90" spans="1:1" ht="14.25" customHeight="1" x14ac:dyDescent="0.25">
      <c r="A90" s="11"/>
    </row>
    <row r="91" spans="1:1" ht="14.25" customHeight="1" x14ac:dyDescent="0.25">
      <c r="A91" s="11"/>
    </row>
    <row r="92" spans="1:1" ht="14.25" customHeight="1" x14ac:dyDescent="0.25">
      <c r="A92" s="11"/>
    </row>
    <row r="93" spans="1:1" ht="14.25" customHeight="1" x14ac:dyDescent="0.25">
      <c r="A93" s="11"/>
    </row>
    <row r="94" spans="1:1" ht="14.25" customHeight="1" x14ac:dyDescent="0.25">
      <c r="A94" s="11"/>
    </row>
    <row r="95" spans="1:1" ht="14.25" customHeight="1" x14ac:dyDescent="0.25">
      <c r="A95" s="11"/>
    </row>
    <row r="96" spans="1:1" ht="14.25" customHeight="1" x14ac:dyDescent="0.25">
      <c r="A96" s="11"/>
    </row>
    <row r="97" spans="1:1" ht="14.25" customHeight="1" x14ac:dyDescent="0.25">
      <c r="A97" s="11"/>
    </row>
    <row r="98" spans="1:1" ht="14.25" customHeight="1" x14ac:dyDescent="0.25">
      <c r="A98" s="11"/>
    </row>
    <row r="99" spans="1:1" ht="14.25" customHeight="1" x14ac:dyDescent="0.25">
      <c r="A99" s="11"/>
    </row>
    <row r="100" spans="1:1" ht="14.25" customHeight="1" x14ac:dyDescent="0.25">
      <c r="A100" s="11"/>
    </row>
    <row r="101" spans="1:1" ht="14.25" customHeight="1" x14ac:dyDescent="0.25">
      <c r="A101" s="11"/>
    </row>
    <row r="102" spans="1:1" ht="14.25" customHeight="1" x14ac:dyDescent="0.25">
      <c r="A102" s="11"/>
    </row>
    <row r="103" spans="1:1" ht="14.25" customHeight="1" x14ac:dyDescent="0.25">
      <c r="A103" s="11"/>
    </row>
    <row r="104" spans="1:1" ht="14.25" customHeight="1" x14ac:dyDescent="0.25">
      <c r="A104" s="11"/>
    </row>
    <row r="105" spans="1:1" ht="14.25" customHeight="1" x14ac:dyDescent="0.25">
      <c r="A105" s="11"/>
    </row>
    <row r="106" spans="1:1" ht="14.25" customHeight="1" x14ac:dyDescent="0.25">
      <c r="A106" s="11"/>
    </row>
    <row r="107" spans="1:1" ht="14.25" customHeight="1" x14ac:dyDescent="0.25">
      <c r="A107" s="11"/>
    </row>
    <row r="108" spans="1:1" ht="14.25" customHeight="1" x14ac:dyDescent="0.25">
      <c r="A108" s="11"/>
    </row>
    <row r="109" spans="1:1" ht="14.25" customHeight="1" x14ac:dyDescent="0.25">
      <c r="A109" s="11"/>
    </row>
    <row r="110" spans="1:1" ht="14.25" customHeight="1" x14ac:dyDescent="0.25">
      <c r="A110" s="11"/>
    </row>
    <row r="111" spans="1:1" ht="14.25" customHeight="1" x14ac:dyDescent="0.25">
      <c r="A111" s="11"/>
    </row>
    <row r="112" spans="1:1" ht="14.25" customHeight="1" x14ac:dyDescent="0.25">
      <c r="A112" s="11"/>
    </row>
    <row r="113" spans="1:1" ht="14.25" customHeight="1" x14ac:dyDescent="0.25">
      <c r="A113" s="11"/>
    </row>
    <row r="114" spans="1:1" ht="14.25" customHeight="1" x14ac:dyDescent="0.25">
      <c r="A114" s="11"/>
    </row>
    <row r="115" spans="1:1" ht="14.25" customHeight="1" x14ac:dyDescent="0.25">
      <c r="A115" s="11"/>
    </row>
    <row r="116" spans="1:1" ht="14.25" customHeight="1" x14ac:dyDescent="0.25">
      <c r="A116" s="11"/>
    </row>
    <row r="117" spans="1:1" ht="14.25" customHeight="1" x14ac:dyDescent="0.25">
      <c r="A117" s="11"/>
    </row>
    <row r="118" spans="1:1" ht="14.25" customHeight="1" x14ac:dyDescent="0.25">
      <c r="A118" s="11"/>
    </row>
    <row r="119" spans="1:1" ht="14.25" customHeight="1" x14ac:dyDescent="0.25">
      <c r="A119" s="11"/>
    </row>
    <row r="120" spans="1:1" ht="14.25" customHeight="1" x14ac:dyDescent="0.25">
      <c r="A120" s="11"/>
    </row>
    <row r="121" spans="1:1" ht="14.25" customHeight="1" x14ac:dyDescent="0.25">
      <c r="A121" s="11"/>
    </row>
    <row r="122" spans="1:1" ht="14.25" customHeight="1" x14ac:dyDescent="0.25">
      <c r="A122" s="11"/>
    </row>
    <row r="123" spans="1:1" ht="14.25" customHeight="1" x14ac:dyDescent="0.25">
      <c r="A123" s="11"/>
    </row>
    <row r="124" spans="1:1" ht="14.25" customHeight="1" x14ac:dyDescent="0.25">
      <c r="A124" s="11"/>
    </row>
    <row r="125" spans="1:1" ht="14.25" customHeight="1" x14ac:dyDescent="0.25">
      <c r="A125" s="11"/>
    </row>
    <row r="126" spans="1:1" ht="14.25" customHeight="1" x14ac:dyDescent="0.25">
      <c r="A126" s="11"/>
    </row>
    <row r="127" spans="1:1" ht="14.25" customHeight="1" x14ac:dyDescent="0.25">
      <c r="A127" s="11"/>
    </row>
    <row r="128" spans="1:1" ht="14.25" customHeight="1" x14ac:dyDescent="0.25">
      <c r="A128" s="11"/>
    </row>
    <row r="129" spans="1:1" ht="14.25" customHeight="1" x14ac:dyDescent="0.25">
      <c r="A129" s="11"/>
    </row>
    <row r="130" spans="1:1" ht="14.25" customHeight="1" x14ac:dyDescent="0.25">
      <c r="A130" s="11"/>
    </row>
    <row r="131" spans="1:1" ht="14.25" customHeight="1" x14ac:dyDescent="0.25">
      <c r="A131" s="11"/>
    </row>
    <row r="132" spans="1:1" ht="14.25" customHeight="1" x14ac:dyDescent="0.25">
      <c r="A132" s="11"/>
    </row>
    <row r="133" spans="1:1" ht="14.25" customHeight="1" x14ac:dyDescent="0.25">
      <c r="A133" s="11"/>
    </row>
    <row r="134" spans="1:1" ht="14.25" customHeight="1" x14ac:dyDescent="0.25">
      <c r="A134" s="11"/>
    </row>
    <row r="135" spans="1:1" ht="14.25" customHeight="1" x14ac:dyDescent="0.25">
      <c r="A135" s="11"/>
    </row>
    <row r="136" spans="1:1" ht="14.25" customHeight="1" x14ac:dyDescent="0.25">
      <c r="A136" s="11"/>
    </row>
    <row r="137" spans="1:1" ht="14.25" customHeight="1" x14ac:dyDescent="0.25">
      <c r="A137" s="11"/>
    </row>
    <row r="138" spans="1:1" ht="14.25" customHeight="1" x14ac:dyDescent="0.25">
      <c r="A138" s="11"/>
    </row>
    <row r="139" spans="1:1" ht="14.25" customHeight="1" x14ac:dyDescent="0.25">
      <c r="A139" s="11"/>
    </row>
    <row r="140" spans="1:1" ht="14.25" customHeight="1" x14ac:dyDescent="0.25">
      <c r="A140" s="11"/>
    </row>
    <row r="141" spans="1:1" ht="14.25" customHeight="1" x14ac:dyDescent="0.25">
      <c r="A141" s="11"/>
    </row>
    <row r="142" spans="1:1" ht="14.25" customHeight="1" x14ac:dyDescent="0.25">
      <c r="A142" s="11"/>
    </row>
    <row r="143" spans="1:1" ht="14.25" customHeight="1" x14ac:dyDescent="0.25">
      <c r="A143" s="11"/>
    </row>
    <row r="144" spans="1:1" ht="14.25" customHeight="1" x14ac:dyDescent="0.25">
      <c r="A144" s="11"/>
    </row>
    <row r="145" spans="1:1" ht="14.25" customHeight="1" x14ac:dyDescent="0.25">
      <c r="A145" s="11"/>
    </row>
    <row r="146" spans="1:1" ht="14.25" customHeight="1" x14ac:dyDescent="0.25">
      <c r="A146" s="11"/>
    </row>
    <row r="147" spans="1:1" ht="14.25" customHeight="1" x14ac:dyDescent="0.25">
      <c r="A147" s="11"/>
    </row>
    <row r="148" spans="1:1" ht="14.25" customHeight="1" x14ac:dyDescent="0.25">
      <c r="A148" s="11"/>
    </row>
    <row r="149" spans="1:1" ht="14.25" customHeight="1" x14ac:dyDescent="0.25">
      <c r="A149" s="11"/>
    </row>
    <row r="150" spans="1:1" ht="14.25" customHeight="1" x14ac:dyDescent="0.25">
      <c r="A150" s="11"/>
    </row>
    <row r="151" spans="1:1" ht="14.25" customHeight="1" x14ac:dyDescent="0.25">
      <c r="A151" s="11"/>
    </row>
    <row r="152" spans="1:1" ht="14.25" customHeight="1" x14ac:dyDescent="0.25">
      <c r="A152" s="11"/>
    </row>
    <row r="153" spans="1:1" ht="14.25" customHeight="1" x14ac:dyDescent="0.25">
      <c r="A153" s="11"/>
    </row>
    <row r="154" spans="1:1" ht="14.25" customHeight="1" x14ac:dyDescent="0.25">
      <c r="A154" s="11"/>
    </row>
    <row r="155" spans="1:1" ht="14.25" customHeight="1" x14ac:dyDescent="0.25">
      <c r="A155" s="11"/>
    </row>
    <row r="156" spans="1:1" ht="14.25" customHeight="1" x14ac:dyDescent="0.25">
      <c r="A156" s="11"/>
    </row>
    <row r="157" spans="1:1" ht="14.25" customHeight="1" x14ac:dyDescent="0.25">
      <c r="A157" s="11"/>
    </row>
    <row r="158" spans="1:1" ht="14.25" customHeight="1" x14ac:dyDescent="0.25">
      <c r="A158" s="11"/>
    </row>
    <row r="159" spans="1:1" ht="14.25" customHeight="1" x14ac:dyDescent="0.25">
      <c r="A159" s="11"/>
    </row>
    <row r="160" spans="1:1" ht="14.25" customHeight="1" x14ac:dyDescent="0.25">
      <c r="A160" s="11"/>
    </row>
    <row r="161" spans="1:1" ht="14.25" customHeight="1" x14ac:dyDescent="0.25">
      <c r="A161" s="11"/>
    </row>
    <row r="162" spans="1:1" ht="14.25" customHeight="1" x14ac:dyDescent="0.25">
      <c r="A162" s="11"/>
    </row>
    <row r="163" spans="1:1" ht="14.25" customHeight="1" x14ac:dyDescent="0.25">
      <c r="A163" s="11"/>
    </row>
    <row r="164" spans="1:1" ht="14.25" customHeight="1" x14ac:dyDescent="0.25">
      <c r="A164" s="11"/>
    </row>
    <row r="165" spans="1:1" ht="14.25" customHeight="1" x14ac:dyDescent="0.25">
      <c r="A165" s="11"/>
    </row>
    <row r="166" spans="1:1" ht="14.25" customHeight="1" x14ac:dyDescent="0.25">
      <c r="A166" s="11"/>
    </row>
    <row r="167" spans="1:1" ht="14.25" customHeight="1" x14ac:dyDescent="0.25">
      <c r="A167" s="11"/>
    </row>
    <row r="168" spans="1:1" ht="14.25" customHeight="1" x14ac:dyDescent="0.25">
      <c r="A168" s="11"/>
    </row>
    <row r="169" spans="1:1" ht="14.25" customHeight="1" x14ac:dyDescent="0.25">
      <c r="A169" s="11"/>
    </row>
    <row r="170" spans="1:1" ht="14.25" customHeight="1" x14ac:dyDescent="0.25">
      <c r="A170" s="11"/>
    </row>
    <row r="171" spans="1:1" ht="14.25" customHeight="1" x14ac:dyDescent="0.25">
      <c r="A171" s="11"/>
    </row>
    <row r="172" spans="1:1" ht="14.25" customHeight="1" x14ac:dyDescent="0.25">
      <c r="A172" s="11"/>
    </row>
    <row r="173" spans="1:1" ht="14.25" customHeight="1" x14ac:dyDescent="0.25">
      <c r="A173" s="11"/>
    </row>
    <row r="174" spans="1:1" ht="14.25" customHeight="1" x14ac:dyDescent="0.25">
      <c r="A174" s="11"/>
    </row>
    <row r="175" spans="1:1" ht="14.25" customHeight="1" x14ac:dyDescent="0.25">
      <c r="A175" s="11"/>
    </row>
    <row r="176" spans="1:1" ht="14.25" customHeight="1" x14ac:dyDescent="0.25">
      <c r="A176" s="11"/>
    </row>
    <row r="177" spans="1:1" ht="14.25" customHeight="1" x14ac:dyDescent="0.25">
      <c r="A177" s="11"/>
    </row>
    <row r="178" spans="1:1" ht="14.25" customHeight="1" x14ac:dyDescent="0.25">
      <c r="A178" s="11"/>
    </row>
    <row r="179" spans="1:1" ht="14.25" customHeight="1" x14ac:dyDescent="0.25">
      <c r="A179" s="11"/>
    </row>
    <row r="180" spans="1:1" ht="14.25" customHeight="1" x14ac:dyDescent="0.25">
      <c r="A180" s="11"/>
    </row>
    <row r="181" spans="1:1" ht="14.25" customHeight="1" x14ac:dyDescent="0.25">
      <c r="A181" s="11"/>
    </row>
    <row r="182" spans="1:1" ht="14.25" customHeight="1" x14ac:dyDescent="0.25">
      <c r="A182" s="11"/>
    </row>
    <row r="183" spans="1:1" ht="14.25" customHeight="1" x14ac:dyDescent="0.25">
      <c r="A183" s="11"/>
    </row>
    <row r="184" spans="1:1" ht="14.25" customHeight="1" x14ac:dyDescent="0.25">
      <c r="A184" s="11"/>
    </row>
    <row r="185" spans="1:1" ht="14.25" customHeight="1" x14ac:dyDescent="0.25">
      <c r="A185" s="11"/>
    </row>
    <row r="186" spans="1:1" ht="14.25" customHeight="1" x14ac:dyDescent="0.25">
      <c r="A186" s="11"/>
    </row>
    <row r="187" spans="1:1" ht="14.25" customHeight="1" x14ac:dyDescent="0.25">
      <c r="A187" s="11"/>
    </row>
    <row r="188" spans="1:1" ht="14.25" customHeight="1" x14ac:dyDescent="0.25">
      <c r="A188" s="11"/>
    </row>
    <row r="189" spans="1:1" ht="14.25" customHeight="1" x14ac:dyDescent="0.25">
      <c r="A189" s="11"/>
    </row>
    <row r="190" spans="1:1" ht="14.25" customHeight="1" x14ac:dyDescent="0.25">
      <c r="A190" s="11"/>
    </row>
    <row r="191" spans="1:1" ht="14.25" customHeight="1" x14ac:dyDescent="0.25">
      <c r="A191" s="11"/>
    </row>
    <row r="192" spans="1:1" ht="14.25" customHeight="1" x14ac:dyDescent="0.25">
      <c r="A192" s="11"/>
    </row>
    <row r="193" spans="1:1" ht="14.25" customHeight="1" x14ac:dyDescent="0.25">
      <c r="A193" s="11"/>
    </row>
    <row r="194" spans="1:1" ht="14.25" customHeight="1" x14ac:dyDescent="0.25">
      <c r="A194" s="11"/>
    </row>
    <row r="195" spans="1:1" ht="14.25" customHeight="1" x14ac:dyDescent="0.25">
      <c r="A195" s="11"/>
    </row>
    <row r="196" spans="1:1" ht="14.25" customHeight="1" x14ac:dyDescent="0.25">
      <c r="A196" s="11"/>
    </row>
    <row r="197" spans="1:1" ht="14.25" customHeight="1" x14ac:dyDescent="0.25">
      <c r="A197" s="11"/>
    </row>
    <row r="198" spans="1:1" ht="14.25" customHeight="1" x14ac:dyDescent="0.25">
      <c r="A198" s="11"/>
    </row>
    <row r="199" spans="1:1" ht="14.25" customHeight="1" x14ac:dyDescent="0.25">
      <c r="A199" s="11"/>
    </row>
    <row r="200" spans="1:1" ht="14.25" customHeight="1" x14ac:dyDescent="0.25">
      <c r="A200" s="11"/>
    </row>
    <row r="201" spans="1:1" ht="14.25" customHeight="1" x14ac:dyDescent="0.25">
      <c r="A201" s="11"/>
    </row>
    <row r="202" spans="1:1" ht="14.25" customHeight="1" x14ac:dyDescent="0.25">
      <c r="A202" s="11"/>
    </row>
    <row r="203" spans="1:1" ht="14.25" customHeight="1" x14ac:dyDescent="0.25">
      <c r="A203" s="11"/>
    </row>
    <row r="204" spans="1:1" ht="14.25" customHeight="1" x14ac:dyDescent="0.25">
      <c r="A204" s="11"/>
    </row>
    <row r="205" spans="1:1" ht="14.25" customHeight="1" x14ac:dyDescent="0.25">
      <c r="A205" s="11"/>
    </row>
    <row r="206" spans="1:1" ht="14.25" customHeight="1" x14ac:dyDescent="0.25">
      <c r="A206" s="11"/>
    </row>
    <row r="207" spans="1:1" ht="14.25" customHeight="1" x14ac:dyDescent="0.25">
      <c r="A207" s="11"/>
    </row>
    <row r="208" spans="1:1" ht="14.25" customHeight="1" x14ac:dyDescent="0.25">
      <c r="A208" s="11"/>
    </row>
    <row r="209" spans="1:1" ht="14.25" customHeight="1" x14ac:dyDescent="0.25">
      <c r="A209" s="11"/>
    </row>
    <row r="210" spans="1:1" ht="14.25" customHeight="1" x14ac:dyDescent="0.25">
      <c r="A210" s="11"/>
    </row>
    <row r="211" spans="1:1" ht="14.25" customHeight="1" x14ac:dyDescent="0.25">
      <c r="A211" s="11"/>
    </row>
    <row r="212" spans="1:1" ht="14.25" customHeight="1" x14ac:dyDescent="0.25">
      <c r="A212" s="11"/>
    </row>
    <row r="213" spans="1:1" ht="14.25" customHeight="1" x14ac:dyDescent="0.25">
      <c r="A213" s="11"/>
    </row>
    <row r="214" spans="1:1" ht="14.25" customHeight="1" x14ac:dyDescent="0.25">
      <c r="A214" s="11"/>
    </row>
    <row r="215" spans="1:1" ht="14.25" customHeight="1" x14ac:dyDescent="0.25">
      <c r="A215" s="11"/>
    </row>
    <row r="216" spans="1:1" ht="14.25" customHeight="1" x14ac:dyDescent="0.25">
      <c r="A216" s="11"/>
    </row>
    <row r="217" spans="1:1" ht="14.25" customHeight="1" x14ac:dyDescent="0.25">
      <c r="A217" s="11"/>
    </row>
    <row r="218" spans="1:1" ht="14.25" customHeight="1" x14ac:dyDescent="0.25">
      <c r="A218" s="11"/>
    </row>
    <row r="219" spans="1:1" ht="14.25" customHeight="1" x14ac:dyDescent="0.25">
      <c r="A219" s="11"/>
    </row>
    <row r="220" spans="1:1" ht="14.25" customHeight="1" x14ac:dyDescent="0.25">
      <c r="A220" s="11"/>
    </row>
    <row r="221" spans="1:1" ht="14.25" customHeight="1" x14ac:dyDescent="0.25">
      <c r="A221" s="11"/>
    </row>
    <row r="222" spans="1:1" ht="14.25" customHeight="1" x14ac:dyDescent="0.25">
      <c r="A222" s="11"/>
    </row>
    <row r="223" spans="1:1" ht="14.25" customHeight="1" x14ac:dyDescent="0.25">
      <c r="A223" s="11"/>
    </row>
    <row r="224" spans="1:1" ht="14.25" customHeight="1" x14ac:dyDescent="0.25">
      <c r="A224" s="11"/>
    </row>
    <row r="225" spans="1:1" ht="14.25" customHeight="1" x14ac:dyDescent="0.25">
      <c r="A225" s="11"/>
    </row>
    <row r="226" spans="1:1" ht="14.25" customHeight="1" x14ac:dyDescent="0.25">
      <c r="A226" s="11"/>
    </row>
    <row r="227" spans="1:1" ht="14.25" customHeight="1" x14ac:dyDescent="0.25">
      <c r="A227" s="11"/>
    </row>
    <row r="228" spans="1:1" ht="14.25" customHeight="1" x14ac:dyDescent="0.25">
      <c r="A228" s="11"/>
    </row>
    <row r="229" spans="1:1" ht="14.25" customHeight="1" x14ac:dyDescent="0.25">
      <c r="A229" s="11"/>
    </row>
    <row r="230" spans="1:1" ht="14.25" customHeight="1" x14ac:dyDescent="0.25">
      <c r="A230" s="11"/>
    </row>
    <row r="231" spans="1:1" ht="14.25" customHeight="1" x14ac:dyDescent="0.25">
      <c r="A231" s="11"/>
    </row>
    <row r="232" spans="1:1" ht="14.25" customHeight="1" x14ac:dyDescent="0.25">
      <c r="A232" s="11"/>
    </row>
    <row r="233" spans="1:1" ht="14.25" customHeight="1" x14ac:dyDescent="0.25">
      <c r="A233" s="11"/>
    </row>
    <row r="234" spans="1:1" ht="14.25" customHeight="1" x14ac:dyDescent="0.25">
      <c r="A234" s="11"/>
    </row>
    <row r="235" spans="1:1" ht="14.25" customHeight="1" x14ac:dyDescent="0.25">
      <c r="A235" s="11"/>
    </row>
    <row r="236" spans="1:1" ht="14.25" customHeight="1" x14ac:dyDescent="0.25">
      <c r="A236" s="11"/>
    </row>
    <row r="237" spans="1:1" ht="14.25" customHeight="1" x14ac:dyDescent="0.25">
      <c r="A237" s="11"/>
    </row>
    <row r="238" spans="1:1" ht="14.25" customHeight="1" x14ac:dyDescent="0.25">
      <c r="A238" s="11"/>
    </row>
    <row r="239" spans="1:1" ht="14.25" customHeight="1" x14ac:dyDescent="0.25">
      <c r="A239" s="11"/>
    </row>
    <row r="240" spans="1:1" ht="14.25" customHeight="1" x14ac:dyDescent="0.25">
      <c r="A240" s="11"/>
    </row>
    <row r="241" spans="1:1" ht="14.25" customHeight="1" x14ac:dyDescent="0.25">
      <c r="A241" s="11"/>
    </row>
    <row r="242" spans="1:1" ht="14.25" customHeight="1" x14ac:dyDescent="0.25">
      <c r="A242" s="11"/>
    </row>
    <row r="243" spans="1:1" ht="14.25" customHeight="1" x14ac:dyDescent="0.25">
      <c r="A243" s="11"/>
    </row>
    <row r="244" spans="1:1" ht="14.25" customHeight="1" x14ac:dyDescent="0.25">
      <c r="A244" s="11"/>
    </row>
    <row r="245" spans="1:1" ht="14.25" customHeight="1" x14ac:dyDescent="0.25">
      <c r="A245" s="11"/>
    </row>
    <row r="246" spans="1:1" ht="14.25" customHeight="1" x14ac:dyDescent="0.25">
      <c r="A246" s="11"/>
    </row>
    <row r="247" spans="1:1" ht="14.25" customHeight="1" x14ac:dyDescent="0.25">
      <c r="A247" s="11"/>
    </row>
    <row r="248" spans="1:1" ht="14.25" customHeight="1" x14ac:dyDescent="0.25">
      <c r="A248" s="11"/>
    </row>
    <row r="249" spans="1:1" ht="14.25" customHeight="1" x14ac:dyDescent="0.25">
      <c r="A249" s="11"/>
    </row>
    <row r="250" spans="1:1" ht="14.25" customHeight="1" x14ac:dyDescent="0.25">
      <c r="A250" s="11"/>
    </row>
    <row r="251" spans="1:1" ht="14.25" customHeight="1" x14ac:dyDescent="0.25">
      <c r="A251" s="11"/>
    </row>
    <row r="252" spans="1:1" ht="14.25" customHeight="1" x14ac:dyDescent="0.25">
      <c r="A252" s="11"/>
    </row>
    <row r="253" spans="1:1" ht="14.25" customHeight="1" x14ac:dyDescent="0.25">
      <c r="A253" s="11"/>
    </row>
    <row r="254" spans="1:1" ht="14.25" customHeight="1" x14ac:dyDescent="0.25">
      <c r="A254" s="11"/>
    </row>
    <row r="255" spans="1:1" ht="14.25" customHeight="1" x14ac:dyDescent="0.25">
      <c r="A255" s="11"/>
    </row>
    <row r="256" spans="1:1" ht="14.25" customHeight="1" x14ac:dyDescent="0.25">
      <c r="A256" s="11"/>
    </row>
    <row r="257" spans="1:1" ht="14.25" customHeight="1" x14ac:dyDescent="0.25">
      <c r="A257" s="11"/>
    </row>
    <row r="258" spans="1:1" ht="14.25" customHeight="1" x14ac:dyDescent="0.25">
      <c r="A258" s="11"/>
    </row>
    <row r="259" spans="1:1" ht="14.25" customHeight="1" x14ac:dyDescent="0.25">
      <c r="A259" s="11"/>
    </row>
    <row r="260" spans="1:1" ht="14.25" customHeight="1" x14ac:dyDescent="0.25">
      <c r="A260" s="11"/>
    </row>
    <row r="261" spans="1:1" ht="14.25" customHeight="1" x14ac:dyDescent="0.25">
      <c r="A261" s="11"/>
    </row>
    <row r="262" spans="1:1" ht="14.25" customHeight="1" x14ac:dyDescent="0.25">
      <c r="A262" s="11"/>
    </row>
    <row r="263" spans="1:1" ht="14.25" customHeight="1" x14ac:dyDescent="0.25">
      <c r="A263" s="11"/>
    </row>
    <row r="264" spans="1:1" ht="14.25" customHeight="1" x14ac:dyDescent="0.25">
      <c r="A264" s="11"/>
    </row>
    <row r="265" spans="1:1" ht="14.25" customHeight="1" x14ac:dyDescent="0.25">
      <c r="A265" s="11"/>
    </row>
    <row r="266" spans="1:1" ht="14.25" customHeight="1" x14ac:dyDescent="0.25">
      <c r="A266" s="11"/>
    </row>
    <row r="267" spans="1:1" ht="14.25" customHeight="1" x14ac:dyDescent="0.25">
      <c r="A267" s="11"/>
    </row>
    <row r="268" spans="1:1" ht="14.25" customHeight="1" x14ac:dyDescent="0.25">
      <c r="A268" s="11"/>
    </row>
    <row r="269" spans="1:1" ht="14.25" customHeight="1" x14ac:dyDescent="0.25">
      <c r="A269" s="11"/>
    </row>
    <row r="270" spans="1:1" ht="14.25" customHeight="1" x14ac:dyDescent="0.25">
      <c r="A270" s="11"/>
    </row>
    <row r="271" spans="1:1" ht="14.25" customHeight="1" x14ac:dyDescent="0.25">
      <c r="A271" s="11"/>
    </row>
    <row r="272" spans="1:1" ht="14.25" customHeight="1" x14ac:dyDescent="0.25">
      <c r="A272" s="11"/>
    </row>
    <row r="273" spans="1:1" ht="14.25" customHeight="1" x14ac:dyDescent="0.25">
      <c r="A273" s="11"/>
    </row>
    <row r="274" spans="1:1" ht="14.25" customHeight="1" x14ac:dyDescent="0.25">
      <c r="A274" s="11"/>
    </row>
    <row r="275" spans="1:1" ht="14.25" customHeight="1" x14ac:dyDescent="0.25">
      <c r="A275" s="11"/>
    </row>
    <row r="276" spans="1:1" ht="14.25" customHeight="1" x14ac:dyDescent="0.25">
      <c r="A276" s="11"/>
    </row>
    <row r="277" spans="1:1" ht="14.25" customHeight="1" x14ac:dyDescent="0.25">
      <c r="A277" s="11"/>
    </row>
    <row r="278" spans="1:1" ht="14.25" customHeight="1" x14ac:dyDescent="0.25">
      <c r="A278" s="11"/>
    </row>
    <row r="279" spans="1:1" ht="14.25" customHeight="1" x14ac:dyDescent="0.25">
      <c r="A279" s="11"/>
    </row>
    <row r="280" spans="1:1" ht="14.25" customHeight="1" x14ac:dyDescent="0.25">
      <c r="A280" s="11"/>
    </row>
    <row r="281" spans="1:1" ht="14.25" customHeight="1" x14ac:dyDescent="0.25">
      <c r="A281" s="11"/>
    </row>
    <row r="282" spans="1:1" ht="14.25" customHeight="1" x14ac:dyDescent="0.25">
      <c r="A282" s="11"/>
    </row>
    <row r="283" spans="1:1" ht="14.25" customHeight="1" x14ac:dyDescent="0.25">
      <c r="A283" s="11"/>
    </row>
    <row r="284" spans="1:1" ht="14.25" customHeight="1" x14ac:dyDescent="0.25">
      <c r="A284" s="11"/>
    </row>
    <row r="285" spans="1:1" ht="14.25" customHeight="1" x14ac:dyDescent="0.25">
      <c r="A285" s="11"/>
    </row>
    <row r="286" spans="1:1" ht="14.25" customHeight="1" x14ac:dyDescent="0.25">
      <c r="A286" s="11"/>
    </row>
    <row r="287" spans="1:1" ht="14.25" customHeight="1" x14ac:dyDescent="0.25">
      <c r="A287" s="11"/>
    </row>
    <row r="288" spans="1:1" ht="14.25" customHeight="1" x14ac:dyDescent="0.25">
      <c r="A288" s="11"/>
    </row>
    <row r="289" spans="1:1" ht="14.25" customHeight="1" x14ac:dyDescent="0.25">
      <c r="A289" s="11"/>
    </row>
    <row r="290" spans="1:1" ht="14.25" customHeight="1" x14ac:dyDescent="0.25">
      <c r="A290" s="11"/>
    </row>
    <row r="291" spans="1:1" ht="14.25" customHeight="1" x14ac:dyDescent="0.25">
      <c r="A291" s="11"/>
    </row>
    <row r="292" spans="1:1" ht="14.25" customHeight="1" x14ac:dyDescent="0.25">
      <c r="A292" s="11"/>
    </row>
    <row r="293" spans="1:1" ht="14.25" customHeight="1" x14ac:dyDescent="0.25">
      <c r="A293" s="11"/>
    </row>
    <row r="294" spans="1:1" ht="14.25" customHeight="1" x14ac:dyDescent="0.25">
      <c r="A294" s="11"/>
    </row>
    <row r="295" spans="1:1" ht="14.25" customHeight="1" x14ac:dyDescent="0.25">
      <c r="A295" s="11"/>
    </row>
    <row r="296" spans="1:1" ht="14.25" customHeight="1" x14ac:dyDescent="0.25">
      <c r="A296" s="11"/>
    </row>
    <row r="297" spans="1:1" ht="14.25" customHeight="1" x14ac:dyDescent="0.25">
      <c r="A297" s="11"/>
    </row>
    <row r="298" spans="1:1" ht="14.25" customHeight="1" x14ac:dyDescent="0.25">
      <c r="A298" s="11"/>
    </row>
    <row r="299" spans="1:1" ht="14.25" customHeight="1" x14ac:dyDescent="0.25">
      <c r="A299" s="11"/>
    </row>
    <row r="300" spans="1:1" ht="14.25" customHeight="1" x14ac:dyDescent="0.25">
      <c r="A300" s="11"/>
    </row>
    <row r="301" spans="1:1" ht="14.25" customHeight="1" x14ac:dyDescent="0.25">
      <c r="A301" s="11"/>
    </row>
    <row r="302" spans="1:1" ht="14.25" customHeight="1" x14ac:dyDescent="0.25">
      <c r="A302" s="11"/>
    </row>
    <row r="303" spans="1:1" ht="14.25" customHeight="1" x14ac:dyDescent="0.25">
      <c r="A303" s="11"/>
    </row>
    <row r="304" spans="1:1" ht="14.25" customHeight="1" x14ac:dyDescent="0.25">
      <c r="A304" s="11"/>
    </row>
    <row r="305" spans="1:1" ht="14.25" customHeight="1" x14ac:dyDescent="0.25">
      <c r="A305" s="11"/>
    </row>
    <row r="306" spans="1:1" ht="14.25" customHeight="1" x14ac:dyDescent="0.25">
      <c r="A306" s="11"/>
    </row>
    <row r="307" spans="1:1" ht="14.25" customHeight="1" x14ac:dyDescent="0.25">
      <c r="A307" s="11"/>
    </row>
    <row r="308" spans="1:1" ht="14.25" customHeight="1" x14ac:dyDescent="0.25">
      <c r="A308" s="11"/>
    </row>
    <row r="309" spans="1:1" ht="14.25" customHeight="1" x14ac:dyDescent="0.25">
      <c r="A309" s="11"/>
    </row>
    <row r="310" spans="1:1" ht="14.25" customHeight="1" x14ac:dyDescent="0.25">
      <c r="A310" s="11"/>
    </row>
    <row r="311" spans="1:1" ht="14.25" customHeight="1" x14ac:dyDescent="0.25">
      <c r="A311" s="11"/>
    </row>
    <row r="312" spans="1:1" ht="14.25" customHeight="1" x14ac:dyDescent="0.25">
      <c r="A312" s="11"/>
    </row>
    <row r="313" spans="1:1" ht="14.25" customHeight="1" x14ac:dyDescent="0.25">
      <c r="A313" s="11"/>
    </row>
    <row r="314" spans="1:1" ht="14.25" customHeight="1" x14ac:dyDescent="0.25">
      <c r="A314" s="11"/>
    </row>
    <row r="315" spans="1:1" ht="14.25" customHeight="1" x14ac:dyDescent="0.25">
      <c r="A315" s="11"/>
    </row>
    <row r="316" spans="1:1" ht="14.25" customHeight="1" x14ac:dyDescent="0.25">
      <c r="A316" s="11"/>
    </row>
    <row r="317" spans="1:1" ht="14.25" customHeight="1" x14ac:dyDescent="0.25">
      <c r="A317" s="11"/>
    </row>
    <row r="318" spans="1:1" ht="14.25" customHeight="1" x14ac:dyDescent="0.25">
      <c r="A318" s="11"/>
    </row>
    <row r="319" spans="1:1" ht="14.25" customHeight="1" x14ac:dyDescent="0.25">
      <c r="A319" s="11"/>
    </row>
    <row r="320" spans="1:1" ht="14.25" customHeight="1" x14ac:dyDescent="0.25">
      <c r="A320" s="11"/>
    </row>
    <row r="321" spans="1:1" ht="14.25" customHeight="1" x14ac:dyDescent="0.25">
      <c r="A321" s="11"/>
    </row>
    <row r="322" spans="1:1" ht="14.25" customHeight="1" x14ac:dyDescent="0.25">
      <c r="A322" s="11"/>
    </row>
    <row r="323" spans="1:1" ht="14.25" customHeight="1" x14ac:dyDescent="0.25">
      <c r="A323" s="11"/>
    </row>
    <row r="324" spans="1:1" ht="14.25" customHeight="1" x14ac:dyDescent="0.25">
      <c r="A324" s="11"/>
    </row>
    <row r="325" spans="1:1" ht="14.25" customHeight="1" x14ac:dyDescent="0.25">
      <c r="A325" s="11"/>
    </row>
    <row r="326" spans="1:1" ht="14.25" customHeight="1" x14ac:dyDescent="0.25">
      <c r="A326" s="11"/>
    </row>
    <row r="327" spans="1:1" ht="14.25" customHeight="1" x14ac:dyDescent="0.25">
      <c r="A327" s="11"/>
    </row>
    <row r="328" spans="1:1" ht="14.25" customHeight="1" x14ac:dyDescent="0.25">
      <c r="A328" s="11"/>
    </row>
    <row r="329" spans="1:1" ht="14.25" customHeight="1" x14ac:dyDescent="0.25">
      <c r="A329" s="11"/>
    </row>
    <row r="330" spans="1:1" ht="14.25" customHeight="1" x14ac:dyDescent="0.25">
      <c r="A330" s="11"/>
    </row>
    <row r="331" spans="1:1" ht="14.25" customHeight="1" x14ac:dyDescent="0.25">
      <c r="A331" s="11"/>
    </row>
    <row r="332" spans="1:1" ht="14.25" customHeight="1" x14ac:dyDescent="0.25">
      <c r="A332" s="11"/>
    </row>
    <row r="333" spans="1:1" ht="14.25" customHeight="1" x14ac:dyDescent="0.25">
      <c r="A333" s="11"/>
    </row>
    <row r="334" spans="1:1" ht="14.25" customHeight="1" x14ac:dyDescent="0.25">
      <c r="A334" s="11"/>
    </row>
    <row r="335" spans="1:1" ht="14.25" customHeight="1" x14ac:dyDescent="0.25">
      <c r="A335" s="11"/>
    </row>
    <row r="336" spans="1:1" ht="14.25" customHeight="1" x14ac:dyDescent="0.25">
      <c r="A336" s="11"/>
    </row>
    <row r="337" spans="1:1" ht="14.25" customHeight="1" x14ac:dyDescent="0.25">
      <c r="A337" s="11"/>
    </row>
    <row r="338" spans="1:1" ht="14.25" customHeight="1" x14ac:dyDescent="0.25">
      <c r="A338" s="11"/>
    </row>
    <row r="339" spans="1:1" ht="14.25" customHeight="1" x14ac:dyDescent="0.25">
      <c r="A339" s="11"/>
    </row>
    <row r="340" spans="1:1" ht="14.25" customHeight="1" x14ac:dyDescent="0.25">
      <c r="A340" s="11"/>
    </row>
    <row r="341" spans="1:1" ht="14.25" customHeight="1" x14ac:dyDescent="0.25">
      <c r="A341" s="11"/>
    </row>
    <row r="342" spans="1:1" ht="14.25" customHeight="1" x14ac:dyDescent="0.25">
      <c r="A342" s="11"/>
    </row>
    <row r="343" spans="1:1" ht="14.25" customHeight="1" x14ac:dyDescent="0.25">
      <c r="A343" s="11"/>
    </row>
    <row r="344" spans="1:1" ht="14.25" customHeight="1" x14ac:dyDescent="0.25">
      <c r="A344" s="11"/>
    </row>
    <row r="345" spans="1:1" ht="14.25" customHeight="1" x14ac:dyDescent="0.25">
      <c r="A345" s="11"/>
    </row>
    <row r="346" spans="1:1" ht="14.25" customHeight="1" x14ac:dyDescent="0.25">
      <c r="A346" s="11"/>
    </row>
    <row r="347" spans="1:1" ht="14.25" customHeight="1" x14ac:dyDescent="0.25">
      <c r="A347" s="11"/>
    </row>
    <row r="348" spans="1:1" ht="14.25" customHeight="1" x14ac:dyDescent="0.25">
      <c r="A348" s="11"/>
    </row>
    <row r="349" spans="1:1" ht="14.25" customHeight="1" x14ac:dyDescent="0.25">
      <c r="A349" s="11"/>
    </row>
    <row r="350" spans="1:1" ht="14.25" customHeight="1" x14ac:dyDescent="0.25">
      <c r="A350" s="11"/>
    </row>
    <row r="351" spans="1:1" ht="14.25" customHeight="1" x14ac:dyDescent="0.25">
      <c r="A351" s="11"/>
    </row>
    <row r="352" spans="1:1" ht="14.25" customHeight="1" x14ac:dyDescent="0.25">
      <c r="A352" s="11"/>
    </row>
    <row r="353" spans="1:1" ht="14.25" customHeight="1" x14ac:dyDescent="0.25">
      <c r="A353" s="11"/>
    </row>
    <row r="354" spans="1:1" ht="14.25" customHeight="1" x14ac:dyDescent="0.25">
      <c r="A354" s="11"/>
    </row>
    <row r="355" spans="1:1" ht="14.25" customHeight="1" x14ac:dyDescent="0.25">
      <c r="A355" s="11"/>
    </row>
    <row r="356" spans="1:1" ht="14.25" customHeight="1" x14ac:dyDescent="0.25">
      <c r="A356" s="11"/>
    </row>
    <row r="357" spans="1:1" ht="14.25" customHeight="1" x14ac:dyDescent="0.25">
      <c r="A357" s="11"/>
    </row>
    <row r="358" spans="1:1" ht="14.25" customHeight="1" x14ac:dyDescent="0.25">
      <c r="A358" s="11"/>
    </row>
    <row r="359" spans="1:1" ht="14.25" customHeight="1" x14ac:dyDescent="0.25">
      <c r="A359" s="11"/>
    </row>
    <row r="360" spans="1:1" ht="14.25" customHeight="1" x14ac:dyDescent="0.25">
      <c r="A360" s="11"/>
    </row>
    <row r="361" spans="1:1" ht="14.25" customHeight="1" x14ac:dyDescent="0.25">
      <c r="A361" s="11"/>
    </row>
    <row r="362" spans="1:1" ht="14.25" customHeight="1" x14ac:dyDescent="0.25">
      <c r="A362" s="11"/>
    </row>
    <row r="363" spans="1:1" ht="14.25" customHeight="1" x14ac:dyDescent="0.25">
      <c r="A363" s="11"/>
    </row>
    <row r="364" spans="1:1" ht="14.25" customHeight="1" x14ac:dyDescent="0.25">
      <c r="A364" s="11"/>
    </row>
    <row r="365" spans="1:1" ht="14.25" customHeight="1" x14ac:dyDescent="0.25">
      <c r="A365" s="11"/>
    </row>
    <row r="366" spans="1:1" ht="14.25" customHeight="1" x14ac:dyDescent="0.25">
      <c r="A366" s="11"/>
    </row>
    <row r="367" spans="1:1" ht="14.25" customHeight="1" x14ac:dyDescent="0.25">
      <c r="A367" s="11"/>
    </row>
    <row r="368" spans="1:1" ht="14.25" customHeight="1" x14ac:dyDescent="0.25">
      <c r="A368" s="11"/>
    </row>
    <row r="369" spans="1:1" ht="14.25" customHeight="1" x14ac:dyDescent="0.25">
      <c r="A369" s="11"/>
    </row>
    <row r="370" spans="1:1" ht="14.25" customHeight="1" x14ac:dyDescent="0.25">
      <c r="A370" s="11"/>
    </row>
    <row r="371" spans="1:1" ht="14.25" customHeight="1" x14ac:dyDescent="0.25">
      <c r="A371" s="11"/>
    </row>
    <row r="372" spans="1:1" ht="14.25" customHeight="1" x14ac:dyDescent="0.25">
      <c r="A372" s="11"/>
    </row>
    <row r="373" spans="1:1" ht="14.25" customHeight="1" x14ac:dyDescent="0.25">
      <c r="A373" s="11"/>
    </row>
    <row r="374" spans="1:1" ht="14.25" customHeight="1" x14ac:dyDescent="0.25">
      <c r="A374" s="11"/>
    </row>
    <row r="375" spans="1:1" ht="14.25" customHeight="1" x14ac:dyDescent="0.25">
      <c r="A375" s="11"/>
    </row>
    <row r="376" spans="1:1" ht="14.25" customHeight="1" x14ac:dyDescent="0.25">
      <c r="A376" s="11"/>
    </row>
    <row r="377" spans="1:1" ht="14.25" customHeight="1" x14ac:dyDescent="0.25">
      <c r="A377" s="11"/>
    </row>
    <row r="378" spans="1:1" ht="14.25" customHeight="1" x14ac:dyDescent="0.25">
      <c r="A378" s="11"/>
    </row>
    <row r="379" spans="1:1" ht="14.25" customHeight="1" x14ac:dyDescent="0.25">
      <c r="A379" s="11"/>
    </row>
    <row r="380" spans="1:1" ht="14.25" customHeight="1" x14ac:dyDescent="0.25">
      <c r="A380" s="11"/>
    </row>
    <row r="381" spans="1:1" ht="14.25" customHeight="1" x14ac:dyDescent="0.25">
      <c r="A381" s="11"/>
    </row>
    <row r="382" spans="1:1" ht="14.25" customHeight="1" x14ac:dyDescent="0.25">
      <c r="A382" s="11"/>
    </row>
    <row r="383" spans="1:1" ht="14.25" customHeight="1" x14ac:dyDescent="0.25">
      <c r="A383" s="11"/>
    </row>
    <row r="384" spans="1:1" ht="14.25" customHeight="1" x14ac:dyDescent="0.25">
      <c r="A384" s="11"/>
    </row>
    <row r="385" spans="1:1" ht="14.25" customHeight="1" x14ac:dyDescent="0.25">
      <c r="A385" s="11"/>
    </row>
    <row r="386" spans="1:1" ht="14.25" customHeight="1" x14ac:dyDescent="0.25">
      <c r="A386" s="11"/>
    </row>
    <row r="387" spans="1:1" ht="14.25" customHeight="1" x14ac:dyDescent="0.25">
      <c r="A387" s="11"/>
    </row>
    <row r="388" spans="1:1" ht="14.25" customHeight="1" x14ac:dyDescent="0.25">
      <c r="A388" s="11"/>
    </row>
    <row r="389" spans="1:1" ht="14.25" customHeight="1" x14ac:dyDescent="0.25">
      <c r="A389" s="11"/>
    </row>
    <row r="390" spans="1:1" ht="14.25" customHeight="1" x14ac:dyDescent="0.25">
      <c r="A390" s="11"/>
    </row>
    <row r="391" spans="1:1" ht="14.25" customHeight="1" x14ac:dyDescent="0.25">
      <c r="A391" s="11"/>
    </row>
    <row r="392" spans="1:1" ht="14.25" customHeight="1" x14ac:dyDescent="0.25">
      <c r="A392" s="11"/>
    </row>
    <row r="393" spans="1:1" ht="14.25" customHeight="1" x14ac:dyDescent="0.25">
      <c r="A393" s="11"/>
    </row>
    <row r="394" spans="1:1" ht="14.25" customHeight="1" x14ac:dyDescent="0.25">
      <c r="A394" s="11"/>
    </row>
    <row r="395" spans="1:1" ht="14.25" customHeight="1" x14ac:dyDescent="0.25">
      <c r="A395" s="11"/>
    </row>
    <row r="396" spans="1:1" ht="14.25" customHeight="1" x14ac:dyDescent="0.25">
      <c r="A396" s="11"/>
    </row>
    <row r="397" spans="1:1" ht="14.25" customHeight="1" x14ac:dyDescent="0.25">
      <c r="A397" s="11"/>
    </row>
    <row r="398" spans="1:1" ht="14.25" customHeight="1" x14ac:dyDescent="0.25">
      <c r="A398" s="11"/>
    </row>
    <row r="399" spans="1:1" ht="14.25" customHeight="1" x14ac:dyDescent="0.25">
      <c r="A399" s="11"/>
    </row>
    <row r="400" spans="1:1" ht="14.25" customHeight="1" x14ac:dyDescent="0.25">
      <c r="A400" s="11"/>
    </row>
    <row r="401" spans="1:1" ht="14.25" customHeight="1" x14ac:dyDescent="0.25">
      <c r="A401" s="11"/>
    </row>
    <row r="402" spans="1:1" ht="14.25" customHeight="1" x14ac:dyDescent="0.25">
      <c r="A402" s="11"/>
    </row>
    <row r="403" spans="1:1" ht="14.25" customHeight="1" x14ac:dyDescent="0.25">
      <c r="A403" s="11"/>
    </row>
    <row r="404" spans="1:1" ht="14.25" customHeight="1" x14ac:dyDescent="0.25">
      <c r="A404" s="11"/>
    </row>
    <row r="405" spans="1:1" ht="14.25" customHeight="1" x14ac:dyDescent="0.25">
      <c r="A405" s="11"/>
    </row>
    <row r="406" spans="1:1" ht="14.25" customHeight="1" x14ac:dyDescent="0.25">
      <c r="A406" s="11"/>
    </row>
    <row r="407" spans="1:1" ht="14.25" customHeight="1" x14ac:dyDescent="0.25">
      <c r="A407" s="11"/>
    </row>
    <row r="408" spans="1:1" ht="14.25" customHeight="1" x14ac:dyDescent="0.25">
      <c r="A408" s="11"/>
    </row>
    <row r="409" spans="1:1" ht="14.25" customHeight="1" x14ac:dyDescent="0.25">
      <c r="A409" s="11"/>
    </row>
    <row r="410" spans="1:1" ht="14.25" customHeight="1" x14ac:dyDescent="0.25">
      <c r="A410" s="11"/>
    </row>
    <row r="411" spans="1:1" ht="14.25" customHeight="1" x14ac:dyDescent="0.25">
      <c r="A411" s="11"/>
    </row>
    <row r="412" spans="1:1" ht="14.25" customHeight="1" x14ac:dyDescent="0.25">
      <c r="A412" s="11"/>
    </row>
    <row r="413" spans="1:1" ht="14.25" customHeight="1" x14ac:dyDescent="0.25">
      <c r="A413" s="11"/>
    </row>
    <row r="414" spans="1:1" ht="14.25" customHeight="1" x14ac:dyDescent="0.25">
      <c r="A414" s="11"/>
    </row>
    <row r="415" spans="1:1" ht="14.25" customHeight="1" x14ac:dyDescent="0.25">
      <c r="A415" s="11"/>
    </row>
    <row r="416" spans="1:1" ht="14.25" customHeight="1" x14ac:dyDescent="0.25">
      <c r="A416" s="11"/>
    </row>
    <row r="417" spans="1:1" ht="14.25" customHeight="1" x14ac:dyDescent="0.25">
      <c r="A417" s="11"/>
    </row>
    <row r="418" spans="1:1" ht="14.25" customHeight="1" x14ac:dyDescent="0.25">
      <c r="A418" s="11"/>
    </row>
    <row r="419" spans="1:1" ht="14.25" customHeight="1" x14ac:dyDescent="0.25">
      <c r="A419" s="11"/>
    </row>
    <row r="420" spans="1:1" ht="14.25" customHeight="1" x14ac:dyDescent="0.25">
      <c r="A420" s="11"/>
    </row>
    <row r="421" spans="1:1" ht="14.25" customHeight="1" x14ac:dyDescent="0.25">
      <c r="A421" s="11"/>
    </row>
    <row r="422" spans="1:1" ht="14.25" customHeight="1" x14ac:dyDescent="0.25">
      <c r="A422" s="11"/>
    </row>
    <row r="423" spans="1:1" ht="14.25" customHeight="1" x14ac:dyDescent="0.25">
      <c r="A423" s="11"/>
    </row>
    <row r="424" spans="1:1" ht="14.25" customHeight="1" x14ac:dyDescent="0.25">
      <c r="A424" s="11"/>
    </row>
    <row r="425" spans="1:1" ht="14.25" customHeight="1" x14ac:dyDescent="0.25">
      <c r="A425" s="11"/>
    </row>
    <row r="426" spans="1:1" ht="14.25" customHeight="1" x14ac:dyDescent="0.25">
      <c r="A426" s="11"/>
    </row>
    <row r="427" spans="1:1" ht="14.25" customHeight="1" x14ac:dyDescent="0.25">
      <c r="A427" s="11"/>
    </row>
    <row r="428" spans="1:1" ht="14.25" customHeight="1" x14ac:dyDescent="0.25">
      <c r="A428" s="11"/>
    </row>
    <row r="429" spans="1:1" ht="14.25" customHeight="1" x14ac:dyDescent="0.25">
      <c r="A429" s="11"/>
    </row>
    <row r="430" spans="1:1" ht="14.25" customHeight="1" x14ac:dyDescent="0.25">
      <c r="A430" s="11"/>
    </row>
    <row r="431" spans="1:1" ht="14.25" customHeight="1" x14ac:dyDescent="0.25">
      <c r="A431" s="11"/>
    </row>
    <row r="432" spans="1:1" ht="14.25" customHeight="1" x14ac:dyDescent="0.25">
      <c r="A432" s="11"/>
    </row>
    <row r="433" spans="1:1" ht="14.25" customHeight="1" x14ac:dyDescent="0.25">
      <c r="A433" s="11"/>
    </row>
    <row r="434" spans="1:1" ht="14.25" customHeight="1" x14ac:dyDescent="0.25">
      <c r="A434" s="11"/>
    </row>
    <row r="435" spans="1:1" ht="14.25" customHeight="1" x14ac:dyDescent="0.25">
      <c r="A435" s="11"/>
    </row>
    <row r="436" spans="1:1" ht="14.25" customHeight="1" x14ac:dyDescent="0.25">
      <c r="A436" s="11"/>
    </row>
    <row r="437" spans="1:1" ht="14.25" customHeight="1" x14ac:dyDescent="0.25">
      <c r="A437" s="11"/>
    </row>
    <row r="438" spans="1:1" ht="14.25" customHeight="1" x14ac:dyDescent="0.25">
      <c r="A438" s="11"/>
    </row>
    <row r="439" spans="1:1" ht="14.25" customHeight="1" x14ac:dyDescent="0.25">
      <c r="A439" s="11"/>
    </row>
    <row r="440" spans="1:1" ht="14.25" customHeight="1" x14ac:dyDescent="0.25">
      <c r="A440" s="11"/>
    </row>
    <row r="441" spans="1:1" ht="14.25" customHeight="1" x14ac:dyDescent="0.25">
      <c r="A441" s="11"/>
    </row>
    <row r="442" spans="1:1" ht="14.25" customHeight="1" x14ac:dyDescent="0.25">
      <c r="A442" s="11"/>
    </row>
    <row r="443" spans="1:1" ht="14.25" customHeight="1" x14ac:dyDescent="0.25">
      <c r="A443" s="11"/>
    </row>
    <row r="444" spans="1:1" ht="14.25" customHeight="1" x14ac:dyDescent="0.25">
      <c r="A444" s="11"/>
    </row>
    <row r="445" spans="1:1" ht="14.25" customHeight="1" x14ac:dyDescent="0.25">
      <c r="A445" s="11"/>
    </row>
    <row r="446" spans="1:1" ht="14.25" customHeight="1" x14ac:dyDescent="0.25">
      <c r="A446" s="11"/>
    </row>
    <row r="447" spans="1:1" ht="14.25" customHeight="1" x14ac:dyDescent="0.25">
      <c r="A447" s="11"/>
    </row>
    <row r="448" spans="1:1" ht="14.25" customHeight="1" x14ac:dyDescent="0.25">
      <c r="A448" s="11"/>
    </row>
    <row r="449" spans="1:1" ht="14.25" customHeight="1" x14ac:dyDescent="0.25">
      <c r="A449" s="11"/>
    </row>
    <row r="450" spans="1:1" ht="14.25" customHeight="1" x14ac:dyDescent="0.25">
      <c r="A450" s="11"/>
    </row>
    <row r="451" spans="1:1" ht="14.25" customHeight="1" x14ac:dyDescent="0.25">
      <c r="A451" s="11"/>
    </row>
    <row r="452" spans="1:1" ht="14.25" customHeight="1" x14ac:dyDescent="0.25">
      <c r="A452" s="11"/>
    </row>
    <row r="453" spans="1:1" ht="14.25" customHeight="1" x14ac:dyDescent="0.25">
      <c r="A453" s="11"/>
    </row>
    <row r="454" spans="1:1" ht="14.25" customHeight="1" x14ac:dyDescent="0.25">
      <c r="A454" s="11"/>
    </row>
    <row r="455" spans="1:1" ht="14.25" customHeight="1" x14ac:dyDescent="0.25">
      <c r="A455" s="11"/>
    </row>
    <row r="456" spans="1:1" ht="14.25" customHeight="1" x14ac:dyDescent="0.25">
      <c r="A456" s="11"/>
    </row>
    <row r="457" spans="1:1" ht="14.25" customHeight="1" x14ac:dyDescent="0.25">
      <c r="A457" s="11"/>
    </row>
    <row r="458" spans="1:1" ht="14.25" customHeight="1" x14ac:dyDescent="0.25">
      <c r="A458" s="11"/>
    </row>
    <row r="459" spans="1:1" ht="14.25" customHeight="1" x14ac:dyDescent="0.25">
      <c r="A459" s="11"/>
    </row>
    <row r="460" spans="1:1" ht="14.25" customHeight="1" x14ac:dyDescent="0.25">
      <c r="A460" s="11"/>
    </row>
    <row r="461" spans="1:1" ht="14.25" customHeight="1" x14ac:dyDescent="0.25">
      <c r="A461" s="11"/>
    </row>
    <row r="462" spans="1:1" ht="14.25" customHeight="1" x14ac:dyDescent="0.25">
      <c r="A462" s="11"/>
    </row>
    <row r="463" spans="1:1" ht="14.25" customHeight="1" x14ac:dyDescent="0.25">
      <c r="A463" s="11"/>
    </row>
    <row r="464" spans="1:1" ht="14.25" customHeight="1" x14ac:dyDescent="0.25">
      <c r="A464" s="11"/>
    </row>
    <row r="465" spans="1:1" ht="14.25" customHeight="1" x14ac:dyDescent="0.25">
      <c r="A465" s="11"/>
    </row>
    <row r="466" spans="1:1" ht="14.25" customHeight="1" x14ac:dyDescent="0.25">
      <c r="A466" s="11"/>
    </row>
    <row r="467" spans="1:1" ht="14.25" customHeight="1" x14ac:dyDescent="0.25">
      <c r="A467" s="11"/>
    </row>
    <row r="468" spans="1:1" ht="14.25" customHeight="1" x14ac:dyDescent="0.25">
      <c r="A468" s="11"/>
    </row>
    <row r="469" spans="1:1" ht="14.25" customHeight="1" x14ac:dyDescent="0.25">
      <c r="A469" s="11"/>
    </row>
    <row r="470" spans="1:1" ht="14.25" customHeight="1" x14ac:dyDescent="0.25">
      <c r="A470" s="11"/>
    </row>
    <row r="471" spans="1:1" ht="14.25" customHeight="1" x14ac:dyDescent="0.25">
      <c r="A471" s="11"/>
    </row>
    <row r="472" spans="1:1" ht="14.25" customHeight="1" x14ac:dyDescent="0.25">
      <c r="A472" s="11"/>
    </row>
    <row r="473" spans="1:1" ht="14.25" customHeight="1" x14ac:dyDescent="0.25">
      <c r="A473" s="11"/>
    </row>
    <row r="474" spans="1:1" ht="14.25" customHeight="1" x14ac:dyDescent="0.25">
      <c r="A474" s="11"/>
    </row>
    <row r="475" spans="1:1" ht="14.25" customHeight="1" x14ac:dyDescent="0.25">
      <c r="A475" s="11"/>
    </row>
    <row r="476" spans="1:1" ht="14.25" customHeight="1" x14ac:dyDescent="0.25">
      <c r="A476" s="11"/>
    </row>
    <row r="477" spans="1:1" ht="14.25" customHeight="1" x14ac:dyDescent="0.25">
      <c r="A477" s="11"/>
    </row>
    <row r="478" spans="1:1" ht="14.25" customHeight="1" x14ac:dyDescent="0.25">
      <c r="A478" s="11"/>
    </row>
    <row r="479" spans="1:1" ht="14.25" customHeight="1" x14ac:dyDescent="0.25">
      <c r="A479" s="11"/>
    </row>
    <row r="480" spans="1:1" ht="14.25" customHeight="1" x14ac:dyDescent="0.25">
      <c r="A480" s="11"/>
    </row>
    <row r="481" spans="1:1" ht="14.25" customHeight="1" x14ac:dyDescent="0.25">
      <c r="A481" s="11"/>
    </row>
    <row r="482" spans="1:1" ht="14.25" customHeight="1" x14ac:dyDescent="0.25">
      <c r="A482" s="11"/>
    </row>
    <row r="483" spans="1:1" ht="14.25" customHeight="1" x14ac:dyDescent="0.25">
      <c r="A483" s="11"/>
    </row>
    <row r="484" spans="1:1" ht="14.25" customHeight="1" x14ac:dyDescent="0.25">
      <c r="A484" s="11"/>
    </row>
    <row r="485" spans="1:1" ht="14.25" customHeight="1" x14ac:dyDescent="0.25">
      <c r="A485" s="11"/>
    </row>
    <row r="486" spans="1:1" ht="14.25" customHeight="1" x14ac:dyDescent="0.25">
      <c r="A486" s="11"/>
    </row>
    <row r="487" spans="1:1" ht="14.25" customHeight="1" x14ac:dyDescent="0.25">
      <c r="A487" s="11"/>
    </row>
    <row r="488" spans="1:1" ht="14.25" customHeight="1" x14ac:dyDescent="0.25">
      <c r="A488" s="11"/>
    </row>
    <row r="489" spans="1:1" ht="14.25" customHeight="1" x14ac:dyDescent="0.25">
      <c r="A489" s="11"/>
    </row>
    <row r="490" spans="1:1" ht="14.25" customHeight="1" x14ac:dyDescent="0.25">
      <c r="A490" s="11"/>
    </row>
    <row r="491" spans="1:1" ht="14.25" customHeight="1" x14ac:dyDescent="0.25">
      <c r="A491" s="11"/>
    </row>
    <row r="492" spans="1:1" ht="14.25" customHeight="1" x14ac:dyDescent="0.25">
      <c r="A492" s="11"/>
    </row>
    <row r="493" spans="1:1" ht="14.25" customHeight="1" x14ac:dyDescent="0.25">
      <c r="A493" s="11"/>
    </row>
    <row r="494" spans="1:1" ht="14.25" customHeight="1" x14ac:dyDescent="0.25">
      <c r="A494" s="11"/>
    </row>
    <row r="495" spans="1:1" ht="14.25" customHeight="1" x14ac:dyDescent="0.25">
      <c r="A495" s="11"/>
    </row>
    <row r="496" spans="1:1" ht="14.25" customHeight="1" x14ac:dyDescent="0.25">
      <c r="A496" s="11"/>
    </row>
    <row r="497" spans="1:1" ht="14.25" customHeight="1" x14ac:dyDescent="0.25">
      <c r="A497" s="11"/>
    </row>
    <row r="498" spans="1:1" ht="14.25" customHeight="1" x14ac:dyDescent="0.25">
      <c r="A498" s="11"/>
    </row>
    <row r="499" spans="1:1" ht="14.25" customHeight="1" x14ac:dyDescent="0.25">
      <c r="A499" s="11"/>
    </row>
    <row r="500" spans="1:1" ht="14.25" customHeight="1" x14ac:dyDescent="0.25">
      <c r="A500" s="11"/>
    </row>
    <row r="501" spans="1:1" ht="14.25" customHeight="1" x14ac:dyDescent="0.25">
      <c r="A501" s="11"/>
    </row>
    <row r="502" spans="1:1" ht="14.25" customHeight="1" x14ac:dyDescent="0.25">
      <c r="A502" s="11"/>
    </row>
    <row r="503" spans="1:1" ht="14.25" customHeight="1" x14ac:dyDescent="0.25">
      <c r="A503" s="11"/>
    </row>
    <row r="504" spans="1:1" ht="14.25" customHeight="1" x14ac:dyDescent="0.25">
      <c r="A504" s="11"/>
    </row>
    <row r="505" spans="1:1" ht="14.25" customHeight="1" x14ac:dyDescent="0.25">
      <c r="A505" s="11"/>
    </row>
    <row r="506" spans="1:1" ht="14.25" customHeight="1" x14ac:dyDescent="0.25">
      <c r="A506" s="11"/>
    </row>
    <row r="507" spans="1:1" ht="14.25" customHeight="1" x14ac:dyDescent="0.25">
      <c r="A507" s="11"/>
    </row>
    <row r="508" spans="1:1" ht="14.25" customHeight="1" x14ac:dyDescent="0.25">
      <c r="A508" s="11"/>
    </row>
    <row r="509" spans="1:1" ht="14.25" customHeight="1" x14ac:dyDescent="0.25">
      <c r="A509" s="11"/>
    </row>
    <row r="510" spans="1:1" ht="14.25" customHeight="1" x14ac:dyDescent="0.25">
      <c r="A510" s="11"/>
    </row>
    <row r="511" spans="1:1" ht="14.25" customHeight="1" x14ac:dyDescent="0.25">
      <c r="A511" s="11"/>
    </row>
    <row r="512" spans="1:1" ht="14.25" customHeight="1" x14ac:dyDescent="0.25">
      <c r="A512" s="11"/>
    </row>
    <row r="513" spans="1:1" ht="14.25" customHeight="1" x14ac:dyDescent="0.25">
      <c r="A513" s="11"/>
    </row>
    <row r="514" spans="1:1" ht="14.25" customHeight="1" x14ac:dyDescent="0.25">
      <c r="A514" s="11"/>
    </row>
    <row r="515" spans="1:1" ht="14.25" customHeight="1" x14ac:dyDescent="0.25">
      <c r="A515" s="11"/>
    </row>
    <row r="516" spans="1:1" ht="14.25" customHeight="1" x14ac:dyDescent="0.25">
      <c r="A516" s="11"/>
    </row>
    <row r="517" spans="1:1" ht="14.25" customHeight="1" x14ac:dyDescent="0.25">
      <c r="A517" s="11"/>
    </row>
    <row r="518" spans="1:1" ht="14.25" customHeight="1" x14ac:dyDescent="0.25">
      <c r="A518" s="11"/>
    </row>
    <row r="519" spans="1:1" ht="14.25" customHeight="1" x14ac:dyDescent="0.25">
      <c r="A519" s="11"/>
    </row>
    <row r="520" spans="1:1" ht="14.25" customHeight="1" x14ac:dyDescent="0.25">
      <c r="A520" s="11"/>
    </row>
    <row r="521" spans="1:1" ht="14.25" customHeight="1" x14ac:dyDescent="0.25">
      <c r="A521" s="11"/>
    </row>
    <row r="522" spans="1:1" ht="14.25" customHeight="1" x14ac:dyDescent="0.25">
      <c r="A522" s="11"/>
    </row>
    <row r="523" spans="1:1" ht="14.25" customHeight="1" x14ac:dyDescent="0.25">
      <c r="A523" s="11"/>
    </row>
    <row r="524" spans="1:1" ht="14.25" customHeight="1" x14ac:dyDescent="0.25">
      <c r="A524" s="11"/>
    </row>
    <row r="525" spans="1:1" ht="14.25" customHeight="1" x14ac:dyDescent="0.25">
      <c r="A525" s="11"/>
    </row>
    <row r="526" spans="1:1" ht="14.25" customHeight="1" x14ac:dyDescent="0.25">
      <c r="A526" s="11"/>
    </row>
    <row r="527" spans="1:1" ht="14.25" customHeight="1" x14ac:dyDescent="0.25">
      <c r="A527" s="11"/>
    </row>
    <row r="528" spans="1:1" ht="14.25" customHeight="1" x14ac:dyDescent="0.25">
      <c r="A528" s="11"/>
    </row>
    <row r="529" spans="1:1" ht="14.25" customHeight="1" x14ac:dyDescent="0.25">
      <c r="A529" s="11"/>
    </row>
    <row r="530" spans="1:1" ht="14.25" customHeight="1" x14ac:dyDescent="0.25">
      <c r="A530" s="11"/>
    </row>
    <row r="531" spans="1:1" ht="14.25" customHeight="1" x14ac:dyDescent="0.25">
      <c r="A531" s="11"/>
    </row>
    <row r="532" spans="1:1" ht="14.25" customHeight="1" x14ac:dyDescent="0.25">
      <c r="A532" s="11"/>
    </row>
    <row r="533" spans="1:1" ht="14.25" customHeight="1" x14ac:dyDescent="0.25">
      <c r="A533" s="11"/>
    </row>
    <row r="534" spans="1:1" ht="14.25" customHeight="1" x14ac:dyDescent="0.25">
      <c r="A534" s="11"/>
    </row>
    <row r="535" spans="1:1" ht="14.25" customHeight="1" x14ac:dyDescent="0.25">
      <c r="A535" s="11"/>
    </row>
    <row r="536" spans="1:1" ht="14.25" customHeight="1" x14ac:dyDescent="0.25">
      <c r="A536" s="11"/>
    </row>
    <row r="537" spans="1:1" ht="14.25" customHeight="1" x14ac:dyDescent="0.25">
      <c r="A537" s="11"/>
    </row>
    <row r="538" spans="1:1" ht="14.25" customHeight="1" x14ac:dyDescent="0.25">
      <c r="A538" s="11"/>
    </row>
    <row r="539" spans="1:1" ht="14.25" customHeight="1" x14ac:dyDescent="0.25">
      <c r="A539" s="11"/>
    </row>
    <row r="540" spans="1:1" ht="14.25" customHeight="1" x14ac:dyDescent="0.25">
      <c r="A540" s="11"/>
    </row>
    <row r="541" spans="1:1" ht="14.25" customHeight="1" x14ac:dyDescent="0.25">
      <c r="A541" s="11"/>
    </row>
    <row r="542" spans="1:1" ht="14.25" customHeight="1" x14ac:dyDescent="0.25">
      <c r="A542" s="11"/>
    </row>
    <row r="543" spans="1:1" ht="14.25" customHeight="1" x14ac:dyDescent="0.25">
      <c r="A543" s="11"/>
    </row>
    <row r="544" spans="1:1" ht="14.25" customHeight="1" x14ac:dyDescent="0.25">
      <c r="A544" s="11"/>
    </row>
    <row r="545" spans="1:1" ht="14.25" customHeight="1" x14ac:dyDescent="0.25">
      <c r="A545" s="11"/>
    </row>
    <row r="546" spans="1:1" ht="14.25" customHeight="1" x14ac:dyDescent="0.25">
      <c r="A546" s="11"/>
    </row>
    <row r="547" spans="1:1" ht="14.25" customHeight="1" x14ac:dyDescent="0.25">
      <c r="A547" s="11"/>
    </row>
    <row r="548" spans="1:1" ht="14.25" customHeight="1" x14ac:dyDescent="0.25">
      <c r="A548" s="11"/>
    </row>
    <row r="549" spans="1:1" ht="14.25" customHeight="1" x14ac:dyDescent="0.25">
      <c r="A549" s="11"/>
    </row>
    <row r="550" spans="1:1" ht="14.25" customHeight="1" x14ac:dyDescent="0.25">
      <c r="A550" s="11"/>
    </row>
    <row r="551" spans="1:1" ht="14.25" customHeight="1" x14ac:dyDescent="0.25">
      <c r="A551" s="11"/>
    </row>
    <row r="552" spans="1:1" ht="14.25" customHeight="1" x14ac:dyDescent="0.25">
      <c r="A552" s="11"/>
    </row>
    <row r="553" spans="1:1" ht="14.25" customHeight="1" x14ac:dyDescent="0.25">
      <c r="A553" s="11"/>
    </row>
    <row r="554" spans="1:1" ht="14.25" customHeight="1" x14ac:dyDescent="0.25">
      <c r="A554" s="11"/>
    </row>
    <row r="555" spans="1:1" ht="14.25" customHeight="1" x14ac:dyDescent="0.25">
      <c r="A555" s="11"/>
    </row>
    <row r="556" spans="1:1" ht="14.25" customHeight="1" x14ac:dyDescent="0.25">
      <c r="A556" s="11"/>
    </row>
    <row r="557" spans="1:1" ht="14.25" customHeight="1" x14ac:dyDescent="0.25">
      <c r="A557" s="11"/>
    </row>
    <row r="558" spans="1:1" ht="14.25" customHeight="1" x14ac:dyDescent="0.25">
      <c r="A558" s="11"/>
    </row>
    <row r="559" spans="1:1" ht="14.25" customHeight="1" x14ac:dyDescent="0.25">
      <c r="A559" s="11"/>
    </row>
    <row r="560" spans="1:1" ht="14.25" customHeight="1" x14ac:dyDescent="0.25">
      <c r="A560" s="11"/>
    </row>
    <row r="561" spans="1:1" ht="14.25" customHeight="1" x14ac:dyDescent="0.25">
      <c r="A561" s="11"/>
    </row>
    <row r="562" spans="1:1" ht="14.25" customHeight="1" x14ac:dyDescent="0.25">
      <c r="A562" s="11"/>
    </row>
    <row r="563" spans="1:1" ht="14.25" customHeight="1" x14ac:dyDescent="0.25">
      <c r="A563" s="11"/>
    </row>
    <row r="564" spans="1:1" ht="14.25" customHeight="1" x14ac:dyDescent="0.25">
      <c r="A564" s="11"/>
    </row>
    <row r="565" spans="1:1" ht="14.25" customHeight="1" x14ac:dyDescent="0.25">
      <c r="A565" s="11"/>
    </row>
    <row r="566" spans="1:1" ht="14.25" customHeight="1" x14ac:dyDescent="0.25">
      <c r="A566" s="11"/>
    </row>
    <row r="567" spans="1:1" ht="14.25" customHeight="1" x14ac:dyDescent="0.25">
      <c r="A567" s="11"/>
    </row>
    <row r="568" spans="1:1" ht="14.25" customHeight="1" x14ac:dyDescent="0.25">
      <c r="A568" s="11"/>
    </row>
    <row r="569" spans="1:1" ht="14.25" customHeight="1" x14ac:dyDescent="0.25">
      <c r="A569" s="11"/>
    </row>
    <row r="570" spans="1:1" ht="14.25" customHeight="1" x14ac:dyDescent="0.25">
      <c r="A570" s="11"/>
    </row>
    <row r="571" spans="1:1" ht="14.25" customHeight="1" x14ac:dyDescent="0.25">
      <c r="A571" s="11"/>
    </row>
    <row r="572" spans="1:1" ht="14.25" customHeight="1" x14ac:dyDescent="0.25">
      <c r="A572" s="11"/>
    </row>
    <row r="573" spans="1:1" ht="14.25" customHeight="1" x14ac:dyDescent="0.25">
      <c r="A573" s="11"/>
    </row>
    <row r="574" spans="1:1" ht="14.25" customHeight="1" x14ac:dyDescent="0.25">
      <c r="A574" s="11"/>
    </row>
    <row r="575" spans="1:1" ht="14.25" customHeight="1" x14ac:dyDescent="0.25">
      <c r="A575" s="11"/>
    </row>
    <row r="576" spans="1:1" ht="14.25" customHeight="1" x14ac:dyDescent="0.25">
      <c r="A576" s="11"/>
    </row>
    <row r="577" spans="1:1" ht="14.25" customHeight="1" x14ac:dyDescent="0.25">
      <c r="A577" s="11"/>
    </row>
    <row r="578" spans="1:1" ht="14.25" customHeight="1" x14ac:dyDescent="0.25">
      <c r="A578" s="11"/>
    </row>
    <row r="579" spans="1:1" ht="14.25" customHeight="1" x14ac:dyDescent="0.25">
      <c r="A579" s="11"/>
    </row>
    <row r="580" spans="1:1" ht="14.25" customHeight="1" x14ac:dyDescent="0.25">
      <c r="A580" s="11"/>
    </row>
    <row r="581" spans="1:1" ht="14.25" customHeight="1" x14ac:dyDescent="0.25">
      <c r="A581" s="11"/>
    </row>
    <row r="582" spans="1:1" ht="14.25" customHeight="1" x14ac:dyDescent="0.25">
      <c r="A582" s="11"/>
    </row>
    <row r="583" spans="1:1" ht="14.25" customHeight="1" x14ac:dyDescent="0.25">
      <c r="A583" s="11"/>
    </row>
    <row r="584" spans="1:1" ht="14.25" customHeight="1" x14ac:dyDescent="0.25">
      <c r="A584" s="11"/>
    </row>
    <row r="585" spans="1:1" ht="14.25" customHeight="1" x14ac:dyDescent="0.25">
      <c r="A585" s="11"/>
    </row>
    <row r="586" spans="1:1" ht="14.25" customHeight="1" x14ac:dyDescent="0.25">
      <c r="A586" s="11"/>
    </row>
    <row r="587" spans="1:1" ht="14.25" customHeight="1" x14ac:dyDescent="0.25">
      <c r="A587" s="11"/>
    </row>
    <row r="588" spans="1:1" ht="14.25" customHeight="1" x14ac:dyDescent="0.25">
      <c r="A588" s="11"/>
    </row>
    <row r="589" spans="1:1" ht="14.25" customHeight="1" x14ac:dyDescent="0.25">
      <c r="A589" s="11"/>
    </row>
    <row r="590" spans="1:1" ht="14.25" customHeight="1" x14ac:dyDescent="0.25">
      <c r="A590" s="11"/>
    </row>
    <row r="591" spans="1:1" ht="14.25" customHeight="1" x14ac:dyDescent="0.25">
      <c r="A591" s="11"/>
    </row>
    <row r="592" spans="1:1" ht="14.25" customHeight="1" x14ac:dyDescent="0.25">
      <c r="A592" s="11"/>
    </row>
    <row r="593" spans="1:1" ht="14.25" customHeight="1" x14ac:dyDescent="0.25">
      <c r="A593" s="11"/>
    </row>
    <row r="594" spans="1:1" ht="14.25" customHeight="1" x14ac:dyDescent="0.25">
      <c r="A594" s="11"/>
    </row>
    <row r="595" spans="1:1" ht="14.25" customHeight="1" x14ac:dyDescent="0.25">
      <c r="A595" s="11"/>
    </row>
    <row r="596" spans="1:1" ht="14.25" customHeight="1" x14ac:dyDescent="0.25">
      <c r="A596" s="11"/>
    </row>
    <row r="597" spans="1:1" ht="14.25" customHeight="1" x14ac:dyDescent="0.25">
      <c r="A597" s="11"/>
    </row>
    <row r="598" spans="1:1" ht="14.25" customHeight="1" x14ac:dyDescent="0.25">
      <c r="A598" s="11"/>
    </row>
    <row r="599" spans="1:1" ht="14.25" customHeight="1" x14ac:dyDescent="0.25">
      <c r="A599" s="11"/>
    </row>
    <row r="600" spans="1:1" ht="14.25" customHeight="1" x14ac:dyDescent="0.25">
      <c r="A600" s="11"/>
    </row>
    <row r="601" spans="1:1" ht="14.25" customHeight="1" x14ac:dyDescent="0.25">
      <c r="A601" s="11"/>
    </row>
    <row r="602" spans="1:1" ht="14.25" customHeight="1" x14ac:dyDescent="0.25">
      <c r="A602" s="11"/>
    </row>
    <row r="603" spans="1:1" ht="14.25" customHeight="1" x14ac:dyDescent="0.25">
      <c r="A603" s="11"/>
    </row>
    <row r="604" spans="1:1" ht="14.25" customHeight="1" x14ac:dyDescent="0.25">
      <c r="A604" s="11"/>
    </row>
    <row r="605" spans="1:1" ht="14.25" customHeight="1" x14ac:dyDescent="0.25">
      <c r="A605" s="11"/>
    </row>
    <row r="606" spans="1:1" ht="14.25" customHeight="1" x14ac:dyDescent="0.25">
      <c r="A606" s="11"/>
    </row>
    <row r="607" spans="1:1" ht="14.25" customHeight="1" x14ac:dyDescent="0.25">
      <c r="A607" s="11"/>
    </row>
    <row r="608" spans="1:1" ht="14.25" customHeight="1" x14ac:dyDescent="0.25">
      <c r="A608" s="11"/>
    </row>
    <row r="609" spans="1:1" ht="14.25" customHeight="1" x14ac:dyDescent="0.25">
      <c r="A609" s="11"/>
    </row>
    <row r="610" spans="1:1" ht="14.25" customHeight="1" x14ac:dyDescent="0.25">
      <c r="A610" s="11"/>
    </row>
    <row r="611" spans="1:1" ht="14.25" customHeight="1" x14ac:dyDescent="0.25">
      <c r="A611" s="11"/>
    </row>
    <row r="612" spans="1:1" ht="14.25" customHeight="1" x14ac:dyDescent="0.25">
      <c r="A612" s="11"/>
    </row>
    <row r="613" spans="1:1" ht="14.25" customHeight="1" x14ac:dyDescent="0.25">
      <c r="A613" s="11"/>
    </row>
    <row r="614" spans="1:1" ht="14.25" customHeight="1" x14ac:dyDescent="0.25">
      <c r="A614" s="11"/>
    </row>
    <row r="615" spans="1:1" ht="14.25" customHeight="1" x14ac:dyDescent="0.25">
      <c r="A615" s="11"/>
    </row>
    <row r="616" spans="1:1" ht="14.25" customHeight="1" x14ac:dyDescent="0.25">
      <c r="A616" s="11"/>
    </row>
    <row r="617" spans="1:1" ht="14.25" customHeight="1" x14ac:dyDescent="0.25">
      <c r="A617" s="11"/>
    </row>
    <row r="618" spans="1:1" ht="14.25" customHeight="1" x14ac:dyDescent="0.25">
      <c r="A618" s="11"/>
    </row>
    <row r="619" spans="1:1" ht="14.25" customHeight="1" x14ac:dyDescent="0.25">
      <c r="A619" s="11"/>
    </row>
    <row r="620" spans="1:1" ht="14.25" customHeight="1" x14ac:dyDescent="0.25">
      <c r="A620" s="11"/>
    </row>
    <row r="621" spans="1:1" ht="14.25" customHeight="1" x14ac:dyDescent="0.25">
      <c r="A621" s="11"/>
    </row>
    <row r="622" spans="1:1" ht="14.25" customHeight="1" x14ac:dyDescent="0.25">
      <c r="A622" s="11"/>
    </row>
    <row r="623" spans="1:1" ht="14.25" customHeight="1" x14ac:dyDescent="0.25">
      <c r="A623" s="11"/>
    </row>
    <row r="624" spans="1:1" ht="14.25" customHeight="1" x14ac:dyDescent="0.25">
      <c r="A624" s="11"/>
    </row>
    <row r="625" spans="1:1" ht="14.25" customHeight="1" x14ac:dyDescent="0.25">
      <c r="A625" s="11"/>
    </row>
    <row r="626" spans="1:1" ht="14.25" customHeight="1" x14ac:dyDescent="0.25">
      <c r="A626" s="11"/>
    </row>
    <row r="627" spans="1:1" ht="14.25" customHeight="1" x14ac:dyDescent="0.25">
      <c r="A627" s="11"/>
    </row>
    <row r="628" spans="1:1" ht="14.25" customHeight="1" x14ac:dyDescent="0.25">
      <c r="A628" s="11"/>
    </row>
    <row r="629" spans="1:1" ht="14.25" customHeight="1" x14ac:dyDescent="0.25">
      <c r="A629" s="11"/>
    </row>
    <row r="630" spans="1:1" ht="14.25" customHeight="1" x14ac:dyDescent="0.25">
      <c r="A630" s="11"/>
    </row>
    <row r="631" spans="1:1" ht="14.25" customHeight="1" x14ac:dyDescent="0.25">
      <c r="A631" s="11"/>
    </row>
    <row r="632" spans="1:1" ht="14.25" customHeight="1" x14ac:dyDescent="0.25">
      <c r="A632" s="11"/>
    </row>
    <row r="633" spans="1:1" ht="14.25" customHeight="1" x14ac:dyDescent="0.25">
      <c r="A633" s="11"/>
    </row>
    <row r="634" spans="1:1" ht="14.25" customHeight="1" x14ac:dyDescent="0.25">
      <c r="A634" s="11"/>
    </row>
    <row r="635" spans="1:1" ht="14.25" customHeight="1" x14ac:dyDescent="0.25">
      <c r="A635" s="11"/>
    </row>
    <row r="636" spans="1:1" ht="14.25" customHeight="1" x14ac:dyDescent="0.25">
      <c r="A636" s="11"/>
    </row>
    <row r="637" spans="1:1" ht="14.25" customHeight="1" x14ac:dyDescent="0.25">
      <c r="A637" s="11"/>
    </row>
    <row r="638" spans="1:1" ht="14.25" customHeight="1" x14ac:dyDescent="0.25">
      <c r="A638" s="11"/>
    </row>
    <row r="639" spans="1:1" ht="14.25" customHeight="1" x14ac:dyDescent="0.25">
      <c r="A639" s="11"/>
    </row>
    <row r="640" spans="1:1" ht="14.25" customHeight="1" x14ac:dyDescent="0.25">
      <c r="A640" s="11"/>
    </row>
    <row r="641" spans="1:1" ht="14.25" customHeight="1" x14ac:dyDescent="0.25">
      <c r="A641" s="11"/>
    </row>
    <row r="642" spans="1:1" ht="14.25" customHeight="1" x14ac:dyDescent="0.25">
      <c r="A642" s="11"/>
    </row>
    <row r="643" spans="1:1" ht="14.25" customHeight="1" x14ac:dyDescent="0.25">
      <c r="A643" s="11"/>
    </row>
    <row r="644" spans="1:1" ht="14.25" customHeight="1" x14ac:dyDescent="0.25">
      <c r="A644" s="11"/>
    </row>
    <row r="645" spans="1:1" ht="14.25" customHeight="1" x14ac:dyDescent="0.25">
      <c r="A645" s="11"/>
    </row>
    <row r="646" spans="1:1" ht="14.25" customHeight="1" x14ac:dyDescent="0.25">
      <c r="A646" s="11"/>
    </row>
    <row r="647" spans="1:1" ht="14.25" customHeight="1" x14ac:dyDescent="0.25">
      <c r="A647" s="11"/>
    </row>
    <row r="648" spans="1:1" ht="14.25" customHeight="1" x14ac:dyDescent="0.25">
      <c r="A648" s="11"/>
    </row>
    <row r="649" spans="1:1" ht="14.25" customHeight="1" x14ac:dyDescent="0.25">
      <c r="A649" s="11"/>
    </row>
    <row r="650" spans="1:1" ht="14.25" customHeight="1" x14ac:dyDescent="0.25">
      <c r="A650" s="11"/>
    </row>
    <row r="651" spans="1:1" ht="14.25" customHeight="1" x14ac:dyDescent="0.25">
      <c r="A651" s="11"/>
    </row>
    <row r="652" spans="1:1" ht="14.25" customHeight="1" x14ac:dyDescent="0.25">
      <c r="A652" s="11"/>
    </row>
    <row r="653" spans="1:1" ht="14.25" customHeight="1" x14ac:dyDescent="0.25">
      <c r="A653" s="11"/>
    </row>
    <row r="654" spans="1:1" ht="14.25" customHeight="1" x14ac:dyDescent="0.25">
      <c r="A654" s="11"/>
    </row>
    <row r="655" spans="1:1" ht="14.25" customHeight="1" x14ac:dyDescent="0.25">
      <c r="A655" s="11"/>
    </row>
    <row r="656" spans="1:1" ht="14.25" customHeight="1" x14ac:dyDescent="0.25">
      <c r="A656" s="11"/>
    </row>
    <row r="657" spans="1:1" ht="14.25" customHeight="1" x14ac:dyDescent="0.25">
      <c r="A657" s="11"/>
    </row>
    <row r="658" spans="1:1" ht="14.25" customHeight="1" x14ac:dyDescent="0.25">
      <c r="A658" s="11"/>
    </row>
    <row r="659" spans="1:1" ht="14.25" customHeight="1" x14ac:dyDescent="0.25">
      <c r="A659" s="11"/>
    </row>
    <row r="660" spans="1:1" ht="14.25" customHeight="1" x14ac:dyDescent="0.25">
      <c r="A660" s="11"/>
    </row>
    <row r="661" spans="1:1" ht="14.25" customHeight="1" x14ac:dyDescent="0.25">
      <c r="A661" s="11"/>
    </row>
    <row r="662" spans="1:1" ht="14.25" customHeight="1" x14ac:dyDescent="0.25">
      <c r="A662" s="11"/>
    </row>
    <row r="663" spans="1:1" ht="14.25" customHeight="1" x14ac:dyDescent="0.25">
      <c r="A663" s="11"/>
    </row>
    <row r="664" spans="1:1" ht="14.25" customHeight="1" x14ac:dyDescent="0.25">
      <c r="A664" s="11"/>
    </row>
    <row r="665" spans="1:1" ht="14.25" customHeight="1" x14ac:dyDescent="0.25">
      <c r="A665" s="11"/>
    </row>
    <row r="666" spans="1:1" ht="14.25" customHeight="1" x14ac:dyDescent="0.25">
      <c r="A666" s="11"/>
    </row>
    <row r="667" spans="1:1" ht="14.25" customHeight="1" x14ac:dyDescent="0.25">
      <c r="A667" s="11"/>
    </row>
    <row r="668" spans="1:1" ht="14.25" customHeight="1" x14ac:dyDescent="0.25">
      <c r="A668" s="11"/>
    </row>
    <row r="669" spans="1:1" ht="14.25" customHeight="1" x14ac:dyDescent="0.25">
      <c r="A669" s="11"/>
    </row>
    <row r="670" spans="1:1" ht="14.25" customHeight="1" x14ac:dyDescent="0.25">
      <c r="A670" s="11"/>
    </row>
    <row r="671" spans="1:1" ht="14.25" customHeight="1" x14ac:dyDescent="0.25">
      <c r="A671" s="11"/>
    </row>
    <row r="672" spans="1:1" ht="14.25" customHeight="1" x14ac:dyDescent="0.25">
      <c r="A672" s="11"/>
    </row>
    <row r="673" spans="1:1" ht="14.25" customHeight="1" x14ac:dyDescent="0.25">
      <c r="A673" s="11"/>
    </row>
    <row r="674" spans="1:1" ht="14.25" customHeight="1" x14ac:dyDescent="0.25">
      <c r="A674" s="11"/>
    </row>
    <row r="675" spans="1:1" ht="14.25" customHeight="1" x14ac:dyDescent="0.25">
      <c r="A675" s="11"/>
    </row>
    <row r="676" spans="1:1" ht="14.25" customHeight="1" x14ac:dyDescent="0.25">
      <c r="A676" s="11"/>
    </row>
    <row r="677" spans="1:1" ht="14.25" customHeight="1" x14ac:dyDescent="0.25">
      <c r="A677" s="11"/>
    </row>
    <row r="678" spans="1:1" ht="14.25" customHeight="1" x14ac:dyDescent="0.25">
      <c r="A678" s="11"/>
    </row>
    <row r="679" spans="1:1" ht="14.25" customHeight="1" x14ac:dyDescent="0.25">
      <c r="A679" s="11"/>
    </row>
    <row r="680" spans="1:1" ht="14.25" customHeight="1" x14ac:dyDescent="0.25">
      <c r="A680" s="11"/>
    </row>
    <row r="681" spans="1:1" ht="14.25" customHeight="1" x14ac:dyDescent="0.25">
      <c r="A681" s="11"/>
    </row>
    <row r="682" spans="1:1" ht="14.25" customHeight="1" x14ac:dyDescent="0.25">
      <c r="A682" s="11"/>
    </row>
    <row r="683" spans="1:1" ht="14.25" customHeight="1" x14ac:dyDescent="0.25">
      <c r="A683" s="11"/>
    </row>
    <row r="684" spans="1:1" ht="14.25" customHeight="1" x14ac:dyDescent="0.25">
      <c r="A684" s="11"/>
    </row>
    <row r="685" spans="1:1" ht="14.25" customHeight="1" x14ac:dyDescent="0.25">
      <c r="A685" s="11"/>
    </row>
    <row r="686" spans="1:1" ht="14.25" customHeight="1" x14ac:dyDescent="0.25">
      <c r="A686" s="11"/>
    </row>
    <row r="687" spans="1:1" ht="14.25" customHeight="1" x14ac:dyDescent="0.25">
      <c r="A687" s="11"/>
    </row>
    <row r="688" spans="1:1" ht="14.25" customHeight="1" x14ac:dyDescent="0.25">
      <c r="A688" s="11"/>
    </row>
    <row r="689" spans="1:1" ht="14.25" customHeight="1" x14ac:dyDescent="0.25">
      <c r="A689" s="11"/>
    </row>
    <row r="690" spans="1:1" ht="14.25" customHeight="1" x14ac:dyDescent="0.25">
      <c r="A690" s="11"/>
    </row>
    <row r="691" spans="1:1" ht="14.25" customHeight="1" x14ac:dyDescent="0.25">
      <c r="A691" s="11"/>
    </row>
    <row r="692" spans="1:1" ht="14.25" customHeight="1" x14ac:dyDescent="0.25">
      <c r="A692" s="11"/>
    </row>
    <row r="693" spans="1:1" ht="14.25" customHeight="1" x14ac:dyDescent="0.25">
      <c r="A693" s="11"/>
    </row>
    <row r="694" spans="1:1" ht="14.25" customHeight="1" x14ac:dyDescent="0.25">
      <c r="A694" s="11"/>
    </row>
    <row r="695" spans="1:1" ht="14.25" customHeight="1" x14ac:dyDescent="0.25">
      <c r="A695" s="11"/>
    </row>
    <row r="696" spans="1:1" ht="14.25" customHeight="1" x14ac:dyDescent="0.25">
      <c r="A696" s="11"/>
    </row>
    <row r="697" spans="1:1" ht="14.25" customHeight="1" x14ac:dyDescent="0.25">
      <c r="A697" s="11"/>
    </row>
    <row r="698" spans="1:1" ht="14.25" customHeight="1" x14ac:dyDescent="0.25">
      <c r="A698" s="11"/>
    </row>
    <row r="699" spans="1:1" ht="14.25" customHeight="1" x14ac:dyDescent="0.25">
      <c r="A699" s="11"/>
    </row>
    <row r="700" spans="1:1" ht="14.25" customHeight="1" x14ac:dyDescent="0.25">
      <c r="A700" s="11"/>
    </row>
    <row r="701" spans="1:1" ht="14.25" customHeight="1" x14ac:dyDescent="0.25">
      <c r="A701" s="11"/>
    </row>
    <row r="702" spans="1:1" ht="14.25" customHeight="1" x14ac:dyDescent="0.25">
      <c r="A702" s="11"/>
    </row>
    <row r="703" spans="1:1" ht="14.25" customHeight="1" x14ac:dyDescent="0.25">
      <c r="A703" s="11"/>
    </row>
    <row r="704" spans="1:1" ht="14.25" customHeight="1" x14ac:dyDescent="0.25">
      <c r="A704" s="11"/>
    </row>
    <row r="705" spans="1:1" ht="14.25" customHeight="1" x14ac:dyDescent="0.25">
      <c r="A705" s="11"/>
    </row>
    <row r="706" spans="1:1" ht="14.25" customHeight="1" x14ac:dyDescent="0.25">
      <c r="A706" s="11"/>
    </row>
    <row r="707" spans="1:1" ht="14.25" customHeight="1" x14ac:dyDescent="0.25">
      <c r="A707" s="11"/>
    </row>
    <row r="708" spans="1:1" ht="14.25" customHeight="1" x14ac:dyDescent="0.25">
      <c r="A708" s="11"/>
    </row>
    <row r="709" spans="1:1" ht="14.25" customHeight="1" x14ac:dyDescent="0.25">
      <c r="A709" s="11"/>
    </row>
    <row r="710" spans="1:1" ht="14.25" customHeight="1" x14ac:dyDescent="0.25">
      <c r="A710" s="11"/>
    </row>
    <row r="711" spans="1:1" ht="14.25" customHeight="1" x14ac:dyDescent="0.25">
      <c r="A711" s="11"/>
    </row>
    <row r="712" spans="1:1" ht="14.25" customHeight="1" x14ac:dyDescent="0.25">
      <c r="A712" s="11"/>
    </row>
    <row r="713" spans="1:1" ht="14.25" customHeight="1" x14ac:dyDescent="0.25">
      <c r="A713" s="11"/>
    </row>
    <row r="714" spans="1:1" ht="14.25" customHeight="1" x14ac:dyDescent="0.25">
      <c r="A714" s="11"/>
    </row>
    <row r="715" spans="1:1" ht="14.25" customHeight="1" x14ac:dyDescent="0.25">
      <c r="A715" s="11"/>
    </row>
    <row r="716" spans="1:1" ht="14.25" customHeight="1" x14ac:dyDescent="0.25">
      <c r="A716" s="11"/>
    </row>
    <row r="717" spans="1:1" ht="14.25" customHeight="1" x14ac:dyDescent="0.25">
      <c r="A717" s="11"/>
    </row>
    <row r="718" spans="1:1" ht="14.25" customHeight="1" x14ac:dyDescent="0.25">
      <c r="A718" s="11"/>
    </row>
    <row r="719" spans="1:1" ht="14.25" customHeight="1" x14ac:dyDescent="0.25">
      <c r="A719" s="11"/>
    </row>
    <row r="720" spans="1:1" ht="14.25" customHeight="1" x14ac:dyDescent="0.25">
      <c r="A720" s="11"/>
    </row>
    <row r="721" spans="1:1" ht="14.25" customHeight="1" x14ac:dyDescent="0.25">
      <c r="A721" s="11"/>
    </row>
    <row r="722" spans="1:1" ht="14.25" customHeight="1" x14ac:dyDescent="0.25">
      <c r="A722" s="11"/>
    </row>
    <row r="723" spans="1:1" ht="14.25" customHeight="1" x14ac:dyDescent="0.25">
      <c r="A723" s="11"/>
    </row>
    <row r="724" spans="1:1" ht="14.25" customHeight="1" x14ac:dyDescent="0.25">
      <c r="A724" s="11"/>
    </row>
    <row r="725" spans="1:1" ht="14.25" customHeight="1" x14ac:dyDescent="0.25">
      <c r="A725" s="11"/>
    </row>
    <row r="726" spans="1:1" ht="14.25" customHeight="1" x14ac:dyDescent="0.25">
      <c r="A726" s="11"/>
    </row>
    <row r="727" spans="1:1" ht="14.25" customHeight="1" x14ac:dyDescent="0.25">
      <c r="A727" s="11"/>
    </row>
    <row r="728" spans="1:1" ht="14.25" customHeight="1" x14ac:dyDescent="0.25">
      <c r="A728" s="11"/>
    </row>
    <row r="729" spans="1:1" ht="14.25" customHeight="1" x14ac:dyDescent="0.25">
      <c r="A729" s="11"/>
    </row>
    <row r="730" spans="1:1" ht="14.25" customHeight="1" x14ac:dyDescent="0.25">
      <c r="A730" s="11"/>
    </row>
    <row r="731" spans="1:1" ht="14.25" customHeight="1" x14ac:dyDescent="0.25">
      <c r="A731" s="11"/>
    </row>
    <row r="732" spans="1:1" ht="14.25" customHeight="1" x14ac:dyDescent="0.25">
      <c r="A732" s="11"/>
    </row>
    <row r="733" spans="1:1" ht="14.25" customHeight="1" x14ac:dyDescent="0.25">
      <c r="A733" s="11"/>
    </row>
    <row r="734" spans="1:1" ht="14.25" customHeight="1" x14ac:dyDescent="0.25">
      <c r="A734" s="11"/>
    </row>
    <row r="735" spans="1:1" ht="14.25" customHeight="1" x14ac:dyDescent="0.25">
      <c r="A735" s="11"/>
    </row>
    <row r="736" spans="1:1" ht="14.25" customHeight="1" x14ac:dyDescent="0.25">
      <c r="A736" s="11"/>
    </row>
    <row r="737" spans="1:1" ht="14.25" customHeight="1" x14ac:dyDescent="0.25">
      <c r="A737" s="11"/>
    </row>
    <row r="738" spans="1:1" ht="14.25" customHeight="1" x14ac:dyDescent="0.25">
      <c r="A738" s="11"/>
    </row>
    <row r="739" spans="1:1" ht="14.25" customHeight="1" x14ac:dyDescent="0.25">
      <c r="A739" s="11"/>
    </row>
    <row r="740" spans="1:1" ht="14.25" customHeight="1" x14ac:dyDescent="0.25">
      <c r="A740" s="11"/>
    </row>
    <row r="741" spans="1:1" ht="14.25" customHeight="1" x14ac:dyDescent="0.25">
      <c r="A741" s="11"/>
    </row>
    <row r="742" spans="1:1" ht="14.25" customHeight="1" x14ac:dyDescent="0.25">
      <c r="A742" s="11"/>
    </row>
    <row r="743" spans="1:1" ht="14.25" customHeight="1" x14ac:dyDescent="0.25">
      <c r="A743" s="11"/>
    </row>
    <row r="744" spans="1:1" ht="14.25" customHeight="1" x14ac:dyDescent="0.25">
      <c r="A744" s="11"/>
    </row>
    <row r="745" spans="1:1" ht="14.25" customHeight="1" x14ac:dyDescent="0.25">
      <c r="A745" s="11"/>
    </row>
    <row r="746" spans="1:1" ht="14.25" customHeight="1" x14ac:dyDescent="0.25">
      <c r="A746" s="11"/>
    </row>
    <row r="747" spans="1:1" ht="14.25" customHeight="1" x14ac:dyDescent="0.25">
      <c r="A747" s="11"/>
    </row>
    <row r="748" spans="1:1" ht="14.25" customHeight="1" x14ac:dyDescent="0.25">
      <c r="A748" s="11"/>
    </row>
    <row r="749" spans="1:1" ht="14.25" customHeight="1" x14ac:dyDescent="0.25">
      <c r="A749" s="11"/>
    </row>
    <row r="750" spans="1:1" ht="14.25" customHeight="1" x14ac:dyDescent="0.25">
      <c r="A750" s="11"/>
    </row>
    <row r="751" spans="1:1" ht="14.25" customHeight="1" x14ac:dyDescent="0.25">
      <c r="A751" s="11"/>
    </row>
    <row r="752" spans="1:1" ht="14.25" customHeight="1" x14ac:dyDescent="0.25">
      <c r="A752" s="11"/>
    </row>
    <row r="753" spans="1:1" ht="14.25" customHeight="1" x14ac:dyDescent="0.25">
      <c r="A753" s="11"/>
    </row>
    <row r="754" spans="1:1" ht="14.25" customHeight="1" x14ac:dyDescent="0.25">
      <c r="A754" s="11"/>
    </row>
    <row r="755" spans="1:1" ht="14.25" customHeight="1" x14ac:dyDescent="0.25">
      <c r="A755" s="11"/>
    </row>
    <row r="756" spans="1:1" ht="14.25" customHeight="1" x14ac:dyDescent="0.25">
      <c r="A756" s="11"/>
    </row>
    <row r="757" spans="1:1" ht="14.25" customHeight="1" x14ac:dyDescent="0.25">
      <c r="A757" s="11"/>
    </row>
    <row r="758" spans="1:1" ht="14.25" customHeight="1" x14ac:dyDescent="0.25">
      <c r="A758" s="11"/>
    </row>
    <row r="759" spans="1:1" ht="14.25" customHeight="1" x14ac:dyDescent="0.25">
      <c r="A759" s="11"/>
    </row>
    <row r="760" spans="1:1" ht="14.25" customHeight="1" x14ac:dyDescent="0.25">
      <c r="A760" s="11"/>
    </row>
    <row r="761" spans="1:1" ht="14.25" customHeight="1" x14ac:dyDescent="0.25">
      <c r="A761" s="11"/>
    </row>
    <row r="762" spans="1:1" ht="14.25" customHeight="1" x14ac:dyDescent="0.25">
      <c r="A762" s="11"/>
    </row>
    <row r="763" spans="1:1" ht="14.25" customHeight="1" x14ac:dyDescent="0.25">
      <c r="A763" s="11"/>
    </row>
    <row r="764" spans="1:1" ht="14.25" customHeight="1" x14ac:dyDescent="0.25">
      <c r="A764" s="11"/>
    </row>
    <row r="765" spans="1:1" ht="14.25" customHeight="1" x14ac:dyDescent="0.25">
      <c r="A765" s="11"/>
    </row>
    <row r="766" spans="1:1" ht="14.25" customHeight="1" x14ac:dyDescent="0.25">
      <c r="A766" s="11"/>
    </row>
    <row r="767" spans="1:1" ht="14.25" customHeight="1" x14ac:dyDescent="0.25">
      <c r="A767" s="11"/>
    </row>
    <row r="768" spans="1:1" ht="14.25" customHeight="1" x14ac:dyDescent="0.25">
      <c r="A768" s="11"/>
    </row>
    <row r="769" spans="1:1" ht="14.25" customHeight="1" x14ac:dyDescent="0.25">
      <c r="A769" s="11"/>
    </row>
    <row r="770" spans="1:1" ht="14.25" customHeight="1" x14ac:dyDescent="0.25">
      <c r="A770" s="11"/>
    </row>
    <row r="771" spans="1:1" ht="14.25" customHeight="1" x14ac:dyDescent="0.25">
      <c r="A771" s="11"/>
    </row>
    <row r="772" spans="1:1" ht="14.25" customHeight="1" x14ac:dyDescent="0.25">
      <c r="A772" s="11"/>
    </row>
    <row r="773" spans="1:1" ht="14.25" customHeight="1" x14ac:dyDescent="0.25">
      <c r="A773" s="11"/>
    </row>
    <row r="774" spans="1:1" ht="14.25" customHeight="1" x14ac:dyDescent="0.25">
      <c r="A774" s="11"/>
    </row>
    <row r="775" spans="1:1" ht="14.25" customHeight="1" x14ac:dyDescent="0.25">
      <c r="A775" s="11"/>
    </row>
    <row r="776" spans="1:1" ht="14.25" customHeight="1" x14ac:dyDescent="0.25">
      <c r="A776" s="11"/>
    </row>
    <row r="777" spans="1:1" ht="14.25" customHeight="1" x14ac:dyDescent="0.25">
      <c r="A777" s="11"/>
    </row>
    <row r="778" spans="1:1" ht="14.25" customHeight="1" x14ac:dyDescent="0.25">
      <c r="A778" s="11"/>
    </row>
    <row r="779" spans="1:1" ht="14.25" customHeight="1" x14ac:dyDescent="0.25">
      <c r="A779" s="11"/>
    </row>
    <row r="780" spans="1:1" ht="14.25" customHeight="1" x14ac:dyDescent="0.25">
      <c r="A780" s="11"/>
    </row>
    <row r="781" spans="1:1" ht="14.25" customHeight="1" x14ac:dyDescent="0.25">
      <c r="A781" s="11"/>
    </row>
    <row r="782" spans="1:1" ht="14.25" customHeight="1" x14ac:dyDescent="0.25">
      <c r="A782" s="11"/>
    </row>
    <row r="783" spans="1:1" ht="14.25" customHeight="1" x14ac:dyDescent="0.25">
      <c r="A783" s="11"/>
    </row>
    <row r="784" spans="1:1" ht="14.25" customHeight="1" x14ac:dyDescent="0.25">
      <c r="A784" s="11"/>
    </row>
    <row r="785" spans="1:1" ht="14.25" customHeight="1" x14ac:dyDescent="0.25">
      <c r="A785" s="11"/>
    </row>
    <row r="786" spans="1:1" ht="14.25" customHeight="1" x14ac:dyDescent="0.25">
      <c r="A786" s="11"/>
    </row>
    <row r="787" spans="1:1" ht="14.25" customHeight="1" x14ac:dyDescent="0.25">
      <c r="A787" s="11"/>
    </row>
    <row r="788" spans="1:1" ht="14.25" customHeight="1" x14ac:dyDescent="0.25">
      <c r="A788" s="11"/>
    </row>
    <row r="789" spans="1:1" ht="14.25" customHeight="1" x14ac:dyDescent="0.25">
      <c r="A789" s="11"/>
    </row>
    <row r="790" spans="1:1" ht="14.25" customHeight="1" x14ac:dyDescent="0.25">
      <c r="A790" s="11"/>
    </row>
    <row r="791" spans="1:1" ht="14.25" customHeight="1" x14ac:dyDescent="0.25">
      <c r="A791" s="11"/>
    </row>
    <row r="792" spans="1:1" ht="14.25" customHeight="1" x14ac:dyDescent="0.25">
      <c r="A792" s="11"/>
    </row>
    <row r="793" spans="1:1" ht="14.25" customHeight="1" x14ac:dyDescent="0.25">
      <c r="A793" s="11"/>
    </row>
    <row r="794" spans="1:1" ht="14.25" customHeight="1" x14ac:dyDescent="0.25">
      <c r="A794" s="11"/>
    </row>
    <row r="795" spans="1:1" ht="14.25" customHeight="1" x14ac:dyDescent="0.25">
      <c r="A795" s="11"/>
    </row>
    <row r="796" spans="1:1" ht="14.25" customHeight="1" x14ac:dyDescent="0.25">
      <c r="A796" s="11"/>
    </row>
    <row r="797" spans="1:1" ht="14.25" customHeight="1" x14ac:dyDescent="0.25">
      <c r="A797" s="11"/>
    </row>
    <row r="798" spans="1:1" ht="14.25" customHeight="1" x14ac:dyDescent="0.25">
      <c r="A798" s="11"/>
    </row>
    <row r="799" spans="1:1" ht="14.25" customHeight="1" x14ac:dyDescent="0.25">
      <c r="A799" s="11"/>
    </row>
    <row r="800" spans="1:1" ht="14.25" customHeight="1" x14ac:dyDescent="0.25">
      <c r="A800" s="11"/>
    </row>
    <row r="801" spans="1:1" ht="14.25" customHeight="1" x14ac:dyDescent="0.25">
      <c r="A801" s="11"/>
    </row>
    <row r="802" spans="1:1" ht="14.25" customHeight="1" x14ac:dyDescent="0.25">
      <c r="A802" s="11"/>
    </row>
    <row r="803" spans="1:1" ht="14.25" customHeight="1" x14ac:dyDescent="0.25">
      <c r="A803" s="11"/>
    </row>
    <row r="804" spans="1:1" ht="14.25" customHeight="1" x14ac:dyDescent="0.25">
      <c r="A804" s="11"/>
    </row>
    <row r="805" spans="1:1" ht="14.25" customHeight="1" x14ac:dyDescent="0.25">
      <c r="A805" s="11"/>
    </row>
    <row r="806" spans="1:1" ht="14.25" customHeight="1" x14ac:dyDescent="0.25">
      <c r="A806" s="11"/>
    </row>
    <row r="807" spans="1:1" ht="14.25" customHeight="1" x14ac:dyDescent="0.25">
      <c r="A807" s="11"/>
    </row>
    <row r="808" spans="1:1" ht="14.25" customHeight="1" x14ac:dyDescent="0.25">
      <c r="A808" s="11"/>
    </row>
    <row r="809" spans="1:1" ht="14.25" customHeight="1" x14ac:dyDescent="0.25">
      <c r="A809" s="11"/>
    </row>
    <row r="810" spans="1:1" ht="14.25" customHeight="1" x14ac:dyDescent="0.25">
      <c r="A810" s="11"/>
    </row>
    <row r="811" spans="1:1" ht="14.25" customHeight="1" x14ac:dyDescent="0.25">
      <c r="A811" s="11"/>
    </row>
    <row r="812" spans="1:1" ht="14.25" customHeight="1" x14ac:dyDescent="0.25">
      <c r="A812" s="11"/>
    </row>
    <row r="813" spans="1:1" ht="14.25" customHeight="1" x14ac:dyDescent="0.25">
      <c r="A813" s="11"/>
    </row>
    <row r="814" spans="1:1" ht="14.25" customHeight="1" x14ac:dyDescent="0.25">
      <c r="A814" s="11"/>
    </row>
    <row r="815" spans="1:1" ht="14.25" customHeight="1" x14ac:dyDescent="0.25">
      <c r="A815" s="11"/>
    </row>
    <row r="816" spans="1:1" ht="14.25" customHeight="1" x14ac:dyDescent="0.25">
      <c r="A816" s="11"/>
    </row>
    <row r="817" spans="1:1" ht="14.25" customHeight="1" x14ac:dyDescent="0.25">
      <c r="A817" s="11"/>
    </row>
    <row r="818" spans="1:1" ht="14.25" customHeight="1" x14ac:dyDescent="0.25">
      <c r="A818" s="11"/>
    </row>
    <row r="819" spans="1:1" ht="14.25" customHeight="1" x14ac:dyDescent="0.25">
      <c r="A819" s="11"/>
    </row>
    <row r="820" spans="1:1" ht="14.25" customHeight="1" x14ac:dyDescent="0.25">
      <c r="A820" s="11"/>
    </row>
    <row r="821" spans="1:1" ht="14.25" customHeight="1" x14ac:dyDescent="0.25">
      <c r="A821" s="11"/>
    </row>
    <row r="822" spans="1:1" ht="14.25" customHeight="1" x14ac:dyDescent="0.25">
      <c r="A822" s="11"/>
    </row>
    <row r="823" spans="1:1" ht="14.25" customHeight="1" x14ac:dyDescent="0.25">
      <c r="A823" s="11"/>
    </row>
    <row r="824" spans="1:1" ht="14.25" customHeight="1" x14ac:dyDescent="0.25">
      <c r="A824" s="11"/>
    </row>
    <row r="825" spans="1:1" ht="14.25" customHeight="1" x14ac:dyDescent="0.25">
      <c r="A825" s="11"/>
    </row>
    <row r="826" spans="1:1" ht="14.25" customHeight="1" x14ac:dyDescent="0.25">
      <c r="A826" s="11"/>
    </row>
    <row r="827" spans="1:1" ht="14.25" customHeight="1" x14ac:dyDescent="0.25">
      <c r="A827" s="11"/>
    </row>
    <row r="828" spans="1:1" ht="14.25" customHeight="1" x14ac:dyDescent="0.25">
      <c r="A828" s="11"/>
    </row>
    <row r="829" spans="1:1" ht="14.25" customHeight="1" x14ac:dyDescent="0.25">
      <c r="A829" s="11"/>
    </row>
    <row r="830" spans="1:1" ht="14.25" customHeight="1" x14ac:dyDescent="0.25">
      <c r="A830" s="11"/>
    </row>
    <row r="831" spans="1:1" ht="14.25" customHeight="1" x14ac:dyDescent="0.25">
      <c r="A831" s="11"/>
    </row>
    <row r="832" spans="1:1" ht="14.25" customHeight="1" x14ac:dyDescent="0.25">
      <c r="A832" s="11"/>
    </row>
    <row r="833" spans="1:1" ht="14.25" customHeight="1" x14ac:dyDescent="0.25">
      <c r="A833" s="11"/>
    </row>
    <row r="834" spans="1:1" ht="14.25" customHeight="1" x14ac:dyDescent="0.25">
      <c r="A834" s="11"/>
    </row>
    <row r="835" spans="1:1" ht="14.25" customHeight="1" x14ac:dyDescent="0.25">
      <c r="A835" s="11"/>
    </row>
    <row r="836" spans="1:1" ht="14.25" customHeight="1" x14ac:dyDescent="0.25">
      <c r="A836" s="11"/>
    </row>
    <row r="837" spans="1:1" ht="14.25" customHeight="1" x14ac:dyDescent="0.25">
      <c r="A837" s="11"/>
    </row>
    <row r="838" spans="1:1" ht="14.25" customHeight="1" x14ac:dyDescent="0.25">
      <c r="A838" s="11"/>
    </row>
    <row r="839" spans="1:1" ht="14.25" customHeight="1" x14ac:dyDescent="0.25">
      <c r="A839" s="11"/>
    </row>
    <row r="840" spans="1:1" ht="14.25" customHeight="1" x14ac:dyDescent="0.25">
      <c r="A840" s="11"/>
    </row>
    <row r="841" spans="1:1" ht="14.25" customHeight="1" x14ac:dyDescent="0.25">
      <c r="A841" s="11"/>
    </row>
    <row r="842" spans="1:1" ht="14.25" customHeight="1" x14ac:dyDescent="0.25">
      <c r="A842" s="11"/>
    </row>
    <row r="843" spans="1:1" ht="14.25" customHeight="1" x14ac:dyDescent="0.25">
      <c r="A843" s="11"/>
    </row>
    <row r="844" spans="1:1" ht="14.25" customHeight="1" x14ac:dyDescent="0.25">
      <c r="A844" s="11"/>
    </row>
    <row r="845" spans="1:1" ht="14.25" customHeight="1" x14ac:dyDescent="0.25">
      <c r="A845" s="11"/>
    </row>
    <row r="846" spans="1:1" ht="14.25" customHeight="1" x14ac:dyDescent="0.25">
      <c r="A846" s="11"/>
    </row>
    <row r="847" spans="1:1" ht="14.25" customHeight="1" x14ac:dyDescent="0.25">
      <c r="A847" s="11"/>
    </row>
    <row r="848" spans="1:1" ht="14.25" customHeight="1" x14ac:dyDescent="0.25">
      <c r="A848" s="11"/>
    </row>
    <row r="849" spans="1:1" ht="14.25" customHeight="1" x14ac:dyDescent="0.25">
      <c r="A849" s="11"/>
    </row>
    <row r="850" spans="1:1" ht="14.25" customHeight="1" x14ac:dyDescent="0.25">
      <c r="A850" s="11"/>
    </row>
    <row r="851" spans="1:1" ht="14.25" customHeight="1" x14ac:dyDescent="0.25">
      <c r="A851" s="11"/>
    </row>
    <row r="852" spans="1:1" ht="14.25" customHeight="1" x14ac:dyDescent="0.25">
      <c r="A852" s="11"/>
    </row>
    <row r="853" spans="1:1" ht="14.25" customHeight="1" x14ac:dyDescent="0.25">
      <c r="A853" s="11"/>
    </row>
    <row r="854" spans="1:1" ht="14.25" customHeight="1" x14ac:dyDescent="0.25">
      <c r="A854" s="11"/>
    </row>
    <row r="855" spans="1:1" ht="14.25" customHeight="1" x14ac:dyDescent="0.25">
      <c r="A855" s="11"/>
    </row>
    <row r="856" spans="1:1" ht="14.25" customHeight="1" x14ac:dyDescent="0.25">
      <c r="A856" s="11"/>
    </row>
    <row r="857" spans="1:1" ht="14.25" customHeight="1" x14ac:dyDescent="0.25">
      <c r="A857" s="11"/>
    </row>
    <row r="858" spans="1:1" ht="14.25" customHeight="1" x14ac:dyDescent="0.25">
      <c r="A858" s="11"/>
    </row>
    <row r="859" spans="1:1" ht="14.25" customHeight="1" x14ac:dyDescent="0.25">
      <c r="A859" s="11"/>
    </row>
    <row r="860" spans="1:1" ht="14.25" customHeight="1" x14ac:dyDescent="0.25">
      <c r="A860" s="11"/>
    </row>
    <row r="861" spans="1:1" ht="14.25" customHeight="1" x14ac:dyDescent="0.25">
      <c r="A861" s="11"/>
    </row>
    <row r="862" spans="1:1" ht="14.25" customHeight="1" x14ac:dyDescent="0.25">
      <c r="A862" s="11"/>
    </row>
    <row r="863" spans="1:1" ht="14.25" customHeight="1" x14ac:dyDescent="0.25">
      <c r="A863" s="11"/>
    </row>
    <row r="864" spans="1:1" ht="14.25" customHeight="1" x14ac:dyDescent="0.25">
      <c r="A864" s="11"/>
    </row>
    <row r="865" spans="1:1" ht="14.25" customHeight="1" x14ac:dyDescent="0.25">
      <c r="A865" s="11"/>
    </row>
    <row r="866" spans="1:1" ht="14.25" customHeight="1" x14ac:dyDescent="0.25">
      <c r="A866" s="11"/>
    </row>
    <row r="867" spans="1:1" ht="14.25" customHeight="1" x14ac:dyDescent="0.25">
      <c r="A867" s="11"/>
    </row>
    <row r="868" spans="1:1" ht="14.25" customHeight="1" x14ac:dyDescent="0.25">
      <c r="A868" s="11"/>
    </row>
    <row r="869" spans="1:1" ht="14.25" customHeight="1" x14ac:dyDescent="0.25">
      <c r="A869" s="11"/>
    </row>
    <row r="870" spans="1:1" ht="14.25" customHeight="1" x14ac:dyDescent="0.25">
      <c r="A870" s="11"/>
    </row>
    <row r="871" spans="1:1" ht="14.25" customHeight="1" x14ac:dyDescent="0.25">
      <c r="A871" s="11"/>
    </row>
    <row r="872" spans="1:1" ht="14.25" customHeight="1" x14ac:dyDescent="0.25">
      <c r="A872" s="11"/>
    </row>
    <row r="873" spans="1:1" ht="14.25" customHeight="1" x14ac:dyDescent="0.25">
      <c r="A873" s="11"/>
    </row>
    <row r="874" spans="1:1" ht="14.25" customHeight="1" x14ac:dyDescent="0.25">
      <c r="A874" s="11"/>
    </row>
    <row r="875" spans="1:1" ht="14.25" customHeight="1" x14ac:dyDescent="0.25">
      <c r="A875" s="11"/>
    </row>
    <row r="876" spans="1:1" ht="14.25" customHeight="1" x14ac:dyDescent="0.25">
      <c r="A876" s="11"/>
    </row>
    <row r="877" spans="1:1" ht="14.25" customHeight="1" x14ac:dyDescent="0.25">
      <c r="A877" s="11"/>
    </row>
    <row r="878" spans="1:1" ht="14.25" customHeight="1" x14ac:dyDescent="0.25">
      <c r="A878" s="11"/>
    </row>
    <row r="879" spans="1:1" ht="14.25" customHeight="1" x14ac:dyDescent="0.25">
      <c r="A879" s="11"/>
    </row>
    <row r="880" spans="1:1" ht="14.25" customHeight="1" x14ac:dyDescent="0.25">
      <c r="A880" s="11"/>
    </row>
    <row r="881" spans="1:1" ht="14.25" customHeight="1" x14ac:dyDescent="0.25">
      <c r="A881" s="11"/>
    </row>
    <row r="882" spans="1:1" ht="14.25" customHeight="1" x14ac:dyDescent="0.25">
      <c r="A882" s="11"/>
    </row>
    <row r="883" spans="1:1" ht="14.25" customHeight="1" x14ac:dyDescent="0.25">
      <c r="A883" s="11"/>
    </row>
    <row r="884" spans="1:1" ht="14.25" customHeight="1" x14ac:dyDescent="0.25">
      <c r="A884" s="11"/>
    </row>
    <row r="885" spans="1:1" ht="14.25" customHeight="1" x14ac:dyDescent="0.25">
      <c r="A885" s="11"/>
    </row>
    <row r="886" spans="1:1" ht="14.25" customHeight="1" x14ac:dyDescent="0.25">
      <c r="A886" s="11"/>
    </row>
    <row r="887" spans="1:1" ht="14.25" customHeight="1" x14ac:dyDescent="0.25">
      <c r="A887" s="11"/>
    </row>
    <row r="888" spans="1:1" ht="14.25" customHeight="1" x14ac:dyDescent="0.25">
      <c r="A888" s="11"/>
    </row>
    <row r="889" spans="1:1" ht="14.25" customHeight="1" x14ac:dyDescent="0.25">
      <c r="A889" s="11"/>
    </row>
    <row r="890" spans="1:1" ht="14.25" customHeight="1" x14ac:dyDescent="0.25">
      <c r="A890" s="11"/>
    </row>
    <row r="891" spans="1:1" ht="14.25" customHeight="1" x14ac:dyDescent="0.25">
      <c r="A891" s="11"/>
    </row>
    <row r="892" spans="1:1" ht="14.25" customHeight="1" x14ac:dyDescent="0.25">
      <c r="A892" s="11"/>
    </row>
    <row r="893" spans="1:1" ht="14.25" customHeight="1" x14ac:dyDescent="0.25">
      <c r="A893" s="11"/>
    </row>
    <row r="894" spans="1:1" ht="14.25" customHeight="1" x14ac:dyDescent="0.25">
      <c r="A894" s="11"/>
    </row>
    <row r="895" spans="1:1" ht="14.25" customHeight="1" x14ac:dyDescent="0.25">
      <c r="A895" s="11"/>
    </row>
    <row r="896" spans="1:1" ht="14.25" customHeight="1" x14ac:dyDescent="0.25">
      <c r="A896" s="11"/>
    </row>
    <row r="897" spans="1:1" ht="14.25" customHeight="1" x14ac:dyDescent="0.25">
      <c r="A897" s="11"/>
    </row>
    <row r="898" spans="1:1" ht="14.25" customHeight="1" x14ac:dyDescent="0.25">
      <c r="A898" s="11"/>
    </row>
    <row r="899" spans="1:1" ht="14.25" customHeight="1" x14ac:dyDescent="0.25">
      <c r="A899" s="11"/>
    </row>
    <row r="900" spans="1:1" ht="14.25" customHeight="1" x14ac:dyDescent="0.25">
      <c r="A900" s="11"/>
    </row>
    <row r="901" spans="1:1" ht="14.25" customHeight="1" x14ac:dyDescent="0.25">
      <c r="A901" s="11"/>
    </row>
    <row r="902" spans="1:1" ht="14.25" customHeight="1" x14ac:dyDescent="0.25">
      <c r="A902" s="11"/>
    </row>
    <row r="903" spans="1:1" ht="14.25" customHeight="1" x14ac:dyDescent="0.25">
      <c r="A903" s="11"/>
    </row>
    <row r="904" spans="1:1" ht="14.25" customHeight="1" x14ac:dyDescent="0.25">
      <c r="A904" s="11"/>
    </row>
    <row r="905" spans="1:1" ht="14.25" customHeight="1" x14ac:dyDescent="0.25">
      <c r="A905" s="11"/>
    </row>
    <row r="906" spans="1:1" ht="14.25" customHeight="1" x14ac:dyDescent="0.25">
      <c r="A906" s="11"/>
    </row>
    <row r="907" spans="1:1" ht="14.25" customHeight="1" x14ac:dyDescent="0.25">
      <c r="A907" s="11"/>
    </row>
    <row r="908" spans="1:1" ht="14.25" customHeight="1" x14ac:dyDescent="0.25">
      <c r="A908" s="11"/>
    </row>
    <row r="909" spans="1:1" ht="14.25" customHeight="1" x14ac:dyDescent="0.25">
      <c r="A909" s="11"/>
    </row>
    <row r="910" spans="1:1" ht="14.25" customHeight="1" x14ac:dyDescent="0.25">
      <c r="A910" s="11"/>
    </row>
    <row r="911" spans="1:1" ht="14.25" customHeight="1" x14ac:dyDescent="0.25">
      <c r="A911" s="11"/>
    </row>
    <row r="912" spans="1:1" ht="14.25" customHeight="1" x14ac:dyDescent="0.25">
      <c r="A912" s="11"/>
    </row>
    <row r="913" spans="1:1" ht="14.25" customHeight="1" x14ac:dyDescent="0.25">
      <c r="A913" s="11"/>
    </row>
    <row r="914" spans="1:1" ht="14.25" customHeight="1" x14ac:dyDescent="0.25">
      <c r="A914" s="11"/>
    </row>
    <row r="915" spans="1:1" ht="14.25" customHeight="1" x14ac:dyDescent="0.25">
      <c r="A915" s="11"/>
    </row>
    <row r="916" spans="1:1" ht="14.25" customHeight="1" x14ac:dyDescent="0.25">
      <c r="A916" s="11"/>
    </row>
    <row r="917" spans="1:1" ht="14.25" customHeight="1" x14ac:dyDescent="0.25">
      <c r="A917" s="11"/>
    </row>
    <row r="918" spans="1:1" ht="14.25" customHeight="1" x14ac:dyDescent="0.25">
      <c r="A918" s="11"/>
    </row>
    <row r="919" spans="1:1" ht="14.25" customHeight="1" x14ac:dyDescent="0.25">
      <c r="A919" s="11"/>
    </row>
    <row r="920" spans="1:1" ht="14.25" customHeight="1" x14ac:dyDescent="0.25">
      <c r="A920" s="11"/>
    </row>
    <row r="921" spans="1:1" ht="14.25" customHeight="1" x14ac:dyDescent="0.25">
      <c r="A921" s="11"/>
    </row>
    <row r="922" spans="1:1" ht="14.25" customHeight="1" x14ac:dyDescent="0.25">
      <c r="A922" s="11"/>
    </row>
    <row r="923" spans="1:1" ht="14.25" customHeight="1" x14ac:dyDescent="0.25">
      <c r="A923" s="11"/>
    </row>
    <row r="924" spans="1:1" ht="14.25" customHeight="1" x14ac:dyDescent="0.25">
      <c r="A924" s="11"/>
    </row>
    <row r="925" spans="1:1" ht="14.25" customHeight="1" x14ac:dyDescent="0.25">
      <c r="A925" s="11"/>
    </row>
    <row r="926" spans="1:1" ht="14.25" customHeight="1" x14ac:dyDescent="0.25">
      <c r="A926" s="11"/>
    </row>
    <row r="927" spans="1:1" ht="14.25" customHeight="1" x14ac:dyDescent="0.25">
      <c r="A927" s="11"/>
    </row>
    <row r="928" spans="1:1" ht="14.25" customHeight="1" x14ac:dyDescent="0.25">
      <c r="A928" s="11"/>
    </row>
    <row r="929" spans="1:1" ht="14.25" customHeight="1" x14ac:dyDescent="0.25">
      <c r="A929" s="11"/>
    </row>
    <row r="930" spans="1:1" ht="14.25" customHeight="1" x14ac:dyDescent="0.25">
      <c r="A930" s="11"/>
    </row>
    <row r="931" spans="1:1" ht="14.25" customHeight="1" x14ac:dyDescent="0.25">
      <c r="A931" s="11"/>
    </row>
    <row r="932" spans="1:1" ht="14.25" customHeight="1" x14ac:dyDescent="0.25">
      <c r="A932" s="11"/>
    </row>
    <row r="933" spans="1:1" ht="14.25" customHeight="1" x14ac:dyDescent="0.25">
      <c r="A933" s="11"/>
    </row>
    <row r="934" spans="1:1" ht="14.25" customHeight="1" x14ac:dyDescent="0.25">
      <c r="A934" s="11"/>
    </row>
    <row r="935" spans="1:1" ht="14.25" customHeight="1" x14ac:dyDescent="0.25">
      <c r="A935" s="11"/>
    </row>
    <row r="936" spans="1:1" ht="14.25" customHeight="1" x14ac:dyDescent="0.25">
      <c r="A936" s="11"/>
    </row>
    <row r="937" spans="1:1" ht="14.25" customHeight="1" x14ac:dyDescent="0.25">
      <c r="A937" s="11"/>
    </row>
    <row r="938" spans="1:1" ht="14.25" customHeight="1" x14ac:dyDescent="0.25">
      <c r="A938" s="11"/>
    </row>
    <row r="939" spans="1:1" ht="14.25" customHeight="1" x14ac:dyDescent="0.25">
      <c r="A939" s="11"/>
    </row>
    <row r="940" spans="1:1" ht="14.25" customHeight="1" x14ac:dyDescent="0.25">
      <c r="A940" s="11"/>
    </row>
    <row r="941" spans="1:1" ht="14.25" customHeight="1" x14ac:dyDescent="0.25">
      <c r="A941" s="11"/>
    </row>
    <row r="942" spans="1:1" ht="14.25" customHeight="1" x14ac:dyDescent="0.25">
      <c r="A942" s="11"/>
    </row>
    <row r="943" spans="1:1" ht="14.25" customHeight="1" x14ac:dyDescent="0.25">
      <c r="A943" s="11"/>
    </row>
    <row r="944" spans="1:1" ht="14.25" customHeight="1" x14ac:dyDescent="0.25">
      <c r="A944" s="11"/>
    </row>
    <row r="945" spans="1:1" ht="14.25" customHeight="1" x14ac:dyDescent="0.25">
      <c r="A945" s="11"/>
    </row>
    <row r="946" spans="1:1" ht="14.25" customHeight="1" x14ac:dyDescent="0.25">
      <c r="A946" s="11"/>
    </row>
    <row r="947" spans="1:1" ht="14.25" customHeight="1" x14ac:dyDescent="0.25">
      <c r="A947" s="11"/>
    </row>
    <row r="948" spans="1:1" ht="14.25" customHeight="1" x14ac:dyDescent="0.25">
      <c r="A948" s="11"/>
    </row>
    <row r="949" spans="1:1" ht="14.25" customHeight="1" x14ac:dyDescent="0.25">
      <c r="A949" s="11"/>
    </row>
    <row r="950" spans="1:1" ht="14.25" customHeight="1" x14ac:dyDescent="0.25">
      <c r="A950" s="11"/>
    </row>
    <row r="951" spans="1:1" ht="14.25" customHeight="1" x14ac:dyDescent="0.25">
      <c r="A951" s="11"/>
    </row>
    <row r="952" spans="1:1" ht="14.25" customHeight="1" x14ac:dyDescent="0.25">
      <c r="A952" s="11"/>
    </row>
    <row r="953" spans="1:1" ht="14.25" customHeight="1" x14ac:dyDescent="0.25">
      <c r="A953" s="11"/>
    </row>
    <row r="954" spans="1:1" ht="14.25" customHeight="1" x14ac:dyDescent="0.25">
      <c r="A954" s="11"/>
    </row>
    <row r="955" spans="1:1" ht="14.25" customHeight="1" x14ac:dyDescent="0.25">
      <c r="A955" s="11"/>
    </row>
    <row r="956" spans="1:1" ht="14.25" customHeight="1" x14ac:dyDescent="0.25">
      <c r="A956" s="11"/>
    </row>
    <row r="957" spans="1:1" ht="14.25" customHeight="1" x14ac:dyDescent="0.25">
      <c r="A957" s="11"/>
    </row>
    <row r="958" spans="1:1" ht="14.25" customHeight="1" x14ac:dyDescent="0.25">
      <c r="A958" s="11"/>
    </row>
    <row r="959" spans="1:1" ht="14.25" customHeight="1" x14ac:dyDescent="0.25">
      <c r="A959" s="11"/>
    </row>
    <row r="960" spans="1:1" ht="14.25" customHeight="1" x14ac:dyDescent="0.25">
      <c r="A960" s="11"/>
    </row>
    <row r="961" spans="1:1" ht="14.25" customHeight="1" x14ac:dyDescent="0.25">
      <c r="A961" s="11"/>
    </row>
    <row r="962" spans="1:1" ht="14.25" customHeight="1" x14ac:dyDescent="0.25">
      <c r="A962" s="11"/>
    </row>
    <row r="963" spans="1:1" ht="14.25" customHeight="1" x14ac:dyDescent="0.25">
      <c r="A963" s="11"/>
    </row>
    <row r="964" spans="1:1" ht="14.25" customHeight="1" x14ac:dyDescent="0.25">
      <c r="A964" s="11"/>
    </row>
    <row r="965" spans="1:1" ht="14.25" customHeight="1" x14ac:dyDescent="0.25">
      <c r="A965" s="11"/>
    </row>
    <row r="966" spans="1:1" ht="14.25" customHeight="1" x14ac:dyDescent="0.25">
      <c r="A966" s="11"/>
    </row>
    <row r="967" spans="1:1" ht="14.25" customHeight="1" x14ac:dyDescent="0.25">
      <c r="A967" s="11"/>
    </row>
    <row r="968" spans="1:1" ht="14.25" customHeight="1" x14ac:dyDescent="0.25">
      <c r="A968" s="11"/>
    </row>
    <row r="969" spans="1:1" ht="14.25" customHeight="1" x14ac:dyDescent="0.25">
      <c r="A969" s="11"/>
    </row>
    <row r="970" spans="1:1" ht="14.25" customHeight="1" x14ac:dyDescent="0.25">
      <c r="A970" s="11"/>
    </row>
    <row r="971" spans="1:1" ht="14.25" customHeight="1" x14ac:dyDescent="0.25">
      <c r="A971" s="11"/>
    </row>
    <row r="972" spans="1:1" ht="14.25" customHeight="1" x14ac:dyDescent="0.25">
      <c r="A972" s="11"/>
    </row>
    <row r="973" spans="1:1" ht="14.25" customHeight="1" x14ac:dyDescent="0.25">
      <c r="A973" s="11"/>
    </row>
    <row r="974" spans="1:1" ht="14.25" customHeight="1" x14ac:dyDescent="0.25">
      <c r="A974" s="11"/>
    </row>
    <row r="975" spans="1:1" ht="14.25" customHeight="1" x14ac:dyDescent="0.25">
      <c r="A975" s="11"/>
    </row>
    <row r="976" spans="1:1" ht="14.25" customHeight="1" x14ac:dyDescent="0.25">
      <c r="A976" s="11"/>
    </row>
    <row r="977" spans="1:1" ht="14.25" customHeight="1" x14ac:dyDescent="0.25">
      <c r="A977" s="11"/>
    </row>
    <row r="978" spans="1:1" ht="14.25" customHeight="1" x14ac:dyDescent="0.25">
      <c r="A978" s="11"/>
    </row>
    <row r="979" spans="1:1" ht="14.25" customHeight="1" x14ac:dyDescent="0.25">
      <c r="A979" s="11"/>
    </row>
    <row r="980" spans="1:1" ht="14.25" customHeight="1" x14ac:dyDescent="0.25">
      <c r="A980" s="11"/>
    </row>
    <row r="981" spans="1:1" ht="14.25" customHeight="1" x14ac:dyDescent="0.25">
      <c r="A981" s="11"/>
    </row>
    <row r="982" spans="1:1" ht="14.25" customHeight="1" x14ac:dyDescent="0.25">
      <c r="A982" s="11"/>
    </row>
    <row r="983" spans="1:1" ht="14.25" customHeight="1" x14ac:dyDescent="0.25">
      <c r="A983" s="11"/>
    </row>
    <row r="984" spans="1:1" ht="14.25" customHeight="1" x14ac:dyDescent="0.25">
      <c r="A984" s="11"/>
    </row>
    <row r="985" spans="1:1" ht="14.25" customHeight="1" x14ac:dyDescent="0.25">
      <c r="A985" s="11"/>
    </row>
    <row r="986" spans="1:1" ht="14.25" customHeight="1" x14ac:dyDescent="0.25">
      <c r="A986" s="11"/>
    </row>
    <row r="987" spans="1:1" ht="14.25" customHeight="1" x14ac:dyDescent="0.25">
      <c r="A987" s="11"/>
    </row>
    <row r="988" spans="1:1" ht="14.25" customHeight="1" x14ac:dyDescent="0.25">
      <c r="A988" s="11"/>
    </row>
    <row r="989" spans="1:1" ht="14.25" customHeight="1" x14ac:dyDescent="0.25">
      <c r="A989" s="11"/>
    </row>
    <row r="990" spans="1:1" ht="14.25" customHeight="1" x14ac:dyDescent="0.25">
      <c r="A990" s="11"/>
    </row>
    <row r="991" spans="1:1" ht="14.25" customHeight="1" x14ac:dyDescent="0.25">
      <c r="A991" s="11"/>
    </row>
    <row r="992" spans="1:1" ht="14.25" customHeight="1" x14ac:dyDescent="0.25">
      <c r="A992" s="11"/>
    </row>
    <row r="993" spans="1:1" ht="14.25" customHeight="1" x14ac:dyDescent="0.25">
      <c r="A993" s="11"/>
    </row>
    <row r="994" spans="1:1" ht="14.25" customHeight="1" x14ac:dyDescent="0.25">
      <c r="A994" s="11"/>
    </row>
    <row r="995" spans="1:1" ht="14.25" customHeight="1" x14ac:dyDescent="0.25">
      <c r="A995" s="11"/>
    </row>
    <row r="996" spans="1:1" ht="14.25" customHeight="1" x14ac:dyDescent="0.25">
      <c r="A996" s="11"/>
    </row>
    <row r="997" spans="1:1" ht="14.25" customHeight="1" x14ac:dyDescent="0.25">
      <c r="A997" s="11"/>
    </row>
    <row r="998" spans="1:1" ht="14.25" customHeight="1" x14ac:dyDescent="0.25">
      <c r="A998" s="11"/>
    </row>
    <row r="999" spans="1:1" ht="14.25" customHeight="1" x14ac:dyDescent="0.25">
      <c r="A999" s="11"/>
    </row>
  </sheetData>
  <mergeCells count="2">
    <mergeCell ref="I10:J10"/>
    <mergeCell ref="L10:M10"/>
  </mergeCells>
  <conditionalFormatting sqref="A11:A41">
    <cfRule type="expression" dxfId="208" priority="47">
      <formula>OR(WEEKDAY(A11)=1, WEEKDAY(A11)=7)</formula>
    </cfRule>
  </conditionalFormatting>
  <conditionalFormatting sqref="C11:E15 B16:E41 G11:G41">
    <cfRule type="expression" dxfId="207" priority="46">
      <formula>WEEKDAY($A11,2)&gt;5</formula>
    </cfRule>
  </conditionalFormatting>
  <conditionalFormatting sqref="C11:E41">
    <cfRule type="expression" dxfId="206" priority="45">
      <formula>WEEKDAY($A11,2)&gt;5</formula>
    </cfRule>
  </conditionalFormatting>
  <conditionalFormatting sqref="G11:G41">
    <cfRule type="containsText" dxfId="205" priority="48" operator="containsText" text="Overtime">
      <formula>NOT(ISERROR(SEARCH(("Overtime"),(G11))))</formula>
    </cfRule>
    <cfRule type="containsText" dxfId="204" priority="49" operator="containsText" text="Undertime">
      <formula>NOT(ISERROR(SEARCH(("Undertime"),(G11))))</formula>
    </cfRule>
  </conditionalFormatting>
  <conditionalFormatting sqref="I11:I12 I14">
    <cfRule type="containsText" dxfId="203" priority="50" operator="containsText" text="OVERTIME">
      <formula>NOT(ISERROR(SEARCH(("OVERTIME"),(I11))))</formula>
    </cfRule>
    <cfRule type="containsText" dxfId="202" priority="51" operator="containsText" text="UNDERTIME">
      <formula>NOT(ISERROR(SEARCH(("UNDERTIME"),(I11))))</formula>
    </cfRule>
  </conditionalFormatting>
  <conditionalFormatting sqref="J14">
    <cfRule type="expression" dxfId="201" priority="52">
      <formula>I14="OVERTIME"</formula>
    </cfRule>
    <cfRule type="expression" dxfId="200" priority="53">
      <formula>I14="UNDERTIME"</formula>
    </cfRule>
  </conditionalFormatting>
  <conditionalFormatting sqref="L11:L12 L14">
    <cfRule type="containsText" dxfId="199" priority="44" operator="containsText" text="UNDERTIME">
      <formula>NOT(ISERROR(SEARCH(("UNDERTIME"),(L11))))</formula>
    </cfRule>
  </conditionalFormatting>
  <conditionalFormatting sqref="L14 L11:L12">
    <cfRule type="containsText" dxfId="198" priority="43" operator="containsText" text="OVERTIME">
      <formula>NOT(ISERROR(SEARCH(("OVERTIME"),(L11))))</formula>
    </cfRule>
  </conditionalFormatting>
  <conditionalFormatting sqref="L14">
    <cfRule type="containsText" dxfId="197" priority="39" operator="containsText" text="OVERTIME">
      <formula>NOT(ISERROR(SEARCH(("OVERTIME"),(L14))))</formula>
    </cfRule>
    <cfRule type="containsText" dxfId="196" priority="40" operator="containsText" text="UNDERTIME">
      <formula>NOT(ISERROR(SEARCH(("UNDERTIME"),(L14))))</formula>
    </cfRule>
  </conditionalFormatting>
  <conditionalFormatting sqref="M14">
    <cfRule type="expression" dxfId="195" priority="41">
      <formula>L14="OVERTIME"</formula>
    </cfRule>
    <cfRule type="expression" dxfId="194" priority="42">
      <formula>L14="UNDERTIME"</formula>
    </cfRule>
  </conditionalFormatting>
  <conditionalFormatting sqref="B11:B15">
    <cfRule type="expression" dxfId="193" priority="22">
      <formula>WEEKDAY($A11,2)&gt;5</formula>
    </cfRule>
  </conditionalFormatting>
  <conditionalFormatting sqref="J2">
    <cfRule type="expression" dxfId="192" priority="16" stopIfTrue="1">
      <formula>ABS(ABS($J$2)-ABS($J$1)) &lt; $K$12</formula>
    </cfRule>
    <cfRule type="expression" dxfId="191" priority="18">
      <formula>$J$2&gt;$J$1</formula>
    </cfRule>
    <cfRule type="expression" dxfId="190" priority="19">
      <formula>$J$2&lt;$J$1</formula>
    </cfRule>
  </conditionalFormatting>
  <conditionalFormatting sqref="J3">
    <cfRule type="expression" dxfId="189" priority="17" stopIfTrue="1">
      <formula>ABS(ABS($J$3) - ABS($J$1-$J$5-$J$6-$J$7-$J$8)) &lt; $K$12</formula>
    </cfRule>
    <cfRule type="expression" dxfId="188" priority="20">
      <formula>$J$3&gt;($J$1 - $J$5 - $J$6 - $J$7 - $J$8)</formula>
    </cfRule>
    <cfRule type="expression" dxfId="187" priority="21">
      <formula>$J$3&lt;($J$1 - $J$5 - $J$6 - $J$7 - $J$8)</formula>
    </cfRule>
  </conditionalFormatting>
  <conditionalFormatting sqref="F11:F41">
    <cfRule type="expression" dxfId="186" priority="5">
      <formula>WEEKDAY($A11,2)&gt;5</formula>
    </cfRule>
  </conditionalFormatting>
  <conditionalFormatting sqref="F11:F41">
    <cfRule type="expression" dxfId="185" priority="4">
      <formula>WEEKDAY($A11,2)&gt;5</formula>
    </cfRule>
  </conditionalFormatting>
  <conditionalFormatting sqref="F11:F41">
    <cfRule type="expression" dxfId="184" priority="1">
      <formula>ABS(ABS($E11)-ABS($B$8)) &lt; $K$12/2</formula>
    </cfRule>
    <cfRule type="expression" dxfId="183" priority="2">
      <formula>AND($F11 &lt;&gt;"", $E11 &lt; $B$8)</formula>
    </cfRule>
    <cfRule type="expression" dxfId="182" priority="3">
      <formula>AND($F11 &lt;&gt;"", $E11 &gt; $B$8)</formula>
    </cfRule>
  </conditionalFormatting>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98"/>
  <sheetViews>
    <sheetView zoomScale="85" zoomScaleNormal="85" workbookViewId="0">
      <selection activeCell="B10" sqref="B10"/>
    </sheetView>
  </sheetViews>
  <sheetFormatPr defaultColWidth="14.42578125" defaultRowHeight="15" x14ac:dyDescent="0.25"/>
  <cols>
    <col min="1" max="1" width="12.7109375" bestFit="1" customWidth="1"/>
    <col min="2" max="2" width="9.28515625" bestFit="1" customWidth="1"/>
    <col min="3" max="3" width="14.5703125" bestFit="1" customWidth="1"/>
    <col min="4" max="4" width="12" bestFit="1" customWidth="1"/>
    <col min="5" max="5" width="13.7109375" bestFit="1" customWidth="1"/>
    <col min="6" max="6" width="10.28515625" bestFit="1" customWidth="1"/>
    <col min="7" max="7" width="16.7109375" bestFit="1" customWidth="1"/>
    <col min="8" max="8" width="8.7109375" customWidth="1"/>
    <col min="9" max="9" width="17.85546875" bestFit="1" customWidth="1"/>
    <col min="10" max="10" width="9.140625" bestFit="1" customWidth="1"/>
    <col min="11" max="11" width="14.7109375" customWidth="1"/>
    <col min="12" max="12" width="17.85546875" bestFit="1" customWidth="1"/>
    <col min="13" max="13" width="14.7109375" customWidth="1"/>
    <col min="14" max="27" width="8.7109375" customWidth="1"/>
  </cols>
  <sheetData>
    <row r="1" spans="1:14" ht="14.25" customHeight="1" thickBot="1" x14ac:dyDescent="0.3">
      <c r="A1" s="1" t="s">
        <v>0</v>
      </c>
      <c r="B1" s="25" t="str">
        <f>Nome</f>
        <v>Giulio</v>
      </c>
      <c r="C1" s="79"/>
      <c r="I1" s="93" t="s">
        <v>30</v>
      </c>
      <c r="J1" s="94">
        <f>NETWORKDAYS(DATE(AnnoGiu,Mese6,1),DATE(AnnoGiu,Mese6+1,0),)*OreTarget</f>
        <v>7.333333333333333</v>
      </c>
    </row>
    <row r="2" spans="1:14" ht="14.25" customHeight="1" thickBot="1" x14ac:dyDescent="0.3">
      <c r="A2" s="2" t="s">
        <v>2</v>
      </c>
      <c r="B2" s="26" t="str">
        <f>Cognome</f>
        <v>D'Errico</v>
      </c>
      <c r="C2" s="79"/>
      <c r="I2" s="93" t="s">
        <v>31</v>
      </c>
      <c r="J2" s="94">
        <f>J3+J5+J6+OrePermessiGiu+J8</f>
        <v>0</v>
      </c>
    </row>
    <row r="3" spans="1:14" ht="14.25" customHeight="1" thickBot="1" x14ac:dyDescent="0.3">
      <c r="A3" s="2" t="s">
        <v>4</v>
      </c>
      <c r="B3" s="3">
        <f>Mese1+5</f>
        <v>6</v>
      </c>
      <c r="C3" s="80"/>
      <c r="I3" s="95" t="s">
        <v>9</v>
      </c>
      <c r="J3" s="94">
        <f>SUM(OreLavorateGiu)</f>
        <v>0</v>
      </c>
    </row>
    <row r="4" spans="1:14" ht="14.25" customHeight="1" thickBot="1" x14ac:dyDescent="0.3">
      <c r="A4" s="4" t="s">
        <v>5</v>
      </c>
      <c r="B4" s="5">
        <f>Anno</f>
        <v>2023</v>
      </c>
      <c r="C4" s="80"/>
      <c r="I4" s="97" t="s">
        <v>38</v>
      </c>
      <c r="J4" s="99">
        <f>J1-J5-J6-OrePermessiGiu-J8</f>
        <v>7.333333333333333</v>
      </c>
      <c r="K4" s="7"/>
      <c r="L4" s="7"/>
      <c r="M4" s="7"/>
    </row>
    <row r="5" spans="1:14" ht="14.25" customHeight="1" thickBot="1" x14ac:dyDescent="0.3">
      <c r="A5" s="8"/>
      <c r="I5" s="97" t="s">
        <v>32</v>
      </c>
      <c r="J5" s="96"/>
      <c r="K5" s="7"/>
      <c r="L5" s="7"/>
      <c r="M5" s="9"/>
    </row>
    <row r="6" spans="1:14" ht="14.25" customHeight="1" thickBot="1" x14ac:dyDescent="0.3">
      <c r="A6" s="15" t="s">
        <v>13</v>
      </c>
      <c r="B6" s="19">
        <f>DurataPausa</f>
        <v>3.125E-2</v>
      </c>
      <c r="C6" s="7"/>
      <c r="I6" s="97" t="s">
        <v>33</v>
      </c>
      <c r="J6" s="96"/>
      <c r="K6" s="7"/>
      <c r="L6" s="7"/>
      <c r="M6" s="7"/>
    </row>
    <row r="7" spans="1:14" ht="14.25" customHeight="1" thickBot="1" x14ac:dyDescent="0.3">
      <c r="A7" s="16" t="s">
        <v>12</v>
      </c>
      <c r="B7" s="17">
        <f>OraPausa</f>
        <v>0.55208333333333337</v>
      </c>
      <c r="C7" s="7"/>
      <c r="G7" s="10"/>
      <c r="H7" s="10"/>
      <c r="I7" s="97" t="s">
        <v>34</v>
      </c>
      <c r="J7" s="96"/>
      <c r="K7" s="7"/>
      <c r="L7" s="7"/>
      <c r="M7" s="7"/>
    </row>
    <row r="8" spans="1:14" ht="14.25" customHeight="1" thickBot="1" x14ac:dyDescent="0.3">
      <c r="A8" s="14" t="s">
        <v>6</v>
      </c>
      <c r="B8" s="18">
        <f>OreTarget</f>
        <v>0.33333333333333331</v>
      </c>
      <c r="C8" s="7"/>
      <c r="F8" s="7"/>
      <c r="I8" s="97" t="s">
        <v>35</v>
      </c>
      <c r="J8" s="96"/>
      <c r="K8" s="7"/>
      <c r="L8" s="7"/>
      <c r="M8" s="7"/>
    </row>
    <row r="9" spans="1:14" ht="14.25" customHeight="1" thickBot="1" x14ac:dyDescent="0.3">
      <c r="K9" s="7"/>
      <c r="L9" s="7"/>
      <c r="M9" s="7"/>
    </row>
    <row r="10" spans="1:14" ht="14.25" customHeight="1" thickBot="1" x14ac:dyDescent="0.3">
      <c r="A10" s="62" t="s">
        <v>7</v>
      </c>
      <c r="B10" s="63" t="s">
        <v>40</v>
      </c>
      <c r="C10" s="63" t="s">
        <v>29</v>
      </c>
      <c r="D10" s="63" t="s">
        <v>8</v>
      </c>
      <c r="E10" s="63" t="s">
        <v>9</v>
      </c>
      <c r="F10" s="64" t="s">
        <v>10</v>
      </c>
      <c r="G10" s="65" t="s">
        <v>11</v>
      </c>
      <c r="I10" s="103" t="s">
        <v>14</v>
      </c>
      <c r="J10" s="104"/>
      <c r="L10" s="105" t="s">
        <v>15</v>
      </c>
      <c r="M10" s="106"/>
    </row>
    <row r="11" spans="1:14" ht="14.25" customHeight="1" x14ac:dyDescent="0.25">
      <c r="A11" s="70">
        <f>DATE(AnnoGiu,Mese6,GiorniMesi!F2)</f>
        <v>45078</v>
      </c>
      <c r="B11" s="48"/>
      <c r="C11" s="48" t="str">
        <f t="shared" ref="C11:C40" si="0">IF(B11&lt;&gt;"", IF(B11 &lt; OraPausaGiu, B11 + OreTargetGiu + DurataPausaGiu, IF(AND(B11 &gt;= OraPausaGiu, B11 &lt;= OraPausaGiu + DurataPausaGiu), OraPausaGiu + DurataPausaGiu + OreTargetGiu/2, B11 + OreTargetGiu/2)),"")</f>
        <v/>
      </c>
      <c r="D11" s="48"/>
      <c r="E11" s="48" t="str">
        <f t="shared" ref="E11:E40" si="1">IF(OR(ISBLANK(B11),ISBLANK(D11)),"", IF(B11 &lt; OraPausaGiu, IF(D11 &gt; OraPausaGiu + DurataPausaGiu, ABS(D11 - DurataPausaGiu - B11), IF(D11 &lt; OraPausaGiu, ABS(D11 - B11), ABS(OraPausaGiu - B11))), IF(B11 &lt; OraPausaGiu + DurataPausaGiu, IF(D11 &gt; OraPausaGiu + DurataPausaGiu, ABS(D11 - (OraPausaGiu + DurataPausaGiu)), ABS(D11 - D11)), IF(D11 &gt; OraPausaGiu + DurataPausaGiu, ABS(D11 - B11), ABS(D11 - D11)))))</f>
        <v/>
      </c>
      <c r="F11" s="34" t="str">
        <f t="shared" ref="F11:F40" si="2">IF(OR(ISBLANK(B11),ISBLANK(D11)),"",
         ABS(OreTargetGiu-E11))</f>
        <v/>
      </c>
      <c r="G11" s="53" t="str">
        <f t="shared" ref="G11:G40" si="3">IF(OR(ISBLANK(B11),ISBLANK(D11)),"",
        IF(E11&lt;&gt;OreTargetGiu,
               IF(E11&gt;OreTargetGiu,"Overtime","Undertime"),
          ""))</f>
        <v/>
      </c>
      <c r="I11" s="20" t="s">
        <v>1</v>
      </c>
      <c r="J11" s="21">
        <f>SUMIF(OverUnderTimeGiu, "Overtime",DifferenzaGiu)</f>
        <v>0</v>
      </c>
      <c r="L11" s="27" t="s">
        <v>1</v>
      </c>
      <c r="M11" s="28">
        <f>SUMIF(OverUnderTimeGiu, "Overtime",DifferenzaGiu)+Mag!M11</f>
        <v>0</v>
      </c>
    </row>
    <row r="12" spans="1:14" ht="14.25" customHeight="1" thickBot="1" x14ac:dyDescent="0.3">
      <c r="A12" s="70">
        <f>DATE(AnnoGiu,Mese6,GiorniMesi!F3)</f>
        <v>45079</v>
      </c>
      <c r="B12" s="48"/>
      <c r="C12" s="48" t="str">
        <f t="shared" si="0"/>
        <v/>
      </c>
      <c r="D12" s="48"/>
      <c r="E12" s="48" t="str">
        <f t="shared" si="1"/>
        <v/>
      </c>
      <c r="F12" s="34" t="str">
        <f t="shared" si="2"/>
        <v/>
      </c>
      <c r="G12" s="53" t="str">
        <f t="shared" si="3"/>
        <v/>
      </c>
      <c r="I12" s="22" t="s">
        <v>3</v>
      </c>
      <c r="J12" s="23">
        <f>IF(SUMIF(OverUnderTimeGiu, "Undertime",DifferenzaGiu)&gt;=OrePermessiGiu, ABS(SUMIF(OverUnderTimeGiu, "Undertime",DifferenzaGiu) - OrePermessiGiu), ABS(OrePermessiGiu - SUMIF(OverUnderTimeGiu, "Undertime",DifferenzaGiu)))</f>
        <v>0</v>
      </c>
      <c r="K12" s="91">
        <v>6.8287037037037025E-4</v>
      </c>
      <c r="L12" s="29" t="s">
        <v>3</v>
      </c>
      <c r="M12" s="30">
        <f>IF(SUMIF(OverUnderTimeGiu, "Undertime",DifferenzaGiu)&gt;=OrePermessiGiu, ABS(SUMIF(OverUnderTimeGiu, "Undertime",DifferenzaGiu) - OrePermessiGiu + PrtlUntmTOTMag), ABS(PrtlUntmTOTMag + OrePermessiGiu - SUMIF(OverUnderTimeGiu, "Undertime",DifferenzaGiu)))</f>
        <v>0</v>
      </c>
    </row>
    <row r="13" spans="1:14" ht="14.25" customHeight="1" thickBot="1" x14ac:dyDescent="0.3">
      <c r="A13" s="70">
        <f>DATE(AnnoGiu,Mese6,GiorniMesi!F4)</f>
        <v>45080</v>
      </c>
      <c r="B13" s="48"/>
      <c r="C13" s="48" t="str">
        <f t="shared" si="0"/>
        <v/>
      </c>
      <c r="D13" s="48"/>
      <c r="E13" s="48" t="str">
        <f t="shared" si="1"/>
        <v/>
      </c>
      <c r="F13" s="34" t="str">
        <f t="shared" si="2"/>
        <v/>
      </c>
      <c r="G13" s="53" t="str">
        <f t="shared" si="3"/>
        <v/>
      </c>
      <c r="K13" s="10"/>
    </row>
    <row r="14" spans="1:14" ht="14.25" customHeight="1" thickBot="1" x14ac:dyDescent="0.3">
      <c r="A14" s="70">
        <f>DATE(AnnoGiu,Mese6,GiorniMesi!F5)</f>
        <v>45081</v>
      </c>
      <c r="B14" s="48"/>
      <c r="C14" s="48" t="str">
        <f t="shared" si="0"/>
        <v/>
      </c>
      <c r="D14" s="48"/>
      <c r="E14" s="48" t="str">
        <f t="shared" si="1"/>
        <v/>
      </c>
      <c r="F14" s="34" t="str">
        <f t="shared" si="2"/>
        <v/>
      </c>
      <c r="G14" s="53" t="str">
        <f t="shared" si="3"/>
        <v/>
      </c>
      <c r="I14" s="6" t="str">
        <f>IF(ABS(ABS(PrtlOvtmGiu)-ABS(PrtlUntmGiu))&lt; OneMinuteGiu,"", IF(ABS(PrtlOvtmGiu) &gt; ABS(PrtlUntmGiu), "OVERTIME", "UNDERTIME"))</f>
        <v/>
      </c>
      <c r="J14" s="13">
        <f>ABS(ABS(PrtlOvtmGiu)-ABS(PrtlUntmGiu))</f>
        <v>0</v>
      </c>
      <c r="K14" s="10"/>
      <c r="L14" s="31" t="str">
        <f>IF(ABS(ABS(PrtlOvtmTOTGiu)-ABS(PrtlUntmTOTGiu))&lt; OneMinuteGiu,"",
IF(ABS(PrtlOvtmTOTGiu) &gt; ABS(PrtlUntmTOTGiu), "OVERTIME", "UNDERTIME"))</f>
        <v/>
      </c>
      <c r="M14" s="32">
        <f>ABS(ABS(PrtlOvtmTOTGiu)-ABS(PrtlUntmTOTGiu))</f>
        <v>0</v>
      </c>
      <c r="N14" s="7"/>
    </row>
    <row r="15" spans="1:14" ht="14.25" customHeight="1" x14ac:dyDescent="0.25">
      <c r="A15" s="70">
        <f>DATE(AnnoGiu,Mese6,GiorniMesi!F6)</f>
        <v>45082</v>
      </c>
      <c r="B15" s="48"/>
      <c r="C15" s="48" t="str">
        <f t="shared" si="0"/>
        <v/>
      </c>
      <c r="D15" s="48"/>
      <c r="E15" s="48" t="str">
        <f t="shared" si="1"/>
        <v/>
      </c>
      <c r="F15" s="34" t="str">
        <f t="shared" si="2"/>
        <v/>
      </c>
      <c r="G15" s="53" t="str">
        <f t="shared" si="3"/>
        <v/>
      </c>
      <c r="K15" s="10"/>
    </row>
    <row r="16" spans="1:14" ht="14.25" customHeight="1" x14ac:dyDescent="0.25">
      <c r="A16" s="70">
        <f>DATE(AnnoGiu,Mese6,GiorniMesi!F7)</f>
        <v>45083</v>
      </c>
      <c r="B16" s="48"/>
      <c r="C16" s="48" t="str">
        <f t="shared" si="0"/>
        <v/>
      </c>
      <c r="D16" s="48"/>
      <c r="E16" s="48" t="str">
        <f t="shared" si="1"/>
        <v/>
      </c>
      <c r="F16" s="34" t="str">
        <f t="shared" si="2"/>
        <v/>
      </c>
      <c r="G16" s="53" t="str">
        <f t="shared" si="3"/>
        <v/>
      </c>
      <c r="K16" s="10"/>
    </row>
    <row r="17" spans="1:11" ht="14.25" customHeight="1" x14ac:dyDescent="0.25">
      <c r="A17" s="70">
        <f>DATE(AnnoGiu,Mese6,GiorniMesi!F8)</f>
        <v>45084</v>
      </c>
      <c r="B17" s="48"/>
      <c r="C17" s="48" t="str">
        <f t="shared" si="0"/>
        <v/>
      </c>
      <c r="D17" s="48"/>
      <c r="E17" s="48" t="str">
        <f t="shared" si="1"/>
        <v/>
      </c>
      <c r="F17" s="34" t="str">
        <f t="shared" si="2"/>
        <v/>
      </c>
      <c r="G17" s="53" t="str">
        <f t="shared" si="3"/>
        <v/>
      </c>
      <c r="K17" s="10"/>
    </row>
    <row r="18" spans="1:11" ht="14.25" customHeight="1" x14ac:dyDescent="0.25">
      <c r="A18" s="70">
        <f>DATE(AnnoGiu,Mese6,GiorniMesi!F9)</f>
        <v>45085</v>
      </c>
      <c r="B18" s="48"/>
      <c r="C18" s="48" t="str">
        <f t="shared" si="0"/>
        <v/>
      </c>
      <c r="D18" s="48"/>
      <c r="E18" s="48" t="str">
        <f t="shared" si="1"/>
        <v/>
      </c>
      <c r="F18" s="34" t="str">
        <f t="shared" si="2"/>
        <v/>
      </c>
      <c r="G18" s="53" t="str">
        <f t="shared" si="3"/>
        <v/>
      </c>
      <c r="K18" s="10"/>
    </row>
    <row r="19" spans="1:11" ht="14.25" customHeight="1" x14ac:dyDescent="0.25">
      <c r="A19" s="70">
        <f>DATE(AnnoGiu,Mese6,GiorniMesi!F10)</f>
        <v>45086</v>
      </c>
      <c r="B19" s="48"/>
      <c r="C19" s="48" t="str">
        <f t="shared" si="0"/>
        <v/>
      </c>
      <c r="D19" s="48"/>
      <c r="E19" s="48" t="str">
        <f t="shared" si="1"/>
        <v/>
      </c>
      <c r="F19" s="34" t="str">
        <f t="shared" si="2"/>
        <v/>
      </c>
      <c r="G19" s="53" t="str">
        <f t="shared" si="3"/>
        <v/>
      </c>
    </row>
    <row r="20" spans="1:11" ht="14.25" customHeight="1" x14ac:dyDescent="0.25">
      <c r="A20" s="70">
        <f>DATE(AnnoGiu,Mese6,GiorniMesi!F11)</f>
        <v>45087</v>
      </c>
      <c r="B20" s="48"/>
      <c r="C20" s="48" t="str">
        <f t="shared" si="0"/>
        <v/>
      </c>
      <c r="D20" s="48"/>
      <c r="E20" s="48" t="str">
        <f t="shared" si="1"/>
        <v/>
      </c>
      <c r="F20" s="34" t="str">
        <f t="shared" si="2"/>
        <v/>
      </c>
      <c r="G20" s="53" t="str">
        <f t="shared" si="3"/>
        <v/>
      </c>
    </row>
    <row r="21" spans="1:11" ht="14.25" customHeight="1" x14ac:dyDescent="0.25">
      <c r="A21" s="70">
        <f>DATE(AnnoGiu,Mese6,GiorniMesi!F12)</f>
        <v>45088</v>
      </c>
      <c r="B21" s="48"/>
      <c r="C21" s="48" t="str">
        <f t="shared" si="0"/>
        <v/>
      </c>
      <c r="D21" s="48"/>
      <c r="E21" s="48" t="str">
        <f t="shared" si="1"/>
        <v/>
      </c>
      <c r="F21" s="34" t="str">
        <f t="shared" si="2"/>
        <v/>
      </c>
      <c r="G21" s="53" t="str">
        <f t="shared" si="3"/>
        <v/>
      </c>
    </row>
    <row r="22" spans="1:11" ht="14.25" customHeight="1" x14ac:dyDescent="0.25">
      <c r="A22" s="70">
        <f>DATE(AnnoGiu,Mese6,GiorniMesi!F13)</f>
        <v>45089</v>
      </c>
      <c r="B22" s="48"/>
      <c r="C22" s="48" t="str">
        <f t="shared" si="0"/>
        <v/>
      </c>
      <c r="D22" s="48"/>
      <c r="E22" s="48" t="str">
        <f t="shared" si="1"/>
        <v/>
      </c>
      <c r="F22" s="34" t="str">
        <f t="shared" si="2"/>
        <v/>
      </c>
      <c r="G22" s="53" t="str">
        <f t="shared" si="3"/>
        <v/>
      </c>
    </row>
    <row r="23" spans="1:11" ht="14.25" customHeight="1" x14ac:dyDescent="0.25">
      <c r="A23" s="70">
        <f>DATE(AnnoGiu,Mese6,GiorniMesi!F14)</f>
        <v>45090</v>
      </c>
      <c r="B23" s="48"/>
      <c r="C23" s="48" t="str">
        <f t="shared" si="0"/>
        <v/>
      </c>
      <c r="D23" s="48"/>
      <c r="E23" s="48" t="str">
        <f t="shared" si="1"/>
        <v/>
      </c>
      <c r="F23" s="34" t="str">
        <f t="shared" si="2"/>
        <v/>
      </c>
      <c r="G23" s="53" t="str">
        <f t="shared" si="3"/>
        <v/>
      </c>
    </row>
    <row r="24" spans="1:11" ht="14.25" customHeight="1" x14ac:dyDescent="0.25">
      <c r="A24" s="70">
        <f>DATE(AnnoGiu,Mese6,GiorniMesi!F15)</f>
        <v>45091</v>
      </c>
      <c r="B24" s="48"/>
      <c r="C24" s="48" t="str">
        <f t="shared" si="0"/>
        <v/>
      </c>
      <c r="D24" s="48"/>
      <c r="E24" s="48" t="str">
        <f t="shared" si="1"/>
        <v/>
      </c>
      <c r="F24" s="34" t="str">
        <f t="shared" si="2"/>
        <v/>
      </c>
      <c r="G24" s="53" t="str">
        <f t="shared" si="3"/>
        <v/>
      </c>
    </row>
    <row r="25" spans="1:11" ht="14.25" customHeight="1" x14ac:dyDescent="0.25">
      <c r="A25" s="70">
        <f>DATE(AnnoGiu,Mese6,GiorniMesi!F16)</f>
        <v>45092</v>
      </c>
      <c r="B25" s="48"/>
      <c r="C25" s="48" t="str">
        <f t="shared" si="0"/>
        <v/>
      </c>
      <c r="D25" s="48"/>
      <c r="E25" s="48" t="str">
        <f t="shared" si="1"/>
        <v/>
      </c>
      <c r="F25" s="34" t="str">
        <f t="shared" si="2"/>
        <v/>
      </c>
      <c r="G25" s="53" t="str">
        <f t="shared" si="3"/>
        <v/>
      </c>
    </row>
    <row r="26" spans="1:11" ht="14.25" customHeight="1" x14ac:dyDescent="0.25">
      <c r="A26" s="70">
        <f>DATE(AnnoGiu,Mese6,GiorniMesi!F17)</f>
        <v>45093</v>
      </c>
      <c r="B26" s="48"/>
      <c r="C26" s="48" t="str">
        <f t="shared" si="0"/>
        <v/>
      </c>
      <c r="D26" s="48"/>
      <c r="E26" s="48" t="str">
        <f t="shared" si="1"/>
        <v/>
      </c>
      <c r="F26" s="34" t="str">
        <f t="shared" si="2"/>
        <v/>
      </c>
      <c r="G26" s="53" t="str">
        <f t="shared" si="3"/>
        <v/>
      </c>
    </row>
    <row r="27" spans="1:11" ht="14.25" customHeight="1" x14ac:dyDescent="0.25">
      <c r="A27" s="70">
        <f>DATE(AnnoGiu,Mese6,GiorniMesi!F18)</f>
        <v>45094</v>
      </c>
      <c r="B27" s="48"/>
      <c r="C27" s="48" t="str">
        <f t="shared" si="0"/>
        <v/>
      </c>
      <c r="D27" s="48"/>
      <c r="E27" s="48" t="str">
        <f t="shared" si="1"/>
        <v/>
      </c>
      <c r="F27" s="34" t="str">
        <f t="shared" si="2"/>
        <v/>
      </c>
      <c r="G27" s="53" t="str">
        <f t="shared" si="3"/>
        <v/>
      </c>
    </row>
    <row r="28" spans="1:11" ht="14.25" customHeight="1" x14ac:dyDescent="0.25">
      <c r="A28" s="70">
        <f>DATE(AnnoGiu,Mese6,GiorniMesi!F19)</f>
        <v>45095</v>
      </c>
      <c r="B28" s="48"/>
      <c r="C28" s="48" t="str">
        <f t="shared" si="0"/>
        <v/>
      </c>
      <c r="D28" s="48"/>
      <c r="E28" s="48" t="str">
        <f t="shared" si="1"/>
        <v/>
      </c>
      <c r="F28" s="34" t="str">
        <f t="shared" si="2"/>
        <v/>
      </c>
      <c r="G28" s="53" t="str">
        <f t="shared" si="3"/>
        <v/>
      </c>
    </row>
    <row r="29" spans="1:11" ht="14.25" customHeight="1" x14ac:dyDescent="0.25">
      <c r="A29" s="70">
        <f>DATE(AnnoGiu,Mese6,GiorniMesi!F20)</f>
        <v>45096</v>
      </c>
      <c r="B29" s="48"/>
      <c r="C29" s="48" t="str">
        <f t="shared" si="0"/>
        <v/>
      </c>
      <c r="D29" s="48"/>
      <c r="E29" s="48" t="str">
        <f t="shared" si="1"/>
        <v/>
      </c>
      <c r="F29" s="34" t="str">
        <f t="shared" si="2"/>
        <v/>
      </c>
      <c r="G29" s="53" t="str">
        <f t="shared" si="3"/>
        <v/>
      </c>
    </row>
    <row r="30" spans="1:11" ht="14.25" customHeight="1" x14ac:dyDescent="0.25">
      <c r="A30" s="70">
        <f>DATE(AnnoGiu,Mese6,GiorniMesi!F21)</f>
        <v>45097</v>
      </c>
      <c r="B30" s="48"/>
      <c r="C30" s="48" t="str">
        <f t="shared" si="0"/>
        <v/>
      </c>
      <c r="D30" s="48"/>
      <c r="E30" s="48" t="str">
        <f t="shared" si="1"/>
        <v/>
      </c>
      <c r="F30" s="34" t="str">
        <f t="shared" si="2"/>
        <v/>
      </c>
      <c r="G30" s="53" t="str">
        <f t="shared" si="3"/>
        <v/>
      </c>
    </row>
    <row r="31" spans="1:11" ht="14.25" customHeight="1" x14ac:dyDescent="0.25">
      <c r="A31" s="70">
        <f>DATE(AnnoGiu,Mese6,GiorniMesi!F22)</f>
        <v>45098</v>
      </c>
      <c r="B31" s="48"/>
      <c r="C31" s="48" t="str">
        <f t="shared" si="0"/>
        <v/>
      </c>
      <c r="D31" s="48"/>
      <c r="E31" s="48" t="str">
        <f t="shared" si="1"/>
        <v/>
      </c>
      <c r="F31" s="34" t="str">
        <f t="shared" si="2"/>
        <v/>
      </c>
      <c r="G31" s="53" t="str">
        <f t="shared" si="3"/>
        <v/>
      </c>
    </row>
    <row r="32" spans="1:11" ht="14.25" customHeight="1" x14ac:dyDescent="0.25">
      <c r="A32" s="70">
        <f>DATE(AnnoGiu,Mese6,GiorniMesi!F23)</f>
        <v>45099</v>
      </c>
      <c r="B32" s="48"/>
      <c r="C32" s="48" t="str">
        <f t="shared" si="0"/>
        <v/>
      </c>
      <c r="D32" s="48"/>
      <c r="E32" s="48" t="str">
        <f t="shared" si="1"/>
        <v/>
      </c>
      <c r="F32" s="34" t="str">
        <f t="shared" si="2"/>
        <v/>
      </c>
      <c r="G32" s="53" t="str">
        <f t="shared" si="3"/>
        <v/>
      </c>
    </row>
    <row r="33" spans="1:7" ht="14.25" customHeight="1" x14ac:dyDescent="0.25">
      <c r="A33" s="70">
        <f>DATE(AnnoGiu,Mese6,GiorniMesi!F24)</f>
        <v>45100</v>
      </c>
      <c r="B33" s="48"/>
      <c r="C33" s="48" t="str">
        <f t="shared" si="0"/>
        <v/>
      </c>
      <c r="D33" s="48"/>
      <c r="E33" s="48" t="str">
        <f t="shared" si="1"/>
        <v/>
      </c>
      <c r="F33" s="34" t="str">
        <f t="shared" si="2"/>
        <v/>
      </c>
      <c r="G33" s="53" t="str">
        <f t="shared" si="3"/>
        <v/>
      </c>
    </row>
    <row r="34" spans="1:7" ht="14.25" customHeight="1" x14ac:dyDescent="0.25">
      <c r="A34" s="70">
        <f>DATE(AnnoGiu,Mese6,GiorniMesi!F25)</f>
        <v>45101</v>
      </c>
      <c r="B34" s="48"/>
      <c r="C34" s="48" t="str">
        <f t="shared" si="0"/>
        <v/>
      </c>
      <c r="D34" s="48"/>
      <c r="E34" s="48" t="str">
        <f t="shared" si="1"/>
        <v/>
      </c>
      <c r="F34" s="34" t="str">
        <f t="shared" si="2"/>
        <v/>
      </c>
      <c r="G34" s="53" t="str">
        <f t="shared" si="3"/>
        <v/>
      </c>
    </row>
    <row r="35" spans="1:7" ht="14.25" customHeight="1" x14ac:dyDescent="0.25">
      <c r="A35" s="70">
        <f>DATE(AnnoGiu,Mese6,GiorniMesi!F26)</f>
        <v>45102</v>
      </c>
      <c r="B35" s="48"/>
      <c r="C35" s="48" t="str">
        <f t="shared" si="0"/>
        <v/>
      </c>
      <c r="D35" s="48"/>
      <c r="E35" s="48" t="str">
        <f t="shared" si="1"/>
        <v/>
      </c>
      <c r="F35" s="34" t="str">
        <f t="shared" si="2"/>
        <v/>
      </c>
      <c r="G35" s="53" t="str">
        <f t="shared" si="3"/>
        <v/>
      </c>
    </row>
    <row r="36" spans="1:7" ht="14.25" customHeight="1" x14ac:dyDescent="0.25">
      <c r="A36" s="70">
        <f>DATE(AnnoGiu,Mese6,GiorniMesi!F27)</f>
        <v>45103</v>
      </c>
      <c r="B36" s="48"/>
      <c r="C36" s="48" t="str">
        <f t="shared" si="0"/>
        <v/>
      </c>
      <c r="D36" s="48"/>
      <c r="E36" s="48" t="str">
        <f t="shared" si="1"/>
        <v/>
      </c>
      <c r="F36" s="34" t="str">
        <f t="shared" si="2"/>
        <v/>
      </c>
      <c r="G36" s="53" t="str">
        <f t="shared" si="3"/>
        <v/>
      </c>
    </row>
    <row r="37" spans="1:7" ht="14.25" customHeight="1" x14ac:dyDescent="0.25">
      <c r="A37" s="70">
        <f>DATE(AnnoGiu,Mese6,GiorniMesi!F28)</f>
        <v>45104</v>
      </c>
      <c r="B37" s="48"/>
      <c r="C37" s="48" t="str">
        <f t="shared" si="0"/>
        <v/>
      </c>
      <c r="D37" s="48"/>
      <c r="E37" s="48" t="str">
        <f t="shared" si="1"/>
        <v/>
      </c>
      <c r="F37" s="34" t="str">
        <f t="shared" si="2"/>
        <v/>
      </c>
      <c r="G37" s="53" t="str">
        <f t="shared" si="3"/>
        <v/>
      </c>
    </row>
    <row r="38" spans="1:7" ht="14.25" customHeight="1" x14ac:dyDescent="0.25">
      <c r="A38" s="70">
        <f>DATE(AnnoGiu,Mese6,GiorniMesi!F29)</f>
        <v>45105</v>
      </c>
      <c r="B38" s="48"/>
      <c r="C38" s="48" t="str">
        <f t="shared" si="0"/>
        <v/>
      </c>
      <c r="D38" s="48"/>
      <c r="E38" s="48" t="str">
        <f t="shared" si="1"/>
        <v/>
      </c>
      <c r="F38" s="34" t="str">
        <f t="shared" si="2"/>
        <v/>
      </c>
      <c r="G38" s="53" t="str">
        <f t="shared" si="3"/>
        <v/>
      </c>
    </row>
    <row r="39" spans="1:7" ht="14.25" customHeight="1" x14ac:dyDescent="0.25">
      <c r="A39" s="70">
        <f>DATE(AnnoGiu,Mese6,GiorniMesi!F30)</f>
        <v>45106</v>
      </c>
      <c r="B39" s="48"/>
      <c r="C39" s="48" t="str">
        <f t="shared" si="0"/>
        <v/>
      </c>
      <c r="D39" s="48"/>
      <c r="E39" s="48" t="str">
        <f t="shared" si="1"/>
        <v/>
      </c>
      <c r="F39" s="34" t="str">
        <f t="shared" si="2"/>
        <v/>
      </c>
      <c r="G39" s="53" t="str">
        <f t="shared" si="3"/>
        <v/>
      </c>
    </row>
    <row r="40" spans="1:7" ht="14.25" customHeight="1" thickBot="1" x14ac:dyDescent="0.3">
      <c r="A40" s="71">
        <f>DATE(AnnoGiu,Mese6,GiorniMesi!F31)</f>
        <v>45107</v>
      </c>
      <c r="B40" s="51"/>
      <c r="C40" s="48" t="str">
        <f t="shared" si="0"/>
        <v/>
      </c>
      <c r="D40" s="48"/>
      <c r="E40" s="48" t="str">
        <f t="shared" si="1"/>
        <v/>
      </c>
      <c r="F40" s="34" t="str">
        <f t="shared" si="2"/>
        <v/>
      </c>
      <c r="G40" s="52" t="str">
        <f t="shared" si="3"/>
        <v/>
      </c>
    </row>
    <row r="41" spans="1:7" ht="14.25" customHeight="1" x14ac:dyDescent="0.25">
      <c r="A41" s="11"/>
    </row>
    <row r="42" spans="1:7" ht="14.25" customHeight="1" x14ac:dyDescent="0.25">
      <c r="A42" s="11"/>
    </row>
    <row r="43" spans="1:7" ht="14.25" customHeight="1" x14ac:dyDescent="0.25">
      <c r="A43" s="11"/>
    </row>
    <row r="44" spans="1:7" ht="14.25" customHeight="1" x14ac:dyDescent="0.25">
      <c r="A44" s="11"/>
    </row>
    <row r="45" spans="1:7" ht="14.25" customHeight="1" x14ac:dyDescent="0.25">
      <c r="A45" s="11"/>
    </row>
    <row r="46" spans="1:7" ht="14.25" customHeight="1" x14ac:dyDescent="0.25">
      <c r="A46" s="11"/>
    </row>
    <row r="47" spans="1:7" ht="14.25" customHeight="1" x14ac:dyDescent="0.25">
      <c r="A47" s="11"/>
    </row>
    <row r="48" spans="1:7" ht="14.25" customHeight="1" x14ac:dyDescent="0.25">
      <c r="A48" s="11"/>
    </row>
    <row r="49" spans="1:1" ht="14.25" customHeight="1" x14ac:dyDescent="0.25">
      <c r="A49" s="11"/>
    </row>
    <row r="50" spans="1:1" ht="14.25" customHeight="1" x14ac:dyDescent="0.25">
      <c r="A50" s="11"/>
    </row>
    <row r="51" spans="1:1" ht="14.25" customHeight="1" x14ac:dyDescent="0.25">
      <c r="A51" s="11"/>
    </row>
    <row r="52" spans="1:1" ht="14.25" customHeight="1" x14ac:dyDescent="0.25">
      <c r="A52" s="11"/>
    </row>
    <row r="53" spans="1:1" ht="14.25" customHeight="1" x14ac:dyDescent="0.25">
      <c r="A53" s="11"/>
    </row>
    <row r="54" spans="1:1" ht="14.25" customHeight="1" x14ac:dyDescent="0.25">
      <c r="A54" s="11"/>
    </row>
    <row r="55" spans="1:1" ht="14.25" customHeight="1" x14ac:dyDescent="0.25">
      <c r="A55" s="11"/>
    </row>
    <row r="56" spans="1:1" ht="14.25" customHeight="1" x14ac:dyDescent="0.25">
      <c r="A56" s="11"/>
    </row>
    <row r="57" spans="1:1" ht="14.25" customHeight="1" x14ac:dyDescent="0.25">
      <c r="A57" s="11"/>
    </row>
    <row r="58" spans="1:1" ht="14.25" customHeight="1" x14ac:dyDescent="0.25">
      <c r="A58" s="11"/>
    </row>
    <row r="59" spans="1:1" ht="14.25" customHeight="1" x14ac:dyDescent="0.25">
      <c r="A59" s="11"/>
    </row>
    <row r="60" spans="1:1" ht="14.25" customHeight="1" x14ac:dyDescent="0.25">
      <c r="A60" s="11"/>
    </row>
    <row r="61" spans="1:1" ht="14.25" customHeight="1" x14ac:dyDescent="0.25">
      <c r="A61" s="11"/>
    </row>
    <row r="62" spans="1:1" ht="14.25" customHeight="1" x14ac:dyDescent="0.25">
      <c r="A62" s="11"/>
    </row>
    <row r="63" spans="1:1" ht="14.25" customHeight="1" x14ac:dyDescent="0.25">
      <c r="A63" s="11"/>
    </row>
    <row r="64" spans="1:1" ht="14.25" customHeight="1" x14ac:dyDescent="0.25">
      <c r="A64" s="11"/>
    </row>
    <row r="65" spans="1:1" ht="14.25" customHeight="1" x14ac:dyDescent="0.25">
      <c r="A65" s="11"/>
    </row>
    <row r="66" spans="1:1" ht="14.25" customHeight="1" x14ac:dyDescent="0.25">
      <c r="A66" s="11"/>
    </row>
    <row r="67" spans="1:1" ht="14.25" customHeight="1" x14ac:dyDescent="0.25">
      <c r="A67" s="11"/>
    </row>
    <row r="68" spans="1:1" ht="14.25" customHeight="1" x14ac:dyDescent="0.25">
      <c r="A68" s="11"/>
    </row>
    <row r="69" spans="1:1" ht="14.25" customHeight="1" x14ac:dyDescent="0.25">
      <c r="A69" s="11"/>
    </row>
    <row r="70" spans="1:1" ht="14.25" customHeight="1" x14ac:dyDescent="0.25">
      <c r="A70" s="11"/>
    </row>
    <row r="71" spans="1:1" ht="14.25" customHeight="1" x14ac:dyDescent="0.25">
      <c r="A71" s="11"/>
    </row>
    <row r="72" spans="1:1" ht="14.25" customHeight="1" x14ac:dyDescent="0.25">
      <c r="A72" s="11"/>
    </row>
    <row r="73" spans="1:1" ht="14.25" customHeight="1" x14ac:dyDescent="0.25">
      <c r="A73" s="11"/>
    </row>
    <row r="74" spans="1:1" ht="14.25" customHeight="1" x14ac:dyDescent="0.25">
      <c r="A74" s="11"/>
    </row>
    <row r="75" spans="1:1" ht="14.25" customHeight="1" x14ac:dyDescent="0.25">
      <c r="A75" s="11"/>
    </row>
    <row r="76" spans="1:1" ht="14.25" customHeight="1" x14ac:dyDescent="0.25">
      <c r="A76" s="11"/>
    </row>
    <row r="77" spans="1:1" ht="14.25" customHeight="1" x14ac:dyDescent="0.25">
      <c r="A77" s="11"/>
    </row>
    <row r="78" spans="1:1" ht="14.25" customHeight="1" x14ac:dyDescent="0.25">
      <c r="A78" s="11"/>
    </row>
    <row r="79" spans="1:1" ht="14.25" customHeight="1" x14ac:dyDescent="0.25">
      <c r="A79" s="11"/>
    </row>
    <row r="80" spans="1:1" ht="14.25" customHeight="1" x14ac:dyDescent="0.25">
      <c r="A80" s="11"/>
    </row>
    <row r="81" spans="1:1" ht="14.25" customHeight="1" x14ac:dyDescent="0.25">
      <c r="A81" s="11"/>
    </row>
    <row r="82" spans="1:1" ht="14.25" customHeight="1" x14ac:dyDescent="0.25">
      <c r="A82" s="11"/>
    </row>
    <row r="83" spans="1:1" ht="14.25" customHeight="1" x14ac:dyDescent="0.25">
      <c r="A83" s="11"/>
    </row>
    <row r="84" spans="1:1" ht="14.25" customHeight="1" x14ac:dyDescent="0.25">
      <c r="A84" s="11"/>
    </row>
    <row r="85" spans="1:1" ht="14.25" customHeight="1" x14ac:dyDescent="0.25">
      <c r="A85" s="11"/>
    </row>
    <row r="86" spans="1:1" ht="14.25" customHeight="1" x14ac:dyDescent="0.25">
      <c r="A86" s="11"/>
    </row>
    <row r="87" spans="1:1" ht="14.25" customHeight="1" x14ac:dyDescent="0.25">
      <c r="A87" s="11"/>
    </row>
    <row r="88" spans="1:1" ht="14.25" customHeight="1" x14ac:dyDescent="0.25">
      <c r="A88" s="11"/>
    </row>
    <row r="89" spans="1:1" ht="14.25" customHeight="1" x14ac:dyDescent="0.25">
      <c r="A89" s="11"/>
    </row>
    <row r="90" spans="1:1" ht="14.25" customHeight="1" x14ac:dyDescent="0.25">
      <c r="A90" s="11"/>
    </row>
    <row r="91" spans="1:1" ht="14.25" customHeight="1" x14ac:dyDescent="0.25">
      <c r="A91" s="11"/>
    </row>
    <row r="92" spans="1:1" ht="14.25" customHeight="1" x14ac:dyDescent="0.25">
      <c r="A92" s="11"/>
    </row>
    <row r="93" spans="1:1" ht="14.25" customHeight="1" x14ac:dyDescent="0.25">
      <c r="A93" s="11"/>
    </row>
    <row r="94" spans="1:1" ht="14.25" customHeight="1" x14ac:dyDescent="0.25">
      <c r="A94" s="11"/>
    </row>
    <row r="95" spans="1:1" ht="14.25" customHeight="1" x14ac:dyDescent="0.25">
      <c r="A95" s="11"/>
    </row>
    <row r="96" spans="1:1" ht="14.25" customHeight="1" x14ac:dyDescent="0.25">
      <c r="A96" s="11"/>
    </row>
    <row r="97" spans="1:1" ht="14.25" customHeight="1" x14ac:dyDescent="0.25">
      <c r="A97" s="11"/>
    </row>
    <row r="98" spans="1:1" ht="14.25" customHeight="1" x14ac:dyDescent="0.25">
      <c r="A98" s="11"/>
    </row>
    <row r="99" spans="1:1" ht="14.25" customHeight="1" x14ac:dyDescent="0.25">
      <c r="A99" s="11"/>
    </row>
    <row r="100" spans="1:1" ht="14.25" customHeight="1" x14ac:dyDescent="0.25">
      <c r="A100" s="11"/>
    </row>
    <row r="101" spans="1:1" ht="14.25" customHeight="1" x14ac:dyDescent="0.25">
      <c r="A101" s="11"/>
    </row>
    <row r="102" spans="1:1" ht="14.25" customHeight="1" x14ac:dyDescent="0.25">
      <c r="A102" s="11"/>
    </row>
    <row r="103" spans="1:1" ht="14.25" customHeight="1" x14ac:dyDescent="0.25">
      <c r="A103" s="11"/>
    </row>
    <row r="104" spans="1:1" ht="14.25" customHeight="1" x14ac:dyDescent="0.25">
      <c r="A104" s="11"/>
    </row>
    <row r="105" spans="1:1" ht="14.25" customHeight="1" x14ac:dyDescent="0.25">
      <c r="A105" s="11"/>
    </row>
    <row r="106" spans="1:1" ht="14.25" customHeight="1" x14ac:dyDescent="0.25">
      <c r="A106" s="11"/>
    </row>
    <row r="107" spans="1:1" ht="14.25" customHeight="1" x14ac:dyDescent="0.25">
      <c r="A107" s="11"/>
    </row>
    <row r="108" spans="1:1" ht="14.25" customHeight="1" x14ac:dyDescent="0.25">
      <c r="A108" s="11"/>
    </row>
    <row r="109" spans="1:1" ht="14.25" customHeight="1" x14ac:dyDescent="0.25">
      <c r="A109" s="11"/>
    </row>
    <row r="110" spans="1:1" ht="14.25" customHeight="1" x14ac:dyDescent="0.25">
      <c r="A110" s="11"/>
    </row>
    <row r="111" spans="1:1" ht="14.25" customHeight="1" x14ac:dyDescent="0.25">
      <c r="A111" s="11"/>
    </row>
    <row r="112" spans="1:1" ht="14.25" customHeight="1" x14ac:dyDescent="0.25">
      <c r="A112" s="11"/>
    </row>
    <row r="113" spans="1:1" ht="14.25" customHeight="1" x14ac:dyDescent="0.25">
      <c r="A113" s="11"/>
    </row>
    <row r="114" spans="1:1" ht="14.25" customHeight="1" x14ac:dyDescent="0.25">
      <c r="A114" s="11"/>
    </row>
    <row r="115" spans="1:1" ht="14.25" customHeight="1" x14ac:dyDescent="0.25">
      <c r="A115" s="11"/>
    </row>
    <row r="116" spans="1:1" ht="14.25" customHeight="1" x14ac:dyDescent="0.25">
      <c r="A116" s="11"/>
    </row>
    <row r="117" spans="1:1" ht="14.25" customHeight="1" x14ac:dyDescent="0.25">
      <c r="A117" s="11"/>
    </row>
    <row r="118" spans="1:1" ht="14.25" customHeight="1" x14ac:dyDescent="0.25">
      <c r="A118" s="11"/>
    </row>
    <row r="119" spans="1:1" ht="14.25" customHeight="1" x14ac:dyDescent="0.25">
      <c r="A119" s="11"/>
    </row>
    <row r="120" spans="1:1" ht="14.25" customHeight="1" x14ac:dyDescent="0.25">
      <c r="A120" s="11"/>
    </row>
    <row r="121" spans="1:1" ht="14.25" customHeight="1" x14ac:dyDescent="0.25">
      <c r="A121" s="11"/>
    </row>
    <row r="122" spans="1:1" ht="14.25" customHeight="1" x14ac:dyDescent="0.25">
      <c r="A122" s="11"/>
    </row>
    <row r="123" spans="1:1" ht="14.25" customHeight="1" x14ac:dyDescent="0.25">
      <c r="A123" s="11"/>
    </row>
    <row r="124" spans="1:1" ht="14.25" customHeight="1" x14ac:dyDescent="0.25">
      <c r="A124" s="11"/>
    </row>
    <row r="125" spans="1:1" ht="14.25" customHeight="1" x14ac:dyDescent="0.25">
      <c r="A125" s="11"/>
    </row>
    <row r="126" spans="1:1" ht="14.25" customHeight="1" x14ac:dyDescent="0.25">
      <c r="A126" s="11"/>
    </row>
    <row r="127" spans="1:1" ht="14.25" customHeight="1" x14ac:dyDescent="0.25">
      <c r="A127" s="11"/>
    </row>
    <row r="128" spans="1:1" ht="14.25" customHeight="1" x14ac:dyDescent="0.25">
      <c r="A128" s="11"/>
    </row>
    <row r="129" spans="1:1" ht="14.25" customHeight="1" x14ac:dyDescent="0.25">
      <c r="A129" s="11"/>
    </row>
    <row r="130" spans="1:1" ht="14.25" customHeight="1" x14ac:dyDescent="0.25">
      <c r="A130" s="11"/>
    </row>
    <row r="131" spans="1:1" ht="14.25" customHeight="1" x14ac:dyDescent="0.25">
      <c r="A131" s="11"/>
    </row>
    <row r="132" spans="1:1" ht="14.25" customHeight="1" x14ac:dyDescent="0.25">
      <c r="A132" s="11"/>
    </row>
    <row r="133" spans="1:1" ht="14.25" customHeight="1" x14ac:dyDescent="0.25">
      <c r="A133" s="11"/>
    </row>
    <row r="134" spans="1:1" ht="14.25" customHeight="1" x14ac:dyDescent="0.25">
      <c r="A134" s="11"/>
    </row>
    <row r="135" spans="1:1" ht="14.25" customHeight="1" x14ac:dyDescent="0.25">
      <c r="A135" s="11"/>
    </row>
    <row r="136" spans="1:1" ht="14.25" customHeight="1" x14ac:dyDescent="0.25">
      <c r="A136" s="11"/>
    </row>
    <row r="137" spans="1:1" ht="14.25" customHeight="1" x14ac:dyDescent="0.25">
      <c r="A137" s="11"/>
    </row>
    <row r="138" spans="1:1" ht="14.25" customHeight="1" x14ac:dyDescent="0.25">
      <c r="A138" s="11"/>
    </row>
    <row r="139" spans="1:1" ht="14.25" customHeight="1" x14ac:dyDescent="0.25">
      <c r="A139" s="11"/>
    </row>
    <row r="140" spans="1:1" ht="14.25" customHeight="1" x14ac:dyDescent="0.25">
      <c r="A140" s="11"/>
    </row>
    <row r="141" spans="1:1" ht="14.25" customHeight="1" x14ac:dyDescent="0.25">
      <c r="A141" s="11"/>
    </row>
    <row r="142" spans="1:1" ht="14.25" customHeight="1" x14ac:dyDescent="0.25">
      <c r="A142" s="11"/>
    </row>
    <row r="143" spans="1:1" ht="14.25" customHeight="1" x14ac:dyDescent="0.25">
      <c r="A143" s="11"/>
    </row>
    <row r="144" spans="1:1" ht="14.25" customHeight="1" x14ac:dyDescent="0.25">
      <c r="A144" s="11"/>
    </row>
    <row r="145" spans="1:1" ht="14.25" customHeight="1" x14ac:dyDescent="0.25">
      <c r="A145" s="11"/>
    </row>
    <row r="146" spans="1:1" ht="14.25" customHeight="1" x14ac:dyDescent="0.25">
      <c r="A146" s="11"/>
    </row>
    <row r="147" spans="1:1" ht="14.25" customHeight="1" x14ac:dyDescent="0.25">
      <c r="A147" s="11"/>
    </row>
    <row r="148" spans="1:1" ht="14.25" customHeight="1" x14ac:dyDescent="0.25">
      <c r="A148" s="11"/>
    </row>
    <row r="149" spans="1:1" ht="14.25" customHeight="1" x14ac:dyDescent="0.25">
      <c r="A149" s="11"/>
    </row>
    <row r="150" spans="1:1" ht="14.25" customHeight="1" x14ac:dyDescent="0.25">
      <c r="A150" s="11"/>
    </row>
    <row r="151" spans="1:1" ht="14.25" customHeight="1" x14ac:dyDescent="0.25">
      <c r="A151" s="11"/>
    </row>
    <row r="152" spans="1:1" ht="14.25" customHeight="1" x14ac:dyDescent="0.25">
      <c r="A152" s="11"/>
    </row>
    <row r="153" spans="1:1" ht="14.25" customHeight="1" x14ac:dyDescent="0.25">
      <c r="A153" s="11"/>
    </row>
    <row r="154" spans="1:1" ht="14.25" customHeight="1" x14ac:dyDescent="0.25">
      <c r="A154" s="11"/>
    </row>
    <row r="155" spans="1:1" ht="14.25" customHeight="1" x14ac:dyDescent="0.25">
      <c r="A155" s="11"/>
    </row>
    <row r="156" spans="1:1" ht="14.25" customHeight="1" x14ac:dyDescent="0.25">
      <c r="A156" s="11"/>
    </row>
    <row r="157" spans="1:1" ht="14.25" customHeight="1" x14ac:dyDescent="0.25">
      <c r="A157" s="11"/>
    </row>
    <row r="158" spans="1:1" ht="14.25" customHeight="1" x14ac:dyDescent="0.25">
      <c r="A158" s="11"/>
    </row>
    <row r="159" spans="1:1" ht="14.25" customHeight="1" x14ac:dyDescent="0.25">
      <c r="A159" s="11"/>
    </row>
    <row r="160" spans="1:1" ht="14.25" customHeight="1" x14ac:dyDescent="0.25">
      <c r="A160" s="11"/>
    </row>
    <row r="161" spans="1:1" ht="14.25" customHeight="1" x14ac:dyDescent="0.25">
      <c r="A161" s="11"/>
    </row>
    <row r="162" spans="1:1" ht="14.25" customHeight="1" x14ac:dyDescent="0.25">
      <c r="A162" s="11"/>
    </row>
    <row r="163" spans="1:1" ht="14.25" customHeight="1" x14ac:dyDescent="0.25">
      <c r="A163" s="11"/>
    </row>
    <row r="164" spans="1:1" ht="14.25" customHeight="1" x14ac:dyDescent="0.25">
      <c r="A164" s="11"/>
    </row>
    <row r="165" spans="1:1" ht="14.25" customHeight="1" x14ac:dyDescent="0.25">
      <c r="A165" s="11"/>
    </row>
    <row r="166" spans="1:1" ht="14.25" customHeight="1" x14ac:dyDescent="0.25">
      <c r="A166" s="11"/>
    </row>
    <row r="167" spans="1:1" ht="14.25" customHeight="1" x14ac:dyDescent="0.25">
      <c r="A167" s="11"/>
    </row>
    <row r="168" spans="1:1" ht="14.25" customHeight="1" x14ac:dyDescent="0.25">
      <c r="A168" s="11"/>
    </row>
    <row r="169" spans="1:1" ht="14.25" customHeight="1" x14ac:dyDescent="0.25">
      <c r="A169" s="11"/>
    </row>
    <row r="170" spans="1:1" ht="14.25" customHeight="1" x14ac:dyDescent="0.25">
      <c r="A170" s="11"/>
    </row>
    <row r="171" spans="1:1" ht="14.25" customHeight="1" x14ac:dyDescent="0.25">
      <c r="A171" s="11"/>
    </row>
    <row r="172" spans="1:1" ht="14.25" customHeight="1" x14ac:dyDescent="0.25">
      <c r="A172" s="11"/>
    </row>
    <row r="173" spans="1:1" ht="14.25" customHeight="1" x14ac:dyDescent="0.25">
      <c r="A173" s="11"/>
    </row>
    <row r="174" spans="1:1" ht="14.25" customHeight="1" x14ac:dyDescent="0.25">
      <c r="A174" s="11"/>
    </row>
    <row r="175" spans="1:1" ht="14.25" customHeight="1" x14ac:dyDescent="0.25">
      <c r="A175" s="11"/>
    </row>
    <row r="176" spans="1:1" ht="14.25" customHeight="1" x14ac:dyDescent="0.25">
      <c r="A176" s="11"/>
    </row>
    <row r="177" spans="1:1" ht="14.25" customHeight="1" x14ac:dyDescent="0.25">
      <c r="A177" s="11"/>
    </row>
    <row r="178" spans="1:1" ht="14.25" customHeight="1" x14ac:dyDescent="0.25">
      <c r="A178" s="11"/>
    </row>
    <row r="179" spans="1:1" ht="14.25" customHeight="1" x14ac:dyDescent="0.25">
      <c r="A179" s="11"/>
    </row>
    <row r="180" spans="1:1" ht="14.25" customHeight="1" x14ac:dyDescent="0.25">
      <c r="A180" s="11"/>
    </row>
    <row r="181" spans="1:1" ht="14.25" customHeight="1" x14ac:dyDescent="0.25">
      <c r="A181" s="11"/>
    </row>
    <row r="182" spans="1:1" ht="14.25" customHeight="1" x14ac:dyDescent="0.25">
      <c r="A182" s="11"/>
    </row>
    <row r="183" spans="1:1" ht="14.25" customHeight="1" x14ac:dyDescent="0.25">
      <c r="A183" s="11"/>
    </row>
    <row r="184" spans="1:1" ht="14.25" customHeight="1" x14ac:dyDescent="0.25">
      <c r="A184" s="11"/>
    </row>
    <row r="185" spans="1:1" ht="14.25" customHeight="1" x14ac:dyDescent="0.25">
      <c r="A185" s="11"/>
    </row>
    <row r="186" spans="1:1" ht="14.25" customHeight="1" x14ac:dyDescent="0.25">
      <c r="A186" s="11"/>
    </row>
    <row r="187" spans="1:1" ht="14.25" customHeight="1" x14ac:dyDescent="0.25">
      <c r="A187" s="11"/>
    </row>
    <row r="188" spans="1:1" ht="14.25" customHeight="1" x14ac:dyDescent="0.25">
      <c r="A188" s="11"/>
    </row>
    <row r="189" spans="1:1" ht="14.25" customHeight="1" x14ac:dyDescent="0.25">
      <c r="A189" s="11"/>
    </row>
    <row r="190" spans="1:1" ht="14.25" customHeight="1" x14ac:dyDescent="0.25">
      <c r="A190" s="11"/>
    </row>
    <row r="191" spans="1:1" ht="14.25" customHeight="1" x14ac:dyDescent="0.25">
      <c r="A191" s="11"/>
    </row>
    <row r="192" spans="1:1" ht="14.25" customHeight="1" x14ac:dyDescent="0.25">
      <c r="A192" s="11"/>
    </row>
    <row r="193" spans="1:1" ht="14.25" customHeight="1" x14ac:dyDescent="0.25">
      <c r="A193" s="11"/>
    </row>
    <row r="194" spans="1:1" ht="14.25" customHeight="1" x14ac:dyDescent="0.25">
      <c r="A194" s="11"/>
    </row>
    <row r="195" spans="1:1" ht="14.25" customHeight="1" x14ac:dyDescent="0.25">
      <c r="A195" s="11"/>
    </row>
    <row r="196" spans="1:1" ht="14.25" customHeight="1" x14ac:dyDescent="0.25">
      <c r="A196" s="11"/>
    </row>
    <row r="197" spans="1:1" ht="14.25" customHeight="1" x14ac:dyDescent="0.25">
      <c r="A197" s="11"/>
    </row>
    <row r="198" spans="1:1" ht="14.25" customHeight="1" x14ac:dyDescent="0.25">
      <c r="A198" s="11"/>
    </row>
    <row r="199" spans="1:1" ht="14.25" customHeight="1" x14ac:dyDescent="0.25">
      <c r="A199" s="11"/>
    </row>
    <row r="200" spans="1:1" ht="14.25" customHeight="1" x14ac:dyDescent="0.25">
      <c r="A200" s="11"/>
    </row>
    <row r="201" spans="1:1" ht="14.25" customHeight="1" x14ac:dyDescent="0.25">
      <c r="A201" s="11"/>
    </row>
    <row r="202" spans="1:1" ht="14.25" customHeight="1" x14ac:dyDescent="0.25">
      <c r="A202" s="11"/>
    </row>
    <row r="203" spans="1:1" ht="14.25" customHeight="1" x14ac:dyDescent="0.25">
      <c r="A203" s="11"/>
    </row>
    <row r="204" spans="1:1" ht="14.25" customHeight="1" x14ac:dyDescent="0.25">
      <c r="A204" s="11"/>
    </row>
    <row r="205" spans="1:1" ht="14.25" customHeight="1" x14ac:dyDescent="0.25">
      <c r="A205" s="11"/>
    </row>
    <row r="206" spans="1:1" ht="14.25" customHeight="1" x14ac:dyDescent="0.25">
      <c r="A206" s="11"/>
    </row>
    <row r="207" spans="1:1" ht="14.25" customHeight="1" x14ac:dyDescent="0.25">
      <c r="A207" s="11"/>
    </row>
    <row r="208" spans="1:1" ht="14.25" customHeight="1" x14ac:dyDescent="0.25">
      <c r="A208" s="11"/>
    </row>
    <row r="209" spans="1:1" ht="14.25" customHeight="1" x14ac:dyDescent="0.25">
      <c r="A209" s="11"/>
    </row>
    <row r="210" spans="1:1" ht="14.25" customHeight="1" x14ac:dyDescent="0.25">
      <c r="A210" s="11"/>
    </row>
    <row r="211" spans="1:1" ht="14.25" customHeight="1" x14ac:dyDescent="0.25">
      <c r="A211" s="11"/>
    </row>
    <row r="212" spans="1:1" ht="14.25" customHeight="1" x14ac:dyDescent="0.25">
      <c r="A212" s="11"/>
    </row>
    <row r="213" spans="1:1" ht="14.25" customHeight="1" x14ac:dyDescent="0.25">
      <c r="A213" s="11"/>
    </row>
    <row r="214" spans="1:1" ht="14.25" customHeight="1" x14ac:dyDescent="0.25">
      <c r="A214" s="11"/>
    </row>
    <row r="215" spans="1:1" ht="14.25" customHeight="1" x14ac:dyDescent="0.25">
      <c r="A215" s="11"/>
    </row>
    <row r="216" spans="1:1" ht="14.25" customHeight="1" x14ac:dyDescent="0.25">
      <c r="A216" s="11"/>
    </row>
    <row r="217" spans="1:1" ht="14.25" customHeight="1" x14ac:dyDescent="0.25">
      <c r="A217" s="11"/>
    </row>
    <row r="218" spans="1:1" ht="14.25" customHeight="1" x14ac:dyDescent="0.25">
      <c r="A218" s="11"/>
    </row>
    <row r="219" spans="1:1" ht="14.25" customHeight="1" x14ac:dyDescent="0.25">
      <c r="A219" s="11"/>
    </row>
    <row r="220" spans="1:1" ht="14.25" customHeight="1" x14ac:dyDescent="0.25">
      <c r="A220" s="11"/>
    </row>
    <row r="221" spans="1:1" ht="14.25" customHeight="1" x14ac:dyDescent="0.25">
      <c r="A221" s="11"/>
    </row>
    <row r="222" spans="1:1" ht="14.25" customHeight="1" x14ac:dyDescent="0.25">
      <c r="A222" s="11"/>
    </row>
    <row r="223" spans="1:1" ht="14.25" customHeight="1" x14ac:dyDescent="0.25">
      <c r="A223" s="11"/>
    </row>
    <row r="224" spans="1:1" ht="14.25" customHeight="1" x14ac:dyDescent="0.25">
      <c r="A224" s="11"/>
    </row>
    <row r="225" spans="1:1" ht="14.25" customHeight="1" x14ac:dyDescent="0.25">
      <c r="A225" s="11"/>
    </row>
    <row r="226" spans="1:1" ht="14.25" customHeight="1" x14ac:dyDescent="0.25">
      <c r="A226" s="11"/>
    </row>
    <row r="227" spans="1:1" ht="14.25" customHeight="1" x14ac:dyDescent="0.25">
      <c r="A227" s="11"/>
    </row>
    <row r="228" spans="1:1" ht="14.25" customHeight="1" x14ac:dyDescent="0.25">
      <c r="A228" s="11"/>
    </row>
    <row r="229" spans="1:1" ht="14.25" customHeight="1" x14ac:dyDescent="0.25">
      <c r="A229" s="11"/>
    </row>
    <row r="230" spans="1:1" ht="14.25" customHeight="1" x14ac:dyDescent="0.25">
      <c r="A230" s="11"/>
    </row>
    <row r="231" spans="1:1" ht="14.25" customHeight="1" x14ac:dyDescent="0.25">
      <c r="A231" s="11"/>
    </row>
    <row r="232" spans="1:1" ht="14.25" customHeight="1" x14ac:dyDescent="0.25">
      <c r="A232" s="11"/>
    </row>
    <row r="233" spans="1:1" ht="14.25" customHeight="1" x14ac:dyDescent="0.25">
      <c r="A233" s="11"/>
    </row>
    <row r="234" spans="1:1" ht="14.25" customHeight="1" x14ac:dyDescent="0.25">
      <c r="A234" s="11"/>
    </row>
    <row r="235" spans="1:1" ht="14.25" customHeight="1" x14ac:dyDescent="0.25">
      <c r="A235" s="11"/>
    </row>
    <row r="236" spans="1:1" ht="14.25" customHeight="1" x14ac:dyDescent="0.25">
      <c r="A236" s="11"/>
    </row>
    <row r="237" spans="1:1" ht="14.25" customHeight="1" x14ac:dyDescent="0.25">
      <c r="A237" s="11"/>
    </row>
    <row r="238" spans="1:1" ht="14.25" customHeight="1" x14ac:dyDescent="0.25">
      <c r="A238" s="11"/>
    </row>
    <row r="239" spans="1:1" ht="14.25" customHeight="1" x14ac:dyDescent="0.25">
      <c r="A239" s="11"/>
    </row>
    <row r="240" spans="1:1" ht="14.25" customHeight="1" x14ac:dyDescent="0.25">
      <c r="A240" s="11"/>
    </row>
    <row r="241" spans="1:1" ht="14.25" customHeight="1" x14ac:dyDescent="0.25">
      <c r="A241" s="11"/>
    </row>
    <row r="242" spans="1:1" ht="14.25" customHeight="1" x14ac:dyDescent="0.25">
      <c r="A242" s="11"/>
    </row>
    <row r="243" spans="1:1" ht="14.25" customHeight="1" x14ac:dyDescent="0.25">
      <c r="A243" s="11"/>
    </row>
    <row r="244" spans="1:1" ht="14.25" customHeight="1" x14ac:dyDescent="0.25">
      <c r="A244" s="11"/>
    </row>
    <row r="245" spans="1:1" ht="14.25" customHeight="1" x14ac:dyDescent="0.25">
      <c r="A245" s="11"/>
    </row>
    <row r="246" spans="1:1" ht="14.25" customHeight="1" x14ac:dyDescent="0.25">
      <c r="A246" s="11"/>
    </row>
    <row r="247" spans="1:1" ht="14.25" customHeight="1" x14ac:dyDescent="0.25">
      <c r="A247" s="11"/>
    </row>
    <row r="248" spans="1:1" ht="14.25" customHeight="1" x14ac:dyDescent="0.25">
      <c r="A248" s="11"/>
    </row>
    <row r="249" spans="1:1" ht="14.25" customHeight="1" x14ac:dyDescent="0.25">
      <c r="A249" s="11"/>
    </row>
    <row r="250" spans="1:1" ht="14.25" customHeight="1" x14ac:dyDescent="0.25">
      <c r="A250" s="11"/>
    </row>
    <row r="251" spans="1:1" ht="14.25" customHeight="1" x14ac:dyDescent="0.25">
      <c r="A251" s="11"/>
    </row>
    <row r="252" spans="1:1" ht="14.25" customHeight="1" x14ac:dyDescent="0.25">
      <c r="A252" s="11"/>
    </row>
    <row r="253" spans="1:1" ht="14.25" customHeight="1" x14ac:dyDescent="0.25">
      <c r="A253" s="11"/>
    </row>
    <row r="254" spans="1:1" ht="14.25" customHeight="1" x14ac:dyDescent="0.25">
      <c r="A254" s="11"/>
    </row>
    <row r="255" spans="1:1" ht="14.25" customHeight="1" x14ac:dyDescent="0.25">
      <c r="A255" s="11"/>
    </row>
    <row r="256" spans="1:1" ht="14.25" customHeight="1" x14ac:dyDescent="0.25">
      <c r="A256" s="11"/>
    </row>
    <row r="257" spans="1:1" ht="14.25" customHeight="1" x14ac:dyDescent="0.25">
      <c r="A257" s="11"/>
    </row>
    <row r="258" spans="1:1" ht="14.25" customHeight="1" x14ac:dyDescent="0.25">
      <c r="A258" s="11"/>
    </row>
    <row r="259" spans="1:1" ht="14.25" customHeight="1" x14ac:dyDescent="0.25">
      <c r="A259" s="11"/>
    </row>
    <row r="260" spans="1:1" ht="14.25" customHeight="1" x14ac:dyDescent="0.25">
      <c r="A260" s="11"/>
    </row>
    <row r="261" spans="1:1" ht="14.25" customHeight="1" x14ac:dyDescent="0.25">
      <c r="A261" s="11"/>
    </row>
    <row r="262" spans="1:1" ht="14.25" customHeight="1" x14ac:dyDescent="0.25">
      <c r="A262" s="11"/>
    </row>
    <row r="263" spans="1:1" ht="14.25" customHeight="1" x14ac:dyDescent="0.25">
      <c r="A263" s="11"/>
    </row>
    <row r="264" spans="1:1" ht="14.25" customHeight="1" x14ac:dyDescent="0.25">
      <c r="A264" s="11"/>
    </row>
    <row r="265" spans="1:1" ht="14.25" customHeight="1" x14ac:dyDescent="0.25">
      <c r="A265" s="11"/>
    </row>
    <row r="266" spans="1:1" ht="14.25" customHeight="1" x14ac:dyDescent="0.25">
      <c r="A266" s="11"/>
    </row>
    <row r="267" spans="1:1" ht="14.25" customHeight="1" x14ac:dyDescent="0.25">
      <c r="A267" s="11"/>
    </row>
    <row r="268" spans="1:1" ht="14.25" customHeight="1" x14ac:dyDescent="0.25">
      <c r="A268" s="11"/>
    </row>
    <row r="269" spans="1:1" ht="14.25" customHeight="1" x14ac:dyDescent="0.25">
      <c r="A269" s="11"/>
    </row>
    <row r="270" spans="1:1" ht="14.25" customHeight="1" x14ac:dyDescent="0.25">
      <c r="A270" s="11"/>
    </row>
    <row r="271" spans="1:1" ht="14.25" customHeight="1" x14ac:dyDescent="0.25">
      <c r="A271" s="11"/>
    </row>
    <row r="272" spans="1:1" ht="14.25" customHeight="1" x14ac:dyDescent="0.25">
      <c r="A272" s="11"/>
    </row>
    <row r="273" spans="1:1" ht="14.25" customHeight="1" x14ac:dyDescent="0.25">
      <c r="A273" s="11"/>
    </row>
    <row r="274" spans="1:1" ht="14.25" customHeight="1" x14ac:dyDescent="0.25">
      <c r="A274" s="11"/>
    </row>
    <row r="275" spans="1:1" ht="14.25" customHeight="1" x14ac:dyDescent="0.25">
      <c r="A275" s="11"/>
    </row>
    <row r="276" spans="1:1" ht="14.25" customHeight="1" x14ac:dyDescent="0.25">
      <c r="A276" s="11"/>
    </row>
    <row r="277" spans="1:1" ht="14.25" customHeight="1" x14ac:dyDescent="0.25">
      <c r="A277" s="11"/>
    </row>
    <row r="278" spans="1:1" ht="14.25" customHeight="1" x14ac:dyDescent="0.25">
      <c r="A278" s="11"/>
    </row>
    <row r="279" spans="1:1" ht="14.25" customHeight="1" x14ac:dyDescent="0.25">
      <c r="A279" s="11"/>
    </row>
    <row r="280" spans="1:1" ht="14.25" customHeight="1" x14ac:dyDescent="0.25">
      <c r="A280" s="11"/>
    </row>
    <row r="281" spans="1:1" ht="14.25" customHeight="1" x14ac:dyDescent="0.25">
      <c r="A281" s="11"/>
    </row>
    <row r="282" spans="1:1" ht="14.25" customHeight="1" x14ac:dyDescent="0.25">
      <c r="A282" s="11"/>
    </row>
    <row r="283" spans="1:1" ht="14.25" customHeight="1" x14ac:dyDescent="0.25">
      <c r="A283" s="11"/>
    </row>
    <row r="284" spans="1:1" ht="14.25" customHeight="1" x14ac:dyDescent="0.25">
      <c r="A284" s="11"/>
    </row>
    <row r="285" spans="1:1" ht="14.25" customHeight="1" x14ac:dyDescent="0.25">
      <c r="A285" s="11"/>
    </row>
    <row r="286" spans="1:1" ht="14.25" customHeight="1" x14ac:dyDescent="0.25">
      <c r="A286" s="11"/>
    </row>
    <row r="287" spans="1:1" ht="14.25" customHeight="1" x14ac:dyDescent="0.25">
      <c r="A287" s="11"/>
    </row>
    <row r="288" spans="1:1" ht="14.25" customHeight="1" x14ac:dyDescent="0.25">
      <c r="A288" s="11"/>
    </row>
    <row r="289" spans="1:1" ht="14.25" customHeight="1" x14ac:dyDescent="0.25">
      <c r="A289" s="11"/>
    </row>
    <row r="290" spans="1:1" ht="14.25" customHeight="1" x14ac:dyDescent="0.25">
      <c r="A290" s="11"/>
    </row>
    <row r="291" spans="1:1" ht="14.25" customHeight="1" x14ac:dyDescent="0.25">
      <c r="A291" s="11"/>
    </row>
    <row r="292" spans="1:1" ht="14.25" customHeight="1" x14ac:dyDescent="0.25">
      <c r="A292" s="11"/>
    </row>
    <row r="293" spans="1:1" ht="14.25" customHeight="1" x14ac:dyDescent="0.25">
      <c r="A293" s="11"/>
    </row>
    <row r="294" spans="1:1" ht="14.25" customHeight="1" x14ac:dyDescent="0.25">
      <c r="A294" s="11"/>
    </row>
    <row r="295" spans="1:1" ht="14.25" customHeight="1" x14ac:dyDescent="0.25">
      <c r="A295" s="11"/>
    </row>
    <row r="296" spans="1:1" ht="14.25" customHeight="1" x14ac:dyDescent="0.25">
      <c r="A296" s="11"/>
    </row>
    <row r="297" spans="1:1" ht="14.25" customHeight="1" x14ac:dyDescent="0.25">
      <c r="A297" s="11"/>
    </row>
    <row r="298" spans="1:1" ht="14.25" customHeight="1" x14ac:dyDescent="0.25">
      <c r="A298" s="11"/>
    </row>
    <row r="299" spans="1:1" ht="14.25" customHeight="1" x14ac:dyDescent="0.25">
      <c r="A299" s="11"/>
    </row>
    <row r="300" spans="1:1" ht="14.25" customHeight="1" x14ac:dyDescent="0.25">
      <c r="A300" s="11"/>
    </row>
    <row r="301" spans="1:1" ht="14.25" customHeight="1" x14ac:dyDescent="0.25">
      <c r="A301" s="11"/>
    </row>
    <row r="302" spans="1:1" ht="14.25" customHeight="1" x14ac:dyDescent="0.25">
      <c r="A302" s="11"/>
    </row>
    <row r="303" spans="1:1" ht="14.25" customHeight="1" x14ac:dyDescent="0.25">
      <c r="A303" s="11"/>
    </row>
    <row r="304" spans="1:1" ht="14.25" customHeight="1" x14ac:dyDescent="0.25">
      <c r="A304" s="11"/>
    </row>
    <row r="305" spans="1:1" ht="14.25" customHeight="1" x14ac:dyDescent="0.25">
      <c r="A305" s="11"/>
    </row>
    <row r="306" spans="1:1" ht="14.25" customHeight="1" x14ac:dyDescent="0.25">
      <c r="A306" s="11"/>
    </row>
    <row r="307" spans="1:1" ht="14.25" customHeight="1" x14ac:dyDescent="0.25">
      <c r="A307" s="11"/>
    </row>
    <row r="308" spans="1:1" ht="14.25" customHeight="1" x14ac:dyDescent="0.25">
      <c r="A308" s="11"/>
    </row>
    <row r="309" spans="1:1" ht="14.25" customHeight="1" x14ac:dyDescent="0.25">
      <c r="A309" s="11"/>
    </row>
    <row r="310" spans="1:1" ht="14.25" customHeight="1" x14ac:dyDescent="0.25">
      <c r="A310" s="11"/>
    </row>
    <row r="311" spans="1:1" ht="14.25" customHeight="1" x14ac:dyDescent="0.25">
      <c r="A311" s="11"/>
    </row>
    <row r="312" spans="1:1" ht="14.25" customHeight="1" x14ac:dyDescent="0.25">
      <c r="A312" s="11"/>
    </row>
    <row r="313" spans="1:1" ht="14.25" customHeight="1" x14ac:dyDescent="0.25">
      <c r="A313" s="11"/>
    </row>
    <row r="314" spans="1:1" ht="14.25" customHeight="1" x14ac:dyDescent="0.25">
      <c r="A314" s="11"/>
    </row>
    <row r="315" spans="1:1" ht="14.25" customHeight="1" x14ac:dyDescent="0.25">
      <c r="A315" s="11"/>
    </row>
    <row r="316" spans="1:1" ht="14.25" customHeight="1" x14ac:dyDescent="0.25">
      <c r="A316" s="11"/>
    </row>
    <row r="317" spans="1:1" ht="14.25" customHeight="1" x14ac:dyDescent="0.25">
      <c r="A317" s="11"/>
    </row>
    <row r="318" spans="1:1" ht="14.25" customHeight="1" x14ac:dyDescent="0.25">
      <c r="A318" s="11"/>
    </row>
    <row r="319" spans="1:1" ht="14.25" customHeight="1" x14ac:dyDescent="0.25">
      <c r="A319" s="11"/>
    </row>
    <row r="320" spans="1:1" ht="14.25" customHeight="1" x14ac:dyDescent="0.25">
      <c r="A320" s="11"/>
    </row>
    <row r="321" spans="1:1" ht="14.25" customHeight="1" x14ac:dyDescent="0.25">
      <c r="A321" s="11"/>
    </row>
    <row r="322" spans="1:1" ht="14.25" customHeight="1" x14ac:dyDescent="0.25">
      <c r="A322" s="11"/>
    </row>
    <row r="323" spans="1:1" ht="14.25" customHeight="1" x14ac:dyDescent="0.25">
      <c r="A323" s="11"/>
    </row>
    <row r="324" spans="1:1" ht="14.25" customHeight="1" x14ac:dyDescent="0.25">
      <c r="A324" s="11"/>
    </row>
    <row r="325" spans="1:1" ht="14.25" customHeight="1" x14ac:dyDescent="0.25">
      <c r="A325" s="11"/>
    </row>
    <row r="326" spans="1:1" ht="14.25" customHeight="1" x14ac:dyDescent="0.25">
      <c r="A326" s="11"/>
    </row>
    <row r="327" spans="1:1" ht="14.25" customHeight="1" x14ac:dyDescent="0.25">
      <c r="A327" s="11"/>
    </row>
    <row r="328" spans="1:1" ht="14.25" customHeight="1" x14ac:dyDescent="0.25">
      <c r="A328" s="11"/>
    </row>
    <row r="329" spans="1:1" ht="14.25" customHeight="1" x14ac:dyDescent="0.25">
      <c r="A329" s="11"/>
    </row>
    <row r="330" spans="1:1" ht="14.25" customHeight="1" x14ac:dyDescent="0.25">
      <c r="A330" s="11"/>
    </row>
    <row r="331" spans="1:1" ht="14.25" customHeight="1" x14ac:dyDescent="0.25">
      <c r="A331" s="11"/>
    </row>
    <row r="332" spans="1:1" ht="14.25" customHeight="1" x14ac:dyDescent="0.25">
      <c r="A332" s="11"/>
    </row>
    <row r="333" spans="1:1" ht="14.25" customHeight="1" x14ac:dyDescent="0.25">
      <c r="A333" s="11"/>
    </row>
    <row r="334" spans="1:1" ht="14.25" customHeight="1" x14ac:dyDescent="0.25">
      <c r="A334" s="11"/>
    </row>
    <row r="335" spans="1:1" ht="14.25" customHeight="1" x14ac:dyDescent="0.25">
      <c r="A335" s="11"/>
    </row>
    <row r="336" spans="1:1" ht="14.25" customHeight="1" x14ac:dyDescent="0.25">
      <c r="A336" s="11"/>
    </row>
    <row r="337" spans="1:1" ht="14.25" customHeight="1" x14ac:dyDescent="0.25">
      <c r="A337" s="11"/>
    </row>
    <row r="338" spans="1:1" ht="14.25" customHeight="1" x14ac:dyDescent="0.25">
      <c r="A338" s="11"/>
    </row>
    <row r="339" spans="1:1" ht="14.25" customHeight="1" x14ac:dyDescent="0.25">
      <c r="A339" s="11"/>
    </row>
    <row r="340" spans="1:1" ht="14.25" customHeight="1" x14ac:dyDescent="0.25">
      <c r="A340" s="11"/>
    </row>
    <row r="341" spans="1:1" ht="14.25" customHeight="1" x14ac:dyDescent="0.25">
      <c r="A341" s="11"/>
    </row>
    <row r="342" spans="1:1" ht="14.25" customHeight="1" x14ac:dyDescent="0.25">
      <c r="A342" s="11"/>
    </row>
    <row r="343" spans="1:1" ht="14.25" customHeight="1" x14ac:dyDescent="0.25">
      <c r="A343" s="11"/>
    </row>
    <row r="344" spans="1:1" ht="14.25" customHeight="1" x14ac:dyDescent="0.25">
      <c r="A344" s="11"/>
    </row>
    <row r="345" spans="1:1" ht="14.25" customHeight="1" x14ac:dyDescent="0.25">
      <c r="A345" s="11"/>
    </row>
    <row r="346" spans="1:1" ht="14.25" customHeight="1" x14ac:dyDescent="0.25">
      <c r="A346" s="11"/>
    </row>
    <row r="347" spans="1:1" ht="14.25" customHeight="1" x14ac:dyDescent="0.25">
      <c r="A347" s="11"/>
    </row>
    <row r="348" spans="1:1" ht="14.25" customHeight="1" x14ac:dyDescent="0.25">
      <c r="A348" s="11"/>
    </row>
    <row r="349" spans="1:1" ht="14.25" customHeight="1" x14ac:dyDescent="0.25">
      <c r="A349" s="11"/>
    </row>
    <row r="350" spans="1:1" ht="14.25" customHeight="1" x14ac:dyDescent="0.25">
      <c r="A350" s="11"/>
    </row>
    <row r="351" spans="1:1" ht="14.25" customHeight="1" x14ac:dyDescent="0.25">
      <c r="A351" s="11"/>
    </row>
    <row r="352" spans="1:1" ht="14.25" customHeight="1" x14ac:dyDescent="0.25">
      <c r="A352" s="11"/>
    </row>
    <row r="353" spans="1:1" ht="14.25" customHeight="1" x14ac:dyDescent="0.25">
      <c r="A353" s="11"/>
    </row>
    <row r="354" spans="1:1" ht="14.25" customHeight="1" x14ac:dyDescent="0.25">
      <c r="A354" s="11"/>
    </row>
    <row r="355" spans="1:1" ht="14.25" customHeight="1" x14ac:dyDescent="0.25">
      <c r="A355" s="11"/>
    </row>
    <row r="356" spans="1:1" ht="14.25" customHeight="1" x14ac:dyDescent="0.25">
      <c r="A356" s="11"/>
    </row>
    <row r="357" spans="1:1" ht="14.25" customHeight="1" x14ac:dyDescent="0.25">
      <c r="A357" s="11"/>
    </row>
    <row r="358" spans="1:1" ht="14.25" customHeight="1" x14ac:dyDescent="0.25">
      <c r="A358" s="11"/>
    </row>
    <row r="359" spans="1:1" ht="14.25" customHeight="1" x14ac:dyDescent="0.25">
      <c r="A359" s="11"/>
    </row>
    <row r="360" spans="1:1" ht="14.25" customHeight="1" x14ac:dyDescent="0.25">
      <c r="A360" s="11"/>
    </row>
    <row r="361" spans="1:1" ht="14.25" customHeight="1" x14ac:dyDescent="0.25">
      <c r="A361" s="11"/>
    </row>
    <row r="362" spans="1:1" ht="14.25" customHeight="1" x14ac:dyDescent="0.25">
      <c r="A362" s="11"/>
    </row>
    <row r="363" spans="1:1" ht="14.25" customHeight="1" x14ac:dyDescent="0.25">
      <c r="A363" s="11"/>
    </row>
    <row r="364" spans="1:1" ht="14.25" customHeight="1" x14ac:dyDescent="0.25">
      <c r="A364" s="11"/>
    </row>
    <row r="365" spans="1:1" ht="14.25" customHeight="1" x14ac:dyDescent="0.25">
      <c r="A365" s="11"/>
    </row>
    <row r="366" spans="1:1" ht="14.25" customHeight="1" x14ac:dyDescent="0.25">
      <c r="A366" s="11"/>
    </row>
    <row r="367" spans="1:1" ht="14.25" customHeight="1" x14ac:dyDescent="0.25">
      <c r="A367" s="11"/>
    </row>
    <row r="368" spans="1:1" ht="14.25" customHeight="1" x14ac:dyDescent="0.25">
      <c r="A368" s="11"/>
    </row>
    <row r="369" spans="1:1" ht="14.25" customHeight="1" x14ac:dyDescent="0.25">
      <c r="A369" s="11"/>
    </row>
    <row r="370" spans="1:1" ht="14.25" customHeight="1" x14ac:dyDescent="0.25">
      <c r="A370" s="11"/>
    </row>
    <row r="371" spans="1:1" ht="14.25" customHeight="1" x14ac:dyDescent="0.25">
      <c r="A371" s="11"/>
    </row>
    <row r="372" spans="1:1" ht="14.25" customHeight="1" x14ac:dyDescent="0.25">
      <c r="A372" s="11"/>
    </row>
    <row r="373" spans="1:1" ht="14.25" customHeight="1" x14ac:dyDescent="0.25">
      <c r="A373" s="11"/>
    </row>
    <row r="374" spans="1:1" ht="14.25" customHeight="1" x14ac:dyDescent="0.25">
      <c r="A374" s="11"/>
    </row>
    <row r="375" spans="1:1" ht="14.25" customHeight="1" x14ac:dyDescent="0.25">
      <c r="A375" s="11"/>
    </row>
    <row r="376" spans="1:1" ht="14.25" customHeight="1" x14ac:dyDescent="0.25">
      <c r="A376" s="11"/>
    </row>
    <row r="377" spans="1:1" ht="14.25" customHeight="1" x14ac:dyDescent="0.25">
      <c r="A377" s="11"/>
    </row>
    <row r="378" spans="1:1" ht="14.25" customHeight="1" x14ac:dyDescent="0.25">
      <c r="A378" s="11"/>
    </row>
    <row r="379" spans="1:1" ht="14.25" customHeight="1" x14ac:dyDescent="0.25">
      <c r="A379" s="11"/>
    </row>
    <row r="380" spans="1:1" ht="14.25" customHeight="1" x14ac:dyDescent="0.25">
      <c r="A380" s="11"/>
    </row>
    <row r="381" spans="1:1" ht="14.25" customHeight="1" x14ac:dyDescent="0.25">
      <c r="A381" s="11"/>
    </row>
    <row r="382" spans="1:1" ht="14.25" customHeight="1" x14ac:dyDescent="0.25">
      <c r="A382" s="11"/>
    </row>
    <row r="383" spans="1:1" ht="14.25" customHeight="1" x14ac:dyDescent="0.25">
      <c r="A383" s="11"/>
    </row>
    <row r="384" spans="1:1" ht="14.25" customHeight="1" x14ac:dyDescent="0.25">
      <c r="A384" s="11"/>
    </row>
    <row r="385" spans="1:1" ht="14.25" customHeight="1" x14ac:dyDescent="0.25">
      <c r="A385" s="11"/>
    </row>
    <row r="386" spans="1:1" ht="14.25" customHeight="1" x14ac:dyDescent="0.25">
      <c r="A386" s="11"/>
    </row>
    <row r="387" spans="1:1" ht="14.25" customHeight="1" x14ac:dyDescent="0.25">
      <c r="A387" s="11"/>
    </row>
    <row r="388" spans="1:1" ht="14.25" customHeight="1" x14ac:dyDescent="0.25">
      <c r="A388" s="11"/>
    </row>
    <row r="389" spans="1:1" ht="14.25" customHeight="1" x14ac:dyDescent="0.25">
      <c r="A389" s="11"/>
    </row>
    <row r="390" spans="1:1" ht="14.25" customHeight="1" x14ac:dyDescent="0.25">
      <c r="A390" s="11"/>
    </row>
    <row r="391" spans="1:1" ht="14.25" customHeight="1" x14ac:dyDescent="0.25">
      <c r="A391" s="11"/>
    </row>
    <row r="392" spans="1:1" ht="14.25" customHeight="1" x14ac:dyDescent="0.25">
      <c r="A392" s="11"/>
    </row>
    <row r="393" spans="1:1" ht="14.25" customHeight="1" x14ac:dyDescent="0.25">
      <c r="A393" s="11"/>
    </row>
    <row r="394" spans="1:1" ht="14.25" customHeight="1" x14ac:dyDescent="0.25">
      <c r="A394" s="11"/>
    </row>
    <row r="395" spans="1:1" ht="14.25" customHeight="1" x14ac:dyDescent="0.25">
      <c r="A395" s="11"/>
    </row>
    <row r="396" spans="1:1" ht="14.25" customHeight="1" x14ac:dyDescent="0.25">
      <c r="A396" s="11"/>
    </row>
    <row r="397" spans="1:1" ht="14.25" customHeight="1" x14ac:dyDescent="0.25">
      <c r="A397" s="11"/>
    </row>
    <row r="398" spans="1:1" ht="14.25" customHeight="1" x14ac:dyDescent="0.25">
      <c r="A398" s="11"/>
    </row>
    <row r="399" spans="1:1" ht="14.25" customHeight="1" x14ac:dyDescent="0.25">
      <c r="A399" s="11"/>
    </row>
    <row r="400" spans="1:1" ht="14.25" customHeight="1" x14ac:dyDescent="0.25">
      <c r="A400" s="11"/>
    </row>
    <row r="401" spans="1:1" ht="14.25" customHeight="1" x14ac:dyDescent="0.25">
      <c r="A401" s="11"/>
    </row>
    <row r="402" spans="1:1" ht="14.25" customHeight="1" x14ac:dyDescent="0.25">
      <c r="A402" s="11"/>
    </row>
    <row r="403" spans="1:1" ht="14.25" customHeight="1" x14ac:dyDescent="0.25">
      <c r="A403" s="11"/>
    </row>
    <row r="404" spans="1:1" ht="14.25" customHeight="1" x14ac:dyDescent="0.25">
      <c r="A404" s="11"/>
    </row>
    <row r="405" spans="1:1" ht="14.25" customHeight="1" x14ac:dyDescent="0.25">
      <c r="A405" s="11"/>
    </row>
    <row r="406" spans="1:1" ht="14.25" customHeight="1" x14ac:dyDescent="0.25">
      <c r="A406" s="11"/>
    </row>
    <row r="407" spans="1:1" ht="14.25" customHeight="1" x14ac:dyDescent="0.25">
      <c r="A407" s="11"/>
    </row>
    <row r="408" spans="1:1" ht="14.25" customHeight="1" x14ac:dyDescent="0.25">
      <c r="A408" s="11"/>
    </row>
    <row r="409" spans="1:1" ht="14.25" customHeight="1" x14ac:dyDescent="0.25">
      <c r="A409" s="11"/>
    </row>
    <row r="410" spans="1:1" ht="14.25" customHeight="1" x14ac:dyDescent="0.25">
      <c r="A410" s="11"/>
    </row>
    <row r="411" spans="1:1" ht="14.25" customHeight="1" x14ac:dyDescent="0.25">
      <c r="A411" s="11"/>
    </row>
    <row r="412" spans="1:1" ht="14.25" customHeight="1" x14ac:dyDescent="0.25">
      <c r="A412" s="11"/>
    </row>
    <row r="413" spans="1:1" ht="14.25" customHeight="1" x14ac:dyDescent="0.25">
      <c r="A413" s="11"/>
    </row>
    <row r="414" spans="1:1" ht="14.25" customHeight="1" x14ac:dyDescent="0.25">
      <c r="A414" s="11"/>
    </row>
    <row r="415" spans="1:1" ht="14.25" customHeight="1" x14ac:dyDescent="0.25">
      <c r="A415" s="11"/>
    </row>
    <row r="416" spans="1:1" ht="14.25" customHeight="1" x14ac:dyDescent="0.25">
      <c r="A416" s="11"/>
    </row>
    <row r="417" spans="1:1" ht="14.25" customHeight="1" x14ac:dyDescent="0.25">
      <c r="A417" s="11"/>
    </row>
    <row r="418" spans="1:1" ht="14.25" customHeight="1" x14ac:dyDescent="0.25">
      <c r="A418" s="11"/>
    </row>
    <row r="419" spans="1:1" ht="14.25" customHeight="1" x14ac:dyDescent="0.25">
      <c r="A419" s="11"/>
    </row>
    <row r="420" spans="1:1" ht="14.25" customHeight="1" x14ac:dyDescent="0.25">
      <c r="A420" s="11"/>
    </row>
    <row r="421" spans="1:1" ht="14.25" customHeight="1" x14ac:dyDescent="0.25">
      <c r="A421" s="11"/>
    </row>
    <row r="422" spans="1:1" ht="14.25" customHeight="1" x14ac:dyDescent="0.25">
      <c r="A422" s="11"/>
    </row>
    <row r="423" spans="1:1" ht="14.25" customHeight="1" x14ac:dyDescent="0.25">
      <c r="A423" s="11"/>
    </row>
    <row r="424" spans="1:1" ht="14.25" customHeight="1" x14ac:dyDescent="0.25">
      <c r="A424" s="11"/>
    </row>
    <row r="425" spans="1:1" ht="14.25" customHeight="1" x14ac:dyDescent="0.25">
      <c r="A425" s="11"/>
    </row>
    <row r="426" spans="1:1" ht="14.25" customHeight="1" x14ac:dyDescent="0.25">
      <c r="A426" s="11"/>
    </row>
    <row r="427" spans="1:1" ht="14.25" customHeight="1" x14ac:dyDescent="0.25">
      <c r="A427" s="11"/>
    </row>
    <row r="428" spans="1:1" ht="14.25" customHeight="1" x14ac:dyDescent="0.25">
      <c r="A428" s="11"/>
    </row>
    <row r="429" spans="1:1" ht="14.25" customHeight="1" x14ac:dyDescent="0.25">
      <c r="A429" s="11"/>
    </row>
    <row r="430" spans="1:1" ht="14.25" customHeight="1" x14ac:dyDescent="0.25">
      <c r="A430" s="11"/>
    </row>
    <row r="431" spans="1:1" ht="14.25" customHeight="1" x14ac:dyDescent="0.25">
      <c r="A431" s="11"/>
    </row>
    <row r="432" spans="1:1" ht="14.25" customHeight="1" x14ac:dyDescent="0.25">
      <c r="A432" s="11"/>
    </row>
    <row r="433" spans="1:1" ht="14.25" customHeight="1" x14ac:dyDescent="0.25">
      <c r="A433" s="11"/>
    </row>
    <row r="434" spans="1:1" ht="14.25" customHeight="1" x14ac:dyDescent="0.25">
      <c r="A434" s="11"/>
    </row>
    <row r="435" spans="1:1" ht="14.25" customHeight="1" x14ac:dyDescent="0.25">
      <c r="A435" s="11"/>
    </row>
    <row r="436" spans="1:1" ht="14.25" customHeight="1" x14ac:dyDescent="0.25">
      <c r="A436" s="11"/>
    </row>
    <row r="437" spans="1:1" ht="14.25" customHeight="1" x14ac:dyDescent="0.25">
      <c r="A437" s="11"/>
    </row>
    <row r="438" spans="1:1" ht="14.25" customHeight="1" x14ac:dyDescent="0.25">
      <c r="A438" s="11"/>
    </row>
    <row r="439" spans="1:1" ht="14.25" customHeight="1" x14ac:dyDescent="0.25">
      <c r="A439" s="11"/>
    </row>
    <row r="440" spans="1:1" ht="14.25" customHeight="1" x14ac:dyDescent="0.25">
      <c r="A440" s="11"/>
    </row>
    <row r="441" spans="1:1" ht="14.25" customHeight="1" x14ac:dyDescent="0.25">
      <c r="A441" s="11"/>
    </row>
    <row r="442" spans="1:1" ht="14.25" customHeight="1" x14ac:dyDescent="0.25">
      <c r="A442" s="11"/>
    </row>
    <row r="443" spans="1:1" ht="14.25" customHeight="1" x14ac:dyDescent="0.25">
      <c r="A443" s="11"/>
    </row>
    <row r="444" spans="1:1" ht="14.25" customHeight="1" x14ac:dyDescent="0.25">
      <c r="A444" s="11"/>
    </row>
    <row r="445" spans="1:1" ht="14.25" customHeight="1" x14ac:dyDescent="0.25">
      <c r="A445" s="11"/>
    </row>
    <row r="446" spans="1:1" ht="14.25" customHeight="1" x14ac:dyDescent="0.25">
      <c r="A446" s="11"/>
    </row>
    <row r="447" spans="1:1" ht="14.25" customHeight="1" x14ac:dyDescent="0.25">
      <c r="A447" s="11"/>
    </row>
    <row r="448" spans="1:1" ht="14.25" customHeight="1" x14ac:dyDescent="0.25">
      <c r="A448" s="11"/>
    </row>
    <row r="449" spans="1:1" ht="14.25" customHeight="1" x14ac:dyDescent="0.25">
      <c r="A449" s="11"/>
    </row>
    <row r="450" spans="1:1" ht="14.25" customHeight="1" x14ac:dyDescent="0.25">
      <c r="A450" s="11"/>
    </row>
    <row r="451" spans="1:1" ht="14.25" customHeight="1" x14ac:dyDescent="0.25">
      <c r="A451" s="11"/>
    </row>
    <row r="452" spans="1:1" ht="14.25" customHeight="1" x14ac:dyDescent="0.25">
      <c r="A452" s="11"/>
    </row>
    <row r="453" spans="1:1" ht="14.25" customHeight="1" x14ac:dyDescent="0.25">
      <c r="A453" s="11"/>
    </row>
    <row r="454" spans="1:1" ht="14.25" customHeight="1" x14ac:dyDescent="0.25">
      <c r="A454" s="11"/>
    </row>
    <row r="455" spans="1:1" ht="14.25" customHeight="1" x14ac:dyDescent="0.25">
      <c r="A455" s="11"/>
    </row>
    <row r="456" spans="1:1" ht="14.25" customHeight="1" x14ac:dyDescent="0.25">
      <c r="A456" s="11"/>
    </row>
    <row r="457" spans="1:1" ht="14.25" customHeight="1" x14ac:dyDescent="0.25">
      <c r="A457" s="11"/>
    </row>
    <row r="458" spans="1:1" ht="14.25" customHeight="1" x14ac:dyDescent="0.25">
      <c r="A458" s="11"/>
    </row>
    <row r="459" spans="1:1" ht="14.25" customHeight="1" x14ac:dyDescent="0.25">
      <c r="A459" s="11"/>
    </row>
    <row r="460" spans="1:1" ht="14.25" customHeight="1" x14ac:dyDescent="0.25">
      <c r="A460" s="11"/>
    </row>
    <row r="461" spans="1:1" ht="14.25" customHeight="1" x14ac:dyDescent="0.25">
      <c r="A461" s="11"/>
    </row>
    <row r="462" spans="1:1" ht="14.25" customHeight="1" x14ac:dyDescent="0.25">
      <c r="A462" s="11"/>
    </row>
    <row r="463" spans="1:1" ht="14.25" customHeight="1" x14ac:dyDescent="0.25">
      <c r="A463" s="11"/>
    </row>
    <row r="464" spans="1:1" ht="14.25" customHeight="1" x14ac:dyDescent="0.25">
      <c r="A464" s="11"/>
    </row>
    <row r="465" spans="1:1" ht="14.25" customHeight="1" x14ac:dyDescent="0.25">
      <c r="A465" s="11"/>
    </row>
    <row r="466" spans="1:1" ht="14.25" customHeight="1" x14ac:dyDescent="0.25">
      <c r="A466" s="11"/>
    </row>
    <row r="467" spans="1:1" ht="14.25" customHeight="1" x14ac:dyDescent="0.25">
      <c r="A467" s="11"/>
    </row>
    <row r="468" spans="1:1" ht="14.25" customHeight="1" x14ac:dyDescent="0.25">
      <c r="A468" s="11"/>
    </row>
    <row r="469" spans="1:1" ht="14.25" customHeight="1" x14ac:dyDescent="0.25">
      <c r="A469" s="11"/>
    </row>
    <row r="470" spans="1:1" ht="14.25" customHeight="1" x14ac:dyDescent="0.25">
      <c r="A470" s="11"/>
    </row>
    <row r="471" spans="1:1" ht="14.25" customHeight="1" x14ac:dyDescent="0.25">
      <c r="A471" s="11"/>
    </row>
    <row r="472" spans="1:1" ht="14.25" customHeight="1" x14ac:dyDescent="0.25">
      <c r="A472" s="11"/>
    </row>
    <row r="473" spans="1:1" ht="14.25" customHeight="1" x14ac:dyDescent="0.25">
      <c r="A473" s="11"/>
    </row>
    <row r="474" spans="1:1" ht="14.25" customHeight="1" x14ac:dyDescent="0.25">
      <c r="A474" s="11"/>
    </row>
    <row r="475" spans="1:1" ht="14.25" customHeight="1" x14ac:dyDescent="0.25">
      <c r="A475" s="11"/>
    </row>
    <row r="476" spans="1:1" ht="14.25" customHeight="1" x14ac:dyDescent="0.25">
      <c r="A476" s="11"/>
    </row>
    <row r="477" spans="1:1" ht="14.25" customHeight="1" x14ac:dyDescent="0.25">
      <c r="A477" s="11"/>
    </row>
    <row r="478" spans="1:1" ht="14.25" customHeight="1" x14ac:dyDescent="0.25">
      <c r="A478" s="11"/>
    </row>
    <row r="479" spans="1:1" ht="14.25" customHeight="1" x14ac:dyDescent="0.25">
      <c r="A479" s="11"/>
    </row>
    <row r="480" spans="1:1" ht="14.25" customHeight="1" x14ac:dyDescent="0.25">
      <c r="A480" s="11"/>
    </row>
    <row r="481" spans="1:1" ht="14.25" customHeight="1" x14ac:dyDescent="0.25">
      <c r="A481" s="11"/>
    </row>
    <row r="482" spans="1:1" ht="14.25" customHeight="1" x14ac:dyDescent="0.25">
      <c r="A482" s="11"/>
    </row>
    <row r="483" spans="1:1" ht="14.25" customHeight="1" x14ac:dyDescent="0.25">
      <c r="A483" s="11"/>
    </row>
    <row r="484" spans="1:1" ht="14.25" customHeight="1" x14ac:dyDescent="0.25">
      <c r="A484" s="11"/>
    </row>
    <row r="485" spans="1:1" ht="14.25" customHeight="1" x14ac:dyDescent="0.25">
      <c r="A485" s="11"/>
    </row>
    <row r="486" spans="1:1" ht="14.25" customHeight="1" x14ac:dyDescent="0.25">
      <c r="A486" s="11"/>
    </row>
    <row r="487" spans="1:1" ht="14.25" customHeight="1" x14ac:dyDescent="0.25">
      <c r="A487" s="11"/>
    </row>
    <row r="488" spans="1:1" ht="14.25" customHeight="1" x14ac:dyDescent="0.25">
      <c r="A488" s="11"/>
    </row>
    <row r="489" spans="1:1" ht="14.25" customHeight="1" x14ac:dyDescent="0.25">
      <c r="A489" s="11"/>
    </row>
    <row r="490" spans="1:1" ht="14.25" customHeight="1" x14ac:dyDescent="0.25">
      <c r="A490" s="11"/>
    </row>
    <row r="491" spans="1:1" ht="14.25" customHeight="1" x14ac:dyDescent="0.25">
      <c r="A491" s="11"/>
    </row>
    <row r="492" spans="1:1" ht="14.25" customHeight="1" x14ac:dyDescent="0.25">
      <c r="A492" s="11"/>
    </row>
    <row r="493" spans="1:1" ht="14.25" customHeight="1" x14ac:dyDescent="0.25">
      <c r="A493" s="11"/>
    </row>
    <row r="494" spans="1:1" ht="14.25" customHeight="1" x14ac:dyDescent="0.25">
      <c r="A494" s="11"/>
    </row>
    <row r="495" spans="1:1" ht="14.25" customHeight="1" x14ac:dyDescent="0.25">
      <c r="A495" s="11"/>
    </row>
    <row r="496" spans="1:1" ht="14.25" customHeight="1" x14ac:dyDescent="0.25">
      <c r="A496" s="11"/>
    </row>
    <row r="497" spans="1:1" ht="14.25" customHeight="1" x14ac:dyDescent="0.25">
      <c r="A497" s="11"/>
    </row>
    <row r="498" spans="1:1" ht="14.25" customHeight="1" x14ac:dyDescent="0.25">
      <c r="A498" s="11"/>
    </row>
    <row r="499" spans="1:1" ht="14.25" customHeight="1" x14ac:dyDescent="0.25">
      <c r="A499" s="11"/>
    </row>
    <row r="500" spans="1:1" ht="14.25" customHeight="1" x14ac:dyDescent="0.25">
      <c r="A500" s="11"/>
    </row>
    <row r="501" spans="1:1" ht="14.25" customHeight="1" x14ac:dyDescent="0.25">
      <c r="A501" s="11"/>
    </row>
    <row r="502" spans="1:1" ht="14.25" customHeight="1" x14ac:dyDescent="0.25">
      <c r="A502" s="11"/>
    </row>
    <row r="503" spans="1:1" ht="14.25" customHeight="1" x14ac:dyDescent="0.25">
      <c r="A503" s="11"/>
    </row>
    <row r="504" spans="1:1" ht="14.25" customHeight="1" x14ac:dyDescent="0.25">
      <c r="A504" s="11"/>
    </row>
    <row r="505" spans="1:1" ht="14.25" customHeight="1" x14ac:dyDescent="0.25">
      <c r="A505" s="11"/>
    </row>
    <row r="506" spans="1:1" ht="14.25" customHeight="1" x14ac:dyDescent="0.25">
      <c r="A506" s="11"/>
    </row>
    <row r="507" spans="1:1" ht="14.25" customHeight="1" x14ac:dyDescent="0.25">
      <c r="A507" s="11"/>
    </row>
    <row r="508" spans="1:1" ht="14.25" customHeight="1" x14ac:dyDescent="0.25">
      <c r="A508" s="11"/>
    </row>
    <row r="509" spans="1:1" ht="14.25" customHeight="1" x14ac:dyDescent="0.25">
      <c r="A509" s="11"/>
    </row>
    <row r="510" spans="1:1" ht="14.25" customHeight="1" x14ac:dyDescent="0.25">
      <c r="A510" s="11"/>
    </row>
    <row r="511" spans="1:1" ht="14.25" customHeight="1" x14ac:dyDescent="0.25">
      <c r="A511" s="11"/>
    </row>
    <row r="512" spans="1:1" ht="14.25" customHeight="1" x14ac:dyDescent="0.25">
      <c r="A512" s="11"/>
    </row>
    <row r="513" spans="1:1" ht="14.25" customHeight="1" x14ac:dyDescent="0.25">
      <c r="A513" s="11"/>
    </row>
    <row r="514" spans="1:1" ht="14.25" customHeight="1" x14ac:dyDescent="0.25">
      <c r="A514" s="11"/>
    </row>
    <row r="515" spans="1:1" ht="14.25" customHeight="1" x14ac:dyDescent="0.25">
      <c r="A515" s="11"/>
    </row>
    <row r="516" spans="1:1" ht="14.25" customHeight="1" x14ac:dyDescent="0.25">
      <c r="A516" s="11"/>
    </row>
    <row r="517" spans="1:1" ht="14.25" customHeight="1" x14ac:dyDescent="0.25">
      <c r="A517" s="11"/>
    </row>
    <row r="518" spans="1:1" ht="14.25" customHeight="1" x14ac:dyDescent="0.25">
      <c r="A518" s="11"/>
    </row>
    <row r="519" spans="1:1" ht="14.25" customHeight="1" x14ac:dyDescent="0.25">
      <c r="A519" s="11"/>
    </row>
    <row r="520" spans="1:1" ht="14.25" customHeight="1" x14ac:dyDescent="0.25">
      <c r="A520" s="11"/>
    </row>
    <row r="521" spans="1:1" ht="14.25" customHeight="1" x14ac:dyDescent="0.25">
      <c r="A521" s="11"/>
    </row>
    <row r="522" spans="1:1" ht="14.25" customHeight="1" x14ac:dyDescent="0.25">
      <c r="A522" s="11"/>
    </row>
    <row r="523" spans="1:1" ht="14.25" customHeight="1" x14ac:dyDescent="0.25">
      <c r="A523" s="11"/>
    </row>
    <row r="524" spans="1:1" ht="14.25" customHeight="1" x14ac:dyDescent="0.25">
      <c r="A524" s="11"/>
    </row>
    <row r="525" spans="1:1" ht="14.25" customHeight="1" x14ac:dyDescent="0.25">
      <c r="A525" s="11"/>
    </row>
    <row r="526" spans="1:1" ht="14.25" customHeight="1" x14ac:dyDescent="0.25">
      <c r="A526" s="11"/>
    </row>
    <row r="527" spans="1:1" ht="14.25" customHeight="1" x14ac:dyDescent="0.25">
      <c r="A527" s="11"/>
    </row>
    <row r="528" spans="1:1" ht="14.25" customHeight="1" x14ac:dyDescent="0.25">
      <c r="A528" s="11"/>
    </row>
    <row r="529" spans="1:1" ht="14.25" customHeight="1" x14ac:dyDescent="0.25">
      <c r="A529" s="11"/>
    </row>
    <row r="530" spans="1:1" ht="14.25" customHeight="1" x14ac:dyDescent="0.25">
      <c r="A530" s="11"/>
    </row>
    <row r="531" spans="1:1" ht="14.25" customHeight="1" x14ac:dyDescent="0.25">
      <c r="A531" s="11"/>
    </row>
    <row r="532" spans="1:1" ht="14.25" customHeight="1" x14ac:dyDescent="0.25">
      <c r="A532" s="11"/>
    </row>
    <row r="533" spans="1:1" ht="14.25" customHeight="1" x14ac:dyDescent="0.25">
      <c r="A533" s="11"/>
    </row>
    <row r="534" spans="1:1" ht="14.25" customHeight="1" x14ac:dyDescent="0.25">
      <c r="A534" s="11"/>
    </row>
    <row r="535" spans="1:1" ht="14.25" customHeight="1" x14ac:dyDescent="0.25">
      <c r="A535" s="11"/>
    </row>
    <row r="536" spans="1:1" ht="14.25" customHeight="1" x14ac:dyDescent="0.25">
      <c r="A536" s="11"/>
    </row>
    <row r="537" spans="1:1" ht="14.25" customHeight="1" x14ac:dyDescent="0.25">
      <c r="A537" s="11"/>
    </row>
    <row r="538" spans="1:1" ht="14.25" customHeight="1" x14ac:dyDescent="0.25">
      <c r="A538" s="11"/>
    </row>
    <row r="539" spans="1:1" ht="14.25" customHeight="1" x14ac:dyDescent="0.25">
      <c r="A539" s="11"/>
    </row>
    <row r="540" spans="1:1" ht="14.25" customHeight="1" x14ac:dyDescent="0.25">
      <c r="A540" s="11"/>
    </row>
    <row r="541" spans="1:1" ht="14.25" customHeight="1" x14ac:dyDescent="0.25">
      <c r="A541" s="11"/>
    </row>
    <row r="542" spans="1:1" ht="14.25" customHeight="1" x14ac:dyDescent="0.25">
      <c r="A542" s="11"/>
    </row>
    <row r="543" spans="1:1" ht="14.25" customHeight="1" x14ac:dyDescent="0.25">
      <c r="A543" s="11"/>
    </row>
    <row r="544" spans="1:1" ht="14.25" customHeight="1" x14ac:dyDescent="0.25">
      <c r="A544" s="11"/>
    </row>
    <row r="545" spans="1:1" ht="14.25" customHeight="1" x14ac:dyDescent="0.25">
      <c r="A545" s="11"/>
    </row>
    <row r="546" spans="1:1" ht="14.25" customHeight="1" x14ac:dyDescent="0.25">
      <c r="A546" s="11"/>
    </row>
    <row r="547" spans="1:1" ht="14.25" customHeight="1" x14ac:dyDescent="0.25">
      <c r="A547" s="11"/>
    </row>
    <row r="548" spans="1:1" ht="14.25" customHeight="1" x14ac:dyDescent="0.25">
      <c r="A548" s="11"/>
    </row>
    <row r="549" spans="1:1" ht="14.25" customHeight="1" x14ac:dyDescent="0.25">
      <c r="A549" s="11"/>
    </row>
    <row r="550" spans="1:1" ht="14.25" customHeight="1" x14ac:dyDescent="0.25">
      <c r="A550" s="11"/>
    </row>
    <row r="551" spans="1:1" ht="14.25" customHeight="1" x14ac:dyDescent="0.25">
      <c r="A551" s="11"/>
    </row>
    <row r="552" spans="1:1" ht="14.25" customHeight="1" x14ac:dyDescent="0.25">
      <c r="A552" s="11"/>
    </row>
    <row r="553" spans="1:1" ht="14.25" customHeight="1" x14ac:dyDescent="0.25">
      <c r="A553" s="11"/>
    </row>
    <row r="554" spans="1:1" ht="14.25" customHeight="1" x14ac:dyDescent="0.25">
      <c r="A554" s="11"/>
    </row>
    <row r="555" spans="1:1" ht="14.25" customHeight="1" x14ac:dyDescent="0.25">
      <c r="A555" s="11"/>
    </row>
    <row r="556" spans="1:1" ht="14.25" customHeight="1" x14ac:dyDescent="0.25">
      <c r="A556" s="11"/>
    </row>
    <row r="557" spans="1:1" ht="14.25" customHeight="1" x14ac:dyDescent="0.25">
      <c r="A557" s="11"/>
    </row>
    <row r="558" spans="1:1" ht="14.25" customHeight="1" x14ac:dyDescent="0.25">
      <c r="A558" s="11"/>
    </row>
    <row r="559" spans="1:1" ht="14.25" customHeight="1" x14ac:dyDescent="0.25">
      <c r="A559" s="11"/>
    </row>
    <row r="560" spans="1:1" ht="14.25" customHeight="1" x14ac:dyDescent="0.25">
      <c r="A560" s="11"/>
    </row>
    <row r="561" spans="1:1" ht="14.25" customHeight="1" x14ac:dyDescent="0.25">
      <c r="A561" s="11"/>
    </row>
    <row r="562" spans="1:1" ht="14.25" customHeight="1" x14ac:dyDescent="0.25">
      <c r="A562" s="11"/>
    </row>
    <row r="563" spans="1:1" ht="14.25" customHeight="1" x14ac:dyDescent="0.25">
      <c r="A563" s="11"/>
    </row>
    <row r="564" spans="1:1" ht="14.25" customHeight="1" x14ac:dyDescent="0.25">
      <c r="A564" s="11"/>
    </row>
    <row r="565" spans="1:1" ht="14.25" customHeight="1" x14ac:dyDescent="0.25">
      <c r="A565" s="11"/>
    </row>
    <row r="566" spans="1:1" ht="14.25" customHeight="1" x14ac:dyDescent="0.25">
      <c r="A566" s="11"/>
    </row>
    <row r="567" spans="1:1" ht="14.25" customHeight="1" x14ac:dyDescent="0.25">
      <c r="A567" s="11"/>
    </row>
    <row r="568" spans="1:1" ht="14.25" customHeight="1" x14ac:dyDescent="0.25">
      <c r="A568" s="11"/>
    </row>
    <row r="569" spans="1:1" ht="14.25" customHeight="1" x14ac:dyDescent="0.25">
      <c r="A569" s="11"/>
    </row>
    <row r="570" spans="1:1" ht="14.25" customHeight="1" x14ac:dyDescent="0.25">
      <c r="A570" s="11"/>
    </row>
    <row r="571" spans="1:1" ht="14.25" customHeight="1" x14ac:dyDescent="0.25">
      <c r="A571" s="11"/>
    </row>
    <row r="572" spans="1:1" ht="14.25" customHeight="1" x14ac:dyDescent="0.25">
      <c r="A572" s="11"/>
    </row>
    <row r="573" spans="1:1" ht="14.25" customHeight="1" x14ac:dyDescent="0.25">
      <c r="A573" s="11"/>
    </row>
    <row r="574" spans="1:1" ht="14.25" customHeight="1" x14ac:dyDescent="0.25">
      <c r="A574" s="11"/>
    </row>
    <row r="575" spans="1:1" ht="14.25" customHeight="1" x14ac:dyDescent="0.25">
      <c r="A575" s="11"/>
    </row>
    <row r="576" spans="1:1" ht="14.25" customHeight="1" x14ac:dyDescent="0.25">
      <c r="A576" s="11"/>
    </row>
    <row r="577" spans="1:1" ht="14.25" customHeight="1" x14ac:dyDescent="0.25">
      <c r="A577" s="11"/>
    </row>
    <row r="578" spans="1:1" ht="14.25" customHeight="1" x14ac:dyDescent="0.25">
      <c r="A578" s="11"/>
    </row>
    <row r="579" spans="1:1" ht="14.25" customHeight="1" x14ac:dyDescent="0.25">
      <c r="A579" s="11"/>
    </row>
    <row r="580" spans="1:1" ht="14.25" customHeight="1" x14ac:dyDescent="0.25">
      <c r="A580" s="11"/>
    </row>
    <row r="581" spans="1:1" ht="14.25" customHeight="1" x14ac:dyDescent="0.25">
      <c r="A581" s="11"/>
    </row>
    <row r="582" spans="1:1" ht="14.25" customHeight="1" x14ac:dyDescent="0.25">
      <c r="A582" s="11"/>
    </row>
    <row r="583" spans="1:1" ht="14.25" customHeight="1" x14ac:dyDescent="0.25">
      <c r="A583" s="11"/>
    </row>
    <row r="584" spans="1:1" ht="14.25" customHeight="1" x14ac:dyDescent="0.25">
      <c r="A584" s="11"/>
    </row>
    <row r="585" spans="1:1" ht="14.25" customHeight="1" x14ac:dyDescent="0.25">
      <c r="A585" s="11"/>
    </row>
    <row r="586" spans="1:1" ht="14.25" customHeight="1" x14ac:dyDescent="0.25">
      <c r="A586" s="11"/>
    </row>
    <row r="587" spans="1:1" ht="14.25" customHeight="1" x14ac:dyDescent="0.25">
      <c r="A587" s="11"/>
    </row>
    <row r="588" spans="1:1" ht="14.25" customHeight="1" x14ac:dyDescent="0.25">
      <c r="A588" s="11"/>
    </row>
    <row r="589" spans="1:1" ht="14.25" customHeight="1" x14ac:dyDescent="0.25">
      <c r="A589" s="11"/>
    </row>
    <row r="590" spans="1:1" ht="14.25" customHeight="1" x14ac:dyDescent="0.25">
      <c r="A590" s="11"/>
    </row>
    <row r="591" spans="1:1" ht="14.25" customHeight="1" x14ac:dyDescent="0.25">
      <c r="A591" s="11"/>
    </row>
    <row r="592" spans="1:1" ht="14.25" customHeight="1" x14ac:dyDescent="0.25">
      <c r="A592" s="11"/>
    </row>
    <row r="593" spans="1:1" ht="14.25" customHeight="1" x14ac:dyDescent="0.25">
      <c r="A593" s="11"/>
    </row>
    <row r="594" spans="1:1" ht="14.25" customHeight="1" x14ac:dyDescent="0.25">
      <c r="A594" s="11"/>
    </row>
    <row r="595" spans="1:1" ht="14.25" customHeight="1" x14ac:dyDescent="0.25">
      <c r="A595" s="11"/>
    </row>
    <row r="596" spans="1:1" ht="14.25" customHeight="1" x14ac:dyDescent="0.25">
      <c r="A596" s="11"/>
    </row>
    <row r="597" spans="1:1" ht="14.25" customHeight="1" x14ac:dyDescent="0.25">
      <c r="A597" s="11"/>
    </row>
    <row r="598" spans="1:1" ht="14.25" customHeight="1" x14ac:dyDescent="0.25">
      <c r="A598" s="11"/>
    </row>
    <row r="599" spans="1:1" ht="14.25" customHeight="1" x14ac:dyDescent="0.25">
      <c r="A599" s="11"/>
    </row>
    <row r="600" spans="1:1" ht="14.25" customHeight="1" x14ac:dyDescent="0.25">
      <c r="A600" s="11"/>
    </row>
    <row r="601" spans="1:1" ht="14.25" customHeight="1" x14ac:dyDescent="0.25">
      <c r="A601" s="11"/>
    </row>
    <row r="602" spans="1:1" ht="14.25" customHeight="1" x14ac:dyDescent="0.25">
      <c r="A602" s="11"/>
    </row>
    <row r="603" spans="1:1" ht="14.25" customHeight="1" x14ac:dyDescent="0.25">
      <c r="A603" s="11"/>
    </row>
    <row r="604" spans="1:1" ht="14.25" customHeight="1" x14ac:dyDescent="0.25">
      <c r="A604" s="11"/>
    </row>
    <row r="605" spans="1:1" ht="14.25" customHeight="1" x14ac:dyDescent="0.25">
      <c r="A605" s="11"/>
    </row>
    <row r="606" spans="1:1" ht="14.25" customHeight="1" x14ac:dyDescent="0.25">
      <c r="A606" s="11"/>
    </row>
    <row r="607" spans="1:1" ht="14.25" customHeight="1" x14ac:dyDescent="0.25">
      <c r="A607" s="11"/>
    </row>
    <row r="608" spans="1:1" ht="14.25" customHeight="1" x14ac:dyDescent="0.25">
      <c r="A608" s="11"/>
    </row>
    <row r="609" spans="1:1" ht="14.25" customHeight="1" x14ac:dyDescent="0.25">
      <c r="A609" s="11"/>
    </row>
    <row r="610" spans="1:1" ht="14.25" customHeight="1" x14ac:dyDescent="0.25">
      <c r="A610" s="11"/>
    </row>
    <row r="611" spans="1:1" ht="14.25" customHeight="1" x14ac:dyDescent="0.25">
      <c r="A611" s="11"/>
    </row>
    <row r="612" spans="1:1" ht="14.25" customHeight="1" x14ac:dyDescent="0.25">
      <c r="A612" s="11"/>
    </row>
    <row r="613" spans="1:1" ht="14.25" customHeight="1" x14ac:dyDescent="0.25">
      <c r="A613" s="11"/>
    </row>
    <row r="614" spans="1:1" ht="14.25" customHeight="1" x14ac:dyDescent="0.25">
      <c r="A614" s="11"/>
    </row>
    <row r="615" spans="1:1" ht="14.25" customHeight="1" x14ac:dyDescent="0.25">
      <c r="A615" s="11"/>
    </row>
    <row r="616" spans="1:1" ht="14.25" customHeight="1" x14ac:dyDescent="0.25">
      <c r="A616" s="11"/>
    </row>
    <row r="617" spans="1:1" ht="14.25" customHeight="1" x14ac:dyDescent="0.25">
      <c r="A617" s="11"/>
    </row>
    <row r="618" spans="1:1" ht="14.25" customHeight="1" x14ac:dyDescent="0.25">
      <c r="A618" s="11"/>
    </row>
    <row r="619" spans="1:1" ht="14.25" customHeight="1" x14ac:dyDescent="0.25">
      <c r="A619" s="11"/>
    </row>
    <row r="620" spans="1:1" ht="14.25" customHeight="1" x14ac:dyDescent="0.25">
      <c r="A620" s="11"/>
    </row>
    <row r="621" spans="1:1" ht="14.25" customHeight="1" x14ac:dyDescent="0.25">
      <c r="A621" s="11"/>
    </row>
    <row r="622" spans="1:1" ht="14.25" customHeight="1" x14ac:dyDescent="0.25">
      <c r="A622" s="11"/>
    </row>
    <row r="623" spans="1:1" ht="14.25" customHeight="1" x14ac:dyDescent="0.25">
      <c r="A623" s="11"/>
    </row>
    <row r="624" spans="1:1" ht="14.25" customHeight="1" x14ac:dyDescent="0.25">
      <c r="A624" s="11"/>
    </row>
    <row r="625" spans="1:1" ht="14.25" customHeight="1" x14ac:dyDescent="0.25">
      <c r="A625" s="11"/>
    </row>
    <row r="626" spans="1:1" ht="14.25" customHeight="1" x14ac:dyDescent="0.25">
      <c r="A626" s="11"/>
    </row>
    <row r="627" spans="1:1" ht="14.25" customHeight="1" x14ac:dyDescent="0.25">
      <c r="A627" s="11"/>
    </row>
    <row r="628" spans="1:1" ht="14.25" customHeight="1" x14ac:dyDescent="0.25">
      <c r="A628" s="11"/>
    </row>
    <row r="629" spans="1:1" ht="14.25" customHeight="1" x14ac:dyDescent="0.25">
      <c r="A629" s="11"/>
    </row>
    <row r="630" spans="1:1" ht="14.25" customHeight="1" x14ac:dyDescent="0.25">
      <c r="A630" s="11"/>
    </row>
    <row r="631" spans="1:1" ht="14.25" customHeight="1" x14ac:dyDescent="0.25">
      <c r="A631" s="11"/>
    </row>
    <row r="632" spans="1:1" ht="14.25" customHeight="1" x14ac:dyDescent="0.25">
      <c r="A632" s="11"/>
    </row>
    <row r="633" spans="1:1" ht="14.25" customHeight="1" x14ac:dyDescent="0.25">
      <c r="A633" s="11"/>
    </row>
    <row r="634" spans="1:1" ht="14.25" customHeight="1" x14ac:dyDescent="0.25">
      <c r="A634" s="11"/>
    </row>
    <row r="635" spans="1:1" ht="14.25" customHeight="1" x14ac:dyDescent="0.25">
      <c r="A635" s="11"/>
    </row>
    <row r="636" spans="1:1" ht="14.25" customHeight="1" x14ac:dyDescent="0.25">
      <c r="A636" s="11"/>
    </row>
    <row r="637" spans="1:1" ht="14.25" customHeight="1" x14ac:dyDescent="0.25">
      <c r="A637" s="11"/>
    </row>
    <row r="638" spans="1:1" ht="14.25" customHeight="1" x14ac:dyDescent="0.25">
      <c r="A638" s="11"/>
    </row>
    <row r="639" spans="1:1" ht="14.25" customHeight="1" x14ac:dyDescent="0.25">
      <c r="A639" s="11"/>
    </row>
    <row r="640" spans="1:1" ht="14.25" customHeight="1" x14ac:dyDescent="0.25">
      <c r="A640" s="11"/>
    </row>
    <row r="641" spans="1:1" ht="14.25" customHeight="1" x14ac:dyDescent="0.25">
      <c r="A641" s="11"/>
    </row>
    <row r="642" spans="1:1" ht="14.25" customHeight="1" x14ac:dyDescent="0.25">
      <c r="A642" s="11"/>
    </row>
    <row r="643" spans="1:1" ht="14.25" customHeight="1" x14ac:dyDescent="0.25">
      <c r="A643" s="11"/>
    </row>
    <row r="644" spans="1:1" ht="14.25" customHeight="1" x14ac:dyDescent="0.25">
      <c r="A644" s="11"/>
    </row>
    <row r="645" spans="1:1" ht="14.25" customHeight="1" x14ac:dyDescent="0.25">
      <c r="A645" s="11"/>
    </row>
    <row r="646" spans="1:1" ht="14.25" customHeight="1" x14ac:dyDescent="0.25">
      <c r="A646" s="11"/>
    </row>
    <row r="647" spans="1:1" ht="14.25" customHeight="1" x14ac:dyDescent="0.25">
      <c r="A647" s="11"/>
    </row>
    <row r="648" spans="1:1" ht="14.25" customHeight="1" x14ac:dyDescent="0.25">
      <c r="A648" s="11"/>
    </row>
    <row r="649" spans="1:1" ht="14.25" customHeight="1" x14ac:dyDescent="0.25">
      <c r="A649" s="11"/>
    </row>
    <row r="650" spans="1:1" ht="14.25" customHeight="1" x14ac:dyDescent="0.25">
      <c r="A650" s="11"/>
    </row>
    <row r="651" spans="1:1" ht="14.25" customHeight="1" x14ac:dyDescent="0.25">
      <c r="A651" s="11"/>
    </row>
    <row r="652" spans="1:1" ht="14.25" customHeight="1" x14ac:dyDescent="0.25">
      <c r="A652" s="11"/>
    </row>
    <row r="653" spans="1:1" ht="14.25" customHeight="1" x14ac:dyDescent="0.25">
      <c r="A653" s="11"/>
    </row>
    <row r="654" spans="1:1" ht="14.25" customHeight="1" x14ac:dyDescent="0.25">
      <c r="A654" s="11"/>
    </row>
    <row r="655" spans="1:1" ht="14.25" customHeight="1" x14ac:dyDescent="0.25">
      <c r="A655" s="11"/>
    </row>
    <row r="656" spans="1:1" ht="14.25" customHeight="1" x14ac:dyDescent="0.25">
      <c r="A656" s="11"/>
    </row>
    <row r="657" spans="1:1" ht="14.25" customHeight="1" x14ac:dyDescent="0.25">
      <c r="A657" s="11"/>
    </row>
    <row r="658" spans="1:1" ht="14.25" customHeight="1" x14ac:dyDescent="0.25">
      <c r="A658" s="11"/>
    </row>
    <row r="659" spans="1:1" ht="14.25" customHeight="1" x14ac:dyDescent="0.25">
      <c r="A659" s="11"/>
    </row>
    <row r="660" spans="1:1" ht="14.25" customHeight="1" x14ac:dyDescent="0.25">
      <c r="A660" s="11"/>
    </row>
    <row r="661" spans="1:1" ht="14.25" customHeight="1" x14ac:dyDescent="0.25">
      <c r="A661" s="11"/>
    </row>
    <row r="662" spans="1:1" ht="14.25" customHeight="1" x14ac:dyDescent="0.25">
      <c r="A662" s="11"/>
    </row>
    <row r="663" spans="1:1" ht="14.25" customHeight="1" x14ac:dyDescent="0.25">
      <c r="A663" s="11"/>
    </row>
    <row r="664" spans="1:1" ht="14.25" customHeight="1" x14ac:dyDescent="0.25">
      <c r="A664" s="11"/>
    </row>
    <row r="665" spans="1:1" ht="14.25" customHeight="1" x14ac:dyDescent="0.25">
      <c r="A665" s="11"/>
    </row>
    <row r="666" spans="1:1" ht="14.25" customHeight="1" x14ac:dyDescent="0.25">
      <c r="A666" s="11"/>
    </row>
    <row r="667" spans="1:1" ht="14.25" customHeight="1" x14ac:dyDescent="0.25">
      <c r="A667" s="11"/>
    </row>
    <row r="668" spans="1:1" ht="14.25" customHeight="1" x14ac:dyDescent="0.25">
      <c r="A668" s="11"/>
    </row>
    <row r="669" spans="1:1" ht="14.25" customHeight="1" x14ac:dyDescent="0.25">
      <c r="A669" s="11"/>
    </row>
    <row r="670" spans="1:1" ht="14.25" customHeight="1" x14ac:dyDescent="0.25">
      <c r="A670" s="11"/>
    </row>
    <row r="671" spans="1:1" ht="14.25" customHeight="1" x14ac:dyDescent="0.25">
      <c r="A671" s="11"/>
    </row>
    <row r="672" spans="1:1" ht="14.25" customHeight="1" x14ac:dyDescent="0.25">
      <c r="A672" s="11"/>
    </row>
    <row r="673" spans="1:1" ht="14.25" customHeight="1" x14ac:dyDescent="0.25">
      <c r="A673" s="11"/>
    </row>
    <row r="674" spans="1:1" ht="14.25" customHeight="1" x14ac:dyDescent="0.25">
      <c r="A674" s="11"/>
    </row>
    <row r="675" spans="1:1" ht="14.25" customHeight="1" x14ac:dyDescent="0.25">
      <c r="A675" s="11"/>
    </row>
    <row r="676" spans="1:1" ht="14.25" customHeight="1" x14ac:dyDescent="0.25">
      <c r="A676" s="11"/>
    </row>
    <row r="677" spans="1:1" ht="14.25" customHeight="1" x14ac:dyDescent="0.25">
      <c r="A677" s="11"/>
    </row>
    <row r="678" spans="1:1" ht="14.25" customHeight="1" x14ac:dyDescent="0.25">
      <c r="A678" s="11"/>
    </row>
    <row r="679" spans="1:1" ht="14.25" customHeight="1" x14ac:dyDescent="0.25">
      <c r="A679" s="11"/>
    </row>
    <row r="680" spans="1:1" ht="14.25" customHeight="1" x14ac:dyDescent="0.25">
      <c r="A680" s="11"/>
    </row>
    <row r="681" spans="1:1" ht="14.25" customHeight="1" x14ac:dyDescent="0.25">
      <c r="A681" s="11"/>
    </row>
    <row r="682" spans="1:1" ht="14.25" customHeight="1" x14ac:dyDescent="0.25">
      <c r="A682" s="11"/>
    </row>
    <row r="683" spans="1:1" ht="14.25" customHeight="1" x14ac:dyDescent="0.25">
      <c r="A683" s="11"/>
    </row>
    <row r="684" spans="1:1" ht="14.25" customHeight="1" x14ac:dyDescent="0.25">
      <c r="A684" s="11"/>
    </row>
    <row r="685" spans="1:1" ht="14.25" customHeight="1" x14ac:dyDescent="0.25">
      <c r="A685" s="11"/>
    </row>
    <row r="686" spans="1:1" ht="14.25" customHeight="1" x14ac:dyDescent="0.25">
      <c r="A686" s="11"/>
    </row>
    <row r="687" spans="1:1" ht="14.25" customHeight="1" x14ac:dyDescent="0.25">
      <c r="A687" s="11"/>
    </row>
    <row r="688" spans="1:1" ht="14.25" customHeight="1" x14ac:dyDescent="0.25">
      <c r="A688" s="11"/>
    </row>
    <row r="689" spans="1:1" ht="14.25" customHeight="1" x14ac:dyDescent="0.25">
      <c r="A689" s="11"/>
    </row>
    <row r="690" spans="1:1" ht="14.25" customHeight="1" x14ac:dyDescent="0.25">
      <c r="A690" s="11"/>
    </row>
    <row r="691" spans="1:1" ht="14.25" customHeight="1" x14ac:dyDescent="0.25">
      <c r="A691" s="11"/>
    </row>
    <row r="692" spans="1:1" ht="14.25" customHeight="1" x14ac:dyDescent="0.25">
      <c r="A692" s="11"/>
    </row>
    <row r="693" spans="1:1" ht="14.25" customHeight="1" x14ac:dyDescent="0.25">
      <c r="A693" s="11"/>
    </row>
    <row r="694" spans="1:1" ht="14.25" customHeight="1" x14ac:dyDescent="0.25">
      <c r="A694" s="11"/>
    </row>
    <row r="695" spans="1:1" ht="14.25" customHeight="1" x14ac:dyDescent="0.25">
      <c r="A695" s="11"/>
    </row>
    <row r="696" spans="1:1" ht="14.25" customHeight="1" x14ac:dyDescent="0.25">
      <c r="A696" s="11"/>
    </row>
    <row r="697" spans="1:1" ht="14.25" customHeight="1" x14ac:dyDescent="0.25">
      <c r="A697" s="11"/>
    </row>
    <row r="698" spans="1:1" ht="14.25" customHeight="1" x14ac:dyDescent="0.25">
      <c r="A698" s="11"/>
    </row>
    <row r="699" spans="1:1" ht="14.25" customHeight="1" x14ac:dyDescent="0.25">
      <c r="A699" s="11"/>
    </row>
    <row r="700" spans="1:1" ht="14.25" customHeight="1" x14ac:dyDescent="0.25">
      <c r="A700" s="11"/>
    </row>
    <row r="701" spans="1:1" ht="14.25" customHeight="1" x14ac:dyDescent="0.25">
      <c r="A701" s="11"/>
    </row>
    <row r="702" spans="1:1" ht="14.25" customHeight="1" x14ac:dyDescent="0.25">
      <c r="A702" s="11"/>
    </row>
    <row r="703" spans="1:1" ht="14.25" customHeight="1" x14ac:dyDescent="0.25">
      <c r="A703" s="11"/>
    </row>
    <row r="704" spans="1:1" ht="14.25" customHeight="1" x14ac:dyDescent="0.25">
      <c r="A704" s="11"/>
    </row>
    <row r="705" spans="1:1" ht="14.25" customHeight="1" x14ac:dyDescent="0.25">
      <c r="A705" s="11"/>
    </row>
    <row r="706" spans="1:1" ht="14.25" customHeight="1" x14ac:dyDescent="0.25">
      <c r="A706" s="11"/>
    </row>
    <row r="707" spans="1:1" ht="14.25" customHeight="1" x14ac:dyDescent="0.25">
      <c r="A707" s="11"/>
    </row>
    <row r="708" spans="1:1" ht="14.25" customHeight="1" x14ac:dyDescent="0.25">
      <c r="A708" s="11"/>
    </row>
    <row r="709" spans="1:1" ht="14.25" customHeight="1" x14ac:dyDescent="0.25">
      <c r="A709" s="11"/>
    </row>
    <row r="710" spans="1:1" ht="14.25" customHeight="1" x14ac:dyDescent="0.25">
      <c r="A710" s="11"/>
    </row>
    <row r="711" spans="1:1" ht="14.25" customHeight="1" x14ac:dyDescent="0.25">
      <c r="A711" s="11"/>
    </row>
    <row r="712" spans="1:1" ht="14.25" customHeight="1" x14ac:dyDescent="0.25">
      <c r="A712" s="11"/>
    </row>
    <row r="713" spans="1:1" ht="14.25" customHeight="1" x14ac:dyDescent="0.25">
      <c r="A713" s="11"/>
    </row>
    <row r="714" spans="1:1" ht="14.25" customHeight="1" x14ac:dyDescent="0.25">
      <c r="A714" s="11"/>
    </row>
    <row r="715" spans="1:1" ht="14.25" customHeight="1" x14ac:dyDescent="0.25">
      <c r="A715" s="11"/>
    </row>
    <row r="716" spans="1:1" ht="14.25" customHeight="1" x14ac:dyDescent="0.25">
      <c r="A716" s="11"/>
    </row>
    <row r="717" spans="1:1" ht="14.25" customHeight="1" x14ac:dyDescent="0.25">
      <c r="A717" s="11"/>
    </row>
    <row r="718" spans="1:1" ht="14.25" customHeight="1" x14ac:dyDescent="0.25">
      <c r="A718" s="11"/>
    </row>
    <row r="719" spans="1:1" ht="14.25" customHeight="1" x14ac:dyDescent="0.25">
      <c r="A719" s="11"/>
    </row>
    <row r="720" spans="1:1" ht="14.25" customHeight="1" x14ac:dyDescent="0.25">
      <c r="A720" s="11"/>
    </row>
    <row r="721" spans="1:1" ht="14.25" customHeight="1" x14ac:dyDescent="0.25">
      <c r="A721" s="11"/>
    </row>
    <row r="722" spans="1:1" ht="14.25" customHeight="1" x14ac:dyDescent="0.25">
      <c r="A722" s="11"/>
    </row>
    <row r="723" spans="1:1" ht="14.25" customHeight="1" x14ac:dyDescent="0.25">
      <c r="A723" s="11"/>
    </row>
    <row r="724" spans="1:1" ht="14.25" customHeight="1" x14ac:dyDescent="0.25">
      <c r="A724" s="11"/>
    </row>
    <row r="725" spans="1:1" ht="14.25" customHeight="1" x14ac:dyDescent="0.25">
      <c r="A725" s="11"/>
    </row>
    <row r="726" spans="1:1" ht="14.25" customHeight="1" x14ac:dyDescent="0.25">
      <c r="A726" s="11"/>
    </row>
    <row r="727" spans="1:1" ht="14.25" customHeight="1" x14ac:dyDescent="0.25">
      <c r="A727" s="11"/>
    </row>
    <row r="728" spans="1:1" ht="14.25" customHeight="1" x14ac:dyDescent="0.25">
      <c r="A728" s="11"/>
    </row>
    <row r="729" spans="1:1" ht="14.25" customHeight="1" x14ac:dyDescent="0.25">
      <c r="A729" s="11"/>
    </row>
    <row r="730" spans="1:1" ht="14.25" customHeight="1" x14ac:dyDescent="0.25">
      <c r="A730" s="11"/>
    </row>
    <row r="731" spans="1:1" ht="14.25" customHeight="1" x14ac:dyDescent="0.25">
      <c r="A731" s="11"/>
    </row>
    <row r="732" spans="1:1" ht="14.25" customHeight="1" x14ac:dyDescent="0.25">
      <c r="A732" s="11"/>
    </row>
    <row r="733" spans="1:1" ht="14.25" customHeight="1" x14ac:dyDescent="0.25">
      <c r="A733" s="11"/>
    </row>
    <row r="734" spans="1:1" ht="14.25" customHeight="1" x14ac:dyDescent="0.25">
      <c r="A734" s="11"/>
    </row>
    <row r="735" spans="1:1" ht="14.25" customHeight="1" x14ac:dyDescent="0.25">
      <c r="A735" s="11"/>
    </row>
    <row r="736" spans="1:1" ht="14.25" customHeight="1" x14ac:dyDescent="0.25">
      <c r="A736" s="11"/>
    </row>
    <row r="737" spans="1:1" ht="14.25" customHeight="1" x14ac:dyDescent="0.25">
      <c r="A737" s="11"/>
    </row>
    <row r="738" spans="1:1" ht="14.25" customHeight="1" x14ac:dyDescent="0.25">
      <c r="A738" s="11"/>
    </row>
    <row r="739" spans="1:1" ht="14.25" customHeight="1" x14ac:dyDescent="0.25">
      <c r="A739" s="11"/>
    </row>
    <row r="740" spans="1:1" ht="14.25" customHeight="1" x14ac:dyDescent="0.25">
      <c r="A740" s="11"/>
    </row>
    <row r="741" spans="1:1" ht="14.25" customHeight="1" x14ac:dyDescent="0.25">
      <c r="A741" s="11"/>
    </row>
    <row r="742" spans="1:1" ht="14.25" customHeight="1" x14ac:dyDescent="0.25">
      <c r="A742" s="11"/>
    </row>
    <row r="743" spans="1:1" ht="14.25" customHeight="1" x14ac:dyDescent="0.25">
      <c r="A743" s="11"/>
    </row>
    <row r="744" spans="1:1" ht="14.25" customHeight="1" x14ac:dyDescent="0.25">
      <c r="A744" s="11"/>
    </row>
    <row r="745" spans="1:1" ht="14.25" customHeight="1" x14ac:dyDescent="0.25">
      <c r="A745" s="11"/>
    </row>
    <row r="746" spans="1:1" ht="14.25" customHeight="1" x14ac:dyDescent="0.25">
      <c r="A746" s="11"/>
    </row>
    <row r="747" spans="1:1" ht="14.25" customHeight="1" x14ac:dyDescent="0.25">
      <c r="A747" s="11"/>
    </row>
    <row r="748" spans="1:1" ht="14.25" customHeight="1" x14ac:dyDescent="0.25">
      <c r="A748" s="11"/>
    </row>
    <row r="749" spans="1:1" ht="14.25" customHeight="1" x14ac:dyDescent="0.25">
      <c r="A749" s="11"/>
    </row>
    <row r="750" spans="1:1" ht="14.25" customHeight="1" x14ac:dyDescent="0.25">
      <c r="A750" s="11"/>
    </row>
    <row r="751" spans="1:1" ht="14.25" customHeight="1" x14ac:dyDescent="0.25">
      <c r="A751" s="11"/>
    </row>
    <row r="752" spans="1:1" ht="14.25" customHeight="1" x14ac:dyDescent="0.25">
      <c r="A752" s="11"/>
    </row>
    <row r="753" spans="1:1" ht="14.25" customHeight="1" x14ac:dyDescent="0.25">
      <c r="A753" s="11"/>
    </row>
    <row r="754" spans="1:1" ht="14.25" customHeight="1" x14ac:dyDescent="0.25">
      <c r="A754" s="11"/>
    </row>
    <row r="755" spans="1:1" ht="14.25" customHeight="1" x14ac:dyDescent="0.25">
      <c r="A755" s="11"/>
    </row>
    <row r="756" spans="1:1" ht="14.25" customHeight="1" x14ac:dyDescent="0.25">
      <c r="A756" s="11"/>
    </row>
    <row r="757" spans="1:1" ht="14.25" customHeight="1" x14ac:dyDescent="0.25">
      <c r="A757" s="11"/>
    </row>
    <row r="758" spans="1:1" ht="14.25" customHeight="1" x14ac:dyDescent="0.25">
      <c r="A758" s="11"/>
    </row>
    <row r="759" spans="1:1" ht="14.25" customHeight="1" x14ac:dyDescent="0.25">
      <c r="A759" s="11"/>
    </row>
    <row r="760" spans="1:1" ht="14.25" customHeight="1" x14ac:dyDescent="0.25">
      <c r="A760" s="11"/>
    </row>
    <row r="761" spans="1:1" ht="14.25" customHeight="1" x14ac:dyDescent="0.25">
      <c r="A761" s="11"/>
    </row>
    <row r="762" spans="1:1" ht="14.25" customHeight="1" x14ac:dyDescent="0.25">
      <c r="A762" s="11"/>
    </row>
    <row r="763" spans="1:1" ht="14.25" customHeight="1" x14ac:dyDescent="0.25">
      <c r="A763" s="11"/>
    </row>
    <row r="764" spans="1:1" ht="14.25" customHeight="1" x14ac:dyDescent="0.25">
      <c r="A764" s="11"/>
    </row>
    <row r="765" spans="1:1" ht="14.25" customHeight="1" x14ac:dyDescent="0.25">
      <c r="A765" s="11"/>
    </row>
    <row r="766" spans="1:1" ht="14.25" customHeight="1" x14ac:dyDescent="0.25">
      <c r="A766" s="11"/>
    </row>
    <row r="767" spans="1:1" ht="14.25" customHeight="1" x14ac:dyDescent="0.25">
      <c r="A767" s="11"/>
    </row>
    <row r="768" spans="1:1" ht="14.25" customHeight="1" x14ac:dyDescent="0.25">
      <c r="A768" s="11"/>
    </row>
    <row r="769" spans="1:1" ht="14.25" customHeight="1" x14ac:dyDescent="0.25">
      <c r="A769" s="11"/>
    </row>
    <row r="770" spans="1:1" ht="14.25" customHeight="1" x14ac:dyDescent="0.25">
      <c r="A770" s="11"/>
    </row>
    <row r="771" spans="1:1" ht="14.25" customHeight="1" x14ac:dyDescent="0.25">
      <c r="A771" s="11"/>
    </row>
    <row r="772" spans="1:1" ht="14.25" customHeight="1" x14ac:dyDescent="0.25">
      <c r="A772" s="11"/>
    </row>
    <row r="773" spans="1:1" ht="14.25" customHeight="1" x14ac:dyDescent="0.25">
      <c r="A773" s="11"/>
    </row>
    <row r="774" spans="1:1" ht="14.25" customHeight="1" x14ac:dyDescent="0.25">
      <c r="A774" s="11"/>
    </row>
    <row r="775" spans="1:1" ht="14.25" customHeight="1" x14ac:dyDescent="0.25">
      <c r="A775" s="11"/>
    </row>
    <row r="776" spans="1:1" ht="14.25" customHeight="1" x14ac:dyDescent="0.25">
      <c r="A776" s="11"/>
    </row>
    <row r="777" spans="1:1" ht="14.25" customHeight="1" x14ac:dyDescent="0.25">
      <c r="A777" s="11"/>
    </row>
    <row r="778" spans="1:1" ht="14.25" customHeight="1" x14ac:dyDescent="0.25">
      <c r="A778" s="11"/>
    </row>
    <row r="779" spans="1:1" ht="14.25" customHeight="1" x14ac:dyDescent="0.25">
      <c r="A779" s="11"/>
    </row>
    <row r="780" spans="1:1" ht="14.25" customHeight="1" x14ac:dyDescent="0.25">
      <c r="A780" s="11"/>
    </row>
    <row r="781" spans="1:1" ht="14.25" customHeight="1" x14ac:dyDescent="0.25">
      <c r="A781" s="11"/>
    </row>
    <row r="782" spans="1:1" ht="14.25" customHeight="1" x14ac:dyDescent="0.25">
      <c r="A782" s="11"/>
    </row>
    <row r="783" spans="1:1" ht="14.25" customHeight="1" x14ac:dyDescent="0.25">
      <c r="A783" s="11"/>
    </row>
    <row r="784" spans="1:1" ht="14.25" customHeight="1" x14ac:dyDescent="0.25">
      <c r="A784" s="11"/>
    </row>
    <row r="785" spans="1:1" ht="14.25" customHeight="1" x14ac:dyDescent="0.25">
      <c r="A785" s="11"/>
    </row>
    <row r="786" spans="1:1" ht="14.25" customHeight="1" x14ac:dyDescent="0.25">
      <c r="A786" s="11"/>
    </row>
    <row r="787" spans="1:1" ht="14.25" customHeight="1" x14ac:dyDescent="0.25">
      <c r="A787" s="11"/>
    </row>
    <row r="788" spans="1:1" ht="14.25" customHeight="1" x14ac:dyDescent="0.25">
      <c r="A788" s="11"/>
    </row>
    <row r="789" spans="1:1" ht="14.25" customHeight="1" x14ac:dyDescent="0.25">
      <c r="A789" s="11"/>
    </row>
    <row r="790" spans="1:1" ht="14.25" customHeight="1" x14ac:dyDescent="0.25">
      <c r="A790" s="11"/>
    </row>
    <row r="791" spans="1:1" ht="14.25" customHeight="1" x14ac:dyDescent="0.25">
      <c r="A791" s="11"/>
    </row>
    <row r="792" spans="1:1" ht="14.25" customHeight="1" x14ac:dyDescent="0.25">
      <c r="A792" s="11"/>
    </row>
    <row r="793" spans="1:1" ht="14.25" customHeight="1" x14ac:dyDescent="0.25">
      <c r="A793" s="11"/>
    </row>
    <row r="794" spans="1:1" ht="14.25" customHeight="1" x14ac:dyDescent="0.25">
      <c r="A794" s="11"/>
    </row>
    <row r="795" spans="1:1" ht="14.25" customHeight="1" x14ac:dyDescent="0.25">
      <c r="A795" s="11"/>
    </row>
    <row r="796" spans="1:1" ht="14.25" customHeight="1" x14ac:dyDescent="0.25">
      <c r="A796" s="11"/>
    </row>
    <row r="797" spans="1:1" ht="14.25" customHeight="1" x14ac:dyDescent="0.25">
      <c r="A797" s="11"/>
    </row>
    <row r="798" spans="1:1" ht="14.25" customHeight="1" x14ac:dyDescent="0.25">
      <c r="A798" s="11"/>
    </row>
    <row r="799" spans="1:1" ht="14.25" customHeight="1" x14ac:dyDescent="0.25">
      <c r="A799" s="11"/>
    </row>
    <row r="800" spans="1:1" ht="14.25" customHeight="1" x14ac:dyDescent="0.25">
      <c r="A800" s="11"/>
    </row>
    <row r="801" spans="1:1" ht="14.25" customHeight="1" x14ac:dyDescent="0.25">
      <c r="A801" s="11"/>
    </row>
    <row r="802" spans="1:1" ht="14.25" customHeight="1" x14ac:dyDescent="0.25">
      <c r="A802" s="11"/>
    </row>
    <row r="803" spans="1:1" ht="14.25" customHeight="1" x14ac:dyDescent="0.25">
      <c r="A803" s="11"/>
    </row>
    <row r="804" spans="1:1" ht="14.25" customHeight="1" x14ac:dyDescent="0.25">
      <c r="A804" s="11"/>
    </row>
    <row r="805" spans="1:1" ht="14.25" customHeight="1" x14ac:dyDescent="0.25">
      <c r="A805" s="11"/>
    </row>
    <row r="806" spans="1:1" ht="14.25" customHeight="1" x14ac:dyDescent="0.25">
      <c r="A806" s="11"/>
    </row>
    <row r="807" spans="1:1" ht="14.25" customHeight="1" x14ac:dyDescent="0.25">
      <c r="A807" s="11"/>
    </row>
    <row r="808" spans="1:1" ht="14.25" customHeight="1" x14ac:dyDescent="0.25">
      <c r="A808" s="11"/>
    </row>
    <row r="809" spans="1:1" ht="14.25" customHeight="1" x14ac:dyDescent="0.25">
      <c r="A809" s="11"/>
    </row>
    <row r="810" spans="1:1" ht="14.25" customHeight="1" x14ac:dyDescent="0.25">
      <c r="A810" s="11"/>
    </row>
    <row r="811" spans="1:1" ht="14.25" customHeight="1" x14ac:dyDescent="0.25">
      <c r="A811" s="11"/>
    </row>
    <row r="812" spans="1:1" ht="14.25" customHeight="1" x14ac:dyDescent="0.25">
      <c r="A812" s="11"/>
    </row>
    <row r="813" spans="1:1" ht="14.25" customHeight="1" x14ac:dyDescent="0.25">
      <c r="A813" s="11"/>
    </row>
    <row r="814" spans="1:1" ht="14.25" customHeight="1" x14ac:dyDescent="0.25">
      <c r="A814" s="11"/>
    </row>
    <row r="815" spans="1:1" ht="14.25" customHeight="1" x14ac:dyDescent="0.25">
      <c r="A815" s="11"/>
    </row>
    <row r="816" spans="1:1" ht="14.25" customHeight="1" x14ac:dyDescent="0.25">
      <c r="A816" s="11"/>
    </row>
    <row r="817" spans="1:1" ht="14.25" customHeight="1" x14ac:dyDescent="0.25">
      <c r="A817" s="11"/>
    </row>
    <row r="818" spans="1:1" ht="14.25" customHeight="1" x14ac:dyDescent="0.25">
      <c r="A818" s="11"/>
    </row>
    <row r="819" spans="1:1" ht="14.25" customHeight="1" x14ac:dyDescent="0.25">
      <c r="A819" s="11"/>
    </row>
    <row r="820" spans="1:1" ht="14.25" customHeight="1" x14ac:dyDescent="0.25">
      <c r="A820" s="11"/>
    </row>
    <row r="821" spans="1:1" ht="14.25" customHeight="1" x14ac:dyDescent="0.25">
      <c r="A821" s="11"/>
    </row>
    <row r="822" spans="1:1" ht="14.25" customHeight="1" x14ac:dyDescent="0.25">
      <c r="A822" s="11"/>
    </row>
    <row r="823" spans="1:1" ht="14.25" customHeight="1" x14ac:dyDescent="0.25">
      <c r="A823" s="11"/>
    </row>
    <row r="824" spans="1:1" ht="14.25" customHeight="1" x14ac:dyDescent="0.25">
      <c r="A824" s="11"/>
    </row>
    <row r="825" spans="1:1" ht="14.25" customHeight="1" x14ac:dyDescent="0.25">
      <c r="A825" s="11"/>
    </row>
    <row r="826" spans="1:1" ht="14.25" customHeight="1" x14ac:dyDescent="0.25">
      <c r="A826" s="11"/>
    </row>
    <row r="827" spans="1:1" ht="14.25" customHeight="1" x14ac:dyDescent="0.25">
      <c r="A827" s="11"/>
    </row>
    <row r="828" spans="1:1" ht="14.25" customHeight="1" x14ac:dyDescent="0.25">
      <c r="A828" s="11"/>
    </row>
    <row r="829" spans="1:1" ht="14.25" customHeight="1" x14ac:dyDescent="0.25">
      <c r="A829" s="11"/>
    </row>
    <row r="830" spans="1:1" ht="14.25" customHeight="1" x14ac:dyDescent="0.25">
      <c r="A830" s="11"/>
    </row>
    <row r="831" spans="1:1" ht="14.25" customHeight="1" x14ac:dyDescent="0.25">
      <c r="A831" s="11"/>
    </row>
    <row r="832" spans="1:1" ht="14.25" customHeight="1" x14ac:dyDescent="0.25">
      <c r="A832" s="11"/>
    </row>
    <row r="833" spans="1:1" ht="14.25" customHeight="1" x14ac:dyDescent="0.25">
      <c r="A833" s="11"/>
    </row>
    <row r="834" spans="1:1" ht="14.25" customHeight="1" x14ac:dyDescent="0.25">
      <c r="A834" s="11"/>
    </row>
    <row r="835" spans="1:1" ht="14.25" customHeight="1" x14ac:dyDescent="0.25">
      <c r="A835" s="11"/>
    </row>
    <row r="836" spans="1:1" ht="14.25" customHeight="1" x14ac:dyDescent="0.25">
      <c r="A836" s="11"/>
    </row>
    <row r="837" spans="1:1" ht="14.25" customHeight="1" x14ac:dyDescent="0.25">
      <c r="A837" s="11"/>
    </row>
    <row r="838" spans="1:1" ht="14.25" customHeight="1" x14ac:dyDescent="0.25">
      <c r="A838" s="11"/>
    </row>
    <row r="839" spans="1:1" ht="14.25" customHeight="1" x14ac:dyDescent="0.25">
      <c r="A839" s="11"/>
    </row>
    <row r="840" spans="1:1" ht="14.25" customHeight="1" x14ac:dyDescent="0.25">
      <c r="A840" s="11"/>
    </row>
    <row r="841" spans="1:1" ht="14.25" customHeight="1" x14ac:dyDescent="0.25">
      <c r="A841" s="11"/>
    </row>
    <row r="842" spans="1:1" ht="14.25" customHeight="1" x14ac:dyDescent="0.25">
      <c r="A842" s="11"/>
    </row>
    <row r="843" spans="1:1" ht="14.25" customHeight="1" x14ac:dyDescent="0.25">
      <c r="A843" s="11"/>
    </row>
    <row r="844" spans="1:1" ht="14.25" customHeight="1" x14ac:dyDescent="0.25">
      <c r="A844" s="11"/>
    </row>
    <row r="845" spans="1:1" ht="14.25" customHeight="1" x14ac:dyDescent="0.25">
      <c r="A845" s="11"/>
    </row>
    <row r="846" spans="1:1" ht="14.25" customHeight="1" x14ac:dyDescent="0.25">
      <c r="A846" s="11"/>
    </row>
    <row r="847" spans="1:1" ht="14.25" customHeight="1" x14ac:dyDescent="0.25">
      <c r="A847" s="11"/>
    </row>
    <row r="848" spans="1:1" ht="14.25" customHeight="1" x14ac:dyDescent="0.25">
      <c r="A848" s="11"/>
    </row>
    <row r="849" spans="1:1" ht="14.25" customHeight="1" x14ac:dyDescent="0.25">
      <c r="A849" s="11"/>
    </row>
    <row r="850" spans="1:1" ht="14.25" customHeight="1" x14ac:dyDescent="0.25">
      <c r="A850" s="11"/>
    </row>
    <row r="851" spans="1:1" ht="14.25" customHeight="1" x14ac:dyDescent="0.25">
      <c r="A851" s="11"/>
    </row>
    <row r="852" spans="1:1" ht="14.25" customHeight="1" x14ac:dyDescent="0.25">
      <c r="A852" s="11"/>
    </row>
    <row r="853" spans="1:1" ht="14.25" customHeight="1" x14ac:dyDescent="0.25">
      <c r="A853" s="11"/>
    </row>
    <row r="854" spans="1:1" ht="14.25" customHeight="1" x14ac:dyDescent="0.25">
      <c r="A854" s="11"/>
    </row>
    <row r="855" spans="1:1" ht="14.25" customHeight="1" x14ac:dyDescent="0.25">
      <c r="A855" s="11"/>
    </row>
    <row r="856" spans="1:1" ht="14.25" customHeight="1" x14ac:dyDescent="0.25">
      <c r="A856" s="11"/>
    </row>
    <row r="857" spans="1:1" ht="14.25" customHeight="1" x14ac:dyDescent="0.25">
      <c r="A857" s="11"/>
    </row>
    <row r="858" spans="1:1" ht="14.25" customHeight="1" x14ac:dyDescent="0.25">
      <c r="A858" s="11"/>
    </row>
    <row r="859" spans="1:1" ht="14.25" customHeight="1" x14ac:dyDescent="0.25">
      <c r="A859" s="11"/>
    </row>
    <row r="860" spans="1:1" ht="14.25" customHeight="1" x14ac:dyDescent="0.25">
      <c r="A860" s="11"/>
    </row>
    <row r="861" spans="1:1" ht="14.25" customHeight="1" x14ac:dyDescent="0.25">
      <c r="A861" s="11"/>
    </row>
    <row r="862" spans="1:1" ht="14.25" customHeight="1" x14ac:dyDescent="0.25">
      <c r="A862" s="11"/>
    </row>
    <row r="863" spans="1:1" ht="14.25" customHeight="1" x14ac:dyDescent="0.25">
      <c r="A863" s="11"/>
    </row>
    <row r="864" spans="1:1" ht="14.25" customHeight="1" x14ac:dyDescent="0.25">
      <c r="A864" s="11"/>
    </row>
    <row r="865" spans="1:1" ht="14.25" customHeight="1" x14ac:dyDescent="0.25">
      <c r="A865" s="11"/>
    </row>
    <row r="866" spans="1:1" ht="14.25" customHeight="1" x14ac:dyDescent="0.25">
      <c r="A866" s="11"/>
    </row>
    <row r="867" spans="1:1" ht="14.25" customHeight="1" x14ac:dyDescent="0.25">
      <c r="A867" s="11"/>
    </row>
    <row r="868" spans="1:1" ht="14.25" customHeight="1" x14ac:dyDescent="0.25">
      <c r="A868" s="11"/>
    </row>
    <row r="869" spans="1:1" ht="14.25" customHeight="1" x14ac:dyDescent="0.25">
      <c r="A869" s="11"/>
    </row>
    <row r="870" spans="1:1" ht="14.25" customHeight="1" x14ac:dyDescent="0.25">
      <c r="A870" s="11"/>
    </row>
    <row r="871" spans="1:1" ht="14.25" customHeight="1" x14ac:dyDescent="0.25">
      <c r="A871" s="11"/>
    </row>
    <row r="872" spans="1:1" ht="14.25" customHeight="1" x14ac:dyDescent="0.25">
      <c r="A872" s="11"/>
    </row>
    <row r="873" spans="1:1" ht="14.25" customHeight="1" x14ac:dyDescent="0.25">
      <c r="A873" s="11"/>
    </row>
    <row r="874" spans="1:1" ht="14.25" customHeight="1" x14ac:dyDescent="0.25">
      <c r="A874" s="11"/>
    </row>
    <row r="875" spans="1:1" ht="14.25" customHeight="1" x14ac:dyDescent="0.25">
      <c r="A875" s="11"/>
    </row>
    <row r="876" spans="1:1" ht="14.25" customHeight="1" x14ac:dyDescent="0.25">
      <c r="A876" s="11"/>
    </row>
    <row r="877" spans="1:1" ht="14.25" customHeight="1" x14ac:dyDescent="0.25">
      <c r="A877" s="11"/>
    </row>
    <row r="878" spans="1:1" ht="14.25" customHeight="1" x14ac:dyDescent="0.25">
      <c r="A878" s="11"/>
    </row>
    <row r="879" spans="1:1" ht="14.25" customHeight="1" x14ac:dyDescent="0.25">
      <c r="A879" s="11"/>
    </row>
    <row r="880" spans="1:1" ht="14.25" customHeight="1" x14ac:dyDescent="0.25">
      <c r="A880" s="11"/>
    </row>
    <row r="881" spans="1:1" ht="14.25" customHeight="1" x14ac:dyDescent="0.25">
      <c r="A881" s="11"/>
    </row>
    <row r="882" spans="1:1" ht="14.25" customHeight="1" x14ac:dyDescent="0.25">
      <c r="A882" s="11"/>
    </row>
    <row r="883" spans="1:1" ht="14.25" customHeight="1" x14ac:dyDescent="0.25">
      <c r="A883" s="11"/>
    </row>
    <row r="884" spans="1:1" ht="14.25" customHeight="1" x14ac:dyDescent="0.25">
      <c r="A884" s="11"/>
    </row>
    <row r="885" spans="1:1" ht="14.25" customHeight="1" x14ac:dyDescent="0.25">
      <c r="A885" s="11"/>
    </row>
    <row r="886" spans="1:1" ht="14.25" customHeight="1" x14ac:dyDescent="0.25">
      <c r="A886" s="11"/>
    </row>
    <row r="887" spans="1:1" ht="14.25" customHeight="1" x14ac:dyDescent="0.25">
      <c r="A887" s="11"/>
    </row>
    <row r="888" spans="1:1" ht="14.25" customHeight="1" x14ac:dyDescent="0.25">
      <c r="A888" s="11"/>
    </row>
    <row r="889" spans="1:1" ht="14.25" customHeight="1" x14ac:dyDescent="0.25">
      <c r="A889" s="11"/>
    </row>
    <row r="890" spans="1:1" ht="14.25" customHeight="1" x14ac:dyDescent="0.25">
      <c r="A890" s="11"/>
    </row>
    <row r="891" spans="1:1" ht="14.25" customHeight="1" x14ac:dyDescent="0.25">
      <c r="A891" s="11"/>
    </row>
    <row r="892" spans="1:1" ht="14.25" customHeight="1" x14ac:dyDescent="0.25">
      <c r="A892" s="11"/>
    </row>
    <row r="893" spans="1:1" ht="14.25" customHeight="1" x14ac:dyDescent="0.25">
      <c r="A893" s="11"/>
    </row>
    <row r="894" spans="1:1" ht="14.25" customHeight="1" x14ac:dyDescent="0.25">
      <c r="A894" s="11"/>
    </row>
    <row r="895" spans="1:1" ht="14.25" customHeight="1" x14ac:dyDescent="0.25">
      <c r="A895" s="11"/>
    </row>
    <row r="896" spans="1:1" ht="14.25" customHeight="1" x14ac:dyDescent="0.25">
      <c r="A896" s="11"/>
    </row>
    <row r="897" spans="1:1" ht="14.25" customHeight="1" x14ac:dyDescent="0.25">
      <c r="A897" s="11"/>
    </row>
    <row r="898" spans="1:1" ht="14.25" customHeight="1" x14ac:dyDescent="0.25">
      <c r="A898" s="11"/>
    </row>
    <row r="899" spans="1:1" ht="14.25" customHeight="1" x14ac:dyDescent="0.25">
      <c r="A899" s="11"/>
    </row>
    <row r="900" spans="1:1" ht="14.25" customHeight="1" x14ac:dyDescent="0.25">
      <c r="A900" s="11"/>
    </row>
    <row r="901" spans="1:1" ht="14.25" customHeight="1" x14ac:dyDescent="0.25">
      <c r="A901" s="11"/>
    </row>
    <row r="902" spans="1:1" ht="14.25" customHeight="1" x14ac:dyDescent="0.25">
      <c r="A902" s="11"/>
    </row>
    <row r="903" spans="1:1" ht="14.25" customHeight="1" x14ac:dyDescent="0.25">
      <c r="A903" s="11"/>
    </row>
    <row r="904" spans="1:1" ht="14.25" customHeight="1" x14ac:dyDescent="0.25">
      <c r="A904" s="11"/>
    </row>
    <row r="905" spans="1:1" ht="14.25" customHeight="1" x14ac:dyDescent="0.25">
      <c r="A905" s="11"/>
    </row>
    <row r="906" spans="1:1" ht="14.25" customHeight="1" x14ac:dyDescent="0.25">
      <c r="A906" s="11"/>
    </row>
    <row r="907" spans="1:1" ht="14.25" customHeight="1" x14ac:dyDescent="0.25">
      <c r="A907" s="11"/>
    </row>
    <row r="908" spans="1:1" ht="14.25" customHeight="1" x14ac:dyDescent="0.25">
      <c r="A908" s="11"/>
    </row>
    <row r="909" spans="1:1" ht="14.25" customHeight="1" x14ac:dyDescent="0.25">
      <c r="A909" s="11"/>
    </row>
    <row r="910" spans="1:1" ht="14.25" customHeight="1" x14ac:dyDescent="0.25">
      <c r="A910" s="11"/>
    </row>
    <row r="911" spans="1:1" ht="14.25" customHeight="1" x14ac:dyDescent="0.25">
      <c r="A911" s="11"/>
    </row>
    <row r="912" spans="1:1" ht="14.25" customHeight="1" x14ac:dyDescent="0.25">
      <c r="A912" s="11"/>
    </row>
    <row r="913" spans="1:1" ht="14.25" customHeight="1" x14ac:dyDescent="0.25">
      <c r="A913" s="11"/>
    </row>
    <row r="914" spans="1:1" ht="14.25" customHeight="1" x14ac:dyDescent="0.25">
      <c r="A914" s="11"/>
    </row>
    <row r="915" spans="1:1" ht="14.25" customHeight="1" x14ac:dyDescent="0.25">
      <c r="A915" s="11"/>
    </row>
    <row r="916" spans="1:1" ht="14.25" customHeight="1" x14ac:dyDescent="0.25">
      <c r="A916" s="11"/>
    </row>
    <row r="917" spans="1:1" ht="14.25" customHeight="1" x14ac:dyDescent="0.25">
      <c r="A917" s="11"/>
    </row>
    <row r="918" spans="1:1" ht="14.25" customHeight="1" x14ac:dyDescent="0.25">
      <c r="A918" s="11"/>
    </row>
    <row r="919" spans="1:1" ht="14.25" customHeight="1" x14ac:dyDescent="0.25">
      <c r="A919" s="11"/>
    </row>
    <row r="920" spans="1:1" ht="14.25" customHeight="1" x14ac:dyDescent="0.25">
      <c r="A920" s="11"/>
    </row>
    <row r="921" spans="1:1" ht="14.25" customHeight="1" x14ac:dyDescent="0.25">
      <c r="A921" s="11"/>
    </row>
    <row r="922" spans="1:1" ht="14.25" customHeight="1" x14ac:dyDescent="0.25">
      <c r="A922" s="11"/>
    </row>
    <row r="923" spans="1:1" ht="14.25" customHeight="1" x14ac:dyDescent="0.25">
      <c r="A923" s="11"/>
    </row>
    <row r="924" spans="1:1" ht="14.25" customHeight="1" x14ac:dyDescent="0.25">
      <c r="A924" s="11"/>
    </row>
    <row r="925" spans="1:1" ht="14.25" customHeight="1" x14ac:dyDescent="0.25">
      <c r="A925" s="11"/>
    </row>
    <row r="926" spans="1:1" ht="14.25" customHeight="1" x14ac:dyDescent="0.25">
      <c r="A926" s="11"/>
    </row>
    <row r="927" spans="1:1" ht="14.25" customHeight="1" x14ac:dyDescent="0.25">
      <c r="A927" s="11"/>
    </row>
    <row r="928" spans="1:1" ht="14.25" customHeight="1" x14ac:dyDescent="0.25">
      <c r="A928" s="11"/>
    </row>
    <row r="929" spans="1:1" ht="14.25" customHeight="1" x14ac:dyDescent="0.25">
      <c r="A929" s="11"/>
    </row>
    <row r="930" spans="1:1" ht="14.25" customHeight="1" x14ac:dyDescent="0.25">
      <c r="A930" s="11"/>
    </row>
    <row r="931" spans="1:1" ht="14.25" customHeight="1" x14ac:dyDescent="0.25">
      <c r="A931" s="11"/>
    </row>
    <row r="932" spans="1:1" ht="14.25" customHeight="1" x14ac:dyDescent="0.25">
      <c r="A932" s="11"/>
    </row>
    <row r="933" spans="1:1" ht="14.25" customHeight="1" x14ac:dyDescent="0.25">
      <c r="A933" s="11"/>
    </row>
    <row r="934" spans="1:1" ht="14.25" customHeight="1" x14ac:dyDescent="0.25">
      <c r="A934" s="11"/>
    </row>
    <row r="935" spans="1:1" ht="14.25" customHeight="1" x14ac:dyDescent="0.25">
      <c r="A935" s="11"/>
    </row>
    <row r="936" spans="1:1" ht="14.25" customHeight="1" x14ac:dyDescent="0.25">
      <c r="A936" s="11"/>
    </row>
    <row r="937" spans="1:1" ht="14.25" customHeight="1" x14ac:dyDescent="0.25">
      <c r="A937" s="11"/>
    </row>
    <row r="938" spans="1:1" ht="14.25" customHeight="1" x14ac:dyDescent="0.25">
      <c r="A938" s="11"/>
    </row>
    <row r="939" spans="1:1" ht="14.25" customHeight="1" x14ac:dyDescent="0.25">
      <c r="A939" s="11"/>
    </row>
    <row r="940" spans="1:1" ht="14.25" customHeight="1" x14ac:dyDescent="0.25">
      <c r="A940" s="11"/>
    </row>
    <row r="941" spans="1:1" ht="14.25" customHeight="1" x14ac:dyDescent="0.25">
      <c r="A941" s="11"/>
    </row>
    <row r="942" spans="1:1" ht="14.25" customHeight="1" x14ac:dyDescent="0.25">
      <c r="A942" s="11"/>
    </row>
    <row r="943" spans="1:1" ht="14.25" customHeight="1" x14ac:dyDescent="0.25">
      <c r="A943" s="11"/>
    </row>
    <row r="944" spans="1:1" ht="14.25" customHeight="1" x14ac:dyDescent="0.25">
      <c r="A944" s="11"/>
    </row>
    <row r="945" spans="1:1" ht="14.25" customHeight="1" x14ac:dyDescent="0.25">
      <c r="A945" s="11"/>
    </row>
    <row r="946" spans="1:1" ht="14.25" customHeight="1" x14ac:dyDescent="0.25">
      <c r="A946" s="11"/>
    </row>
    <row r="947" spans="1:1" ht="14.25" customHeight="1" x14ac:dyDescent="0.25">
      <c r="A947" s="11"/>
    </row>
    <row r="948" spans="1:1" ht="14.25" customHeight="1" x14ac:dyDescent="0.25">
      <c r="A948" s="11"/>
    </row>
    <row r="949" spans="1:1" ht="14.25" customHeight="1" x14ac:dyDescent="0.25">
      <c r="A949" s="11"/>
    </row>
    <row r="950" spans="1:1" ht="14.25" customHeight="1" x14ac:dyDescent="0.25">
      <c r="A950" s="11"/>
    </row>
    <row r="951" spans="1:1" ht="14.25" customHeight="1" x14ac:dyDescent="0.25">
      <c r="A951" s="11"/>
    </row>
    <row r="952" spans="1:1" ht="14.25" customHeight="1" x14ac:dyDescent="0.25">
      <c r="A952" s="11"/>
    </row>
    <row r="953" spans="1:1" ht="14.25" customHeight="1" x14ac:dyDescent="0.25">
      <c r="A953" s="11"/>
    </row>
    <row r="954" spans="1:1" ht="14.25" customHeight="1" x14ac:dyDescent="0.25">
      <c r="A954" s="11"/>
    </row>
    <row r="955" spans="1:1" ht="14.25" customHeight="1" x14ac:dyDescent="0.25">
      <c r="A955" s="11"/>
    </row>
    <row r="956" spans="1:1" ht="14.25" customHeight="1" x14ac:dyDescent="0.25">
      <c r="A956" s="11"/>
    </row>
    <row r="957" spans="1:1" ht="14.25" customHeight="1" x14ac:dyDescent="0.25">
      <c r="A957" s="11"/>
    </row>
    <row r="958" spans="1:1" ht="14.25" customHeight="1" x14ac:dyDescent="0.25">
      <c r="A958" s="11"/>
    </row>
    <row r="959" spans="1:1" ht="14.25" customHeight="1" x14ac:dyDescent="0.25">
      <c r="A959" s="11"/>
    </row>
    <row r="960" spans="1:1" ht="14.25" customHeight="1" x14ac:dyDescent="0.25">
      <c r="A960" s="11"/>
    </row>
    <row r="961" spans="1:1" ht="14.25" customHeight="1" x14ac:dyDescent="0.25">
      <c r="A961" s="11"/>
    </row>
    <row r="962" spans="1:1" ht="14.25" customHeight="1" x14ac:dyDescent="0.25">
      <c r="A962" s="11"/>
    </row>
    <row r="963" spans="1:1" ht="14.25" customHeight="1" x14ac:dyDescent="0.25">
      <c r="A963" s="11"/>
    </row>
    <row r="964" spans="1:1" ht="14.25" customHeight="1" x14ac:dyDescent="0.25">
      <c r="A964" s="11"/>
    </row>
    <row r="965" spans="1:1" ht="14.25" customHeight="1" x14ac:dyDescent="0.25">
      <c r="A965" s="11"/>
    </row>
    <row r="966" spans="1:1" ht="14.25" customHeight="1" x14ac:dyDescent="0.25">
      <c r="A966" s="11"/>
    </row>
    <row r="967" spans="1:1" ht="14.25" customHeight="1" x14ac:dyDescent="0.25">
      <c r="A967" s="11"/>
    </row>
    <row r="968" spans="1:1" ht="14.25" customHeight="1" x14ac:dyDescent="0.25">
      <c r="A968" s="11"/>
    </row>
    <row r="969" spans="1:1" ht="14.25" customHeight="1" x14ac:dyDescent="0.25">
      <c r="A969" s="11"/>
    </row>
    <row r="970" spans="1:1" ht="14.25" customHeight="1" x14ac:dyDescent="0.25">
      <c r="A970" s="11"/>
    </row>
    <row r="971" spans="1:1" ht="14.25" customHeight="1" x14ac:dyDescent="0.25">
      <c r="A971" s="11"/>
    </row>
    <row r="972" spans="1:1" ht="14.25" customHeight="1" x14ac:dyDescent="0.25">
      <c r="A972" s="11"/>
    </row>
    <row r="973" spans="1:1" ht="14.25" customHeight="1" x14ac:dyDescent="0.25">
      <c r="A973" s="11"/>
    </row>
    <row r="974" spans="1:1" ht="14.25" customHeight="1" x14ac:dyDescent="0.25">
      <c r="A974" s="11"/>
    </row>
    <row r="975" spans="1:1" ht="14.25" customHeight="1" x14ac:dyDescent="0.25">
      <c r="A975" s="11"/>
    </row>
    <row r="976" spans="1:1" ht="14.25" customHeight="1" x14ac:dyDescent="0.25">
      <c r="A976" s="11"/>
    </row>
    <row r="977" spans="1:1" ht="14.25" customHeight="1" x14ac:dyDescent="0.25">
      <c r="A977" s="11"/>
    </row>
    <row r="978" spans="1:1" ht="14.25" customHeight="1" x14ac:dyDescent="0.25">
      <c r="A978" s="11"/>
    </row>
    <row r="979" spans="1:1" ht="14.25" customHeight="1" x14ac:dyDescent="0.25">
      <c r="A979" s="11"/>
    </row>
    <row r="980" spans="1:1" ht="14.25" customHeight="1" x14ac:dyDescent="0.25">
      <c r="A980" s="11"/>
    </row>
    <row r="981" spans="1:1" ht="14.25" customHeight="1" x14ac:dyDescent="0.25">
      <c r="A981" s="11"/>
    </row>
    <row r="982" spans="1:1" ht="14.25" customHeight="1" x14ac:dyDescent="0.25">
      <c r="A982" s="11"/>
    </row>
    <row r="983" spans="1:1" ht="14.25" customHeight="1" x14ac:dyDescent="0.25">
      <c r="A983" s="11"/>
    </row>
    <row r="984" spans="1:1" ht="14.25" customHeight="1" x14ac:dyDescent="0.25">
      <c r="A984" s="11"/>
    </row>
    <row r="985" spans="1:1" ht="14.25" customHeight="1" x14ac:dyDescent="0.25">
      <c r="A985" s="11"/>
    </row>
    <row r="986" spans="1:1" ht="14.25" customHeight="1" x14ac:dyDescent="0.25">
      <c r="A986" s="11"/>
    </row>
    <row r="987" spans="1:1" ht="14.25" customHeight="1" x14ac:dyDescent="0.25">
      <c r="A987" s="11"/>
    </row>
    <row r="988" spans="1:1" ht="14.25" customHeight="1" x14ac:dyDescent="0.25">
      <c r="A988" s="11"/>
    </row>
    <row r="989" spans="1:1" ht="14.25" customHeight="1" x14ac:dyDescent="0.25">
      <c r="A989" s="11"/>
    </row>
    <row r="990" spans="1:1" ht="14.25" customHeight="1" x14ac:dyDescent="0.25">
      <c r="A990" s="11"/>
    </row>
    <row r="991" spans="1:1" ht="14.25" customHeight="1" x14ac:dyDescent="0.25">
      <c r="A991" s="11"/>
    </row>
    <row r="992" spans="1:1" ht="14.25" customHeight="1" x14ac:dyDescent="0.25">
      <c r="A992" s="11"/>
    </row>
    <row r="993" spans="1:1" ht="14.25" customHeight="1" x14ac:dyDescent="0.25">
      <c r="A993" s="11"/>
    </row>
    <row r="994" spans="1:1" ht="14.25" customHeight="1" x14ac:dyDescent="0.25">
      <c r="A994" s="11"/>
    </row>
    <row r="995" spans="1:1" ht="14.25" customHeight="1" x14ac:dyDescent="0.25">
      <c r="A995" s="11"/>
    </row>
    <row r="996" spans="1:1" ht="14.25" customHeight="1" x14ac:dyDescent="0.25">
      <c r="A996" s="11"/>
    </row>
    <row r="997" spans="1:1" ht="14.25" customHeight="1" x14ac:dyDescent="0.25">
      <c r="A997" s="11"/>
    </row>
    <row r="998" spans="1:1" ht="14.25" customHeight="1" x14ac:dyDescent="0.25">
      <c r="A998" s="11"/>
    </row>
  </sheetData>
  <mergeCells count="2">
    <mergeCell ref="I10:J10"/>
    <mergeCell ref="L10:M10"/>
  </mergeCells>
  <conditionalFormatting sqref="A11:A40">
    <cfRule type="expression" dxfId="181" priority="46">
      <formula>OR(WEEKDAY(A11)=1, WEEKDAY(A11)=7)</formula>
    </cfRule>
  </conditionalFormatting>
  <conditionalFormatting sqref="B11:E40 G11:G40">
    <cfRule type="expression" dxfId="180" priority="45">
      <formula>WEEKDAY($A11,2)&gt;5</formula>
    </cfRule>
  </conditionalFormatting>
  <conditionalFormatting sqref="C11:E40">
    <cfRule type="expression" dxfId="179" priority="44">
      <formula>WEEKDAY($A11,2)&gt;5</formula>
    </cfRule>
  </conditionalFormatting>
  <conditionalFormatting sqref="G11:G40">
    <cfRule type="containsText" dxfId="178" priority="47" operator="containsText" text="Overtime">
      <formula>NOT(ISERROR(SEARCH(("Overtime"),(G11))))</formula>
    </cfRule>
    <cfRule type="containsText" dxfId="177" priority="48" operator="containsText" text="Undertime">
      <formula>NOT(ISERROR(SEARCH(("Undertime"),(G11))))</formula>
    </cfRule>
  </conditionalFormatting>
  <conditionalFormatting sqref="I11:I12 I14">
    <cfRule type="containsText" dxfId="176" priority="49" operator="containsText" text="OVERTIME">
      <formula>NOT(ISERROR(SEARCH(("OVERTIME"),(I11))))</formula>
    </cfRule>
    <cfRule type="containsText" dxfId="175" priority="50" operator="containsText" text="UNDERTIME">
      <formula>NOT(ISERROR(SEARCH(("UNDERTIME"),(I11))))</formula>
    </cfRule>
  </conditionalFormatting>
  <conditionalFormatting sqref="J14">
    <cfRule type="expression" dxfId="174" priority="51">
      <formula>I14="OVERTIME"</formula>
    </cfRule>
    <cfRule type="expression" dxfId="173" priority="52">
      <formula>I14="UNDERTIME"</formula>
    </cfRule>
  </conditionalFormatting>
  <conditionalFormatting sqref="L11:L12 L14">
    <cfRule type="containsText" dxfId="172" priority="43" operator="containsText" text="UNDERTIME">
      <formula>NOT(ISERROR(SEARCH(("UNDERTIME"),(L11))))</formula>
    </cfRule>
  </conditionalFormatting>
  <conditionalFormatting sqref="L14 L11:L12">
    <cfRule type="containsText" dxfId="171" priority="42" operator="containsText" text="OVERTIME">
      <formula>NOT(ISERROR(SEARCH(("OVERTIME"),(L11))))</formula>
    </cfRule>
  </conditionalFormatting>
  <conditionalFormatting sqref="L14">
    <cfRule type="containsText" dxfId="170" priority="38" operator="containsText" text="OVERTIME">
      <formula>NOT(ISERROR(SEARCH(("OVERTIME"),(L14))))</formula>
    </cfRule>
    <cfRule type="containsText" dxfId="169" priority="39" operator="containsText" text="UNDERTIME">
      <formula>NOT(ISERROR(SEARCH(("UNDERTIME"),(L14))))</formula>
    </cfRule>
  </conditionalFormatting>
  <conditionalFormatting sqref="M14">
    <cfRule type="expression" dxfId="168" priority="40">
      <formula>L14="OVERTIME"</formula>
    </cfRule>
    <cfRule type="expression" dxfId="167" priority="41">
      <formula>L14="UNDERTIME"</formula>
    </cfRule>
  </conditionalFormatting>
  <conditionalFormatting sqref="J2">
    <cfRule type="expression" dxfId="166" priority="16" stopIfTrue="1">
      <formula>ABS(ABS($J$2)-ABS($J$1)) &lt; $K$12</formula>
    </cfRule>
    <cfRule type="expression" dxfId="165" priority="18">
      <formula>$J$2&gt;$J$1</formula>
    </cfRule>
    <cfRule type="expression" dxfId="164" priority="19">
      <formula>$J$2&lt;$J$1</formula>
    </cfRule>
  </conditionalFormatting>
  <conditionalFormatting sqref="J3">
    <cfRule type="expression" dxfId="163" priority="17" stopIfTrue="1">
      <formula>ABS(ABS($J$3) - ABS($J$1-$J$5-$J$6-$J$7-$J$8)) &lt; $K$12</formula>
    </cfRule>
    <cfRule type="expression" dxfId="162" priority="20">
      <formula>$J$3&gt;($J$1 - $J$5 - $J$6 - $J$7 - $J$8)</formula>
    </cfRule>
    <cfRule type="expression" dxfId="161" priority="21">
      <formula>$J$3&lt;($J$1 - $J$5 - $J$6 - $J$7 - $J$8)</formula>
    </cfRule>
  </conditionalFormatting>
  <conditionalFormatting sqref="F11:F40">
    <cfRule type="expression" dxfId="160" priority="5">
      <formula>WEEKDAY($A11,2)&gt;5</formula>
    </cfRule>
  </conditionalFormatting>
  <conditionalFormatting sqref="F11:F40">
    <cfRule type="expression" dxfId="159" priority="4">
      <formula>WEEKDAY($A11,2)&gt;5</formula>
    </cfRule>
  </conditionalFormatting>
  <conditionalFormatting sqref="F11:F40">
    <cfRule type="expression" dxfId="158" priority="1">
      <formula>ABS(ABS($E11)-ABS($B$8)) &lt; $K$12/2</formula>
    </cfRule>
    <cfRule type="expression" dxfId="157" priority="2">
      <formula>AND($F11 &lt;&gt;"", $E11 &lt; $B$8)</formula>
    </cfRule>
    <cfRule type="expression" dxfId="156" priority="3">
      <formula>AND($F11 &lt;&gt;"", $E11 &gt; $B$8)</formula>
    </cfRule>
  </conditionalFormatting>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15</vt:i4>
      </vt:variant>
      <vt:variant>
        <vt:lpstr>Intervalli denominati</vt:lpstr>
      </vt:variant>
      <vt:variant>
        <vt:i4>172</vt:i4>
      </vt:variant>
    </vt:vector>
  </HeadingPairs>
  <TitlesOfParts>
    <vt:vector size="187" baseType="lpstr">
      <vt:lpstr>Istruzioni</vt:lpstr>
      <vt:lpstr>Dati</vt:lpstr>
      <vt:lpstr>GiorniMesi</vt:lpstr>
      <vt:lpstr>Gen</vt:lpstr>
      <vt:lpstr>Feb</vt:lpstr>
      <vt:lpstr>Mar</vt:lpstr>
      <vt:lpstr>Apr</vt:lpstr>
      <vt:lpstr>Mag</vt:lpstr>
      <vt:lpstr>Giu</vt:lpstr>
      <vt:lpstr>Lug</vt:lpstr>
      <vt:lpstr>Ago</vt:lpstr>
      <vt:lpstr>Set</vt:lpstr>
      <vt:lpstr>Ott</vt:lpstr>
      <vt:lpstr>Nov</vt:lpstr>
      <vt:lpstr>Dic</vt:lpstr>
      <vt:lpstr>Anno</vt:lpstr>
      <vt:lpstr>AnnoAgo</vt:lpstr>
      <vt:lpstr>AnnoApr</vt:lpstr>
      <vt:lpstr>AnnoDic</vt:lpstr>
      <vt:lpstr>AnnoFeb</vt:lpstr>
      <vt:lpstr>AnnoGen</vt:lpstr>
      <vt:lpstr>AnnoGiu</vt:lpstr>
      <vt:lpstr>AnnoLug</vt:lpstr>
      <vt:lpstr>AnnoMag</vt:lpstr>
      <vt:lpstr>AnnoMar</vt:lpstr>
      <vt:lpstr>AnnoNov</vt:lpstr>
      <vt:lpstr>AnnoOtt</vt:lpstr>
      <vt:lpstr>AnnoSet</vt:lpstr>
      <vt:lpstr>Cognome</vt:lpstr>
      <vt:lpstr>DifferenzaAgo</vt:lpstr>
      <vt:lpstr>DifferenzaApr</vt:lpstr>
      <vt:lpstr>DifferenzaDic</vt:lpstr>
      <vt:lpstr>DifferenzaFeb</vt:lpstr>
      <vt:lpstr>DifferenzaGen</vt:lpstr>
      <vt:lpstr>DifferenzaGiu</vt:lpstr>
      <vt:lpstr>DifferenzaLug</vt:lpstr>
      <vt:lpstr>DifferenzaMag</vt:lpstr>
      <vt:lpstr>DifferenzaMar</vt:lpstr>
      <vt:lpstr>DifferenzaNov</vt:lpstr>
      <vt:lpstr>DifferenzaOtt</vt:lpstr>
      <vt:lpstr>DifferenzaSet</vt:lpstr>
      <vt:lpstr>DurataPausa</vt:lpstr>
      <vt:lpstr>DurataPausaAgo</vt:lpstr>
      <vt:lpstr>DurataPausaApr</vt:lpstr>
      <vt:lpstr>DurataPausaDic</vt:lpstr>
      <vt:lpstr>DurataPausaFeb</vt:lpstr>
      <vt:lpstr>DurataPausaGen</vt:lpstr>
      <vt:lpstr>DurataPausaGiu</vt:lpstr>
      <vt:lpstr>DurataPausaLug</vt:lpstr>
      <vt:lpstr>DurataPausaMag</vt:lpstr>
      <vt:lpstr>DurataPausaMar</vt:lpstr>
      <vt:lpstr>DurataPausaNov</vt:lpstr>
      <vt:lpstr>DurataPausaOtt</vt:lpstr>
      <vt:lpstr>DurataPausaSet</vt:lpstr>
      <vt:lpstr>Mese1</vt:lpstr>
      <vt:lpstr>Mese10</vt:lpstr>
      <vt:lpstr>Mese11</vt:lpstr>
      <vt:lpstr>Mese12</vt:lpstr>
      <vt:lpstr>Mese2</vt:lpstr>
      <vt:lpstr>Mese3</vt:lpstr>
      <vt:lpstr>Mese4</vt:lpstr>
      <vt:lpstr>Mese5</vt:lpstr>
      <vt:lpstr>Mese6</vt:lpstr>
      <vt:lpstr>Mese7</vt:lpstr>
      <vt:lpstr>Mese8</vt:lpstr>
      <vt:lpstr>Mese9</vt:lpstr>
      <vt:lpstr>Nome</vt:lpstr>
      <vt:lpstr>OneMinuteAgo</vt:lpstr>
      <vt:lpstr>OneMinuteApr</vt:lpstr>
      <vt:lpstr>OneMinuteDic</vt:lpstr>
      <vt:lpstr>OneMinuteFeb</vt:lpstr>
      <vt:lpstr>OneMinuteGen</vt:lpstr>
      <vt:lpstr>OneMinuteGiu</vt:lpstr>
      <vt:lpstr>OneMinuteLug</vt:lpstr>
      <vt:lpstr>OneMinuteMag</vt:lpstr>
      <vt:lpstr>OneMinuteMar</vt:lpstr>
      <vt:lpstr>OneMinuteNov</vt:lpstr>
      <vt:lpstr>OneMinuteOtt</vt:lpstr>
      <vt:lpstr>OneMinuteSet</vt:lpstr>
      <vt:lpstr>OraPausa</vt:lpstr>
      <vt:lpstr>OraPausaAgo</vt:lpstr>
      <vt:lpstr>OraPausaApr</vt:lpstr>
      <vt:lpstr>OraPausaDic</vt:lpstr>
      <vt:lpstr>OraPausaFeb</vt:lpstr>
      <vt:lpstr>OraPausaGen</vt:lpstr>
      <vt:lpstr>OraPausaGiu</vt:lpstr>
      <vt:lpstr>OraPausaLug</vt:lpstr>
      <vt:lpstr>OraPausaMag</vt:lpstr>
      <vt:lpstr>OraPausaMar</vt:lpstr>
      <vt:lpstr>OraPausaNov</vt:lpstr>
      <vt:lpstr>OraPausaOtt</vt:lpstr>
      <vt:lpstr>OraPausaSet</vt:lpstr>
      <vt:lpstr>OreLavorateAgo</vt:lpstr>
      <vt:lpstr>OreLavorateApr</vt:lpstr>
      <vt:lpstr>OreLavorateDic</vt:lpstr>
      <vt:lpstr>OreLavorateFeb</vt:lpstr>
      <vt:lpstr>OreLavorateGen</vt:lpstr>
      <vt:lpstr>OreLavorateGiu</vt:lpstr>
      <vt:lpstr>OreLavorateLug</vt:lpstr>
      <vt:lpstr>OreLavorateMag</vt:lpstr>
      <vt:lpstr>OreLavorateMar</vt:lpstr>
      <vt:lpstr>OreLavorateNov</vt:lpstr>
      <vt:lpstr>OreLavorateOtt</vt:lpstr>
      <vt:lpstr>OreLavorateSet</vt:lpstr>
      <vt:lpstr>OrePermessiAgo</vt:lpstr>
      <vt:lpstr>OrePermessiApr</vt:lpstr>
      <vt:lpstr>OrePermessiDic</vt:lpstr>
      <vt:lpstr>OrePermessiFeb</vt:lpstr>
      <vt:lpstr>OrePermessiGen</vt:lpstr>
      <vt:lpstr>OrePermessiGiu</vt:lpstr>
      <vt:lpstr>OrePermessiLug</vt:lpstr>
      <vt:lpstr>OrePermessiMag</vt:lpstr>
      <vt:lpstr>OrePermessiMar</vt:lpstr>
      <vt:lpstr>OrePermessiNov</vt:lpstr>
      <vt:lpstr>OrePermessiOtt</vt:lpstr>
      <vt:lpstr>OrePermessiSet</vt:lpstr>
      <vt:lpstr>OreTarget</vt:lpstr>
      <vt:lpstr>OreTargetAgo</vt:lpstr>
      <vt:lpstr>OreTargetApr</vt:lpstr>
      <vt:lpstr>OreTargetDic</vt:lpstr>
      <vt:lpstr>OreTargetFeb</vt:lpstr>
      <vt:lpstr>OreTargetGen</vt:lpstr>
      <vt:lpstr>OreTargetGiu</vt:lpstr>
      <vt:lpstr>OreTargetLug</vt:lpstr>
      <vt:lpstr>OreTargetMag</vt:lpstr>
      <vt:lpstr>OreTargetMar</vt:lpstr>
      <vt:lpstr>OreTargetNov</vt:lpstr>
      <vt:lpstr>OreTargetOtt</vt:lpstr>
      <vt:lpstr>OreTargetSet</vt:lpstr>
      <vt:lpstr>OverUnderTimeAgo</vt:lpstr>
      <vt:lpstr>OverUnderTimeApr</vt:lpstr>
      <vt:lpstr>OverUnderTimeDic</vt:lpstr>
      <vt:lpstr>OverUnderTimeFeb</vt:lpstr>
      <vt:lpstr>OverUnderTimeGen</vt:lpstr>
      <vt:lpstr>OverUnderTimeGiu</vt:lpstr>
      <vt:lpstr>OverUnderTimeLug</vt:lpstr>
      <vt:lpstr>OverUnderTimeMag</vt:lpstr>
      <vt:lpstr>OverUnderTimeMar</vt:lpstr>
      <vt:lpstr>OverUnderTimeNov</vt:lpstr>
      <vt:lpstr>OverUnderTimeOtt</vt:lpstr>
      <vt:lpstr>OverUnderTimeSet</vt:lpstr>
      <vt:lpstr>PrtlOvtmAgo</vt:lpstr>
      <vt:lpstr>PrtlOvtmApr</vt:lpstr>
      <vt:lpstr>PrtlOvtmDic</vt:lpstr>
      <vt:lpstr>PrtlOvtmFeb</vt:lpstr>
      <vt:lpstr>PrtlOvtmGen</vt:lpstr>
      <vt:lpstr>PrtlOvtmGiu</vt:lpstr>
      <vt:lpstr>PrtlOvtmLug</vt:lpstr>
      <vt:lpstr>PrtlOvtmMag</vt:lpstr>
      <vt:lpstr>PrtlOvtmMar</vt:lpstr>
      <vt:lpstr>PrtlOvtmNov</vt:lpstr>
      <vt:lpstr>PrtlOvtmOtt</vt:lpstr>
      <vt:lpstr>PrtlOvtmSet</vt:lpstr>
      <vt:lpstr>PrtlOvtmTOTAgo</vt:lpstr>
      <vt:lpstr>PrtlOvtmTOTApr</vt:lpstr>
      <vt:lpstr>PrtlOvtmTOTDic</vt:lpstr>
      <vt:lpstr>PrtlOvtmTOTFeb</vt:lpstr>
      <vt:lpstr>PrtlOvtmTOTGiu</vt:lpstr>
      <vt:lpstr>PrtlOvtmTOTLug</vt:lpstr>
      <vt:lpstr>PrtlOvtmTOTMag</vt:lpstr>
      <vt:lpstr>PrtlOvtmTOTMar</vt:lpstr>
      <vt:lpstr>PrtlOvtmTOTNov</vt:lpstr>
      <vt:lpstr>PrtlOvtmTOTOtt</vt:lpstr>
      <vt:lpstr>PrtlOvtmTOTSet</vt:lpstr>
      <vt:lpstr>PrtlUntmAgo</vt:lpstr>
      <vt:lpstr>PrtlUntmApr</vt:lpstr>
      <vt:lpstr>PrtlUntmDic</vt:lpstr>
      <vt:lpstr>PrtlUntmFeb</vt:lpstr>
      <vt:lpstr>PrtlUntmGen</vt:lpstr>
      <vt:lpstr>PrtlUntmGiu</vt:lpstr>
      <vt:lpstr>PrtlUntmLug</vt:lpstr>
      <vt:lpstr>PrtlUntmMag</vt:lpstr>
      <vt:lpstr>PrtlUntmMar</vt:lpstr>
      <vt:lpstr>PrtlUntmNov</vt:lpstr>
      <vt:lpstr>PrtlUntmOtt</vt:lpstr>
      <vt:lpstr>PrtlUntmSet</vt:lpstr>
      <vt:lpstr>PrtlUntmTOTAgo</vt:lpstr>
      <vt:lpstr>PrtlUntmTOTApr</vt:lpstr>
      <vt:lpstr>PrtlUntmTOTDic</vt:lpstr>
      <vt:lpstr>PrtlUntmTOTFeb</vt:lpstr>
      <vt:lpstr>PrtlUntmTOTGiu</vt:lpstr>
      <vt:lpstr>PrtlUntmTOTLug</vt:lpstr>
      <vt:lpstr>PrtlUntmTOTMag</vt:lpstr>
      <vt:lpstr>PrtlUntmTOTMar</vt:lpstr>
      <vt:lpstr>PrtlUntmTOTNov</vt:lpstr>
      <vt:lpstr>PrtlUntmTOTOtt</vt:lpstr>
      <vt:lpstr>PrtlUntmTOTSet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Giulio D'Errico</dc:creator>
  <cp:lastModifiedBy>D'Errico Giulio</cp:lastModifiedBy>
  <dcterms:created xsi:type="dcterms:W3CDTF">2023-03-10T14:39:36Z</dcterms:created>
  <dcterms:modified xsi:type="dcterms:W3CDTF">2023-10-05T05:42:31Z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fbae739-7e05-4265-80d7-c73ef6dc7a63_Enabled">
    <vt:lpwstr>true</vt:lpwstr>
  </property>
  <property fmtid="{D5CDD505-2E9C-101B-9397-08002B2CF9AE}" pid="3" name="MSIP_Label_dfbae739-7e05-4265-80d7-c73ef6dc7a63_SetDate">
    <vt:lpwstr>2023-10-05T05:42:30Z</vt:lpwstr>
  </property>
  <property fmtid="{D5CDD505-2E9C-101B-9397-08002B2CF9AE}" pid="4" name="MSIP_Label_dfbae739-7e05-4265-80d7-c73ef6dc7a63_Method">
    <vt:lpwstr>Privileged</vt:lpwstr>
  </property>
  <property fmtid="{D5CDD505-2E9C-101B-9397-08002B2CF9AE}" pid="5" name="MSIP_Label_dfbae739-7e05-4265-80d7-c73ef6dc7a63_Name">
    <vt:lpwstr>dfbae739-7e05-4265-80d7-c73ef6dc7a63</vt:lpwstr>
  </property>
  <property fmtid="{D5CDD505-2E9C-101B-9397-08002B2CF9AE}" pid="6" name="MSIP_Label_dfbae739-7e05-4265-80d7-c73ef6dc7a63_SiteId">
    <vt:lpwstr>31ae1cef-2393-4eb1-8962-4e4bbfccd663</vt:lpwstr>
  </property>
  <property fmtid="{D5CDD505-2E9C-101B-9397-08002B2CF9AE}" pid="7" name="MSIP_Label_dfbae739-7e05-4265-80d7-c73ef6dc7a63_ActionId">
    <vt:lpwstr>0bd0b652-9450-439e-b0bc-009c3016addf</vt:lpwstr>
  </property>
  <property fmtid="{D5CDD505-2E9C-101B-9397-08002B2CF9AE}" pid="8" name="MSIP_Label_dfbae739-7e05-4265-80d7-c73ef6dc7a63_ContentBits">
    <vt:lpwstr>0</vt:lpwstr>
  </property>
</Properties>
</file>