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updateLinks="never"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u10342\Desktop\CONTROLE ENG. DE MAN\19. PROJETO\9. P &amp; D DONES - FITEC\5. LINHAS PILOTO\3. FOTOS DE ANOMALIAS - LT\"/>
    </mc:Choice>
  </mc:AlternateContent>
  <bookViews>
    <workbookView xWindow="0" yWindow="0" windowWidth="20730" windowHeight="8910" tabRatio="760" activeTab="4"/>
  </bookViews>
  <sheets>
    <sheet name="TABELA DE DEFEITOS" sheetId="35" r:id="rId1"/>
    <sheet name="INFORMÇAÕES " sheetId="30" state="hidden" r:id="rId2"/>
    <sheet name="FORM. DE INSPEÇÃO" sheetId="1" r:id="rId3"/>
    <sheet name="CSV" sheetId="10" r:id="rId4"/>
    <sheet name="RF" sheetId="38" r:id="rId5"/>
  </sheets>
  <externalReferences>
    <externalReference r:id="rId6"/>
  </externalReferences>
  <definedNames>
    <definedName name="_xlnm._FilterDatabase" localSheetId="1" hidden="1">'INFORMÇAÕES '!$B$4:$M$143</definedName>
    <definedName name="_xlnm._FilterDatabase" localSheetId="0" hidden="1">'TABELA DE DEFEITOS'!$B$3:$I$209</definedName>
    <definedName name="aaa" localSheetId="4" hidden="1">{"'RR'!$A$2:$E$81"}</definedName>
    <definedName name="aaa" hidden="1">{"'RR'!$A$2:$E$81"}</definedName>
    <definedName name="ACESSO">'INFORMÇAÕES '!$AG$6</definedName>
    <definedName name="ACESSO_" localSheetId="4">#REF!</definedName>
    <definedName name="ACESSO_">'TABELA DE DEFEITOS'!$E$4:$E$9</definedName>
    <definedName name="AMORTECEDOR" localSheetId="4">#REF!</definedName>
    <definedName name="AMORTECEDOR">'TABELA DE DEFEITOS'!$E$35:$E$36</definedName>
    <definedName name="ANEL" localSheetId="4">#REF!</definedName>
    <definedName name="ANEL">'TABELA DE DEFEITOS'!$E$57:$E$59</definedName>
    <definedName name="ÁRVORE" localSheetId="4">#REF!</definedName>
    <definedName name="ÁRVORE">'TABELA DE DEFEITOS'!$E$10:$E$15</definedName>
    <definedName name="ÁRVOREFAIXA">'INFORMÇAÕES '!$AG$7:$AG$8</definedName>
    <definedName name="BASE">'INFORMÇAÕES '!$AG$9:$AG$11</definedName>
    <definedName name="CABO" localSheetId="4">#REF!</definedName>
    <definedName name="CABO">'TABELA DE DEFEITOS'!$E$37:$E$40</definedName>
    <definedName name="CABOGUARDA" localSheetId="4">#REF!</definedName>
    <definedName name="CABOGUARDA">'TABELA DE DEFEITOS'!$E$169:$E$177</definedName>
    <definedName name="CANTONEIRA" localSheetId="4">#REF!</definedName>
    <definedName name="CANTONEIRA">'TABELA DE DEFEITOS'!$E$105</definedName>
    <definedName name="CENTRO">'INFORMÇAÕES '!$C$62:$C$88</definedName>
    <definedName name="CONCHA" localSheetId="4">#REF!</definedName>
    <definedName name="CONCHA">'TABELA DE DEFEITOS'!$E$106:$E$112</definedName>
    <definedName name="CONDUTORESCONEXAO">'INFORMÇAÕES '!$AG$12:$AG$16</definedName>
    <definedName name="CONEXAO" localSheetId="4">#REF!</definedName>
    <definedName name="CONEXAO">'TABELA DE DEFEITOS'!$E$41:$E$43</definedName>
    <definedName name="CRUZETA" localSheetId="4">#REF!</definedName>
    <definedName name="CRUZETA">'TABELA DE DEFEITOS'!$E$60:$E$73</definedName>
    <definedName name="DEFENSA" localSheetId="4">#REF!</definedName>
    <definedName name="DEFENSA">'TABELA DE DEFEITOS'!$E$19:$E$20</definedName>
    <definedName name="ELODELIGACAO" localSheetId="4">#REF!</definedName>
    <definedName name="ELODELIGACAO">'TABELA DE DEFEITOS'!$E$113:$E$115</definedName>
    <definedName name="EMENDA" localSheetId="4">#REF!</definedName>
    <definedName name="EMENDA">'TABELA DE DEFEITOS'!$E$44:$E$49</definedName>
    <definedName name="ESTAI" localSheetId="4">#REF!</definedName>
    <definedName name="ESTAI">'TABELA DE DEFEITOS'!$E$74:$E$76</definedName>
    <definedName name="ESTRUTURA">'INFORMÇAÕES '!$AG$17:$AG$21</definedName>
    <definedName name="FAIXA" localSheetId="4">#REF!</definedName>
    <definedName name="FAIXA">'TABELA DE DEFEITOS'!$E$16:$E$18</definedName>
    <definedName name="FERRAGENSACESSORIOS">'INFORMÇAÕES '!$AG$22:$AG$29</definedName>
    <definedName name="GRAMPOANCORAGEM" localSheetId="4">#REF!</definedName>
    <definedName name="GRAMPOANCORAGEM">'TABELA DE DEFEITOS'!$E$116:$E$122</definedName>
    <definedName name="GRAMPOSUSPENSAO" localSheetId="4">#REF!</definedName>
    <definedName name="GRAMPOSUSPENSAO">'TABELA DE DEFEITOS'!$E$123:$E$135</definedName>
    <definedName name="HTML_CodePage" hidden="1">1252</definedName>
    <definedName name="HTML_Control" localSheetId="4" hidden="1">{"'RR'!$A$2:$E$81"}</definedName>
    <definedName name="HTML_Control" hidden="1">{"'RR'!$A$2:$E$81"}</definedName>
    <definedName name="HTML_Description" hidden="1">""</definedName>
    <definedName name="HTML_Email" hidden="1">""</definedName>
    <definedName name="HTML_Header" hidden="1">"RR"</definedName>
    <definedName name="HTML_LastUpdate" hidden="1">"11/10/99"</definedName>
    <definedName name="HTML_LineAfter" hidden="1">FALSE</definedName>
    <definedName name="HTML_LineBefore" hidden="1">FALSE</definedName>
    <definedName name="HTML_Name" hidden="1">"Departamento de Informática"</definedName>
    <definedName name="HTML_OBDlg2" hidden="1">TRUE</definedName>
    <definedName name="HTML_OBDlg4" hidden="1">TRUE</definedName>
    <definedName name="HTML_OS" hidden="1">0</definedName>
    <definedName name="HTML_PathFile" hidden="1">"C:\Intranet\Todos os Indicadores\MeuHTML.htm"</definedName>
    <definedName name="HTML_Title" hidden="1">"Regional 4 SET99"</definedName>
    <definedName name="ISOLADOR" localSheetId="4">#REF!</definedName>
    <definedName name="ISOLADOR">'TABELA DE DEFEITOS'!$E$149:$E$159</definedName>
    <definedName name="ISOLADORESCADEIAS">'INFORMÇAÕES '!$AG$30:$AG$33</definedName>
    <definedName name="JUMPER" localSheetId="4">#REF!</definedName>
    <definedName name="JUMPER">'TABELA DE DEFEITOS'!$E$50:$E$56</definedName>
    <definedName name="LESTE">'INFORMÇAÕES '!$C$89:$C$113</definedName>
    <definedName name="LINEPOST" localSheetId="4">#REF!</definedName>
    <definedName name="LINEPOST">'TABELA DE DEFEITOS'!$E$160:$E$162</definedName>
    <definedName name="MANILHA" localSheetId="4">#REF!</definedName>
    <definedName name="MANILHA">'TABELA DE DEFEITOS'!$E$136:$E$141</definedName>
    <definedName name="NORTEPHO">'INFORMÇAÕES '!$C$47:$C$61</definedName>
    <definedName name="NORTESLZ">'INFORMÇAÕES '!$C$5:$C$46</definedName>
    <definedName name="PARA_RAIOS" localSheetId="4">#REF!</definedName>
    <definedName name="PARA_RAIOS">'TABELA DE DEFEITOS'!$E$178:$E$189</definedName>
    <definedName name="PARAFUSOOLHAL" localSheetId="4">#REF!</definedName>
    <definedName name="PARAFUSOOLHAL">'TABELA DE DEFEITOS'!$E$142:$E$144</definedName>
    <definedName name="PARARAIOS">'INFORMÇAÕES '!$AG$34:$AG$35</definedName>
    <definedName name="PEDAROL" localSheetId="4">#REF!</definedName>
    <definedName name="PEDAROL">'TABELA DE DEFEITOS'!$E$145:$E$148</definedName>
    <definedName name="POLIMERICO" localSheetId="4">#REF!</definedName>
    <definedName name="POLIMERICO">'TABELA DE DEFEITOS'!$E$163:$E$165</definedName>
    <definedName name="POSTE" localSheetId="4">#REF!</definedName>
    <definedName name="POSTE">'TABELA DE DEFEITOS'!$E$21:$E$28</definedName>
    <definedName name="POSTE_" localSheetId="4">#REF!</definedName>
    <definedName name="POSTE_">'TABELA DE DEFEITOS'!$E$77:$E$91</definedName>
    <definedName name="RE" hidden="1">{"'RR'!$A$2:$E$81"}</definedName>
    <definedName name="SINALIZACAO">'INFORMÇAÕES '!$AG$36</definedName>
    <definedName name="SINALIZACAO_" localSheetId="4">#REF!</definedName>
    <definedName name="SINALIZACAO_">'TABELA DE DEFEITOS'!$E$190:$E$195</definedName>
    <definedName name="SISTEMADEATERR.">'INFORMÇAÕES '!$AG$37</definedName>
    <definedName name="SISTEMADEATERR_" localSheetId="4">#REF!</definedName>
    <definedName name="SISTEMADEATERR_">'TABELA DE DEFEITOS'!$E$196:$E$204</definedName>
    <definedName name="SUL">'INFORMÇAÕES '!$C$114:$C$143</definedName>
    <definedName name="TORRE" localSheetId="4">#REF!</definedName>
    <definedName name="TORRE">'TABELA DE DEFEITOS'!$E$29:$E$34</definedName>
    <definedName name="TORRE_" localSheetId="4">#REF!</definedName>
    <definedName name="TORRE_">'TABELA DE DEFEITOS'!$E$92:$E$104</definedName>
    <definedName name="VIDRO" localSheetId="4">#REF!</definedName>
    <definedName name="VIDRO">'TABELA DE DEFEITOS'!$E$166:$E$168</definedName>
  </definedNames>
  <calcPr calcId="152511"/>
</workbook>
</file>

<file path=xl/calcChain.xml><?xml version="1.0" encoding="utf-8"?>
<calcChain xmlns="http://schemas.openxmlformats.org/spreadsheetml/2006/main">
  <c r="E5" i="1" l="1"/>
  <c r="A4" i="35"/>
  <c r="A5" i="35"/>
  <c r="A6" i="35"/>
  <c r="A7" i="35"/>
  <c r="A8" i="35"/>
  <c r="A9" i="35"/>
  <c r="L63" i="1" s="1"/>
  <c r="E56" i="10" s="1"/>
  <c r="M56" i="10" s="1"/>
  <c r="A10" i="35"/>
  <c r="A11" i="35"/>
  <c r="A12" i="35"/>
  <c r="A13" i="35"/>
  <c r="L70" i="1" s="1"/>
  <c r="E63" i="10" s="1"/>
  <c r="M63" i="10" s="1"/>
  <c r="A14" i="35"/>
  <c r="A15" i="35"/>
  <c r="A16" i="35"/>
  <c r="A17" i="35"/>
  <c r="A18" i="35"/>
  <c r="A19" i="35"/>
  <c r="A20" i="35"/>
  <c r="A21" i="35"/>
  <c r="A22" i="35"/>
  <c r="A23" i="35"/>
  <c r="A24" i="35"/>
  <c r="A25" i="35"/>
  <c r="A26" i="35"/>
  <c r="A27" i="35"/>
  <c r="A28" i="35"/>
  <c r="A29" i="35"/>
  <c r="A30" i="35"/>
  <c r="A31" i="35"/>
  <c r="A32" i="35"/>
  <c r="A33" i="35"/>
  <c r="L113" i="1" s="1"/>
  <c r="E106" i="10" s="1"/>
  <c r="A34" i="35"/>
  <c r="A35" i="35"/>
  <c r="A36" i="35"/>
  <c r="A37" i="35"/>
  <c r="A38" i="35"/>
  <c r="A39" i="35"/>
  <c r="A40" i="35"/>
  <c r="A41" i="35"/>
  <c r="A42" i="35"/>
  <c r="A43" i="35"/>
  <c r="A44" i="35"/>
  <c r="A45" i="35"/>
  <c r="A46" i="35"/>
  <c r="A47" i="35"/>
  <c r="A48" i="35"/>
  <c r="A49" i="35"/>
  <c r="L120" i="1" s="1"/>
  <c r="E113" i="10" s="1"/>
  <c r="A50" i="35"/>
  <c r="A51" i="35"/>
  <c r="A52" i="35"/>
  <c r="A53" i="35"/>
  <c r="A54" i="35"/>
  <c r="A55" i="35"/>
  <c r="A56" i="35"/>
  <c r="A57" i="35"/>
  <c r="A58" i="35"/>
  <c r="A59" i="35"/>
  <c r="A60" i="35"/>
  <c r="A61" i="35"/>
  <c r="A62" i="35"/>
  <c r="A63" i="35"/>
  <c r="A64" i="35"/>
  <c r="A65" i="35"/>
  <c r="L127" i="1" s="1"/>
  <c r="E120" i="10" s="1"/>
  <c r="A66" i="35"/>
  <c r="A67" i="35"/>
  <c r="A68" i="35"/>
  <c r="A69" i="35"/>
  <c r="A70" i="35"/>
  <c r="A71" i="35"/>
  <c r="A72" i="35"/>
  <c r="A73" i="35"/>
  <c r="A74" i="35"/>
  <c r="A75" i="35"/>
  <c r="A76" i="35"/>
  <c r="A77" i="35"/>
  <c r="A78" i="35"/>
  <c r="A79" i="35"/>
  <c r="A80" i="35"/>
  <c r="A81" i="35"/>
  <c r="A82" i="35"/>
  <c r="A83" i="35"/>
  <c r="A84" i="35"/>
  <c r="A85" i="35"/>
  <c r="L135" i="1" s="1"/>
  <c r="E128" i="10" s="1"/>
  <c r="B128" i="10" s="1"/>
  <c r="A128" i="10" s="1"/>
  <c r="A86" i="35"/>
  <c r="A87" i="35"/>
  <c r="A88" i="35"/>
  <c r="A89" i="35"/>
  <c r="A90" i="35"/>
  <c r="A91" i="35"/>
  <c r="A92" i="35"/>
  <c r="A93" i="35"/>
  <c r="A94" i="35"/>
  <c r="A95" i="35"/>
  <c r="A96" i="35"/>
  <c r="A97" i="35"/>
  <c r="A98" i="35"/>
  <c r="A99" i="35"/>
  <c r="A100" i="35"/>
  <c r="A101" i="35"/>
  <c r="A102" i="35"/>
  <c r="A103" i="35"/>
  <c r="A104" i="35"/>
  <c r="A105" i="35"/>
  <c r="L142" i="1" s="1"/>
  <c r="E135" i="10" s="1"/>
  <c r="A106" i="35"/>
  <c r="A107" i="35"/>
  <c r="A108" i="35"/>
  <c r="A109" i="35"/>
  <c r="A110" i="35"/>
  <c r="A111" i="35"/>
  <c r="A112" i="35"/>
  <c r="A113" i="35"/>
  <c r="A114" i="35"/>
  <c r="A115" i="35"/>
  <c r="A116" i="35"/>
  <c r="A117" i="35"/>
  <c r="A118" i="35"/>
  <c r="A119" i="35"/>
  <c r="A120" i="35"/>
  <c r="A121" i="35"/>
  <c r="A122" i="35"/>
  <c r="A123" i="35"/>
  <c r="A124" i="35"/>
  <c r="A125" i="35"/>
  <c r="A126" i="35"/>
  <c r="A127" i="35"/>
  <c r="A128" i="35"/>
  <c r="A129" i="35"/>
  <c r="A130" i="35"/>
  <c r="A131" i="35"/>
  <c r="A132" i="35"/>
  <c r="A133" i="35"/>
  <c r="A134" i="35"/>
  <c r="A135" i="35"/>
  <c r="A136" i="35"/>
  <c r="A137" i="35"/>
  <c r="A138" i="35"/>
  <c r="A139" i="35"/>
  <c r="A140" i="35"/>
  <c r="A141" i="35"/>
  <c r="L153" i="1" s="1"/>
  <c r="E146" i="10" s="1"/>
  <c r="M146" i="10" s="1"/>
  <c r="A142" i="35"/>
  <c r="A143" i="35"/>
  <c r="A144" i="35"/>
  <c r="A145" i="35"/>
  <c r="A146" i="35"/>
  <c r="A147" i="35"/>
  <c r="A148" i="35"/>
  <c r="A149" i="35"/>
  <c r="A150" i="35"/>
  <c r="A151" i="35"/>
  <c r="A152" i="35"/>
  <c r="A153" i="35"/>
  <c r="A154" i="35"/>
  <c r="A155" i="35"/>
  <c r="A156" i="35"/>
  <c r="A157" i="35"/>
  <c r="A158" i="35"/>
  <c r="A159" i="35"/>
  <c r="A160" i="35"/>
  <c r="A161" i="35"/>
  <c r="A162" i="35"/>
  <c r="A163" i="35"/>
  <c r="A164" i="35"/>
  <c r="A165" i="35"/>
  <c r="A166" i="35"/>
  <c r="A167" i="35"/>
  <c r="A168" i="35"/>
  <c r="A169" i="35"/>
  <c r="A170" i="35"/>
  <c r="A171" i="35"/>
  <c r="A172" i="35"/>
  <c r="A173" i="35"/>
  <c r="A174" i="35"/>
  <c r="A175" i="35"/>
  <c r="A176" i="35"/>
  <c r="A177" i="35"/>
  <c r="A178" i="35"/>
  <c r="A179" i="35"/>
  <c r="A180" i="35"/>
  <c r="A181" i="35"/>
  <c r="A182" i="35"/>
  <c r="A183" i="35"/>
  <c r="A184" i="35"/>
  <c r="A185" i="35"/>
  <c r="L160" i="1" s="1"/>
  <c r="E153" i="10" s="1"/>
  <c r="M153" i="10" s="1"/>
  <c r="A186" i="35"/>
  <c r="A187" i="35"/>
  <c r="A188" i="35"/>
  <c r="A189" i="35"/>
  <c r="A190" i="35"/>
  <c r="A191" i="35"/>
  <c r="A192" i="35"/>
  <c r="A193" i="35"/>
  <c r="A194" i="35"/>
  <c r="A195" i="35"/>
  <c r="A196" i="35"/>
  <c r="A197" i="35"/>
  <c r="A198" i="35"/>
  <c r="A199" i="35"/>
  <c r="A200" i="35"/>
  <c r="A201" i="35"/>
  <c r="A202" i="35"/>
  <c r="A203" i="35"/>
  <c r="A204" i="35"/>
  <c r="L12" i="1"/>
  <c r="E27" i="10" s="1"/>
  <c r="M27" i="10" s="1"/>
  <c r="E4" i="10"/>
  <c r="L22" i="1"/>
  <c r="E9" i="10" s="1"/>
  <c r="L36" i="1"/>
  <c r="E38" i="10" s="1"/>
  <c r="M38" i="10" s="1"/>
  <c r="L42" i="1"/>
  <c r="E44" i="10" s="1"/>
  <c r="L44" i="1"/>
  <c r="E46" i="10" s="1"/>
  <c r="E25" i="10"/>
  <c r="M25" i="10" s="1"/>
  <c r="L81" i="1"/>
  <c r="E74" i="10" s="1"/>
  <c r="M74" i="10" s="1"/>
  <c r="L88" i="1"/>
  <c r="E81" i="10" s="1"/>
  <c r="L95" i="1"/>
  <c r="E88" i="10" s="1"/>
  <c r="L97" i="1"/>
  <c r="E90" i="10" s="1"/>
  <c r="L102" i="1"/>
  <c r="E95" i="10" s="1"/>
  <c r="M95" i="10" s="1"/>
  <c r="L104" i="1"/>
  <c r="E97" i="10" s="1"/>
  <c r="L111" i="1"/>
  <c r="E104" i="10" s="1"/>
  <c r="M104" i="10" s="1"/>
  <c r="L118" i="1"/>
  <c r="E111" i="10" s="1"/>
  <c r="L134" i="1"/>
  <c r="E127" i="10" s="1"/>
  <c r="L137" i="1"/>
  <c r="E130" i="10" s="1"/>
  <c r="M130" i="10"/>
  <c r="L143" i="1"/>
  <c r="E136" i="10" s="1"/>
  <c r="L144" i="1"/>
  <c r="E137" i="10" s="1"/>
  <c r="L145" i="1"/>
  <c r="E138" i="10" s="1"/>
  <c r="L150" i="1"/>
  <c r="E143" i="10" s="1"/>
  <c r="M143" i="10" s="1"/>
  <c r="L151" i="1"/>
  <c r="E144" i="10" s="1"/>
  <c r="L152" i="1"/>
  <c r="E145" i="10" s="1"/>
  <c r="M145" i="10" s="1"/>
  <c r="L158" i="1"/>
  <c r="E151" i="10" s="1"/>
  <c r="M151" i="10" s="1"/>
  <c r="L159" i="1"/>
  <c r="E152" i="10" s="1"/>
  <c r="L161" i="1"/>
  <c r="E154" i="10" s="1"/>
  <c r="M154" i="10"/>
  <c r="L163" i="1"/>
  <c r="E156" i="10"/>
  <c r="B156" i="10" s="1"/>
  <c r="L164" i="1"/>
  <c r="E157" i="10"/>
  <c r="M157" i="10" s="1"/>
  <c r="L165" i="1"/>
  <c r="E158" i="10"/>
  <c r="M158" i="10"/>
  <c r="L166" i="1"/>
  <c r="E159" i="10" s="1"/>
  <c r="M159" i="10" s="1"/>
  <c r="L167" i="1"/>
  <c r="E160" i="10"/>
  <c r="L168" i="1"/>
  <c r="E161" i="10" s="1"/>
  <c r="M161" i="10" s="1"/>
  <c r="L169" i="1"/>
  <c r="E162" i="10"/>
  <c r="M162" i="10"/>
  <c r="L170" i="1"/>
  <c r="E163" i="10"/>
  <c r="L171" i="1"/>
  <c r="E164" i="10"/>
  <c r="M164" i="10" s="1"/>
  <c r="L172" i="1"/>
  <c r="E165" i="10"/>
  <c r="M165" i="10" s="1"/>
  <c r="L173" i="1"/>
  <c r="E166" i="10"/>
  <c r="M166" i="10" s="1"/>
  <c r="L174" i="1"/>
  <c r="E167" i="10"/>
  <c r="L175" i="1"/>
  <c r="E168" i="10" s="1"/>
  <c r="L176" i="1"/>
  <c r="E169" i="10"/>
  <c r="L177" i="1"/>
  <c r="E170" i="10" s="1"/>
  <c r="M170" i="10" s="1"/>
  <c r="L178" i="1"/>
  <c r="E171" i="10"/>
  <c r="L179" i="1"/>
  <c r="E172" i="10"/>
  <c r="L180" i="1"/>
  <c r="E173" i="10"/>
  <c r="M173" i="10" s="1"/>
  <c r="L181" i="1"/>
  <c r="E174" i="10"/>
  <c r="M174" i="10"/>
  <c r="L182" i="1"/>
  <c r="E175" i="10" s="1"/>
  <c r="M175" i="10" s="1"/>
  <c r="L183" i="1"/>
  <c r="E176" i="10"/>
  <c r="M176" i="10" s="1"/>
  <c r="L184" i="1"/>
  <c r="E177" i="10" s="1"/>
  <c r="C177" i="10" s="1"/>
  <c r="L185" i="1"/>
  <c r="E178" i="10"/>
  <c r="M178" i="10"/>
  <c r="L186" i="1"/>
  <c r="E179" i="10"/>
  <c r="L187" i="1"/>
  <c r="E180" i="10"/>
  <c r="L188" i="1"/>
  <c r="E181" i="10"/>
  <c r="M181" i="10" s="1"/>
  <c r="L189" i="1"/>
  <c r="E182" i="10"/>
  <c r="M182" i="10" s="1"/>
  <c r="L190" i="1"/>
  <c r="E183" i="10"/>
  <c r="L191" i="1"/>
  <c r="E184" i="10" s="1"/>
  <c r="L192" i="1"/>
  <c r="E185" i="10"/>
  <c r="L193" i="1"/>
  <c r="E186" i="10" s="1"/>
  <c r="L194" i="1"/>
  <c r="E187" i="10"/>
  <c r="L195" i="1"/>
  <c r="E188" i="10"/>
  <c r="L196" i="1"/>
  <c r="E189" i="10"/>
  <c r="L197" i="1"/>
  <c r="E190" i="10"/>
  <c r="M190" i="10"/>
  <c r="K3" i="1"/>
  <c r="Q3" i="1" s="1"/>
  <c r="R3" i="1" s="1"/>
  <c r="A15" i="1"/>
  <c r="A16" i="1"/>
  <c r="A17" i="1" s="1"/>
  <c r="A64" i="1"/>
  <c r="A65" i="1"/>
  <c r="A66" i="1"/>
  <c r="A67" i="1"/>
  <c r="A68" i="1"/>
  <c r="A69" i="1"/>
  <c r="A70" i="1"/>
  <c r="A71" i="1"/>
  <c r="A72" i="1"/>
  <c r="A73" i="1"/>
  <c r="A74" i="1"/>
  <c r="A75" i="1"/>
  <c r="A76" i="1"/>
  <c r="A77" i="1"/>
  <c r="A78" i="1"/>
  <c r="A79" i="1"/>
  <c r="A80" i="1"/>
  <c r="A81" i="1"/>
  <c r="A82" i="1"/>
  <c r="A83" i="1"/>
  <c r="A84" i="1"/>
  <c r="A85" i="1"/>
  <c r="A86" i="1"/>
  <c r="A87" i="1"/>
  <c r="A88" i="1"/>
  <c r="A89" i="1"/>
  <c r="A90" i="1"/>
  <c r="A91" i="1"/>
  <c r="A92" i="1"/>
  <c r="A93" i="1"/>
  <c r="A94" i="1"/>
  <c r="A95" i="1"/>
  <c r="A96" i="1"/>
  <c r="A97" i="1"/>
  <c r="A98" i="1"/>
  <c r="A99" i="1"/>
  <c r="A100" i="1"/>
  <c r="A101" i="1"/>
  <c r="A102" i="1"/>
  <c r="A103" i="1"/>
  <c r="A104" i="1"/>
  <c r="A105" i="1"/>
  <c r="A106" i="1"/>
  <c r="A107" i="1"/>
  <c r="A108" i="1"/>
  <c r="A109" i="1"/>
  <c r="A110" i="1"/>
  <c r="A111" i="1"/>
  <c r="A112" i="1"/>
  <c r="A113" i="1"/>
  <c r="A114" i="1"/>
  <c r="A115" i="1"/>
  <c r="A116" i="1"/>
  <c r="A117" i="1"/>
  <c r="A118" i="1"/>
  <c r="A119" i="1"/>
  <c r="A120" i="1"/>
  <c r="A121" i="1"/>
  <c r="A122" i="1"/>
  <c r="A123" i="1"/>
  <c r="A124" i="1"/>
  <c r="A125" i="1"/>
  <c r="A126" i="1"/>
  <c r="A127" i="1"/>
  <c r="A128" i="1"/>
  <c r="A129" i="1"/>
  <c r="A130" i="1"/>
  <c r="A131" i="1"/>
  <c r="A132" i="1"/>
  <c r="A133" i="1"/>
  <c r="A134" i="1"/>
  <c r="A135" i="1"/>
  <c r="A136" i="1"/>
  <c r="A137" i="1"/>
  <c r="A138" i="1"/>
  <c r="A139" i="1"/>
  <c r="A140" i="1"/>
  <c r="A141" i="1"/>
  <c r="A142" i="1"/>
  <c r="A143" i="1"/>
  <c r="A144" i="1"/>
  <c r="A145" i="1"/>
  <c r="A146" i="1"/>
  <c r="A147" i="1"/>
  <c r="A148" i="1"/>
  <c r="A149" i="1"/>
  <c r="A150" i="1"/>
  <c r="A151" i="1"/>
  <c r="A152" i="1"/>
  <c r="A153" i="1"/>
  <c r="A154" i="1"/>
  <c r="A155" i="1"/>
  <c r="A156" i="1"/>
  <c r="A157" i="1"/>
  <c r="A158" i="1"/>
  <c r="A159" i="1"/>
  <c r="A160" i="1"/>
  <c r="A161" i="1"/>
  <c r="A162" i="1"/>
  <c r="A163" i="1"/>
  <c r="A164" i="1"/>
  <c r="A165" i="1"/>
  <c r="A166" i="1"/>
  <c r="A167" i="1"/>
  <c r="A168" i="1"/>
  <c r="A169" i="1"/>
  <c r="A170" i="1"/>
  <c r="A171" i="1"/>
  <c r="A172" i="1"/>
  <c r="A173" i="1"/>
  <c r="A174" i="1"/>
  <c r="A175" i="1"/>
  <c r="A176" i="1"/>
  <c r="A177" i="1"/>
  <c r="A178" i="1"/>
  <c r="A179" i="1"/>
  <c r="A180" i="1"/>
  <c r="A181" i="1"/>
  <c r="A182" i="1"/>
  <c r="A183" i="1"/>
  <c r="A184" i="1"/>
  <c r="A185" i="1"/>
  <c r="A186" i="1"/>
  <c r="A187" i="1"/>
  <c r="A188" i="1"/>
  <c r="A189" i="1"/>
  <c r="A190" i="1"/>
  <c r="A191" i="1"/>
  <c r="A192" i="1"/>
  <c r="A193" i="1"/>
  <c r="A194" i="1"/>
  <c r="A195" i="1"/>
  <c r="A196" i="1"/>
  <c r="A197" i="1"/>
  <c r="A10" i="1"/>
  <c r="A11" i="1"/>
  <c r="A12" i="1" s="1"/>
  <c r="A13" i="1" s="1"/>
  <c r="A9" i="1"/>
  <c r="G143" i="30"/>
  <c r="G142" i="30"/>
  <c r="G141" i="30"/>
  <c r="G140" i="30"/>
  <c r="G139" i="30"/>
  <c r="G138" i="30"/>
  <c r="G137" i="30"/>
  <c r="G136" i="30"/>
  <c r="G135" i="30"/>
  <c r="G134" i="30"/>
  <c r="G133" i="30"/>
  <c r="G132" i="30"/>
  <c r="G131" i="30"/>
  <c r="G130" i="30"/>
  <c r="G129" i="30"/>
  <c r="G128" i="30"/>
  <c r="G127" i="30"/>
  <c r="G126" i="30"/>
  <c r="G125" i="30"/>
  <c r="G124" i="30"/>
  <c r="G123" i="30"/>
  <c r="G122" i="30"/>
  <c r="G121" i="30"/>
  <c r="G120" i="30"/>
  <c r="G119" i="30"/>
  <c r="G118" i="30"/>
  <c r="G117" i="30"/>
  <c r="G116" i="30"/>
  <c r="G115" i="30"/>
  <c r="G114" i="30"/>
  <c r="G113" i="30"/>
  <c r="G112" i="30"/>
  <c r="G111" i="30"/>
  <c r="G110" i="30"/>
  <c r="G109" i="30"/>
  <c r="G108" i="30"/>
  <c r="G107" i="30"/>
  <c r="G106" i="30"/>
  <c r="G105" i="30"/>
  <c r="G104" i="30"/>
  <c r="G103" i="30"/>
  <c r="G102" i="30"/>
  <c r="G101" i="30"/>
  <c r="G100" i="30"/>
  <c r="G99" i="30"/>
  <c r="G98" i="30"/>
  <c r="G97" i="30"/>
  <c r="G96" i="30"/>
  <c r="G95" i="30"/>
  <c r="G94" i="30"/>
  <c r="G93" i="30"/>
  <c r="G92" i="30"/>
  <c r="G91" i="30"/>
  <c r="G90" i="30"/>
  <c r="G89" i="30"/>
  <c r="G88" i="30"/>
  <c r="G87" i="30"/>
  <c r="G86" i="30"/>
  <c r="G85" i="30"/>
  <c r="G84" i="30"/>
  <c r="G83" i="30"/>
  <c r="G82" i="30"/>
  <c r="G81" i="30"/>
  <c r="G80" i="30"/>
  <c r="G79" i="30"/>
  <c r="G78" i="30"/>
  <c r="G77" i="30"/>
  <c r="G76" i="30"/>
  <c r="G75" i="30"/>
  <c r="G74" i="30"/>
  <c r="G73" i="30"/>
  <c r="G72" i="30"/>
  <c r="G71" i="30"/>
  <c r="G70" i="30"/>
  <c r="G69" i="30"/>
  <c r="G68" i="30"/>
  <c r="G67" i="30"/>
  <c r="G66" i="30"/>
  <c r="G65" i="30"/>
  <c r="G64" i="30"/>
  <c r="G63" i="30"/>
  <c r="F5" i="1" s="1"/>
  <c r="G62" i="30"/>
  <c r="G61" i="30"/>
  <c r="G60" i="30"/>
  <c r="G59" i="30"/>
  <c r="G58" i="30"/>
  <c r="G57" i="30"/>
  <c r="G56" i="30"/>
  <c r="G55" i="30"/>
  <c r="G54" i="30"/>
  <c r="G53" i="30"/>
  <c r="G52" i="30"/>
  <c r="G51" i="30"/>
  <c r="G50" i="30"/>
  <c r="G49" i="30"/>
  <c r="G48" i="30"/>
  <c r="G47" i="30"/>
  <c r="G46" i="30"/>
  <c r="G45" i="30"/>
  <c r="G44" i="30"/>
  <c r="G43" i="30"/>
  <c r="G42" i="30"/>
  <c r="G41" i="30"/>
  <c r="G40" i="30"/>
  <c r="G39" i="30"/>
  <c r="G38" i="30"/>
  <c r="G37" i="30"/>
  <c r="G36" i="30"/>
  <c r="G35" i="30"/>
  <c r="G34" i="30"/>
  <c r="G33" i="30"/>
  <c r="G32" i="30"/>
  <c r="G31" i="30"/>
  <c r="G30" i="30"/>
  <c r="G29" i="30"/>
  <c r="G28" i="30"/>
  <c r="G27" i="30"/>
  <c r="G26" i="30"/>
  <c r="G25" i="30"/>
  <c r="G24" i="30"/>
  <c r="G23" i="30"/>
  <c r="G22" i="30"/>
  <c r="G21" i="30"/>
  <c r="G20" i="30"/>
  <c r="G19" i="30"/>
  <c r="G18" i="30"/>
  <c r="G17" i="30"/>
  <c r="G16" i="30"/>
  <c r="G15" i="30"/>
  <c r="G14" i="30"/>
  <c r="G13" i="30"/>
  <c r="G12" i="30"/>
  <c r="G11" i="30"/>
  <c r="G10" i="30"/>
  <c r="G9" i="30"/>
  <c r="G8" i="30"/>
  <c r="G7" i="30"/>
  <c r="G6" i="30"/>
  <c r="G5" i="30"/>
  <c r="O3" i="1"/>
  <c r="M10" i="1"/>
  <c r="F2" i="10"/>
  <c r="G2" i="10"/>
  <c r="M12" i="1"/>
  <c r="F27" i="10"/>
  <c r="G27" i="10" s="1"/>
  <c r="F4" i="10"/>
  <c r="G4" i="10" s="1"/>
  <c r="M16" i="1"/>
  <c r="F6" i="10" s="1"/>
  <c r="G6" i="10" s="1"/>
  <c r="M18" i="1"/>
  <c r="F8" i="10"/>
  <c r="G8" i="10"/>
  <c r="M20" i="1"/>
  <c r="F30" i="10"/>
  <c r="G30" i="10" s="1"/>
  <c r="M22" i="1"/>
  <c r="F9" i="10"/>
  <c r="G9" i="10" s="1"/>
  <c r="M24" i="1"/>
  <c r="F11" i="10"/>
  <c r="G11" i="10" s="1"/>
  <c r="M26" i="1"/>
  <c r="F13" i="10"/>
  <c r="G13" i="10" s="1"/>
  <c r="M28" i="1"/>
  <c r="F15" i="10"/>
  <c r="G15" i="10" s="1"/>
  <c r="M30" i="1"/>
  <c r="F33" i="10" s="1"/>
  <c r="G33" i="10" s="1"/>
  <c r="M32" i="1"/>
  <c r="F35" i="10"/>
  <c r="G35" i="10" s="1"/>
  <c r="M34" i="1"/>
  <c r="F36" i="10" s="1"/>
  <c r="G36" i="10" s="1"/>
  <c r="M36" i="1"/>
  <c r="F38" i="10"/>
  <c r="G38" i="10" s="1"/>
  <c r="M38" i="1"/>
  <c r="F40" i="10"/>
  <c r="G40" i="10" s="1"/>
  <c r="M40" i="1"/>
  <c r="F42" i="10"/>
  <c r="G42" i="10" s="1"/>
  <c r="M42" i="1"/>
  <c r="F44" i="10"/>
  <c r="G44" i="10"/>
  <c r="M44" i="1"/>
  <c r="F46" i="10" s="1"/>
  <c r="G46" i="10" s="1"/>
  <c r="M46" i="1"/>
  <c r="F48" i="10"/>
  <c r="G48" i="10" s="1"/>
  <c r="M48" i="1"/>
  <c r="F50" i="10" s="1"/>
  <c r="G50" i="10" s="1"/>
  <c r="M50" i="1"/>
  <c r="F18" i="10"/>
  <c r="G18" i="10"/>
  <c r="M52" i="1"/>
  <c r="F51" i="10"/>
  <c r="G51" i="10" s="1"/>
  <c r="M57" i="1"/>
  <c r="F22" i="10"/>
  <c r="G22" i="10" s="1"/>
  <c r="C74" i="10"/>
  <c r="L9" i="1"/>
  <c r="E26" i="10" s="1"/>
  <c r="L11" i="1"/>
  <c r="E3" i="10"/>
  <c r="M55" i="1"/>
  <c r="F20" i="10" s="1"/>
  <c r="G20" i="10" s="1"/>
  <c r="M58" i="1"/>
  <c r="F23" i="10"/>
  <c r="G23" i="10"/>
  <c r="M62" i="1"/>
  <c r="F55" i="10"/>
  <c r="G55" i="10" s="1"/>
  <c r="M66" i="1"/>
  <c r="F59" i="10"/>
  <c r="G59" i="10" s="1"/>
  <c r="M70" i="1"/>
  <c r="F63" i="10"/>
  <c r="G63" i="10" s="1"/>
  <c r="M74" i="1"/>
  <c r="F67" i="10"/>
  <c r="G67" i="10" s="1"/>
  <c r="M78" i="1"/>
  <c r="F71" i="10"/>
  <c r="G71" i="10" s="1"/>
  <c r="M82" i="1"/>
  <c r="F75" i="10" s="1"/>
  <c r="G75" i="10" s="1"/>
  <c r="M86" i="1"/>
  <c r="F79" i="10"/>
  <c r="G79" i="10" s="1"/>
  <c r="M90" i="1"/>
  <c r="F83" i="10" s="1"/>
  <c r="G83" i="10" s="1"/>
  <c r="M94" i="1"/>
  <c r="F87" i="10"/>
  <c r="G87" i="10" s="1"/>
  <c r="M98" i="1"/>
  <c r="F91" i="10"/>
  <c r="G91" i="10" s="1"/>
  <c r="M102" i="1"/>
  <c r="F95" i="10"/>
  <c r="G95" i="10" s="1"/>
  <c r="M106" i="1"/>
  <c r="F99" i="10"/>
  <c r="G99" i="10"/>
  <c r="M9" i="1"/>
  <c r="F26" i="10" s="1"/>
  <c r="G26" i="10" s="1"/>
  <c r="M11" i="1"/>
  <c r="F3" i="10"/>
  <c r="G3" i="10" s="1"/>
  <c r="M13" i="1"/>
  <c r="F28" i="10" s="1"/>
  <c r="G28" i="10" s="1"/>
  <c r="M15" i="1"/>
  <c r="F5" i="10" s="1"/>
  <c r="G5" i="10" s="1"/>
  <c r="M17" i="1"/>
  <c r="F7" i="10"/>
  <c r="G7" i="10" s="1"/>
  <c r="M19" i="1"/>
  <c r="F29" i="10"/>
  <c r="G29" i="10" s="1"/>
  <c r="M21" i="1"/>
  <c r="F31" i="10"/>
  <c r="G31" i="10" s="1"/>
  <c r="M23" i="1"/>
  <c r="F10" i="10" s="1"/>
  <c r="G10" i="10" s="1"/>
  <c r="M27" i="1"/>
  <c r="F14" i="10"/>
  <c r="G14" i="10" s="1"/>
  <c r="M29" i="1"/>
  <c r="F32" i="10" s="1"/>
  <c r="G32" i="10" s="1"/>
  <c r="M31" i="1"/>
  <c r="F34" i="10"/>
  <c r="G34" i="10" s="1"/>
  <c r="M33" i="1"/>
  <c r="F16" i="10" s="1"/>
  <c r="G16" i="10" s="1"/>
  <c r="M35" i="1"/>
  <c r="F37" i="10"/>
  <c r="G37" i="10" s="1"/>
  <c r="M37" i="1"/>
  <c r="F39" i="10"/>
  <c r="G39" i="10" s="1"/>
  <c r="M39" i="1"/>
  <c r="F41" i="10"/>
  <c r="G41" i="10" s="1"/>
  <c r="M41" i="1"/>
  <c r="F43" i="10"/>
  <c r="G43" i="10"/>
  <c r="M43" i="1"/>
  <c r="F45" i="10" s="1"/>
  <c r="G45" i="10" s="1"/>
  <c r="M45" i="1"/>
  <c r="F47" i="10"/>
  <c r="G47" i="10" s="1"/>
  <c r="M47" i="1"/>
  <c r="F49" i="10" s="1"/>
  <c r="G49" i="10" s="1"/>
  <c r="M49" i="1"/>
  <c r="F17" i="10"/>
  <c r="G17" i="10"/>
  <c r="M51" i="1"/>
  <c r="F19" i="10"/>
  <c r="G19" i="10" s="1"/>
  <c r="M53" i="1"/>
  <c r="F52" i="10"/>
  <c r="G52" i="10" s="1"/>
  <c r="M56" i="1"/>
  <c r="F21" i="10"/>
  <c r="G21" i="10" s="1"/>
  <c r="M197" i="1"/>
  <c r="F190" i="10"/>
  <c r="G190" i="10" s="1"/>
  <c r="M195" i="1"/>
  <c r="F188" i="10"/>
  <c r="G188" i="10" s="1"/>
  <c r="M193" i="1"/>
  <c r="F186" i="10"/>
  <c r="G186" i="10" s="1"/>
  <c r="M191" i="1"/>
  <c r="F184" i="10"/>
  <c r="G184" i="10" s="1"/>
  <c r="M189" i="1"/>
  <c r="F182" i="10"/>
  <c r="G182" i="10" s="1"/>
  <c r="M187" i="1"/>
  <c r="F180" i="10" s="1"/>
  <c r="G180" i="10" s="1"/>
  <c r="M185" i="1"/>
  <c r="F178" i="10"/>
  <c r="G178" i="10" s="1"/>
  <c r="M183" i="1"/>
  <c r="F176" i="10" s="1"/>
  <c r="G176" i="10" s="1"/>
  <c r="M181" i="1"/>
  <c r="F174" i="10"/>
  <c r="G174" i="10" s="1"/>
  <c r="M179" i="1"/>
  <c r="F172" i="10"/>
  <c r="G172" i="10" s="1"/>
  <c r="M177" i="1"/>
  <c r="F170" i="10"/>
  <c r="G170" i="10" s="1"/>
  <c r="M175" i="1"/>
  <c r="F168" i="10"/>
  <c r="G168" i="10"/>
  <c r="M173" i="1"/>
  <c r="F166" i="10" s="1"/>
  <c r="G166" i="10" s="1"/>
  <c r="M171" i="1"/>
  <c r="F164" i="10"/>
  <c r="G164" i="10" s="1"/>
  <c r="M169" i="1"/>
  <c r="F162" i="10" s="1"/>
  <c r="G162" i="10" s="1"/>
  <c r="M167" i="1"/>
  <c r="F160" i="10"/>
  <c r="G160" i="10"/>
  <c r="M165" i="1"/>
  <c r="F158" i="10"/>
  <c r="G158" i="10" s="1"/>
  <c r="M163" i="1"/>
  <c r="F156" i="10"/>
  <c r="G156" i="10" s="1"/>
  <c r="M161" i="1"/>
  <c r="F154" i="10"/>
  <c r="G154" i="10" s="1"/>
  <c r="M159" i="1"/>
  <c r="F152" i="10"/>
  <c r="G152" i="10" s="1"/>
  <c r="M157" i="1"/>
  <c r="F150" i="10"/>
  <c r="G150" i="10" s="1"/>
  <c r="M155" i="1"/>
  <c r="F148" i="10" s="1"/>
  <c r="G148" i="10" s="1"/>
  <c r="M153" i="1"/>
  <c r="F146" i="10"/>
  <c r="G146" i="10" s="1"/>
  <c r="M151" i="1"/>
  <c r="F144" i="10" s="1"/>
  <c r="G144" i="10" s="1"/>
  <c r="M149" i="1"/>
  <c r="F142" i="10"/>
  <c r="G142" i="10"/>
  <c r="M147" i="1"/>
  <c r="F140" i="10"/>
  <c r="G140" i="10" s="1"/>
  <c r="M145" i="1"/>
  <c r="F138" i="10"/>
  <c r="G138" i="10" s="1"/>
  <c r="M143" i="1"/>
  <c r="F136" i="10"/>
  <c r="G136" i="10"/>
  <c r="M141" i="1"/>
  <c r="F134" i="10" s="1"/>
  <c r="G134" i="10" s="1"/>
  <c r="M139" i="1"/>
  <c r="F132" i="10"/>
  <c r="G132" i="10"/>
  <c r="M137" i="1"/>
  <c r="F130" i="10"/>
  <c r="G130" i="10" s="1"/>
  <c r="M135" i="1"/>
  <c r="F128" i="10"/>
  <c r="G128" i="10" s="1"/>
  <c r="M133" i="1"/>
  <c r="F126" i="10"/>
  <c r="G126" i="10" s="1"/>
  <c r="M131" i="1"/>
  <c r="F124" i="10"/>
  <c r="G124" i="10" s="1"/>
  <c r="M129" i="1"/>
  <c r="F122" i="10"/>
  <c r="G122" i="10" s="1"/>
  <c r="M127" i="1"/>
  <c r="F120" i="10" s="1"/>
  <c r="G120" i="10" s="1"/>
  <c r="M125" i="1"/>
  <c r="F118" i="10"/>
  <c r="G118" i="10" s="1"/>
  <c r="M123" i="1"/>
  <c r="F116" i="10" s="1"/>
  <c r="G116" i="10" s="1"/>
  <c r="M121" i="1"/>
  <c r="F114" i="10"/>
  <c r="G114" i="10" s="1"/>
  <c r="M119" i="1"/>
  <c r="F112" i="10" s="1"/>
  <c r="G112" i="10" s="1"/>
  <c r="M117" i="1"/>
  <c r="F110" i="10"/>
  <c r="G110" i="10" s="1"/>
  <c r="M115" i="1"/>
  <c r="F108" i="10" s="1"/>
  <c r="G108" i="10" s="1"/>
  <c r="M113" i="1"/>
  <c r="F106" i="10"/>
  <c r="G106" i="10" s="1"/>
  <c r="M111" i="1"/>
  <c r="F104" i="10"/>
  <c r="G104" i="10" s="1"/>
  <c r="M109" i="1"/>
  <c r="F102" i="10"/>
  <c r="G102" i="10" s="1"/>
  <c r="M107" i="1"/>
  <c r="F100" i="10"/>
  <c r="G100" i="10"/>
  <c r="M105" i="1"/>
  <c r="F98" i="10" s="1"/>
  <c r="G98" i="10" s="1"/>
  <c r="M103" i="1"/>
  <c r="F96" i="10"/>
  <c r="G96" i="10" s="1"/>
  <c r="M101" i="1"/>
  <c r="F94" i="10" s="1"/>
  <c r="G94" i="10" s="1"/>
  <c r="M99" i="1"/>
  <c r="F92" i="10"/>
  <c r="G92" i="10" s="1"/>
  <c r="M97" i="1"/>
  <c r="F90" i="10"/>
  <c r="G90" i="10" s="1"/>
  <c r="M95" i="1"/>
  <c r="F88" i="10" s="1"/>
  <c r="G88" i="10" s="1"/>
  <c r="M93" i="1"/>
  <c r="F86" i="10"/>
  <c r="G86" i="10" s="1"/>
  <c r="M91" i="1"/>
  <c r="F84" i="10" s="1"/>
  <c r="G84" i="10" s="1"/>
  <c r="M89" i="1"/>
  <c r="F82" i="10"/>
  <c r="G82" i="10" s="1"/>
  <c r="M87" i="1"/>
  <c r="F80" i="10" s="1"/>
  <c r="G80" i="10" s="1"/>
  <c r="M85" i="1"/>
  <c r="F78" i="10"/>
  <c r="G78" i="10"/>
  <c r="M83" i="1"/>
  <c r="F76" i="10" s="1"/>
  <c r="G76" i="10" s="1"/>
  <c r="M81" i="1"/>
  <c r="F74" i="10"/>
  <c r="G74" i="10" s="1"/>
  <c r="M79" i="1"/>
  <c r="F72" i="10" s="1"/>
  <c r="G72" i="10" s="1"/>
  <c r="M77" i="1"/>
  <c r="F70" i="10" s="1"/>
  <c r="G70" i="10" s="1"/>
  <c r="M75" i="1"/>
  <c r="F68" i="10"/>
  <c r="G68" i="10"/>
  <c r="M73" i="1"/>
  <c r="F66" i="10" s="1"/>
  <c r="G66" i="10" s="1"/>
  <c r="M71" i="1"/>
  <c r="F64" i="10"/>
  <c r="G64" i="10" s="1"/>
  <c r="M69" i="1"/>
  <c r="F62" i="10" s="1"/>
  <c r="G62" i="10" s="1"/>
  <c r="M67" i="1"/>
  <c r="F60" i="10"/>
  <c r="G60" i="10"/>
  <c r="M65" i="1"/>
  <c r="F58" i="10"/>
  <c r="G58" i="10" s="1"/>
  <c r="M63" i="1"/>
  <c r="F56" i="10"/>
  <c r="G56" i="10" s="1"/>
  <c r="M61" i="1"/>
  <c r="F54" i="10"/>
  <c r="G54" i="10" s="1"/>
  <c r="M59" i="1"/>
  <c r="F24" i="10" s="1"/>
  <c r="G24" i="10" s="1"/>
  <c r="C190" i="10"/>
  <c r="C182" i="10"/>
  <c r="B180" i="10"/>
  <c r="A180" i="10" s="1"/>
  <c r="C178" i="10"/>
  <c r="C174" i="10"/>
  <c r="C170" i="10"/>
  <c r="C162" i="10"/>
  <c r="C158" i="10"/>
  <c r="C154" i="10"/>
  <c r="C146" i="10"/>
  <c r="C130" i="10"/>
  <c r="M196" i="1"/>
  <c r="F189" i="10" s="1"/>
  <c r="G189" i="10" s="1"/>
  <c r="M194" i="1"/>
  <c r="F187" i="10"/>
  <c r="G187" i="10" s="1"/>
  <c r="M192" i="1"/>
  <c r="F185" i="10" s="1"/>
  <c r="G185" i="10" s="1"/>
  <c r="M190" i="1"/>
  <c r="F183" i="10" s="1"/>
  <c r="G183" i="10" s="1"/>
  <c r="M188" i="1"/>
  <c r="F181" i="10"/>
  <c r="G181" i="10" s="1"/>
  <c r="M186" i="1"/>
  <c r="F179" i="10" s="1"/>
  <c r="G179" i="10" s="1"/>
  <c r="M184" i="1"/>
  <c r="F177" i="10"/>
  <c r="G177" i="10" s="1"/>
  <c r="M182" i="1"/>
  <c r="F175" i="10" s="1"/>
  <c r="G175" i="10" s="1"/>
  <c r="M180" i="1"/>
  <c r="F173" i="10"/>
  <c r="G173" i="10" s="1"/>
  <c r="M178" i="1"/>
  <c r="F171" i="10"/>
  <c r="G171" i="10" s="1"/>
  <c r="M176" i="1"/>
  <c r="F169" i="10"/>
  <c r="G169" i="10" s="1"/>
  <c r="M174" i="1"/>
  <c r="F167" i="10"/>
  <c r="G167" i="10"/>
  <c r="M172" i="1"/>
  <c r="F165" i="10" s="1"/>
  <c r="G165" i="10" s="1"/>
  <c r="M170" i="1"/>
  <c r="F163" i="10"/>
  <c r="G163" i="10" s="1"/>
  <c r="M168" i="1"/>
  <c r="F161" i="10" s="1"/>
  <c r="G161" i="10" s="1"/>
  <c r="M166" i="1"/>
  <c r="F159" i="10"/>
  <c r="G159" i="10"/>
  <c r="M164" i="1"/>
  <c r="F157" i="10"/>
  <c r="G157" i="10" s="1"/>
  <c r="M162" i="1"/>
  <c r="F155" i="10"/>
  <c r="G155" i="10" s="1"/>
  <c r="M160" i="1"/>
  <c r="F153" i="10"/>
  <c r="G153" i="10" s="1"/>
  <c r="M158" i="1"/>
  <c r="F151" i="10"/>
  <c r="G151" i="10" s="1"/>
  <c r="M156" i="1"/>
  <c r="F149" i="10"/>
  <c r="G149" i="10" s="1"/>
  <c r="M154" i="1"/>
  <c r="F147" i="10" s="1"/>
  <c r="G147" i="10" s="1"/>
  <c r="M152" i="1"/>
  <c r="F145" i="10"/>
  <c r="G145" i="10"/>
  <c r="M150" i="1"/>
  <c r="F143" i="10"/>
  <c r="G143" i="10" s="1"/>
  <c r="M148" i="1"/>
  <c r="F141" i="10"/>
  <c r="G141" i="10" s="1"/>
  <c r="M146" i="1"/>
  <c r="F139" i="10"/>
  <c r="G139" i="10"/>
  <c r="M144" i="1"/>
  <c r="F137" i="10" s="1"/>
  <c r="G137" i="10" s="1"/>
  <c r="M142" i="1"/>
  <c r="F135" i="10"/>
  <c r="G135" i="10" s="1"/>
  <c r="M140" i="1"/>
  <c r="F133" i="10" s="1"/>
  <c r="G133" i="10" s="1"/>
  <c r="M138" i="1"/>
  <c r="F131" i="10"/>
  <c r="G131" i="10" s="1"/>
  <c r="M136" i="1"/>
  <c r="F129" i="10" s="1"/>
  <c r="G129" i="10" s="1"/>
  <c r="M134" i="1"/>
  <c r="F127" i="10"/>
  <c r="G127" i="10" s="1"/>
  <c r="M132" i="1"/>
  <c r="F125" i="10"/>
  <c r="G125" i="10" s="1"/>
  <c r="M130" i="1"/>
  <c r="F123" i="10" s="1"/>
  <c r="G123" i="10" s="1"/>
  <c r="M128" i="1"/>
  <c r="F121" i="10"/>
  <c r="G121" i="10" s="1"/>
  <c r="M126" i="1"/>
  <c r="F119" i="10" s="1"/>
  <c r="G119" i="10" s="1"/>
  <c r="M124" i="1"/>
  <c r="F117" i="10"/>
  <c r="G117" i="10" s="1"/>
  <c r="M122" i="1"/>
  <c r="F115" i="10" s="1"/>
  <c r="G115" i="10" s="1"/>
  <c r="M120" i="1"/>
  <c r="F113" i="10"/>
  <c r="G113" i="10"/>
  <c r="M118" i="1"/>
  <c r="F111" i="10" s="1"/>
  <c r="G111" i="10" s="1"/>
  <c r="M116" i="1"/>
  <c r="F109" i="10" s="1"/>
  <c r="G109" i="10" s="1"/>
  <c r="M114" i="1"/>
  <c r="F107" i="10" s="1"/>
  <c r="G107" i="10" s="1"/>
  <c r="M112" i="1"/>
  <c r="F105" i="10" s="1"/>
  <c r="G105" i="10" s="1"/>
  <c r="M110" i="1"/>
  <c r="F103" i="10"/>
  <c r="G103" i="10" s="1"/>
  <c r="M108" i="1"/>
  <c r="F101" i="10" s="1"/>
  <c r="G101" i="10" s="1"/>
  <c r="B181" i="10"/>
  <c r="C175" i="10"/>
  <c r="B173" i="10"/>
  <c r="H173" i="10" s="1"/>
  <c r="B165" i="10"/>
  <c r="I165" i="10" s="1"/>
  <c r="C159" i="10"/>
  <c r="B157" i="10"/>
  <c r="H157" i="10" s="1"/>
  <c r="C153" i="10"/>
  <c r="C151" i="10"/>
  <c r="C143" i="10"/>
  <c r="B97" i="10"/>
  <c r="C63" i="10"/>
  <c r="C25" i="10"/>
  <c r="L10" i="1"/>
  <c r="E2" i="10"/>
  <c r="B27" i="10"/>
  <c r="A27" i="10" s="1"/>
  <c r="M54" i="1"/>
  <c r="F53" i="10" s="1"/>
  <c r="G53" i="10" s="1"/>
  <c r="F25" i="10"/>
  <c r="G25" i="10" s="1"/>
  <c r="M64" i="1"/>
  <c r="F57" i="10"/>
  <c r="G57" i="10" s="1"/>
  <c r="M68" i="1"/>
  <c r="F61" i="10"/>
  <c r="G61" i="10"/>
  <c r="M72" i="1"/>
  <c r="F65" i="10" s="1"/>
  <c r="G65" i="10" s="1"/>
  <c r="M76" i="1"/>
  <c r="F69" i="10" s="1"/>
  <c r="G69" i="10" s="1"/>
  <c r="M80" i="1"/>
  <c r="F73" i="10" s="1"/>
  <c r="G73" i="10" s="1"/>
  <c r="M84" i="1"/>
  <c r="F77" i="10"/>
  <c r="G77" i="10" s="1"/>
  <c r="M88" i="1"/>
  <c r="F81" i="10" s="1"/>
  <c r="G81" i="10"/>
  <c r="M92" i="1"/>
  <c r="F85" i="10"/>
  <c r="G85" i="10" s="1"/>
  <c r="M96" i="1"/>
  <c r="F89" i="10"/>
  <c r="G89" i="10" s="1"/>
  <c r="M100" i="1"/>
  <c r="F93" i="10" s="1"/>
  <c r="G93" i="10"/>
  <c r="M104" i="1"/>
  <c r="F97" i="10"/>
  <c r="G97" i="10" s="1"/>
  <c r="B3" i="10"/>
  <c r="C3" i="10"/>
  <c r="C27" i="10"/>
  <c r="B74" i="10"/>
  <c r="D74" i="10"/>
  <c r="C160" i="10"/>
  <c r="B170" i="10"/>
  <c r="B178" i="10"/>
  <c r="C185" i="10"/>
  <c r="C46" i="10"/>
  <c r="B158" i="10"/>
  <c r="H158" i="10" s="1"/>
  <c r="B159" i="10"/>
  <c r="H159" i="10" s="1"/>
  <c r="B182" i="10"/>
  <c r="B190" i="10"/>
  <c r="B162" i="10"/>
  <c r="C189" i="10"/>
  <c r="C104" i="10"/>
  <c r="B104" i="10"/>
  <c r="K104" i="10" s="1"/>
  <c r="C56" i="10"/>
  <c r="D56" i="10" s="1"/>
  <c r="B56" i="10"/>
  <c r="B174" i="10"/>
  <c r="A174" i="10" s="1"/>
  <c r="B175" i="10"/>
  <c r="H175" i="10" s="1"/>
  <c r="C88" i="10"/>
  <c r="B186" i="10"/>
  <c r="I186" i="10" s="1"/>
  <c r="K159" i="10"/>
  <c r="B25" i="10"/>
  <c r="L25" i="10" s="1"/>
  <c r="B63" i="10"/>
  <c r="H63" i="10" s="1"/>
  <c r="B106" i="10"/>
  <c r="I106" i="10" s="1"/>
  <c r="B111" i="10"/>
  <c r="B120" i="10"/>
  <c r="B127" i="10"/>
  <c r="J127" i="10" s="1"/>
  <c r="B130" i="10"/>
  <c r="B135" i="10"/>
  <c r="B136" i="10"/>
  <c r="I136" i="10" s="1"/>
  <c r="B138" i="10"/>
  <c r="L138" i="10" s="1"/>
  <c r="B143" i="10"/>
  <c r="B144" i="10"/>
  <c r="B146" i="10"/>
  <c r="J146" i="10" s="1"/>
  <c r="B151" i="10"/>
  <c r="K151" i="10" s="1"/>
  <c r="B152" i="10"/>
  <c r="B154" i="10"/>
  <c r="L157" i="10"/>
  <c r="J157" i="10"/>
  <c r="K180" i="10"/>
  <c r="J180" i="10"/>
  <c r="I180" i="10"/>
  <c r="K186" i="10"/>
  <c r="H186" i="10"/>
  <c r="H190" i="10"/>
  <c r="C26" i="10"/>
  <c r="K3" i="10"/>
  <c r="M3" i="10"/>
  <c r="C169" i="10"/>
  <c r="B166" i="10"/>
  <c r="K166" i="10" s="1"/>
  <c r="C166" i="10"/>
  <c r="J3" i="10"/>
  <c r="C165" i="10"/>
  <c r="I3" i="10"/>
  <c r="B38" i="10"/>
  <c r="C38" i="10"/>
  <c r="D38" i="10" s="1"/>
  <c r="C187" i="10"/>
  <c r="B176" i="10"/>
  <c r="C176" i="10"/>
  <c r="B184" i="10"/>
  <c r="L184" i="10" s="1"/>
  <c r="J74" i="10"/>
  <c r="C181" i="10"/>
  <c r="C157" i="10"/>
  <c r="D157" i="10" s="1"/>
  <c r="C95" i="10"/>
  <c r="B95" i="10"/>
  <c r="B164" i="10"/>
  <c r="J164" i="10" s="1"/>
  <c r="C164" i="10"/>
  <c r="L174" i="10"/>
  <c r="I74" i="10"/>
  <c r="D159" i="10"/>
  <c r="H74" i="10"/>
  <c r="K74" i="10"/>
  <c r="A186" i="10"/>
  <c r="L152" i="10"/>
  <c r="K152" i="10"/>
  <c r="J152" i="10"/>
  <c r="I152" i="10"/>
  <c r="H152" i="10"/>
  <c r="A152" i="10"/>
  <c r="L144" i="10"/>
  <c r="K144" i="10"/>
  <c r="I144" i="10"/>
  <c r="J144" i="10"/>
  <c r="H144" i="10"/>
  <c r="A144" i="10"/>
  <c r="L136" i="10"/>
  <c r="K136" i="10"/>
  <c r="A136" i="10"/>
  <c r="J128" i="10"/>
  <c r="L120" i="10"/>
  <c r="K120" i="10"/>
  <c r="J120" i="10"/>
  <c r="I120" i="10"/>
  <c r="H120" i="10"/>
  <c r="A120" i="10"/>
  <c r="D151" i="10"/>
  <c r="I143" i="10"/>
  <c r="L135" i="10"/>
  <c r="I135" i="10"/>
  <c r="H111" i="10"/>
  <c r="K63" i="10"/>
  <c r="A63" i="10"/>
  <c r="I154" i="10"/>
  <c r="L154" i="10"/>
  <c r="K154" i="10"/>
  <c r="J154" i="10"/>
  <c r="H154" i="10"/>
  <c r="D154" i="10"/>
  <c r="A154" i="10"/>
  <c r="K146" i="10"/>
  <c r="H146" i="10"/>
  <c r="I138" i="10"/>
  <c r="H138" i="10"/>
  <c r="J130" i="10"/>
  <c r="K130" i="10"/>
  <c r="I130" i="10"/>
  <c r="L130" i="10"/>
  <c r="H130" i="10"/>
  <c r="D130" i="10"/>
  <c r="A130" i="10"/>
  <c r="K106" i="10"/>
  <c r="J106" i="10"/>
  <c r="L106" i="10"/>
  <c r="H106" i="10"/>
  <c r="J25" i="10"/>
  <c r="D25" i="10"/>
  <c r="J176" i="10"/>
  <c r="H176" i="10"/>
  <c r="K176" i="10"/>
  <c r="D176" i="10"/>
  <c r="I176" i="10"/>
  <c r="A176" i="10"/>
  <c r="L176" i="10"/>
  <c r="I38" i="10"/>
  <c r="L38" i="10"/>
  <c r="H38" i="10"/>
  <c r="J38" i="10"/>
  <c r="K38" i="10"/>
  <c r="A38" i="10"/>
  <c r="I166" i="10"/>
  <c r="A166" i="10"/>
  <c r="J166" i="10"/>
  <c r="H166" i="10"/>
  <c r="L166" i="10"/>
  <c r="D166" i="10"/>
  <c r="A95" i="10"/>
  <c r="H95" i="10"/>
  <c r="I164" i="10"/>
  <c r="A164" i="10"/>
  <c r="A184" i="10"/>
  <c r="L111" i="10" l="1"/>
  <c r="J111" i="10"/>
  <c r="I184" i="10"/>
  <c r="H184" i="10"/>
  <c r="H135" i="10"/>
  <c r="A135" i="10"/>
  <c r="M26" i="10"/>
  <c r="B26" i="10"/>
  <c r="C4" i="10"/>
  <c r="D4" i="10" s="1"/>
  <c r="B4" i="10"/>
  <c r="M4" i="10"/>
  <c r="K184" i="10"/>
  <c r="I111" i="10"/>
  <c r="J95" i="10"/>
  <c r="D95" i="10"/>
  <c r="I95" i="10"/>
  <c r="J184" i="10"/>
  <c r="L95" i="10"/>
  <c r="K143" i="10"/>
  <c r="A143" i="10"/>
  <c r="H136" i="10"/>
  <c r="J136" i="10"/>
  <c r="L159" i="10"/>
  <c r="L74" i="10"/>
  <c r="A74" i="10"/>
  <c r="I27" i="10"/>
  <c r="K27" i="10"/>
  <c r="M184" i="10"/>
  <c r="C184" i="10"/>
  <c r="D184" i="10" s="1"/>
  <c r="M186" i="10"/>
  <c r="C186" i="10"/>
  <c r="M171" i="10"/>
  <c r="C171" i="10"/>
  <c r="B171" i="10"/>
  <c r="I171" i="10" s="1"/>
  <c r="M138" i="10"/>
  <c r="C138" i="10"/>
  <c r="D138" i="10" s="1"/>
  <c r="M135" i="10"/>
  <c r="C135" i="10"/>
  <c r="M106" i="10"/>
  <c r="C106" i="10"/>
  <c r="D106" i="10" s="1"/>
  <c r="L190" i="10"/>
  <c r="A190" i="10"/>
  <c r="M90" i="10"/>
  <c r="C90" i="10"/>
  <c r="B90" i="10"/>
  <c r="B46" i="10"/>
  <c r="M46" i="10"/>
  <c r="M189" i="10"/>
  <c r="B189" i="10"/>
  <c r="M187" i="10"/>
  <c r="B187" i="10"/>
  <c r="M180" i="10"/>
  <c r="C180" i="10"/>
  <c r="L15" i="1"/>
  <c r="E5" i="10" s="1"/>
  <c r="B5" i="10" s="1"/>
  <c r="L17" i="1"/>
  <c r="E7" i="10" s="1"/>
  <c r="L19" i="1"/>
  <c r="E29" i="10" s="1"/>
  <c r="L21" i="1"/>
  <c r="E31" i="10" s="1"/>
  <c r="L27" i="1"/>
  <c r="E14" i="10" s="1"/>
  <c r="L29" i="1"/>
  <c r="E32" i="10" s="1"/>
  <c r="L31" i="1"/>
  <c r="E34" i="10" s="1"/>
  <c r="L33" i="1"/>
  <c r="E16" i="10" s="1"/>
  <c r="L39" i="1"/>
  <c r="E41" i="10" s="1"/>
  <c r="L41" i="1"/>
  <c r="E43" i="10" s="1"/>
  <c r="L47" i="1"/>
  <c r="E49" i="10" s="1"/>
  <c r="L50" i="1"/>
  <c r="E18" i="10" s="1"/>
  <c r="L56" i="1"/>
  <c r="E21" i="10" s="1"/>
  <c r="C21" i="10" s="1"/>
  <c r="L67" i="1"/>
  <c r="E60" i="10" s="1"/>
  <c r="L69" i="1"/>
  <c r="E62" i="10" s="1"/>
  <c r="L74" i="1"/>
  <c r="E67" i="10" s="1"/>
  <c r="C67" i="10" s="1"/>
  <c r="L76" i="1"/>
  <c r="E69" i="10" s="1"/>
  <c r="L83" i="1"/>
  <c r="E76" i="10" s="1"/>
  <c r="L85" i="1"/>
  <c r="E78" i="10" s="1"/>
  <c r="L90" i="1"/>
  <c r="E83" i="10" s="1"/>
  <c r="L92" i="1"/>
  <c r="E85" i="10" s="1"/>
  <c r="L99" i="1"/>
  <c r="E92" i="10" s="1"/>
  <c r="L101" i="1"/>
  <c r="E94" i="10" s="1"/>
  <c r="L106" i="1"/>
  <c r="E99" i="10" s="1"/>
  <c r="L108" i="1"/>
  <c r="E101" i="10" s="1"/>
  <c r="L115" i="1"/>
  <c r="E108" i="10" s="1"/>
  <c r="L117" i="1"/>
  <c r="E110" i="10" s="1"/>
  <c r="L122" i="1"/>
  <c r="E115" i="10" s="1"/>
  <c r="B115" i="10" s="1"/>
  <c r="L124" i="1"/>
  <c r="E117" i="10" s="1"/>
  <c r="L131" i="1"/>
  <c r="E124" i="10" s="1"/>
  <c r="B124" i="10" s="1"/>
  <c r="I124" i="10" s="1"/>
  <c r="L133" i="1"/>
  <c r="E126" i="10" s="1"/>
  <c r="L138" i="1"/>
  <c r="E131" i="10" s="1"/>
  <c r="L140" i="1"/>
  <c r="E133" i="10" s="1"/>
  <c r="L147" i="1"/>
  <c r="E140" i="10" s="1"/>
  <c r="L149" i="1"/>
  <c r="E142" i="10" s="1"/>
  <c r="L154" i="1"/>
  <c r="E147" i="10" s="1"/>
  <c r="B147" i="10" s="1"/>
  <c r="L156" i="1"/>
  <c r="E149" i="10" s="1"/>
  <c r="L13" i="1"/>
  <c r="E28" i="10" s="1"/>
  <c r="L23" i="1"/>
  <c r="E10" i="10" s="1"/>
  <c r="L35" i="1"/>
  <c r="E37" i="10" s="1"/>
  <c r="L38" i="1"/>
  <c r="E40" i="10" s="1"/>
  <c r="L43" i="1"/>
  <c r="E45" i="10" s="1"/>
  <c r="L46" i="1"/>
  <c r="E48" i="10" s="1"/>
  <c r="L49" i="1"/>
  <c r="E17" i="10" s="1"/>
  <c r="C17" i="10" s="1"/>
  <c r="L52" i="1"/>
  <c r="E51" i="10" s="1"/>
  <c r="L55" i="1"/>
  <c r="E20" i="10" s="1"/>
  <c r="C20" i="10" s="1"/>
  <c r="L58" i="1"/>
  <c r="E23" i="10" s="1"/>
  <c r="L62" i="1"/>
  <c r="E55" i="10" s="1"/>
  <c r="L64" i="1"/>
  <c r="E57" i="10" s="1"/>
  <c r="L71" i="1"/>
  <c r="E64" i="10" s="1"/>
  <c r="B64" i="10" s="1"/>
  <c r="L73" i="1"/>
  <c r="E66" i="10" s="1"/>
  <c r="L78" i="1"/>
  <c r="E71" i="10" s="1"/>
  <c r="L80" i="1"/>
  <c r="E73" i="10" s="1"/>
  <c r="L87" i="1"/>
  <c r="E80" i="10" s="1"/>
  <c r="B80" i="10" s="1"/>
  <c r="L89" i="1"/>
  <c r="E82" i="10" s="1"/>
  <c r="L94" i="1"/>
  <c r="E87" i="10" s="1"/>
  <c r="B87" i="10" s="1"/>
  <c r="I87" i="10" s="1"/>
  <c r="L96" i="1"/>
  <c r="E89" i="10" s="1"/>
  <c r="L103" i="1"/>
  <c r="E96" i="10" s="1"/>
  <c r="L105" i="1"/>
  <c r="E98" i="10" s="1"/>
  <c r="L110" i="1"/>
  <c r="E103" i="10" s="1"/>
  <c r="L112" i="1"/>
  <c r="E105" i="10" s="1"/>
  <c r="L119" i="1"/>
  <c r="E112" i="10" s="1"/>
  <c r="B112" i="10" s="1"/>
  <c r="L121" i="1"/>
  <c r="E114" i="10" s="1"/>
  <c r="L126" i="1"/>
  <c r="E119" i="10" s="1"/>
  <c r="L128" i="1"/>
  <c r="E121" i="10" s="1"/>
  <c r="L16" i="1"/>
  <c r="E6" i="10" s="1"/>
  <c r="L18" i="1"/>
  <c r="E8" i="10" s="1"/>
  <c r="L20" i="1"/>
  <c r="E30" i="10" s="1"/>
  <c r="L26" i="1"/>
  <c r="E13" i="10" s="1"/>
  <c r="L28" i="1"/>
  <c r="E15" i="10" s="1"/>
  <c r="B15" i="10" s="1"/>
  <c r="L30" i="1"/>
  <c r="E33" i="10" s="1"/>
  <c r="L32" i="1"/>
  <c r="E35" i="10" s="1"/>
  <c r="L34" i="1"/>
  <c r="E36" i="10" s="1"/>
  <c r="L37" i="1"/>
  <c r="E39" i="10" s="1"/>
  <c r="M39" i="10" s="1"/>
  <c r="L40" i="1"/>
  <c r="E42" i="10" s="1"/>
  <c r="L45" i="1"/>
  <c r="E47" i="10" s="1"/>
  <c r="M47" i="10" s="1"/>
  <c r="L48" i="1"/>
  <c r="E50" i="10" s="1"/>
  <c r="L54" i="1"/>
  <c r="E53" i="10" s="1"/>
  <c r="L57" i="1"/>
  <c r="E22" i="10" s="1"/>
  <c r="B22" i="10" s="1"/>
  <c r="L61" i="1"/>
  <c r="E54" i="10" s="1"/>
  <c r="L66" i="1"/>
  <c r="E59" i="10" s="1"/>
  <c r="L68" i="1"/>
  <c r="E61" i="10" s="1"/>
  <c r="L75" i="1"/>
  <c r="E68" i="10" s="1"/>
  <c r="L77" i="1"/>
  <c r="E70" i="10" s="1"/>
  <c r="L82" i="1"/>
  <c r="E75" i="10" s="1"/>
  <c r="L84" i="1"/>
  <c r="E77" i="10" s="1"/>
  <c r="L91" i="1"/>
  <c r="E84" i="10" s="1"/>
  <c r="L93" i="1"/>
  <c r="E86" i="10" s="1"/>
  <c r="L98" i="1"/>
  <c r="E91" i="10" s="1"/>
  <c r="C91" i="10" s="1"/>
  <c r="L100" i="1"/>
  <c r="E93" i="10" s="1"/>
  <c r="L107" i="1"/>
  <c r="E100" i="10" s="1"/>
  <c r="B100" i="10" s="1"/>
  <c r="L109" i="1"/>
  <c r="E102" i="10" s="1"/>
  <c r="L114" i="1"/>
  <c r="E107" i="10" s="1"/>
  <c r="B107" i="10" s="1"/>
  <c r="L116" i="1"/>
  <c r="E109" i="10" s="1"/>
  <c r="L123" i="1"/>
  <c r="E116" i="10" s="1"/>
  <c r="B116" i="10" s="1"/>
  <c r="L125" i="1"/>
  <c r="E118" i="10" s="1"/>
  <c r="L130" i="1"/>
  <c r="E123" i="10" s="1"/>
  <c r="B123" i="10" s="1"/>
  <c r="L132" i="1"/>
  <c r="E125" i="10" s="1"/>
  <c r="L139" i="1"/>
  <c r="E132" i="10" s="1"/>
  <c r="B132" i="10" s="1"/>
  <c r="L141" i="1"/>
  <c r="E134" i="10" s="1"/>
  <c r="L146" i="1"/>
  <c r="E139" i="10" s="1"/>
  <c r="B139" i="10" s="1"/>
  <c r="L148" i="1"/>
  <c r="E141" i="10" s="1"/>
  <c r="L155" i="1"/>
  <c r="E148" i="10" s="1"/>
  <c r="B148" i="10" s="1"/>
  <c r="L157" i="1"/>
  <c r="E150" i="10" s="1"/>
  <c r="L162" i="1"/>
  <c r="E155" i="10" s="1"/>
  <c r="L136" i="1"/>
  <c r="E129" i="10" s="1"/>
  <c r="L129" i="1"/>
  <c r="E122" i="10" s="1"/>
  <c r="L86" i="1"/>
  <c r="E79" i="10" s="1"/>
  <c r="L79" i="1"/>
  <c r="E72" i="10" s="1"/>
  <c r="B72" i="10" s="1"/>
  <c r="L72" i="1"/>
  <c r="E65" i="10" s="1"/>
  <c r="L65" i="1"/>
  <c r="E58" i="10" s="1"/>
  <c r="L59" i="1"/>
  <c r="E24" i="10" s="1"/>
  <c r="L53" i="1"/>
  <c r="E52" i="10" s="1"/>
  <c r="L51" i="1"/>
  <c r="E19" i="10" s="1"/>
  <c r="C19" i="10" s="1"/>
  <c r="L24" i="1"/>
  <c r="E11" i="10" s="1"/>
  <c r="L25" i="1"/>
  <c r="E12" i="10" s="1"/>
  <c r="M25" i="1"/>
  <c r="F12" i="10" s="1"/>
  <c r="G12" i="10" s="1"/>
  <c r="J5" i="10"/>
  <c r="H5" i="10"/>
  <c r="A5" i="10"/>
  <c r="K5" i="10"/>
  <c r="D5" i="10"/>
  <c r="I5" i="10"/>
  <c r="L5" i="10"/>
  <c r="C5" i="10"/>
  <c r="M5" i="10"/>
  <c r="J156" i="10"/>
  <c r="A156" i="10"/>
  <c r="L156" i="10"/>
  <c r="H156" i="10"/>
  <c r="K156" i="10"/>
  <c r="I156" i="10"/>
  <c r="H147" i="10"/>
  <c r="I147" i="10"/>
  <c r="L147" i="10"/>
  <c r="K147" i="10"/>
  <c r="K95" i="10"/>
  <c r="A106" i="10"/>
  <c r="J63" i="10"/>
  <c r="J151" i="10"/>
  <c r="A151" i="10"/>
  <c r="J87" i="10"/>
  <c r="K87" i="10"/>
  <c r="L87" i="10"/>
  <c r="A87" i="10"/>
  <c r="H87" i="10"/>
  <c r="K170" i="10"/>
  <c r="I170" i="10"/>
  <c r="A170" i="10"/>
  <c r="H170" i="10"/>
  <c r="J170" i="10"/>
  <c r="L170" i="10"/>
  <c r="J97" i="10"/>
  <c r="K97" i="10"/>
  <c r="B188" i="10"/>
  <c r="M188" i="10"/>
  <c r="C188" i="10"/>
  <c r="M179" i="10"/>
  <c r="C179" i="10"/>
  <c r="B179" i="10"/>
  <c r="M172" i="10"/>
  <c r="B172" i="10"/>
  <c r="C172" i="10"/>
  <c r="D172" i="10" s="1"/>
  <c r="M163" i="10"/>
  <c r="C163" i="10"/>
  <c r="B163" i="10"/>
  <c r="C156" i="10"/>
  <c r="D156" i="10" s="1"/>
  <c r="M156" i="10"/>
  <c r="M147" i="10"/>
  <c r="C147" i="10"/>
  <c r="D147" i="10" s="1"/>
  <c r="C140" i="10"/>
  <c r="M140" i="10"/>
  <c r="B140" i="10"/>
  <c r="M131" i="10"/>
  <c r="C131" i="10"/>
  <c r="B131" i="10"/>
  <c r="C124" i="10"/>
  <c r="D124" i="10" s="1"/>
  <c r="M124" i="10"/>
  <c r="M115" i="10"/>
  <c r="C115" i="10"/>
  <c r="C108" i="10"/>
  <c r="M108" i="10"/>
  <c r="B108" i="10"/>
  <c r="M99" i="10"/>
  <c r="C99" i="10"/>
  <c r="B99" i="10"/>
  <c r="M92" i="10"/>
  <c r="B92" i="10"/>
  <c r="A92" i="10" s="1"/>
  <c r="C92" i="10"/>
  <c r="M83" i="10"/>
  <c r="C83" i="10"/>
  <c r="B83" i="10"/>
  <c r="C76" i="10"/>
  <c r="M76" i="10"/>
  <c r="B76" i="10"/>
  <c r="A76" i="10" s="1"/>
  <c r="M67" i="10"/>
  <c r="B67" i="10"/>
  <c r="M60" i="10"/>
  <c r="C60" i="10"/>
  <c r="B60" i="10"/>
  <c r="A158" i="10"/>
  <c r="K128" i="10"/>
  <c r="I128" i="10"/>
  <c r="L128" i="10"/>
  <c r="H128" i="10"/>
  <c r="J124" i="10"/>
  <c r="A124" i="10"/>
  <c r="L124" i="10"/>
  <c r="H124" i="10"/>
  <c r="K124" i="10"/>
  <c r="K115" i="10"/>
  <c r="L115" i="10"/>
  <c r="A115" i="10"/>
  <c r="M19" i="10"/>
  <c r="B19" i="10"/>
  <c r="M44" i="10"/>
  <c r="B44" i="10"/>
  <c r="J44" i="10" s="1"/>
  <c r="C44" i="10"/>
  <c r="D44" i="10" s="1"/>
  <c r="M9" i="10"/>
  <c r="B9" i="10"/>
  <c r="C9" i="10"/>
  <c r="J138" i="10"/>
  <c r="K138" i="10"/>
  <c r="A138" i="10"/>
  <c r="I97" i="10"/>
  <c r="L63" i="10"/>
  <c r="D63" i="10"/>
  <c r="I63" i="10"/>
  <c r="A56" i="10"/>
  <c r="H56" i="10"/>
  <c r="J56" i="10"/>
  <c r="J104" i="10"/>
  <c r="L104" i="10"/>
  <c r="D165" i="10"/>
  <c r="A165" i="10"/>
  <c r="L165" i="10"/>
  <c r="J181" i="10"/>
  <c r="K181" i="10"/>
  <c r="C148" i="10"/>
  <c r="D148" i="10" s="1"/>
  <c r="M139" i="10"/>
  <c r="C139" i="10"/>
  <c r="D139" i="10" s="1"/>
  <c r="C132" i="10"/>
  <c r="D132" i="10" s="1"/>
  <c r="M123" i="10"/>
  <c r="C123" i="10"/>
  <c r="D123" i="10" s="1"/>
  <c r="C116" i="10"/>
  <c r="D116" i="10" s="1"/>
  <c r="M107" i="10"/>
  <c r="C107" i="10"/>
  <c r="D107" i="10" s="1"/>
  <c r="M100" i="10"/>
  <c r="M91" i="10"/>
  <c r="B91" i="10"/>
  <c r="M17" i="10"/>
  <c r="B17" i="10"/>
  <c r="D170" i="10"/>
  <c r="M183" i="10"/>
  <c r="C183" i="10"/>
  <c r="D183" i="10" s="1"/>
  <c r="B183" i="10"/>
  <c r="M167" i="10"/>
  <c r="B167" i="10"/>
  <c r="C167" i="10"/>
  <c r="M160" i="10"/>
  <c r="B160" i="10"/>
  <c r="M144" i="10"/>
  <c r="C144" i="10"/>
  <c r="D144" i="10" s="1"/>
  <c r="M128" i="10"/>
  <c r="C128" i="10"/>
  <c r="D128" i="10" s="1"/>
  <c r="M112" i="10"/>
  <c r="C112" i="10"/>
  <c r="D112" i="10" s="1"/>
  <c r="M87" i="10"/>
  <c r="C87" i="10"/>
  <c r="D87" i="10" s="1"/>
  <c r="M80" i="10"/>
  <c r="C80" i="10"/>
  <c r="D80" i="10" s="1"/>
  <c r="M64" i="10"/>
  <c r="C64" i="10"/>
  <c r="D64" i="10" s="1"/>
  <c r="C22" i="10"/>
  <c r="D22" i="10" s="1"/>
  <c r="M168" i="10"/>
  <c r="B168" i="10"/>
  <c r="C168" i="10"/>
  <c r="M152" i="10"/>
  <c r="C152" i="10"/>
  <c r="D152" i="10" s="1"/>
  <c r="M136" i="10"/>
  <c r="C136" i="10"/>
  <c r="D136" i="10" s="1"/>
  <c r="M127" i="10"/>
  <c r="C127" i="10"/>
  <c r="D127" i="10" s="1"/>
  <c r="M120" i="10"/>
  <c r="C120" i="10"/>
  <c r="D120" i="10" s="1"/>
  <c r="M111" i="10"/>
  <c r="C111" i="10"/>
  <c r="D111" i="10" s="1"/>
  <c r="M88" i="10"/>
  <c r="B88" i="10"/>
  <c r="M72" i="10"/>
  <c r="C72" i="10"/>
  <c r="D72" i="10" s="1"/>
  <c r="M52" i="10"/>
  <c r="M20" i="10"/>
  <c r="B20" i="10"/>
  <c r="B47" i="10"/>
  <c r="I47" i="10" s="1"/>
  <c r="C47" i="10"/>
  <c r="B39" i="10"/>
  <c r="I39" i="10" s="1"/>
  <c r="C39" i="10"/>
  <c r="M15" i="10"/>
  <c r="C15" i="10"/>
  <c r="D15" i="10" s="1"/>
  <c r="D27" i="10"/>
  <c r="J182" i="10"/>
  <c r="A182" i="10"/>
  <c r="L182" i="10"/>
  <c r="H182" i="10"/>
  <c r="D182" i="10"/>
  <c r="I182" i="10"/>
  <c r="L173" i="10"/>
  <c r="K173" i="10"/>
  <c r="A173" i="10"/>
  <c r="J173" i="10"/>
  <c r="A146" i="10"/>
  <c r="L146" i="10"/>
  <c r="I127" i="10"/>
  <c r="K123" i="10"/>
  <c r="J143" i="10"/>
  <c r="D143" i="10"/>
  <c r="L143" i="10"/>
  <c r="H143" i="10"/>
  <c r="K111" i="10"/>
  <c r="A111" i="10"/>
  <c r="J186" i="10"/>
  <c r="L186" i="10"/>
  <c r="D186" i="10"/>
  <c r="I104" i="10"/>
  <c r="A104" i="10"/>
  <c r="H104" i="10"/>
  <c r="D104" i="10"/>
  <c r="I162" i="10"/>
  <c r="L162" i="10"/>
  <c r="H162" i="10"/>
  <c r="J162" i="10"/>
  <c r="D162" i="10"/>
  <c r="K162" i="10"/>
  <c r="A162" i="10"/>
  <c r="D189" i="10"/>
  <c r="I189" i="10"/>
  <c r="A189" i="10"/>
  <c r="K189" i="10"/>
  <c r="L189" i="10"/>
  <c r="J174" i="10"/>
  <c r="H174" i="10"/>
  <c r="D174" i="10"/>
  <c r="K174" i="10"/>
  <c r="M2" i="10"/>
  <c r="C2" i="10"/>
  <c r="B2" i="10"/>
  <c r="H164" i="10"/>
  <c r="D164" i="10"/>
  <c r="L164" i="10"/>
  <c r="K164" i="10"/>
  <c r="D146" i="10"/>
  <c r="I146" i="10"/>
  <c r="A127" i="10"/>
  <c r="A123" i="10"/>
  <c r="J123" i="10"/>
  <c r="H181" i="10"/>
  <c r="I174" i="10"/>
  <c r="L151" i="10"/>
  <c r="H151" i="10"/>
  <c r="I151" i="10"/>
  <c r="J147" i="10"/>
  <c r="A147" i="10"/>
  <c r="J115" i="10"/>
  <c r="D115" i="10"/>
  <c r="A175" i="10"/>
  <c r="J175" i="10"/>
  <c r="L175" i="10"/>
  <c r="D175" i="10"/>
  <c r="I175" i="10"/>
  <c r="K175" i="10"/>
  <c r="K182" i="10"/>
  <c r="L178" i="10"/>
  <c r="D178" i="10"/>
  <c r="J178" i="10"/>
  <c r="K178" i="10"/>
  <c r="I178" i="10"/>
  <c r="H178" i="10"/>
  <c r="A178" i="10"/>
  <c r="L100" i="10"/>
  <c r="D47" i="10"/>
  <c r="J47" i="10"/>
  <c r="L47" i="10"/>
  <c r="K39" i="10"/>
  <c r="A39" i="10"/>
  <c r="H39" i="10"/>
  <c r="D39" i="10"/>
  <c r="J39" i="10"/>
  <c r="L39" i="10"/>
  <c r="L127" i="10"/>
  <c r="H127" i="10"/>
  <c r="I181" i="10"/>
  <c r="L181" i="10"/>
  <c r="D181" i="10"/>
  <c r="A181" i="10"/>
  <c r="K127" i="10"/>
  <c r="H123" i="10"/>
  <c r="I173" i="10"/>
  <c r="J135" i="10"/>
  <c r="K135" i="10"/>
  <c r="D135" i="10"/>
  <c r="J131" i="10"/>
  <c r="A131" i="10"/>
  <c r="I67" i="10"/>
  <c r="K67" i="10"/>
  <c r="A67" i="10"/>
  <c r="H88" i="10"/>
  <c r="J88" i="10"/>
  <c r="A88" i="10"/>
  <c r="I88" i="10"/>
  <c r="K44" i="10"/>
  <c r="I44" i="10"/>
  <c r="L44" i="10"/>
  <c r="A44" i="10"/>
  <c r="H44" i="10"/>
  <c r="H97" i="10"/>
  <c r="A97" i="10"/>
  <c r="L97" i="10"/>
  <c r="B161" i="10"/>
  <c r="K56" i="10"/>
  <c r="I56" i="10"/>
  <c r="L56" i="10"/>
  <c r="I80" i="10"/>
  <c r="J80" i="10"/>
  <c r="K72" i="10"/>
  <c r="I72" i="10"/>
  <c r="H72" i="10"/>
  <c r="K158" i="10"/>
  <c r="J158" i="10"/>
  <c r="D158" i="10"/>
  <c r="L158" i="10"/>
  <c r="I158" i="10"/>
  <c r="J99" i="10"/>
  <c r="L99" i="10"/>
  <c r="H99" i="10"/>
  <c r="I99" i="10"/>
  <c r="L3" i="10"/>
  <c r="H3" i="10"/>
  <c r="D3" i="10"/>
  <c r="A3" i="10"/>
  <c r="J15" i="10"/>
  <c r="L15" i="10"/>
  <c r="L27" i="10"/>
  <c r="H27" i="10"/>
  <c r="J27" i="10"/>
  <c r="M185" i="10"/>
  <c r="B185" i="10"/>
  <c r="M177" i="10"/>
  <c r="B177" i="10"/>
  <c r="M169" i="10"/>
  <c r="B169" i="10"/>
  <c r="M137" i="10"/>
  <c r="C137" i="10"/>
  <c r="M129" i="10"/>
  <c r="C129" i="10"/>
  <c r="M121" i="10"/>
  <c r="C121" i="10"/>
  <c r="M113" i="10"/>
  <c r="C113" i="10"/>
  <c r="M97" i="10"/>
  <c r="C97" i="10"/>
  <c r="D97" i="10" s="1"/>
  <c r="M81" i="10"/>
  <c r="B81" i="10"/>
  <c r="C81" i="10"/>
  <c r="M21" i="10"/>
  <c r="B21" i="10"/>
  <c r="M51" i="10"/>
  <c r="B51" i="10"/>
  <c r="C51" i="10"/>
  <c r="C161" i="10"/>
  <c r="B153" i="10"/>
  <c r="B145" i="10"/>
  <c r="B137" i="10"/>
  <c r="B129" i="10"/>
  <c r="B121" i="10"/>
  <c r="B113" i="10"/>
  <c r="L80" i="10"/>
  <c r="K171" i="10"/>
  <c r="D171" i="10"/>
  <c r="H171" i="10"/>
  <c r="A171" i="10"/>
  <c r="J171" i="10"/>
  <c r="L171" i="10"/>
  <c r="H92" i="10"/>
  <c r="J92" i="10"/>
  <c r="I92" i="10"/>
  <c r="L92" i="10"/>
  <c r="K92" i="10"/>
  <c r="K190" i="10"/>
  <c r="D190" i="10"/>
  <c r="J190" i="10"/>
  <c r="I190" i="10"/>
  <c r="I159" i="10"/>
  <c r="A159" i="10"/>
  <c r="J159" i="10"/>
  <c r="J91" i="10"/>
  <c r="I91" i="10"/>
  <c r="A91" i="10"/>
  <c r="C145" i="10"/>
  <c r="J165" i="10"/>
  <c r="K165" i="10"/>
  <c r="H165" i="10"/>
  <c r="M18" i="10"/>
  <c r="M12" i="10"/>
  <c r="D46" i="10"/>
  <c r="L46" i="10"/>
  <c r="H46" i="10"/>
  <c r="L172" i="10"/>
  <c r="H160" i="10"/>
  <c r="I183" i="10"/>
  <c r="L183" i="10"/>
  <c r="I76" i="10"/>
  <c r="K163" i="10"/>
  <c r="I163" i="10"/>
  <c r="K157" i="10"/>
  <c r="A157" i="10"/>
  <c r="I157" i="10"/>
  <c r="L167" i="10"/>
  <c r="H167" i="10"/>
  <c r="D180" i="10"/>
  <c r="L180" i="10"/>
  <c r="H180" i="10"/>
  <c r="C173" i="10"/>
  <c r="D173" i="10" s="1"/>
  <c r="C141" i="10"/>
  <c r="C149" i="10"/>
  <c r="M53" i="10"/>
  <c r="H25" i="10"/>
  <c r="K25" i="10"/>
  <c r="A25" i="10"/>
  <c r="C12" i="10"/>
  <c r="B12" i="10"/>
  <c r="M3" i="1"/>
  <c r="A18" i="1"/>
  <c r="BH6" i="30"/>
  <c r="M58" i="10" l="1"/>
  <c r="C58" i="10"/>
  <c r="B58" i="10"/>
  <c r="L116" i="10"/>
  <c r="H116" i="10"/>
  <c r="K116" i="10"/>
  <c r="A116" i="10"/>
  <c r="I116" i="10"/>
  <c r="J116" i="10"/>
  <c r="M68" i="10"/>
  <c r="C68" i="10"/>
  <c r="B68" i="10"/>
  <c r="J22" i="10"/>
  <c r="A22" i="10"/>
  <c r="K22" i="10"/>
  <c r="L22" i="10"/>
  <c r="H22" i="10"/>
  <c r="M114" i="10"/>
  <c r="B114" i="10"/>
  <c r="C114" i="10"/>
  <c r="B66" i="10"/>
  <c r="M66" i="10"/>
  <c r="C66" i="10"/>
  <c r="M10" i="10"/>
  <c r="C10" i="10"/>
  <c r="B10" i="10"/>
  <c r="M126" i="10"/>
  <c r="C126" i="10"/>
  <c r="B126" i="10"/>
  <c r="M78" i="10"/>
  <c r="B78" i="10"/>
  <c r="C78" i="10"/>
  <c r="M62" i="10"/>
  <c r="C62" i="10"/>
  <c r="B62" i="10"/>
  <c r="M49" i="10"/>
  <c r="B49" i="10"/>
  <c r="C49" i="10"/>
  <c r="D49" i="10" s="1"/>
  <c r="M34" i="10"/>
  <c r="B34" i="10"/>
  <c r="C34" i="10"/>
  <c r="D34" i="10" s="1"/>
  <c r="M29" i="10"/>
  <c r="C29" i="10"/>
  <c r="B29" i="10"/>
  <c r="J26" i="10"/>
  <c r="A26" i="10"/>
  <c r="I26" i="10"/>
  <c r="L26" i="10"/>
  <c r="H26" i="10"/>
  <c r="D26" i="10"/>
  <c r="K26" i="10"/>
  <c r="C122" i="10"/>
  <c r="M122" i="10"/>
  <c r="B122" i="10"/>
  <c r="J100" i="10"/>
  <c r="I100" i="10"/>
  <c r="A100" i="10"/>
  <c r="B42" i="10"/>
  <c r="M42" i="10"/>
  <c r="C42" i="10"/>
  <c r="M98" i="10"/>
  <c r="C98" i="10"/>
  <c r="B98" i="10"/>
  <c r="M142" i="10"/>
  <c r="C142" i="10"/>
  <c r="B142" i="10"/>
  <c r="M22" i="10"/>
  <c r="M65" i="10"/>
  <c r="C65" i="10"/>
  <c r="B65" i="10"/>
  <c r="M141" i="10"/>
  <c r="B141" i="10"/>
  <c r="M125" i="10"/>
  <c r="C125" i="10"/>
  <c r="B125" i="10"/>
  <c r="M109" i="10"/>
  <c r="C109" i="10"/>
  <c r="B109" i="10"/>
  <c r="M93" i="10"/>
  <c r="C93" i="10"/>
  <c r="B93" i="10"/>
  <c r="M77" i="10"/>
  <c r="C77" i="10"/>
  <c r="B77" i="10"/>
  <c r="M61" i="10"/>
  <c r="B61" i="10"/>
  <c r="C61" i="10"/>
  <c r="B53" i="10"/>
  <c r="C53" i="10"/>
  <c r="K15" i="10"/>
  <c r="A15" i="10"/>
  <c r="H15" i="10"/>
  <c r="M6" i="10"/>
  <c r="B6" i="10"/>
  <c r="C6" i="10"/>
  <c r="J112" i="10"/>
  <c r="I112" i="10"/>
  <c r="L112" i="10"/>
  <c r="A112" i="10"/>
  <c r="K112" i="10"/>
  <c r="H112" i="10"/>
  <c r="M96" i="10"/>
  <c r="B96" i="10"/>
  <c r="C96" i="10"/>
  <c r="H80" i="10"/>
  <c r="K80" i="10"/>
  <c r="A80" i="10"/>
  <c r="K64" i="10"/>
  <c r="I64" i="10"/>
  <c r="J64" i="10"/>
  <c r="H64" i="10"/>
  <c r="A64" i="10"/>
  <c r="L64" i="10"/>
  <c r="M45" i="10"/>
  <c r="B45" i="10"/>
  <c r="C45" i="10"/>
  <c r="M28" i="10"/>
  <c r="C28" i="10"/>
  <c r="B28" i="10"/>
  <c r="M43" i="10"/>
  <c r="B43" i="10"/>
  <c r="C43" i="10"/>
  <c r="D43" i="10" s="1"/>
  <c r="M32" i="10"/>
  <c r="C32" i="10"/>
  <c r="B32" i="10"/>
  <c r="M7" i="10"/>
  <c r="B7" i="10"/>
  <c r="C7" i="10"/>
  <c r="I187" i="10"/>
  <c r="K187" i="10"/>
  <c r="L187" i="10"/>
  <c r="H187" i="10"/>
  <c r="J187" i="10"/>
  <c r="A187" i="10"/>
  <c r="D187" i="10"/>
  <c r="M11" i="10"/>
  <c r="B11" i="10"/>
  <c r="C11" i="10"/>
  <c r="K132" i="10"/>
  <c r="J132" i="10"/>
  <c r="I132" i="10"/>
  <c r="L132" i="10"/>
  <c r="A132" i="10"/>
  <c r="H132" i="10"/>
  <c r="M8" i="10"/>
  <c r="C8" i="10"/>
  <c r="B8" i="10"/>
  <c r="C82" i="10"/>
  <c r="B82" i="10"/>
  <c r="M82" i="10"/>
  <c r="B48" i="10"/>
  <c r="C48" i="10"/>
  <c r="M48" i="10"/>
  <c r="M110" i="10"/>
  <c r="C110" i="10"/>
  <c r="B110" i="10"/>
  <c r="A47" i="10"/>
  <c r="K100" i="10"/>
  <c r="D92" i="10"/>
  <c r="D163" i="10"/>
  <c r="D188" i="10"/>
  <c r="B52" i="10"/>
  <c r="C52" i="10"/>
  <c r="L72" i="10"/>
  <c r="J72" i="10"/>
  <c r="A72" i="10"/>
  <c r="M155" i="10"/>
  <c r="C155" i="10"/>
  <c r="B155" i="10"/>
  <c r="I139" i="10"/>
  <c r="J139" i="10"/>
  <c r="H139" i="10"/>
  <c r="A139" i="10"/>
  <c r="L139" i="10"/>
  <c r="K139" i="10"/>
  <c r="I123" i="10"/>
  <c r="L123" i="10"/>
  <c r="I107" i="10"/>
  <c r="L107" i="10"/>
  <c r="A107" i="10"/>
  <c r="J107" i="10"/>
  <c r="K107" i="10"/>
  <c r="H107" i="10"/>
  <c r="M75" i="10"/>
  <c r="B75" i="10"/>
  <c r="C75" i="10"/>
  <c r="M59" i="10"/>
  <c r="B59" i="10"/>
  <c r="C59" i="10"/>
  <c r="M50" i="10"/>
  <c r="B50" i="10"/>
  <c r="C50" i="10"/>
  <c r="D50" i="10" s="1"/>
  <c r="M36" i="10"/>
  <c r="B36" i="10"/>
  <c r="C36" i="10"/>
  <c r="M13" i="10"/>
  <c r="B13" i="10"/>
  <c r="C13" i="10"/>
  <c r="M105" i="10"/>
  <c r="C105" i="10"/>
  <c r="B105" i="10"/>
  <c r="M89" i="10"/>
  <c r="B89" i="10"/>
  <c r="C89" i="10"/>
  <c r="M73" i="10"/>
  <c r="C73" i="10"/>
  <c r="B73" i="10"/>
  <c r="M57" i="10"/>
  <c r="C57" i="10"/>
  <c r="B57" i="10"/>
  <c r="M40" i="10"/>
  <c r="C40" i="10"/>
  <c r="B40" i="10"/>
  <c r="M149" i="10"/>
  <c r="B149" i="10"/>
  <c r="D149" i="10" s="1"/>
  <c r="M133" i="10"/>
  <c r="B133" i="10"/>
  <c r="C133" i="10"/>
  <c r="M117" i="10"/>
  <c r="C117" i="10"/>
  <c r="B117" i="10"/>
  <c r="M101" i="10"/>
  <c r="B101" i="10"/>
  <c r="C101" i="10"/>
  <c r="M85" i="10"/>
  <c r="C85" i="10"/>
  <c r="B85" i="10"/>
  <c r="M69" i="10"/>
  <c r="C69" i="10"/>
  <c r="B69" i="10"/>
  <c r="M41" i="10"/>
  <c r="C41" i="10"/>
  <c r="D41" i="10" s="1"/>
  <c r="B41" i="10"/>
  <c r="M14" i="10"/>
  <c r="C14" i="10"/>
  <c r="B14" i="10"/>
  <c r="K46" i="10"/>
  <c r="I46" i="10"/>
  <c r="J46" i="10"/>
  <c r="A46" i="10"/>
  <c r="H4" i="10"/>
  <c r="K4" i="10"/>
  <c r="L4" i="10"/>
  <c r="I4" i="10"/>
  <c r="A4" i="10"/>
  <c r="J4" i="10"/>
  <c r="I148" i="10"/>
  <c r="K148" i="10"/>
  <c r="J148" i="10"/>
  <c r="L148" i="10"/>
  <c r="A148" i="10"/>
  <c r="H148" i="10"/>
  <c r="M84" i="10"/>
  <c r="B84" i="10"/>
  <c r="C84" i="10"/>
  <c r="M33" i="10"/>
  <c r="C33" i="10"/>
  <c r="B33" i="10"/>
  <c r="M23" i="10"/>
  <c r="C23" i="10"/>
  <c r="B23" i="10"/>
  <c r="M94" i="10"/>
  <c r="C94" i="10"/>
  <c r="B94" i="10"/>
  <c r="D141" i="10"/>
  <c r="H100" i="10"/>
  <c r="C100" i="10"/>
  <c r="D100" i="10" s="1"/>
  <c r="M116" i="10"/>
  <c r="M132" i="10"/>
  <c r="M148" i="10"/>
  <c r="M24" i="10"/>
  <c r="B24" i="10"/>
  <c r="C24" i="10"/>
  <c r="M79" i="10"/>
  <c r="B79" i="10"/>
  <c r="C79" i="10"/>
  <c r="M150" i="10"/>
  <c r="B150" i="10"/>
  <c r="C150" i="10"/>
  <c r="M134" i="10"/>
  <c r="B134" i="10"/>
  <c r="C134" i="10"/>
  <c r="M118" i="10"/>
  <c r="C118" i="10"/>
  <c r="B118" i="10"/>
  <c r="M102" i="10"/>
  <c r="B102" i="10"/>
  <c r="C102" i="10"/>
  <c r="M86" i="10"/>
  <c r="C86" i="10"/>
  <c r="B86" i="10"/>
  <c r="M70" i="10"/>
  <c r="C70" i="10"/>
  <c r="B70" i="10"/>
  <c r="M54" i="10"/>
  <c r="C54" i="10"/>
  <c r="B54" i="10"/>
  <c r="M35" i="10"/>
  <c r="C35" i="10"/>
  <c r="B35" i="10"/>
  <c r="M30" i="10"/>
  <c r="B30" i="10"/>
  <c r="C30" i="10"/>
  <c r="D30" i="10" s="1"/>
  <c r="M119" i="10"/>
  <c r="B119" i="10"/>
  <c r="C119" i="10"/>
  <c r="M103" i="10"/>
  <c r="C103" i="10"/>
  <c r="B103" i="10"/>
  <c r="M71" i="10"/>
  <c r="B71" i="10"/>
  <c r="C71" i="10"/>
  <c r="M55" i="10"/>
  <c r="C55" i="10"/>
  <c r="B55" i="10"/>
  <c r="C37" i="10"/>
  <c r="M37" i="10"/>
  <c r="B37" i="10"/>
  <c r="I115" i="10"/>
  <c r="H115" i="10"/>
  <c r="B18" i="10"/>
  <c r="C18" i="10"/>
  <c r="M16" i="10"/>
  <c r="B16" i="10"/>
  <c r="C16" i="10"/>
  <c r="M31" i="10"/>
  <c r="B31" i="10"/>
  <c r="C31" i="10"/>
  <c r="J189" i="10"/>
  <c r="H189" i="10"/>
  <c r="H90" i="10"/>
  <c r="D90" i="10"/>
  <c r="K90" i="10"/>
  <c r="L90" i="10"/>
  <c r="I90" i="10"/>
  <c r="A90" i="10"/>
  <c r="J90" i="10"/>
  <c r="L168" i="10"/>
  <c r="H168" i="10"/>
  <c r="J168" i="10"/>
  <c r="I168" i="10"/>
  <c r="K168" i="10"/>
  <c r="A168" i="10"/>
  <c r="L67" i="10"/>
  <c r="H67" i="10"/>
  <c r="D67" i="10"/>
  <c r="J67" i="10"/>
  <c r="J140" i="10"/>
  <c r="A140" i="10"/>
  <c r="L140" i="10"/>
  <c r="H140" i="10"/>
  <c r="K140" i="10"/>
  <c r="D140" i="10"/>
  <c r="I140" i="10"/>
  <c r="K47" i="10"/>
  <c r="H47" i="10"/>
  <c r="J167" i="10"/>
  <c r="I167" i="10"/>
  <c r="A167" i="10"/>
  <c r="D167" i="10"/>
  <c r="K167" i="10"/>
  <c r="K91" i="10"/>
  <c r="L91" i="10"/>
  <c r="D91" i="10"/>
  <c r="H91" i="10"/>
  <c r="I60" i="10"/>
  <c r="K60" i="10"/>
  <c r="D60" i="10"/>
  <c r="J60" i="10"/>
  <c r="H60" i="10"/>
  <c r="A60" i="10"/>
  <c r="L60" i="10"/>
  <c r="I83" i="10"/>
  <c r="A83" i="10"/>
  <c r="D83" i="10"/>
  <c r="K83" i="10"/>
  <c r="J83" i="10"/>
  <c r="H83" i="10"/>
  <c r="L83" i="10"/>
  <c r="K131" i="10"/>
  <c r="L131" i="10"/>
  <c r="D131" i="10"/>
  <c r="I131" i="10"/>
  <c r="H131" i="10"/>
  <c r="J179" i="10"/>
  <c r="H179" i="10"/>
  <c r="I179" i="10"/>
  <c r="K179" i="10"/>
  <c r="D179" i="10"/>
  <c r="L179" i="10"/>
  <c r="A179" i="10"/>
  <c r="K20" i="10"/>
  <c r="D20" i="10"/>
  <c r="J20" i="10"/>
  <c r="H20" i="10"/>
  <c r="L20" i="10"/>
  <c r="A20" i="10"/>
  <c r="I160" i="10"/>
  <c r="L160" i="10"/>
  <c r="J160" i="10"/>
  <c r="D160" i="10"/>
  <c r="A160" i="10"/>
  <c r="K160" i="10"/>
  <c r="K9" i="10"/>
  <c r="D9" i="10"/>
  <c r="J9" i="10"/>
  <c r="L9" i="10"/>
  <c r="H9" i="10"/>
  <c r="A9" i="10"/>
  <c r="H76" i="10"/>
  <c r="K76" i="10"/>
  <c r="L76" i="10"/>
  <c r="D76" i="10"/>
  <c r="J76" i="10"/>
  <c r="I108" i="10"/>
  <c r="A108" i="10"/>
  <c r="K108" i="10"/>
  <c r="D108" i="10"/>
  <c r="L108" i="10"/>
  <c r="J108" i="10"/>
  <c r="H108" i="10"/>
  <c r="J188" i="10"/>
  <c r="L188" i="10"/>
  <c r="H188" i="10"/>
  <c r="K188" i="10"/>
  <c r="A188" i="10"/>
  <c r="I188" i="10"/>
  <c r="D88" i="10"/>
  <c r="L88" i="10"/>
  <c r="K88" i="10"/>
  <c r="D168" i="10"/>
  <c r="A183" i="10"/>
  <c r="K183" i="10"/>
  <c r="H183" i="10"/>
  <c r="J183" i="10"/>
  <c r="J17" i="10"/>
  <c r="D17" i="10"/>
  <c r="L17" i="10"/>
  <c r="H17" i="10"/>
  <c r="K17" i="10"/>
  <c r="A17" i="10"/>
  <c r="K19" i="10"/>
  <c r="D19" i="10"/>
  <c r="A19" i="10"/>
  <c r="L19" i="10"/>
  <c r="H19" i="10"/>
  <c r="J19" i="10"/>
  <c r="D99" i="10"/>
  <c r="A99" i="10"/>
  <c r="K99" i="10"/>
  <c r="J163" i="10"/>
  <c r="A163" i="10"/>
  <c r="H163" i="10"/>
  <c r="L163" i="10"/>
  <c r="I172" i="10"/>
  <c r="H172" i="10"/>
  <c r="K172" i="10"/>
  <c r="J172" i="10"/>
  <c r="A172" i="10"/>
  <c r="I145" i="10"/>
  <c r="J145" i="10"/>
  <c r="A145" i="10"/>
  <c r="K145" i="10"/>
  <c r="H145" i="10"/>
  <c r="D145" i="10"/>
  <c r="L145" i="10"/>
  <c r="K21" i="10"/>
  <c r="L21" i="10"/>
  <c r="D21" i="10"/>
  <c r="A21" i="10"/>
  <c r="J21" i="10"/>
  <c r="H21" i="10"/>
  <c r="L121" i="10"/>
  <c r="D121" i="10"/>
  <c r="K121" i="10"/>
  <c r="H121" i="10"/>
  <c r="I121" i="10"/>
  <c r="A121" i="10"/>
  <c r="J121" i="10"/>
  <c r="J153" i="10"/>
  <c r="L153" i="10"/>
  <c r="D153" i="10"/>
  <c r="H153" i="10"/>
  <c r="I153" i="10"/>
  <c r="A153" i="10"/>
  <c r="K153" i="10"/>
  <c r="K177" i="10"/>
  <c r="A177" i="10"/>
  <c r="J177" i="10"/>
  <c r="D177" i="10"/>
  <c r="H177" i="10"/>
  <c r="I177" i="10"/>
  <c r="L177" i="10"/>
  <c r="J161" i="10"/>
  <c r="K161" i="10"/>
  <c r="I161" i="10"/>
  <c r="H161" i="10"/>
  <c r="D161" i="10"/>
  <c r="L161" i="10"/>
  <c r="A161" i="10"/>
  <c r="J129" i="10"/>
  <c r="I129" i="10"/>
  <c r="A129" i="10"/>
  <c r="H129" i="10"/>
  <c r="D129" i="10"/>
  <c r="K129" i="10"/>
  <c r="L129" i="10"/>
  <c r="L51" i="10"/>
  <c r="H51" i="10"/>
  <c r="J51" i="10"/>
  <c r="A51" i="10"/>
  <c r="D51" i="10"/>
  <c r="K51" i="10"/>
  <c r="I51" i="10"/>
  <c r="K137" i="10"/>
  <c r="D137" i="10"/>
  <c r="J137" i="10"/>
  <c r="H137" i="10"/>
  <c r="I137" i="10"/>
  <c r="L137" i="10"/>
  <c r="A137" i="10"/>
  <c r="I81" i="10"/>
  <c r="L81" i="10"/>
  <c r="A81" i="10"/>
  <c r="J81" i="10"/>
  <c r="D81" i="10"/>
  <c r="H81" i="10"/>
  <c r="K81" i="10"/>
  <c r="K169" i="10"/>
  <c r="J169" i="10"/>
  <c r="L169" i="10"/>
  <c r="A169" i="10"/>
  <c r="H169" i="10"/>
  <c r="I169" i="10"/>
  <c r="D169" i="10"/>
  <c r="I185" i="10"/>
  <c r="K185" i="10"/>
  <c r="L185" i="10"/>
  <c r="D185" i="10"/>
  <c r="A185" i="10"/>
  <c r="H185" i="10"/>
  <c r="J185" i="10"/>
  <c r="I113" i="10"/>
  <c r="L113" i="10"/>
  <c r="A113" i="10"/>
  <c r="H113" i="10"/>
  <c r="J113" i="10"/>
  <c r="K113" i="10"/>
  <c r="D113" i="10"/>
  <c r="H2" i="10"/>
  <c r="D2" i="10"/>
  <c r="J2" i="10"/>
  <c r="K2" i="10"/>
  <c r="A2" i="10"/>
  <c r="I2" i="10"/>
  <c r="L2" i="10"/>
  <c r="H12" i="10"/>
  <c r="K12" i="10"/>
  <c r="D12" i="10"/>
  <c r="J12" i="10"/>
  <c r="A12" i="10"/>
  <c r="L12" i="10"/>
  <c r="A19" i="1"/>
  <c r="A20" i="1" s="1"/>
  <c r="A21" i="1" s="1"/>
  <c r="A22" i="1" s="1"/>
  <c r="I8" i="10"/>
  <c r="L37" i="10" l="1"/>
  <c r="A37" i="10"/>
  <c r="K37" i="10"/>
  <c r="H37" i="10"/>
  <c r="D37" i="10"/>
  <c r="I37" i="10"/>
  <c r="J37" i="10"/>
  <c r="J30" i="10"/>
  <c r="A30" i="10"/>
  <c r="H30" i="10"/>
  <c r="K30" i="10"/>
  <c r="L30" i="10"/>
  <c r="I30" i="10"/>
  <c r="J70" i="10"/>
  <c r="L70" i="10"/>
  <c r="K70" i="10"/>
  <c r="H70" i="10"/>
  <c r="A70" i="10"/>
  <c r="D70" i="10"/>
  <c r="I70" i="10"/>
  <c r="I150" i="10"/>
  <c r="J150" i="10"/>
  <c r="A150" i="10"/>
  <c r="D150" i="10"/>
  <c r="L150" i="10"/>
  <c r="H150" i="10"/>
  <c r="K150" i="10"/>
  <c r="J33" i="10"/>
  <c r="K33" i="10"/>
  <c r="H33" i="10"/>
  <c r="I33" i="10"/>
  <c r="A33" i="10"/>
  <c r="D33" i="10"/>
  <c r="L33" i="10"/>
  <c r="D84" i="10"/>
  <c r="H84" i="10"/>
  <c r="J84" i="10"/>
  <c r="I84" i="10"/>
  <c r="K84" i="10"/>
  <c r="A84" i="10"/>
  <c r="L84" i="10"/>
  <c r="J69" i="10"/>
  <c r="A69" i="10"/>
  <c r="D69" i="10"/>
  <c r="L69" i="10"/>
  <c r="I69" i="10"/>
  <c r="K69" i="10"/>
  <c r="H69" i="10"/>
  <c r="L57" i="10"/>
  <c r="A57" i="10"/>
  <c r="I57" i="10"/>
  <c r="D57" i="10"/>
  <c r="J57" i="10"/>
  <c r="H57" i="10"/>
  <c r="K57" i="10"/>
  <c r="K36" i="10"/>
  <c r="L36" i="10"/>
  <c r="H36" i="10"/>
  <c r="I36" i="10"/>
  <c r="D36" i="10"/>
  <c r="A36" i="10"/>
  <c r="J36" i="10"/>
  <c r="J52" i="10"/>
  <c r="A52" i="10"/>
  <c r="L52" i="10"/>
  <c r="D52" i="10"/>
  <c r="K52" i="10"/>
  <c r="I52" i="10"/>
  <c r="H52" i="10"/>
  <c r="D110" i="10"/>
  <c r="I110" i="10"/>
  <c r="A110" i="10"/>
  <c r="J110" i="10"/>
  <c r="L110" i="10"/>
  <c r="K110" i="10"/>
  <c r="H110" i="10"/>
  <c r="A53" i="10"/>
  <c r="I53" i="10"/>
  <c r="H53" i="10"/>
  <c r="L53" i="10"/>
  <c r="J53" i="10"/>
  <c r="K53" i="10"/>
  <c r="D53" i="10"/>
  <c r="L77" i="10"/>
  <c r="H77" i="10"/>
  <c r="K77" i="10"/>
  <c r="A77" i="10"/>
  <c r="I77" i="10"/>
  <c r="D77" i="10"/>
  <c r="J77" i="10"/>
  <c r="K141" i="10"/>
  <c r="A141" i="10"/>
  <c r="H141" i="10"/>
  <c r="L141" i="10"/>
  <c r="J141" i="10"/>
  <c r="I141" i="10"/>
  <c r="J29" i="10"/>
  <c r="K29" i="10"/>
  <c r="A29" i="10"/>
  <c r="L29" i="10"/>
  <c r="I29" i="10"/>
  <c r="H29" i="10"/>
  <c r="D29" i="10"/>
  <c r="L34" i="10"/>
  <c r="A34" i="10"/>
  <c r="I34" i="10"/>
  <c r="J34" i="10"/>
  <c r="K34" i="10"/>
  <c r="H34" i="10"/>
  <c r="H68" i="10"/>
  <c r="A68" i="10"/>
  <c r="K68" i="10"/>
  <c r="J68" i="10"/>
  <c r="I68" i="10"/>
  <c r="D68" i="10"/>
  <c r="L68" i="10"/>
  <c r="D16" i="10"/>
  <c r="A18" i="10"/>
  <c r="D18" i="10"/>
  <c r="H18" i="10"/>
  <c r="L18" i="10"/>
  <c r="J18" i="10"/>
  <c r="K18" i="10"/>
  <c r="A103" i="10"/>
  <c r="L103" i="10"/>
  <c r="K103" i="10"/>
  <c r="I103" i="10"/>
  <c r="D103" i="10"/>
  <c r="J103" i="10"/>
  <c r="H103" i="10"/>
  <c r="D119" i="10"/>
  <c r="A119" i="10"/>
  <c r="J119" i="10"/>
  <c r="K119" i="10"/>
  <c r="L119" i="10"/>
  <c r="H119" i="10"/>
  <c r="I119" i="10"/>
  <c r="L54" i="10"/>
  <c r="K54" i="10"/>
  <c r="I54" i="10"/>
  <c r="D54" i="10"/>
  <c r="J54" i="10"/>
  <c r="H54" i="10"/>
  <c r="A54" i="10"/>
  <c r="I118" i="10"/>
  <c r="J118" i="10"/>
  <c r="D118" i="10"/>
  <c r="L118" i="10"/>
  <c r="H118" i="10"/>
  <c r="A118" i="10"/>
  <c r="K118" i="10"/>
  <c r="L134" i="10"/>
  <c r="D134" i="10"/>
  <c r="I134" i="10"/>
  <c r="K134" i="10"/>
  <c r="H134" i="10"/>
  <c r="J134" i="10"/>
  <c r="A134" i="10"/>
  <c r="A23" i="10"/>
  <c r="H23" i="10"/>
  <c r="J23" i="10"/>
  <c r="L23" i="10"/>
  <c r="K23" i="10"/>
  <c r="D23" i="10"/>
  <c r="L41" i="10"/>
  <c r="A41" i="10"/>
  <c r="J41" i="10"/>
  <c r="H41" i="10"/>
  <c r="K41" i="10"/>
  <c r="I41" i="10"/>
  <c r="I117" i="10"/>
  <c r="H117" i="10"/>
  <c r="K117" i="10"/>
  <c r="D117" i="10"/>
  <c r="A117" i="10"/>
  <c r="J117" i="10"/>
  <c r="L117" i="10"/>
  <c r="L133" i="10"/>
  <c r="K133" i="10"/>
  <c r="J133" i="10"/>
  <c r="D133" i="10"/>
  <c r="H133" i="10"/>
  <c r="I133" i="10"/>
  <c r="A133" i="10"/>
  <c r="J40" i="10"/>
  <c r="I40" i="10"/>
  <c r="L40" i="10"/>
  <c r="H40" i="10"/>
  <c r="D40" i="10"/>
  <c r="A40" i="10"/>
  <c r="K40" i="10"/>
  <c r="J105" i="10"/>
  <c r="A105" i="10"/>
  <c r="H105" i="10"/>
  <c r="L105" i="10"/>
  <c r="K105" i="10"/>
  <c r="D105" i="10"/>
  <c r="I105" i="10"/>
  <c r="J13" i="10"/>
  <c r="H13" i="10"/>
  <c r="A13" i="10"/>
  <c r="K13" i="10"/>
  <c r="L13" i="10"/>
  <c r="D13" i="10"/>
  <c r="J75" i="10"/>
  <c r="A75" i="10"/>
  <c r="K75" i="10"/>
  <c r="I75" i="10"/>
  <c r="H75" i="10"/>
  <c r="L75" i="10"/>
  <c r="D75" i="10"/>
  <c r="J155" i="10"/>
  <c r="H155" i="10"/>
  <c r="K155" i="10"/>
  <c r="D155" i="10"/>
  <c r="A155" i="10"/>
  <c r="I155" i="10"/>
  <c r="L155" i="10"/>
  <c r="L48" i="10"/>
  <c r="I48" i="10"/>
  <c r="J48" i="10"/>
  <c r="A48" i="10"/>
  <c r="K48" i="10"/>
  <c r="H48" i="10"/>
  <c r="D48" i="10"/>
  <c r="A8" i="10"/>
  <c r="L8" i="10"/>
  <c r="J8" i="10"/>
  <c r="H8" i="10"/>
  <c r="K8" i="10"/>
  <c r="D8" i="10"/>
  <c r="K7" i="10"/>
  <c r="L7" i="10"/>
  <c r="D7" i="10"/>
  <c r="H7" i="10"/>
  <c r="A7" i="10"/>
  <c r="J7" i="10"/>
  <c r="I7" i="10"/>
  <c r="J28" i="10"/>
  <c r="H28" i="10"/>
  <c r="I28" i="10"/>
  <c r="D28" i="10"/>
  <c r="K28" i="10"/>
  <c r="A28" i="10"/>
  <c r="L28" i="10"/>
  <c r="J45" i="10"/>
  <c r="A45" i="10"/>
  <c r="L45" i="10"/>
  <c r="D45" i="10"/>
  <c r="K45" i="10"/>
  <c r="I45" i="10"/>
  <c r="H45" i="10"/>
  <c r="A96" i="10"/>
  <c r="J96" i="10"/>
  <c r="H96" i="10"/>
  <c r="L96" i="10"/>
  <c r="D96" i="10"/>
  <c r="I96" i="10"/>
  <c r="K96" i="10"/>
  <c r="I125" i="10"/>
  <c r="K125" i="10"/>
  <c r="H125" i="10"/>
  <c r="L125" i="10"/>
  <c r="D125" i="10"/>
  <c r="J125" i="10"/>
  <c r="A125" i="10"/>
  <c r="A98" i="10"/>
  <c r="K98" i="10"/>
  <c r="I98" i="10"/>
  <c r="J98" i="10"/>
  <c r="L98" i="10"/>
  <c r="D98" i="10"/>
  <c r="H98" i="10"/>
  <c r="J62" i="10"/>
  <c r="D62" i="10"/>
  <c r="L62" i="10"/>
  <c r="K62" i="10"/>
  <c r="A62" i="10"/>
  <c r="H62" i="10"/>
  <c r="I62" i="10"/>
  <c r="D78" i="10"/>
  <c r="L78" i="10"/>
  <c r="J78" i="10"/>
  <c r="I78" i="10"/>
  <c r="A78" i="10"/>
  <c r="H78" i="10"/>
  <c r="K78" i="10"/>
  <c r="L114" i="10"/>
  <c r="K114" i="10"/>
  <c r="H114" i="10"/>
  <c r="A114" i="10"/>
  <c r="D114" i="10"/>
  <c r="I114" i="10"/>
  <c r="J114" i="10"/>
  <c r="D58" i="10"/>
  <c r="L58" i="10"/>
  <c r="J58" i="10"/>
  <c r="I58" i="10"/>
  <c r="A58" i="10"/>
  <c r="K58" i="10"/>
  <c r="H58" i="10"/>
  <c r="L16" i="10"/>
  <c r="K16" i="10"/>
  <c r="A16" i="10"/>
  <c r="H16" i="10"/>
  <c r="J16" i="10"/>
  <c r="J35" i="10"/>
  <c r="H35" i="10"/>
  <c r="I35" i="10"/>
  <c r="A35" i="10"/>
  <c r="K35" i="10"/>
  <c r="L35" i="10"/>
  <c r="L24" i="10"/>
  <c r="H24" i="10"/>
  <c r="J24" i="10"/>
  <c r="K24" i="10"/>
  <c r="A24" i="10"/>
  <c r="D24" i="10"/>
  <c r="D94" i="10"/>
  <c r="L94" i="10"/>
  <c r="I94" i="10"/>
  <c r="K94" i="10"/>
  <c r="H94" i="10"/>
  <c r="A94" i="10"/>
  <c r="J94" i="10"/>
  <c r="L14" i="10"/>
  <c r="D14" i="10"/>
  <c r="H14" i="10"/>
  <c r="J14" i="10"/>
  <c r="K14" i="10"/>
  <c r="A14" i="10"/>
  <c r="K59" i="10"/>
  <c r="A59" i="10"/>
  <c r="I59" i="10"/>
  <c r="H59" i="10"/>
  <c r="L59" i="10"/>
  <c r="J59" i="10"/>
  <c r="D59" i="10"/>
  <c r="A6" i="10"/>
  <c r="K6" i="10"/>
  <c r="J6" i="10"/>
  <c r="D6" i="10"/>
  <c r="I6" i="10"/>
  <c r="H6" i="10"/>
  <c r="L6" i="10"/>
  <c r="I61" i="10"/>
  <c r="J61" i="10"/>
  <c r="K61" i="10"/>
  <c r="A61" i="10"/>
  <c r="D61" i="10"/>
  <c r="H61" i="10"/>
  <c r="L61" i="10"/>
  <c r="J109" i="10"/>
  <c r="A109" i="10"/>
  <c r="I109" i="10"/>
  <c r="H109" i="10"/>
  <c r="K109" i="10"/>
  <c r="D109" i="10"/>
  <c r="L109" i="10"/>
  <c r="J65" i="10"/>
  <c r="H65" i="10"/>
  <c r="L65" i="10"/>
  <c r="A65" i="10"/>
  <c r="I65" i="10"/>
  <c r="K65" i="10"/>
  <c r="D65" i="10"/>
  <c r="K142" i="10"/>
  <c r="H142" i="10"/>
  <c r="J142" i="10"/>
  <c r="D142" i="10"/>
  <c r="I142" i="10"/>
  <c r="A142" i="10"/>
  <c r="L142" i="10"/>
  <c r="L42" i="10"/>
  <c r="D42" i="10"/>
  <c r="A42" i="10"/>
  <c r="I42" i="10"/>
  <c r="K42" i="10"/>
  <c r="J42" i="10"/>
  <c r="H42" i="10"/>
  <c r="K122" i="10"/>
  <c r="H122" i="10"/>
  <c r="D122" i="10"/>
  <c r="I122" i="10"/>
  <c r="J122" i="10"/>
  <c r="A122" i="10"/>
  <c r="L122" i="10"/>
  <c r="D10" i="10"/>
  <c r="K10" i="10"/>
  <c r="J10" i="10"/>
  <c r="H10" i="10"/>
  <c r="L10" i="10"/>
  <c r="A10" i="10"/>
  <c r="H31" i="10"/>
  <c r="K31" i="10"/>
  <c r="D31" i="10"/>
  <c r="L31" i="10"/>
  <c r="J31" i="10"/>
  <c r="I31" i="10"/>
  <c r="A31" i="10"/>
  <c r="A55" i="10"/>
  <c r="I55" i="10"/>
  <c r="K55" i="10"/>
  <c r="L55" i="10"/>
  <c r="D55" i="10"/>
  <c r="J55" i="10"/>
  <c r="H55" i="10"/>
  <c r="L71" i="10"/>
  <c r="J71" i="10"/>
  <c r="D71" i="10"/>
  <c r="H71" i="10"/>
  <c r="I71" i="10"/>
  <c r="K71" i="10"/>
  <c r="A71" i="10"/>
  <c r="D35" i="10"/>
  <c r="D86" i="10"/>
  <c r="A86" i="10"/>
  <c r="J86" i="10"/>
  <c r="K86" i="10"/>
  <c r="L86" i="10"/>
  <c r="H86" i="10"/>
  <c r="I86" i="10"/>
  <c r="H102" i="10"/>
  <c r="A102" i="10"/>
  <c r="K102" i="10"/>
  <c r="I102" i="10"/>
  <c r="D102" i="10"/>
  <c r="J102" i="10"/>
  <c r="L102" i="10"/>
  <c r="L79" i="10"/>
  <c r="I79" i="10"/>
  <c r="D79" i="10"/>
  <c r="H79" i="10"/>
  <c r="J79" i="10"/>
  <c r="K79" i="10"/>
  <c r="A79" i="10"/>
  <c r="D85" i="10"/>
  <c r="J85" i="10"/>
  <c r="L85" i="10"/>
  <c r="I85" i="10"/>
  <c r="K85" i="10"/>
  <c r="H85" i="10"/>
  <c r="A85" i="10"/>
  <c r="J101" i="10"/>
  <c r="H101" i="10"/>
  <c r="L101" i="10"/>
  <c r="K101" i="10"/>
  <c r="D101" i="10"/>
  <c r="A101" i="10"/>
  <c r="I101" i="10"/>
  <c r="J149" i="10"/>
  <c r="A149" i="10"/>
  <c r="K149" i="10"/>
  <c r="H149" i="10"/>
  <c r="L149" i="10"/>
  <c r="I149" i="10"/>
  <c r="K73" i="10"/>
  <c r="D73" i="10"/>
  <c r="J73" i="10"/>
  <c r="H73" i="10"/>
  <c r="L73" i="10"/>
  <c r="A73" i="10"/>
  <c r="I73" i="10"/>
  <c r="K89" i="10"/>
  <c r="J89" i="10"/>
  <c r="D89" i="10"/>
  <c r="I89" i="10"/>
  <c r="L89" i="10"/>
  <c r="A89" i="10"/>
  <c r="H89" i="10"/>
  <c r="A50" i="10"/>
  <c r="J50" i="10"/>
  <c r="L50" i="10"/>
  <c r="I50" i="10"/>
  <c r="K50" i="10"/>
  <c r="H50" i="10"/>
  <c r="J82" i="10"/>
  <c r="K82" i="10"/>
  <c r="A82" i="10"/>
  <c r="H82" i="10"/>
  <c r="I82" i="10"/>
  <c r="D82" i="10"/>
  <c r="L82" i="10"/>
  <c r="A11" i="10"/>
  <c r="K11" i="10"/>
  <c r="D11" i="10"/>
  <c r="H11" i="10"/>
  <c r="L11" i="10"/>
  <c r="J11" i="10"/>
  <c r="I32" i="10"/>
  <c r="K32" i="10"/>
  <c r="L32" i="10"/>
  <c r="A32" i="10"/>
  <c r="J32" i="10"/>
  <c r="H32" i="10"/>
  <c r="D32" i="10"/>
  <c r="I43" i="10"/>
  <c r="L43" i="10"/>
  <c r="A43" i="10"/>
  <c r="K43" i="10"/>
  <c r="J43" i="10"/>
  <c r="H43" i="10"/>
  <c r="L93" i="10"/>
  <c r="A93" i="10"/>
  <c r="H93" i="10"/>
  <c r="K93" i="10"/>
  <c r="I93" i="10"/>
  <c r="J93" i="10"/>
  <c r="D93" i="10"/>
  <c r="L49" i="10"/>
  <c r="A49" i="10"/>
  <c r="J49" i="10"/>
  <c r="I49" i="10"/>
  <c r="H49" i="10"/>
  <c r="K49" i="10"/>
  <c r="J126" i="10"/>
  <c r="L126" i="10"/>
  <c r="A126" i="10"/>
  <c r="I126" i="10"/>
  <c r="H126" i="10"/>
  <c r="K126" i="10"/>
  <c r="D126" i="10"/>
  <c r="H66" i="10"/>
  <c r="L66" i="10"/>
  <c r="I66" i="10"/>
  <c r="A66" i="10"/>
  <c r="D66" i="10"/>
  <c r="J66" i="10"/>
  <c r="K66" i="10"/>
  <c r="A23" i="1"/>
  <c r="I9" i="10"/>
  <c r="I10" i="10" l="1"/>
  <c r="A24" i="1"/>
  <c r="A25" i="1" s="1"/>
  <c r="I11" i="10" l="1"/>
  <c r="I12" i="10" l="1"/>
  <c r="A26" i="1"/>
  <c r="A27" i="1" l="1"/>
  <c r="I13" i="10"/>
  <c r="I14" i="10" l="1"/>
  <c r="A28" i="1"/>
  <c r="I15" i="10" l="1"/>
  <c r="A29" i="1"/>
  <c r="A30" i="1" s="1"/>
  <c r="A31" i="1" s="1"/>
  <c r="A32" i="1" s="1"/>
  <c r="A33" i="1" s="1"/>
  <c r="I16" i="10" l="1"/>
  <c r="A34" i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I17" i="10" l="1"/>
  <c r="A50" i="1"/>
  <c r="A51" i="1" l="1"/>
  <c r="I18" i="10"/>
  <c r="A52" i="1" l="1"/>
  <c r="A53" i="1" s="1"/>
  <c r="A54" i="1" s="1"/>
  <c r="A55" i="1" s="1"/>
  <c r="I19" i="10"/>
  <c r="A56" i="1" l="1"/>
  <c r="I20" i="10"/>
  <c r="I21" i="10" l="1"/>
  <c r="A57" i="1"/>
  <c r="A58" i="1" l="1"/>
  <c r="I22" i="10"/>
  <c r="A59" i="1" l="1"/>
  <c r="I23" i="10"/>
  <c r="I24" i="10" l="1"/>
  <c r="I25" i="10" l="1"/>
  <c r="A61" i="1"/>
  <c r="A62" i="1" s="1"/>
  <c r="A63" i="1" s="1"/>
</calcChain>
</file>

<file path=xl/sharedStrings.xml><?xml version="1.0" encoding="utf-8"?>
<sst xmlns="http://schemas.openxmlformats.org/spreadsheetml/2006/main" count="4297" uniqueCount="1585">
  <si>
    <t>TENSÃO</t>
  </si>
  <si>
    <t>ITEM</t>
  </si>
  <si>
    <t>POSTE</t>
  </si>
  <si>
    <t>EQUIPE</t>
  </si>
  <si>
    <t>CÓDIGO</t>
  </si>
  <si>
    <t>PRIORIDADE</t>
  </si>
  <si>
    <t>A</t>
  </si>
  <si>
    <t>P2</t>
  </si>
  <si>
    <t>P1</t>
  </si>
  <si>
    <t>LESTE</t>
  </si>
  <si>
    <t>CENTRO</t>
  </si>
  <si>
    <t>SUL</t>
  </si>
  <si>
    <t>NOTA</t>
  </si>
  <si>
    <t>ORDEM DE INSPEÇÃO</t>
  </si>
  <si>
    <t>KM</t>
  </si>
  <si>
    <t>CONEXÃO</t>
  </si>
  <si>
    <t>DEFENSA</t>
  </si>
  <si>
    <t>EMENDA</t>
  </si>
  <si>
    <t>JUMPER</t>
  </si>
  <si>
    <t>ESTAI</t>
  </si>
  <si>
    <t>DIA</t>
  </si>
  <si>
    <t>REGIONAL</t>
  </si>
  <si>
    <t>NORTE PHO</t>
  </si>
  <si>
    <t>POLIMÉRICO</t>
  </si>
  <si>
    <t>B</t>
  </si>
  <si>
    <t>ARARI</t>
  </si>
  <si>
    <t>DOM PEDRO</t>
  </si>
  <si>
    <t>ESTACA TRINTA</t>
  </si>
  <si>
    <t>MIRANDA</t>
  </si>
  <si>
    <t>AÇAILÂNDIA</t>
  </si>
  <si>
    <t>LT</t>
  </si>
  <si>
    <t>CLASS.</t>
  </si>
  <si>
    <t>ESTRATÉGIA</t>
  </si>
  <si>
    <t>REGIÃO</t>
  </si>
  <si>
    <t>ORDEM</t>
  </si>
  <si>
    <t>NORTE SLZ</t>
  </si>
  <si>
    <t>AMBEV / COCA COLA</t>
  </si>
  <si>
    <t>69KV</t>
  </si>
  <si>
    <t>ABV02S3</t>
  </si>
  <si>
    <t>ES1</t>
  </si>
  <si>
    <t>MARACANÃ</t>
  </si>
  <si>
    <t>ANJO DA GUARDA / ITAQUI</t>
  </si>
  <si>
    <t>AGD02N4</t>
  </si>
  <si>
    <t>C</t>
  </si>
  <si>
    <t>ES3</t>
  </si>
  <si>
    <t>ITAQUI</t>
  </si>
  <si>
    <t>ARAÇAGY / OLHO D'ÁGUA</t>
  </si>
  <si>
    <t>ARG02V5</t>
  </si>
  <si>
    <t>ARAÇAGY</t>
  </si>
  <si>
    <t>CENTRO / ANJO DA GUARDA</t>
  </si>
  <si>
    <t>CET02N3</t>
  </si>
  <si>
    <t>CENTRO / RENASCENÇA</t>
  </si>
  <si>
    <t>CET02N2</t>
  </si>
  <si>
    <t>CIMAR / AMBEV</t>
  </si>
  <si>
    <t>CMR02S2</t>
  </si>
  <si>
    <t>COHATRAC / TURU</t>
  </si>
  <si>
    <t>CHT02L2</t>
  </si>
  <si>
    <t>TURU</t>
  </si>
  <si>
    <t>FLY / FILIPINHO C1</t>
  </si>
  <si>
    <t>FLY02P1</t>
  </si>
  <si>
    <t>FLY / FILIPINHO C2</t>
  </si>
  <si>
    <t>FLY02P2</t>
  </si>
  <si>
    <t>FLY TAP / ITALUÍS</t>
  </si>
  <si>
    <t>FLY02L1</t>
  </si>
  <si>
    <t>ROSÁRIO</t>
  </si>
  <si>
    <t>FORQUILHA / COHATRAC</t>
  </si>
  <si>
    <t>FQL02N1</t>
  </si>
  <si>
    <t>ES2</t>
  </si>
  <si>
    <t>FORQUILHA</t>
  </si>
  <si>
    <t>FORQUILHA / SANTA TERESINHA</t>
  </si>
  <si>
    <t>FQL02L1</t>
  </si>
  <si>
    <t>IPASE / SÃO FRANCISCO</t>
  </si>
  <si>
    <t>IPS02M1</t>
  </si>
  <si>
    <t>SÃO FRANCISCO</t>
  </si>
  <si>
    <t>ITAPECURU MIRIM / ROSÁRIO</t>
  </si>
  <si>
    <t>ITM02L1</t>
  </si>
  <si>
    <t>SANTA RITA</t>
  </si>
  <si>
    <t>ITAPECURU MIRIM / SANTA RITA</t>
  </si>
  <si>
    <t>ITM02L2</t>
  </si>
  <si>
    <t>ITAQUI / TEGRAM</t>
  </si>
  <si>
    <t>IAQ02S1</t>
  </si>
  <si>
    <t>ITAQUI / VOTORANTIM</t>
  </si>
  <si>
    <t>IAQ02L1</t>
  </si>
  <si>
    <t>MAIOBÃO / CIDADE OPERÁRIA</t>
  </si>
  <si>
    <t>MAB02M2</t>
  </si>
  <si>
    <t>MAIOBÃO</t>
  </si>
  <si>
    <t>MAIOBÃO / SÃO JOSÉ DE RIBAMAR</t>
  </si>
  <si>
    <t>MAB02M1</t>
  </si>
  <si>
    <t>MARACANÃ / TOTAL FERRO</t>
  </si>
  <si>
    <t>MAR02L2</t>
  </si>
  <si>
    <t xml:space="preserve">MIRANDA / ITAPECURU C1 </t>
  </si>
  <si>
    <t>MRA02J1</t>
  </si>
  <si>
    <t>ITAPECURU</t>
  </si>
  <si>
    <t>MIRANDA / ITAPECURU C2</t>
  </si>
  <si>
    <t>MRA02J3</t>
  </si>
  <si>
    <t>RENASÇENCA / SÃO MARCOS</t>
  </si>
  <si>
    <t>RNC02M3</t>
  </si>
  <si>
    <t>RENASCENÇA</t>
  </si>
  <si>
    <t>SANTA RITA / ROSÁRIO</t>
  </si>
  <si>
    <t>SRI02M1</t>
  </si>
  <si>
    <t>SANTA TERESINHA / MAIOBÃO</t>
  </si>
  <si>
    <t>STT02M4</t>
  </si>
  <si>
    <t>SÃO FRANCISCO / RENASCENÇA</t>
  </si>
  <si>
    <t>SLF02L4</t>
  </si>
  <si>
    <t>SÃO FRANCISCO / TURU</t>
  </si>
  <si>
    <t>SLF02L3</t>
  </si>
  <si>
    <t>SÃO LUÍS I / CENTRO C1</t>
  </si>
  <si>
    <t>SLI02J3</t>
  </si>
  <si>
    <t>SÃO LUÍS I / CENTRO C2</t>
  </si>
  <si>
    <t>SLI02J7</t>
  </si>
  <si>
    <t>SÃO LUÍS I / FORQUILHA C1</t>
  </si>
  <si>
    <t>SLI02J6</t>
  </si>
  <si>
    <t>SÃO LUÍS I / FORQUILHA C2</t>
  </si>
  <si>
    <t>SLI02J5</t>
  </si>
  <si>
    <t>SÃO LUÍS I / IPASE</t>
  </si>
  <si>
    <t>SLI02J2</t>
  </si>
  <si>
    <t>SÃO LUÍS I / ITAQUI</t>
  </si>
  <si>
    <t>SLI02J4</t>
  </si>
  <si>
    <t>SÃO LUÍS I / MARACANÃ C1</t>
  </si>
  <si>
    <t>SLI02J1</t>
  </si>
  <si>
    <t>SÃO LUÍS I / MARACANÃ C2</t>
  </si>
  <si>
    <t>SLI02J8</t>
  </si>
  <si>
    <t>SÃO LUÍS I / VILA PALMEIRA</t>
  </si>
  <si>
    <t>SLI02J9</t>
  </si>
  <si>
    <t>SÃO LUIS III / ARAÇAGY</t>
  </si>
  <si>
    <t>SLT02V4</t>
  </si>
  <si>
    <t>SÃO LUIS III / COHATRAC</t>
  </si>
  <si>
    <t>SLT02V2</t>
  </si>
  <si>
    <t>COHATRAC</t>
  </si>
  <si>
    <t>SÃO LUIS III / MAIOBÃO</t>
  </si>
  <si>
    <t>SLT02V3</t>
  </si>
  <si>
    <t>SÃO LUIS III / TURU</t>
  </si>
  <si>
    <t>SLT02V1</t>
  </si>
  <si>
    <t>TOTAL FERRO / CIMAR</t>
  </si>
  <si>
    <t>TTF02S1</t>
  </si>
  <si>
    <t xml:space="preserve">URBANO SANTOS / BARREIRINHAS </t>
  </si>
  <si>
    <t>UBS02L3</t>
  </si>
  <si>
    <t>BARREIRINHAS</t>
  </si>
  <si>
    <t>ARARI / VIANA C2</t>
  </si>
  <si>
    <t>ARI02L3</t>
  </si>
  <si>
    <t>BEQUIMÃO / ALCÂNTARA</t>
  </si>
  <si>
    <t>BQM02V3</t>
  </si>
  <si>
    <t>TRÊS MARIAS</t>
  </si>
  <si>
    <t>ENCRUZO NOVO / GOVERNADOR NUNES FREIRE C1</t>
  </si>
  <si>
    <t>ECN02V2</t>
  </si>
  <si>
    <t>GOV. NUNES FREIRE</t>
  </si>
  <si>
    <t>ENCRUZO NOVO / GOVERNADOR NUNES FREIRE C2</t>
  </si>
  <si>
    <t>ECN02V3</t>
  </si>
  <si>
    <t xml:space="preserve">ENCRUZO NOVO / NOVA OLINDA </t>
  </si>
  <si>
    <t>ECN02V1</t>
  </si>
  <si>
    <t>GOVERNADOR NUNES FREIRE/MANAUS</t>
  </si>
  <si>
    <t>GNF02J1</t>
  </si>
  <si>
    <t>MANAUS / AURIZONA</t>
  </si>
  <si>
    <t>MNS02J2</t>
  </si>
  <si>
    <t>MIRANDA / ARARI</t>
  </si>
  <si>
    <t>MRA02J2</t>
  </si>
  <si>
    <t>MIRANDA / TRÊS MARIAS C1</t>
  </si>
  <si>
    <t>138KV</t>
  </si>
  <si>
    <t>MRA03M4</t>
  </si>
  <si>
    <t>MIRANDA / TRÊS MARIAS C2</t>
  </si>
  <si>
    <t>MRA03M5</t>
  </si>
  <si>
    <t>PINHEIRO / MIRINZAL</t>
  </si>
  <si>
    <t>PHO02M1</t>
  </si>
  <si>
    <t>PINHEIRO</t>
  </si>
  <si>
    <t>TRÊS MARIAS / BEQUIMÃO</t>
  </si>
  <si>
    <t>TMA02V2</t>
  </si>
  <si>
    <t>TRÊS MARIAS / PINHEIRO</t>
  </si>
  <si>
    <t>TMA02V1</t>
  </si>
  <si>
    <t xml:space="preserve">TRÊS MARIAS / SÃO VICENTE </t>
  </si>
  <si>
    <t>TMA02M2</t>
  </si>
  <si>
    <t>ZÉ DOCA / NOVA OLINDA</t>
  </si>
  <si>
    <t>ZDC02M1</t>
  </si>
  <si>
    <t>SANTA INÊS</t>
  </si>
  <si>
    <t>ARARI / SANTA INÊS</t>
  </si>
  <si>
    <t>ARI02L1</t>
  </si>
  <si>
    <t>BACABAL / VITORINO FREIRE C1</t>
  </si>
  <si>
    <t>BCB02L1</t>
  </si>
  <si>
    <t>BACABAL</t>
  </si>
  <si>
    <t>BACABAL / VITORINO FREIRE C2</t>
  </si>
  <si>
    <t>BCB02L5</t>
  </si>
  <si>
    <t>BOM JARDIM / ZÉ DOCA</t>
  </si>
  <si>
    <t>BJD02L1</t>
  </si>
  <si>
    <t>BOM JARDIM</t>
  </si>
  <si>
    <t>DOM PEDRO / SANTO ANTÔNIO DOS LOPES</t>
  </si>
  <si>
    <t>DPO02L2</t>
  </si>
  <si>
    <t>FLY TAP / SANTA LUZIA</t>
  </si>
  <si>
    <t>FLY02J1</t>
  </si>
  <si>
    <t>IGARAPÉ GRANDE / LAGO DA PEDRA</t>
  </si>
  <si>
    <t>IGG02M1</t>
  </si>
  <si>
    <t>IGARAPÉ GRANDE</t>
  </si>
  <si>
    <t>ITAPECURU MIRIM / VARGEM GRANDE</t>
  </si>
  <si>
    <t>ITM02L3</t>
  </si>
  <si>
    <t>ITAPECURU MIRIM</t>
  </si>
  <si>
    <t>MIRANDA / SANTA INÊS C2</t>
  </si>
  <si>
    <t>MRA03M2</t>
  </si>
  <si>
    <t>PEDREIRAS / IGARAPÉ GRANDE C1</t>
  </si>
  <si>
    <t>PDS02L2</t>
  </si>
  <si>
    <t>PEDREIRAS / IGARAPÉ GRANDE C2</t>
  </si>
  <si>
    <t>PDS02L4</t>
  </si>
  <si>
    <t>PEDREIRAS / OGX</t>
  </si>
  <si>
    <t>PDS02L3</t>
  </si>
  <si>
    <t>PEDREIRAS</t>
  </si>
  <si>
    <t>PERITORÓ / BACABAL C1</t>
  </si>
  <si>
    <t>PRO02J3</t>
  </si>
  <si>
    <t>PERITORÓ / BACABAL C2</t>
  </si>
  <si>
    <t>PRO02J6</t>
  </si>
  <si>
    <t>PERITORÓ / COROATÁ</t>
  </si>
  <si>
    <t>PRO02J1</t>
  </si>
  <si>
    <t>PERITORÓ</t>
  </si>
  <si>
    <t>PERITORÓ / PEDREIRAS C1</t>
  </si>
  <si>
    <t>PRO02J5</t>
  </si>
  <si>
    <t>PERITORÓ / PEDREIRAS C2</t>
  </si>
  <si>
    <t>PRO02J8</t>
  </si>
  <si>
    <t>PERITORÓ / SÃO MATEUS</t>
  </si>
  <si>
    <t>PRO02J2</t>
  </si>
  <si>
    <t>PRESIDENTE DUTRA (ELN) / BARRA DO CORDA</t>
  </si>
  <si>
    <t>PDD02V2</t>
  </si>
  <si>
    <t>PRESIDENTE DUTRA</t>
  </si>
  <si>
    <t>PRESIDENTE DUTRA (ELN) / PRESIDENTE DUTRA (CEMAR) C1</t>
  </si>
  <si>
    <t>PDD02V1</t>
  </si>
  <si>
    <t>PRESIDENTE DUTRA (ELN) / PRESIDENTE DUTRA (CEMAR) C2</t>
  </si>
  <si>
    <t>PDD02V3</t>
  </si>
  <si>
    <t>PRESIDENTE DUTRA / DOM PEDRO</t>
  </si>
  <si>
    <t>PDT02L1</t>
  </si>
  <si>
    <t>PRESIDENTE DUTRA / SÃO DOMINGOS</t>
  </si>
  <si>
    <t>PDT02L2</t>
  </si>
  <si>
    <t>SANTA INÊS / BOM JARDIM</t>
  </si>
  <si>
    <t>STI02L3</t>
  </si>
  <si>
    <t>SANTA INÊS / ESTACA TRINTA C2</t>
  </si>
  <si>
    <t>STI02L4</t>
  </si>
  <si>
    <t>SANTA INÊS / ZÉ DOCA C1</t>
  </si>
  <si>
    <t>STI02L2</t>
  </si>
  <si>
    <t>MIRANDA / SANTA INÊS C1</t>
  </si>
  <si>
    <t>MRA03M1</t>
  </si>
  <si>
    <t>BOA ESPERANÇA / SÃO JOÃO DOS PATOS</t>
  </si>
  <si>
    <t>UBE02J3</t>
  </si>
  <si>
    <t>BOA ESPERANÇA</t>
  </si>
  <si>
    <t>CAXIAS / SHOPPING CAXIAS</t>
  </si>
  <si>
    <t>CXS02V4</t>
  </si>
  <si>
    <t>CAXIAS</t>
  </si>
  <si>
    <t>CAXIAS / TG AGRO INDUSTRIAL</t>
  </si>
  <si>
    <t>CXS02V3</t>
  </si>
  <si>
    <t>CHAPADINHA / URBANO SANTOS</t>
  </si>
  <si>
    <t>CHA02L2</t>
  </si>
  <si>
    <t>CHAPADINHA</t>
  </si>
  <si>
    <t>CODÓ / FC OLIVEIRA</t>
  </si>
  <si>
    <t>COO02M2</t>
  </si>
  <si>
    <t>CODÓ</t>
  </si>
  <si>
    <t>COELHO NETO / CHAPADINHA</t>
  </si>
  <si>
    <t>CNO02J2</t>
  </si>
  <si>
    <t>COELHO NETO</t>
  </si>
  <si>
    <t>COELHO NETO / ITAPAJÉ-ITAJUBARA</t>
  </si>
  <si>
    <t>CNO02J4</t>
  </si>
  <si>
    <t>COELHO NETO / PALESTINA</t>
  </si>
  <si>
    <t>CNO02J1</t>
  </si>
  <si>
    <t>FLY / ENGENHO D'ÁGUA</t>
  </si>
  <si>
    <t>FLY02V5</t>
  </si>
  <si>
    <t xml:space="preserve">FLY TAP / SCHINCARIOL </t>
  </si>
  <si>
    <t>230KV</t>
  </si>
  <si>
    <t>FLY04S1</t>
  </si>
  <si>
    <t>ITAPECURU AGROINDUSTRIAL / CODÓ</t>
  </si>
  <si>
    <t>IAI02L1</t>
  </si>
  <si>
    <t>PALESTINA / CHAPADINHA</t>
  </si>
  <si>
    <t>PLA02J3</t>
  </si>
  <si>
    <t>PALESTINA / URBANOS SANTOS</t>
  </si>
  <si>
    <t>PLA02M1</t>
  </si>
  <si>
    <t>ITAPECURU AGROINDUSTRIAL/ CODÓ</t>
  </si>
  <si>
    <t>IAI02J9</t>
  </si>
  <si>
    <t>PERITORÓ / ITAPECURU AGROINDUSTRIAL C1</t>
  </si>
  <si>
    <t>PRO02J4</t>
  </si>
  <si>
    <t>PERITORÓ / ITAPECURU AGROINDUSTRIAL C2</t>
  </si>
  <si>
    <t>PRO02J7</t>
  </si>
  <si>
    <t>SÃO BERNADO / BARRO DURO</t>
  </si>
  <si>
    <t>SBN02L1</t>
  </si>
  <si>
    <t>SÃO DOMINGOS / COLINAS</t>
  </si>
  <si>
    <t>SDM02M1</t>
  </si>
  <si>
    <t>COLINAS</t>
  </si>
  <si>
    <t>SÃO JOÃO DOS PATOS / PARAIBANO</t>
  </si>
  <si>
    <t>SJP02L1</t>
  </si>
  <si>
    <t>TABULEIROS / SÃO BERNARDO</t>
  </si>
  <si>
    <t>TBD02M1</t>
  </si>
  <si>
    <t>SÃO BERNADO</t>
  </si>
  <si>
    <t>TERESINA / CAXIAS C1</t>
  </si>
  <si>
    <t>TSA02V2</t>
  </si>
  <si>
    <t>TIMON</t>
  </si>
  <si>
    <t>TERESINA / CAXIAS C2</t>
  </si>
  <si>
    <t>TSA02V1</t>
  </si>
  <si>
    <t>TERESINA / TIMON</t>
  </si>
  <si>
    <t>TSA02J1</t>
  </si>
  <si>
    <t>TIMON / MATÕES</t>
  </si>
  <si>
    <t>TMO02L2</t>
  </si>
  <si>
    <t>TIMON I / TIMON II</t>
  </si>
  <si>
    <t>TMO02L1</t>
  </si>
  <si>
    <t>ABC INCO / CAROLINA</t>
  </si>
  <si>
    <t>ABC02L2</t>
  </si>
  <si>
    <t>BALSAS</t>
  </si>
  <si>
    <t>AÇAILÂNDIA / ITINGA</t>
  </si>
  <si>
    <t>ACL02N2</t>
  </si>
  <si>
    <t>AÇAILÂNDIA / PIQUIÁ</t>
  </si>
  <si>
    <t>ACL02N1</t>
  </si>
  <si>
    <t>BAIXO PENITENTE / SERRA DO PENITENTE</t>
  </si>
  <si>
    <t>BPT02L1</t>
  </si>
  <si>
    <t>BALSAS (ELN) / BALSAS (CEMAR)</t>
  </si>
  <si>
    <t>BSS02V1</t>
  </si>
  <si>
    <t>BALSAS / BAIXO PENITENTE</t>
  </si>
  <si>
    <t>BSS02V2</t>
  </si>
  <si>
    <t xml:space="preserve">BALSAS / ILHA DE BALSAS </t>
  </si>
  <si>
    <t>BSS02V3</t>
  </si>
  <si>
    <t>BALSAS / RIACHÃO</t>
  </si>
  <si>
    <t>BSS02V5</t>
  </si>
  <si>
    <t>BALSAS / SÃO RAIMUNDO DAS MANGABEIRAS</t>
  </si>
  <si>
    <t>BSS02V4</t>
  </si>
  <si>
    <t>ESTACA TRINTA / BURITICUPU</t>
  </si>
  <si>
    <t>ETT02N1</t>
  </si>
  <si>
    <t>FLY TAP / ESTREITO</t>
  </si>
  <si>
    <t>FLY02N1</t>
  </si>
  <si>
    <t>PORTO FRANCO</t>
  </si>
  <si>
    <t>FORTALEZA DOS NOGUEIRAS / BALSAS</t>
  </si>
  <si>
    <t>FTN02J1</t>
  </si>
  <si>
    <t>GOV. EDISON LOBÃO / SÍTIO NOVO</t>
  </si>
  <si>
    <t>GEL02V1</t>
  </si>
  <si>
    <t>SÍTIO NOVO</t>
  </si>
  <si>
    <t>IMPERATRIZ (ELN) / AÇAILÂNDIA C1</t>
  </si>
  <si>
    <t>IPZ02L1</t>
  </si>
  <si>
    <t>IMPERATRIZ</t>
  </si>
  <si>
    <t>IMPERATRIZ (ELN) / AÇAILÂNDIA C2</t>
  </si>
  <si>
    <t>IPZ02L4</t>
  </si>
  <si>
    <t>IMPERATRIZ (ELN) / AÇAILÂNDIA C3</t>
  </si>
  <si>
    <t>IPZ02L8</t>
  </si>
  <si>
    <t>IMPERATRIZ (ELN) / IMPERATRIZ C1</t>
  </si>
  <si>
    <t>IPZ02L5</t>
  </si>
  <si>
    <t>IMPERATRIZ (ELN) / IMPERATRIZ C2</t>
  </si>
  <si>
    <t>IPZ02L7</t>
  </si>
  <si>
    <t>IMPERATRIZ (ELN) / IMPERATRIZ CENTRO</t>
  </si>
  <si>
    <t>IPZ02L2</t>
  </si>
  <si>
    <t>IMPERATRIZ (ELN) / SENADOR LA ROQUE</t>
  </si>
  <si>
    <t>IPA02M1</t>
  </si>
  <si>
    <t>IMPERATRIZ / GOV. EDSON LOBÃO</t>
  </si>
  <si>
    <t>IPZ02L3</t>
  </si>
  <si>
    <t>IMPERATRIZ / SANTA LUCIA</t>
  </si>
  <si>
    <t>IPA02M2</t>
  </si>
  <si>
    <t>IMPERATRIZ / SANTA RITA</t>
  </si>
  <si>
    <t>IPZ02L6</t>
  </si>
  <si>
    <t>PORTO FRANCO (ELN) / ABC INCO</t>
  </si>
  <si>
    <t>PFC02L1</t>
  </si>
  <si>
    <t>PORTO FRANCO (ELN) / FORTALEZA DOS NOGUEIRAS</t>
  </si>
  <si>
    <t>PFC03V1</t>
  </si>
  <si>
    <t>PORTO FRANCO (ELN) / PORTO FRANCO (CEMAR)</t>
  </si>
  <si>
    <t>PFC02L3</t>
  </si>
  <si>
    <t>PORTO FRANCO (ELN) / SÍTIO NOVO</t>
  </si>
  <si>
    <t>PFC02J6</t>
  </si>
  <si>
    <t>SANTA RITA / BEIRA RIO</t>
  </si>
  <si>
    <t>SRT02S1</t>
  </si>
  <si>
    <t>SERRA DO PENITENTE / CAMPOS GERAIS</t>
  </si>
  <si>
    <t>SPT02L2</t>
  </si>
  <si>
    <t>SÍTIO NOVO / GRAJAÚ</t>
  </si>
  <si>
    <t>SNO02V1</t>
  </si>
  <si>
    <t>CÓDIGO DEFEITO</t>
  </si>
  <si>
    <t>DESCRIÇÃO DA LINHA</t>
  </si>
  <si>
    <t>CÓDIGO DA LT</t>
  </si>
  <si>
    <t>HORA</t>
  </si>
  <si>
    <t>TIPO DE INSPEÇÃO</t>
  </si>
  <si>
    <t>MINUCIOSA</t>
  </si>
  <si>
    <t>CONTROLE</t>
  </si>
  <si>
    <t>TERMOVISÃO</t>
  </si>
  <si>
    <t>MÊS</t>
  </si>
  <si>
    <t>ANO</t>
  </si>
  <si>
    <t>NOME DO INSPETOR 1</t>
  </si>
  <si>
    <t>NOME DO INSPETOR 2</t>
  </si>
  <si>
    <t>Nº POSTE / ESTRUTURA</t>
  </si>
  <si>
    <t>TIPO DE POSTE</t>
  </si>
  <si>
    <t>DUPLO T</t>
  </si>
  <si>
    <t>RETANGULAR</t>
  </si>
  <si>
    <t xml:space="preserve">TIPO DO POSTE </t>
  </si>
  <si>
    <t>TIPO DE ESTRUTURA</t>
  </si>
  <si>
    <t>GRUPO DO DEFEITO</t>
  </si>
  <si>
    <t>CÓDIGO DO DEFEITO</t>
  </si>
  <si>
    <t>DESCRIÇÃO DO DEFEITO</t>
  </si>
  <si>
    <t>FASES</t>
  </si>
  <si>
    <t>AB</t>
  </si>
  <si>
    <t>AC</t>
  </si>
  <si>
    <t>BC</t>
  </si>
  <si>
    <t>ABC</t>
  </si>
  <si>
    <t>FASE</t>
  </si>
  <si>
    <t>CONDUTOR</t>
  </si>
  <si>
    <t>BITOLA</t>
  </si>
  <si>
    <t>4/0</t>
  </si>
  <si>
    <t>1/0</t>
  </si>
  <si>
    <t>2/0</t>
  </si>
  <si>
    <t>LADO</t>
  </si>
  <si>
    <t>FONTE</t>
  </si>
  <si>
    <t>CARGA</t>
  </si>
  <si>
    <t>LADO FONTE/CARGA</t>
  </si>
  <si>
    <t>OBSERVAÇÕES</t>
  </si>
  <si>
    <t>GRUPO DE DEFEITO</t>
  </si>
  <si>
    <t>CONDIÇÃO DO ACESSO</t>
  </si>
  <si>
    <t>ÁREA ALAGADA</t>
  </si>
  <si>
    <t>VEGETAÇÃO DENSA</t>
  </si>
  <si>
    <t>VEGETAÇÃO LEVE</t>
  </si>
  <si>
    <t>REGIÃO MONTANHOSA</t>
  </si>
  <si>
    <t>PASTO/FAZENDA</t>
  </si>
  <si>
    <t>ÁREA URBANA</t>
  </si>
  <si>
    <t>BASE</t>
  </si>
  <si>
    <t>ESTRUTURA</t>
  </si>
  <si>
    <t>ISOLADORES / CADEIAS</t>
  </si>
  <si>
    <t>SINALIZAÇÃO</t>
  </si>
  <si>
    <t>SISTEMA DE ATERRAMENTO</t>
  </si>
  <si>
    <t>FERRAGENS/ACESSÓRIOS</t>
  </si>
  <si>
    <t>ÁREA ALAGADA - PERMANENTE</t>
  </si>
  <si>
    <t>EROSÃO PERIGOSA PRÓXIMA À ESTRUTURA</t>
  </si>
  <si>
    <t>CONECTORES - OXIDADOS F1/F2</t>
  </si>
  <si>
    <t>CONECTORES FOLGADOS</t>
  </si>
  <si>
    <t>CONECTORES OXIDADOS F3</t>
  </si>
  <si>
    <t>CONECTORES OXIDADOS F4/F5</t>
  </si>
  <si>
    <t>GRAMPO SUSPENSÃO OXIDADO F4/F5</t>
  </si>
  <si>
    <t>AMORTECEDORES DANIFICADOS</t>
  </si>
  <si>
    <t>CABO COM TENTO PARTIDO</t>
  </si>
  <si>
    <t>CRUZETA FORTEMENTE TRINCADA</t>
  </si>
  <si>
    <t>CRUZETA TRINCADA</t>
  </si>
  <si>
    <t>CRUZETA DE MADEIRA</t>
  </si>
  <si>
    <t>CRUZETA DE MADEIRA DANIFICADA</t>
  </si>
  <si>
    <t>POSTE DE MADEIRA</t>
  </si>
  <si>
    <t>POSTE TRINCADO</t>
  </si>
  <si>
    <t>GRAMPO ANCORAGEM OXIDADO F1/F2</t>
  </si>
  <si>
    <t>GRAMPO DE SUSPENSÃO FOLGADO</t>
  </si>
  <si>
    <t>GRAMPO SUSPENSÃO OXIDADO F1/F2</t>
  </si>
  <si>
    <t>ISOLADOR MUITO POLUÍDO</t>
  </si>
  <si>
    <t>ISOLADOR OXIDADO F3</t>
  </si>
  <si>
    <t>ISOLADOR QUEBRADO 138 KV - MAIS DE 02</t>
  </si>
  <si>
    <t>ISOLADOR QUEBRADO 69 KV - MAIS DE 01</t>
  </si>
  <si>
    <t>ISOLADOR QUEBRADO 69 KV - APENAS 01</t>
  </si>
  <si>
    <t>ESFERAS DE SINALIZAÇÃO DANIFICADAS</t>
  </si>
  <si>
    <t>ESFERAS DE SINALIZAÇÃO FOLGADAS</t>
  </si>
  <si>
    <t>PINTURA SINALIZAÇÃO DESBOTADA</t>
  </si>
  <si>
    <t>PINTURA SINALIZAÇÃO INEXISTENTE</t>
  </si>
  <si>
    <t>PLACAS DE SINALIZAÇÃO DANIFICADAS</t>
  </si>
  <si>
    <t>SINALIZAÇÃO NECESÁRIA - INEXISTENTE</t>
  </si>
  <si>
    <t>FAIXA INEXISTENTE</t>
  </si>
  <si>
    <t>FAIXA SUJA</t>
  </si>
  <si>
    <t>ACESSO</t>
  </si>
  <si>
    <t>ÁRVORE/ FAIXA</t>
  </si>
  <si>
    <t>DEFENSA INEXISTENTE</t>
  </si>
  <si>
    <t>ESTAI ROMPIDO</t>
  </si>
  <si>
    <t>TORRE</t>
  </si>
  <si>
    <t>PART DEFEITO</t>
  </si>
  <si>
    <t>COD DEFEITO</t>
  </si>
  <si>
    <t>SINALIZACAO</t>
  </si>
  <si>
    <t>TEXTO/TIPO DE ESTRUTURA</t>
  </si>
  <si>
    <t>GRP. CÓDIGOS</t>
  </si>
  <si>
    <t>SUB GRUPO</t>
  </si>
  <si>
    <t>AÇÃO RECOMEDADA</t>
  </si>
  <si>
    <t>CUSTEIO/ INVESTI</t>
  </si>
  <si>
    <t>LINHA MORTA</t>
  </si>
  <si>
    <t>CUSTEIO</t>
  </si>
  <si>
    <t>ÁREA ALAGADA - SOMENTE BARCOS</t>
  </si>
  <si>
    <t>ACESSAR FAIXA COM BARCOS</t>
  </si>
  <si>
    <t>ÁREA ALAGADA - PERÍODICA</t>
  </si>
  <si>
    <t>ATERRAR A CERCA</t>
  </si>
  <si>
    <t>SECCIONAR E ATERRAR</t>
  </si>
  <si>
    <t>ÁRVORE</t>
  </si>
  <si>
    <t>PODAR ÁRVORE</t>
  </si>
  <si>
    <t>LINHA VIVA</t>
  </si>
  <si>
    <t>PODAR/ RETIRAR ÁRVORE</t>
  </si>
  <si>
    <t>RETIRAR RAMA</t>
  </si>
  <si>
    <t>FAIXA</t>
  </si>
  <si>
    <t>REABRIR FAIXA</t>
  </si>
  <si>
    <t>LIMPAR FAIXA</t>
  </si>
  <si>
    <t>FAZER CROQUIS E REGISTRAR BO E COMUNICAR A SUPERVISÃO</t>
  </si>
  <si>
    <t>RECUPERAR BASE/ TROCAR ESTRUTURA</t>
  </si>
  <si>
    <t>SUBSTITUIR POSTE</t>
  </si>
  <si>
    <t>INVESTIMENTO</t>
  </si>
  <si>
    <t>INSTALAR DEFENSA</t>
  </si>
  <si>
    <t>DEFENSA DANIFICADA</t>
  </si>
  <si>
    <t xml:space="preserve">ELIMINAR EROSÃO </t>
  </si>
  <si>
    <t>EROSÃO PRÓXIMA À ESTRUTURA</t>
  </si>
  <si>
    <t>ELIMINAR FORMIGUEIRO</t>
  </si>
  <si>
    <t>SUBSTITUIR BASE DA TORRE</t>
  </si>
  <si>
    <t>SUBSTITUIR PARAFUSO</t>
  </si>
  <si>
    <t>CONDUTORES/ CONEXÃO</t>
  </si>
  <si>
    <t>CABO</t>
  </si>
  <si>
    <t>SUBSTITUIR CABO</t>
  </si>
  <si>
    <t>CABO VÃO BAIXO</t>
  </si>
  <si>
    <t>TENSIONAR CABO</t>
  </si>
  <si>
    <t>CABO VÃO BAIXO PERIGOSO</t>
  </si>
  <si>
    <t>RETIRAR CORPO ESTRANHO</t>
  </si>
  <si>
    <t>CONECTOR INADEQUADO NO JUMPER</t>
  </si>
  <si>
    <t>SUBSTITUIR CONECTOR</t>
  </si>
  <si>
    <t>JUMPER DANIFICADO</t>
  </si>
  <si>
    <t>SUBSTITUIR JUMPER</t>
  </si>
  <si>
    <t>CONECTOR DO JUMPER OXIDADO F3</t>
  </si>
  <si>
    <t xml:space="preserve">JUMPER LONGO </t>
  </si>
  <si>
    <t>SUBSTITUIR JUMPER LONGO</t>
  </si>
  <si>
    <t>JUMPER CURTO</t>
  </si>
  <si>
    <t>SUBSTITUIR JUMPER CURTO</t>
  </si>
  <si>
    <t>CONEXÃO AMPACT ∆T &lt; 45° C</t>
  </si>
  <si>
    <t>CORRIGIR PONTO QUENTE</t>
  </si>
  <si>
    <t>CONEXÃO AMPACT 45° C ≤ ∆T &lt; 55° C</t>
  </si>
  <si>
    <t>CONEXÃO AMPACT ∆T ≥ 55° C</t>
  </si>
  <si>
    <t>EMENDA PREFORMADA ∆T &lt; 45° C</t>
  </si>
  <si>
    <t>EMENDA PREFORMADA 45° C ≤ ∆T &lt; 55° C</t>
  </si>
  <si>
    <t>EMENDA PREFORMADA ∆T ≥ 55° C</t>
  </si>
  <si>
    <t>AMORTECEDOR</t>
  </si>
  <si>
    <t>AMORTECEDORES FORA DO LUGAR</t>
  </si>
  <si>
    <t>REPOSICIONAR AMORTECEDORES</t>
  </si>
  <si>
    <t>SUBSTITUIR AMORTECEDORES</t>
  </si>
  <si>
    <t>Nº INEXISTENTE/INELEGÍVEL DA ESTR.</t>
  </si>
  <si>
    <t>GEOFERÊNCIAR</t>
  </si>
  <si>
    <t>ELIMINAR OXIDAÇÃO, TROCAR / RECUPERAR POSTE</t>
  </si>
  <si>
    <t>APRUMAR POSTE</t>
  </si>
  <si>
    <t>APRUMAR POSTE/ SUBSTITUIR POSTE</t>
  </si>
  <si>
    <t>ELIMINAR ABELHA/MARIBONDOS</t>
  </si>
  <si>
    <t>ESTAI INEXISTENTE</t>
  </si>
  <si>
    <t>INSTALAR ESTAI</t>
  </si>
  <si>
    <t xml:space="preserve">ESTAI FOLGADO </t>
  </si>
  <si>
    <t>REGULAR ESTAI</t>
  </si>
  <si>
    <t>REFAZER ESTAI</t>
  </si>
  <si>
    <t>COLOCAR PEÇA</t>
  </si>
  <si>
    <t>ELIMINAR OXIDAÇÃO</t>
  </si>
  <si>
    <t>CRUZETA</t>
  </si>
  <si>
    <t>ACOMPANHAR FERRAGEM EXPOSTA</t>
  </si>
  <si>
    <t>CRUZETA FERRAGEM EXPOSTA F3</t>
  </si>
  <si>
    <t>TROCAR CRUZETA</t>
  </si>
  <si>
    <t>CRUZETA FERRAGEM EXPOSTA F4/F5</t>
  </si>
  <si>
    <t>ACOMPANHAR, TROCAR CRUZETA</t>
  </si>
  <si>
    <t>TROCAR ANEL</t>
  </si>
  <si>
    <t>ELO DE LIGAÇÃO</t>
  </si>
  <si>
    <t>ELO LIGAÇÃO OXIDADO  F1/F2</t>
  </si>
  <si>
    <t>SUBSTITUIR EL0 DE LIGAÇÃO</t>
  </si>
  <si>
    <t>PARAFUSO OLHAL</t>
  </si>
  <si>
    <t>PARAFUSO OLHAL OXIDADO F1/F2</t>
  </si>
  <si>
    <t>ACOMPANHAR PARAFUSO OLHAL</t>
  </si>
  <si>
    <t>SUBSTITUIR PARAFUSO OLHAL</t>
  </si>
  <si>
    <t>MANILHA</t>
  </si>
  <si>
    <t>MANILHA OXIDADA F1/F2</t>
  </si>
  <si>
    <t>ACOMPANHAR MANILHA</t>
  </si>
  <si>
    <t>MANILHA OXIDADA F3</t>
  </si>
  <si>
    <t>SUBSTITUIR MANILHA</t>
  </si>
  <si>
    <t>MANILHA OXIDADA F4/F5</t>
  </si>
  <si>
    <t>PARAFUSO DA MANILHA OXIDADO  F1/F2</t>
  </si>
  <si>
    <t>ACOMPANHAR PARAFUSO DA MANILHA</t>
  </si>
  <si>
    <t>PARAFUSO DA MANILHA OXIDADO  F3</t>
  </si>
  <si>
    <t>SUBSTITUIR PARAFUSO DA MANILHA</t>
  </si>
  <si>
    <t>PARAFUSO DA MANILHA OXIDADO  F4/F5</t>
  </si>
  <si>
    <t>CANTONEIRA</t>
  </si>
  <si>
    <t>CANTONEIRA FIXAÇÃO DANIFICADA</t>
  </si>
  <si>
    <t>SUBSTITUIR CANTONEIRA</t>
  </si>
  <si>
    <t>SUBSTITUIR CONTRAPINO</t>
  </si>
  <si>
    <t>ACOMPANHAR EVOLUÇÃO</t>
  </si>
  <si>
    <t>GRAMPO SUSPENSÃO</t>
  </si>
  <si>
    <t>ACOMPANHAR CONTRAPINO SUSPENSÃO</t>
  </si>
  <si>
    <t>SUBSTITUIR CONTRAPINO SUSPENSÃO</t>
  </si>
  <si>
    <t>ACOMPANHAR GRAMPO SUSPENSÃO</t>
  </si>
  <si>
    <t>SUBSTITUIR GRAMPO SUSPENSÃO</t>
  </si>
  <si>
    <t>ENCAIXAR CONTRAPINO SUSPENSÃO</t>
  </si>
  <si>
    <t>SUBSTITUIR GRAMPO</t>
  </si>
  <si>
    <t>APERTAR GRAMPO DE SUPENSÃO</t>
  </si>
  <si>
    <t>GRAMPO SUSPENSÃO OXIDADO  F3</t>
  </si>
  <si>
    <t>VIDRO</t>
  </si>
  <si>
    <t>COM VAZAMENTO - VIDRO</t>
  </si>
  <si>
    <t>SUBSTITUIR ISOLADOR</t>
  </si>
  <si>
    <t>POUCO CHAMUSCADO - VIDRO</t>
  </si>
  <si>
    <t>MUITO CHAMUSCADO - VIDRO</t>
  </si>
  <si>
    <t>COM VAZAMENTO -POLIMÉRICO</t>
  </si>
  <si>
    <t>POUCO CHAMUSCADO - POLIMÉRICO</t>
  </si>
  <si>
    <t>MUITO CHAMUSCADO - POLIMÉRICO</t>
  </si>
  <si>
    <t>LINE POST</t>
  </si>
  <si>
    <t>COM VAZAMENTO - LINE POST</t>
  </si>
  <si>
    <t>POUCO CHAMUSCADO - LINE POST</t>
  </si>
  <si>
    <t>MUITO CHAMUSCADO - LINE POST</t>
  </si>
  <si>
    <t>ISOLADOR</t>
  </si>
  <si>
    <t>RETIRAR CORPOS ESTRANHOS</t>
  </si>
  <si>
    <t xml:space="preserve">ISOLADOR POUCO POLUIDO </t>
  </si>
  <si>
    <t>ISOLADOR OXIDADO F1/F2</t>
  </si>
  <si>
    <t>ACOMPANHAR ISOLADOR</t>
  </si>
  <si>
    <t>ISOLADOR QUEBRADO 230 KV - MAIS 2</t>
  </si>
  <si>
    <t>CABO GUARDA</t>
  </si>
  <si>
    <t>SUBSTITUIR CABO GUARDA</t>
  </si>
  <si>
    <t>CABO GUARDA  OXIDADOS F1/F2</t>
  </si>
  <si>
    <t>CABO GUARDA OXIDADOS F3</t>
  </si>
  <si>
    <t>CABO GUARDA OXIDADOS F4/F5</t>
  </si>
  <si>
    <t>CONECTOR PARALELO F1/F2</t>
  </si>
  <si>
    <t>CONECTOR PARALELO F3</t>
  </si>
  <si>
    <t>CONECTOR PARALELO F4/F5</t>
  </si>
  <si>
    <t>CABO DE ATERR. DESCONECTADO</t>
  </si>
  <si>
    <t>CONECTAR O CABO</t>
  </si>
  <si>
    <t>CABO DE ATERR. PARTIDO</t>
  </si>
  <si>
    <t>SUBSTITUIR PR</t>
  </si>
  <si>
    <t>APERTA CONECTOR</t>
  </si>
  <si>
    <t>CORPOS ESTRANHOS NO PR</t>
  </si>
  <si>
    <t xml:space="preserve"> CABO ATERR. INEXISTENTE</t>
  </si>
  <si>
    <t>REPOR CABO ATERRAMENTO</t>
  </si>
  <si>
    <t>CABO ATERR. PARTIDO</t>
  </si>
  <si>
    <t xml:space="preserve"> HASTE DE ATERR. EXPOSTA</t>
  </si>
  <si>
    <t>ENTERRAR A HASTE</t>
  </si>
  <si>
    <t>ATERR DESCONEC. DA HASTE</t>
  </si>
  <si>
    <t>CONECTAR HASTE</t>
  </si>
  <si>
    <t xml:space="preserve"> ATERR. INADEQUADO</t>
  </si>
  <si>
    <t>SUBSTITUIR O CABO DO ATERRAMENTO</t>
  </si>
  <si>
    <t xml:space="preserve"> ATERR. OXIDADO F1/F2</t>
  </si>
  <si>
    <t>SUBSTITUIR ESFERAS</t>
  </si>
  <si>
    <t>REAPERTAR ESFERA DE SINALIZAÇÃO</t>
  </si>
  <si>
    <t>PINTAR ESFERA DE SINALIZAÇÃO</t>
  </si>
  <si>
    <t>SUBSTITUIR PLACAS</t>
  </si>
  <si>
    <t>PARA_RAIOS</t>
  </si>
  <si>
    <t>CIRCULAR</t>
  </si>
  <si>
    <t>COMISSIONAMENTO</t>
  </si>
  <si>
    <t>CERCAS CRUZANDO C/ A LT - S/ ATERRAM.</t>
  </si>
  <si>
    <t>CERCAS CRUZANDO C/ LT S/ SECC.</t>
  </si>
  <si>
    <t>ÁRV. DENTRO DA FAIXA-DIST. CONDUT. &gt; 1,5M</t>
  </si>
  <si>
    <t>ÁRV. DENTRO DA FAIXA-DIST. CONDUT. &lt; 1,5M</t>
  </si>
  <si>
    <t>ÁRV. FORA DA FAIXA- PERIGOSA</t>
  </si>
  <si>
    <t>ÁRV. FORA DA FAIXA-NÃO PERIGOSA</t>
  </si>
  <si>
    <t>ÁRV. TOCANDO OS CONDUTORES</t>
  </si>
  <si>
    <t>RAMA SUBINDO EM ESTAI /ESTRUTURA</t>
  </si>
  <si>
    <t>CONSTRUÇÕES NA FAIXA DE SERVIDÃO</t>
  </si>
  <si>
    <t xml:space="preserve">B. POSTE FERRAG. EXPOSTA-OXIDAÇÃO F1/F2 </t>
  </si>
  <si>
    <t>B. POSTE FERRAG. EXPOSTA-OXIDAÇÃO F3</t>
  </si>
  <si>
    <t>B.POSTE FERRAG EXPOSTA OXIDAÇÃO F4/F5</t>
  </si>
  <si>
    <t>B. POSTE DANIFICADA C/ RISCO DE QUEDA</t>
  </si>
  <si>
    <t>B.POSTE DANIFICADA S/ RISCO DE QUEDA</t>
  </si>
  <si>
    <t>FORMIGUEIRO PRÓX. À BASE DA ESTRUTURA</t>
  </si>
  <si>
    <t>B. TORRE PARAFUSO OXIDADO F1/F2</t>
  </si>
  <si>
    <t>FIXAÇÃO DA BASE TORRE-OXIDAÇÃO F1/F2</t>
  </si>
  <si>
    <t>FIXAÇÃO DA BASE TORRE-OXIDAÇÃO F3</t>
  </si>
  <si>
    <t>FIXAÇÃO DA BASE TORRE-OXIDAÇÃO F4/F5</t>
  </si>
  <si>
    <t>CABO C/ CORPOS ESTRANHOS</t>
  </si>
  <si>
    <t>DIFICULDADE DE ACESSO</t>
  </si>
  <si>
    <t>EMENDA C/ PONTO QUENTE 45° C ≤ ∆T &lt; 55° C</t>
  </si>
  <si>
    <t>EMENDA C/ PONTO QUENTE ∆T &lt; 45° C</t>
  </si>
  <si>
    <t>EMENDA C/ PONTO QUENTE ∆T ≥ 55° C</t>
  </si>
  <si>
    <t>ANEL C/ FERRAGEM EXPOSTA - F3</t>
  </si>
  <si>
    <t>ANEL C/ FERRAGEM EXPOSTA F1/F2</t>
  </si>
  <si>
    <t>ANEL C/ FERRAGEM EXPOSTA F4/ F5</t>
  </si>
  <si>
    <t>CONECTOR DO JUMPER OXIDADOS F1/F2</t>
  </si>
  <si>
    <t>CONECTOR DO JUMPER OXIDADO F4/F5</t>
  </si>
  <si>
    <t>ACOMPANHAR EVOLUÇÃO-ANEL</t>
  </si>
  <si>
    <t>CRUZETA COMPROMETIDA-PERIGOSO</t>
  </si>
  <si>
    <t>CRUZETA FERRAGEM EXPOSTA F1/F2</t>
  </si>
  <si>
    <t>PARAFUSO  "U" OXIDADO  F1/F2</t>
  </si>
  <si>
    <t>POSTE C/ CASA DE ABELHAS / MARIBONDOS</t>
  </si>
  <si>
    <t>POSTE C/ CASA DE CUPINS</t>
  </si>
  <si>
    <t>POSTE C/ FERRAGEM EXPOSTA F1/F2</t>
  </si>
  <si>
    <t>POSTE C/ INCLINAÇÃO LEVE</t>
  </si>
  <si>
    <t>POSTE C/ INCLINACÃO MÉDIA</t>
  </si>
  <si>
    <t>POSTE C/ INCLINAÇÃO PERIGOSA</t>
  </si>
  <si>
    <t>POSTE TRICADO-PERIGOSO</t>
  </si>
  <si>
    <t>POSTE C/ SINAIS DE DESCARGA ATMOSF.</t>
  </si>
  <si>
    <t>TORRE - PEÇA INFERIOR DA-FALTA</t>
  </si>
  <si>
    <t>TORRE-PEÇA INFERIOR-OXIDAÇÃO F3</t>
  </si>
  <si>
    <t>TORRE-PEÇA INFERIOR-OXIDAÇÃO F1/F2</t>
  </si>
  <si>
    <t>TORRE-PEÇA INFERIOR-OXIDAÇÃO F4/F5</t>
  </si>
  <si>
    <t>TORRE-PEÇA INTERMEDIÁRIA-FALTA</t>
  </si>
  <si>
    <t>TORRE-PEÇA INTERMED.-OXIDAÇÃO F1/F2</t>
  </si>
  <si>
    <t>TORRE-PEÇA INTERMED.-OXIDAÇÃO F3</t>
  </si>
  <si>
    <t>TORRE-PEÇA INTERMED.-OXIDAÇÃO F4/F5</t>
  </si>
  <si>
    <t>TORRE-PEÇA SUPERIOR-FALTA</t>
  </si>
  <si>
    <t>TORRE-PEÇA SUPERIOR OXIDAÇÃO F1/F2</t>
  </si>
  <si>
    <t>TORRE-PEÇA SUPERIOR OXIDAÇÃO F3</t>
  </si>
  <si>
    <t>TORRE-PEÇA SUPERIOR OXIDAÇÃO F4/F5</t>
  </si>
  <si>
    <t>ELO LIGAÇÃO OXIDADO  F3</t>
  </si>
  <si>
    <t>ELO LIGAÇÃO OXIDADO  F4/F5</t>
  </si>
  <si>
    <t>CONTRAPINO DO GRA. ANC. OXIDAÇÃO F1/F2</t>
  </si>
  <si>
    <t>CONTRAPINO DO GRA. ANC. OXIDAÇÃO F3</t>
  </si>
  <si>
    <t>CONTRAPINO DO GRA. ANC. OXIDAÇÃO F4/F5</t>
  </si>
  <si>
    <t>CONTRAPINO DO GRA. ANC. DANIFICADO</t>
  </si>
  <si>
    <t>GRAMPO ANCORAGEM</t>
  </si>
  <si>
    <t>CONTRAPINO-GRA. SUSPENS. INFER. DANIFIC.</t>
  </si>
  <si>
    <t>CONTRAPINO-GRA.SUSPENS.INFER. OXID. F1/F2</t>
  </si>
  <si>
    <t>CONTRAPINO-GRA.SUSPENS.INFER. OXID. F3</t>
  </si>
  <si>
    <t>CONTRAPINO-GRA.SUSPENS.INFER. OXID. F4/F5</t>
  </si>
  <si>
    <t>CONTRAPINO-GRA.SUSPENS.INFER.DESENCAIXADO</t>
  </si>
  <si>
    <t>CONTRAPINO-GRA.SUSPENS.SUPER.DESENCAIXADO</t>
  </si>
  <si>
    <t>CONTRAPINO-GRA.SUSPENS.SUPER. OXID. F1/F2</t>
  </si>
  <si>
    <t>CONTRAPINO-GRA.SUSPENS.SUPER. OXID. F3</t>
  </si>
  <si>
    <t>CONTRAPINO-GRA.SUSPENS.SUPER. OXID. F4/F5</t>
  </si>
  <si>
    <t>GRAMPO ANCORAGEM OXIDADO F3</t>
  </si>
  <si>
    <t>GRAMPO ANCORAGEM OXIDADO F4/F5</t>
  </si>
  <si>
    <t>PARAFUSO OLHAL OXIDADO F3</t>
  </si>
  <si>
    <t>PARAFUSO OLHAL OXIDADO F4/F5</t>
  </si>
  <si>
    <t>CORPOS ESTRANHO NA CADEIA DE ISOLADOR</t>
  </si>
  <si>
    <t>CABO GUARDA C/ TENTO PARTIDO</t>
  </si>
  <si>
    <t>CABO GUARDA C/ TENTO DANIFICADO</t>
  </si>
  <si>
    <t>PR ESTOURADO</t>
  </si>
  <si>
    <t>PR TRINCADO</t>
  </si>
  <si>
    <t>PARAFUSO DE FIXAÇÃO DO PR  OXIDAÇÃO F3</t>
  </si>
  <si>
    <t>BA13</t>
  </si>
  <si>
    <t>BA14</t>
  </si>
  <si>
    <t>BA15</t>
  </si>
  <si>
    <t>BA16</t>
  </si>
  <si>
    <t>CB19</t>
  </si>
  <si>
    <t>CB20</t>
  </si>
  <si>
    <t>CB21</t>
  </si>
  <si>
    <t>CB22</t>
  </si>
  <si>
    <t>ACOMPANHAR ÁREA ALAGADA</t>
  </si>
  <si>
    <t>ACOMPANHAR EVOLUÇÃO PONTO QUENTE</t>
  </si>
  <si>
    <t>AF01</t>
  </si>
  <si>
    <t>AF02</t>
  </si>
  <si>
    <t>AF03</t>
  </si>
  <si>
    <t>AF04</t>
  </si>
  <si>
    <t>AF05</t>
  </si>
  <si>
    <t>AF06</t>
  </si>
  <si>
    <t>AF07</t>
  </si>
  <si>
    <t>AF08</t>
  </si>
  <si>
    <t>AF09</t>
  </si>
  <si>
    <t>AC01</t>
  </si>
  <si>
    <t>AC02</t>
  </si>
  <si>
    <t>AC03</t>
  </si>
  <si>
    <t>AC04</t>
  </si>
  <si>
    <t>AC05</t>
  </si>
  <si>
    <t>AC06</t>
  </si>
  <si>
    <t>BA01</t>
  </si>
  <si>
    <t>BA02</t>
  </si>
  <si>
    <t>BA03</t>
  </si>
  <si>
    <t>BA04</t>
  </si>
  <si>
    <t>BA05</t>
  </si>
  <si>
    <t>BA06</t>
  </si>
  <si>
    <t>BA07</t>
  </si>
  <si>
    <t>BA08</t>
  </si>
  <si>
    <t>BA09</t>
  </si>
  <si>
    <t>BA10</t>
  </si>
  <si>
    <t>BA11</t>
  </si>
  <si>
    <t>BA12</t>
  </si>
  <si>
    <t>CB01</t>
  </si>
  <si>
    <t>CB02</t>
  </si>
  <si>
    <t>CB03</t>
  </si>
  <si>
    <t>CB04</t>
  </si>
  <si>
    <t>CB05</t>
  </si>
  <si>
    <t>CB06</t>
  </si>
  <si>
    <t>CB07</t>
  </si>
  <si>
    <t>CB08</t>
  </si>
  <si>
    <t>CB09</t>
  </si>
  <si>
    <t>CB10</t>
  </si>
  <si>
    <t>CB11</t>
  </si>
  <si>
    <t>CB12</t>
  </si>
  <si>
    <t>CB13</t>
  </si>
  <si>
    <t>CB14</t>
  </si>
  <si>
    <t>CB15</t>
  </si>
  <si>
    <t>CB16</t>
  </si>
  <si>
    <t>CB17</t>
  </si>
  <si>
    <t>CB18</t>
  </si>
  <si>
    <t>ES01</t>
  </si>
  <si>
    <t>ES14</t>
  </si>
  <si>
    <t>ES04</t>
  </si>
  <si>
    <t>ES02</t>
  </si>
  <si>
    <t>ES03</t>
  </si>
  <si>
    <t>ES05</t>
  </si>
  <si>
    <t>ES06</t>
  </si>
  <si>
    <t>ES07</t>
  </si>
  <si>
    <t>ES08</t>
  </si>
  <si>
    <t>ES09</t>
  </si>
  <si>
    <t>ES10</t>
  </si>
  <si>
    <t>ES11</t>
  </si>
  <si>
    <t>ES12</t>
  </si>
  <si>
    <t>ES13</t>
  </si>
  <si>
    <t>ES15</t>
  </si>
  <si>
    <t>ES16</t>
  </si>
  <si>
    <t>ES17</t>
  </si>
  <si>
    <t>ES18</t>
  </si>
  <si>
    <t>ES19</t>
  </si>
  <si>
    <t>ES20</t>
  </si>
  <si>
    <t>ES21</t>
  </si>
  <si>
    <t>ES22</t>
  </si>
  <si>
    <t>ES23</t>
  </si>
  <si>
    <t>ES24</t>
  </si>
  <si>
    <t>ES25</t>
  </si>
  <si>
    <t>ES26</t>
  </si>
  <si>
    <t>ES27</t>
  </si>
  <si>
    <t>ES28</t>
  </si>
  <si>
    <t>ES29</t>
  </si>
  <si>
    <t>ES30</t>
  </si>
  <si>
    <t>ES31</t>
  </si>
  <si>
    <t>ES34</t>
  </si>
  <si>
    <t>ES35</t>
  </si>
  <si>
    <t>ES36</t>
  </si>
  <si>
    <t>ES37</t>
  </si>
  <si>
    <t>ES38</t>
  </si>
  <si>
    <t>ES39</t>
  </si>
  <si>
    <t>ES40</t>
  </si>
  <si>
    <t>ES41</t>
  </si>
  <si>
    <t>ES42</t>
  </si>
  <si>
    <t>ES43</t>
  </si>
  <si>
    <t>ES44</t>
  </si>
  <si>
    <t>ES45</t>
  </si>
  <si>
    <t>FA01</t>
  </si>
  <si>
    <t>FA02</t>
  </si>
  <si>
    <t>FA03</t>
  </si>
  <si>
    <t>FA04</t>
  </si>
  <si>
    <t>FA05</t>
  </si>
  <si>
    <t>FA06</t>
  </si>
  <si>
    <t>FA07</t>
  </si>
  <si>
    <t>FA08</t>
  </si>
  <si>
    <t>FA09</t>
  </si>
  <si>
    <t>FA10</t>
  </si>
  <si>
    <t>FA11</t>
  </si>
  <si>
    <t>FA12</t>
  </si>
  <si>
    <t>FA13</t>
  </si>
  <si>
    <t>FA14</t>
  </si>
  <si>
    <t>FA15</t>
  </si>
  <si>
    <t>FA16</t>
  </si>
  <si>
    <t>FA17</t>
  </si>
  <si>
    <t>FA18</t>
  </si>
  <si>
    <t>FA19</t>
  </si>
  <si>
    <t>FA20</t>
  </si>
  <si>
    <t>FA21</t>
  </si>
  <si>
    <t>FA22</t>
  </si>
  <si>
    <t>FA23</t>
  </si>
  <si>
    <t>FA24</t>
  </si>
  <si>
    <t>FA25</t>
  </si>
  <si>
    <t>FA26</t>
  </si>
  <si>
    <t>FA27</t>
  </si>
  <si>
    <t>FA28</t>
  </si>
  <si>
    <t>FA29</t>
  </si>
  <si>
    <t>FA30</t>
  </si>
  <si>
    <t>FA31</t>
  </si>
  <si>
    <t>FA32</t>
  </si>
  <si>
    <t>FA33</t>
  </si>
  <si>
    <t>FA34</t>
  </si>
  <si>
    <t>FA35</t>
  </si>
  <si>
    <t>FA36</t>
  </si>
  <si>
    <t>FA37</t>
  </si>
  <si>
    <t>FA38</t>
  </si>
  <si>
    <t>FA39</t>
  </si>
  <si>
    <t>IS01</t>
  </si>
  <si>
    <t>IS02</t>
  </si>
  <si>
    <t>IS03</t>
  </si>
  <si>
    <t>IS04</t>
  </si>
  <si>
    <t>IS05</t>
  </si>
  <si>
    <t>IS06</t>
  </si>
  <si>
    <t>IS07</t>
  </si>
  <si>
    <t>IS08</t>
  </si>
  <si>
    <t>IS09</t>
  </si>
  <si>
    <t>IS10</t>
  </si>
  <si>
    <t>IS11</t>
  </si>
  <si>
    <t>IS12</t>
  </si>
  <si>
    <t>IS13</t>
  </si>
  <si>
    <t>IS14</t>
  </si>
  <si>
    <t>IS15</t>
  </si>
  <si>
    <t>IS16</t>
  </si>
  <si>
    <t>IS17</t>
  </si>
  <si>
    <t>IS18</t>
  </si>
  <si>
    <t>IS19</t>
  </si>
  <si>
    <t>IS20</t>
  </si>
  <si>
    <t>PR01</t>
  </si>
  <si>
    <t>PR02</t>
  </si>
  <si>
    <t>PR03</t>
  </si>
  <si>
    <t>PR04</t>
  </si>
  <si>
    <t>PR05</t>
  </si>
  <si>
    <t>PR06</t>
  </si>
  <si>
    <t>PR07</t>
  </si>
  <si>
    <t>PR08</t>
  </si>
  <si>
    <t>PR09</t>
  </si>
  <si>
    <t>PR10</t>
  </si>
  <si>
    <t>PR11</t>
  </si>
  <si>
    <t>PR12</t>
  </si>
  <si>
    <t>PR13</t>
  </si>
  <si>
    <t>PR14</t>
  </si>
  <si>
    <t>PR15</t>
  </si>
  <si>
    <t>PR16</t>
  </si>
  <si>
    <t>PR17</t>
  </si>
  <si>
    <t>PR18</t>
  </si>
  <si>
    <t>PR19</t>
  </si>
  <si>
    <t>PR20</t>
  </si>
  <si>
    <t>SN01</t>
  </si>
  <si>
    <t>TN01</t>
  </si>
  <si>
    <t>SN02</t>
  </si>
  <si>
    <t>SN03</t>
  </si>
  <si>
    <t>SN04</t>
  </si>
  <si>
    <t>SN05</t>
  </si>
  <si>
    <t>SN06</t>
  </si>
  <si>
    <t>TN02</t>
  </si>
  <si>
    <t>TN03</t>
  </si>
  <si>
    <t>TN04</t>
  </si>
  <si>
    <t>TN05</t>
  </si>
  <si>
    <t>TN06</t>
  </si>
  <si>
    <t>TN07</t>
  </si>
  <si>
    <t>TN08</t>
  </si>
  <si>
    <t>ISOLADOR OXIDADO F4/F5</t>
  </si>
  <si>
    <t>ISOL. QUEBRADO 138KV - 02 OU MENOS DE 02</t>
  </si>
  <si>
    <t>PARAFUSO DE FIXAÇ. DO PR  OXIDAÇÃO F1/F2</t>
  </si>
  <si>
    <t>PARAFUSO DE FIXAÇ. DO PR  OXIDAÇÃO F4/F5</t>
  </si>
  <si>
    <t>TABELA DE DEFEITOS DE LT</t>
  </si>
  <si>
    <t>ACESSO_</t>
  </si>
  <si>
    <t>POSTE_</t>
  </si>
  <si>
    <t>TORRE_</t>
  </si>
  <si>
    <t>LOCAL DE INSTALÇÃO</t>
  </si>
  <si>
    <t>MA-SL-LT-ABV/CCL-C1-02S3</t>
  </si>
  <si>
    <t>MA-SL-LT-AGD/IAQ-C1-02N4</t>
  </si>
  <si>
    <t>MA-SL-LT-ARC/ODA-C1-02V5</t>
  </si>
  <si>
    <t>MA-SL-LT-CET/AGD-C1-02N3</t>
  </si>
  <si>
    <t>MA-SL-LT-CET/RNC-C1-02N2</t>
  </si>
  <si>
    <t>MA-SL-LT-CMR/ABV-C1-02S2</t>
  </si>
  <si>
    <t>MA-SL-LT-CHT/TRU-C1-02L2</t>
  </si>
  <si>
    <t>MA-SL-LT-FLY/FLP-C1-02P1</t>
  </si>
  <si>
    <t>MA-SL-LT-FLY/FLP-C2-02P2</t>
  </si>
  <si>
    <t>MA-SL-LT-FLY/ILS-C1-02L1</t>
  </si>
  <si>
    <t>MA-SL-LT-FQL/CHT-C1-02N1</t>
  </si>
  <si>
    <t>MA-SL-LT-FQL/STT-C1-02L1</t>
  </si>
  <si>
    <t>MA-SL-LT-IPS/SLF-C1-02M1</t>
  </si>
  <si>
    <t>MA-SL-LT-ITM/RSO-C1-02L1</t>
  </si>
  <si>
    <t>MA-SL-LT-ITM/SRI-C1-02L2</t>
  </si>
  <si>
    <t>MA-SL-LT-IAQ/TGR-C1-02S1</t>
  </si>
  <si>
    <t>MA-SL-LT-IAQ/VTR-C1-02L1</t>
  </si>
  <si>
    <t>MA-SL-LT-MAB/CDO-C1-02M2</t>
  </si>
  <si>
    <t>MA-SL-LT-MAB/SJR-C1-02M1</t>
  </si>
  <si>
    <t>MA-SL-LT-MAR/TTF-C1-02L2</t>
  </si>
  <si>
    <t>MA-SL-LT-MRA/ITM-C1-02J1</t>
  </si>
  <si>
    <t>MA-SL-LT-MRA/ITM-C2-02J3</t>
  </si>
  <si>
    <t>MA-SL-LT-RNC/SMC-C1-02N2</t>
  </si>
  <si>
    <t>MA-SL-LT-SRI/RSO-C1-02M1</t>
  </si>
  <si>
    <t>MA-SL-LT-STT/MAB-C1-02M4</t>
  </si>
  <si>
    <t>MA-SL-LT-SLF/RNC-C1-02L4</t>
  </si>
  <si>
    <t>MA-SL-LT-SLF/TRU-C1-02L3</t>
  </si>
  <si>
    <t>MA-SL-LT-SLI/CET-C2-02J3</t>
  </si>
  <si>
    <t>MA-SL-LT-SLI/RNC-C1-02J7</t>
  </si>
  <si>
    <t>MA-SL-LT-SLI/FQL-C1-02J6</t>
  </si>
  <si>
    <t>MA-SL-LT-SLI/FQL-C2-02J5</t>
  </si>
  <si>
    <t>MA-SL-LT-SLI/IPS-C1-02J2</t>
  </si>
  <si>
    <t>MA-SL-LT-SLI/IAQ-C1-02J4</t>
  </si>
  <si>
    <t>MA-SL-LT-SLI/MAR-C1-02J1</t>
  </si>
  <si>
    <t>MA-SL-LT-SLI/MAR-C2-02J8</t>
  </si>
  <si>
    <t>MA-SL-LT-SLI/VLP-C1-02J9</t>
  </si>
  <si>
    <t>MA-SL-LT-SLT/ARC-C1-02V4</t>
  </si>
  <si>
    <t>MA-SL-LT-SLT/CHT-C1-02V2</t>
  </si>
  <si>
    <t>MA-SL-LT-SLT/MAB-C1-02V3</t>
  </si>
  <si>
    <t>MA-SL-LT-SLT/TRU-C1-02V1</t>
  </si>
  <si>
    <t>MA-SL-LT-TTF/CMR-C1-02S1</t>
  </si>
  <si>
    <t>MA-SL-LT-UBS/BRN-C1-02L3</t>
  </si>
  <si>
    <t>MA-SL-LT-ARI/VNA-C2-02L3</t>
  </si>
  <si>
    <t>MA-SL-LT-BQM/ACT-C1-02V3</t>
  </si>
  <si>
    <t>MA-SL-LT-ECN/GNF-C1-02V2</t>
  </si>
  <si>
    <t>MA-SL-LT-ECN/GNF-C2-02V3</t>
  </si>
  <si>
    <t>MA-SL-LT-ECN/NVO-C1-02V1</t>
  </si>
  <si>
    <t>MA-SL-LT-GNF/MNS-C1-02J1</t>
  </si>
  <si>
    <t>MA-SL-LT-MNS/ARA-C1-02J2</t>
  </si>
  <si>
    <t>MA-SL-LT-MRA/ARI-C2-02J2</t>
  </si>
  <si>
    <t>MA-SL-LT-MRA/TMA-C1-03M4</t>
  </si>
  <si>
    <t>MA-SL-LT-MRA/TMA-C2-03M5</t>
  </si>
  <si>
    <t>MA-SL-LT-PHO/MIR-C1-02M1</t>
  </si>
  <si>
    <t>MA-SL-LT-TMA/BQM-C1-02V2</t>
  </si>
  <si>
    <t>MA-SL-LT-TMA/PHO-C1-02V1</t>
  </si>
  <si>
    <t>MA-SL-LT-TMA/SVF-C1-02M2</t>
  </si>
  <si>
    <t>MA-BC-LT-ZDC/NVO-C1-02M1</t>
  </si>
  <si>
    <t>MA-BC-LT-ARI/STI-C1-02L1</t>
  </si>
  <si>
    <t>MA-BC-LT-BCB/VFR-C1-02L1</t>
  </si>
  <si>
    <t>MA-BC-LT-BCB/VFR-C2-02L5</t>
  </si>
  <si>
    <t>MA-BC-LT-BJD/ZDC-C1-02L1</t>
  </si>
  <si>
    <t>MA-BC-LT-DPO/SAL-C1-02L2</t>
  </si>
  <si>
    <t>MA-BC-LT-FLY/STL-C1-02J1</t>
  </si>
  <si>
    <t>MA-BC-LT-IGG/LPD-C1-02M1</t>
  </si>
  <si>
    <t>MA-BC-LT-ITM/VGR-C1-02L3</t>
  </si>
  <si>
    <t>MA-BC-LT-MRA/STI-C2-03M2</t>
  </si>
  <si>
    <t>MA-BC-LT-PDS/IGG-C1-02L2</t>
  </si>
  <si>
    <t>MA-BC-LT-PDS/IGG-C2-02L4</t>
  </si>
  <si>
    <t>MA-BC-LT-PDS/OGX-C1-02L3</t>
  </si>
  <si>
    <t>MA-BC-LT-PRO/BCB-C1-02J3</t>
  </si>
  <si>
    <t>MA-BC-LT-PRO/BCB-C2-02J6</t>
  </si>
  <si>
    <t>MA-BC-LT-PRO/CRA-C1-02J1</t>
  </si>
  <si>
    <t>MA-BC-LT-PRO/PDS-C1-02J5</t>
  </si>
  <si>
    <t>MA-BC-LT-PRO/PDS-C2-02J8</t>
  </si>
  <si>
    <t>MA-BC-LT-PRO/SMT-C1-02J2</t>
  </si>
  <si>
    <t>MA-BC-LT-PDD/BDC-C1-02V2</t>
  </si>
  <si>
    <t>MA-BC-LT-PDD/PDT-C1-02V1</t>
  </si>
  <si>
    <t>MA-BC-LT-PDD/PDT-C2-02V3</t>
  </si>
  <si>
    <t>MA-BC-LT-PDT/DPO-C1-02L1</t>
  </si>
  <si>
    <t>MA-BC-LT-PDT/SDM-C1-02L2</t>
  </si>
  <si>
    <t>MA-BC-LT-STI/BJD-C1-02L3</t>
  </si>
  <si>
    <t>MA-BC-LT-STI/ETT-C2-02L4</t>
  </si>
  <si>
    <t>MA-BC-LT-STI/ZDC-C1-02L2</t>
  </si>
  <si>
    <t>MA-BC-LT-MRA/STI-C1-03M1</t>
  </si>
  <si>
    <t>MA-TI-LT-UBE/SJP-C1-02J3</t>
  </si>
  <si>
    <t>MA-TI-LT-CXS/SCX-C1-02V4</t>
  </si>
  <si>
    <t>MA-TI-LT-CXS/TGA-C1-02V3</t>
  </si>
  <si>
    <t>MA-TI-LT-CHA/UBS-C1-02L2</t>
  </si>
  <si>
    <t>MA-TI-LT-COO/FCO-C1-02M2</t>
  </si>
  <si>
    <t>MA-TI-LT-CNO/CHA-C1-02J2</t>
  </si>
  <si>
    <t>MA-TI-LT-CNO/ITJ-C1-02J4</t>
  </si>
  <si>
    <t>MA-TI-LT-CNO/PLA-C1-02J1</t>
  </si>
  <si>
    <t>MA-TI-LT-FLY/EGD-C1-02V5</t>
  </si>
  <si>
    <t>MA-TI-LT-FLY/SCH-C1-04S1</t>
  </si>
  <si>
    <t>MA-TI-LT-IAI/COO-C1-02L1</t>
  </si>
  <si>
    <t>MA-TI-LT-PLA/CHA-C1-02J3</t>
  </si>
  <si>
    <t>MA-TI-LT-PLA/UBS-C1-02M1</t>
  </si>
  <si>
    <t>MA-TI-LT-IAI/COO-C2-02J9</t>
  </si>
  <si>
    <t>MA-TI-LT-PRO/IAI-C1-02J4</t>
  </si>
  <si>
    <t>MA-TI-LT-PRO/IAI-C2-02J7</t>
  </si>
  <si>
    <t>MA-TI-LT-SBN/BDR-C1-02L1</t>
  </si>
  <si>
    <t>MA-TI-LT-SDM/COL-C1-02M1</t>
  </si>
  <si>
    <t>MA-TI-LT-SJP/PRB-C1-02L1</t>
  </si>
  <si>
    <t>MA-TI-LT-TBD/SBN-C1-02M1</t>
  </si>
  <si>
    <t>MA-TI-LT-TSA/CXS-C2-02V2</t>
  </si>
  <si>
    <t>MA-TI-LT-TSA/CXS-C1-02V1</t>
  </si>
  <si>
    <t>MA-TI-LT-TSA/TMO-C1-02J1</t>
  </si>
  <si>
    <t>MA-TI-LT-TMO/MTS-C1-02L2</t>
  </si>
  <si>
    <t>MA-TI-LT-TMO/TMD-C1-02L1</t>
  </si>
  <si>
    <t>MA-IZ-LT-ABC/CAR-C1-02L2</t>
  </si>
  <si>
    <t>MA-IZ-LT-ACL/ITG-C1-02N2</t>
  </si>
  <si>
    <t>MA-IZ-LT-ACL/PQA-C1-02N1</t>
  </si>
  <si>
    <t>MA-IZ-LT-BPT/SPT-C1-02L1</t>
  </si>
  <si>
    <t>MA-IZ-LT-BSS/BLS-C1-02V1</t>
  </si>
  <si>
    <t>MA-IZ-LT-BSS/BPT-C1-02V2</t>
  </si>
  <si>
    <t>MA-IZ-LT-BLS/IBS-C1-02V3</t>
  </si>
  <si>
    <t>MA-IZ-LT-BLS/RCO-C1-02V5</t>
  </si>
  <si>
    <t>MA-IZ-LT-BSS/SRM-C1-02V4</t>
  </si>
  <si>
    <t>MA-IZ-LT-ETT/BCP-C1-02N1</t>
  </si>
  <si>
    <t>MA-IZ-LT-FLY/ETE-C1-02N1</t>
  </si>
  <si>
    <t>MA-IZ-LT-FTN/BLS-C1-02J1</t>
  </si>
  <si>
    <t>MA-IZ-LT-GEL/SNO-C1-02V1</t>
  </si>
  <si>
    <t>MA-IZ-LT-IPZ/ACL-C1-02L1</t>
  </si>
  <si>
    <t>MA-IZ-LT-IPZ/ACL-C2-02L4</t>
  </si>
  <si>
    <t>MA-IZ-LT-IPZ/ACL-C3-02L8</t>
  </si>
  <si>
    <t>MA-IZ-LT-IPZ/IPA-C1-02L5</t>
  </si>
  <si>
    <t>MA-IZ-LT-IPZ/IPA-C2-02L7</t>
  </si>
  <si>
    <t>MA-IZ-LT-IPZ/IPC-C1-02L2</t>
  </si>
  <si>
    <t>MA-IZ-LT-IPA/SLR-C1-02M1</t>
  </si>
  <si>
    <t>MA-IZ-LT-IPZ/GEL-C1-02L3</t>
  </si>
  <si>
    <t>MA-IZ-LT-IPA/SLC-C1-02M2</t>
  </si>
  <si>
    <t>MA-IZ-LT-IPA/SRT-C1-02L6</t>
  </si>
  <si>
    <t>MA-IZ-LT-PFC/ABC-C1-02L1</t>
  </si>
  <si>
    <t>MA-IZ-LT-PFO/FTN-C1-03V1</t>
  </si>
  <si>
    <t>MA-IZ-LT-PFO/PFD-C1-02L3</t>
  </si>
  <si>
    <t>MA-IZ-LT-PFC/SNO-C1-02J6</t>
  </si>
  <si>
    <t>MA-IZ-LT-SRT/BRI-C1-02S1</t>
  </si>
  <si>
    <t>MA-IZ-LT-SPT/CGR-C1-02L2</t>
  </si>
  <si>
    <t>MA-IZ-LT-SNO/GJU-C1-02V1</t>
  </si>
  <si>
    <t>ABV/CCL-C1-02S3</t>
  </si>
  <si>
    <t>AGD/IAQ-C1-02N4</t>
  </si>
  <si>
    <t>ARC/ODA-C1-02V5</t>
  </si>
  <si>
    <t>CET/AGD-C1-02N3</t>
  </si>
  <si>
    <t>CET/RNC-C1-02N2</t>
  </si>
  <si>
    <t>CMR/ABV-C1-02S2</t>
  </si>
  <si>
    <t>CHT/TRU-C1-02L2</t>
  </si>
  <si>
    <t>FLY/FLP-C1-02P1</t>
  </si>
  <si>
    <t>FLY/FLP-C2-02P2</t>
  </si>
  <si>
    <t>FLY/ILS-C1-02L1</t>
  </si>
  <si>
    <t>FQL/CHT-C1-02N1</t>
  </si>
  <si>
    <t>FQL/STT-C1-02L1</t>
  </si>
  <si>
    <t>IPS/SLF-C1-02M1</t>
  </si>
  <si>
    <t>ITM/RSO-C1-02L1</t>
  </si>
  <si>
    <t>ITM/SRI-C1-02L2</t>
  </si>
  <si>
    <t>IAQ/TGR-C1-02S1</t>
  </si>
  <si>
    <t>IAQ/VTR-C1-02L1</t>
  </si>
  <si>
    <t>MAB/CDO-C1-02M2</t>
  </si>
  <si>
    <t>MAB/SJR-C1-02M1</t>
  </si>
  <si>
    <t>MAR/TTF-C1-02L2</t>
  </si>
  <si>
    <t>MRA/ITM-C1-02J1</t>
  </si>
  <si>
    <t>MRA/ITM-C2-02J3</t>
  </si>
  <si>
    <t>RNC/SMC-C1-02N2</t>
  </si>
  <si>
    <t>SRI/RSO-C1-02M1</t>
  </si>
  <si>
    <t>STT/MAB-C1-02M4</t>
  </si>
  <si>
    <t>SLF/RNC-C1-02L4</t>
  </si>
  <si>
    <t>SLF/TRU-C1-02L3</t>
  </si>
  <si>
    <t>SLI/CET-C2-02J3</t>
  </si>
  <si>
    <t>SLI/RNC-C1-02J7</t>
  </si>
  <si>
    <t>SLI/FQL-C1-02J6</t>
  </si>
  <si>
    <t>SLI/FQL-C2-02J5</t>
  </si>
  <si>
    <t>SLI/IPS-C1-02J2</t>
  </si>
  <si>
    <t>SLI/IAQ-C1-02J4</t>
  </si>
  <si>
    <t>SLI/MAR-C1-02J1</t>
  </si>
  <si>
    <t>SLI/MAR-C2-02J8</t>
  </si>
  <si>
    <t>SLI/VLP-C1-02J9</t>
  </si>
  <si>
    <t>SLT/ARC-C1-02V4</t>
  </si>
  <si>
    <t>SLT/CHT-C1-02V2</t>
  </si>
  <si>
    <t>SLT/MAB-C1-02V3</t>
  </si>
  <si>
    <t>SLT/TRU-C1-02V1</t>
  </si>
  <si>
    <t>TTF/CMR-C1-02S1</t>
  </si>
  <si>
    <t>UBS/BRN-C1-02L3</t>
  </si>
  <si>
    <t>ARI/VNA-C2-02L3</t>
  </si>
  <si>
    <t>BQM/ACT-C1-02V3</t>
  </si>
  <si>
    <t>ECN/GNF-C1-02V2</t>
  </si>
  <si>
    <t>ECN/GNF-C2-02V3</t>
  </si>
  <si>
    <t>ECN/NVO-C1-02V1</t>
  </si>
  <si>
    <t>GNF/MNS-C1-02J1</t>
  </si>
  <si>
    <t>MNS/ARA-C1-02J2</t>
  </si>
  <si>
    <t>MRA/ARI-C2-02J2</t>
  </si>
  <si>
    <t>MRA/TMA-C1-03M4</t>
  </si>
  <si>
    <t>MRA/TMA-C2-03M5</t>
  </si>
  <si>
    <t>PHO/MIR-C1-02M1</t>
  </si>
  <si>
    <t>TMA/BQM-C1-02V2</t>
  </si>
  <si>
    <t>TMA/PHO-C1-02V1</t>
  </si>
  <si>
    <t>TMA/SVF-C1-02M2</t>
  </si>
  <si>
    <t>ZDC/NVO-C1-02M1</t>
  </si>
  <si>
    <t>ARI/STI-C1-02L1</t>
  </si>
  <si>
    <t>BCB/VFR-C1-02L1</t>
  </si>
  <si>
    <t>BCB/VFR-C2-02L5</t>
  </si>
  <si>
    <t>BJD/ZDC-C1-02L1</t>
  </si>
  <si>
    <t>DPO/SAL-C1-02L2</t>
  </si>
  <si>
    <t>FLY/STL-C1-02J1</t>
  </si>
  <si>
    <t>IGG/LPD-C1-02M1</t>
  </si>
  <si>
    <t>ITM/VGR-C1-02L3</t>
  </si>
  <si>
    <t>MRA/STI-C2-03M2</t>
  </si>
  <si>
    <t>PDS/IGG-C1-02L2</t>
  </si>
  <si>
    <t>PDS/IGG-C2-02L4</t>
  </si>
  <si>
    <t>PDS/OGX-C1-02L3</t>
  </si>
  <si>
    <t>PRO/BCB-C1-02J3</t>
  </si>
  <si>
    <t>PRO/BCB-C2-02J6</t>
  </si>
  <si>
    <t>PRO/CRA-C1-02J1</t>
  </si>
  <si>
    <t>PRO/PDS-C1-02J5</t>
  </si>
  <si>
    <t>PRO/PDS-C2-02J8</t>
  </si>
  <si>
    <t>PRO/SMT-C1-02J2</t>
  </si>
  <si>
    <t>PDD/BDC-C1-02V2</t>
  </si>
  <si>
    <t>PDD/PDT-C1-02V1</t>
  </si>
  <si>
    <t>PDD/PDT-C2-02V3</t>
  </si>
  <si>
    <t>PDT/DPO-C1-02L1</t>
  </si>
  <si>
    <t>PDT/SDM-C1-02L2</t>
  </si>
  <si>
    <t>STI/BJD-C1-02L3</t>
  </si>
  <si>
    <t>STI/ETT-C2-02L4</t>
  </si>
  <si>
    <t>STI/ZDC-C1-02L2</t>
  </si>
  <si>
    <t>MRA/STI-C1-03M1</t>
  </si>
  <si>
    <t>UBE/SJP-C1-02J3</t>
  </si>
  <si>
    <t>CXS/SCX-C1-02V4</t>
  </si>
  <si>
    <t>CXS/TGA-C1-02V3</t>
  </si>
  <si>
    <t>CHA/UBS-C1-02L2</t>
  </si>
  <si>
    <t>COO/FCO-C1-02M2</t>
  </si>
  <si>
    <t>CNO/CHA-C1-02J2</t>
  </si>
  <si>
    <t>CNO/ITJ-C1-02J4</t>
  </si>
  <si>
    <t>CNO/PLA-C1-02J1</t>
  </si>
  <si>
    <t>FLY/EGD-C1-02V5</t>
  </si>
  <si>
    <t>FLY/SCH-C1-04S1</t>
  </si>
  <si>
    <t>IAI/COO-C1-02L1</t>
  </si>
  <si>
    <t>PLA/CHA-C1-02J3</t>
  </si>
  <si>
    <t>PLA/UBS-C1-02M1</t>
  </si>
  <si>
    <t>IAI/COO-C2-02J9</t>
  </si>
  <si>
    <t>PRO/IAI-C1-02J4</t>
  </si>
  <si>
    <t>PRO/IAI-C2-02J7</t>
  </si>
  <si>
    <t>SBN/BDR-C1-02L1</t>
  </si>
  <si>
    <t>SDM/COL-C1-02M1</t>
  </si>
  <si>
    <t>SJP/PRB-C1-02L1</t>
  </si>
  <si>
    <t>TBD/SBN-C1-02M1</t>
  </si>
  <si>
    <t>TSA/CXS-C2-02V2</t>
  </si>
  <si>
    <t>TSA/CXS-C1-02V1</t>
  </si>
  <si>
    <t>TSA/TMO-C1-02J1</t>
  </si>
  <si>
    <t>TMO/MTS-C1-02L2</t>
  </si>
  <si>
    <t>TMO/TMD-C1-02L1</t>
  </si>
  <si>
    <t>ABC/CAR-C1-02L2</t>
  </si>
  <si>
    <t>ACL/ITG-C1-02N2</t>
  </si>
  <si>
    <t>ACL/PQA-C1-02N1</t>
  </si>
  <si>
    <t>BPT/SPT-C1-02L1</t>
  </si>
  <si>
    <t>BSS/BLS-C1-02V1</t>
  </si>
  <si>
    <t>BSS/BPT-C1-02V2</t>
  </si>
  <si>
    <t>BLS/IBS-C1-02V3</t>
  </si>
  <si>
    <t>BLS/RCO-C1-02V5</t>
  </si>
  <si>
    <t>BSS/SRM-C1-02V4</t>
  </si>
  <si>
    <t>ETT/BCP-C1-02N1</t>
  </si>
  <si>
    <t>FLY/ETE-C1-02N1</t>
  </si>
  <si>
    <t>FTN/BLS-C1-02J1</t>
  </si>
  <si>
    <t>GEL/SNO-C1-02V1</t>
  </si>
  <si>
    <t>IPZ/ACL-C1-02L1</t>
  </si>
  <si>
    <t>IPZ/ACL-C2-02L4</t>
  </si>
  <si>
    <t>IPZ/ACL-C3-02L8</t>
  </si>
  <si>
    <t>IPZ/IPA-C1-02L5</t>
  </si>
  <si>
    <t>IPZ/IPA-C2-02L7</t>
  </si>
  <si>
    <t>IPZ/IPC-C1-02L2</t>
  </si>
  <si>
    <t>IPA/SLR-C1-02M1</t>
  </si>
  <si>
    <t>IPZ/GEL-C1-02L3</t>
  </si>
  <si>
    <t>IPA/SLC-C1-02M2</t>
  </si>
  <si>
    <t>IPA/SRT-C1-02L6</t>
  </si>
  <si>
    <t>PFC/ABC-C1-02L1</t>
  </si>
  <si>
    <t>PFO/FTN-C1-03V1</t>
  </si>
  <si>
    <t>PFO/PFD-C1-02L3</t>
  </si>
  <si>
    <t>PFC/SNO-C1-02J6</t>
  </si>
  <si>
    <t>SRT/BRI-C1-02S1</t>
  </si>
  <si>
    <t>SPT/CGR-C1-02L2</t>
  </si>
  <si>
    <t>SNO/GJU-C1-02V1</t>
  </si>
  <si>
    <t>ÁRVOREFAIXA</t>
  </si>
  <si>
    <t>CONDUTORESCONEXAO</t>
  </si>
  <si>
    <t>FERRAGENSACESSORIOS</t>
  </si>
  <si>
    <t>ISOLADORESCADEIAS</t>
  </si>
  <si>
    <t>SISTEMA DE ATERR.</t>
  </si>
  <si>
    <t>ÁRVORE FAIXA</t>
  </si>
  <si>
    <t>ISOLADORES CADEIAS</t>
  </si>
  <si>
    <t>PARARAIOS</t>
  </si>
  <si>
    <t>SISTEMADEATERR.</t>
  </si>
  <si>
    <t>CONDUTORES CONEXAO</t>
  </si>
  <si>
    <t>FERRAGENS ACESSORIOS</t>
  </si>
  <si>
    <t>CONEXAO</t>
  </si>
  <si>
    <t>POLIMERICO</t>
  </si>
  <si>
    <t>ELO DE LIGACAO</t>
  </si>
  <si>
    <t>GRAMPO SUSPENSAO</t>
  </si>
  <si>
    <t>PARA RAIOS</t>
  </si>
  <si>
    <t>ANEL</t>
  </si>
  <si>
    <t>SINALIZACAO_</t>
  </si>
  <si>
    <t>SISTEMA DE ATERR_</t>
  </si>
  <si>
    <t>SUBGRUPO</t>
  </si>
  <si>
    <t>PARA-RAIOS</t>
  </si>
  <si>
    <t>TIPO DE CIRCUITO</t>
  </si>
  <si>
    <t>APLICAÇÃO</t>
  </si>
  <si>
    <t>YS1</t>
  </si>
  <si>
    <t xml:space="preserve">SIMPLES TRIANGULAR </t>
  </si>
  <si>
    <t>SUSPENSÃO</t>
  </si>
  <si>
    <t>YS1-PR</t>
  </si>
  <si>
    <t>SIMPLES TRIANGULAR COM PARA-RAIOS</t>
  </si>
  <si>
    <t>AP1</t>
  </si>
  <si>
    <t>SIMPLES TRIANGULAR</t>
  </si>
  <si>
    <t>ANCORAGEM</t>
  </si>
  <si>
    <t>AP1-PR</t>
  </si>
  <si>
    <t>AM1</t>
  </si>
  <si>
    <t>AM1-PR</t>
  </si>
  <si>
    <t>T1</t>
  </si>
  <si>
    <t>TERMINAL</t>
  </si>
  <si>
    <t>ANCORAGEM E TERMINAL</t>
  </si>
  <si>
    <t>T1-PR</t>
  </si>
  <si>
    <t>TERMINAL COM PARA-RAIOS</t>
  </si>
  <si>
    <t>AH1</t>
  </si>
  <si>
    <t>SIMPLES HORIZONTAL</t>
  </si>
  <si>
    <t>AH1-PR</t>
  </si>
  <si>
    <t xml:space="preserve"> SIMPLES HORIZONTAL COM PARA-RAIOS</t>
  </si>
  <si>
    <t>TRUP1</t>
  </si>
  <si>
    <t>SIMPLES TRIANGULAR X VERTICAL</t>
  </si>
  <si>
    <t>TRANSIÇÃO DE RURAL X URBANA</t>
  </si>
  <si>
    <t>TRUG1</t>
  </si>
  <si>
    <t>3P-Dg1</t>
  </si>
  <si>
    <t>SIMPLES FASE ÚNICA POR POSTE</t>
  </si>
  <si>
    <t>ANCORAGEM EM DEGRAU</t>
  </si>
  <si>
    <t>3P-G1</t>
  </si>
  <si>
    <t>3P-M1</t>
  </si>
  <si>
    <t>S1D</t>
  </si>
  <si>
    <t>DUPLO VERTICAL</t>
  </si>
  <si>
    <t>S1D-PR</t>
  </si>
  <si>
    <t>DUPLO VERTICAL COM PÁRA-RAIOS</t>
  </si>
  <si>
    <t>AP1D</t>
  </si>
  <si>
    <t xml:space="preserve">DUPLO VERTICAL </t>
  </si>
  <si>
    <t>AP1D-PR</t>
  </si>
  <si>
    <t>AM1D</t>
  </si>
  <si>
    <t>AM1D-PR</t>
  </si>
  <si>
    <t>T1D</t>
  </si>
  <si>
    <t>ANCORAGEM, TERMINAL E DERIVAÇÃO</t>
  </si>
  <si>
    <t>T1D-PR</t>
  </si>
  <si>
    <t>AT1</t>
  </si>
  <si>
    <t>AT1-PR</t>
  </si>
  <si>
    <t>SIMPLES TRIANGULAR COM PARA-RAIO</t>
  </si>
  <si>
    <t>AG1</t>
  </si>
  <si>
    <t>SIMPLES VERTICAL</t>
  </si>
  <si>
    <t>AG1-PR</t>
  </si>
  <si>
    <t>SIMPLES VERTICAL COM PARA-RAIO</t>
  </si>
  <si>
    <t>AG1E</t>
  </si>
  <si>
    <t>AG1B</t>
  </si>
  <si>
    <t>AM2D</t>
  </si>
  <si>
    <t>DUPLO TRIANGULAR</t>
  </si>
  <si>
    <t xml:space="preserve">ANCORAGEM </t>
  </si>
  <si>
    <t>T2D</t>
  </si>
  <si>
    <t>YS2</t>
  </si>
  <si>
    <t>AP2</t>
  </si>
  <si>
    <t>AM2</t>
  </si>
  <si>
    <t>T2</t>
  </si>
  <si>
    <t>SUY1</t>
  </si>
  <si>
    <t>SUY1-PR</t>
  </si>
  <si>
    <t>SU1</t>
  </si>
  <si>
    <t>SU1-PR</t>
  </si>
  <si>
    <t>SU1E</t>
  </si>
  <si>
    <t>AMU1</t>
  </si>
  <si>
    <t>AMU1-PR</t>
  </si>
  <si>
    <t>AMU1E</t>
  </si>
  <si>
    <t>AGU1</t>
  </si>
  <si>
    <t>AGU1-PR</t>
  </si>
  <si>
    <t>SU1D</t>
  </si>
  <si>
    <t>SU1D-PR</t>
  </si>
  <si>
    <t>AMU1D</t>
  </si>
  <si>
    <t>AMU1D-PR</t>
  </si>
  <si>
    <t>DUPLO VERTICAL COM PARA-RAIO</t>
  </si>
  <si>
    <t>AGU1D</t>
  </si>
  <si>
    <t>AGU1D-PR</t>
  </si>
  <si>
    <t>AGU1B</t>
  </si>
  <si>
    <t xml:space="preserve">SIMPLES VERTICAL </t>
  </si>
  <si>
    <t>SU2</t>
  </si>
  <si>
    <t>SU2D</t>
  </si>
  <si>
    <t> DUPLO VERTICAL</t>
  </si>
  <si>
    <t>AMU2</t>
  </si>
  <si>
    <t>SIMPLES VERTICAL </t>
  </si>
  <si>
    <t>AGU2</t>
  </si>
  <si>
    <t>SIMPLES VERTICAL  </t>
  </si>
  <si>
    <t>MSE1</t>
  </si>
  <si>
    <t>MS1</t>
  </si>
  <si>
    <t>MAM1</t>
  </si>
  <si>
    <t>MAT1</t>
  </si>
  <si>
    <t>MAG1</t>
  </si>
  <si>
    <t>MSE2</t>
  </si>
  <si>
    <t>MS2</t>
  </si>
  <si>
    <t>MAM2</t>
  </si>
  <si>
    <t>MAT2</t>
  </si>
  <si>
    <t>MAG2</t>
  </si>
  <si>
    <t>MSU1</t>
  </si>
  <si>
    <t>MAGU1</t>
  </si>
  <si>
    <t>MATU1</t>
  </si>
  <si>
    <t>MAMU1</t>
  </si>
  <si>
    <t>MSU2</t>
  </si>
  <si>
    <t>MAGU2</t>
  </si>
  <si>
    <t>MATU2</t>
  </si>
  <si>
    <t>MAMU2</t>
  </si>
  <si>
    <t>MSD1</t>
  </si>
  <si>
    <t>MAMD1</t>
  </si>
  <si>
    <t>MATD1</t>
  </si>
  <si>
    <t>MAGD1</t>
  </si>
  <si>
    <t>MSD2</t>
  </si>
  <si>
    <t>MAMD2</t>
  </si>
  <si>
    <t>MATD2</t>
  </si>
  <si>
    <t>MAGD2</t>
  </si>
  <si>
    <t>TENSÃO NOMINAL</t>
  </si>
  <si>
    <t>69 kV (RURAL)</t>
  </si>
  <si>
    <t>69 kV (URBANO)</t>
  </si>
  <si>
    <t>138 kV (RURAL)</t>
  </si>
  <si>
    <t>138 KV (URBANO)</t>
  </si>
  <si>
    <t>ÂNGULO</t>
  </si>
  <si>
    <t>0º A 5º</t>
  </si>
  <si>
    <t>1º a 25º</t>
  </si>
  <si>
    <t>26º a 60º</t>
  </si>
  <si>
    <t>6º A 90º</t>
  </si>
  <si>
    <t>1º A 45º</t>
  </si>
  <si>
    <t>46º A 90º</t>
  </si>
  <si>
    <t>1º A 60º</t>
  </si>
  <si>
    <t>ACIMA DE 90º</t>
  </si>
  <si>
    <t>61 A 90º</t>
  </si>
  <si>
    <t>26º A 60º</t>
  </si>
  <si>
    <t>26º A 90º</t>
  </si>
  <si>
    <t>0º A 2º</t>
  </si>
  <si>
    <t>0º A 60º</t>
  </si>
  <si>
    <t>61º A 90º</t>
  </si>
  <si>
    <t>97 kV (RURAL)</t>
  </si>
  <si>
    <t>138 kV(RURAL)</t>
  </si>
  <si>
    <t>138 Kv (URBANO)</t>
  </si>
  <si>
    <t>70 kV (RURAL)</t>
  </si>
  <si>
    <t>71 kV (RURAL)</t>
  </si>
  <si>
    <t>72 kV (RURAL)</t>
  </si>
  <si>
    <t>73 kV (RURAL)</t>
  </si>
  <si>
    <t>139 kV (RURAL)</t>
  </si>
  <si>
    <t>140 kV (RURAL)</t>
  </si>
  <si>
    <t>141 kV (RURAL)</t>
  </si>
  <si>
    <t>142 kV (RURAL)</t>
  </si>
  <si>
    <t>70 kV (URBANO)</t>
  </si>
  <si>
    <t>71 kV (URBANO)</t>
  </si>
  <si>
    <t>72 kV (URBANO)</t>
  </si>
  <si>
    <t>139 KV (URBANO)</t>
  </si>
  <si>
    <t>140 KV (URBANO)</t>
  </si>
  <si>
    <t>141 KV (URBANO)</t>
  </si>
  <si>
    <t xml:space="preserve">S - Suspensão 
A - Ancoragem
D - Circuito Duplo 
H - Horizontal
T – Terminal
Y – Triangular
M - Ângulo Médio
G - Ângulo Grande
U - Urbana
1 - Tensão de Operação 69 kV
2 - Tensão de operação 138 kV
PR - Estrutura com Cabo Para-raios
E - Especial
P - Ângulo Pequeno 
</t>
  </si>
  <si>
    <t>ÁREA RURAL</t>
  </si>
  <si>
    <t>LPS</t>
  </si>
  <si>
    <t>LPS-PR</t>
  </si>
  <si>
    <t>2LPS</t>
  </si>
  <si>
    <t>2LPS-PR</t>
  </si>
  <si>
    <t>2LPA</t>
  </si>
  <si>
    <t>2LPA-PR</t>
  </si>
  <si>
    <t>LPA</t>
  </si>
  <si>
    <t>YAR</t>
  </si>
  <si>
    <t>YAP</t>
  </si>
  <si>
    <t>YAL</t>
  </si>
  <si>
    <t>LA4</t>
  </si>
  <si>
    <t>2LA4</t>
  </si>
  <si>
    <t>LPA-LA4</t>
  </si>
  <si>
    <t>CONTRAPINO DA CONCHA DESENCAIXADO</t>
  </si>
  <si>
    <t>CABO GUARDA EM CIMA DO CONDUTOR</t>
  </si>
  <si>
    <t>CABO ATERR. PARTIDO NO TOPO</t>
  </si>
  <si>
    <t>ENCAIXAR CONTRAPINO</t>
  </si>
  <si>
    <t>RETIRAR CABO GUARDA</t>
  </si>
  <si>
    <t>CONCHA</t>
  </si>
  <si>
    <t>CONCHA  OLHAL OXIDAÇÃO F1/F2</t>
  </si>
  <si>
    <t>CONCHA  OLHAL OXIDAÇÃO F3</t>
  </si>
  <si>
    <t>CONCHA  OLHAL OXIDAÇÃO F4/F5</t>
  </si>
  <si>
    <t>PARAFUSO DA CONCHA OXIDADO  F1/F2</t>
  </si>
  <si>
    <t>PARAFUSO DA CONCHA OXIDADO F3/F4</t>
  </si>
  <si>
    <t>PARAFUSO DA CONCHA OXIDADO  F5</t>
  </si>
  <si>
    <t>FA40</t>
  </si>
  <si>
    <t>PR21</t>
  </si>
  <si>
    <t>TN09</t>
  </si>
  <si>
    <t>PEDAROL</t>
  </si>
  <si>
    <t>PEDAROL INEXISTENTE</t>
  </si>
  <si>
    <t>COLOCAR PEDAROL</t>
  </si>
  <si>
    <t>SUBSTITUIR PEDAROL</t>
  </si>
  <si>
    <t>FA41</t>
  </si>
  <si>
    <t>FA42</t>
  </si>
  <si>
    <t>FA43</t>
  </si>
  <si>
    <t>FA44</t>
  </si>
  <si>
    <t>PEDAROL OXIDADO F1/F2</t>
  </si>
  <si>
    <t>PEDAROL OXIDADO F3</t>
  </si>
  <si>
    <t>PEDAROL OXIDADO F4/F5</t>
  </si>
  <si>
    <t>VICTOR FERNANDES CABRAL</t>
  </si>
  <si>
    <t>REGINALDO MORAIS SOUSA</t>
  </si>
  <si>
    <t>FRANCISCO MARTINS JUNIOR SILVA FEITOSA</t>
  </si>
  <si>
    <t>KRYSTIAN WENDELLEY LIMA</t>
  </si>
  <si>
    <t>CARLOS HENRIQUE SILVA FERREIRA</t>
  </si>
  <si>
    <t xml:space="preserve">MARCO ANTONIO LIMA VIEIRA </t>
  </si>
  <si>
    <t xml:space="preserve">CLAUDIANO DA SILVA SOUSA </t>
  </si>
  <si>
    <t xml:space="preserve">ALEX RAMON ARAUJO NASCIMENTO </t>
  </si>
  <si>
    <t>EVERALDO DO NASCIMENTO MONTEIRO</t>
  </si>
  <si>
    <t>ERIC RODRIGUES DE SOUSA</t>
  </si>
  <si>
    <t>WILSON FONSECA SILVA</t>
  </si>
  <si>
    <t>DIOGO MARTINS DE SOUSA</t>
  </si>
  <si>
    <t>NOME DOS INSPETORES</t>
  </si>
  <si>
    <t>YLP</t>
  </si>
  <si>
    <t>AHT</t>
  </si>
  <si>
    <t>ELH</t>
  </si>
  <si>
    <t>ACOMPANHAR CONCHA</t>
  </si>
  <si>
    <t>SUBSTITUIR CONCHA</t>
  </si>
  <si>
    <t>ACOMPANHAR PARAFUSO DA CONCHA</t>
  </si>
  <si>
    <t>SUBSTITUIR PARAFUSO DA CONCHA</t>
  </si>
  <si>
    <t>SUBSTITUIR POSTE/ENCAMISAMENTO</t>
  </si>
  <si>
    <t>ALARGAR/CONSTRUIR</t>
  </si>
  <si>
    <t>POSTE DE MADEIRA DANIFICADO</t>
  </si>
  <si>
    <t xml:space="preserve"> ATERR. OXIDADO F3</t>
  </si>
  <si>
    <t xml:space="preserve"> ATERR. OXIDADO F4/F5</t>
  </si>
  <si>
    <t>PARAFUSO  "U" OXIDADO  F4/F5</t>
  </si>
  <si>
    <t>PARAFUSO  "U" OXIDADO  F3</t>
  </si>
  <si>
    <t>POSTE C/ FERRAGEM EXPOSTA F4/ F5</t>
  </si>
  <si>
    <t>POSTE C/ FERRAGEM EXPOSTA F3</t>
  </si>
  <si>
    <t>B. TORRE PARAFUSO OXIDADO F3</t>
  </si>
  <si>
    <t>B. TORRE PARAFUSO OXIDADO F4/F5</t>
  </si>
  <si>
    <t>ES46</t>
  </si>
  <si>
    <t>CRUZETA METÁLICA EXPOSTA F1/F2</t>
  </si>
  <si>
    <t>ES47</t>
  </si>
  <si>
    <t>CRUZETA METÁLICA EXPOSTA F3</t>
  </si>
  <si>
    <t>ES48</t>
  </si>
  <si>
    <t>CRUZETA METÁLICA EXPOSTA F4/F5</t>
  </si>
  <si>
    <t>OBS.</t>
  </si>
  <si>
    <t>RELATÓRIO DE EVIDÊNCIAS FOTOGRÁFICAS</t>
  </si>
  <si>
    <t>ES49</t>
  </si>
  <si>
    <t>TORRE DE TELECOMUNICAÇÃO PRÓXIMA A LT</t>
  </si>
  <si>
    <t>NOTIFICAR CLIENTE P/ DAR MANUT. NA TORRE</t>
  </si>
  <si>
    <t>ES50</t>
  </si>
  <si>
    <t>POSTE C/ NINHO DE PÁSSARO</t>
  </si>
  <si>
    <t>ELIMINAR NINHO DE PÁSSARO</t>
  </si>
  <si>
    <t>DESLOCAMENTO TOTAL</t>
  </si>
  <si>
    <t>DATA</t>
  </si>
  <si>
    <t>INÍCIO</t>
  </si>
  <si>
    <t>FIM</t>
  </si>
  <si>
    <t>DESLOCAMENTO</t>
  </si>
  <si>
    <t>TEMPO TOTAL DE INSPEÇÃO</t>
  </si>
  <si>
    <t>TENSÃO / KM DA LINHA</t>
  </si>
  <si>
    <t>RELATÓRIO DE DEFEITOS - LT</t>
  </si>
  <si>
    <t>REGIONAL:</t>
  </si>
  <si>
    <t>TIPO DE INSPEÇÃO:</t>
  </si>
  <si>
    <t>ORDEM DE INSPEÇÃO:</t>
  </si>
  <si>
    <t>DESCRIÇÃO DA LT:</t>
  </si>
  <si>
    <t>CÓDIGO DA LT:</t>
  </si>
  <si>
    <t>HORÁRIO</t>
  </si>
  <si>
    <t>FORMULÁRIO DE INSPEÇÃO
LINHA DE TRANSMISSÃO</t>
  </si>
  <si>
    <t>DESCR</t>
  </si>
  <si>
    <t>FONTE/CARGA</t>
  </si>
  <si>
    <t>TENSÃO/KM:</t>
  </si>
  <si>
    <t>S.I</t>
  </si>
  <si>
    <t>DESLOCAMENTO - SAP</t>
  </si>
  <si>
    <t>TEMPO TOTAL DE INSPEÇÃO - SAP</t>
  </si>
  <si>
    <t>AÇÃO</t>
  </si>
  <si>
    <t>0/1</t>
  </si>
  <si>
    <t>1/11</t>
  </si>
  <si>
    <t>defronte a fiat</t>
  </si>
  <si>
    <t>2/10</t>
  </si>
  <si>
    <t xml:space="preserve">Vao de frente </t>
  </si>
  <si>
    <t>LT PARA ALMOÇO</t>
  </si>
  <si>
    <t>ALMOÇO PARA LT</t>
  </si>
  <si>
    <t>3/6</t>
  </si>
  <si>
    <t>5/2</t>
  </si>
  <si>
    <t>detras do aeroporto</t>
  </si>
  <si>
    <t>6/2</t>
  </si>
  <si>
    <t>6/5</t>
  </si>
  <si>
    <t>LT PARA CEMAR</t>
  </si>
  <si>
    <t>CEMAR PARA LT</t>
  </si>
  <si>
    <t>7/1</t>
  </si>
  <si>
    <t>pov. bambu</t>
  </si>
  <si>
    <t>Vão de frente</t>
  </si>
  <si>
    <t>9/1</t>
  </si>
  <si>
    <t>bambu</t>
  </si>
  <si>
    <t>10/4</t>
  </si>
  <si>
    <t>11/2</t>
  </si>
  <si>
    <t>sitio novo</t>
  </si>
  <si>
    <t>14/2</t>
  </si>
  <si>
    <t>14/3</t>
  </si>
  <si>
    <t>ALMOÇO PARA LTLT PARA ALMOÇO</t>
  </si>
  <si>
    <t>15/3</t>
  </si>
  <si>
    <t>LT PARA BCB</t>
  </si>
  <si>
    <t>BCB PARA LT</t>
  </si>
  <si>
    <t>15/4</t>
  </si>
  <si>
    <t>22/1</t>
  </si>
  <si>
    <t>22/2</t>
  </si>
  <si>
    <t>BCB /LT</t>
  </si>
  <si>
    <t>27/2</t>
  </si>
  <si>
    <t>27/3</t>
  </si>
  <si>
    <t>31/4</t>
  </si>
  <si>
    <t>BCB Para LT</t>
  </si>
  <si>
    <t>BCB/VFR LT</t>
  </si>
  <si>
    <t>51/4</t>
  </si>
  <si>
    <t>50/3</t>
  </si>
  <si>
    <t>EM VITURINO FREIRE</t>
  </si>
  <si>
    <t>49/3</t>
  </si>
  <si>
    <t>EM VFR</t>
  </si>
  <si>
    <t>45/1</t>
  </si>
  <si>
    <t>43/2</t>
  </si>
  <si>
    <t>LT PARA HOTEL</t>
  </si>
  <si>
    <t>HOTEL PARA LT</t>
  </si>
  <si>
    <t>PROX. POV. DEUS QU^E</t>
  </si>
  <si>
    <t>43/1</t>
  </si>
  <si>
    <t>42/3</t>
  </si>
  <si>
    <t>41/3</t>
  </si>
  <si>
    <t>VF 41/3</t>
  </si>
  <si>
    <t>41/1</t>
  </si>
  <si>
    <t>POV. DEUS QUE</t>
  </si>
  <si>
    <t>32/3</t>
  </si>
  <si>
    <t>POV. SÃO SEBASTIÃO SALGADO</t>
  </si>
  <si>
    <t>32/1</t>
  </si>
  <si>
    <t>8/3</t>
  </si>
  <si>
    <t>8/4</t>
  </si>
  <si>
    <t>12/4</t>
  </si>
  <si>
    <t>69KV / 52,48 KM</t>
  </si>
  <si>
    <t>Evidência da Execução</t>
  </si>
  <si>
    <t>Item</t>
  </si>
  <si>
    <t>Descrição do Defeito</t>
  </si>
  <si>
    <t>CÓD. Defeito</t>
  </si>
  <si>
    <t>N° Estrutura</t>
  </si>
  <si>
    <t>Fase(s)</t>
  </si>
  <si>
    <t>Prioridade</t>
  </si>
  <si>
    <t>Fonte/Carga</t>
  </si>
  <si>
    <t>Ação</t>
  </si>
  <si>
    <t>Observações</t>
  </si>
  <si>
    <t>REG.1</t>
  </si>
  <si>
    <t>Registro Cenário - Antes</t>
  </si>
  <si>
    <t>REG.2</t>
  </si>
  <si>
    <t>Registro Cenário - Depois</t>
  </si>
  <si>
    <t>YAR-1/11</t>
  </si>
  <si>
    <t>REG.3</t>
  </si>
  <si>
    <t>REG.4</t>
  </si>
  <si>
    <t>YAR-2/10</t>
  </si>
  <si>
    <t>REG.5</t>
  </si>
  <si>
    <t>REG.6</t>
  </si>
  <si>
    <t>-</t>
  </si>
  <si>
    <t/>
  </si>
  <si>
    <t>REG.7</t>
  </si>
  <si>
    <t>REG.8</t>
  </si>
  <si>
    <t>LA4-3/6</t>
  </si>
  <si>
    <t>REG.9</t>
  </si>
  <si>
    <t>REG.10</t>
  </si>
  <si>
    <t>YS1-5/2</t>
  </si>
  <si>
    <t>REG.11</t>
  </si>
  <si>
    <t>REG.12</t>
  </si>
  <si>
    <t>YS1-6/2</t>
  </si>
  <si>
    <t>REG.13</t>
  </si>
  <si>
    <t>REG.14</t>
  </si>
  <si>
    <t>YS1-6/5</t>
  </si>
  <si>
    <t>REG.15</t>
  </si>
  <si>
    <t>REG.16</t>
  </si>
  <si>
    <t>YS1-8/3</t>
  </si>
  <si>
    <t>REG.17</t>
  </si>
  <si>
    <t>REG.18</t>
  </si>
  <si>
    <t>YS1-8/4</t>
  </si>
  <si>
    <t>REG.19</t>
  </si>
  <si>
    <t>REG.20</t>
  </si>
  <si>
    <t>YAL-9/1</t>
  </si>
  <si>
    <t>REG.21</t>
  </si>
  <si>
    <t>REG.22</t>
  </si>
  <si>
    <t>REG.23</t>
  </si>
  <si>
    <t>REG.24</t>
  </si>
  <si>
    <t>YS1-10/4</t>
  </si>
  <si>
    <t>REG.25</t>
  </si>
  <si>
    <t>REG.26</t>
  </si>
  <si>
    <t>AG1-11/2</t>
  </si>
  <si>
    <t>REG.27</t>
  </si>
  <si>
    <t>REG.28</t>
  </si>
  <si>
    <t>YS1-12/4</t>
  </si>
  <si>
    <t>REG.29</t>
  </si>
  <si>
    <t>REG.30</t>
  </si>
  <si>
    <t>YS1-15/3</t>
  </si>
  <si>
    <t>REG.31</t>
  </si>
  <si>
    <t>REG.32</t>
  </si>
  <si>
    <t>AG1-50/3</t>
  </si>
  <si>
    <t>REG.33</t>
  </si>
  <si>
    <t>REG.34</t>
  </si>
  <si>
    <t>AG1-49/3</t>
  </si>
  <si>
    <t>REG.35</t>
  </si>
  <si>
    <t>REG.36</t>
  </si>
  <si>
    <t>YS1-45/1</t>
  </si>
  <si>
    <t>REG.37</t>
  </si>
  <si>
    <t>REG.38</t>
  </si>
  <si>
    <t>AG1-43/1</t>
  </si>
  <si>
    <t>REG.39</t>
  </si>
  <si>
    <t>REG.40</t>
  </si>
  <si>
    <t>AG1-42/3</t>
  </si>
  <si>
    <t>REG.41</t>
  </si>
  <si>
    <t>REG.42</t>
  </si>
  <si>
    <t>YS1-41/3</t>
  </si>
  <si>
    <t>REG.43</t>
  </si>
  <si>
    <t>REG.44</t>
  </si>
  <si>
    <t>YS1-41/1</t>
  </si>
  <si>
    <t>REG.45</t>
  </si>
  <si>
    <t>REG.46</t>
  </si>
  <si>
    <t>YS1-32/3</t>
  </si>
  <si>
    <t>REG.47</t>
  </si>
  <si>
    <t>REG.48</t>
  </si>
  <si>
    <t>ÁRV. DENTRO DA FAIXA-NÃO PERIGOSO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</si>
</sst>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44" formatCode="_-&quot;R$&quot;\ * #,##0.00_-;\-&quot;R$&quot;\ * #,##0.00_-;_-&quot;R$&quot;\ * &quot;-&quot;??_-;_-@_-"/>
    <numFmt numFmtId="164" formatCode="000&quot;/&quot;000"/>
    <numFmt numFmtId="165" formatCode="[$-F400]h:mm:ss\ AM/PM"/>
  </numFmts>
  <fonts count="48">
    <font>
      <sz val="8"/>
      <color theme="1"/>
      <name val="Calibri Light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8"/>
      <color theme="1"/>
      <name val="Calibri Light"/>
      <family val="2"/>
    </font>
    <font>
      <sz val="10"/>
      <name val="Arial"/>
      <family val="2"/>
    </font>
    <font>
      <sz val="10"/>
      <color theme="1"/>
      <name val="Microsoft PhagsPa"/>
      <family val="2"/>
    </font>
    <font>
      <sz val="10"/>
      <name val="Arial Narrow"/>
      <family val="2"/>
    </font>
    <font>
      <sz val="8"/>
      <color theme="1"/>
      <name val="Arial"/>
      <family val="2"/>
    </font>
    <font>
      <sz val="8"/>
      <color theme="0"/>
      <name val="Arial"/>
      <family val="2"/>
    </font>
    <font>
      <sz val="10"/>
      <name val="Calibri"/>
      <family val="2"/>
      <scheme val="minor"/>
    </font>
    <font>
      <sz val="11"/>
      <color theme="1"/>
      <name val="Open Sans"/>
      <family val="2"/>
    </font>
    <font>
      <sz val="11"/>
      <color theme="0"/>
      <name val="Open Sans"/>
      <family val="2"/>
    </font>
    <font>
      <b/>
      <sz val="24"/>
      <color theme="0"/>
      <name val="Calibri"/>
      <family val="2"/>
      <scheme val="minor"/>
    </font>
    <font>
      <b/>
      <sz val="14"/>
      <color theme="0"/>
      <name val="Calibri"/>
      <family val="2"/>
      <scheme val="minor"/>
    </font>
    <font>
      <sz val="14"/>
      <name val="Calibri"/>
      <family val="2"/>
      <scheme val="minor"/>
    </font>
    <font>
      <sz val="9"/>
      <name val="Calibri"/>
      <family val="2"/>
      <scheme val="minor"/>
    </font>
    <font>
      <sz val="9"/>
      <name val="Open Sans"/>
      <family val="2"/>
    </font>
    <font>
      <sz val="9"/>
      <color theme="1"/>
      <name val="Segoe UI"/>
      <family val="2"/>
    </font>
    <font>
      <sz val="8"/>
      <color theme="1"/>
      <name val="Segoe UI"/>
      <family val="2"/>
    </font>
    <font>
      <sz val="9"/>
      <name val="Segoe UI"/>
      <family val="2"/>
    </font>
    <font>
      <sz val="8"/>
      <name val="Open Sans"/>
      <family val="2"/>
    </font>
    <font>
      <sz val="8"/>
      <color theme="1"/>
      <name val="Open Sans"/>
      <family val="2"/>
    </font>
    <font>
      <sz val="8"/>
      <color theme="0"/>
      <name val="Open Sans"/>
      <family val="2"/>
    </font>
    <font>
      <b/>
      <sz val="8"/>
      <color theme="1"/>
      <name val="Open Sans"/>
      <family val="2"/>
    </font>
    <font>
      <b/>
      <sz val="14"/>
      <color theme="0"/>
      <name val="Segoe UI"/>
      <family val="2"/>
    </font>
    <font>
      <b/>
      <sz val="11"/>
      <color theme="0"/>
      <name val="Segoe UI"/>
      <family val="2"/>
    </font>
    <font>
      <b/>
      <sz val="20"/>
      <color rgb="FF275791"/>
      <name val="Segoe UI"/>
      <family val="2"/>
    </font>
    <font>
      <b/>
      <sz val="12"/>
      <color rgb="FF275791"/>
      <name val="Segoe UI"/>
      <family val="2"/>
    </font>
    <font>
      <b/>
      <sz val="14"/>
      <color rgb="FF275791"/>
      <name val="Segoe UI"/>
      <family val="2"/>
    </font>
    <font>
      <b/>
      <sz val="9"/>
      <color rgb="FF275791"/>
      <name val="Segoe UI"/>
      <family val="2"/>
    </font>
    <font>
      <b/>
      <sz val="10"/>
      <color theme="0"/>
      <name val="Microsoft PhagsPa"/>
      <family val="2"/>
    </font>
    <font>
      <b/>
      <sz val="18"/>
      <color rgb="FF275791"/>
      <name val="Segoe UI"/>
      <family val="2"/>
    </font>
    <font>
      <b/>
      <sz val="8"/>
      <color rgb="FF275791"/>
      <name val="Segoe UI"/>
      <family val="2"/>
    </font>
    <font>
      <sz val="8"/>
      <color rgb="FF275791"/>
      <name val="Segoe UI"/>
      <family val="2"/>
    </font>
    <font>
      <sz val="14"/>
      <color theme="1"/>
      <name val="Segoe UI"/>
      <family val="2"/>
    </font>
    <font>
      <sz val="10"/>
      <color theme="0"/>
      <name val="Microsoft PhagsPa"/>
      <family val="2"/>
    </font>
    <font>
      <u/>
      <sz val="8"/>
      <color theme="10"/>
      <name val="Calibri Light"/>
      <family val="2"/>
    </font>
    <font>
      <u/>
      <sz val="10"/>
      <color theme="10"/>
      <name val="Open Sans"/>
    </font>
    <font>
      <b/>
      <sz val="8"/>
      <color theme="1"/>
      <name val="Segoe UI"/>
      <family val="2"/>
    </font>
  </fonts>
  <fills count="9">
    <fill>
      <patternFill patternType="none"/>
    </fill>
    <fill>
      <patternFill patternType="gray125"/>
    </fill>
    <fill>
      <patternFill patternType="solid">
        <fgColor rgb="FFFFFF9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3CB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27579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DCE6F1"/>
        <bgColor indexed="64"/>
      </patternFill>
    </fill>
  </fills>
  <borders count="8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theme="0" tint="-0.14993743705557422"/>
      </right>
      <top style="thin">
        <color theme="0" tint="-0.14993743705557422"/>
      </top>
      <bottom style="thin">
        <color theme="0" tint="-0.1499679555650502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thin">
        <color theme="0" tint="-0.14996795556505021"/>
      </bottom>
      <diagonal/>
    </border>
    <border>
      <left/>
      <right style="thin">
        <color theme="0" tint="-0.14993743705557422"/>
      </right>
      <top/>
      <bottom/>
      <diagonal/>
    </border>
    <border>
      <left style="thin">
        <color theme="0" tint="-0.1499679555650502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medium">
        <color auto="1"/>
      </left>
      <right style="thin">
        <color theme="0" tint="-0.14996795556505021"/>
      </right>
      <top/>
      <bottom style="thin">
        <color theme="0" tint="-0.14996795556505021"/>
      </bottom>
      <diagonal/>
    </border>
    <border>
      <left style="thin">
        <color theme="0" tint="-0.14996795556505021"/>
      </left>
      <right style="medium">
        <color auto="1"/>
      </right>
      <top/>
      <bottom style="thin">
        <color theme="0" tint="-0.14996795556505021"/>
      </bottom>
      <diagonal/>
    </border>
    <border>
      <left style="medium">
        <color auto="1"/>
      </left>
      <right style="thin">
        <color theme="0" tint="-0.14996795556505021"/>
      </right>
      <top style="thin">
        <color theme="0" tint="-0.14996795556505021"/>
      </top>
      <bottom style="medium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/>
      <bottom style="medium">
        <color auto="1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thin">
        <color theme="0" tint="-0.14993743705557422"/>
      </bottom>
      <diagonal/>
    </border>
    <border>
      <left style="thin">
        <color theme="0" tint="-0.14993743705557422"/>
      </left>
      <right style="thin">
        <color theme="0" tint="-0.14996795556505021"/>
      </right>
      <top/>
      <bottom style="thin">
        <color theme="0" tint="-0.14993743705557422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auto="1"/>
      </right>
      <top style="medium">
        <color auto="1"/>
      </top>
      <bottom/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indexed="64"/>
      </right>
      <top/>
      <bottom style="medium">
        <color auto="1"/>
      </bottom>
      <diagonal/>
    </border>
    <border>
      <left style="thin">
        <color auto="1"/>
      </left>
      <right/>
      <top/>
      <bottom style="medium">
        <color auto="1"/>
      </bottom>
      <diagonal/>
    </border>
    <border>
      <left/>
      <right style="thin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/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theme="0" tint="-0.24994659260841701"/>
      </bottom>
      <diagonal/>
    </border>
    <border>
      <left/>
      <right/>
      <top style="medium">
        <color auto="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medium">
        <color auto="1"/>
      </top>
      <bottom style="thin">
        <color theme="0" tint="-0.24994659260841701"/>
      </bottom>
      <diagonal/>
    </border>
    <border>
      <left/>
      <right style="medium">
        <color auto="1"/>
      </right>
      <top style="medium">
        <color auto="1"/>
      </top>
      <bottom style="thin">
        <color theme="0" tint="-0.24994659260841701"/>
      </bottom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medium">
        <color auto="1"/>
      </left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medium">
        <color auto="1"/>
      </bottom>
      <diagonal/>
    </border>
    <border>
      <left style="thin">
        <color theme="0" tint="-0.24994659260841701"/>
      </left>
      <right style="medium">
        <color auto="1"/>
      </right>
      <top style="thin">
        <color theme="0" tint="-0.24994659260841701"/>
      </top>
      <bottom style="medium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14996795556505021"/>
      </left>
      <right style="thin">
        <color theme="0" tint="-0.14993743705557422"/>
      </right>
      <top/>
      <bottom style="medium">
        <color auto="1"/>
      </bottom>
      <diagonal/>
    </border>
    <border>
      <left style="thin">
        <color theme="0" tint="-0.14993743705557422"/>
      </left>
      <right style="thin">
        <color theme="0" tint="-0.14996795556505021"/>
      </right>
      <top/>
      <bottom style="medium">
        <color auto="1"/>
      </bottom>
      <diagonal/>
    </border>
    <border>
      <left style="medium">
        <color auto="1"/>
      </left>
      <right style="thin">
        <color auto="1"/>
      </right>
      <top/>
      <bottom style="medium">
        <color auto="1"/>
      </bottom>
      <diagonal/>
    </border>
    <border>
      <left style="thin">
        <color theme="0" tint="-0.14996795556505021"/>
      </left>
      <right style="medium">
        <color auto="1"/>
      </right>
      <top/>
      <bottom style="medium">
        <color auto="1"/>
      </bottom>
      <diagonal/>
    </border>
    <border>
      <left/>
      <right style="thin">
        <color theme="0" tint="-0.14996795556505021"/>
      </right>
      <top/>
      <bottom style="thin">
        <color theme="0" tint="-0.14996795556505021"/>
      </bottom>
      <diagonal/>
    </border>
    <border>
      <left/>
      <right style="thin">
        <color theme="0" tint="-0.14996795556505021"/>
      </right>
      <top/>
      <bottom style="medium">
        <color auto="1"/>
      </bottom>
      <diagonal/>
    </border>
    <border>
      <left style="thin">
        <color theme="0" tint="-0.14996795556505021"/>
      </left>
      <right style="thin">
        <color theme="0" tint="-0.14996795556505021"/>
      </right>
      <top style="thin">
        <color theme="0" tint="-0.14996795556505021"/>
      </top>
      <bottom style="medium">
        <color theme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medium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thin">
        <color theme="1"/>
      </bottom>
      <diagonal/>
    </border>
    <border>
      <left style="medium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medium">
        <color theme="1"/>
      </bottom>
      <diagonal/>
    </border>
    <border>
      <left/>
      <right style="medium">
        <color theme="1"/>
      </right>
      <top/>
      <bottom/>
      <diagonal/>
    </border>
    <border>
      <left style="thin">
        <color theme="1"/>
      </left>
      <right/>
      <top/>
      <bottom style="medium">
        <color theme="1"/>
      </bottom>
      <diagonal/>
    </border>
    <border>
      <left/>
      <right/>
      <top/>
      <bottom style="medium">
        <color theme="1"/>
      </bottom>
      <diagonal/>
    </border>
    <border>
      <left/>
      <right style="medium">
        <color theme="1"/>
      </right>
      <top/>
      <bottom style="medium">
        <color theme="1"/>
      </bottom>
      <diagonal/>
    </border>
    <border>
      <left style="thin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 style="medium">
        <color theme="1"/>
      </right>
      <top style="thin">
        <color theme="1"/>
      </top>
      <bottom style="medium">
        <color theme="1"/>
      </bottom>
      <diagonal/>
    </border>
    <border>
      <left style="medium">
        <color theme="1"/>
      </left>
      <right style="thin">
        <color theme="1"/>
      </right>
      <top/>
      <bottom style="thin">
        <color theme="1"/>
      </bottom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  <border>
      <left style="thin">
        <color theme="1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1"/>
      </right>
      <top/>
      <bottom style="thin">
        <color theme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</borders>
  <cellStyleXfs count="11">
    <xf numFmtId="0" fontId="0" fillId="0" borderId="0"/>
    <xf numFmtId="0" fontId="13" fillId="0" borderId="0"/>
    <xf numFmtId="0" fontId="15" fillId="0" borderId="0"/>
    <xf numFmtId="0" fontId="13" fillId="0" borderId="0"/>
    <xf numFmtId="0" fontId="11" fillId="0" borderId="0"/>
    <xf numFmtId="0" fontId="12" fillId="0" borderId="0"/>
    <xf numFmtId="0" fontId="10" fillId="0" borderId="0"/>
    <xf numFmtId="0" fontId="9" fillId="0" borderId="0"/>
    <xf numFmtId="0" fontId="9" fillId="0" borderId="0"/>
    <xf numFmtId="44" fontId="12" fillId="0" borderId="0" applyFont="0" applyFill="0" applyBorder="0" applyAlignment="0" applyProtection="0"/>
    <xf numFmtId="0" fontId="45" fillId="0" borderId="0" applyNumberFormat="0" applyFill="0" applyBorder="0" applyAlignment="0" applyProtection="0"/>
  </cellStyleXfs>
  <cellXfs count="258">
    <xf numFmtId="0" fontId="0" fillId="0" borderId="0" xfId="0"/>
    <xf numFmtId="0" fontId="14" fillId="0" borderId="0" xfId="0" applyFont="1" applyAlignment="1">
      <alignment horizontal="center" vertical="center"/>
    </xf>
    <xf numFmtId="0" fontId="16" fillId="0" borderId="0" xfId="4" applyFont="1"/>
    <xf numFmtId="0" fontId="16" fillId="0" borderId="0" xfId="4" applyFont="1" applyAlignment="1">
      <alignment horizontal="center"/>
    </xf>
    <xf numFmtId="0" fontId="16" fillId="0" borderId="0" xfId="4" applyFont="1" applyAlignment="1">
      <alignment horizontal="center" vertical="center"/>
    </xf>
    <xf numFmtId="0" fontId="17" fillId="3" borderId="2" xfId="4" applyFont="1" applyFill="1" applyBorder="1" applyAlignment="1">
      <alignment horizontal="center" vertical="center" wrapText="1"/>
    </xf>
    <xf numFmtId="0" fontId="17" fillId="3" borderId="2" xfId="4" applyFont="1" applyFill="1" applyBorder="1" applyAlignment="1">
      <alignment vertical="center" wrapText="1"/>
    </xf>
    <xf numFmtId="0" fontId="16" fillId="0" borderId="0" xfId="4" applyFont="1" applyBorder="1" applyAlignment="1">
      <alignment horizontal="center"/>
    </xf>
    <xf numFmtId="0" fontId="17" fillId="4" borderId="1" xfId="4" applyFont="1" applyFill="1" applyBorder="1"/>
    <xf numFmtId="0" fontId="16" fillId="0" borderId="1" xfId="4" applyFont="1" applyBorder="1"/>
    <xf numFmtId="20" fontId="18" fillId="0" borderId="0" xfId="0" applyNumberFormat="1" applyFont="1" applyFill="1" applyBorder="1" applyAlignment="1" applyProtection="1">
      <alignment horizontal="center" vertical="center"/>
      <protection hidden="1"/>
    </xf>
    <xf numFmtId="0" fontId="19" fillId="0" borderId="0" xfId="6" applyFont="1"/>
    <xf numFmtId="0" fontId="17" fillId="3" borderId="7" xfId="4" applyFont="1" applyFill="1" applyBorder="1" applyAlignment="1">
      <alignment vertical="center" wrapText="1"/>
    </xf>
    <xf numFmtId="0" fontId="17" fillId="3" borderId="7" xfId="4" applyFont="1" applyFill="1" applyBorder="1" applyAlignment="1">
      <alignment horizontal="center" vertical="center" wrapText="1"/>
    </xf>
    <xf numFmtId="0" fontId="16" fillId="0" borderId="6" xfId="4" applyFont="1" applyFill="1" applyBorder="1" applyAlignment="1">
      <alignment horizontal="center"/>
    </xf>
    <xf numFmtId="0" fontId="16" fillId="0" borderId="6" xfId="4" applyFont="1" applyFill="1" applyBorder="1" applyAlignment="1">
      <alignment horizontal="left"/>
    </xf>
    <xf numFmtId="0" fontId="0" fillId="0" borderId="6" xfId="0" applyBorder="1" applyAlignment="1">
      <alignment horizontal="center"/>
    </xf>
    <xf numFmtId="0" fontId="16" fillId="0" borderId="6" xfId="0" applyFont="1" applyFill="1" applyBorder="1" applyAlignment="1">
      <alignment horizontal="center" vertical="center"/>
    </xf>
    <xf numFmtId="0" fontId="16" fillId="0" borderId="6" xfId="4" applyFont="1" applyFill="1" applyBorder="1" applyAlignment="1">
      <alignment horizontal="center" vertical="center"/>
    </xf>
    <xf numFmtId="0" fontId="17" fillId="4" borderId="0" xfId="4" applyFont="1" applyFill="1" applyBorder="1"/>
    <xf numFmtId="0" fontId="20" fillId="0" borderId="0" xfId="6" applyFont="1"/>
    <xf numFmtId="0" fontId="14" fillId="2" borderId="0" xfId="0" applyFont="1" applyFill="1" applyAlignment="1">
      <alignment horizontal="center" vertical="center"/>
    </xf>
    <xf numFmtId="0" fontId="14" fillId="2" borderId="0" xfId="0" quotePrefix="1" applyFont="1" applyFill="1" applyAlignment="1">
      <alignment horizontal="center" vertical="center"/>
    </xf>
    <xf numFmtId="0" fontId="8" fillId="0" borderId="15" xfId="6" applyFont="1" applyBorder="1" applyAlignment="1">
      <alignment horizontal="center"/>
    </xf>
    <xf numFmtId="0" fontId="8" fillId="0" borderId="16" xfId="6" applyFont="1" applyBorder="1" applyAlignment="1">
      <alignment horizontal="left" vertical="center"/>
    </xf>
    <xf numFmtId="0" fontId="8" fillId="0" borderId="16" xfId="6" applyFont="1" applyBorder="1"/>
    <xf numFmtId="0" fontId="8" fillId="0" borderId="16" xfId="6" applyFont="1" applyBorder="1" applyAlignment="1">
      <alignment horizontal="center" vertical="center"/>
    </xf>
    <xf numFmtId="0" fontId="24" fillId="0" borderId="29" xfId="5" applyFont="1" applyFill="1" applyBorder="1" applyAlignment="1">
      <alignment horizontal="center" vertical="center"/>
    </xf>
    <xf numFmtId="0" fontId="8" fillId="0" borderId="30" xfId="6" applyFont="1" applyBorder="1" applyAlignment="1">
      <alignment horizontal="center"/>
    </xf>
    <xf numFmtId="0" fontId="8" fillId="0" borderId="1" xfId="6" applyFont="1" applyBorder="1" applyAlignment="1">
      <alignment horizontal="left" vertical="center"/>
    </xf>
    <xf numFmtId="0" fontId="8" fillId="0" borderId="1" xfId="6" applyFont="1" applyBorder="1"/>
    <xf numFmtId="0" fontId="8" fillId="0" borderId="1" xfId="6" applyFont="1" applyBorder="1" applyAlignment="1">
      <alignment horizontal="center" vertical="center"/>
    </xf>
    <xf numFmtId="0" fontId="24" fillId="0" borderId="31" xfId="5" applyFont="1" applyFill="1" applyBorder="1" applyAlignment="1">
      <alignment horizontal="center" vertical="center"/>
    </xf>
    <xf numFmtId="0" fontId="8" fillId="0" borderId="1" xfId="6" applyFont="1" applyFill="1" applyBorder="1" applyAlignment="1">
      <alignment horizontal="left" vertical="center"/>
    </xf>
    <xf numFmtId="0" fontId="8" fillId="0" borderId="0" xfId="6" applyFont="1" applyAlignment="1">
      <alignment horizontal="center"/>
    </xf>
    <xf numFmtId="0" fontId="8" fillId="0" borderId="0" xfId="6" applyFont="1" applyAlignment="1">
      <alignment horizontal="left" vertical="center"/>
    </xf>
    <xf numFmtId="0" fontId="8" fillId="0" borderId="0" xfId="6" applyFont="1"/>
    <xf numFmtId="0" fontId="8" fillId="0" borderId="0" xfId="6" applyFont="1" applyAlignment="1">
      <alignment horizontal="center" vertical="center"/>
    </xf>
    <xf numFmtId="0" fontId="8" fillId="0" borderId="0" xfId="6" applyFont="1" applyFill="1"/>
    <xf numFmtId="0" fontId="7" fillId="0" borderId="1" xfId="6" applyFont="1" applyBorder="1" applyAlignment="1">
      <alignment horizontal="left" vertical="center"/>
    </xf>
    <xf numFmtId="0" fontId="6" fillId="0" borderId="1" xfId="6" applyFont="1" applyBorder="1"/>
    <xf numFmtId="0" fontId="6" fillId="0" borderId="1" xfId="6" applyFont="1" applyBorder="1" applyAlignment="1">
      <alignment horizontal="left" vertical="center"/>
    </xf>
    <xf numFmtId="0" fontId="6" fillId="0" borderId="1" xfId="6" applyFont="1" applyFill="1" applyBorder="1" applyAlignment="1">
      <alignment horizontal="left" vertical="center"/>
    </xf>
    <xf numFmtId="0" fontId="6" fillId="0" borderId="30" xfId="6" applyFont="1" applyBorder="1" applyAlignment="1">
      <alignment horizontal="center"/>
    </xf>
    <xf numFmtId="0" fontId="6" fillId="0" borderId="1" xfId="6" applyFont="1" applyBorder="1" applyAlignment="1">
      <alignment horizontal="center" vertical="center"/>
    </xf>
    <xf numFmtId="0" fontId="6" fillId="0" borderId="0" xfId="6" applyFont="1" applyAlignment="1">
      <alignment horizontal="left" vertical="center"/>
    </xf>
    <xf numFmtId="0" fontId="6" fillId="5" borderId="1" xfId="6" applyFont="1" applyFill="1" applyBorder="1" applyAlignment="1">
      <alignment horizontal="left" vertical="center"/>
    </xf>
    <xf numFmtId="0" fontId="6" fillId="0" borderId="50" xfId="6" applyFont="1" applyBorder="1" applyAlignment="1">
      <alignment horizontal="center"/>
    </xf>
    <xf numFmtId="0" fontId="8" fillId="0" borderId="25" xfId="6" applyFont="1" applyBorder="1" applyAlignment="1">
      <alignment horizontal="left" vertical="center"/>
    </xf>
    <xf numFmtId="0" fontId="8" fillId="0" borderId="25" xfId="6" applyFont="1" applyFill="1" applyBorder="1" applyAlignment="1">
      <alignment horizontal="left" vertical="center"/>
    </xf>
    <xf numFmtId="0" fontId="6" fillId="0" borderId="25" xfId="6" applyFont="1" applyFill="1" applyBorder="1" applyAlignment="1">
      <alignment horizontal="left" vertical="center"/>
    </xf>
    <xf numFmtId="0" fontId="8" fillId="0" borderId="25" xfId="6" applyFont="1" applyBorder="1"/>
    <xf numFmtId="0" fontId="8" fillId="0" borderId="25" xfId="6" applyFont="1" applyBorder="1" applyAlignment="1">
      <alignment horizontal="center" vertical="center"/>
    </xf>
    <xf numFmtId="0" fontId="24" fillId="0" borderId="28" xfId="5" applyFont="1" applyFill="1" applyBorder="1" applyAlignment="1">
      <alignment horizontal="center" vertical="center"/>
    </xf>
    <xf numFmtId="0" fontId="5" fillId="0" borderId="1" xfId="6" applyFont="1" applyBorder="1"/>
    <xf numFmtId="0" fontId="19" fillId="0" borderId="1" xfId="6" applyFont="1" applyBorder="1"/>
    <xf numFmtId="0" fontId="4" fillId="0" borderId="1" xfId="6" applyFont="1" applyBorder="1"/>
    <xf numFmtId="0" fontId="4" fillId="0" borderId="1" xfId="6" applyFont="1" applyBorder="1" applyAlignment="1">
      <alignment horizontal="left" vertical="center"/>
    </xf>
    <xf numFmtId="0" fontId="3" fillId="0" borderId="1" xfId="6" applyFont="1" applyBorder="1" applyAlignment="1">
      <alignment horizontal="left" vertical="center"/>
    </xf>
    <xf numFmtId="0" fontId="2" fillId="0" borderId="1" xfId="6" applyFont="1" applyBorder="1" applyAlignment="1">
      <alignment horizontal="left" vertical="center"/>
    </xf>
    <xf numFmtId="0" fontId="1" fillId="0" borderId="1" xfId="6" applyFont="1" applyBorder="1"/>
    <xf numFmtId="0" fontId="19" fillId="0" borderId="30" xfId="6" applyFont="1" applyBorder="1" applyAlignment="1">
      <alignment horizontal="center"/>
    </xf>
    <xf numFmtId="0" fontId="19" fillId="0" borderId="1" xfId="6" applyFont="1" applyBorder="1" applyAlignment="1">
      <alignment horizontal="left" vertical="center"/>
    </xf>
    <xf numFmtId="0" fontId="19" fillId="0" borderId="1" xfId="6" applyFont="1" applyBorder="1" applyAlignment="1">
      <alignment horizontal="center" vertical="center"/>
    </xf>
    <xf numFmtId="0" fontId="25" fillId="0" borderId="31" xfId="5" applyFont="1" applyFill="1" applyBorder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0" fontId="26" fillId="0" borderId="0" xfId="0" applyFont="1" applyFill="1" applyBorder="1" applyAlignment="1">
      <alignment vertical="center"/>
    </xf>
    <xf numFmtId="0" fontId="26" fillId="0" borderId="0" xfId="0" applyFont="1" applyFill="1" applyAlignment="1">
      <alignment horizontal="left" vertical="center" indent="1"/>
    </xf>
    <xf numFmtId="0" fontId="26" fillId="0" borderId="0" xfId="0" applyFont="1" applyFill="1" applyAlignment="1">
      <alignment vertical="center"/>
    </xf>
    <xf numFmtId="0" fontId="26" fillId="0" borderId="9" xfId="0" applyFont="1" applyFill="1" applyBorder="1" applyAlignment="1">
      <alignment horizontal="center" vertical="center"/>
    </xf>
    <xf numFmtId="14" fontId="26" fillId="0" borderId="52" xfId="0" applyNumberFormat="1" applyFont="1" applyFill="1" applyBorder="1" applyAlignment="1">
      <alignment horizontal="center" vertical="center"/>
    </xf>
    <xf numFmtId="20" fontId="26" fillId="0" borderId="52" xfId="0" applyNumberFormat="1" applyFont="1" applyFill="1" applyBorder="1" applyAlignment="1">
      <alignment horizontal="center" vertical="center"/>
    </xf>
    <xf numFmtId="49" fontId="26" fillId="0" borderId="8" xfId="0" applyNumberFormat="1" applyFont="1" applyFill="1" applyBorder="1" applyAlignment="1">
      <alignment horizontal="center" vertical="center"/>
    </xf>
    <xf numFmtId="0" fontId="26" fillId="0" borderId="8" xfId="0" applyFont="1" applyFill="1" applyBorder="1" applyAlignment="1">
      <alignment horizontal="center" vertical="center"/>
    </xf>
    <xf numFmtId="0" fontId="26" fillId="0" borderId="8" xfId="0" applyFont="1" applyFill="1" applyBorder="1" applyAlignment="1">
      <alignment horizontal="left" vertical="center"/>
    </xf>
    <xf numFmtId="0" fontId="26" fillId="0" borderId="13" xfId="0" applyFont="1" applyFill="1" applyBorder="1" applyAlignment="1">
      <alignment horizontal="center" vertical="center"/>
    </xf>
    <xf numFmtId="0" fontId="26" fillId="0" borderId="14" xfId="0" applyFont="1" applyFill="1" applyBorder="1" applyAlignment="1">
      <alignment horizontal="center" vertical="center"/>
    </xf>
    <xf numFmtId="0" fontId="26" fillId="0" borderId="8" xfId="0" applyFont="1" applyFill="1" applyBorder="1" applyAlignment="1">
      <alignment horizontal="left" vertical="center" indent="1"/>
    </xf>
    <xf numFmtId="0" fontId="26" fillId="0" borderId="8" xfId="0" applyFont="1" applyFill="1" applyBorder="1" applyAlignment="1">
      <alignment vertical="center"/>
    </xf>
    <xf numFmtId="0" fontId="26" fillId="0" borderId="10" xfId="0" applyFont="1" applyFill="1" applyBorder="1" applyAlignment="1">
      <alignment horizontal="left" vertical="center" indent="1"/>
    </xf>
    <xf numFmtId="0" fontId="26" fillId="0" borderId="52" xfId="0" applyFont="1" applyFill="1" applyBorder="1" applyAlignment="1">
      <alignment horizontal="center" vertical="center"/>
    </xf>
    <xf numFmtId="0" fontId="26" fillId="0" borderId="11" xfId="0" applyFont="1" applyFill="1" applyBorder="1" applyAlignment="1">
      <alignment horizontal="center" vertical="center"/>
    </xf>
    <xf numFmtId="14" fontId="26" fillId="0" borderId="54" xfId="0" applyNumberFormat="1" applyFont="1" applyFill="1" applyBorder="1" applyAlignment="1">
      <alignment horizontal="center" vertical="center"/>
    </xf>
    <xf numFmtId="0" fontId="26" fillId="0" borderId="53" xfId="0" applyFont="1" applyFill="1" applyBorder="1" applyAlignment="1">
      <alignment horizontal="center" vertical="center"/>
    </xf>
    <xf numFmtId="49" fontId="26" fillId="0" borderId="12" xfId="0" applyNumberFormat="1" applyFont="1" applyFill="1" applyBorder="1" applyAlignment="1">
      <alignment horizontal="center" vertical="center"/>
    </xf>
    <xf numFmtId="0" fontId="26" fillId="0" borderId="12" xfId="0" applyFont="1" applyFill="1" applyBorder="1" applyAlignment="1">
      <alignment horizontal="center" vertical="center"/>
    </xf>
    <xf numFmtId="0" fontId="26" fillId="0" borderId="54" xfId="0" applyFont="1" applyFill="1" applyBorder="1" applyAlignment="1">
      <alignment horizontal="left" vertical="center"/>
    </xf>
    <xf numFmtId="0" fontId="26" fillId="0" borderId="48" xfId="0" applyFont="1" applyFill="1" applyBorder="1" applyAlignment="1">
      <alignment horizontal="center" vertical="center"/>
    </xf>
    <xf numFmtId="0" fontId="26" fillId="0" borderId="49" xfId="0" applyFont="1" applyFill="1" applyBorder="1" applyAlignment="1">
      <alignment horizontal="center" vertical="center"/>
    </xf>
    <xf numFmtId="0" fontId="26" fillId="0" borderId="12" xfId="0" applyFont="1" applyFill="1" applyBorder="1" applyAlignment="1">
      <alignment horizontal="left" vertical="center" indent="1"/>
    </xf>
    <xf numFmtId="0" fontId="26" fillId="0" borderId="12" xfId="0" applyFont="1" applyFill="1" applyBorder="1" applyAlignment="1">
      <alignment vertical="center"/>
    </xf>
    <xf numFmtId="0" fontId="26" fillId="0" borderId="51" xfId="0" applyFont="1" applyFill="1" applyBorder="1" applyAlignment="1">
      <alignment horizontal="left" vertical="center" indent="1"/>
    </xf>
    <xf numFmtId="0" fontId="29" fillId="0" borderId="0" xfId="0" applyFont="1" applyBorder="1" applyAlignment="1" applyProtection="1">
      <alignment vertical="center"/>
      <protection hidden="1"/>
    </xf>
    <xf numFmtId="0" fontId="30" fillId="0" borderId="0" xfId="0" applyFont="1" applyFill="1" applyBorder="1" applyAlignment="1">
      <alignment horizontal="center" vertical="center"/>
    </xf>
    <xf numFmtId="164" fontId="30" fillId="0" borderId="0" xfId="0" applyNumberFormat="1" applyFont="1" applyFill="1" applyBorder="1" applyAlignment="1">
      <alignment horizontal="center" vertical="center"/>
    </xf>
    <xf numFmtId="0" fontId="30" fillId="0" borderId="0" xfId="0" applyFont="1" applyBorder="1" applyAlignment="1">
      <alignment horizontal="center" vertical="center"/>
    </xf>
    <xf numFmtId="0" fontId="30" fillId="0" borderId="0" xfId="0" applyFont="1" applyFill="1" applyAlignment="1">
      <alignment horizontal="center" vertical="center"/>
    </xf>
    <xf numFmtId="0" fontId="30" fillId="0" borderId="0" xfId="0" applyFont="1" applyAlignment="1">
      <alignment horizontal="left" vertical="center"/>
    </xf>
    <xf numFmtId="0" fontId="30" fillId="0" borderId="0" xfId="0" applyFont="1" applyAlignment="1">
      <alignment horizontal="left" vertical="center" indent="1"/>
    </xf>
    <xf numFmtId="0" fontId="32" fillId="0" borderId="0" xfId="0" applyFont="1" applyBorder="1" applyAlignment="1">
      <alignment horizontal="left" vertical="center" indent="1"/>
    </xf>
    <xf numFmtId="0" fontId="32" fillId="0" borderId="0" xfId="0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2" fillId="0" borderId="0" xfId="0" applyFont="1" applyAlignment="1">
      <alignment horizontal="center" vertical="center" wrapText="1"/>
    </xf>
    <xf numFmtId="0" fontId="26" fillId="0" borderId="24" xfId="0" applyFont="1" applyFill="1" applyBorder="1" applyAlignment="1">
      <alignment horizontal="center" vertical="center" wrapText="1"/>
    </xf>
    <xf numFmtId="3" fontId="26" fillId="0" borderId="24" xfId="0" applyNumberFormat="1" applyFont="1" applyFill="1" applyBorder="1" applyAlignment="1">
      <alignment horizontal="center" vertical="center" wrapText="1"/>
    </xf>
    <xf numFmtId="0" fontId="26" fillId="0" borderId="24" xfId="0" applyFont="1" applyFill="1" applyBorder="1" applyAlignment="1">
      <alignment horizontal="center" vertical="center"/>
    </xf>
    <xf numFmtId="0" fontId="34" fillId="6" borderId="1" xfId="0" applyFont="1" applyFill="1" applyBorder="1" applyAlignment="1">
      <alignment horizontal="center" vertical="center" wrapText="1"/>
    </xf>
    <xf numFmtId="0" fontId="34" fillId="6" borderId="1" xfId="0" applyFont="1" applyFill="1" applyBorder="1" applyAlignment="1">
      <alignment horizontal="center" vertical="center"/>
    </xf>
    <xf numFmtId="0" fontId="38" fillId="7" borderId="25" xfId="0" applyNumberFormat="1" applyFont="1" applyFill="1" applyBorder="1" applyAlignment="1">
      <alignment horizontal="center" vertical="center" wrapText="1"/>
    </xf>
    <xf numFmtId="0" fontId="38" fillId="7" borderId="25" xfId="0" applyFont="1" applyFill="1" applyBorder="1" applyAlignment="1">
      <alignment horizontal="center" vertical="center"/>
    </xf>
    <xf numFmtId="0" fontId="22" fillId="6" borderId="35" xfId="5" applyFont="1" applyFill="1" applyBorder="1" applyAlignment="1">
      <alignment horizontal="center" vertical="center"/>
    </xf>
    <xf numFmtId="0" fontId="22" fillId="6" borderId="36" xfId="2" applyFont="1" applyFill="1" applyBorder="1" applyAlignment="1">
      <alignment horizontal="center" vertical="center" wrapText="1"/>
    </xf>
    <xf numFmtId="0" fontId="22" fillId="6" borderId="5" xfId="2" applyFont="1" applyFill="1" applyBorder="1" applyAlignment="1">
      <alignment horizontal="center" vertical="center" wrapText="1"/>
    </xf>
    <xf numFmtId="0" fontId="22" fillId="6" borderId="37" xfId="5" applyFont="1" applyFill="1" applyBorder="1" applyAlignment="1">
      <alignment horizontal="center" vertical="center" wrapText="1"/>
    </xf>
    <xf numFmtId="0" fontId="22" fillId="6" borderId="38" xfId="2" applyFont="1" applyFill="1" applyBorder="1" applyAlignment="1">
      <alignment horizontal="center" vertical="center" wrapText="1"/>
    </xf>
    <xf numFmtId="0" fontId="22" fillId="6" borderId="39" xfId="2" applyFont="1" applyFill="1" applyBorder="1" applyAlignment="1">
      <alignment horizontal="left" vertical="center" wrapText="1"/>
    </xf>
    <xf numFmtId="0" fontId="22" fillId="6" borderId="39" xfId="2" applyFont="1" applyFill="1" applyBorder="1" applyAlignment="1">
      <alignment horizontal="left" vertical="center"/>
    </xf>
    <xf numFmtId="0" fontId="22" fillId="6" borderId="39" xfId="2" applyFont="1" applyFill="1" applyBorder="1" applyAlignment="1">
      <alignment horizontal="left" vertical="center" indent="1"/>
    </xf>
    <xf numFmtId="0" fontId="22" fillId="6" borderId="39" xfId="2" applyFont="1" applyFill="1" applyBorder="1" applyAlignment="1">
      <alignment horizontal="center" vertical="center"/>
    </xf>
    <xf numFmtId="0" fontId="23" fillId="6" borderId="40" xfId="5" applyFont="1" applyFill="1" applyBorder="1" applyAlignment="1">
      <alignment horizontal="center" vertical="center"/>
    </xf>
    <xf numFmtId="0" fontId="22" fillId="6" borderId="5" xfId="2" applyFont="1" applyFill="1" applyBorder="1" applyAlignment="1">
      <alignment horizontal="center" vertical="center"/>
    </xf>
    <xf numFmtId="0" fontId="39" fillId="6" borderId="3" xfId="0" applyFont="1" applyFill="1" applyBorder="1" applyAlignment="1">
      <alignment horizontal="center" vertical="center"/>
    </xf>
    <xf numFmtId="0" fontId="42" fillId="5" borderId="57" xfId="0" applyFont="1" applyFill="1" applyBorder="1" applyAlignment="1">
      <alignment horizontal="left" vertical="center" indent="1"/>
    </xf>
    <xf numFmtId="0" fontId="41" fillId="7" borderId="67" xfId="0" applyFont="1" applyFill="1" applyBorder="1" applyAlignment="1">
      <alignment horizontal="left" vertical="center" indent="1"/>
    </xf>
    <xf numFmtId="9" fontId="42" fillId="5" borderId="68" xfId="0" applyNumberFormat="1" applyFont="1" applyFill="1" applyBorder="1" applyAlignment="1">
      <alignment horizontal="left" vertical="center" indent="1"/>
    </xf>
    <xf numFmtId="0" fontId="42" fillId="5" borderId="69" xfId="0" applyFont="1" applyFill="1" applyBorder="1" applyAlignment="1">
      <alignment horizontal="left" vertical="center" indent="1"/>
    </xf>
    <xf numFmtId="9" fontId="42" fillId="5" borderId="71" xfId="0" applyNumberFormat="1" applyFont="1" applyFill="1" applyBorder="1" applyAlignment="1">
      <alignment horizontal="left" vertical="center" indent="1"/>
    </xf>
    <xf numFmtId="0" fontId="41" fillId="7" borderId="72" xfId="0" applyFont="1" applyFill="1" applyBorder="1" applyAlignment="1">
      <alignment horizontal="left" vertical="center" indent="1"/>
    </xf>
    <xf numFmtId="0" fontId="41" fillId="7" borderId="75" xfId="0" applyFont="1" applyFill="1" applyBorder="1" applyAlignment="1">
      <alignment horizontal="left" vertical="center" indent="1"/>
    </xf>
    <xf numFmtId="0" fontId="41" fillId="7" borderId="78" xfId="0" applyFont="1" applyFill="1" applyBorder="1" applyAlignment="1">
      <alignment horizontal="left" vertical="center" indent="1"/>
    </xf>
    <xf numFmtId="0" fontId="14" fillId="2" borderId="0" xfId="0" applyFont="1" applyFill="1" applyAlignment="1">
      <alignment horizontal="center" vertical="center" wrapText="1"/>
    </xf>
    <xf numFmtId="0" fontId="14" fillId="2" borderId="0" xfId="0" quotePrefix="1" applyFont="1" applyFill="1" applyAlignment="1">
      <alignment horizontal="center" vertical="center" wrapText="1"/>
    </xf>
    <xf numFmtId="0" fontId="14" fillId="0" borderId="0" xfId="0" applyFont="1" applyAlignment="1">
      <alignment horizontal="center" vertical="center" wrapText="1"/>
    </xf>
    <xf numFmtId="0" fontId="34" fillId="6" borderId="1" xfId="0" applyFont="1" applyFill="1" applyBorder="1" applyAlignment="1">
      <alignment horizontal="center" vertical="center"/>
    </xf>
    <xf numFmtId="20" fontId="37" fillId="0" borderId="1" xfId="0" applyNumberFormat="1" applyFont="1" applyFill="1" applyBorder="1" applyAlignment="1">
      <alignment horizontal="center" vertical="center" wrapText="1"/>
    </xf>
    <xf numFmtId="0" fontId="27" fillId="0" borderId="0" xfId="0" applyFont="1" applyFill="1" applyBorder="1" applyAlignment="1">
      <alignment horizontal="center" vertical="center"/>
    </xf>
    <xf numFmtId="20" fontId="37" fillId="0" borderId="1" xfId="0" applyNumberFormat="1" applyFont="1" applyFill="1" applyBorder="1" applyAlignment="1">
      <alignment vertical="center" wrapText="1"/>
    </xf>
    <xf numFmtId="20" fontId="37" fillId="0" borderId="31" xfId="0" applyNumberFormat="1" applyFont="1" applyFill="1" applyBorder="1" applyAlignment="1">
      <alignment vertical="center" wrapText="1"/>
    </xf>
    <xf numFmtId="0" fontId="16" fillId="0" borderId="0" xfId="4" applyNumberFormat="1" applyFont="1"/>
    <xf numFmtId="0" fontId="37" fillId="0" borderId="1" xfId="0" applyNumberFormat="1" applyFont="1" applyFill="1" applyBorder="1" applyAlignment="1">
      <alignment horizontal="center" vertical="center" wrapText="1"/>
    </xf>
    <xf numFmtId="0" fontId="30" fillId="0" borderId="0" xfId="0" applyNumberFormat="1" applyFont="1" applyFill="1" applyBorder="1" applyAlignment="1">
      <alignment horizontal="center" vertical="center"/>
    </xf>
    <xf numFmtId="0" fontId="42" fillId="5" borderId="70" xfId="0" applyNumberFormat="1" applyFont="1" applyFill="1" applyBorder="1" applyAlignment="1">
      <alignment horizontal="left" vertical="center" indent="2"/>
    </xf>
    <xf numFmtId="0" fontId="32" fillId="0" borderId="0" xfId="0" applyNumberFormat="1" applyFont="1" applyBorder="1" applyAlignment="1">
      <alignment horizontal="center" vertical="center"/>
    </xf>
    <xf numFmtId="0" fontId="32" fillId="0" borderId="0" xfId="0" applyNumberFormat="1" applyFont="1" applyAlignment="1">
      <alignment horizontal="center" vertical="center" wrapText="1"/>
    </xf>
    <xf numFmtId="0" fontId="27" fillId="0" borderId="0" xfId="0" applyNumberFormat="1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center" vertical="center" wrapText="1"/>
    </xf>
    <xf numFmtId="0" fontId="30" fillId="0" borderId="0" xfId="0" applyFont="1" applyFill="1" applyBorder="1" applyAlignment="1">
      <alignment horizontal="center" vertical="center" wrapText="1"/>
    </xf>
    <xf numFmtId="0" fontId="42" fillId="5" borderId="70" xfId="0" applyFont="1" applyFill="1" applyBorder="1" applyAlignment="1">
      <alignment horizontal="center" vertical="center" wrapText="1"/>
    </xf>
    <xf numFmtId="0" fontId="32" fillId="0" borderId="0" xfId="0" applyFont="1" applyBorder="1" applyAlignment="1">
      <alignment horizontal="center" vertical="center" wrapText="1"/>
    </xf>
    <xf numFmtId="0" fontId="44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 wrapText="1"/>
    </xf>
    <xf numFmtId="0" fontId="47" fillId="8" borderId="0" xfId="0" applyFont="1" applyFill="1" applyBorder="1" applyAlignment="1">
      <alignment horizontal="center" vertical="center"/>
    </xf>
    <xf numFmtId="0" fontId="26" fillId="0" borderId="24" xfId="0" applyNumberFormat="1" applyFont="1" applyFill="1" applyBorder="1" applyAlignment="1">
      <alignment horizontal="center" vertical="center" wrapText="1"/>
    </xf>
    <xf numFmtId="0" fontId="21" fillId="6" borderId="32" xfId="2" applyFont="1" applyFill="1" applyBorder="1" applyAlignment="1">
      <alignment horizontal="center" vertical="center" wrapText="1"/>
    </xf>
    <xf numFmtId="0" fontId="21" fillId="6" borderId="33" xfId="2" applyFont="1" applyFill="1" applyBorder="1" applyAlignment="1">
      <alignment horizontal="center" vertical="center" wrapText="1"/>
    </xf>
    <xf numFmtId="0" fontId="21" fillId="6" borderId="34" xfId="2" applyFont="1" applyFill="1" applyBorder="1" applyAlignment="1">
      <alignment horizontal="center" vertical="center" wrapText="1"/>
    </xf>
    <xf numFmtId="0" fontId="0" fillId="0" borderId="41" xfId="0" applyBorder="1" applyAlignment="1">
      <alignment horizontal="center" wrapText="1"/>
    </xf>
    <xf numFmtId="0" fontId="0" fillId="0" borderId="42" xfId="0" applyBorder="1" applyAlignment="1">
      <alignment horizontal="center" wrapText="1"/>
    </xf>
    <xf numFmtId="0" fontId="0" fillId="0" borderId="4" xfId="0" applyBorder="1" applyAlignment="1">
      <alignment horizontal="center" wrapText="1"/>
    </xf>
    <xf numFmtId="0" fontId="0" fillId="0" borderId="43" xfId="0" applyBorder="1" applyAlignment="1">
      <alignment horizontal="center" wrapText="1"/>
    </xf>
    <xf numFmtId="0" fontId="0" fillId="0" borderId="0" xfId="0" applyBorder="1" applyAlignment="1">
      <alignment horizontal="center" wrapText="1"/>
    </xf>
    <xf numFmtId="0" fontId="0" fillId="0" borderId="44" xfId="0" applyBorder="1" applyAlignment="1">
      <alignment horizontal="center" wrapText="1"/>
    </xf>
    <xf numFmtId="0" fontId="0" fillId="0" borderId="45" xfId="0" applyBorder="1" applyAlignment="1">
      <alignment horizontal="center" wrapText="1"/>
    </xf>
    <xf numFmtId="0" fontId="0" fillId="0" borderId="46" xfId="0" applyBorder="1" applyAlignment="1">
      <alignment horizontal="center" wrapText="1"/>
    </xf>
    <xf numFmtId="0" fontId="0" fillId="0" borderId="47" xfId="0" applyBorder="1" applyAlignment="1">
      <alignment horizontal="center" wrapText="1"/>
    </xf>
    <xf numFmtId="20" fontId="36" fillId="7" borderId="16" xfId="0" applyNumberFormat="1" applyFont="1" applyFill="1" applyBorder="1" applyAlignment="1">
      <alignment horizontal="center" vertical="center" wrapText="1"/>
    </xf>
    <xf numFmtId="20" fontId="36" fillId="7" borderId="1" xfId="0" applyNumberFormat="1" applyFont="1" applyFill="1" applyBorder="1" applyAlignment="1">
      <alignment horizontal="center" vertical="center" wrapText="1"/>
    </xf>
    <xf numFmtId="164" fontId="36" fillId="7" borderId="16" xfId="0" applyNumberFormat="1" applyFont="1" applyFill="1" applyBorder="1" applyAlignment="1">
      <alignment horizontal="center" vertical="center" wrapText="1"/>
    </xf>
    <xf numFmtId="164" fontId="36" fillId="7" borderId="29" xfId="0" applyNumberFormat="1" applyFont="1" applyFill="1" applyBorder="1" applyAlignment="1">
      <alignment horizontal="center" vertical="center" wrapText="1"/>
    </xf>
    <xf numFmtId="164" fontId="36" fillId="7" borderId="1" xfId="0" applyNumberFormat="1" applyFont="1" applyFill="1" applyBorder="1" applyAlignment="1">
      <alignment horizontal="center" vertical="center" wrapText="1"/>
    </xf>
    <xf numFmtId="164" fontId="36" fillId="7" borderId="31" xfId="0" applyNumberFormat="1" applyFont="1" applyFill="1" applyBorder="1" applyAlignment="1">
      <alignment horizontal="center" vertical="center" wrapText="1"/>
    </xf>
    <xf numFmtId="164" fontId="36" fillId="7" borderId="17" xfId="0" applyNumberFormat="1" applyFont="1" applyFill="1" applyBorder="1" applyAlignment="1">
      <alignment horizontal="center" vertical="center" wrapText="1"/>
    </xf>
    <xf numFmtId="164" fontId="36" fillId="7" borderId="85" xfId="0" applyNumberFormat="1" applyFont="1" applyFill="1" applyBorder="1" applyAlignment="1">
      <alignment horizontal="center" vertical="center" wrapText="1"/>
    </xf>
    <xf numFmtId="0" fontId="38" fillId="7" borderId="17" xfId="0" applyFont="1" applyFill="1" applyBorder="1" applyAlignment="1">
      <alignment horizontal="center" vertical="center" wrapText="1"/>
    </xf>
    <xf numFmtId="0" fontId="38" fillId="7" borderId="25" xfId="0" applyFont="1" applyFill="1" applyBorder="1" applyAlignment="1">
      <alignment horizontal="center" vertical="center" wrapText="1"/>
    </xf>
    <xf numFmtId="0" fontId="34" fillId="6" borderId="1" xfId="0" applyFont="1" applyFill="1" applyBorder="1" applyAlignment="1">
      <alignment horizontal="center" vertical="center"/>
    </xf>
    <xf numFmtId="0" fontId="34" fillId="6" borderId="31" xfId="0" applyFont="1" applyFill="1" applyBorder="1" applyAlignment="1">
      <alignment horizontal="center" vertical="center"/>
    </xf>
    <xf numFmtId="0" fontId="26" fillId="0" borderId="24" xfId="0" applyFont="1" applyFill="1" applyBorder="1" applyAlignment="1">
      <alignment horizontal="center" vertical="center" wrapText="1"/>
    </xf>
    <xf numFmtId="0" fontId="26" fillId="0" borderId="55" xfId="0" applyFont="1" applyFill="1" applyBorder="1" applyAlignment="1">
      <alignment horizontal="center" vertical="center" wrapText="1"/>
    </xf>
    <xf numFmtId="0" fontId="38" fillId="7" borderId="22" xfId="0" applyFont="1" applyFill="1" applyBorder="1" applyAlignment="1">
      <alignment horizontal="center" vertical="center"/>
    </xf>
    <xf numFmtId="0" fontId="38" fillId="7" borderId="28" xfId="0" applyFont="1" applyFill="1" applyBorder="1" applyAlignment="1">
      <alignment horizontal="center" vertical="center"/>
    </xf>
    <xf numFmtId="0" fontId="26" fillId="0" borderId="81" xfId="0" applyFont="1" applyFill="1" applyBorder="1" applyAlignment="1">
      <alignment horizontal="center" vertical="center" wrapText="1"/>
    </xf>
    <xf numFmtId="0" fontId="26" fillId="0" borderId="82" xfId="0" applyFont="1" applyFill="1" applyBorder="1" applyAlignment="1">
      <alignment horizontal="center" vertical="center" wrapText="1"/>
    </xf>
    <xf numFmtId="0" fontId="34" fillId="6" borderId="83" xfId="0" applyFont="1" applyFill="1" applyBorder="1" applyAlignment="1">
      <alignment horizontal="center" vertical="center"/>
    </xf>
    <xf numFmtId="0" fontId="34" fillId="6" borderId="84" xfId="0" applyFont="1" applyFill="1" applyBorder="1" applyAlignment="1">
      <alignment horizontal="center" vertical="center"/>
    </xf>
    <xf numFmtId="3" fontId="43" fillId="0" borderId="1" xfId="0" applyNumberFormat="1" applyFont="1" applyFill="1" applyBorder="1" applyAlignment="1">
      <alignment horizontal="center" vertical="center" wrapText="1"/>
    </xf>
    <xf numFmtId="0" fontId="43" fillId="0" borderId="1" xfId="0" applyNumberFormat="1" applyFont="1" applyFill="1" applyBorder="1" applyAlignment="1">
      <alignment horizontal="center" vertical="center" wrapText="1"/>
    </xf>
    <xf numFmtId="0" fontId="26" fillId="6" borderId="15" xfId="0" applyFont="1" applyFill="1" applyBorder="1" applyAlignment="1">
      <alignment horizontal="center" vertical="center"/>
    </xf>
    <xf numFmtId="0" fontId="26" fillId="6" borderId="16" xfId="0" applyFont="1" applyFill="1" applyBorder="1" applyAlignment="1">
      <alignment horizontal="center" vertical="center"/>
    </xf>
    <xf numFmtId="0" fontId="26" fillId="6" borderId="30" xfId="0" applyFont="1" applyFill="1" applyBorder="1" applyAlignment="1">
      <alignment horizontal="center" vertical="center"/>
    </xf>
    <xf numFmtId="0" fontId="26" fillId="6" borderId="1" xfId="0" applyFont="1" applyFill="1" applyBorder="1" applyAlignment="1">
      <alignment horizontal="center" vertical="center"/>
    </xf>
    <xf numFmtId="164" fontId="35" fillId="7" borderId="16" xfId="0" applyNumberFormat="1" applyFont="1" applyFill="1" applyBorder="1" applyAlignment="1">
      <alignment horizontal="center" vertical="center" wrapText="1"/>
    </xf>
    <xf numFmtId="164" fontId="35" fillId="7" borderId="1" xfId="0" applyNumberFormat="1" applyFont="1" applyFill="1" applyBorder="1" applyAlignment="1">
      <alignment horizontal="center" vertical="center" wrapText="1"/>
    </xf>
    <xf numFmtId="20" fontId="36" fillId="7" borderId="18" xfId="0" applyNumberFormat="1" applyFont="1" applyFill="1" applyBorder="1" applyAlignment="1">
      <alignment horizontal="center" vertical="center" wrapText="1"/>
    </xf>
    <xf numFmtId="20" fontId="36" fillId="7" borderId="19" xfId="0" applyNumberFormat="1" applyFont="1" applyFill="1" applyBorder="1" applyAlignment="1">
      <alignment horizontal="center" vertical="center" wrapText="1"/>
    </xf>
    <xf numFmtId="20" fontId="36" fillId="7" borderId="45" xfId="0" applyNumberFormat="1" applyFont="1" applyFill="1" applyBorder="1" applyAlignment="1">
      <alignment horizontal="center" vertical="center" wrapText="1"/>
    </xf>
    <xf numFmtId="20" fontId="36" fillId="7" borderId="47" xfId="0" applyNumberFormat="1" applyFont="1" applyFill="1" applyBorder="1" applyAlignment="1">
      <alignment horizontal="center" vertical="center" wrapText="1"/>
    </xf>
    <xf numFmtId="20" fontId="37" fillId="0" borderId="83" xfId="0" applyNumberFormat="1" applyFont="1" applyFill="1" applyBorder="1" applyAlignment="1">
      <alignment horizontal="center" vertical="center" wrapText="1"/>
    </xf>
    <xf numFmtId="20" fontId="37" fillId="0" borderId="84" xfId="0" applyNumberFormat="1" applyFont="1" applyFill="1" applyBorder="1" applyAlignment="1">
      <alignment horizontal="center" vertical="center" wrapText="1"/>
    </xf>
    <xf numFmtId="0" fontId="37" fillId="0" borderId="83" xfId="0" applyNumberFormat="1" applyFont="1" applyFill="1" applyBorder="1" applyAlignment="1">
      <alignment horizontal="center" vertical="center" wrapText="1"/>
    </xf>
    <xf numFmtId="0" fontId="37" fillId="0" borderId="84" xfId="0" applyNumberFormat="1" applyFont="1" applyFill="1" applyBorder="1" applyAlignment="1">
      <alignment horizontal="center" vertical="center" wrapText="1"/>
    </xf>
    <xf numFmtId="0" fontId="26" fillId="0" borderId="54" xfId="0" applyFont="1" applyFill="1" applyBorder="1" applyAlignment="1">
      <alignment horizontal="left" vertical="center"/>
    </xf>
    <xf numFmtId="0" fontId="26" fillId="0" borderId="8" xfId="0" applyFont="1" applyFill="1" applyBorder="1" applyAlignment="1">
      <alignment horizontal="left" vertical="center"/>
    </xf>
    <xf numFmtId="0" fontId="38" fillId="7" borderId="15" xfId="0" applyNumberFormat="1" applyFont="1" applyFill="1" applyBorder="1" applyAlignment="1">
      <alignment horizontal="center" vertical="center" wrapText="1"/>
    </xf>
    <xf numFmtId="0" fontId="38" fillId="7" borderId="23" xfId="0" applyNumberFormat="1" applyFont="1" applyFill="1" applyBorder="1" applyAlignment="1">
      <alignment horizontal="center" vertical="center" wrapText="1"/>
    </xf>
    <xf numFmtId="164" fontId="38" fillId="7" borderId="16" xfId="0" applyNumberFormat="1" applyFont="1" applyFill="1" applyBorder="1" applyAlignment="1">
      <alignment horizontal="center" vertical="center" wrapText="1"/>
    </xf>
    <xf numFmtId="164" fontId="38" fillId="7" borderId="24" xfId="0" applyNumberFormat="1" applyFont="1" applyFill="1" applyBorder="1" applyAlignment="1">
      <alignment horizontal="center" vertical="center" wrapText="1"/>
    </xf>
    <xf numFmtId="0" fontId="38" fillId="7" borderId="20" xfId="0" applyFont="1" applyFill="1" applyBorder="1" applyAlignment="1">
      <alignment horizontal="center" vertical="center"/>
    </xf>
    <xf numFmtId="0" fontId="38" fillId="7" borderId="21" xfId="0" applyFont="1" applyFill="1" applyBorder="1" applyAlignment="1">
      <alignment horizontal="center" vertical="center"/>
    </xf>
    <xf numFmtId="0" fontId="38" fillId="7" borderId="17" xfId="0" applyNumberFormat="1" applyFont="1" applyFill="1" applyBorder="1" applyAlignment="1">
      <alignment horizontal="center" vertical="center" wrapText="1"/>
    </xf>
    <xf numFmtId="0" fontId="38" fillId="7" borderId="25" xfId="0" applyNumberFormat="1" applyFont="1" applyFill="1" applyBorder="1" applyAlignment="1">
      <alignment horizontal="center" vertical="center" wrapText="1"/>
    </xf>
    <xf numFmtId="0" fontId="38" fillId="7" borderId="20" xfId="0" applyNumberFormat="1" applyFont="1" applyFill="1" applyBorder="1" applyAlignment="1">
      <alignment horizontal="center" vertical="center" wrapText="1"/>
    </xf>
    <xf numFmtId="0" fontId="38" fillId="7" borderId="21" xfId="0" applyNumberFormat="1" applyFont="1" applyFill="1" applyBorder="1" applyAlignment="1">
      <alignment horizontal="center" vertical="center" wrapText="1"/>
    </xf>
    <xf numFmtId="0" fontId="38" fillId="7" borderId="18" xfId="0" applyFont="1" applyFill="1" applyBorder="1" applyAlignment="1">
      <alignment horizontal="center" vertical="center" wrapText="1"/>
    </xf>
    <xf numFmtId="0" fontId="38" fillId="7" borderId="19" xfId="0" applyFont="1" applyFill="1" applyBorder="1" applyAlignment="1">
      <alignment horizontal="center" vertical="center" wrapText="1"/>
    </xf>
    <xf numFmtId="0" fontId="38" fillId="7" borderId="26" xfId="0" applyFont="1" applyFill="1" applyBorder="1" applyAlignment="1">
      <alignment horizontal="center" vertical="center" wrapText="1"/>
    </xf>
    <xf numFmtId="0" fontId="38" fillId="7" borderId="27" xfId="0" applyFont="1" applyFill="1" applyBorder="1" applyAlignment="1">
      <alignment horizontal="center" vertical="center" wrapText="1"/>
    </xf>
    <xf numFmtId="0" fontId="28" fillId="0" borderId="23" xfId="0" applyFont="1" applyFill="1" applyBorder="1" applyAlignment="1">
      <alignment horizontal="center" vertical="center"/>
    </xf>
    <xf numFmtId="0" fontId="28" fillId="0" borderId="24" xfId="0" applyFont="1" applyFill="1" applyBorder="1" applyAlignment="1">
      <alignment horizontal="center" vertical="center"/>
    </xf>
    <xf numFmtId="0" fontId="34" fillId="6" borderId="30" xfId="0" applyFont="1" applyFill="1" applyBorder="1" applyAlignment="1">
      <alignment horizontal="center" vertical="center"/>
    </xf>
    <xf numFmtId="0" fontId="34" fillId="6" borderId="1" xfId="0" applyFont="1" applyFill="1" applyBorder="1" applyAlignment="1">
      <alignment horizontal="center" vertical="center" wrapText="1"/>
    </xf>
    <xf numFmtId="0" fontId="47" fillId="8" borderId="0" xfId="0" applyFont="1" applyFill="1" applyBorder="1" applyAlignment="1">
      <alignment horizontal="center" vertical="center"/>
    </xf>
    <xf numFmtId="0" fontId="27" fillId="0" borderId="0" xfId="0" applyFont="1" applyFill="1" applyBorder="1" applyAlignment="1">
      <alignment horizontal="center" vertical="center"/>
    </xf>
    <xf numFmtId="0" fontId="47" fillId="8" borderId="0" xfId="0" applyNumberFormat="1" applyFont="1" applyFill="1" applyBorder="1" applyAlignment="1">
      <alignment horizontal="center" vertical="center"/>
    </xf>
    <xf numFmtId="0" fontId="27" fillId="0" borderId="0" xfId="0" applyNumberFormat="1" applyFont="1" applyFill="1" applyBorder="1" applyAlignment="1">
      <alignment horizontal="center" vertical="center"/>
    </xf>
    <xf numFmtId="0" fontId="47" fillId="8" borderId="0" xfId="0" applyFont="1" applyFill="1" applyBorder="1" applyAlignment="1">
      <alignment horizontal="center" vertical="center" wrapText="1"/>
    </xf>
    <xf numFmtId="0" fontId="27" fillId="0" borderId="0" xfId="0" applyFont="1" applyFill="1" applyBorder="1" applyAlignment="1">
      <alignment horizontal="center" vertical="center" wrapText="1"/>
    </xf>
    <xf numFmtId="0" fontId="46" fillId="0" borderId="0" xfId="10" applyFont="1" applyFill="1" applyBorder="1" applyAlignment="1">
      <alignment horizontal="center" vertical="center"/>
    </xf>
    <xf numFmtId="0" fontId="31" fillId="6" borderId="61" xfId="3" applyFont="1" applyFill="1" applyBorder="1" applyAlignment="1" applyProtection="1">
      <alignment horizontal="center" wrapText="1"/>
      <protection hidden="1"/>
    </xf>
    <xf numFmtId="0" fontId="31" fillId="6" borderId="62" xfId="3" applyFont="1" applyFill="1" applyBorder="1" applyAlignment="1" applyProtection="1">
      <alignment horizontal="center" wrapText="1"/>
      <protection hidden="1"/>
    </xf>
    <xf numFmtId="0" fontId="31" fillId="6" borderId="64" xfId="3" applyFont="1" applyFill="1" applyBorder="1" applyAlignment="1" applyProtection="1">
      <alignment horizontal="center" wrapText="1"/>
      <protection hidden="1"/>
    </xf>
    <xf numFmtId="0" fontId="31" fillId="6" borderId="56" xfId="3" applyFont="1" applyFill="1" applyBorder="1" applyAlignment="1" applyProtection="1">
      <alignment horizontal="center" wrapText="1"/>
      <protection hidden="1"/>
    </xf>
    <xf numFmtId="0" fontId="31" fillId="6" borderId="66" xfId="3" applyFont="1" applyFill="1" applyBorder="1" applyAlignment="1" applyProtection="1">
      <alignment horizontal="center" wrapText="1"/>
      <protection hidden="1"/>
    </xf>
    <xf numFmtId="0" fontId="31" fillId="6" borderId="67" xfId="3" applyFont="1" applyFill="1" applyBorder="1" applyAlignment="1" applyProtection="1">
      <alignment horizontal="center" wrapText="1"/>
      <protection hidden="1"/>
    </xf>
    <xf numFmtId="165" fontId="40" fillId="7" borderId="62" xfId="3" applyNumberFormat="1" applyFont="1" applyFill="1" applyBorder="1" applyAlignment="1" applyProtection="1">
      <alignment horizontal="center" vertical="center" wrapText="1"/>
      <protection hidden="1"/>
    </xf>
    <xf numFmtId="165" fontId="40" fillId="7" borderId="63" xfId="3" applyNumberFormat="1" applyFont="1" applyFill="1" applyBorder="1" applyAlignment="1" applyProtection="1">
      <alignment horizontal="center" vertical="center" wrapText="1"/>
      <protection hidden="1"/>
    </xf>
    <xf numFmtId="165" fontId="40" fillId="7" borderId="56" xfId="3" applyNumberFormat="1" applyFont="1" applyFill="1" applyBorder="1" applyAlignment="1" applyProtection="1">
      <alignment horizontal="center" vertical="center" wrapText="1"/>
      <protection hidden="1"/>
    </xf>
    <xf numFmtId="165" fontId="40" fillId="7" borderId="65" xfId="3" applyNumberFormat="1" applyFont="1" applyFill="1" applyBorder="1" applyAlignment="1" applyProtection="1">
      <alignment horizontal="center" vertical="center" wrapText="1"/>
      <protection hidden="1"/>
    </xf>
    <xf numFmtId="165" fontId="40" fillId="7" borderId="67" xfId="3" applyNumberFormat="1" applyFont="1" applyFill="1" applyBorder="1" applyAlignment="1" applyProtection="1">
      <alignment horizontal="center" vertical="center" wrapText="1"/>
      <protection hidden="1"/>
    </xf>
    <xf numFmtId="165" fontId="40" fillId="7" borderId="73" xfId="3" applyNumberFormat="1" applyFont="1" applyFill="1" applyBorder="1" applyAlignment="1" applyProtection="1">
      <alignment horizontal="center" vertical="center" wrapText="1"/>
      <protection hidden="1"/>
    </xf>
    <xf numFmtId="0" fontId="41" fillId="7" borderId="74" xfId="0" applyFont="1" applyFill="1" applyBorder="1" applyAlignment="1">
      <alignment horizontal="left" vertical="center" indent="1"/>
    </xf>
    <xf numFmtId="0" fontId="41" fillId="7" borderId="72" xfId="0" applyFont="1" applyFill="1" applyBorder="1" applyAlignment="1">
      <alignment horizontal="left" vertical="center" indent="1"/>
    </xf>
    <xf numFmtId="0" fontId="27" fillId="2" borderId="72" xfId="0" applyFont="1" applyFill="1" applyBorder="1" applyAlignment="1">
      <alignment horizontal="left" vertical="center" indent="1"/>
    </xf>
    <xf numFmtId="44" fontId="42" fillId="5" borderId="0" xfId="9" applyFont="1" applyFill="1" applyBorder="1" applyAlignment="1">
      <alignment horizontal="left" vertical="center" indent="1"/>
    </xf>
    <xf numFmtId="0" fontId="41" fillId="7" borderId="66" xfId="0" applyFont="1" applyFill="1" applyBorder="1" applyAlignment="1">
      <alignment horizontal="left" vertical="center" indent="1"/>
    </xf>
    <xf numFmtId="0" fontId="41" fillId="7" borderId="67" xfId="0" applyFont="1" applyFill="1" applyBorder="1" applyAlignment="1">
      <alignment horizontal="left" vertical="center" indent="1"/>
    </xf>
    <xf numFmtId="0" fontId="27" fillId="2" borderId="67" xfId="0" applyFont="1" applyFill="1" applyBorder="1" applyAlignment="1">
      <alignment horizontal="left" vertical="center" indent="1"/>
    </xf>
    <xf numFmtId="0" fontId="33" fillId="6" borderId="58" xfId="3" applyFont="1" applyFill="1" applyBorder="1" applyAlignment="1" applyProtection="1">
      <alignment horizontal="center" vertical="center" wrapText="1"/>
      <protection hidden="1"/>
    </xf>
    <xf numFmtId="0" fontId="33" fillId="6" borderId="59" xfId="3" applyFont="1" applyFill="1" applyBorder="1" applyAlignment="1" applyProtection="1">
      <alignment horizontal="center" vertical="center" wrapText="1"/>
      <protection hidden="1"/>
    </xf>
    <xf numFmtId="0" fontId="33" fillId="6" borderId="60" xfId="3" applyFont="1" applyFill="1" applyBorder="1" applyAlignment="1" applyProtection="1">
      <alignment horizontal="center" vertical="center" wrapText="1"/>
      <protection hidden="1"/>
    </xf>
    <xf numFmtId="0" fontId="41" fillId="7" borderId="64" xfId="0" applyFont="1" applyFill="1" applyBorder="1" applyAlignment="1">
      <alignment horizontal="left" vertical="center" indent="1"/>
    </xf>
    <xf numFmtId="0" fontId="41" fillId="7" borderId="56" xfId="0" applyFont="1" applyFill="1" applyBorder="1" applyAlignment="1">
      <alignment horizontal="left" vertical="center" indent="1"/>
    </xf>
    <xf numFmtId="3" fontId="27" fillId="2" borderId="56" xfId="0" applyNumberFormat="1" applyFont="1" applyFill="1" applyBorder="1" applyAlignment="1">
      <alignment horizontal="left" vertical="center" indent="1"/>
    </xf>
    <xf numFmtId="0" fontId="27" fillId="2" borderId="56" xfId="0" applyFont="1" applyFill="1" applyBorder="1" applyAlignment="1">
      <alignment horizontal="left" vertical="center" indent="1"/>
    </xf>
    <xf numFmtId="0" fontId="27" fillId="7" borderId="76" xfId="0" applyFont="1" applyFill="1" applyBorder="1" applyAlignment="1">
      <alignment horizontal="left" vertical="center" indent="1"/>
    </xf>
    <xf numFmtId="0" fontId="27" fillId="7" borderId="77" xfId="0" applyFont="1" applyFill="1" applyBorder="1" applyAlignment="1">
      <alignment horizontal="left" vertical="center" indent="1"/>
    </xf>
    <xf numFmtId="0" fontId="27" fillId="7" borderId="79" xfId="0" applyFont="1" applyFill="1" applyBorder="1" applyAlignment="1">
      <alignment horizontal="left" vertical="center" indent="1"/>
    </xf>
    <xf numFmtId="0" fontId="27" fillId="7" borderId="80" xfId="0" applyFont="1" applyFill="1" applyBorder="1" applyAlignment="1">
      <alignment horizontal="left" vertical="center" indent="1"/>
    </xf>
  </cellXfs>
  <cellStyles count="11">
    <cellStyle name="Hiperlink" xfId="10" builtinId="8"/>
    <cellStyle name="Moeda" xfId="9" builtinId="4"/>
    <cellStyle name="Normal" xfId="0" builtinId="0"/>
    <cellStyle name="Normal 10 2 2" xfId="3"/>
    <cellStyle name="Normal 2" xfId="1"/>
    <cellStyle name="Normal 3" xfId="4"/>
    <cellStyle name="Normal 3 2" xfId="5"/>
    <cellStyle name="Normal 4" xfId="6"/>
    <cellStyle name="Normal 4 2" xfId="8"/>
    <cellStyle name="Normal 5" xfId="7"/>
    <cellStyle name="Normal_Causas definidas alimentadores" xfId="2"/>
  </cellStyles>
  <dxfs count="26"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rgb="FFFFFD9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49"/>
        </patternFill>
      </fill>
    </dxf>
    <dxf>
      <fill>
        <patternFill patternType="solid">
          <bgColor theme="0"/>
        </patternFill>
      </fill>
    </dxf>
    <dxf>
      <fill>
        <patternFill>
          <bgColor rgb="FFFFFD99"/>
        </patternFill>
      </fill>
    </dxf>
    <dxf>
      <fill>
        <patternFill patternType="solid">
          <bgColor theme="0"/>
        </patternFill>
      </fill>
    </dxf>
    <dxf>
      <fill>
        <patternFill>
          <bgColor rgb="FFFFFF99"/>
        </patternFill>
      </fill>
    </dxf>
    <dxf>
      <fill>
        <patternFill patternType="solid">
          <bgColor theme="0"/>
        </patternFill>
      </fill>
    </dxf>
    <dxf>
      <fill>
        <patternFill>
          <bgColor rgb="FFFFFD99"/>
        </patternFill>
      </fill>
    </dxf>
    <dxf>
      <fill>
        <patternFill patternType="solid">
          <bgColor theme="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275791"/>
      <color rgb="FFFFFD99"/>
      <color rgb="FFFFFF99"/>
      <color rgb="FFFFFFB3"/>
      <color rgb="FF013A63"/>
      <color rgb="FF3F48CC"/>
      <color rgb="FF1B416F"/>
      <color rgb="FF00CC00"/>
      <color rgb="FF0000FF"/>
      <color rgb="FF003C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jpeg"/><Relationship Id="rId13" Type="http://schemas.openxmlformats.org/officeDocument/2006/relationships/image" Target="../media/image13.jpeg"/><Relationship Id="rId18" Type="http://schemas.openxmlformats.org/officeDocument/2006/relationships/image" Target="../media/image18.jpeg"/><Relationship Id="rId3" Type="http://schemas.openxmlformats.org/officeDocument/2006/relationships/image" Target="../media/image3.png"/><Relationship Id="rId21" Type="http://schemas.openxmlformats.org/officeDocument/2006/relationships/image" Target="../media/image21.jpeg"/><Relationship Id="rId7" Type="http://schemas.openxmlformats.org/officeDocument/2006/relationships/image" Target="../media/image7.jpeg"/><Relationship Id="rId12" Type="http://schemas.openxmlformats.org/officeDocument/2006/relationships/image" Target="../media/image12.jpeg"/><Relationship Id="rId17" Type="http://schemas.openxmlformats.org/officeDocument/2006/relationships/image" Target="../media/image17.jpeg"/><Relationship Id="rId25" Type="http://schemas.openxmlformats.org/officeDocument/2006/relationships/image" Target="../media/image25.jpeg"/><Relationship Id="rId2" Type="http://schemas.openxmlformats.org/officeDocument/2006/relationships/image" Target="../media/image2.png"/><Relationship Id="rId16" Type="http://schemas.openxmlformats.org/officeDocument/2006/relationships/image" Target="../media/image16.jpeg"/><Relationship Id="rId20" Type="http://schemas.openxmlformats.org/officeDocument/2006/relationships/image" Target="../media/image20.jpeg"/><Relationship Id="rId1" Type="http://schemas.openxmlformats.org/officeDocument/2006/relationships/image" Target="../media/image1.png"/><Relationship Id="rId6" Type="http://schemas.openxmlformats.org/officeDocument/2006/relationships/image" Target="../media/image6.jpeg"/><Relationship Id="rId11" Type="http://schemas.openxmlformats.org/officeDocument/2006/relationships/image" Target="../media/image11.jpeg"/><Relationship Id="rId24" Type="http://schemas.openxmlformats.org/officeDocument/2006/relationships/image" Target="../media/image24.jpeg"/><Relationship Id="rId5" Type="http://schemas.openxmlformats.org/officeDocument/2006/relationships/image" Target="../media/image5.jpeg"/><Relationship Id="rId15" Type="http://schemas.openxmlformats.org/officeDocument/2006/relationships/image" Target="../media/image15.jpeg"/><Relationship Id="rId23" Type="http://schemas.openxmlformats.org/officeDocument/2006/relationships/image" Target="../media/image23.jpeg"/><Relationship Id="rId10" Type="http://schemas.openxmlformats.org/officeDocument/2006/relationships/image" Target="../media/image10.jpeg"/><Relationship Id="rId19" Type="http://schemas.openxmlformats.org/officeDocument/2006/relationships/image" Target="../media/image19.jpeg"/><Relationship Id="rId4" Type="http://schemas.openxmlformats.org/officeDocument/2006/relationships/image" Target="../media/image4.jpeg"/><Relationship Id="rId9" Type="http://schemas.openxmlformats.org/officeDocument/2006/relationships/image" Target="../media/image9.jpeg"/><Relationship Id="rId14" Type="http://schemas.openxmlformats.org/officeDocument/2006/relationships/image" Target="../media/image14.jpeg"/><Relationship Id="rId22" Type="http://schemas.openxmlformats.org/officeDocument/2006/relationships/image" Target="../media/image22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241391</xdr:colOff>
      <xdr:row>0</xdr:row>
      <xdr:rowOff>195941</xdr:rowOff>
    </xdr:from>
    <xdr:to>
      <xdr:col>4</xdr:col>
      <xdr:colOff>631916</xdr:colOff>
      <xdr:row>2</xdr:row>
      <xdr:rowOff>316826</xdr:rowOff>
    </xdr:to>
    <xdr:pic>
      <xdr:nvPicPr>
        <xdr:cNvPr id="6" name="Imagem 5">
          <a:extLst>
            <a:ext uri="{FF2B5EF4-FFF2-40B4-BE49-F238E27FC236}">
              <a16:creationId xmlns="" xmlns:a16="http://schemas.microsoft.com/office/drawing/2014/main" id="{00000000-0008-0000-02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1391" y="195941"/>
          <a:ext cx="3343275" cy="73320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247651</xdr:colOff>
      <xdr:row>0</xdr:row>
      <xdr:rowOff>171451</xdr:rowOff>
    </xdr:from>
    <xdr:to>
      <xdr:col>15</xdr:col>
      <xdr:colOff>152401</xdr:colOff>
      <xdr:row>9</xdr:row>
      <xdr:rowOff>173831</xdr:rowOff>
    </xdr:to>
    <xdr:sp macro="" textlink="">
      <xdr:nvSpPr>
        <xdr:cNvPr id="3" name="Retângulo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SpPr/>
      </xdr:nvSpPr>
      <xdr:spPr>
        <a:xfrm>
          <a:off x="6486526" y="171451"/>
          <a:ext cx="4057650" cy="1764505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tx1">
              <a:lumMod val="75000"/>
              <a:lumOff val="25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r>
            <a:rPr lang="pt-BR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APÓS LANÇAR TODOS OS DEFEITOS NA PLANILHA, CLASSIFICAR OS DEFEITOS PARA LANÇAR NO SAP. UTILIZANDO O COMANDO: </a:t>
          </a:r>
          <a:r>
            <a:rPr lang="pt-BR" sz="1800" b="1" u="sng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CTRL+SHIFT+R</a:t>
          </a:r>
        </a:p>
        <a:p>
          <a:r>
            <a:rPr lang="pt-BR" sz="14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  <a:latin typeface="+mn-lt"/>
              <a:ea typeface="+mn-ea"/>
              <a:cs typeface="+mn-cs"/>
            </a:rPr>
            <a:t>OBS. SÓ CLASSIFICAR UMA VEZ, APÓS LANÇAR TODOS OS DEFEITOS.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175260</xdr:colOff>
      <xdr:row>1</xdr:row>
      <xdr:rowOff>148180</xdr:rowOff>
    </xdr:from>
    <xdr:to>
      <xdr:col>4</xdr:col>
      <xdr:colOff>533400</xdr:colOff>
      <xdr:row>3</xdr:row>
      <xdr:rowOff>128505</xdr:rowOff>
    </xdr:to>
    <xdr:pic>
      <xdr:nvPicPr>
        <xdr:cNvPr id="7" name="Imagem 6">
          <a:extLst>
            <a:ext uri="{FF2B5EF4-FFF2-40B4-BE49-F238E27FC236}">
              <a16:creationId xmlns="" xmlns:a16="http://schemas.microsoft.com/office/drawing/2014/main" id="{00000000-0008-0000-04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duotone>
            <a:schemeClr val="accent1">
              <a:shade val="45000"/>
              <a:satMod val="135000"/>
            </a:schemeClr>
            <a:prstClr val="white"/>
          </a:duoton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5340" y="315820"/>
          <a:ext cx="2392680" cy="55944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10</xdr:col>
      <xdr:colOff>182880</xdr:colOff>
      <xdr:row>4</xdr:row>
      <xdr:rowOff>175260</xdr:rowOff>
    </xdr:from>
    <xdr:to>
      <xdr:col>10</xdr:col>
      <xdr:colOff>647700</xdr:colOff>
      <xdr:row>7</xdr:row>
      <xdr:rowOff>68580</xdr:rowOff>
    </xdr:to>
    <xdr:grpSp>
      <xdr:nvGrpSpPr>
        <xdr:cNvPr id="1451" name="Agrupar 1450">
          <a:extLst>
            <a:ext uri="{FF2B5EF4-FFF2-40B4-BE49-F238E27FC236}">
              <a16:creationId xmlns="" xmlns:a16="http://schemas.microsoft.com/office/drawing/2014/main" id="{00000000-0008-0000-0400-0000AB050000}"/>
            </a:ext>
          </a:extLst>
        </xdr:cNvPr>
        <xdr:cNvGrpSpPr/>
      </xdr:nvGrpSpPr>
      <xdr:grpSpPr>
        <a:xfrm>
          <a:off x="7231380" y="1203960"/>
          <a:ext cx="464820" cy="464820"/>
          <a:chOff x="9707880" y="274320"/>
          <a:chExt cx="1920240" cy="1920240"/>
        </a:xfrm>
      </xdr:grpSpPr>
      <xdr:pic macro="[0]!InsertPictures">
        <xdr:nvPicPr>
          <xdr:cNvPr id="1452" name="Imagem 1451" descr="Resultado de imagem para open file button">
            <a:extLst>
              <a:ext uri="{FF2B5EF4-FFF2-40B4-BE49-F238E27FC236}">
                <a16:creationId xmlns="" xmlns:a16="http://schemas.microsoft.com/office/drawing/2014/main" id="{00000000-0008-0000-0400-0000AC050000}"/>
              </a:ext>
            </a:extLst>
          </xdr:cNvPr>
          <xdr:cNvPicPr>
            <a:picLocks noChangeAspect="1" noChangeArrowheads="1"/>
          </xdr:cNvPicPr>
        </xdr:nvPicPr>
        <xdr:blipFill>
          <a:blip xmlns:r="http://schemas.openxmlformats.org/officeDocument/2006/relationships" r:embed="rId2" cstate="print">
            <a:duotone>
              <a:schemeClr val="accent1">
                <a:shade val="45000"/>
                <a:satMod val="135000"/>
              </a:schemeClr>
              <a:prstClr val="white"/>
            </a:duotone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9707880" y="274320"/>
            <a:ext cx="1920240" cy="1920240"/>
          </a:xfrm>
          <a:prstGeom prst="rect">
            <a:avLst/>
          </a:prstGeom>
          <a:noFill/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</a:extLst>
        </xdr:spPr>
      </xdr:pic>
      <xdr:sp macro="[0]!InsertPictures" textlink="">
        <xdr:nvSpPr>
          <xdr:cNvPr id="1453" name="Seta para Baixo 1452">
            <a:extLst>
              <a:ext uri="{FF2B5EF4-FFF2-40B4-BE49-F238E27FC236}">
                <a16:creationId xmlns="" xmlns:a16="http://schemas.microsoft.com/office/drawing/2014/main" id="{00000000-0008-0000-0400-0000AD050000}"/>
              </a:ext>
            </a:extLst>
          </xdr:cNvPr>
          <xdr:cNvSpPr/>
        </xdr:nvSpPr>
        <xdr:spPr>
          <a:xfrm>
            <a:off x="10515600" y="1165860"/>
            <a:ext cx="563880" cy="538432"/>
          </a:xfrm>
          <a:prstGeom prst="downArrow">
            <a:avLst/>
          </a:prstGeom>
          <a:solidFill>
            <a:schemeClr val="bg1"/>
          </a:solidFill>
          <a:ln>
            <a:noFill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pt-BR" sz="1100"/>
          </a:p>
        </xdr:txBody>
      </xdr:sp>
    </xdr:grpSp>
    <xdr:clientData/>
  </xdr:twoCellAnchor>
  <xdr:twoCellAnchor editAs="oneCell">
    <xdr:from>
      <xdr:col>11</xdr:col>
      <xdr:colOff>312421</xdr:colOff>
      <xdr:row>5</xdr:row>
      <xdr:rowOff>10214</xdr:rowOff>
    </xdr:from>
    <xdr:to>
      <xdr:col>11</xdr:col>
      <xdr:colOff>678180</xdr:colOff>
      <xdr:row>7</xdr:row>
      <xdr:rowOff>62106</xdr:rowOff>
    </xdr:to>
    <xdr:pic macro="[0]!Limpa_Relatório">
      <xdr:nvPicPr>
        <xdr:cNvPr id="1454" name="Imagem 1453">
          <a:extLst>
            <a:ext uri="{FF2B5EF4-FFF2-40B4-BE49-F238E27FC236}">
              <a16:creationId xmlns="" xmlns:a16="http://schemas.microsoft.com/office/drawing/2014/main" id="{00000000-0008-0000-0400-0000AE05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duotone>
            <a:schemeClr val="accent1">
              <a:shade val="45000"/>
              <a:satMod val="135000"/>
            </a:schemeClr>
            <a:prstClr val="white"/>
          </a:duotone>
        </a:blip>
        <a:stretch>
          <a:fillRect/>
        </a:stretch>
      </xdr:blipFill>
      <xdr:spPr>
        <a:xfrm>
          <a:off x="7978141" y="1237034"/>
          <a:ext cx="358139" cy="432892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15</xdr:row>
      <xdr:rowOff>0</xdr:rowOff>
    </xdr:from>
    <xdr:to>
      <xdr:col>6</xdr:col>
      <xdr:colOff>733425</xdr:colOff>
      <xdr:row>16</xdr:row>
      <xdr:rowOff>0</xdr:rowOff>
    </xdr:to>
    <xdr:pic>
      <xdr:nvPicPr>
        <xdr:cNvPr id="2" name="Imagem 1"/>
        <xdr:cNvPicPr>
          <a:picLocks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3028950"/>
          <a:ext cx="4305300" cy="3238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20</xdr:row>
      <xdr:rowOff>0</xdr:rowOff>
    </xdr:from>
    <xdr:to>
      <xdr:col>6</xdr:col>
      <xdr:colOff>733425</xdr:colOff>
      <xdr:row>21</xdr:row>
      <xdr:rowOff>0</xdr:rowOff>
    </xdr:to>
    <xdr:pic>
      <xdr:nvPicPr>
        <xdr:cNvPr id="3" name="Imagem 2"/>
        <xdr:cNvPicPr>
          <a:picLocks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6800850"/>
          <a:ext cx="4305300" cy="3238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25</xdr:row>
      <xdr:rowOff>0</xdr:rowOff>
    </xdr:from>
    <xdr:to>
      <xdr:col>6</xdr:col>
      <xdr:colOff>733425</xdr:colOff>
      <xdr:row>26</xdr:row>
      <xdr:rowOff>0</xdr:rowOff>
    </xdr:to>
    <xdr:pic>
      <xdr:nvPicPr>
        <xdr:cNvPr id="4" name="Imagem 3"/>
        <xdr:cNvPicPr>
          <a:picLocks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0572750"/>
          <a:ext cx="4305300" cy="3238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30</xdr:row>
      <xdr:rowOff>0</xdr:rowOff>
    </xdr:from>
    <xdr:to>
      <xdr:col>6</xdr:col>
      <xdr:colOff>733425</xdr:colOff>
      <xdr:row>31</xdr:row>
      <xdr:rowOff>0</xdr:rowOff>
    </xdr:to>
    <xdr:pic>
      <xdr:nvPicPr>
        <xdr:cNvPr id="5" name="Imagem 4"/>
        <xdr:cNvPicPr>
          <a:picLocks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4344650"/>
          <a:ext cx="4305300" cy="3238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35</xdr:row>
      <xdr:rowOff>0</xdr:rowOff>
    </xdr:from>
    <xdr:to>
      <xdr:col>6</xdr:col>
      <xdr:colOff>733425</xdr:colOff>
      <xdr:row>36</xdr:row>
      <xdr:rowOff>0</xdr:rowOff>
    </xdr:to>
    <xdr:pic>
      <xdr:nvPicPr>
        <xdr:cNvPr id="6" name="Imagem 5"/>
        <xdr:cNvPicPr>
          <a:picLocks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8116550"/>
          <a:ext cx="4305300" cy="3238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40</xdr:row>
      <xdr:rowOff>0</xdr:rowOff>
    </xdr:from>
    <xdr:to>
      <xdr:col>6</xdr:col>
      <xdr:colOff>733425</xdr:colOff>
      <xdr:row>41</xdr:row>
      <xdr:rowOff>0</xdr:rowOff>
    </xdr:to>
    <xdr:pic>
      <xdr:nvPicPr>
        <xdr:cNvPr id="8" name="Imagem 7"/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21888450"/>
          <a:ext cx="4305300" cy="3238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45</xdr:row>
      <xdr:rowOff>0</xdr:rowOff>
    </xdr:from>
    <xdr:to>
      <xdr:col>6</xdr:col>
      <xdr:colOff>733425</xdr:colOff>
      <xdr:row>46</xdr:row>
      <xdr:rowOff>0</xdr:rowOff>
    </xdr:to>
    <xdr:pic>
      <xdr:nvPicPr>
        <xdr:cNvPr id="9" name="Imagem 8"/>
        <xdr:cNvPicPr>
          <a:picLocks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25660350"/>
          <a:ext cx="4305300" cy="3238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50</xdr:row>
      <xdr:rowOff>0</xdr:rowOff>
    </xdr:from>
    <xdr:to>
      <xdr:col>6</xdr:col>
      <xdr:colOff>733425</xdr:colOff>
      <xdr:row>51</xdr:row>
      <xdr:rowOff>0</xdr:rowOff>
    </xdr:to>
    <xdr:pic>
      <xdr:nvPicPr>
        <xdr:cNvPr id="10" name="Imagem 9"/>
        <xdr:cNvPicPr>
          <a:picLocks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29432250"/>
          <a:ext cx="4305300" cy="3238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55</xdr:row>
      <xdr:rowOff>0</xdr:rowOff>
    </xdr:from>
    <xdr:to>
      <xdr:col>6</xdr:col>
      <xdr:colOff>733425</xdr:colOff>
      <xdr:row>56</xdr:row>
      <xdr:rowOff>0</xdr:rowOff>
    </xdr:to>
    <xdr:pic>
      <xdr:nvPicPr>
        <xdr:cNvPr id="11" name="Imagem 10"/>
        <xdr:cNvPicPr>
          <a:picLocks/>
        </xdr:cNvPicPr>
      </xdr:nvPicPr>
      <xdr:blipFill>
        <a:blip xmlns:r="http://schemas.openxmlformats.org/officeDocument/2006/relationships" r:embed="rId1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33204150"/>
          <a:ext cx="4305300" cy="3238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60</xdr:row>
      <xdr:rowOff>0</xdr:rowOff>
    </xdr:from>
    <xdr:to>
      <xdr:col>6</xdr:col>
      <xdr:colOff>733425</xdr:colOff>
      <xdr:row>61</xdr:row>
      <xdr:rowOff>0</xdr:rowOff>
    </xdr:to>
    <xdr:pic>
      <xdr:nvPicPr>
        <xdr:cNvPr id="12" name="Imagem 11"/>
        <xdr:cNvPicPr>
          <a:picLocks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36976050"/>
          <a:ext cx="4305300" cy="3238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65</xdr:row>
      <xdr:rowOff>0</xdr:rowOff>
    </xdr:from>
    <xdr:to>
      <xdr:col>6</xdr:col>
      <xdr:colOff>733425</xdr:colOff>
      <xdr:row>66</xdr:row>
      <xdr:rowOff>0</xdr:rowOff>
    </xdr:to>
    <xdr:pic>
      <xdr:nvPicPr>
        <xdr:cNvPr id="13" name="Imagem 12"/>
        <xdr:cNvPicPr>
          <a:picLocks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40747950"/>
          <a:ext cx="4305300" cy="3238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70</xdr:row>
      <xdr:rowOff>0</xdr:rowOff>
    </xdr:from>
    <xdr:to>
      <xdr:col>6</xdr:col>
      <xdr:colOff>733425</xdr:colOff>
      <xdr:row>71</xdr:row>
      <xdr:rowOff>0</xdr:rowOff>
    </xdr:to>
    <xdr:pic>
      <xdr:nvPicPr>
        <xdr:cNvPr id="14" name="Imagem 13"/>
        <xdr:cNvPicPr>
          <a:picLocks/>
        </xdr:cNvPicPr>
      </xdr:nvPicPr>
      <xdr:blipFill>
        <a:blip xmlns:r="http://schemas.openxmlformats.org/officeDocument/2006/relationships" r:embed="rId1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44519850"/>
          <a:ext cx="4305300" cy="3238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75</xdr:row>
      <xdr:rowOff>0</xdr:rowOff>
    </xdr:from>
    <xdr:to>
      <xdr:col>6</xdr:col>
      <xdr:colOff>733425</xdr:colOff>
      <xdr:row>76</xdr:row>
      <xdr:rowOff>0</xdr:rowOff>
    </xdr:to>
    <xdr:pic>
      <xdr:nvPicPr>
        <xdr:cNvPr id="15" name="Imagem 14"/>
        <xdr:cNvPicPr>
          <a:picLocks/>
        </xdr:cNvPicPr>
      </xdr:nvPicPr>
      <xdr:blipFill>
        <a:blip xmlns:r="http://schemas.openxmlformats.org/officeDocument/2006/relationships" r:embed="rId1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48291750"/>
          <a:ext cx="4305300" cy="3238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80</xdr:row>
      <xdr:rowOff>0</xdr:rowOff>
    </xdr:from>
    <xdr:to>
      <xdr:col>6</xdr:col>
      <xdr:colOff>733425</xdr:colOff>
      <xdr:row>81</xdr:row>
      <xdr:rowOff>0</xdr:rowOff>
    </xdr:to>
    <xdr:pic>
      <xdr:nvPicPr>
        <xdr:cNvPr id="16" name="Imagem 15"/>
        <xdr:cNvPicPr>
          <a:picLocks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52063650"/>
          <a:ext cx="4305300" cy="3238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85</xdr:row>
      <xdr:rowOff>0</xdr:rowOff>
    </xdr:from>
    <xdr:to>
      <xdr:col>6</xdr:col>
      <xdr:colOff>733425</xdr:colOff>
      <xdr:row>86</xdr:row>
      <xdr:rowOff>0</xdr:rowOff>
    </xdr:to>
    <xdr:pic>
      <xdr:nvPicPr>
        <xdr:cNvPr id="17" name="Imagem 16"/>
        <xdr:cNvPicPr>
          <a:picLocks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55835550"/>
          <a:ext cx="4305300" cy="3238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90</xdr:row>
      <xdr:rowOff>0</xdr:rowOff>
    </xdr:from>
    <xdr:to>
      <xdr:col>6</xdr:col>
      <xdr:colOff>733425</xdr:colOff>
      <xdr:row>91</xdr:row>
      <xdr:rowOff>0</xdr:rowOff>
    </xdr:to>
    <xdr:pic>
      <xdr:nvPicPr>
        <xdr:cNvPr id="18" name="Imagem 17"/>
        <xdr:cNvPicPr>
          <a:picLocks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59607450"/>
          <a:ext cx="4305300" cy="3238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95</xdr:row>
      <xdr:rowOff>0</xdr:rowOff>
    </xdr:from>
    <xdr:to>
      <xdr:col>6</xdr:col>
      <xdr:colOff>733425</xdr:colOff>
      <xdr:row>96</xdr:row>
      <xdr:rowOff>0</xdr:rowOff>
    </xdr:to>
    <xdr:pic>
      <xdr:nvPicPr>
        <xdr:cNvPr id="19" name="Imagem 18"/>
        <xdr:cNvPicPr>
          <a:picLocks/>
        </xdr:cNvPicPr>
      </xdr:nvPicPr>
      <xdr:blipFill>
        <a:blip xmlns:r="http://schemas.openxmlformats.org/officeDocument/2006/relationships" r:embed="rId2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63379350"/>
          <a:ext cx="4305300" cy="3238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100</xdr:row>
      <xdr:rowOff>0</xdr:rowOff>
    </xdr:from>
    <xdr:to>
      <xdr:col>6</xdr:col>
      <xdr:colOff>733425</xdr:colOff>
      <xdr:row>101</xdr:row>
      <xdr:rowOff>0</xdr:rowOff>
    </xdr:to>
    <xdr:pic>
      <xdr:nvPicPr>
        <xdr:cNvPr id="20" name="Imagem 19"/>
        <xdr:cNvPicPr>
          <a:picLocks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67151250"/>
          <a:ext cx="4305300" cy="3238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105</xdr:row>
      <xdr:rowOff>0</xdr:rowOff>
    </xdr:from>
    <xdr:to>
      <xdr:col>6</xdr:col>
      <xdr:colOff>733425</xdr:colOff>
      <xdr:row>106</xdr:row>
      <xdr:rowOff>0</xdr:rowOff>
    </xdr:to>
    <xdr:pic>
      <xdr:nvPicPr>
        <xdr:cNvPr id="21" name="Imagem 20"/>
        <xdr:cNvPicPr>
          <a:picLocks/>
        </xdr:cNvPicPr>
      </xdr:nvPicPr>
      <xdr:blipFill>
        <a:blip xmlns:r="http://schemas.openxmlformats.org/officeDocument/2006/relationships" r:embed="rId2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70923150"/>
          <a:ext cx="4305300" cy="3238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110</xdr:row>
      <xdr:rowOff>0</xdr:rowOff>
    </xdr:from>
    <xdr:to>
      <xdr:col>6</xdr:col>
      <xdr:colOff>733425</xdr:colOff>
      <xdr:row>111</xdr:row>
      <xdr:rowOff>0</xdr:rowOff>
    </xdr:to>
    <xdr:pic>
      <xdr:nvPicPr>
        <xdr:cNvPr id="22" name="Imagem 21"/>
        <xdr:cNvPicPr>
          <a:picLocks/>
        </xdr:cNvPicPr>
      </xdr:nvPicPr>
      <xdr:blipFill>
        <a:blip xmlns:r="http://schemas.openxmlformats.org/officeDocument/2006/relationships" r:embed="rId2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74695050"/>
          <a:ext cx="4305300" cy="3238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115</xdr:row>
      <xdr:rowOff>0</xdr:rowOff>
    </xdr:from>
    <xdr:to>
      <xdr:col>6</xdr:col>
      <xdr:colOff>733425</xdr:colOff>
      <xdr:row>116</xdr:row>
      <xdr:rowOff>0</xdr:rowOff>
    </xdr:to>
    <xdr:pic>
      <xdr:nvPicPr>
        <xdr:cNvPr id="23" name="Imagem 22"/>
        <xdr:cNvPicPr>
          <a:picLocks/>
        </xdr:cNvPicPr>
      </xdr:nvPicPr>
      <xdr:blipFill>
        <a:blip xmlns:r="http://schemas.openxmlformats.org/officeDocument/2006/relationships" r:embed="rId2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78466950"/>
          <a:ext cx="4305300" cy="3238500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120</xdr:row>
      <xdr:rowOff>0</xdr:rowOff>
    </xdr:from>
    <xdr:to>
      <xdr:col>6</xdr:col>
      <xdr:colOff>733425</xdr:colOff>
      <xdr:row>121</xdr:row>
      <xdr:rowOff>0</xdr:rowOff>
    </xdr:to>
    <xdr:pic>
      <xdr:nvPicPr>
        <xdr:cNvPr id="24" name="Imagem 23"/>
        <xdr:cNvPicPr>
          <a:picLocks/>
        </xdr:cNvPicPr>
      </xdr:nvPicPr>
      <xdr:blipFill>
        <a:blip xmlns:r="http://schemas.openxmlformats.org/officeDocument/2006/relationships" r:embed="rId2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82238850"/>
          <a:ext cx="4305300" cy="32385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://contaxnet/Desdobramento/Inform%20Rog&#233;rio/Spc/BVR/Dez99/Conselho/BadeR99_NBA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intese"/>
      <sheetName val="DemoRes"/>
      <sheetName val="DemoRes (2)"/>
      <sheetName val="RecLiqServ"/>
      <sheetName val="RecLiqServ (2)"/>
      <sheetName val="IndQtd"/>
      <sheetName val="RecUni"/>
      <sheetName val="DetDemoRes"/>
      <sheetName val="DetDemoRes (2)"/>
      <sheetName val="Demanda"/>
      <sheetName val="PlanInv"/>
      <sheetName val="PlaFin"/>
      <sheetName val="FluxCxa"/>
      <sheetName val="BalPat"/>
      <sheetName val="RecHum"/>
      <sheetName val="Bvr"/>
      <sheetName val="sispecabr99"/>
      <sheetName val="MêsBase"/>
      <sheetName val="#REF"/>
      <sheetName val="Principal"/>
      <sheetName val="BadeR99_NBA"/>
      <sheetName val="Plan1"/>
      <sheetName val="Acido"/>
      <sheetName val="Costo"/>
      <sheetName val="C.N.U.  CPS "/>
      <sheetName val="C.N.U. a HR"/>
      <sheetName val="Recup (Cu)"/>
      <sheetName val="Controle De ASO's"/>
      <sheetName val="Variaveis"/>
      <sheetName val="Previsão de Vagões"/>
      <sheetName val="Espera"/>
      <sheetName val="Saldos"/>
      <sheetName val="Gráficos"/>
      <sheetName val="Navios"/>
      <sheetName val="Armazéns"/>
      <sheetName val="Resumo"/>
      <sheetName val="Check List- Gerrot"/>
      <sheetName val="Categorias"/>
      <sheetName val="Dados"/>
      <sheetName val="Quadro Funcional"/>
      <sheetName val="Anexo X - ENSINO"/>
      <sheetName val="CLAS"/>
      <sheetName val="Step2_Correlation"/>
      <sheetName val="Step2_Histogram"/>
      <sheetName val="Step_0_Team_CALENDAR"/>
      <sheetName val="Lists"/>
      <sheetName val="Pacotes"/>
      <sheetName val="AMI"/>
      <sheetName val="REB MX - TIPO"/>
      <sheetName val="Tabela1"/>
      <sheetName val="PORTOS"/>
      <sheetName val="Check List"/>
      <sheetName val="DemoRes_(2)"/>
      <sheetName val="RecLiqServ_(2)"/>
      <sheetName val="DetDemoRes_(2)"/>
      <sheetName val="Controle_De_ASO's"/>
      <sheetName val="Previsão_de_Vagões"/>
      <sheetName val="Check_List-_Gerrot"/>
      <sheetName val="ComentariosCusteio"/>
      <sheetName val="récapprobable98"/>
      <sheetName val="Check Farol"/>
      <sheetName val="Grupo x Justif"/>
      <sheetName val="Disp 2005 FCA"/>
      <sheetName val="PERGUNTAS"/>
      <sheetName val="EAIGESEN"/>
      <sheetName val="DCF"/>
      <sheetName val="Gerrot"/>
      <sheetName val="JANEIRO98"/>
      <sheetName val="BadeR99_NBA.xls"/>
      <sheetName val="DemoRes_(2)1"/>
      <sheetName val="RecLiqServ_(2)1"/>
      <sheetName val="DetDemoRes_(2)1"/>
      <sheetName val="Controle_De_ASO's1"/>
      <sheetName val="Previsão_de_Vagões1"/>
      <sheetName val="Check_List-_Gerrot1"/>
      <sheetName val="DemoRes_(2)2"/>
      <sheetName val="RecLiqServ_(2)2"/>
      <sheetName val="DetDemoRes_(2)2"/>
      <sheetName val="Controle_De_ASO's2"/>
      <sheetName val="Previsão_de_Vagões2"/>
      <sheetName val="Check_List-_Gerrot2"/>
      <sheetName val="EFC"/>
      <sheetName val="Control_Anual"/>
      <sheetName val="Quadro_Funcional"/>
      <sheetName val="Anexo_X_-_ENSINO"/>
      <sheetName val="REB_MX_-_TIPO"/>
      <sheetName val="Check_List"/>
      <sheetName val="Disp_2005_FCA"/>
      <sheetName val="Evolução Etapas Cal Mag"/>
      <sheetName val="Evolução Etapas Cromo"/>
      <sheetName val="EXEC"/>
      <sheetName val="Base "/>
      <sheetName val="Apoio Viagens"/>
      <sheetName val="Apoio Validação"/>
      <sheetName val="FAPMUT"/>
      <sheetName val="Dados NÃO DELETAR"/>
      <sheetName val="Check_Farol"/>
      <sheetName val="Grupo_x_Justif"/>
      <sheetName val="I6"/>
      <sheetName val="I11"/>
      <sheetName val="Veic Ind-Marcosa"/>
      <sheetName val="Pareto Dispersões por Produto"/>
      <sheetName val="Pareto Dispersões por Área"/>
      <sheetName val="Extratif Dispersões por Área"/>
      <sheetName val="N52"/>
      <sheetName val="Veic_Ind-Marcosa"/>
      <sheetName val="Veic_Ind-Marcosa1"/>
      <sheetName val="Logica di Appuntamento"/>
      <sheetName val="PREMISSAS"/>
      <sheetName val="DIFL"/>
      <sheetName val="DIFN"/>
      <sheetName val="DIFS"/>
      <sheetName val="DIPE"/>
      <sheetName val="FGC"/>
      <sheetName val="Ligas"/>
      <sheetName val="Mn"/>
      <sheetName val="DemoRes_(2)3"/>
      <sheetName val="RecLiqServ_(2)3"/>
      <sheetName val="DetDemoRes_(2)3"/>
      <sheetName val="Veic_Ind-Marcosa3"/>
      <sheetName val="Pareto_Dispersões_por_Produto3"/>
      <sheetName val="Pareto_Dispersões_por_Área3"/>
      <sheetName val="Extratif_Dispersões_por_Área3"/>
      <sheetName val="Pareto_Dispersões_por_Produto"/>
      <sheetName val="Pareto_Dispersões_por_Área"/>
      <sheetName val="Extratif_Dispersões_por_Área"/>
      <sheetName val="Pareto_Dispersões_por_Produto1"/>
      <sheetName val="Pareto_Dispersões_por_Área1"/>
      <sheetName val="Extratif_Dispersões_por_Área1"/>
      <sheetName val="Veic_Ind-Marcosa2"/>
      <sheetName val="Pareto_Dispersões_por_Produto2"/>
      <sheetName val="Pareto_Dispersões_por_Área2"/>
      <sheetName val="Extratif_Dispersões_por_Área2"/>
      <sheetName val="Sispec"/>
      <sheetName val="Sispec99"/>
      <sheetName val="SispecPSAP"/>
      <sheetName val="Tabelas"/>
      <sheetName val="BANCO DE DADOS_ESTRUTURA"/>
      <sheetName val="Vagões ECM"/>
      <sheetName val="Ciclo Vagão"/>
      <sheetName val="Parâmetros Caso Base"/>
      <sheetName val="Validações"/>
      <sheetName val="DESP_OPERAC"/>
      <sheetName val="Resumo R$"/>
      <sheetName val="Consolidado"/>
      <sheetName val="Plan2"/>
      <sheetName val="Decretos_PIS-COFINS"/>
      <sheetName val="MENU"/>
      <sheetName val="DemoRes_(2)4"/>
      <sheetName val="RecLiqServ_(2)4"/>
      <sheetName val="DetDemoRes_(2)4"/>
      <sheetName val="Veic_Ind-Marcosa4"/>
      <sheetName val="Pareto_Dispersões_por_Produto4"/>
      <sheetName val="Pareto_Dispersões_por_Área4"/>
      <sheetName val="Extratif_Dispersões_por_Área4"/>
      <sheetName val="Logica_di_Appuntamento"/>
      <sheetName val="BadeR99_NBA_xls"/>
      <sheetName val="BANCO_DE_DADOS_ESTRUTURA"/>
      <sheetName val="Quadro_Funcional1"/>
      <sheetName val="Controle_De_ASO's3"/>
      <sheetName val="Previsão_de_Vagões3"/>
      <sheetName val="Check_List-_Gerrot3"/>
      <sheetName val="Anexo_X_-_ENSINO1"/>
      <sheetName val="REB_MX_-_TIPO1"/>
      <sheetName val="Check_List1"/>
      <sheetName val="Disp_2005_FCA1"/>
      <sheetName val="Quadro_Funcional2"/>
      <sheetName val="Controle_De_ASO's4"/>
      <sheetName val="Previsão_de_Vagões4"/>
      <sheetName val="Check_List-_Gerrot4"/>
      <sheetName val="Anexo_X_-_ENSINO2"/>
      <sheetName val="REB_MX_-_TIPO2"/>
      <sheetName val="Check_List2"/>
      <sheetName val="Disp_2005_FCA2"/>
      <sheetName val="Check_Farol1"/>
      <sheetName val="Grupo_x_Justif1"/>
      <sheetName val="Evolução_Etapas_Cal_Mag"/>
      <sheetName val="Evolução_Etapas_Cromo"/>
      <sheetName val="Apoio_Viagens"/>
      <sheetName val="Apoio_Validação"/>
      <sheetName val="Base_"/>
      <sheetName val="BD"/>
      <sheetName val="Resumo_R$"/>
      <sheetName val="Operações"/>
      <sheetName val="BD_Paradas_2011"/>
      <sheetName val="Vagões_ECM"/>
      <sheetName val="Ciclo_Vagão"/>
      <sheetName val="Dados_NÃO_DELETAR"/>
      <sheetName val="Parâmetros_Caso_Base"/>
      <sheetName val="Mapa"/>
      <sheetName val="Correlação"/>
      <sheetName val="Apoio Etapa 6 - Viagens"/>
      <sheetName val="biblioteca"/>
      <sheetName val="INFORMAÇÕES "/>
      <sheetName val="Grafico 05"/>
      <sheetName val="CRES"/>
      <sheetName val="INFORMÇAÕES 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  <sheetData sheetId="55" refreshError="1"/>
      <sheetData sheetId="56" refreshError="1"/>
      <sheetData sheetId="57" refreshError="1"/>
      <sheetData sheetId="58" refreshError="1"/>
      <sheetData sheetId="59" refreshError="1"/>
      <sheetData sheetId="60" refreshError="1"/>
      <sheetData sheetId="61" refreshError="1"/>
      <sheetData sheetId="62" refreshError="1"/>
      <sheetData sheetId="63" refreshError="1"/>
      <sheetData sheetId="64" refreshError="1"/>
      <sheetData sheetId="65" refreshError="1"/>
      <sheetData sheetId="66" refreshError="1"/>
      <sheetData sheetId="67" refreshError="1"/>
      <sheetData sheetId="68" refreshError="1"/>
      <sheetData sheetId="69" refreshError="1"/>
      <sheetData sheetId="70" refreshError="1"/>
      <sheetData sheetId="71" refreshError="1"/>
      <sheetData sheetId="72" refreshError="1"/>
      <sheetData sheetId="73" refreshError="1"/>
      <sheetData sheetId="74" refreshError="1"/>
      <sheetData sheetId="75" refreshError="1"/>
      <sheetData sheetId="76" refreshError="1"/>
      <sheetData sheetId="77" refreshError="1"/>
      <sheetData sheetId="78" refreshError="1"/>
      <sheetData sheetId="79" refreshError="1"/>
      <sheetData sheetId="80" refreshError="1"/>
      <sheetData sheetId="81" refreshError="1"/>
      <sheetData sheetId="82" refreshError="1"/>
      <sheetData sheetId="83" refreshError="1"/>
      <sheetData sheetId="84" refreshError="1"/>
      <sheetData sheetId="85" refreshError="1"/>
      <sheetData sheetId="86" refreshError="1"/>
      <sheetData sheetId="87" refreshError="1"/>
      <sheetData sheetId="88" refreshError="1"/>
      <sheetData sheetId="89" refreshError="1"/>
      <sheetData sheetId="90" refreshError="1"/>
      <sheetData sheetId="91" refreshError="1"/>
      <sheetData sheetId="92" refreshError="1"/>
      <sheetData sheetId="93" refreshError="1"/>
      <sheetData sheetId="94" refreshError="1"/>
      <sheetData sheetId="95" refreshError="1"/>
      <sheetData sheetId="96" refreshError="1"/>
      <sheetData sheetId="97" refreshError="1"/>
      <sheetData sheetId="98" refreshError="1"/>
      <sheetData sheetId="99" refreshError="1"/>
      <sheetData sheetId="100" refreshError="1"/>
      <sheetData sheetId="101" refreshError="1"/>
      <sheetData sheetId="102" refreshError="1"/>
      <sheetData sheetId="103" refreshError="1"/>
      <sheetData sheetId="104" refreshError="1"/>
      <sheetData sheetId="105" refreshError="1"/>
      <sheetData sheetId="106" refreshError="1"/>
      <sheetData sheetId="107" refreshError="1"/>
      <sheetData sheetId="108" refreshError="1"/>
      <sheetData sheetId="109" refreshError="1"/>
      <sheetData sheetId="110" refreshError="1"/>
      <sheetData sheetId="111" refreshError="1"/>
      <sheetData sheetId="112" refreshError="1"/>
      <sheetData sheetId="113" refreshError="1"/>
      <sheetData sheetId="114" refreshError="1"/>
      <sheetData sheetId="115" refreshError="1"/>
      <sheetData sheetId="116" refreshError="1"/>
      <sheetData sheetId="117" refreshError="1"/>
      <sheetData sheetId="118" refreshError="1"/>
      <sheetData sheetId="119" refreshError="1"/>
      <sheetData sheetId="120" refreshError="1"/>
      <sheetData sheetId="121" refreshError="1"/>
      <sheetData sheetId="122" refreshError="1"/>
      <sheetData sheetId="123" refreshError="1"/>
      <sheetData sheetId="124" refreshError="1"/>
      <sheetData sheetId="125" refreshError="1"/>
      <sheetData sheetId="126" refreshError="1"/>
      <sheetData sheetId="127" refreshError="1"/>
      <sheetData sheetId="128" refreshError="1"/>
      <sheetData sheetId="129" refreshError="1"/>
      <sheetData sheetId="130" refreshError="1"/>
      <sheetData sheetId="131" refreshError="1"/>
      <sheetData sheetId="132" refreshError="1"/>
      <sheetData sheetId="133" refreshError="1"/>
      <sheetData sheetId="134" refreshError="1"/>
      <sheetData sheetId="135" refreshError="1"/>
      <sheetData sheetId="136" refreshError="1"/>
      <sheetData sheetId="137" refreshError="1"/>
      <sheetData sheetId="138" refreshError="1"/>
      <sheetData sheetId="139" refreshError="1"/>
      <sheetData sheetId="140" refreshError="1"/>
      <sheetData sheetId="141" refreshError="1"/>
      <sheetData sheetId="142" refreshError="1"/>
      <sheetData sheetId="143" refreshError="1"/>
      <sheetData sheetId="144" refreshError="1"/>
      <sheetData sheetId="145" refreshError="1"/>
      <sheetData sheetId="146" refreshError="1"/>
      <sheetData sheetId="147" refreshError="1"/>
      <sheetData sheetId="148" refreshError="1"/>
      <sheetData sheetId="149" refreshError="1"/>
      <sheetData sheetId="150" refreshError="1"/>
      <sheetData sheetId="151" refreshError="1"/>
      <sheetData sheetId="152" refreshError="1"/>
      <sheetData sheetId="153" refreshError="1"/>
      <sheetData sheetId="154" refreshError="1"/>
      <sheetData sheetId="155" refreshError="1"/>
      <sheetData sheetId="156" refreshError="1"/>
      <sheetData sheetId="157" refreshError="1"/>
      <sheetData sheetId="158"/>
      <sheetData sheetId="159"/>
      <sheetData sheetId="160"/>
      <sheetData sheetId="161"/>
      <sheetData sheetId="162"/>
      <sheetData sheetId="163"/>
      <sheetData sheetId="164"/>
      <sheetData sheetId="165"/>
      <sheetData sheetId="166"/>
      <sheetData sheetId="167"/>
      <sheetData sheetId="168"/>
      <sheetData sheetId="169"/>
      <sheetData sheetId="170"/>
      <sheetData sheetId="171"/>
      <sheetData sheetId="172"/>
      <sheetData sheetId="173"/>
      <sheetData sheetId="174"/>
      <sheetData sheetId="175"/>
      <sheetData sheetId="176"/>
      <sheetData sheetId="177"/>
      <sheetData sheetId="178"/>
      <sheetData sheetId="179"/>
      <sheetData sheetId="180" refreshError="1"/>
      <sheetData sheetId="181" refreshError="1"/>
      <sheetData sheetId="182"/>
      <sheetData sheetId="183" refreshError="1"/>
      <sheetData sheetId="184" refreshError="1"/>
      <sheetData sheetId="185"/>
      <sheetData sheetId="186"/>
      <sheetData sheetId="187"/>
      <sheetData sheetId="188"/>
      <sheetData sheetId="189" refreshError="1"/>
      <sheetData sheetId="190" refreshError="1"/>
      <sheetData sheetId="191" refreshError="1"/>
      <sheetData sheetId="192" refreshError="1"/>
      <sheetData sheetId="193" refreshError="1"/>
      <sheetData sheetId="194" refreshError="1"/>
      <sheetData sheetId="195" refreshError="1"/>
      <sheetData sheetId="196" refreshError="1"/>
    </sheetDataSet>
  </externalBook>
</externalLink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I212"/>
  <sheetViews>
    <sheetView showGridLines="0" zoomScale="70" zoomScaleNormal="70" workbookViewId="0">
      <pane ySplit="3" topLeftCell="A67" activePane="bottomLeft" state="frozen"/>
      <selection activeCell="L24" sqref="L24"/>
      <selection pane="bottomLeft" activeCell="K75" sqref="K75"/>
    </sheetView>
  </sheetViews>
  <sheetFormatPr defaultColWidth="9.1640625" defaultRowHeight="18" customHeight="1" outlineLevelCol="1"/>
  <cols>
    <col min="1" max="1" width="16.83203125" style="20" customWidth="1"/>
    <col min="2" max="2" width="24.33203125" style="34" bestFit="1" customWidth="1"/>
    <col min="3" max="3" width="35.83203125" style="35" customWidth="1"/>
    <col min="4" max="4" width="29.33203125" style="35" bestFit="1" customWidth="1"/>
    <col min="5" max="5" width="67.33203125" style="35" bestFit="1" customWidth="1"/>
    <col min="6" max="6" width="47.6640625" style="36" customWidth="1"/>
    <col min="7" max="7" width="18" style="36" customWidth="1" outlineLevel="1"/>
    <col min="8" max="8" width="29.1640625" style="37" customWidth="1" outlineLevel="1"/>
    <col min="9" max="9" width="21.33203125" style="38" bestFit="1" customWidth="1"/>
    <col min="10" max="16384" width="9.1640625" style="11"/>
  </cols>
  <sheetData>
    <row r="1" spans="1:9" ht="33.75" customHeight="1">
      <c r="B1" s="153" t="s">
        <v>880</v>
      </c>
      <c r="C1" s="154"/>
      <c r="D1" s="154"/>
      <c r="E1" s="154"/>
      <c r="F1" s="154"/>
      <c r="G1" s="154"/>
      <c r="H1" s="155"/>
      <c r="I1" s="110"/>
    </row>
    <row r="2" spans="1:9" ht="36" customHeight="1">
      <c r="B2" s="111" t="s">
        <v>357</v>
      </c>
      <c r="C2" s="112" t="s">
        <v>394</v>
      </c>
      <c r="D2" s="112" t="s">
        <v>1182</v>
      </c>
      <c r="E2" s="120" t="s">
        <v>377</v>
      </c>
      <c r="F2" s="112" t="s">
        <v>450</v>
      </c>
      <c r="G2" s="112" t="s">
        <v>3</v>
      </c>
      <c r="H2" s="112" t="s">
        <v>451</v>
      </c>
      <c r="I2" s="113" t="s">
        <v>5</v>
      </c>
    </row>
    <row r="3" spans="1:9" ht="12" customHeight="1" thickBot="1">
      <c r="B3" s="114"/>
      <c r="C3" s="115"/>
      <c r="D3" s="115"/>
      <c r="E3" s="116"/>
      <c r="F3" s="117"/>
      <c r="G3" s="117"/>
      <c r="H3" s="118"/>
      <c r="I3" s="119"/>
    </row>
    <row r="4" spans="1:9" ht="18" customHeight="1">
      <c r="A4" s="20" t="str">
        <f>E4</f>
        <v>ÁREA ALAGADA - PERÍODICA</v>
      </c>
      <c r="B4" s="23" t="s">
        <v>704</v>
      </c>
      <c r="C4" s="24" t="s">
        <v>439</v>
      </c>
      <c r="D4" s="24" t="s">
        <v>439</v>
      </c>
      <c r="E4" s="24" t="s">
        <v>456</v>
      </c>
      <c r="F4" s="25" t="s">
        <v>693</v>
      </c>
      <c r="G4" s="25" t="s">
        <v>452</v>
      </c>
      <c r="H4" s="26" t="s">
        <v>453</v>
      </c>
      <c r="I4" s="27" t="s">
        <v>6</v>
      </c>
    </row>
    <row r="5" spans="1:9" ht="18" customHeight="1">
      <c r="A5" s="20" t="str">
        <f t="shared" ref="A5:A68" si="0">E5</f>
        <v>ÁREA ALAGADA - PERMANENTE</v>
      </c>
      <c r="B5" s="28" t="s">
        <v>705</v>
      </c>
      <c r="C5" s="29" t="s">
        <v>439</v>
      </c>
      <c r="D5" s="29" t="s">
        <v>439</v>
      </c>
      <c r="E5" s="29" t="s">
        <v>408</v>
      </c>
      <c r="F5" s="30" t="s">
        <v>693</v>
      </c>
      <c r="G5" s="30" t="s">
        <v>452</v>
      </c>
      <c r="H5" s="31" t="s">
        <v>453</v>
      </c>
      <c r="I5" s="32" t="s">
        <v>6</v>
      </c>
    </row>
    <row r="6" spans="1:9" ht="18" customHeight="1">
      <c r="A6" s="20" t="str">
        <f t="shared" si="0"/>
        <v>ÁREA ALAGADA - SOMENTE BARCOS</v>
      </c>
      <c r="B6" s="28" t="s">
        <v>706</v>
      </c>
      <c r="C6" s="29" t="s">
        <v>439</v>
      </c>
      <c r="D6" s="29" t="s">
        <v>439</v>
      </c>
      <c r="E6" s="29" t="s">
        <v>454</v>
      </c>
      <c r="F6" s="30" t="s">
        <v>455</v>
      </c>
      <c r="G6" s="30" t="s">
        <v>452</v>
      </c>
      <c r="H6" s="31" t="s">
        <v>453</v>
      </c>
      <c r="I6" s="32" t="s">
        <v>6</v>
      </c>
    </row>
    <row r="7" spans="1:9" ht="18" customHeight="1">
      <c r="A7" s="20" t="str">
        <f t="shared" si="0"/>
        <v>CERCAS CRUZANDO C/ A LT - S/ ATERRAM.</v>
      </c>
      <c r="B7" s="28" t="s">
        <v>707</v>
      </c>
      <c r="C7" s="29" t="s">
        <v>439</v>
      </c>
      <c r="D7" s="29" t="s">
        <v>439</v>
      </c>
      <c r="E7" s="29" t="s">
        <v>606</v>
      </c>
      <c r="F7" s="30" t="s">
        <v>457</v>
      </c>
      <c r="G7" s="30" t="s">
        <v>452</v>
      </c>
      <c r="H7" s="31" t="s">
        <v>453</v>
      </c>
      <c r="I7" s="32" t="s">
        <v>6</v>
      </c>
    </row>
    <row r="8" spans="1:9" ht="18" customHeight="1">
      <c r="A8" s="20" t="str">
        <f t="shared" si="0"/>
        <v>CERCAS CRUZANDO C/ LT S/ SECC.</v>
      </c>
      <c r="B8" s="28" t="s">
        <v>708</v>
      </c>
      <c r="C8" s="29" t="s">
        <v>439</v>
      </c>
      <c r="D8" s="29" t="s">
        <v>439</v>
      </c>
      <c r="E8" s="29" t="s">
        <v>607</v>
      </c>
      <c r="F8" s="30" t="s">
        <v>458</v>
      </c>
      <c r="G8" s="30" t="s">
        <v>452</v>
      </c>
      <c r="H8" s="31" t="s">
        <v>453</v>
      </c>
      <c r="I8" s="32" t="s">
        <v>6</v>
      </c>
    </row>
    <row r="9" spans="1:9" ht="18" customHeight="1">
      <c r="A9" s="20" t="str">
        <f t="shared" si="0"/>
        <v>DIFICULDADE DE ACESSO</v>
      </c>
      <c r="B9" s="28" t="s">
        <v>709</v>
      </c>
      <c r="C9" s="29" t="s">
        <v>439</v>
      </c>
      <c r="D9" s="29" t="s">
        <v>439</v>
      </c>
      <c r="E9" s="29" t="s">
        <v>626</v>
      </c>
      <c r="F9" s="56" t="s">
        <v>1395</v>
      </c>
      <c r="G9" s="30" t="s">
        <v>452</v>
      </c>
      <c r="H9" s="31" t="s">
        <v>453</v>
      </c>
      <c r="I9" s="32" t="s">
        <v>6</v>
      </c>
    </row>
    <row r="10" spans="1:9" ht="18" customHeight="1">
      <c r="A10" s="20" t="str">
        <f t="shared" si="0"/>
        <v>ÁRV. DENTRO DA FAIXA-DIST. CONDUT. &gt; 1,5M</v>
      </c>
      <c r="B10" s="28" t="s">
        <v>695</v>
      </c>
      <c r="C10" s="29" t="s">
        <v>440</v>
      </c>
      <c r="D10" s="29" t="s">
        <v>459</v>
      </c>
      <c r="E10" s="29" t="s">
        <v>608</v>
      </c>
      <c r="F10" s="30" t="s">
        <v>460</v>
      </c>
      <c r="G10" s="30" t="s">
        <v>452</v>
      </c>
      <c r="H10" s="31" t="s">
        <v>453</v>
      </c>
      <c r="I10" s="32" t="s">
        <v>7</v>
      </c>
    </row>
    <row r="11" spans="1:9" ht="18" customHeight="1">
      <c r="A11" s="20" t="str">
        <f t="shared" si="0"/>
        <v>ÁRV. DENTRO DA FAIXA-DIST. CONDUT. &lt; 1,5M</v>
      </c>
      <c r="B11" s="28" t="s">
        <v>696</v>
      </c>
      <c r="C11" s="29" t="s">
        <v>440</v>
      </c>
      <c r="D11" s="29" t="s">
        <v>459</v>
      </c>
      <c r="E11" s="29" t="s">
        <v>609</v>
      </c>
      <c r="F11" s="30" t="s">
        <v>460</v>
      </c>
      <c r="G11" s="30" t="s">
        <v>452</v>
      </c>
      <c r="H11" s="31" t="s">
        <v>453</v>
      </c>
      <c r="I11" s="32" t="s">
        <v>8</v>
      </c>
    </row>
    <row r="12" spans="1:9" ht="18" customHeight="1">
      <c r="A12" s="20" t="str">
        <f t="shared" si="0"/>
        <v>ÁRV. FORA DA FAIXA-NÃO PERIGOSA</v>
      </c>
      <c r="B12" s="28" t="s">
        <v>697</v>
      </c>
      <c r="C12" s="29" t="s">
        <v>440</v>
      </c>
      <c r="D12" s="29" t="s">
        <v>459</v>
      </c>
      <c r="E12" s="29" t="s">
        <v>611</v>
      </c>
      <c r="F12" s="30" t="s">
        <v>462</v>
      </c>
      <c r="G12" s="30" t="s">
        <v>452</v>
      </c>
      <c r="H12" s="31" t="s">
        <v>453</v>
      </c>
      <c r="I12" s="32" t="s">
        <v>6</v>
      </c>
    </row>
    <row r="13" spans="1:9" ht="18" customHeight="1">
      <c r="A13" s="20" t="str">
        <f t="shared" si="0"/>
        <v>ÁRV. FORA DA FAIXA- PERIGOSA</v>
      </c>
      <c r="B13" s="28" t="s">
        <v>698</v>
      </c>
      <c r="C13" s="29" t="s">
        <v>440</v>
      </c>
      <c r="D13" s="29" t="s">
        <v>459</v>
      </c>
      <c r="E13" s="29" t="s">
        <v>610</v>
      </c>
      <c r="F13" s="30" t="s">
        <v>462</v>
      </c>
      <c r="G13" s="30" t="s">
        <v>452</v>
      </c>
      <c r="H13" s="31" t="s">
        <v>453</v>
      </c>
      <c r="I13" s="32" t="s">
        <v>8</v>
      </c>
    </row>
    <row r="14" spans="1:9" ht="18" customHeight="1">
      <c r="A14" s="20" t="str">
        <f t="shared" si="0"/>
        <v>ÁRV. TOCANDO OS CONDUTORES</v>
      </c>
      <c r="B14" s="28" t="s">
        <v>699</v>
      </c>
      <c r="C14" s="29" t="s">
        <v>440</v>
      </c>
      <c r="D14" s="29" t="s">
        <v>459</v>
      </c>
      <c r="E14" s="29" t="s">
        <v>612</v>
      </c>
      <c r="F14" s="30" t="s">
        <v>460</v>
      </c>
      <c r="G14" s="30" t="s">
        <v>461</v>
      </c>
      <c r="H14" s="31" t="s">
        <v>453</v>
      </c>
      <c r="I14" s="32" t="s">
        <v>8</v>
      </c>
    </row>
    <row r="15" spans="1:9" ht="18" customHeight="1">
      <c r="A15" s="20" t="str">
        <f t="shared" si="0"/>
        <v>RAMA SUBINDO EM ESTAI /ESTRUTURA</v>
      </c>
      <c r="B15" s="28" t="s">
        <v>700</v>
      </c>
      <c r="C15" s="29" t="s">
        <v>440</v>
      </c>
      <c r="D15" s="29" t="s">
        <v>459</v>
      </c>
      <c r="E15" s="29" t="s">
        <v>613</v>
      </c>
      <c r="F15" s="30" t="s">
        <v>463</v>
      </c>
      <c r="G15" s="30" t="s">
        <v>452</v>
      </c>
      <c r="H15" s="31" t="s">
        <v>453</v>
      </c>
      <c r="I15" s="32" t="s">
        <v>8</v>
      </c>
    </row>
    <row r="16" spans="1:9" ht="18" customHeight="1">
      <c r="A16" s="20" t="str">
        <f t="shared" si="0"/>
        <v>CONSTRUÇÕES NA FAIXA DE SERVIDÃO</v>
      </c>
      <c r="B16" s="28" t="s">
        <v>701</v>
      </c>
      <c r="C16" s="29" t="s">
        <v>440</v>
      </c>
      <c r="D16" s="29" t="s">
        <v>464</v>
      </c>
      <c r="E16" s="29" t="s">
        <v>614</v>
      </c>
      <c r="F16" s="30" t="s">
        <v>467</v>
      </c>
      <c r="G16" s="60" t="s">
        <v>452</v>
      </c>
      <c r="H16" s="31" t="s">
        <v>453</v>
      </c>
      <c r="I16" s="32" t="s">
        <v>7</v>
      </c>
    </row>
    <row r="17" spans="1:9" ht="18" customHeight="1">
      <c r="A17" s="20" t="str">
        <f t="shared" si="0"/>
        <v>FAIXA INEXISTENTE</v>
      </c>
      <c r="B17" s="28" t="s">
        <v>702</v>
      </c>
      <c r="C17" s="29" t="s">
        <v>440</v>
      </c>
      <c r="D17" s="29" t="s">
        <v>464</v>
      </c>
      <c r="E17" s="29" t="s">
        <v>437</v>
      </c>
      <c r="F17" s="30" t="s">
        <v>465</v>
      </c>
      <c r="G17" s="30" t="s">
        <v>452</v>
      </c>
      <c r="H17" s="31" t="s">
        <v>453</v>
      </c>
      <c r="I17" s="32" t="s">
        <v>6</v>
      </c>
    </row>
    <row r="18" spans="1:9" ht="18" customHeight="1">
      <c r="A18" s="20" t="str">
        <f t="shared" si="0"/>
        <v>FAIXA SUJA</v>
      </c>
      <c r="B18" s="28" t="s">
        <v>703</v>
      </c>
      <c r="C18" s="29" t="s">
        <v>440</v>
      </c>
      <c r="D18" s="29" t="s">
        <v>464</v>
      </c>
      <c r="E18" s="29" t="s">
        <v>438</v>
      </c>
      <c r="F18" s="30" t="s">
        <v>466</v>
      </c>
      <c r="G18" s="30" t="s">
        <v>452</v>
      </c>
      <c r="H18" s="31" t="s">
        <v>453</v>
      </c>
      <c r="I18" s="32" t="s">
        <v>7</v>
      </c>
    </row>
    <row r="19" spans="1:9" ht="18" customHeight="1">
      <c r="A19" s="20" t="str">
        <f t="shared" si="0"/>
        <v>DEFENSA DANIFICADA</v>
      </c>
      <c r="B19" s="28" t="s">
        <v>710</v>
      </c>
      <c r="C19" s="29" t="s">
        <v>402</v>
      </c>
      <c r="D19" s="29" t="s">
        <v>16</v>
      </c>
      <c r="E19" s="29" t="s">
        <v>472</v>
      </c>
      <c r="F19" s="30" t="s">
        <v>471</v>
      </c>
      <c r="G19" s="30" t="s">
        <v>452</v>
      </c>
      <c r="H19" s="31" t="s">
        <v>470</v>
      </c>
      <c r="I19" s="32" t="s">
        <v>7</v>
      </c>
    </row>
    <row r="20" spans="1:9" ht="18" customHeight="1">
      <c r="A20" s="20" t="str">
        <f t="shared" si="0"/>
        <v>DEFENSA INEXISTENTE</v>
      </c>
      <c r="B20" s="28" t="s">
        <v>711</v>
      </c>
      <c r="C20" s="29" t="s">
        <v>402</v>
      </c>
      <c r="D20" s="29" t="s">
        <v>16</v>
      </c>
      <c r="E20" s="29" t="s">
        <v>441</v>
      </c>
      <c r="F20" s="30" t="s">
        <v>471</v>
      </c>
      <c r="G20" s="30" t="s">
        <v>452</v>
      </c>
      <c r="H20" s="31" t="s">
        <v>470</v>
      </c>
      <c r="I20" s="32" t="s">
        <v>7</v>
      </c>
    </row>
    <row r="21" spans="1:9" ht="18" customHeight="1">
      <c r="A21" s="20" t="str">
        <f t="shared" si="0"/>
        <v xml:space="preserve">B. POSTE FERRAG. EXPOSTA-OXIDAÇÃO F1/F2 </v>
      </c>
      <c r="B21" s="28" t="s">
        <v>712</v>
      </c>
      <c r="C21" s="29" t="s">
        <v>402</v>
      </c>
      <c r="D21" s="29" t="s">
        <v>2</v>
      </c>
      <c r="E21" s="29" t="s">
        <v>615</v>
      </c>
      <c r="F21" s="30" t="s">
        <v>547</v>
      </c>
      <c r="G21" s="30" t="s">
        <v>461</v>
      </c>
      <c r="H21" s="31" t="s">
        <v>470</v>
      </c>
      <c r="I21" s="32" t="s">
        <v>6</v>
      </c>
    </row>
    <row r="22" spans="1:9" ht="18" customHeight="1">
      <c r="A22" s="20" t="str">
        <f t="shared" si="0"/>
        <v>B. POSTE FERRAG. EXPOSTA-OXIDAÇÃO F3</v>
      </c>
      <c r="B22" s="28" t="s">
        <v>713</v>
      </c>
      <c r="C22" s="29" t="s">
        <v>402</v>
      </c>
      <c r="D22" s="29" t="s">
        <v>2</v>
      </c>
      <c r="E22" s="29" t="s">
        <v>616</v>
      </c>
      <c r="F22" s="55" t="s">
        <v>1394</v>
      </c>
      <c r="G22" s="30" t="s">
        <v>461</v>
      </c>
      <c r="H22" s="31" t="s">
        <v>470</v>
      </c>
      <c r="I22" s="32" t="s">
        <v>7</v>
      </c>
    </row>
    <row r="23" spans="1:9" ht="18" customHeight="1">
      <c r="A23" s="20" t="str">
        <f t="shared" si="0"/>
        <v>B.POSTE FERRAG EXPOSTA OXIDAÇÃO F4/F5</v>
      </c>
      <c r="B23" s="28" t="s">
        <v>714</v>
      </c>
      <c r="C23" s="29" t="s">
        <v>402</v>
      </c>
      <c r="D23" s="29" t="s">
        <v>2</v>
      </c>
      <c r="E23" s="29" t="s">
        <v>617</v>
      </c>
      <c r="F23" s="55" t="s">
        <v>1394</v>
      </c>
      <c r="G23" s="30" t="s">
        <v>461</v>
      </c>
      <c r="H23" s="31" t="s">
        <v>470</v>
      </c>
      <c r="I23" s="32" t="s">
        <v>8</v>
      </c>
    </row>
    <row r="24" spans="1:9" ht="18" customHeight="1">
      <c r="A24" s="20" t="str">
        <f t="shared" si="0"/>
        <v>B. POSTE DANIFICADA C/ RISCO DE QUEDA</v>
      </c>
      <c r="B24" s="28" t="s">
        <v>715</v>
      </c>
      <c r="C24" s="29" t="s">
        <v>402</v>
      </c>
      <c r="D24" s="29" t="s">
        <v>2</v>
      </c>
      <c r="E24" s="29" t="s">
        <v>618</v>
      </c>
      <c r="F24" s="30" t="s">
        <v>468</v>
      </c>
      <c r="G24" s="30" t="s">
        <v>452</v>
      </c>
      <c r="H24" s="31" t="s">
        <v>453</v>
      </c>
      <c r="I24" s="32" t="s">
        <v>8</v>
      </c>
    </row>
    <row r="25" spans="1:9" ht="18" customHeight="1">
      <c r="A25" s="20" t="str">
        <f t="shared" si="0"/>
        <v>B.POSTE DANIFICADA S/ RISCO DE QUEDA</v>
      </c>
      <c r="B25" s="28" t="s">
        <v>716</v>
      </c>
      <c r="C25" s="29" t="s">
        <v>402</v>
      </c>
      <c r="D25" s="29" t="s">
        <v>2</v>
      </c>
      <c r="E25" s="29" t="s">
        <v>619</v>
      </c>
      <c r="F25" s="30" t="s">
        <v>468</v>
      </c>
      <c r="G25" s="30" t="s">
        <v>452</v>
      </c>
      <c r="H25" s="31" t="s">
        <v>453</v>
      </c>
      <c r="I25" s="32" t="s">
        <v>7</v>
      </c>
    </row>
    <row r="26" spans="1:9" ht="18" customHeight="1">
      <c r="A26" s="20" t="str">
        <f t="shared" si="0"/>
        <v>EROSÃO PERIGOSA PRÓXIMA À ESTRUTURA</v>
      </c>
      <c r="B26" s="28" t="s">
        <v>717</v>
      </c>
      <c r="C26" s="29" t="s">
        <v>402</v>
      </c>
      <c r="D26" s="29" t="s">
        <v>2</v>
      </c>
      <c r="E26" s="29" t="s">
        <v>409</v>
      </c>
      <c r="F26" s="30" t="s">
        <v>473</v>
      </c>
      <c r="G26" s="30" t="s">
        <v>452</v>
      </c>
      <c r="H26" s="31" t="s">
        <v>453</v>
      </c>
      <c r="I26" s="32" t="s">
        <v>8</v>
      </c>
    </row>
    <row r="27" spans="1:9" ht="18" customHeight="1">
      <c r="A27" s="20" t="str">
        <f t="shared" si="0"/>
        <v>EROSÃO PRÓXIMA À ESTRUTURA</v>
      </c>
      <c r="B27" s="28" t="s">
        <v>718</v>
      </c>
      <c r="C27" s="29" t="s">
        <v>402</v>
      </c>
      <c r="D27" s="29" t="s">
        <v>2</v>
      </c>
      <c r="E27" s="29" t="s">
        <v>474</v>
      </c>
      <c r="F27" s="30" t="s">
        <v>473</v>
      </c>
      <c r="G27" s="30" t="s">
        <v>452</v>
      </c>
      <c r="H27" s="31" t="s">
        <v>453</v>
      </c>
      <c r="I27" s="32" t="s">
        <v>7</v>
      </c>
    </row>
    <row r="28" spans="1:9" ht="18" customHeight="1">
      <c r="A28" s="20" t="str">
        <f t="shared" si="0"/>
        <v>FORMIGUEIRO PRÓX. À BASE DA ESTRUTURA</v>
      </c>
      <c r="B28" s="28" t="s">
        <v>719</v>
      </c>
      <c r="C28" s="29" t="s">
        <v>402</v>
      </c>
      <c r="D28" s="29" t="s">
        <v>2</v>
      </c>
      <c r="E28" s="29" t="s">
        <v>620</v>
      </c>
      <c r="F28" s="30" t="s">
        <v>475</v>
      </c>
      <c r="G28" s="30" t="s">
        <v>452</v>
      </c>
      <c r="H28" s="31" t="s">
        <v>453</v>
      </c>
      <c r="I28" s="32" t="s">
        <v>6</v>
      </c>
    </row>
    <row r="29" spans="1:9" ht="18" customHeight="1">
      <c r="A29" s="20" t="str">
        <f t="shared" si="0"/>
        <v>B. TORRE PARAFUSO OXIDADO F1/F2</v>
      </c>
      <c r="B29" s="28" t="s">
        <v>720</v>
      </c>
      <c r="C29" s="29" t="s">
        <v>402</v>
      </c>
      <c r="D29" s="29" t="s">
        <v>443</v>
      </c>
      <c r="E29" s="29" t="s">
        <v>621</v>
      </c>
      <c r="F29" s="30" t="s">
        <v>477</v>
      </c>
      <c r="G29" s="30" t="s">
        <v>461</v>
      </c>
      <c r="H29" s="31" t="s">
        <v>453</v>
      </c>
      <c r="I29" s="32" t="s">
        <v>6</v>
      </c>
    </row>
    <row r="30" spans="1:9" ht="18" customHeight="1">
      <c r="A30" s="20" t="str">
        <f t="shared" si="0"/>
        <v>B. TORRE PARAFUSO OXIDADO F3</v>
      </c>
      <c r="B30" s="28" t="s">
        <v>721</v>
      </c>
      <c r="C30" s="29" t="s">
        <v>402</v>
      </c>
      <c r="D30" s="29" t="s">
        <v>443</v>
      </c>
      <c r="E30" s="59" t="s">
        <v>1403</v>
      </c>
      <c r="F30" s="30" t="s">
        <v>477</v>
      </c>
      <c r="G30" s="30" t="s">
        <v>461</v>
      </c>
      <c r="H30" s="31" t="s">
        <v>453</v>
      </c>
      <c r="I30" s="32" t="s">
        <v>7</v>
      </c>
    </row>
    <row r="31" spans="1:9" ht="18" customHeight="1">
      <c r="A31" s="20" t="str">
        <f t="shared" si="0"/>
        <v>B. TORRE PARAFUSO OXIDADO F4/F5</v>
      </c>
      <c r="B31" s="28" t="s">
        <v>685</v>
      </c>
      <c r="C31" s="29" t="s">
        <v>402</v>
      </c>
      <c r="D31" s="29" t="s">
        <v>443</v>
      </c>
      <c r="E31" s="59" t="s">
        <v>1404</v>
      </c>
      <c r="F31" s="30" t="s">
        <v>477</v>
      </c>
      <c r="G31" s="30" t="s">
        <v>461</v>
      </c>
      <c r="H31" s="31" t="s">
        <v>453</v>
      </c>
      <c r="I31" s="32" t="s">
        <v>8</v>
      </c>
    </row>
    <row r="32" spans="1:9" ht="18" customHeight="1">
      <c r="A32" s="20" t="str">
        <f t="shared" si="0"/>
        <v>FIXAÇÃO DA BASE TORRE-OXIDAÇÃO F1/F2</v>
      </c>
      <c r="B32" s="28" t="s">
        <v>686</v>
      </c>
      <c r="C32" s="29" t="s">
        <v>402</v>
      </c>
      <c r="D32" s="29" t="s">
        <v>443</v>
      </c>
      <c r="E32" s="29" t="s">
        <v>622</v>
      </c>
      <c r="F32" s="30" t="s">
        <v>476</v>
      </c>
      <c r="G32" s="30" t="s">
        <v>452</v>
      </c>
      <c r="H32" s="31" t="s">
        <v>470</v>
      </c>
      <c r="I32" s="32" t="s">
        <v>6</v>
      </c>
    </row>
    <row r="33" spans="1:9" ht="18" customHeight="1">
      <c r="A33" s="20" t="str">
        <f t="shared" si="0"/>
        <v>FIXAÇÃO DA BASE TORRE-OXIDAÇÃO F3</v>
      </c>
      <c r="B33" s="28" t="s">
        <v>687</v>
      </c>
      <c r="C33" s="29" t="s">
        <v>402</v>
      </c>
      <c r="D33" s="29" t="s">
        <v>443</v>
      </c>
      <c r="E33" s="29" t="s">
        <v>623</v>
      </c>
      <c r="F33" s="30" t="s">
        <v>476</v>
      </c>
      <c r="G33" s="30" t="s">
        <v>452</v>
      </c>
      <c r="H33" s="31" t="s">
        <v>470</v>
      </c>
      <c r="I33" s="32" t="s">
        <v>7</v>
      </c>
    </row>
    <row r="34" spans="1:9" ht="18" customHeight="1">
      <c r="A34" s="20" t="str">
        <f t="shared" si="0"/>
        <v>FIXAÇÃO DA BASE TORRE-OXIDAÇÃO F4/F5</v>
      </c>
      <c r="B34" s="28" t="s">
        <v>688</v>
      </c>
      <c r="C34" s="29" t="s">
        <v>402</v>
      </c>
      <c r="D34" s="29" t="s">
        <v>443</v>
      </c>
      <c r="E34" s="29" t="s">
        <v>624</v>
      </c>
      <c r="F34" s="30" t="s">
        <v>476</v>
      </c>
      <c r="G34" s="30" t="s">
        <v>452</v>
      </c>
      <c r="H34" s="31" t="s">
        <v>470</v>
      </c>
      <c r="I34" s="32" t="s">
        <v>8</v>
      </c>
    </row>
    <row r="35" spans="1:9" ht="18" customHeight="1">
      <c r="A35" s="20" t="str">
        <f t="shared" si="0"/>
        <v>AMORTECEDORES DANIFICADOS</v>
      </c>
      <c r="B35" s="28" t="s">
        <v>722</v>
      </c>
      <c r="C35" s="29" t="s">
        <v>478</v>
      </c>
      <c r="D35" s="29" t="s">
        <v>501</v>
      </c>
      <c r="E35" s="29" t="s">
        <v>415</v>
      </c>
      <c r="F35" s="30" t="s">
        <v>504</v>
      </c>
      <c r="G35" s="30" t="s">
        <v>461</v>
      </c>
      <c r="H35" s="31" t="s">
        <v>453</v>
      </c>
      <c r="I35" s="32" t="s">
        <v>6</v>
      </c>
    </row>
    <row r="36" spans="1:9" ht="18" customHeight="1">
      <c r="A36" s="20" t="str">
        <f t="shared" si="0"/>
        <v>AMORTECEDORES FORA DO LUGAR</v>
      </c>
      <c r="B36" s="28" t="s">
        <v>723</v>
      </c>
      <c r="C36" s="29" t="s">
        <v>478</v>
      </c>
      <c r="D36" s="29" t="s">
        <v>501</v>
      </c>
      <c r="E36" s="29" t="s">
        <v>502</v>
      </c>
      <c r="F36" s="30" t="s">
        <v>503</v>
      </c>
      <c r="G36" s="30" t="s">
        <v>461</v>
      </c>
      <c r="H36" s="31" t="s">
        <v>453</v>
      </c>
      <c r="I36" s="32" t="s">
        <v>6</v>
      </c>
    </row>
    <row r="37" spans="1:9" ht="18" customHeight="1">
      <c r="A37" s="20" t="str">
        <f t="shared" si="0"/>
        <v>CABO COM TENTO PARTIDO</v>
      </c>
      <c r="B37" s="28" t="s">
        <v>724</v>
      </c>
      <c r="C37" s="29" t="s">
        <v>478</v>
      </c>
      <c r="D37" s="29" t="s">
        <v>479</v>
      </c>
      <c r="E37" s="29" t="s">
        <v>416</v>
      </c>
      <c r="F37" s="30" t="s">
        <v>480</v>
      </c>
      <c r="G37" s="30" t="s">
        <v>461</v>
      </c>
      <c r="H37" s="31" t="s">
        <v>470</v>
      </c>
      <c r="I37" s="32" t="s">
        <v>7</v>
      </c>
    </row>
    <row r="38" spans="1:9" ht="18" customHeight="1">
      <c r="A38" s="20" t="str">
        <f t="shared" si="0"/>
        <v>CABO VÃO BAIXO</v>
      </c>
      <c r="B38" s="28" t="s">
        <v>725</v>
      </c>
      <c r="C38" s="29" t="s">
        <v>478</v>
      </c>
      <c r="D38" s="29" t="s">
        <v>479</v>
      </c>
      <c r="E38" s="29" t="s">
        <v>481</v>
      </c>
      <c r="F38" s="30" t="s">
        <v>482</v>
      </c>
      <c r="G38" s="30" t="s">
        <v>461</v>
      </c>
      <c r="H38" s="31" t="s">
        <v>453</v>
      </c>
      <c r="I38" s="32" t="s">
        <v>6</v>
      </c>
    </row>
    <row r="39" spans="1:9" ht="18" customHeight="1">
      <c r="A39" s="20" t="str">
        <f t="shared" si="0"/>
        <v>CABO VÃO BAIXO PERIGOSO</v>
      </c>
      <c r="B39" s="28" t="s">
        <v>726</v>
      </c>
      <c r="C39" s="29" t="s">
        <v>478</v>
      </c>
      <c r="D39" s="29" t="s">
        <v>479</v>
      </c>
      <c r="E39" s="29" t="s">
        <v>483</v>
      </c>
      <c r="F39" s="30" t="s">
        <v>482</v>
      </c>
      <c r="G39" s="30" t="s">
        <v>461</v>
      </c>
      <c r="H39" s="31" t="s">
        <v>453</v>
      </c>
      <c r="I39" s="32" t="s">
        <v>8</v>
      </c>
    </row>
    <row r="40" spans="1:9" ht="18" customHeight="1">
      <c r="A40" s="20" t="str">
        <f t="shared" si="0"/>
        <v>CABO C/ CORPOS ESTRANHOS</v>
      </c>
      <c r="B40" s="28" t="s">
        <v>727</v>
      </c>
      <c r="C40" s="29" t="s">
        <v>478</v>
      </c>
      <c r="D40" s="29" t="s">
        <v>479</v>
      </c>
      <c r="E40" s="29" t="s">
        <v>625</v>
      </c>
      <c r="F40" s="30" t="s">
        <v>484</v>
      </c>
      <c r="G40" s="30" t="s">
        <v>461</v>
      </c>
      <c r="H40" s="31" t="s">
        <v>453</v>
      </c>
      <c r="I40" s="32" t="s">
        <v>7</v>
      </c>
    </row>
    <row r="41" spans="1:9" ht="18" customHeight="1">
      <c r="A41" s="20" t="str">
        <f t="shared" si="0"/>
        <v>CONEXÃO AMPACT ∆T &lt; 45° C</v>
      </c>
      <c r="B41" s="28" t="s">
        <v>728</v>
      </c>
      <c r="C41" s="29" t="s">
        <v>478</v>
      </c>
      <c r="D41" s="29" t="s">
        <v>15</v>
      </c>
      <c r="E41" s="29" t="s">
        <v>494</v>
      </c>
      <c r="F41" s="30" t="s">
        <v>694</v>
      </c>
      <c r="G41" s="30" t="s">
        <v>461</v>
      </c>
      <c r="H41" s="31" t="s">
        <v>453</v>
      </c>
      <c r="I41" s="32" t="s">
        <v>6</v>
      </c>
    </row>
    <row r="42" spans="1:9" ht="18" customHeight="1">
      <c r="A42" s="20" t="str">
        <f t="shared" si="0"/>
        <v>CONEXÃO AMPACT 45° C ≤ ∆T &lt; 55° C</v>
      </c>
      <c r="B42" s="28" t="s">
        <v>729</v>
      </c>
      <c r="C42" s="29" t="s">
        <v>478</v>
      </c>
      <c r="D42" s="29" t="s">
        <v>15</v>
      </c>
      <c r="E42" s="29" t="s">
        <v>496</v>
      </c>
      <c r="F42" s="30" t="s">
        <v>495</v>
      </c>
      <c r="G42" s="30" t="s">
        <v>461</v>
      </c>
      <c r="H42" s="31" t="s">
        <v>453</v>
      </c>
      <c r="I42" s="32" t="s">
        <v>7</v>
      </c>
    </row>
    <row r="43" spans="1:9" ht="18" customHeight="1">
      <c r="A43" s="20" t="str">
        <f t="shared" si="0"/>
        <v>CONEXÃO AMPACT ∆T ≥ 55° C</v>
      </c>
      <c r="B43" s="28" t="s">
        <v>730</v>
      </c>
      <c r="C43" s="29" t="s">
        <v>478</v>
      </c>
      <c r="D43" s="29" t="s">
        <v>15</v>
      </c>
      <c r="E43" s="29" t="s">
        <v>497</v>
      </c>
      <c r="F43" s="30" t="s">
        <v>495</v>
      </c>
      <c r="G43" s="30" t="s">
        <v>461</v>
      </c>
      <c r="H43" s="31" t="s">
        <v>453</v>
      </c>
      <c r="I43" s="32" t="s">
        <v>8</v>
      </c>
    </row>
    <row r="44" spans="1:9" ht="18" customHeight="1">
      <c r="A44" s="20" t="str">
        <f t="shared" si="0"/>
        <v>EMENDA C/ PONTO QUENTE ∆T &lt; 45° C</v>
      </c>
      <c r="B44" s="28" t="s">
        <v>731</v>
      </c>
      <c r="C44" s="29" t="s">
        <v>478</v>
      </c>
      <c r="D44" s="29" t="s">
        <v>17</v>
      </c>
      <c r="E44" s="29" t="s">
        <v>628</v>
      </c>
      <c r="F44" s="30" t="s">
        <v>694</v>
      </c>
      <c r="G44" s="30" t="s">
        <v>461</v>
      </c>
      <c r="H44" s="31" t="s">
        <v>453</v>
      </c>
      <c r="I44" s="32" t="s">
        <v>6</v>
      </c>
    </row>
    <row r="45" spans="1:9" ht="18" customHeight="1">
      <c r="A45" s="20" t="str">
        <f t="shared" si="0"/>
        <v>EMENDA C/ PONTO QUENTE ∆T ≥ 55° C</v>
      </c>
      <c r="B45" s="28" t="s">
        <v>732</v>
      </c>
      <c r="C45" s="29" t="s">
        <v>478</v>
      </c>
      <c r="D45" s="29" t="s">
        <v>17</v>
      </c>
      <c r="E45" s="29" t="s">
        <v>629</v>
      </c>
      <c r="F45" s="30" t="s">
        <v>495</v>
      </c>
      <c r="G45" s="30" t="s">
        <v>461</v>
      </c>
      <c r="H45" s="31" t="s">
        <v>453</v>
      </c>
      <c r="I45" s="32" t="s">
        <v>8</v>
      </c>
    </row>
    <row r="46" spans="1:9" ht="18" customHeight="1">
      <c r="A46" s="20" t="str">
        <f t="shared" si="0"/>
        <v>EMENDA C/ PONTO QUENTE 45° C ≤ ∆T &lt; 55° C</v>
      </c>
      <c r="B46" s="28" t="s">
        <v>733</v>
      </c>
      <c r="C46" s="29" t="s">
        <v>478</v>
      </c>
      <c r="D46" s="29" t="s">
        <v>17</v>
      </c>
      <c r="E46" s="29" t="s">
        <v>627</v>
      </c>
      <c r="F46" s="30" t="s">
        <v>495</v>
      </c>
      <c r="G46" s="30" t="s">
        <v>461</v>
      </c>
      <c r="H46" s="31" t="s">
        <v>453</v>
      </c>
      <c r="I46" s="32" t="s">
        <v>7</v>
      </c>
    </row>
    <row r="47" spans="1:9" ht="18" customHeight="1">
      <c r="A47" s="20" t="str">
        <f t="shared" si="0"/>
        <v>EMENDA PREFORMADA ∆T &lt; 45° C</v>
      </c>
      <c r="B47" s="28" t="s">
        <v>734</v>
      </c>
      <c r="C47" s="29" t="s">
        <v>478</v>
      </c>
      <c r="D47" s="29" t="s">
        <v>17</v>
      </c>
      <c r="E47" s="29" t="s">
        <v>498</v>
      </c>
      <c r="F47" s="30" t="s">
        <v>694</v>
      </c>
      <c r="G47" s="30" t="s">
        <v>461</v>
      </c>
      <c r="H47" s="31" t="s">
        <v>453</v>
      </c>
      <c r="I47" s="32" t="s">
        <v>6</v>
      </c>
    </row>
    <row r="48" spans="1:9" ht="18" customHeight="1">
      <c r="A48" s="20" t="str">
        <f t="shared" si="0"/>
        <v>EMENDA PREFORMADA ∆T ≥ 55° C</v>
      </c>
      <c r="B48" s="28" t="s">
        <v>735</v>
      </c>
      <c r="C48" s="29" t="s">
        <v>478</v>
      </c>
      <c r="D48" s="29" t="s">
        <v>17</v>
      </c>
      <c r="E48" s="29" t="s">
        <v>500</v>
      </c>
      <c r="F48" s="30" t="s">
        <v>495</v>
      </c>
      <c r="G48" s="30" t="s">
        <v>461</v>
      </c>
      <c r="H48" s="31" t="s">
        <v>453</v>
      </c>
      <c r="I48" s="32" t="s">
        <v>8</v>
      </c>
    </row>
    <row r="49" spans="1:9" ht="18" customHeight="1">
      <c r="A49" s="20" t="str">
        <f t="shared" si="0"/>
        <v>EMENDA PREFORMADA 45° C ≤ ∆T &lt; 55° C</v>
      </c>
      <c r="B49" s="28" t="s">
        <v>736</v>
      </c>
      <c r="C49" s="29" t="s">
        <v>478</v>
      </c>
      <c r="D49" s="29" t="s">
        <v>17</v>
      </c>
      <c r="E49" s="29" t="s">
        <v>499</v>
      </c>
      <c r="F49" s="30" t="s">
        <v>495</v>
      </c>
      <c r="G49" s="30" t="s">
        <v>461</v>
      </c>
      <c r="H49" s="31" t="s">
        <v>453</v>
      </c>
      <c r="I49" s="32" t="s">
        <v>7</v>
      </c>
    </row>
    <row r="50" spans="1:9" ht="18" customHeight="1">
      <c r="A50" s="20" t="str">
        <f t="shared" si="0"/>
        <v>CONECTOR DO JUMPER OXIDADOS F1/F2</v>
      </c>
      <c r="B50" s="28" t="s">
        <v>737</v>
      </c>
      <c r="C50" s="29" t="s">
        <v>478</v>
      </c>
      <c r="D50" s="29" t="s">
        <v>18</v>
      </c>
      <c r="E50" s="29" t="s">
        <v>633</v>
      </c>
      <c r="F50" s="30" t="s">
        <v>486</v>
      </c>
      <c r="G50" s="30" t="s">
        <v>461</v>
      </c>
      <c r="H50" s="31" t="s">
        <v>453</v>
      </c>
      <c r="I50" s="32" t="s">
        <v>6</v>
      </c>
    </row>
    <row r="51" spans="1:9" ht="18" customHeight="1">
      <c r="A51" s="20" t="str">
        <f t="shared" si="0"/>
        <v>CONECTOR DO JUMPER OXIDADO F3</v>
      </c>
      <c r="B51" s="28" t="s">
        <v>738</v>
      </c>
      <c r="C51" s="29" t="s">
        <v>478</v>
      </c>
      <c r="D51" s="29" t="s">
        <v>18</v>
      </c>
      <c r="E51" s="29" t="s">
        <v>489</v>
      </c>
      <c r="F51" s="30" t="s">
        <v>486</v>
      </c>
      <c r="G51" s="30" t="s">
        <v>461</v>
      </c>
      <c r="H51" s="31" t="s">
        <v>453</v>
      </c>
      <c r="I51" s="32" t="s">
        <v>7</v>
      </c>
    </row>
    <row r="52" spans="1:9" ht="18" customHeight="1">
      <c r="A52" s="20" t="str">
        <f t="shared" si="0"/>
        <v>CONECTOR DO JUMPER OXIDADO F4/F5</v>
      </c>
      <c r="B52" s="28" t="s">
        <v>739</v>
      </c>
      <c r="C52" s="29" t="s">
        <v>478</v>
      </c>
      <c r="D52" s="29" t="s">
        <v>18</v>
      </c>
      <c r="E52" s="29" t="s">
        <v>634</v>
      </c>
      <c r="F52" s="30" t="s">
        <v>486</v>
      </c>
      <c r="G52" s="30" t="s">
        <v>461</v>
      </c>
      <c r="H52" s="31" t="s">
        <v>453</v>
      </c>
      <c r="I52" s="32" t="s">
        <v>8</v>
      </c>
    </row>
    <row r="53" spans="1:9" ht="18" customHeight="1">
      <c r="A53" s="20" t="str">
        <f t="shared" si="0"/>
        <v>CONECTOR INADEQUADO NO JUMPER</v>
      </c>
      <c r="B53" s="28" t="s">
        <v>689</v>
      </c>
      <c r="C53" s="29" t="s">
        <v>478</v>
      </c>
      <c r="D53" s="29" t="s">
        <v>18</v>
      </c>
      <c r="E53" s="29" t="s">
        <v>485</v>
      </c>
      <c r="F53" s="30" t="s">
        <v>486</v>
      </c>
      <c r="G53" s="30" t="s">
        <v>461</v>
      </c>
      <c r="H53" s="31" t="s">
        <v>453</v>
      </c>
      <c r="I53" s="32" t="s">
        <v>7</v>
      </c>
    </row>
    <row r="54" spans="1:9" ht="18" customHeight="1">
      <c r="A54" s="20" t="str">
        <f t="shared" si="0"/>
        <v>JUMPER DANIFICADO</v>
      </c>
      <c r="B54" s="28" t="s">
        <v>690</v>
      </c>
      <c r="C54" s="29" t="s">
        <v>478</v>
      </c>
      <c r="D54" s="29" t="s">
        <v>18</v>
      </c>
      <c r="E54" s="29" t="s">
        <v>487</v>
      </c>
      <c r="F54" s="30" t="s">
        <v>488</v>
      </c>
      <c r="G54" s="30" t="s">
        <v>461</v>
      </c>
      <c r="H54" s="31" t="s">
        <v>453</v>
      </c>
      <c r="I54" s="32" t="s">
        <v>7</v>
      </c>
    </row>
    <row r="55" spans="1:9" ht="18" customHeight="1">
      <c r="A55" s="20" t="str">
        <f t="shared" si="0"/>
        <v>JUMPER CURTO</v>
      </c>
      <c r="B55" s="28" t="s">
        <v>691</v>
      </c>
      <c r="C55" s="29" t="s">
        <v>478</v>
      </c>
      <c r="D55" s="29" t="s">
        <v>18</v>
      </c>
      <c r="E55" s="29" t="s">
        <v>492</v>
      </c>
      <c r="F55" s="30" t="s">
        <v>493</v>
      </c>
      <c r="G55" s="30" t="s">
        <v>461</v>
      </c>
      <c r="H55" s="31" t="s">
        <v>453</v>
      </c>
      <c r="I55" s="32" t="s">
        <v>6</v>
      </c>
    </row>
    <row r="56" spans="1:9" ht="18" customHeight="1">
      <c r="A56" s="20" t="str">
        <f t="shared" si="0"/>
        <v xml:space="preserve">JUMPER LONGO </v>
      </c>
      <c r="B56" s="28" t="s">
        <v>692</v>
      </c>
      <c r="C56" s="29" t="s">
        <v>478</v>
      </c>
      <c r="D56" s="29" t="s">
        <v>18</v>
      </c>
      <c r="E56" s="29" t="s">
        <v>490</v>
      </c>
      <c r="F56" s="30" t="s">
        <v>491</v>
      </c>
      <c r="G56" s="30" t="s">
        <v>461</v>
      </c>
      <c r="H56" s="31" t="s">
        <v>453</v>
      </c>
      <c r="I56" s="32" t="s">
        <v>6</v>
      </c>
    </row>
    <row r="57" spans="1:9" ht="18" customHeight="1">
      <c r="A57" s="20" t="str">
        <f t="shared" si="0"/>
        <v>ANEL C/ FERRAGEM EXPOSTA F1/F2</v>
      </c>
      <c r="B57" s="28" t="s">
        <v>740</v>
      </c>
      <c r="C57" s="29" t="s">
        <v>403</v>
      </c>
      <c r="D57" s="29" t="s">
        <v>1179</v>
      </c>
      <c r="E57" s="29" t="s">
        <v>631</v>
      </c>
      <c r="F57" s="30" t="s">
        <v>635</v>
      </c>
      <c r="G57" s="30" t="s">
        <v>452</v>
      </c>
      <c r="H57" s="31" t="s">
        <v>470</v>
      </c>
      <c r="I57" s="32" t="s">
        <v>6</v>
      </c>
    </row>
    <row r="58" spans="1:9" ht="18" customHeight="1">
      <c r="A58" s="20" t="str">
        <f t="shared" si="0"/>
        <v>ANEL C/ FERRAGEM EXPOSTA - F3</v>
      </c>
      <c r="B58" s="28" t="s">
        <v>743</v>
      </c>
      <c r="C58" s="29" t="s">
        <v>403</v>
      </c>
      <c r="D58" s="29" t="s">
        <v>1179</v>
      </c>
      <c r="E58" s="29" t="s">
        <v>630</v>
      </c>
      <c r="F58" s="30" t="s">
        <v>524</v>
      </c>
      <c r="G58" s="30" t="s">
        <v>452</v>
      </c>
      <c r="H58" s="31" t="s">
        <v>470</v>
      </c>
      <c r="I58" s="32" t="s">
        <v>7</v>
      </c>
    </row>
    <row r="59" spans="1:9" ht="18" customHeight="1">
      <c r="A59" s="20" t="str">
        <f t="shared" si="0"/>
        <v>ANEL C/ FERRAGEM EXPOSTA F4/ F5</v>
      </c>
      <c r="B59" s="28" t="s">
        <v>744</v>
      </c>
      <c r="C59" s="29" t="s">
        <v>403</v>
      </c>
      <c r="D59" s="29" t="s">
        <v>1179</v>
      </c>
      <c r="E59" s="29" t="s">
        <v>632</v>
      </c>
      <c r="F59" s="30" t="s">
        <v>524</v>
      </c>
      <c r="G59" s="30" t="s">
        <v>452</v>
      </c>
      <c r="H59" s="31" t="s">
        <v>470</v>
      </c>
      <c r="I59" s="32" t="s">
        <v>8</v>
      </c>
    </row>
    <row r="60" spans="1:9" ht="18" customHeight="1">
      <c r="A60" s="20" t="str">
        <f t="shared" si="0"/>
        <v>CRUZETA COMPROMETIDA-PERIGOSO</v>
      </c>
      <c r="B60" s="28" t="s">
        <v>742</v>
      </c>
      <c r="C60" s="29" t="s">
        <v>403</v>
      </c>
      <c r="D60" s="29" t="s">
        <v>518</v>
      </c>
      <c r="E60" s="29" t="s">
        <v>636</v>
      </c>
      <c r="F60" s="30" t="s">
        <v>521</v>
      </c>
      <c r="G60" s="30" t="s">
        <v>452</v>
      </c>
      <c r="H60" s="31" t="s">
        <v>470</v>
      </c>
      <c r="I60" s="32" t="s">
        <v>8</v>
      </c>
    </row>
    <row r="61" spans="1:9" ht="18" customHeight="1">
      <c r="A61" s="20" t="str">
        <f t="shared" si="0"/>
        <v>CRUZETA DE MADEIRA</v>
      </c>
      <c r="B61" s="28" t="s">
        <v>745</v>
      </c>
      <c r="C61" s="29" t="s">
        <v>403</v>
      </c>
      <c r="D61" s="29" t="s">
        <v>518</v>
      </c>
      <c r="E61" s="29" t="s">
        <v>419</v>
      </c>
      <c r="F61" s="30" t="s">
        <v>523</v>
      </c>
      <c r="G61" s="30" t="s">
        <v>452</v>
      </c>
      <c r="H61" s="31" t="s">
        <v>470</v>
      </c>
      <c r="I61" s="32" t="s">
        <v>7</v>
      </c>
    </row>
    <row r="62" spans="1:9" ht="18" customHeight="1">
      <c r="A62" s="20" t="str">
        <f t="shared" si="0"/>
        <v>CRUZETA DE MADEIRA DANIFICADA</v>
      </c>
      <c r="B62" s="28" t="s">
        <v>746</v>
      </c>
      <c r="C62" s="29" t="s">
        <v>403</v>
      </c>
      <c r="D62" s="29" t="s">
        <v>518</v>
      </c>
      <c r="E62" s="29" t="s">
        <v>420</v>
      </c>
      <c r="F62" s="30" t="s">
        <v>521</v>
      </c>
      <c r="G62" s="30" t="s">
        <v>452</v>
      </c>
      <c r="H62" s="31" t="s">
        <v>470</v>
      </c>
      <c r="I62" s="32" t="s">
        <v>8</v>
      </c>
    </row>
    <row r="63" spans="1:9" ht="18" customHeight="1">
      <c r="A63" s="20" t="str">
        <f t="shared" si="0"/>
        <v>CRUZETA FERRAGEM EXPOSTA F1/F2</v>
      </c>
      <c r="B63" s="28" t="s">
        <v>747</v>
      </c>
      <c r="C63" s="29" t="s">
        <v>403</v>
      </c>
      <c r="D63" s="29" t="s">
        <v>518</v>
      </c>
      <c r="E63" s="29" t="s">
        <v>637</v>
      </c>
      <c r="F63" s="30" t="s">
        <v>519</v>
      </c>
      <c r="G63" s="30" t="s">
        <v>452</v>
      </c>
      <c r="H63" s="31" t="s">
        <v>470</v>
      </c>
      <c r="I63" s="32" t="s">
        <v>6</v>
      </c>
    </row>
    <row r="64" spans="1:9" ht="18" customHeight="1">
      <c r="A64" s="20" t="str">
        <f t="shared" si="0"/>
        <v>CRUZETA FERRAGEM EXPOSTA F3</v>
      </c>
      <c r="B64" s="28" t="s">
        <v>748</v>
      </c>
      <c r="C64" s="29" t="s">
        <v>403</v>
      </c>
      <c r="D64" s="29" t="s">
        <v>518</v>
      </c>
      <c r="E64" s="29" t="s">
        <v>520</v>
      </c>
      <c r="F64" s="30" t="s">
        <v>521</v>
      </c>
      <c r="G64" s="30" t="s">
        <v>452</v>
      </c>
      <c r="H64" s="31" t="s">
        <v>470</v>
      </c>
      <c r="I64" s="32" t="s">
        <v>7</v>
      </c>
    </row>
    <row r="65" spans="1:9" ht="18" customHeight="1">
      <c r="A65" s="20" t="str">
        <f t="shared" si="0"/>
        <v>CRUZETA FERRAGEM EXPOSTA F4/F5</v>
      </c>
      <c r="B65" s="28" t="s">
        <v>749</v>
      </c>
      <c r="C65" s="29" t="s">
        <v>403</v>
      </c>
      <c r="D65" s="29" t="s">
        <v>518</v>
      </c>
      <c r="E65" s="29" t="s">
        <v>522</v>
      </c>
      <c r="F65" s="30" t="s">
        <v>521</v>
      </c>
      <c r="G65" s="30" t="s">
        <v>452</v>
      </c>
      <c r="H65" s="31" t="s">
        <v>470</v>
      </c>
      <c r="I65" s="32" t="s">
        <v>8</v>
      </c>
    </row>
    <row r="66" spans="1:9" ht="18" customHeight="1">
      <c r="A66" s="20" t="str">
        <f t="shared" si="0"/>
        <v>CRUZETA TRINCADA</v>
      </c>
      <c r="B66" s="28" t="s">
        <v>750</v>
      </c>
      <c r="C66" s="29" t="s">
        <v>403</v>
      </c>
      <c r="D66" s="29" t="s">
        <v>518</v>
      </c>
      <c r="E66" s="29" t="s">
        <v>418</v>
      </c>
      <c r="F66" s="30" t="s">
        <v>523</v>
      </c>
      <c r="G66" s="30" t="s">
        <v>452</v>
      </c>
      <c r="H66" s="31" t="s">
        <v>470</v>
      </c>
      <c r="I66" s="32" t="s">
        <v>6</v>
      </c>
    </row>
    <row r="67" spans="1:9" ht="18" customHeight="1">
      <c r="A67" s="20" t="str">
        <f t="shared" si="0"/>
        <v>CRUZETA FORTEMENTE TRINCADA</v>
      </c>
      <c r="B67" s="28" t="s">
        <v>751</v>
      </c>
      <c r="C67" s="29" t="s">
        <v>403</v>
      </c>
      <c r="D67" s="29" t="s">
        <v>518</v>
      </c>
      <c r="E67" s="29" t="s">
        <v>417</v>
      </c>
      <c r="F67" s="30" t="s">
        <v>521</v>
      </c>
      <c r="G67" s="30" t="s">
        <v>452</v>
      </c>
      <c r="H67" s="31" t="s">
        <v>470</v>
      </c>
      <c r="I67" s="32" t="s">
        <v>7</v>
      </c>
    </row>
    <row r="68" spans="1:9" ht="18" customHeight="1">
      <c r="A68" s="20" t="str">
        <f t="shared" si="0"/>
        <v>PARAFUSO  "U" OXIDADO  F1/F2</v>
      </c>
      <c r="B68" s="28" t="s">
        <v>752</v>
      </c>
      <c r="C68" s="29" t="s">
        <v>403</v>
      </c>
      <c r="D68" s="29" t="s">
        <v>518</v>
      </c>
      <c r="E68" s="29" t="s">
        <v>638</v>
      </c>
      <c r="F68" s="30" t="s">
        <v>477</v>
      </c>
      <c r="G68" s="30" t="s">
        <v>461</v>
      </c>
      <c r="H68" s="31" t="s">
        <v>470</v>
      </c>
      <c r="I68" s="32" t="s">
        <v>6</v>
      </c>
    </row>
    <row r="69" spans="1:9" ht="18" customHeight="1">
      <c r="A69" s="20" t="str">
        <f t="shared" ref="A69:A82" si="1">E69</f>
        <v>PARAFUSO  "U" OXIDADO  F3</v>
      </c>
      <c r="B69" s="28" t="s">
        <v>753</v>
      </c>
      <c r="C69" s="29" t="s">
        <v>403</v>
      </c>
      <c r="D69" s="29" t="s">
        <v>518</v>
      </c>
      <c r="E69" s="29" t="s">
        <v>1400</v>
      </c>
      <c r="F69" s="30" t="s">
        <v>477</v>
      </c>
      <c r="G69" s="30" t="s">
        <v>461</v>
      </c>
      <c r="H69" s="31" t="s">
        <v>470</v>
      </c>
      <c r="I69" s="32" t="s">
        <v>7</v>
      </c>
    </row>
    <row r="70" spans="1:9" ht="18" customHeight="1">
      <c r="A70" s="20" t="str">
        <f t="shared" si="1"/>
        <v>PARAFUSO  "U" OXIDADO  F4/F5</v>
      </c>
      <c r="B70" s="28" t="s">
        <v>741</v>
      </c>
      <c r="C70" s="29" t="s">
        <v>403</v>
      </c>
      <c r="D70" s="29" t="s">
        <v>518</v>
      </c>
      <c r="E70" s="59" t="s">
        <v>1399</v>
      </c>
      <c r="F70" s="30" t="s">
        <v>477</v>
      </c>
      <c r="G70" s="30" t="s">
        <v>461</v>
      </c>
      <c r="H70" s="31" t="s">
        <v>470</v>
      </c>
      <c r="I70" s="32" t="s">
        <v>8</v>
      </c>
    </row>
    <row r="71" spans="1:9" ht="18" customHeight="1">
      <c r="A71" s="20" t="str">
        <f t="shared" si="1"/>
        <v>CRUZETA METÁLICA EXPOSTA F1/F2</v>
      </c>
      <c r="B71" s="28" t="s">
        <v>1405</v>
      </c>
      <c r="C71" s="29" t="s">
        <v>403</v>
      </c>
      <c r="D71" s="29" t="s">
        <v>518</v>
      </c>
      <c r="E71" s="59" t="s">
        <v>1406</v>
      </c>
      <c r="F71" s="30" t="s">
        <v>519</v>
      </c>
      <c r="G71" s="30" t="s">
        <v>461</v>
      </c>
      <c r="H71" s="31" t="s">
        <v>470</v>
      </c>
      <c r="I71" s="32" t="s">
        <v>6</v>
      </c>
    </row>
    <row r="72" spans="1:9" ht="18" customHeight="1">
      <c r="A72" s="20" t="str">
        <f t="shared" si="1"/>
        <v>CRUZETA METÁLICA EXPOSTA F3</v>
      </c>
      <c r="B72" s="28" t="s">
        <v>1407</v>
      </c>
      <c r="C72" s="29" t="s">
        <v>403</v>
      </c>
      <c r="D72" s="29" t="s">
        <v>518</v>
      </c>
      <c r="E72" s="59" t="s">
        <v>1408</v>
      </c>
      <c r="F72" s="30" t="s">
        <v>521</v>
      </c>
      <c r="G72" s="30" t="s">
        <v>461</v>
      </c>
      <c r="H72" s="31" t="s">
        <v>470</v>
      </c>
      <c r="I72" s="32" t="s">
        <v>7</v>
      </c>
    </row>
    <row r="73" spans="1:9" ht="18" customHeight="1">
      <c r="A73" s="20" t="str">
        <f t="shared" si="1"/>
        <v>CRUZETA METÁLICA EXPOSTA F4/F5</v>
      </c>
      <c r="B73" s="28" t="s">
        <v>1409</v>
      </c>
      <c r="C73" s="29" t="s">
        <v>403</v>
      </c>
      <c r="D73" s="29" t="s">
        <v>518</v>
      </c>
      <c r="E73" s="59" t="s">
        <v>1410</v>
      </c>
      <c r="F73" s="30" t="s">
        <v>521</v>
      </c>
      <c r="G73" s="30" t="s">
        <v>461</v>
      </c>
      <c r="H73" s="31" t="s">
        <v>470</v>
      </c>
      <c r="I73" s="32" t="s">
        <v>8</v>
      </c>
    </row>
    <row r="74" spans="1:9" ht="18" customHeight="1">
      <c r="A74" s="20" t="str">
        <f t="shared" si="1"/>
        <v xml:space="preserve">ESTAI FOLGADO </v>
      </c>
      <c r="B74" s="28" t="s">
        <v>754</v>
      </c>
      <c r="C74" s="29" t="s">
        <v>403</v>
      </c>
      <c r="D74" s="29" t="s">
        <v>19</v>
      </c>
      <c r="E74" s="29" t="s">
        <v>513</v>
      </c>
      <c r="F74" s="30" t="s">
        <v>514</v>
      </c>
      <c r="G74" s="30" t="s">
        <v>452</v>
      </c>
      <c r="H74" s="31" t="s">
        <v>453</v>
      </c>
      <c r="I74" s="32" t="s">
        <v>6</v>
      </c>
    </row>
    <row r="75" spans="1:9" ht="18" customHeight="1">
      <c r="A75" s="20" t="str">
        <f t="shared" si="1"/>
        <v>ESTAI INEXISTENTE</v>
      </c>
      <c r="B75" s="28" t="s">
        <v>755</v>
      </c>
      <c r="C75" s="29" t="s">
        <v>403</v>
      </c>
      <c r="D75" s="29" t="s">
        <v>19</v>
      </c>
      <c r="E75" s="29" t="s">
        <v>511</v>
      </c>
      <c r="F75" s="30" t="s">
        <v>512</v>
      </c>
      <c r="G75" s="30" t="s">
        <v>452</v>
      </c>
      <c r="H75" s="31" t="s">
        <v>453</v>
      </c>
      <c r="I75" s="32" t="s">
        <v>7</v>
      </c>
    </row>
    <row r="76" spans="1:9" ht="18" customHeight="1">
      <c r="A76" s="20" t="str">
        <f t="shared" si="1"/>
        <v>ESTAI ROMPIDO</v>
      </c>
      <c r="B76" s="28" t="s">
        <v>756</v>
      </c>
      <c r="C76" s="29" t="s">
        <v>403</v>
      </c>
      <c r="D76" s="29" t="s">
        <v>19</v>
      </c>
      <c r="E76" s="29" t="s">
        <v>442</v>
      </c>
      <c r="F76" s="30" t="s">
        <v>515</v>
      </c>
      <c r="G76" s="30" t="s">
        <v>452</v>
      </c>
      <c r="H76" s="31" t="s">
        <v>453</v>
      </c>
      <c r="I76" s="32" t="s">
        <v>8</v>
      </c>
    </row>
    <row r="77" spans="1:9" ht="18" customHeight="1">
      <c r="A77" s="20" t="str">
        <f t="shared" si="1"/>
        <v>Nº INEXISTENTE/INELEGÍVEL DA ESTR.</v>
      </c>
      <c r="B77" s="28" t="s">
        <v>757</v>
      </c>
      <c r="C77" s="29" t="s">
        <v>403</v>
      </c>
      <c r="D77" s="29" t="s">
        <v>2</v>
      </c>
      <c r="E77" s="29" t="s">
        <v>505</v>
      </c>
      <c r="F77" s="30" t="s">
        <v>506</v>
      </c>
      <c r="G77" s="30" t="s">
        <v>452</v>
      </c>
      <c r="H77" s="31" t="s">
        <v>453</v>
      </c>
      <c r="I77" s="32" t="s">
        <v>6</v>
      </c>
    </row>
    <row r="78" spans="1:9" ht="18" customHeight="1">
      <c r="A78" s="20" t="str">
        <f t="shared" si="1"/>
        <v>POSTE C/ CASA DE ABELHAS / MARIBONDOS</v>
      </c>
      <c r="B78" s="28" t="s">
        <v>758</v>
      </c>
      <c r="C78" s="29" t="s">
        <v>403</v>
      </c>
      <c r="D78" s="29" t="s">
        <v>2</v>
      </c>
      <c r="E78" s="29" t="s">
        <v>639</v>
      </c>
      <c r="F78" s="30" t="s">
        <v>510</v>
      </c>
      <c r="G78" s="30" t="s">
        <v>461</v>
      </c>
      <c r="H78" s="31" t="s">
        <v>453</v>
      </c>
      <c r="I78" s="32" t="s">
        <v>6</v>
      </c>
    </row>
    <row r="79" spans="1:9" ht="18" customHeight="1">
      <c r="A79" s="20" t="str">
        <f t="shared" si="1"/>
        <v>POSTE C/ CASA DE CUPINS</v>
      </c>
      <c r="B79" s="28" t="s">
        <v>759</v>
      </c>
      <c r="C79" s="29" t="s">
        <v>403</v>
      </c>
      <c r="D79" s="29" t="s">
        <v>2</v>
      </c>
      <c r="E79" s="29" t="s">
        <v>640</v>
      </c>
      <c r="F79" s="30" t="s">
        <v>510</v>
      </c>
      <c r="G79" s="30" t="s">
        <v>461</v>
      </c>
      <c r="H79" s="31" t="s">
        <v>453</v>
      </c>
      <c r="I79" s="32" t="s">
        <v>6</v>
      </c>
    </row>
    <row r="80" spans="1:9" ht="18" customHeight="1">
      <c r="A80" s="20" t="str">
        <f t="shared" si="1"/>
        <v>POSTE C/ NINHO DE PÁSSARO</v>
      </c>
      <c r="B80" s="28" t="s">
        <v>1416</v>
      </c>
      <c r="C80" s="29" t="s">
        <v>403</v>
      </c>
      <c r="D80" s="29" t="s">
        <v>2</v>
      </c>
      <c r="E80" s="29" t="s">
        <v>1417</v>
      </c>
      <c r="F80" s="30" t="s">
        <v>1418</v>
      </c>
      <c r="G80" s="30"/>
      <c r="H80" s="31"/>
      <c r="I80" s="32" t="s">
        <v>7</v>
      </c>
    </row>
    <row r="81" spans="1:9" ht="18" customHeight="1">
      <c r="A81" s="20" t="str">
        <f t="shared" si="1"/>
        <v>POSTE C/ FERRAGEM EXPOSTA F1/F2</v>
      </c>
      <c r="B81" s="28" t="s">
        <v>760</v>
      </c>
      <c r="C81" s="29" t="s">
        <v>403</v>
      </c>
      <c r="D81" s="29" t="s">
        <v>2</v>
      </c>
      <c r="E81" s="29" t="s">
        <v>641</v>
      </c>
      <c r="F81" s="30" t="s">
        <v>507</v>
      </c>
      <c r="G81" s="30" t="s">
        <v>452</v>
      </c>
      <c r="H81" s="31" t="s">
        <v>453</v>
      </c>
      <c r="I81" s="32" t="s">
        <v>6</v>
      </c>
    </row>
    <row r="82" spans="1:9" ht="18" customHeight="1">
      <c r="A82" s="20" t="str">
        <f t="shared" si="1"/>
        <v>POSTE C/ FERRAGEM EXPOSTA F3</v>
      </c>
      <c r="B82" s="28" t="s">
        <v>761</v>
      </c>
      <c r="C82" s="29" t="s">
        <v>403</v>
      </c>
      <c r="D82" s="29" t="s">
        <v>2</v>
      </c>
      <c r="E82" s="29" t="s">
        <v>1402</v>
      </c>
      <c r="F82" s="30" t="s">
        <v>507</v>
      </c>
      <c r="G82" s="30" t="s">
        <v>452</v>
      </c>
      <c r="H82" s="31" t="s">
        <v>453</v>
      </c>
      <c r="I82" s="32" t="s">
        <v>7</v>
      </c>
    </row>
    <row r="83" spans="1:9" ht="18" customHeight="1">
      <c r="A83" s="20" t="str">
        <f t="shared" ref="A83:A134" si="2">E83</f>
        <v>POSTE C/ FERRAGEM EXPOSTA F4/ F5</v>
      </c>
      <c r="B83" s="28" t="s">
        <v>762</v>
      </c>
      <c r="C83" s="29" t="s">
        <v>403</v>
      </c>
      <c r="D83" s="29" t="s">
        <v>2</v>
      </c>
      <c r="E83" s="59" t="s">
        <v>1401</v>
      </c>
      <c r="F83" s="30" t="s">
        <v>507</v>
      </c>
      <c r="G83" s="30" t="s">
        <v>452</v>
      </c>
      <c r="H83" s="31" t="s">
        <v>453</v>
      </c>
      <c r="I83" s="32" t="s">
        <v>8</v>
      </c>
    </row>
    <row r="84" spans="1:9" ht="18" customHeight="1">
      <c r="A84" s="20" t="str">
        <f t="shared" si="2"/>
        <v>POSTE C/ INCLINAÇÃO LEVE</v>
      </c>
      <c r="B84" s="28" t="s">
        <v>763</v>
      </c>
      <c r="C84" s="29" t="s">
        <v>403</v>
      </c>
      <c r="D84" s="29" t="s">
        <v>2</v>
      </c>
      <c r="E84" s="29" t="s">
        <v>642</v>
      </c>
      <c r="F84" s="30" t="s">
        <v>508</v>
      </c>
      <c r="G84" s="30" t="s">
        <v>461</v>
      </c>
      <c r="H84" s="31" t="s">
        <v>453</v>
      </c>
      <c r="I84" s="32" t="s">
        <v>6</v>
      </c>
    </row>
    <row r="85" spans="1:9" ht="18" customHeight="1">
      <c r="A85" s="20" t="str">
        <f t="shared" si="2"/>
        <v>POSTE C/ INCLINACÃO MÉDIA</v>
      </c>
      <c r="B85" s="28" t="s">
        <v>764</v>
      </c>
      <c r="C85" s="29" t="s">
        <v>403</v>
      </c>
      <c r="D85" s="29" t="s">
        <v>2</v>
      </c>
      <c r="E85" s="29" t="s">
        <v>643</v>
      </c>
      <c r="F85" s="30" t="s">
        <v>509</v>
      </c>
      <c r="G85" s="30" t="s">
        <v>452</v>
      </c>
      <c r="H85" s="31" t="s">
        <v>470</v>
      </c>
      <c r="I85" s="32" t="s">
        <v>7</v>
      </c>
    </row>
    <row r="86" spans="1:9" ht="18" customHeight="1">
      <c r="A86" s="20" t="str">
        <f t="shared" si="2"/>
        <v>POSTE C/ INCLINAÇÃO PERIGOSA</v>
      </c>
      <c r="B86" s="28" t="s">
        <v>765</v>
      </c>
      <c r="C86" s="29" t="s">
        <v>403</v>
      </c>
      <c r="D86" s="29" t="s">
        <v>2</v>
      </c>
      <c r="E86" s="29" t="s">
        <v>644</v>
      </c>
      <c r="F86" s="30" t="s">
        <v>509</v>
      </c>
      <c r="G86" s="30" t="s">
        <v>452</v>
      </c>
      <c r="H86" s="31" t="s">
        <v>470</v>
      </c>
      <c r="I86" s="32" t="s">
        <v>8</v>
      </c>
    </row>
    <row r="87" spans="1:9" ht="18" customHeight="1">
      <c r="A87" s="20" t="str">
        <f t="shared" si="2"/>
        <v>POSTE TRINCADO</v>
      </c>
      <c r="B87" s="28" t="s">
        <v>766</v>
      </c>
      <c r="C87" s="29" t="s">
        <v>403</v>
      </c>
      <c r="D87" s="29" t="s">
        <v>2</v>
      </c>
      <c r="E87" s="29" t="s">
        <v>422</v>
      </c>
      <c r="F87" s="30" t="s">
        <v>469</v>
      </c>
      <c r="G87" s="30" t="s">
        <v>452</v>
      </c>
      <c r="H87" s="31" t="s">
        <v>470</v>
      </c>
      <c r="I87" s="32" t="s">
        <v>6</v>
      </c>
    </row>
    <row r="88" spans="1:9" ht="18" customHeight="1">
      <c r="A88" s="20" t="str">
        <f t="shared" si="2"/>
        <v>POSTE TRICADO-PERIGOSO</v>
      </c>
      <c r="B88" s="28" t="s">
        <v>767</v>
      </c>
      <c r="C88" s="29" t="s">
        <v>403</v>
      </c>
      <c r="D88" s="29" t="s">
        <v>2</v>
      </c>
      <c r="E88" s="29" t="s">
        <v>645</v>
      </c>
      <c r="F88" s="30" t="s">
        <v>469</v>
      </c>
      <c r="G88" s="30" t="s">
        <v>452</v>
      </c>
      <c r="H88" s="31" t="s">
        <v>470</v>
      </c>
      <c r="I88" s="32" t="s">
        <v>8</v>
      </c>
    </row>
    <row r="89" spans="1:9" ht="18" customHeight="1">
      <c r="A89" s="20" t="str">
        <f t="shared" si="2"/>
        <v>POSTE DE MADEIRA</v>
      </c>
      <c r="B89" s="28" t="s">
        <v>768</v>
      </c>
      <c r="C89" s="29" t="s">
        <v>403</v>
      </c>
      <c r="D89" s="29" t="s">
        <v>2</v>
      </c>
      <c r="E89" s="29" t="s">
        <v>421</v>
      </c>
      <c r="F89" s="30" t="s">
        <v>469</v>
      </c>
      <c r="G89" s="30" t="s">
        <v>452</v>
      </c>
      <c r="H89" s="31" t="s">
        <v>470</v>
      </c>
      <c r="I89" s="32" t="s">
        <v>7</v>
      </c>
    </row>
    <row r="90" spans="1:9" ht="18" customHeight="1">
      <c r="A90" s="20" t="str">
        <f t="shared" si="2"/>
        <v>POSTE DE MADEIRA DANIFICADO</v>
      </c>
      <c r="B90" s="28" t="s">
        <v>769</v>
      </c>
      <c r="C90" s="29" t="s">
        <v>403</v>
      </c>
      <c r="D90" s="29" t="s">
        <v>2</v>
      </c>
      <c r="E90" s="57" t="s">
        <v>1396</v>
      </c>
      <c r="F90" s="30" t="s">
        <v>469</v>
      </c>
      <c r="G90" s="30" t="s">
        <v>452</v>
      </c>
      <c r="H90" s="31" t="s">
        <v>470</v>
      </c>
      <c r="I90" s="32" t="s">
        <v>8</v>
      </c>
    </row>
    <row r="91" spans="1:9" ht="18" customHeight="1">
      <c r="A91" s="20" t="str">
        <f t="shared" si="2"/>
        <v>POSTE C/ SINAIS DE DESCARGA ATMOSF.</v>
      </c>
      <c r="B91" s="28" t="s">
        <v>770</v>
      </c>
      <c r="C91" s="29" t="s">
        <v>403</v>
      </c>
      <c r="D91" s="29" t="s">
        <v>2</v>
      </c>
      <c r="E91" s="29" t="s">
        <v>646</v>
      </c>
      <c r="F91" s="30" t="s">
        <v>469</v>
      </c>
      <c r="G91" s="30" t="s">
        <v>452</v>
      </c>
      <c r="H91" s="31" t="s">
        <v>470</v>
      </c>
      <c r="I91" s="32" t="s">
        <v>6</v>
      </c>
    </row>
    <row r="92" spans="1:9" ht="18" customHeight="1">
      <c r="A92" s="20" t="str">
        <f t="shared" si="2"/>
        <v>TORRE - PEÇA INFERIOR DA-FALTA</v>
      </c>
      <c r="B92" s="28" t="s">
        <v>771</v>
      </c>
      <c r="C92" s="29" t="s">
        <v>403</v>
      </c>
      <c r="D92" s="29" t="s">
        <v>443</v>
      </c>
      <c r="E92" s="29" t="s">
        <v>647</v>
      </c>
      <c r="F92" s="30" t="s">
        <v>516</v>
      </c>
      <c r="G92" s="30" t="s">
        <v>461</v>
      </c>
      <c r="H92" s="31" t="s">
        <v>453</v>
      </c>
      <c r="I92" s="32" t="s">
        <v>7</v>
      </c>
    </row>
    <row r="93" spans="1:9" ht="18" customHeight="1">
      <c r="A93" s="20" t="str">
        <f t="shared" si="2"/>
        <v>TORRE-PEÇA INFERIOR-OXIDAÇÃO F1/F2</v>
      </c>
      <c r="B93" s="28" t="s">
        <v>772</v>
      </c>
      <c r="C93" s="29" t="s">
        <v>403</v>
      </c>
      <c r="D93" s="29" t="s">
        <v>443</v>
      </c>
      <c r="E93" s="29" t="s">
        <v>649</v>
      </c>
      <c r="F93" s="30" t="s">
        <v>517</v>
      </c>
      <c r="G93" s="30" t="s">
        <v>461</v>
      </c>
      <c r="H93" s="31" t="s">
        <v>453</v>
      </c>
      <c r="I93" s="32" t="s">
        <v>6</v>
      </c>
    </row>
    <row r="94" spans="1:9" ht="18" customHeight="1">
      <c r="A94" s="20" t="str">
        <f t="shared" si="2"/>
        <v>TORRE-PEÇA INFERIOR-OXIDAÇÃO F3</v>
      </c>
      <c r="B94" s="28" t="s">
        <v>773</v>
      </c>
      <c r="C94" s="29" t="s">
        <v>403</v>
      </c>
      <c r="D94" s="29" t="s">
        <v>443</v>
      </c>
      <c r="E94" s="29" t="s">
        <v>648</v>
      </c>
      <c r="F94" s="30" t="s">
        <v>517</v>
      </c>
      <c r="G94" s="30" t="s">
        <v>461</v>
      </c>
      <c r="H94" s="31" t="s">
        <v>453</v>
      </c>
      <c r="I94" s="32" t="s">
        <v>7</v>
      </c>
    </row>
    <row r="95" spans="1:9" ht="18" customHeight="1">
      <c r="A95" s="20" t="str">
        <f t="shared" si="2"/>
        <v>TORRE-PEÇA INFERIOR-OXIDAÇÃO F4/F5</v>
      </c>
      <c r="B95" s="28" t="s">
        <v>774</v>
      </c>
      <c r="C95" s="29" t="s">
        <v>403</v>
      </c>
      <c r="D95" s="29" t="s">
        <v>443</v>
      </c>
      <c r="E95" s="29" t="s">
        <v>650</v>
      </c>
      <c r="F95" s="30" t="s">
        <v>517</v>
      </c>
      <c r="G95" s="30" t="s">
        <v>461</v>
      </c>
      <c r="H95" s="31" t="s">
        <v>453</v>
      </c>
      <c r="I95" s="32" t="s">
        <v>8</v>
      </c>
    </row>
    <row r="96" spans="1:9" ht="18" customHeight="1">
      <c r="A96" s="20" t="str">
        <f t="shared" si="2"/>
        <v>TORRE-PEÇA INTERMEDIÁRIA-FALTA</v>
      </c>
      <c r="B96" s="28" t="s">
        <v>775</v>
      </c>
      <c r="C96" s="29" t="s">
        <v>403</v>
      </c>
      <c r="D96" s="29" t="s">
        <v>443</v>
      </c>
      <c r="E96" s="29" t="s">
        <v>651</v>
      </c>
      <c r="F96" s="30" t="s">
        <v>516</v>
      </c>
      <c r="G96" s="30" t="s">
        <v>461</v>
      </c>
      <c r="H96" s="31" t="s">
        <v>453</v>
      </c>
      <c r="I96" s="32" t="s">
        <v>7</v>
      </c>
    </row>
    <row r="97" spans="1:9" ht="18" customHeight="1">
      <c r="A97" s="20" t="str">
        <f t="shared" si="2"/>
        <v>TORRE-PEÇA INTERMED.-OXIDAÇÃO F1/F2</v>
      </c>
      <c r="B97" s="28" t="s">
        <v>776</v>
      </c>
      <c r="C97" s="29" t="s">
        <v>403</v>
      </c>
      <c r="D97" s="29" t="s">
        <v>443</v>
      </c>
      <c r="E97" s="29" t="s">
        <v>652</v>
      </c>
      <c r="F97" s="30" t="s">
        <v>517</v>
      </c>
      <c r="G97" s="30" t="s">
        <v>461</v>
      </c>
      <c r="H97" s="31" t="s">
        <v>453</v>
      </c>
      <c r="I97" s="32" t="s">
        <v>6</v>
      </c>
    </row>
    <row r="98" spans="1:9" ht="18" customHeight="1">
      <c r="A98" s="20" t="str">
        <f t="shared" si="2"/>
        <v>TORRE-PEÇA INTERMED.-OXIDAÇÃO F3</v>
      </c>
      <c r="B98" s="28" t="s">
        <v>777</v>
      </c>
      <c r="C98" s="29" t="s">
        <v>403</v>
      </c>
      <c r="D98" s="29" t="s">
        <v>443</v>
      </c>
      <c r="E98" s="29" t="s">
        <v>653</v>
      </c>
      <c r="F98" s="30" t="s">
        <v>517</v>
      </c>
      <c r="G98" s="30" t="s">
        <v>461</v>
      </c>
      <c r="H98" s="31" t="s">
        <v>453</v>
      </c>
      <c r="I98" s="32" t="s">
        <v>7</v>
      </c>
    </row>
    <row r="99" spans="1:9" ht="18" customHeight="1">
      <c r="A99" s="20" t="str">
        <f t="shared" si="2"/>
        <v>TORRE-PEÇA INTERMED.-OXIDAÇÃO F4/F5</v>
      </c>
      <c r="B99" s="28" t="s">
        <v>778</v>
      </c>
      <c r="C99" s="29" t="s">
        <v>403</v>
      </c>
      <c r="D99" s="29" t="s">
        <v>443</v>
      </c>
      <c r="E99" s="29" t="s">
        <v>654</v>
      </c>
      <c r="F99" s="30" t="s">
        <v>517</v>
      </c>
      <c r="G99" s="30" t="s">
        <v>461</v>
      </c>
      <c r="H99" s="31" t="s">
        <v>453</v>
      </c>
      <c r="I99" s="32" t="s">
        <v>8</v>
      </c>
    </row>
    <row r="100" spans="1:9" ht="18" customHeight="1">
      <c r="A100" s="20" t="str">
        <f t="shared" si="2"/>
        <v>TORRE-PEÇA SUPERIOR-FALTA</v>
      </c>
      <c r="B100" s="28" t="s">
        <v>779</v>
      </c>
      <c r="C100" s="29" t="s">
        <v>403</v>
      </c>
      <c r="D100" s="29" t="s">
        <v>443</v>
      </c>
      <c r="E100" s="29" t="s">
        <v>655</v>
      </c>
      <c r="F100" s="30" t="s">
        <v>516</v>
      </c>
      <c r="G100" s="30" t="s">
        <v>461</v>
      </c>
      <c r="H100" s="31" t="s">
        <v>453</v>
      </c>
      <c r="I100" s="32" t="s">
        <v>7</v>
      </c>
    </row>
    <row r="101" spans="1:9" ht="18" customHeight="1">
      <c r="A101" s="20" t="str">
        <f t="shared" si="2"/>
        <v>TORRE-PEÇA SUPERIOR OXIDAÇÃO F1/F2</v>
      </c>
      <c r="B101" s="28" t="s">
        <v>780</v>
      </c>
      <c r="C101" s="29" t="s">
        <v>403</v>
      </c>
      <c r="D101" s="29" t="s">
        <v>443</v>
      </c>
      <c r="E101" s="29" t="s">
        <v>656</v>
      </c>
      <c r="F101" s="30" t="s">
        <v>517</v>
      </c>
      <c r="G101" s="30" t="s">
        <v>461</v>
      </c>
      <c r="H101" s="31" t="s">
        <v>453</v>
      </c>
      <c r="I101" s="32" t="s">
        <v>6</v>
      </c>
    </row>
    <row r="102" spans="1:9" ht="18" customHeight="1">
      <c r="A102" s="20" t="str">
        <f t="shared" si="2"/>
        <v>TORRE-PEÇA SUPERIOR OXIDAÇÃO F3</v>
      </c>
      <c r="B102" s="28" t="s">
        <v>781</v>
      </c>
      <c r="C102" s="29" t="s">
        <v>403</v>
      </c>
      <c r="D102" s="29" t="s">
        <v>443</v>
      </c>
      <c r="E102" s="29" t="s">
        <v>657</v>
      </c>
      <c r="F102" s="30" t="s">
        <v>517</v>
      </c>
      <c r="G102" s="30" t="s">
        <v>461</v>
      </c>
      <c r="H102" s="31" t="s">
        <v>453</v>
      </c>
      <c r="I102" s="32" t="s">
        <v>7</v>
      </c>
    </row>
    <row r="103" spans="1:9" ht="18" customHeight="1">
      <c r="A103" s="20" t="str">
        <f t="shared" si="2"/>
        <v>TORRE-PEÇA SUPERIOR OXIDAÇÃO F4/F5</v>
      </c>
      <c r="B103" s="28" t="s">
        <v>782</v>
      </c>
      <c r="C103" s="29" t="s">
        <v>403</v>
      </c>
      <c r="D103" s="29" t="s">
        <v>443</v>
      </c>
      <c r="E103" s="29" t="s">
        <v>658</v>
      </c>
      <c r="F103" s="30" t="s">
        <v>517</v>
      </c>
      <c r="G103" s="30" t="s">
        <v>461</v>
      </c>
      <c r="H103" s="31" t="s">
        <v>453</v>
      </c>
      <c r="I103" s="32" t="s">
        <v>8</v>
      </c>
    </row>
    <row r="104" spans="1:9" ht="18" customHeight="1">
      <c r="A104" s="20" t="str">
        <f t="shared" si="2"/>
        <v>TORRE DE TELECOMUNICAÇÃO PRÓXIMA A LT</v>
      </c>
      <c r="B104" s="61" t="s">
        <v>1413</v>
      </c>
      <c r="C104" s="62" t="s">
        <v>403</v>
      </c>
      <c r="D104" s="62" t="s">
        <v>443</v>
      </c>
      <c r="E104" s="62" t="s">
        <v>1414</v>
      </c>
      <c r="F104" s="55" t="s">
        <v>1415</v>
      </c>
      <c r="G104" s="55"/>
      <c r="H104" s="63"/>
      <c r="I104" s="64" t="s">
        <v>6</v>
      </c>
    </row>
    <row r="105" spans="1:9" ht="18" customHeight="1">
      <c r="A105" s="20" t="str">
        <f t="shared" si="2"/>
        <v>CANTONEIRA FIXAÇÃO DANIFICADA</v>
      </c>
      <c r="B105" s="28" t="s">
        <v>783</v>
      </c>
      <c r="C105" s="29" t="s">
        <v>407</v>
      </c>
      <c r="D105" s="29" t="s">
        <v>543</v>
      </c>
      <c r="E105" s="29" t="s">
        <v>544</v>
      </c>
      <c r="F105" s="30" t="s">
        <v>545</v>
      </c>
      <c r="G105" s="30" t="s">
        <v>461</v>
      </c>
      <c r="H105" s="31" t="s">
        <v>470</v>
      </c>
      <c r="I105" s="32" t="s">
        <v>7</v>
      </c>
    </row>
    <row r="106" spans="1:9" ht="18" customHeight="1">
      <c r="A106" s="20" t="str">
        <f t="shared" si="2"/>
        <v>CONCHA  OLHAL OXIDAÇÃO F1/F2</v>
      </c>
      <c r="B106" s="28" t="s">
        <v>784</v>
      </c>
      <c r="C106" s="29" t="s">
        <v>407</v>
      </c>
      <c r="D106" s="42" t="s">
        <v>1353</v>
      </c>
      <c r="E106" s="42" t="s">
        <v>1354</v>
      </c>
      <c r="F106" s="54" t="s">
        <v>1390</v>
      </c>
      <c r="G106" s="30" t="s">
        <v>461</v>
      </c>
      <c r="H106" s="31" t="s">
        <v>453</v>
      </c>
      <c r="I106" s="32" t="s">
        <v>6</v>
      </c>
    </row>
    <row r="107" spans="1:9" ht="18" customHeight="1">
      <c r="A107" s="20" t="str">
        <f t="shared" si="2"/>
        <v>CONCHA  OLHAL OXIDAÇÃO F3</v>
      </c>
      <c r="B107" s="28" t="s">
        <v>785</v>
      </c>
      <c r="C107" s="29" t="s">
        <v>407</v>
      </c>
      <c r="D107" s="42" t="s">
        <v>1353</v>
      </c>
      <c r="E107" s="42" t="s">
        <v>1355</v>
      </c>
      <c r="F107" s="54" t="s">
        <v>1391</v>
      </c>
      <c r="G107" s="30" t="s">
        <v>461</v>
      </c>
      <c r="H107" s="31" t="s">
        <v>453</v>
      </c>
      <c r="I107" s="32" t="s">
        <v>7</v>
      </c>
    </row>
    <row r="108" spans="1:9" ht="18" customHeight="1">
      <c r="A108" s="20" t="str">
        <f t="shared" si="2"/>
        <v>CONCHA  OLHAL OXIDAÇÃO F4/F5</v>
      </c>
      <c r="B108" s="28" t="s">
        <v>786</v>
      </c>
      <c r="C108" s="29" t="s">
        <v>407</v>
      </c>
      <c r="D108" s="42" t="s">
        <v>1353</v>
      </c>
      <c r="E108" s="42" t="s">
        <v>1356</v>
      </c>
      <c r="F108" s="54" t="s">
        <v>1391</v>
      </c>
      <c r="G108" s="30" t="s">
        <v>461</v>
      </c>
      <c r="H108" s="31" t="s">
        <v>453</v>
      </c>
      <c r="I108" s="32" t="s">
        <v>8</v>
      </c>
    </row>
    <row r="109" spans="1:9" ht="18" customHeight="1">
      <c r="A109" s="20" t="str">
        <f t="shared" si="2"/>
        <v>PARAFUSO DA CONCHA OXIDADO  F1/F2</v>
      </c>
      <c r="B109" s="28" t="s">
        <v>787</v>
      </c>
      <c r="C109" s="29" t="s">
        <v>407</v>
      </c>
      <c r="D109" s="42" t="s">
        <v>1353</v>
      </c>
      <c r="E109" s="42" t="s">
        <v>1357</v>
      </c>
      <c r="F109" s="54" t="s">
        <v>1392</v>
      </c>
      <c r="G109" s="30" t="s">
        <v>461</v>
      </c>
      <c r="H109" s="31" t="s">
        <v>453</v>
      </c>
      <c r="I109" s="32" t="s">
        <v>6</v>
      </c>
    </row>
    <row r="110" spans="1:9" ht="18" customHeight="1">
      <c r="A110" s="20" t="str">
        <f t="shared" si="2"/>
        <v>PARAFUSO DA CONCHA OXIDADO F3/F4</v>
      </c>
      <c r="B110" s="28" t="s">
        <v>788</v>
      </c>
      <c r="C110" s="29" t="s">
        <v>407</v>
      </c>
      <c r="D110" s="42" t="s">
        <v>1353</v>
      </c>
      <c r="E110" s="42" t="s">
        <v>1358</v>
      </c>
      <c r="F110" s="54" t="s">
        <v>1393</v>
      </c>
      <c r="G110" s="30" t="s">
        <v>461</v>
      </c>
      <c r="H110" s="31" t="s">
        <v>453</v>
      </c>
      <c r="I110" s="32" t="s">
        <v>7</v>
      </c>
    </row>
    <row r="111" spans="1:9" ht="18" customHeight="1">
      <c r="A111" s="20" t="str">
        <f t="shared" si="2"/>
        <v>PARAFUSO DA CONCHA OXIDADO  F5</v>
      </c>
      <c r="B111" s="28" t="s">
        <v>789</v>
      </c>
      <c r="C111" s="29" t="s">
        <v>407</v>
      </c>
      <c r="D111" s="42" t="s">
        <v>1353</v>
      </c>
      <c r="E111" s="42" t="s">
        <v>1359</v>
      </c>
      <c r="F111" s="54" t="s">
        <v>1393</v>
      </c>
      <c r="G111" s="30" t="s">
        <v>461</v>
      </c>
      <c r="H111" s="31" t="s">
        <v>453</v>
      </c>
      <c r="I111" s="32" t="s">
        <v>8</v>
      </c>
    </row>
    <row r="112" spans="1:9" ht="18" customHeight="1">
      <c r="A112" s="20" t="str">
        <f t="shared" si="2"/>
        <v>CONTRAPINO DA CONCHA DESENCAIXADO</v>
      </c>
      <c r="B112" s="43" t="s">
        <v>1360</v>
      </c>
      <c r="C112" s="29" t="s">
        <v>407</v>
      </c>
      <c r="D112" s="42" t="s">
        <v>1353</v>
      </c>
      <c r="E112" s="42" t="s">
        <v>1348</v>
      </c>
      <c r="F112" s="40" t="s">
        <v>1351</v>
      </c>
      <c r="G112" s="30" t="s">
        <v>461</v>
      </c>
      <c r="H112" s="31" t="s">
        <v>453</v>
      </c>
      <c r="I112" s="32" t="s">
        <v>7</v>
      </c>
    </row>
    <row r="113" spans="1:9" ht="18" customHeight="1">
      <c r="A113" s="20" t="str">
        <f t="shared" si="2"/>
        <v>ELO LIGAÇÃO OXIDADO  F1/F2</v>
      </c>
      <c r="B113" s="28" t="s">
        <v>790</v>
      </c>
      <c r="C113" s="29" t="s">
        <v>407</v>
      </c>
      <c r="D113" s="29" t="s">
        <v>525</v>
      </c>
      <c r="E113" s="29" t="s">
        <v>526</v>
      </c>
      <c r="F113" s="30" t="s">
        <v>527</v>
      </c>
      <c r="G113" s="30" t="s">
        <v>461</v>
      </c>
      <c r="H113" s="31" t="s">
        <v>470</v>
      </c>
      <c r="I113" s="32" t="s">
        <v>6</v>
      </c>
    </row>
    <row r="114" spans="1:9" ht="18" customHeight="1">
      <c r="A114" s="20" t="str">
        <f t="shared" si="2"/>
        <v>ELO LIGAÇÃO OXIDADO  F3</v>
      </c>
      <c r="B114" s="28" t="s">
        <v>791</v>
      </c>
      <c r="C114" s="29" t="s">
        <v>407</v>
      </c>
      <c r="D114" s="29" t="s">
        <v>525</v>
      </c>
      <c r="E114" s="29" t="s">
        <v>659</v>
      </c>
      <c r="F114" s="30" t="s">
        <v>527</v>
      </c>
      <c r="G114" s="30" t="s">
        <v>461</v>
      </c>
      <c r="H114" s="31" t="s">
        <v>470</v>
      </c>
      <c r="I114" s="32" t="s">
        <v>7</v>
      </c>
    </row>
    <row r="115" spans="1:9" ht="18" customHeight="1">
      <c r="A115" s="20" t="str">
        <f t="shared" si="2"/>
        <v>ELO LIGAÇÃO OXIDADO  F4/F5</v>
      </c>
      <c r="B115" s="28" t="s">
        <v>792</v>
      </c>
      <c r="C115" s="29" t="s">
        <v>407</v>
      </c>
      <c r="D115" s="29" t="s">
        <v>525</v>
      </c>
      <c r="E115" s="29" t="s">
        <v>660</v>
      </c>
      <c r="F115" s="30" t="s">
        <v>527</v>
      </c>
      <c r="G115" s="30" t="s">
        <v>461</v>
      </c>
      <c r="H115" s="31" t="s">
        <v>470</v>
      </c>
      <c r="I115" s="32" t="s">
        <v>8</v>
      </c>
    </row>
    <row r="116" spans="1:9" ht="18" customHeight="1">
      <c r="A116" s="20" t="str">
        <f t="shared" si="2"/>
        <v>CONTRAPINO DO GRA. ANC. OXIDAÇÃO F1/F2</v>
      </c>
      <c r="B116" s="28" t="s">
        <v>793</v>
      </c>
      <c r="C116" s="29" t="s">
        <v>407</v>
      </c>
      <c r="D116" s="29" t="s">
        <v>665</v>
      </c>
      <c r="E116" s="29" t="s">
        <v>661</v>
      </c>
      <c r="F116" s="30" t="s">
        <v>547</v>
      </c>
      <c r="G116" s="30" t="s">
        <v>461</v>
      </c>
      <c r="H116" s="31" t="s">
        <v>470</v>
      </c>
      <c r="I116" s="32" t="s">
        <v>6</v>
      </c>
    </row>
    <row r="117" spans="1:9" ht="18" customHeight="1">
      <c r="A117" s="20" t="str">
        <f t="shared" si="2"/>
        <v>CONTRAPINO DO GRA. ANC. OXIDAÇÃO F3</v>
      </c>
      <c r="B117" s="28" t="s">
        <v>794</v>
      </c>
      <c r="C117" s="29" t="s">
        <v>407</v>
      </c>
      <c r="D117" s="29" t="s">
        <v>665</v>
      </c>
      <c r="E117" s="29" t="s">
        <v>662</v>
      </c>
      <c r="F117" s="30" t="s">
        <v>546</v>
      </c>
      <c r="G117" s="30" t="s">
        <v>461</v>
      </c>
      <c r="H117" s="31" t="s">
        <v>470</v>
      </c>
      <c r="I117" s="32" t="s">
        <v>7</v>
      </c>
    </row>
    <row r="118" spans="1:9" ht="18" customHeight="1">
      <c r="A118" s="20" t="str">
        <f t="shared" si="2"/>
        <v>CONTRAPINO DO GRA. ANC. OXIDAÇÃO F4/F5</v>
      </c>
      <c r="B118" s="28" t="s">
        <v>795</v>
      </c>
      <c r="C118" s="29" t="s">
        <v>407</v>
      </c>
      <c r="D118" s="29" t="s">
        <v>665</v>
      </c>
      <c r="E118" s="29" t="s">
        <v>663</v>
      </c>
      <c r="F118" s="30" t="s">
        <v>546</v>
      </c>
      <c r="G118" s="30" t="s">
        <v>461</v>
      </c>
      <c r="H118" s="31" t="s">
        <v>470</v>
      </c>
      <c r="I118" s="32" t="s">
        <v>8</v>
      </c>
    </row>
    <row r="119" spans="1:9" ht="18" customHeight="1">
      <c r="A119" s="20" t="str">
        <f t="shared" si="2"/>
        <v>CONTRAPINO DO GRA. ANC. DANIFICADO</v>
      </c>
      <c r="B119" s="28" t="s">
        <v>796</v>
      </c>
      <c r="C119" s="29" t="s">
        <v>407</v>
      </c>
      <c r="D119" s="29" t="s">
        <v>665</v>
      </c>
      <c r="E119" s="29" t="s">
        <v>664</v>
      </c>
      <c r="F119" s="30" t="s">
        <v>546</v>
      </c>
      <c r="G119" s="30" t="s">
        <v>461</v>
      </c>
      <c r="H119" s="31" t="s">
        <v>470</v>
      </c>
      <c r="I119" s="32" t="s">
        <v>7</v>
      </c>
    </row>
    <row r="120" spans="1:9" ht="18" customHeight="1">
      <c r="A120" s="20" t="str">
        <f t="shared" si="2"/>
        <v>GRAMPO ANCORAGEM OXIDADO F1/F2</v>
      </c>
      <c r="B120" s="28" t="s">
        <v>797</v>
      </c>
      <c r="C120" s="29" t="s">
        <v>407</v>
      </c>
      <c r="D120" s="29" t="s">
        <v>665</v>
      </c>
      <c r="E120" s="29" t="s">
        <v>423</v>
      </c>
      <c r="F120" s="30" t="s">
        <v>547</v>
      </c>
      <c r="G120" s="30" t="s">
        <v>461</v>
      </c>
      <c r="H120" s="31" t="s">
        <v>453</v>
      </c>
      <c r="I120" s="32" t="s">
        <v>6</v>
      </c>
    </row>
    <row r="121" spans="1:9" ht="18" customHeight="1">
      <c r="A121" s="20" t="str">
        <f t="shared" si="2"/>
        <v>GRAMPO ANCORAGEM OXIDADO F3</v>
      </c>
      <c r="B121" s="28" t="s">
        <v>798</v>
      </c>
      <c r="C121" s="29" t="s">
        <v>407</v>
      </c>
      <c r="D121" s="29" t="s">
        <v>665</v>
      </c>
      <c r="E121" s="29" t="s">
        <v>675</v>
      </c>
      <c r="F121" s="30" t="s">
        <v>554</v>
      </c>
      <c r="G121" s="30" t="s">
        <v>461</v>
      </c>
      <c r="H121" s="31" t="s">
        <v>453</v>
      </c>
      <c r="I121" s="32" t="s">
        <v>7</v>
      </c>
    </row>
    <row r="122" spans="1:9" ht="18" customHeight="1">
      <c r="A122" s="20" t="str">
        <f t="shared" si="2"/>
        <v>GRAMPO ANCORAGEM OXIDADO F4/F5</v>
      </c>
      <c r="B122" s="28" t="s">
        <v>799</v>
      </c>
      <c r="C122" s="29" t="s">
        <v>407</v>
      </c>
      <c r="D122" s="29" t="s">
        <v>665</v>
      </c>
      <c r="E122" s="29" t="s">
        <v>676</v>
      </c>
      <c r="F122" s="30" t="s">
        <v>554</v>
      </c>
      <c r="G122" s="30" t="s">
        <v>461</v>
      </c>
      <c r="H122" s="31" t="s">
        <v>453</v>
      </c>
      <c r="I122" s="32" t="s">
        <v>8</v>
      </c>
    </row>
    <row r="123" spans="1:9" ht="18" customHeight="1">
      <c r="A123" s="20" t="str">
        <f t="shared" si="2"/>
        <v>CONTRAPINO-GRA.SUSPENS.INFER.DESENCAIXADO</v>
      </c>
      <c r="B123" s="28" t="s">
        <v>800</v>
      </c>
      <c r="C123" s="29" t="s">
        <v>407</v>
      </c>
      <c r="D123" s="29" t="s">
        <v>548</v>
      </c>
      <c r="E123" s="29" t="s">
        <v>670</v>
      </c>
      <c r="F123" s="30" t="s">
        <v>553</v>
      </c>
      <c r="G123" s="30" t="s">
        <v>461</v>
      </c>
      <c r="H123" s="31" t="s">
        <v>470</v>
      </c>
      <c r="I123" s="32" t="s">
        <v>8</v>
      </c>
    </row>
    <row r="124" spans="1:9" ht="18" customHeight="1">
      <c r="A124" s="20" t="str">
        <f t="shared" si="2"/>
        <v>CONTRAPINO-GRA. SUSPENS. INFER. DANIFIC.</v>
      </c>
      <c r="B124" s="28" t="s">
        <v>801</v>
      </c>
      <c r="C124" s="29" t="s">
        <v>407</v>
      </c>
      <c r="D124" s="29" t="s">
        <v>548</v>
      </c>
      <c r="E124" s="29" t="s">
        <v>666</v>
      </c>
      <c r="F124" s="30" t="s">
        <v>550</v>
      </c>
      <c r="G124" s="30" t="s">
        <v>461</v>
      </c>
      <c r="H124" s="31" t="s">
        <v>470</v>
      </c>
      <c r="I124" s="32" t="s">
        <v>7</v>
      </c>
    </row>
    <row r="125" spans="1:9" ht="18" customHeight="1">
      <c r="A125" s="20" t="str">
        <f t="shared" si="2"/>
        <v>CONTRAPINO-GRA.SUSPENS.INFER. OXID. F1/F2</v>
      </c>
      <c r="B125" s="28" t="s">
        <v>802</v>
      </c>
      <c r="C125" s="29" t="s">
        <v>407</v>
      </c>
      <c r="D125" s="29" t="s">
        <v>548</v>
      </c>
      <c r="E125" s="29" t="s">
        <v>667</v>
      </c>
      <c r="F125" s="30" t="s">
        <v>551</v>
      </c>
      <c r="G125" s="30" t="s">
        <v>461</v>
      </c>
      <c r="H125" s="31" t="s">
        <v>470</v>
      </c>
      <c r="I125" s="32" t="s">
        <v>6</v>
      </c>
    </row>
    <row r="126" spans="1:9" ht="18" customHeight="1">
      <c r="A126" s="20" t="str">
        <f t="shared" si="2"/>
        <v>CONTRAPINO-GRA.SUSPENS.INFER. OXID. F3</v>
      </c>
      <c r="B126" s="28" t="s">
        <v>803</v>
      </c>
      <c r="C126" s="29" t="s">
        <v>407</v>
      </c>
      <c r="D126" s="29" t="s">
        <v>548</v>
      </c>
      <c r="E126" s="29" t="s">
        <v>668</v>
      </c>
      <c r="F126" s="30" t="s">
        <v>552</v>
      </c>
      <c r="G126" s="30" t="s">
        <v>461</v>
      </c>
      <c r="H126" s="31" t="s">
        <v>470</v>
      </c>
      <c r="I126" s="32" t="s">
        <v>7</v>
      </c>
    </row>
    <row r="127" spans="1:9" ht="18" customHeight="1">
      <c r="A127" s="20" t="str">
        <f t="shared" si="2"/>
        <v>CONTRAPINO-GRA.SUSPENS.INFER. OXID. F4/F5</v>
      </c>
      <c r="B127" s="28" t="s">
        <v>804</v>
      </c>
      <c r="C127" s="29" t="s">
        <v>407</v>
      </c>
      <c r="D127" s="29" t="s">
        <v>548</v>
      </c>
      <c r="E127" s="29" t="s">
        <v>669</v>
      </c>
      <c r="F127" s="30" t="s">
        <v>552</v>
      </c>
      <c r="G127" s="30" t="s">
        <v>461</v>
      </c>
      <c r="H127" s="31" t="s">
        <v>470</v>
      </c>
      <c r="I127" s="32" t="s">
        <v>8</v>
      </c>
    </row>
    <row r="128" spans="1:9" ht="18" customHeight="1">
      <c r="A128" s="20" t="str">
        <f t="shared" si="2"/>
        <v>CONTRAPINO-GRA.SUSPENS.SUPER.DESENCAIXADO</v>
      </c>
      <c r="B128" s="28" t="s">
        <v>805</v>
      </c>
      <c r="C128" s="29" t="s">
        <v>407</v>
      </c>
      <c r="D128" s="29" t="s">
        <v>548</v>
      </c>
      <c r="E128" s="29" t="s">
        <v>671</v>
      </c>
      <c r="F128" s="30" t="s">
        <v>546</v>
      </c>
      <c r="G128" s="30" t="s">
        <v>461</v>
      </c>
      <c r="H128" s="31" t="s">
        <v>470</v>
      </c>
      <c r="I128" s="32" t="s">
        <v>8</v>
      </c>
    </row>
    <row r="129" spans="1:9" ht="18" customHeight="1">
      <c r="A129" s="20" t="str">
        <f t="shared" si="2"/>
        <v>CONTRAPINO-GRA.SUSPENS.SUPER. OXID. F1/F2</v>
      </c>
      <c r="B129" s="28" t="s">
        <v>806</v>
      </c>
      <c r="C129" s="29" t="s">
        <v>407</v>
      </c>
      <c r="D129" s="29" t="s">
        <v>548</v>
      </c>
      <c r="E129" s="29" t="s">
        <v>672</v>
      </c>
      <c r="F129" s="30" t="s">
        <v>549</v>
      </c>
      <c r="G129" s="30" t="s">
        <v>461</v>
      </c>
      <c r="H129" s="31" t="s">
        <v>470</v>
      </c>
      <c r="I129" s="32" t="s">
        <v>6</v>
      </c>
    </row>
    <row r="130" spans="1:9" ht="18" customHeight="1">
      <c r="A130" s="20" t="str">
        <f t="shared" si="2"/>
        <v>CONTRAPINO-GRA.SUSPENS.SUPER. OXID. F3</v>
      </c>
      <c r="B130" s="28" t="s">
        <v>807</v>
      </c>
      <c r="C130" s="29" t="s">
        <v>407</v>
      </c>
      <c r="D130" s="29" t="s">
        <v>548</v>
      </c>
      <c r="E130" s="29" t="s">
        <v>673</v>
      </c>
      <c r="F130" s="30" t="s">
        <v>550</v>
      </c>
      <c r="G130" s="30" t="s">
        <v>461</v>
      </c>
      <c r="H130" s="31" t="s">
        <v>470</v>
      </c>
      <c r="I130" s="32" t="s">
        <v>7</v>
      </c>
    </row>
    <row r="131" spans="1:9" ht="18" customHeight="1">
      <c r="A131" s="20" t="str">
        <f t="shared" si="2"/>
        <v>CONTRAPINO-GRA.SUSPENS.SUPER. OXID. F4/F5</v>
      </c>
      <c r="B131" s="28" t="s">
        <v>808</v>
      </c>
      <c r="C131" s="29" t="s">
        <v>407</v>
      </c>
      <c r="D131" s="29" t="s">
        <v>548</v>
      </c>
      <c r="E131" s="29" t="s">
        <v>674</v>
      </c>
      <c r="F131" s="30" t="s">
        <v>550</v>
      </c>
      <c r="G131" s="30" t="s">
        <v>461</v>
      </c>
      <c r="H131" s="31" t="s">
        <v>470</v>
      </c>
      <c r="I131" s="32" t="s">
        <v>8</v>
      </c>
    </row>
    <row r="132" spans="1:9" ht="18" customHeight="1">
      <c r="A132" s="20" t="str">
        <f t="shared" si="2"/>
        <v>GRAMPO DE SUSPENSÃO FOLGADO</v>
      </c>
      <c r="B132" s="28" t="s">
        <v>809</v>
      </c>
      <c r="C132" s="29" t="s">
        <v>407</v>
      </c>
      <c r="D132" s="29" t="s">
        <v>548</v>
      </c>
      <c r="E132" s="29" t="s">
        <v>424</v>
      </c>
      <c r="F132" s="30" t="s">
        <v>555</v>
      </c>
      <c r="G132" s="30" t="s">
        <v>461</v>
      </c>
      <c r="H132" s="31" t="s">
        <v>453</v>
      </c>
      <c r="I132" s="32" t="s">
        <v>7</v>
      </c>
    </row>
    <row r="133" spans="1:9" ht="18" customHeight="1">
      <c r="A133" s="20" t="str">
        <f t="shared" si="2"/>
        <v>GRAMPO SUSPENSÃO OXIDADO  F3</v>
      </c>
      <c r="B133" s="28" t="s">
        <v>810</v>
      </c>
      <c r="C133" s="29" t="s">
        <v>407</v>
      </c>
      <c r="D133" s="29" t="s">
        <v>548</v>
      </c>
      <c r="E133" s="29" t="s">
        <v>556</v>
      </c>
      <c r="F133" s="30" t="s">
        <v>554</v>
      </c>
      <c r="G133" s="30" t="s">
        <v>461</v>
      </c>
      <c r="H133" s="31" t="s">
        <v>453</v>
      </c>
      <c r="I133" s="32" t="s">
        <v>7</v>
      </c>
    </row>
    <row r="134" spans="1:9" ht="18" customHeight="1">
      <c r="A134" s="20" t="str">
        <f t="shared" si="2"/>
        <v>GRAMPO SUSPENSÃO OXIDADO F1/F2</v>
      </c>
      <c r="B134" s="28" t="s">
        <v>811</v>
      </c>
      <c r="C134" s="29" t="s">
        <v>407</v>
      </c>
      <c r="D134" s="29" t="s">
        <v>548</v>
      </c>
      <c r="E134" s="29" t="s">
        <v>425</v>
      </c>
      <c r="F134" s="30" t="s">
        <v>547</v>
      </c>
      <c r="G134" s="30" t="s">
        <v>461</v>
      </c>
      <c r="H134" s="31" t="s">
        <v>453</v>
      </c>
      <c r="I134" s="32" t="s">
        <v>6</v>
      </c>
    </row>
    <row r="135" spans="1:9" ht="18" customHeight="1">
      <c r="A135" s="20" t="str">
        <f t="shared" ref="A135:A198" si="3">E135</f>
        <v>GRAMPO SUSPENSÃO OXIDADO F4/F5</v>
      </c>
      <c r="B135" s="28" t="s">
        <v>812</v>
      </c>
      <c r="C135" s="29" t="s">
        <v>407</v>
      </c>
      <c r="D135" s="29" t="s">
        <v>548</v>
      </c>
      <c r="E135" s="29" t="s">
        <v>414</v>
      </c>
      <c r="F135" s="30" t="s">
        <v>554</v>
      </c>
      <c r="G135" s="30" t="s">
        <v>461</v>
      </c>
      <c r="H135" s="31" t="s">
        <v>453</v>
      </c>
      <c r="I135" s="32" t="s">
        <v>8</v>
      </c>
    </row>
    <row r="136" spans="1:9" ht="18" customHeight="1">
      <c r="A136" s="20" t="str">
        <f t="shared" si="3"/>
        <v>MANILHA OXIDADA F1/F2</v>
      </c>
      <c r="B136" s="28" t="s">
        <v>813</v>
      </c>
      <c r="C136" s="29" t="s">
        <v>407</v>
      </c>
      <c r="D136" s="29" t="s">
        <v>532</v>
      </c>
      <c r="E136" s="29" t="s">
        <v>533</v>
      </c>
      <c r="F136" s="30" t="s">
        <v>534</v>
      </c>
      <c r="G136" s="30" t="s">
        <v>461</v>
      </c>
      <c r="H136" s="31" t="s">
        <v>453</v>
      </c>
      <c r="I136" s="32" t="s">
        <v>6</v>
      </c>
    </row>
    <row r="137" spans="1:9" ht="18" customHeight="1">
      <c r="A137" s="20" t="str">
        <f t="shared" si="3"/>
        <v>MANILHA OXIDADA F3</v>
      </c>
      <c r="B137" s="28" t="s">
        <v>814</v>
      </c>
      <c r="C137" s="29" t="s">
        <v>407</v>
      </c>
      <c r="D137" s="29" t="s">
        <v>532</v>
      </c>
      <c r="E137" s="29" t="s">
        <v>535</v>
      </c>
      <c r="F137" s="30" t="s">
        <v>536</v>
      </c>
      <c r="G137" s="30" t="s">
        <v>461</v>
      </c>
      <c r="H137" s="31" t="s">
        <v>453</v>
      </c>
      <c r="I137" s="32" t="s">
        <v>7</v>
      </c>
    </row>
    <row r="138" spans="1:9" ht="18" customHeight="1">
      <c r="A138" s="20" t="str">
        <f t="shared" si="3"/>
        <v>MANILHA OXIDADA F4/F5</v>
      </c>
      <c r="B138" s="28" t="s">
        <v>815</v>
      </c>
      <c r="C138" s="29" t="s">
        <v>407</v>
      </c>
      <c r="D138" s="29" t="s">
        <v>532</v>
      </c>
      <c r="E138" s="29" t="s">
        <v>537</v>
      </c>
      <c r="F138" s="30" t="s">
        <v>536</v>
      </c>
      <c r="G138" s="30" t="s">
        <v>461</v>
      </c>
      <c r="H138" s="31" t="s">
        <v>453</v>
      </c>
      <c r="I138" s="32" t="s">
        <v>8</v>
      </c>
    </row>
    <row r="139" spans="1:9" ht="18" customHeight="1">
      <c r="A139" s="20" t="str">
        <f t="shared" si="3"/>
        <v>PARAFUSO DA MANILHA OXIDADO  F1/F2</v>
      </c>
      <c r="B139" s="28" t="s">
        <v>816</v>
      </c>
      <c r="C139" s="29" t="s">
        <v>407</v>
      </c>
      <c r="D139" s="29" t="s">
        <v>532</v>
      </c>
      <c r="E139" s="29" t="s">
        <v>538</v>
      </c>
      <c r="F139" s="30" t="s">
        <v>539</v>
      </c>
      <c r="G139" s="30" t="s">
        <v>461</v>
      </c>
      <c r="H139" s="31" t="s">
        <v>453</v>
      </c>
      <c r="I139" s="32" t="s">
        <v>6</v>
      </c>
    </row>
    <row r="140" spans="1:9" ht="18" customHeight="1">
      <c r="A140" s="20" t="str">
        <f t="shared" si="3"/>
        <v>PARAFUSO DA MANILHA OXIDADO  F3</v>
      </c>
      <c r="B140" s="28" t="s">
        <v>817</v>
      </c>
      <c r="C140" s="29" t="s">
        <v>407</v>
      </c>
      <c r="D140" s="29" t="s">
        <v>532</v>
      </c>
      <c r="E140" s="29" t="s">
        <v>540</v>
      </c>
      <c r="F140" s="30" t="s">
        <v>541</v>
      </c>
      <c r="G140" s="30" t="s">
        <v>461</v>
      </c>
      <c r="H140" s="31" t="s">
        <v>453</v>
      </c>
      <c r="I140" s="32" t="s">
        <v>7</v>
      </c>
    </row>
    <row r="141" spans="1:9" ht="18" customHeight="1">
      <c r="A141" s="20" t="str">
        <f t="shared" si="3"/>
        <v>PARAFUSO DA MANILHA OXIDADO  F4/F5</v>
      </c>
      <c r="B141" s="28" t="s">
        <v>818</v>
      </c>
      <c r="C141" s="29" t="s">
        <v>407</v>
      </c>
      <c r="D141" s="29" t="s">
        <v>532</v>
      </c>
      <c r="E141" s="29" t="s">
        <v>542</v>
      </c>
      <c r="F141" s="30" t="s">
        <v>541</v>
      </c>
      <c r="G141" s="30" t="s">
        <v>461</v>
      </c>
      <c r="H141" s="31" t="s">
        <v>453</v>
      </c>
      <c r="I141" s="32" t="s">
        <v>8</v>
      </c>
    </row>
    <row r="142" spans="1:9" ht="18" customHeight="1">
      <c r="A142" s="20" t="str">
        <f t="shared" si="3"/>
        <v>PARAFUSO OLHAL OXIDADO F1/F2</v>
      </c>
      <c r="B142" s="28" t="s">
        <v>819</v>
      </c>
      <c r="C142" s="29" t="s">
        <v>407</v>
      </c>
      <c r="D142" s="29" t="s">
        <v>528</v>
      </c>
      <c r="E142" s="29" t="s">
        <v>529</v>
      </c>
      <c r="F142" s="30" t="s">
        <v>530</v>
      </c>
      <c r="G142" s="30" t="s">
        <v>461</v>
      </c>
      <c r="H142" s="31" t="s">
        <v>470</v>
      </c>
      <c r="I142" s="32" t="s">
        <v>6</v>
      </c>
    </row>
    <row r="143" spans="1:9" ht="18" customHeight="1">
      <c r="A143" s="20" t="str">
        <f t="shared" si="3"/>
        <v>PARAFUSO OLHAL OXIDADO F3</v>
      </c>
      <c r="B143" s="28" t="s">
        <v>820</v>
      </c>
      <c r="C143" s="29" t="s">
        <v>407</v>
      </c>
      <c r="D143" s="29" t="s">
        <v>528</v>
      </c>
      <c r="E143" s="29" t="s">
        <v>677</v>
      </c>
      <c r="F143" s="30" t="s">
        <v>531</v>
      </c>
      <c r="G143" s="30" t="s">
        <v>461</v>
      </c>
      <c r="H143" s="31" t="s">
        <v>470</v>
      </c>
      <c r="I143" s="32" t="s">
        <v>7</v>
      </c>
    </row>
    <row r="144" spans="1:9" ht="18" customHeight="1">
      <c r="A144" s="20" t="str">
        <f t="shared" si="3"/>
        <v>PARAFUSO OLHAL OXIDADO F4/F5</v>
      </c>
      <c r="B144" s="28" t="s">
        <v>821</v>
      </c>
      <c r="C144" s="29" t="s">
        <v>407</v>
      </c>
      <c r="D144" s="29" t="s">
        <v>528</v>
      </c>
      <c r="E144" s="29" t="s">
        <v>678</v>
      </c>
      <c r="F144" s="30" t="s">
        <v>531</v>
      </c>
      <c r="G144" s="30" t="s">
        <v>461</v>
      </c>
      <c r="H144" s="31" t="s">
        <v>470</v>
      </c>
      <c r="I144" s="32" t="s">
        <v>8</v>
      </c>
    </row>
    <row r="145" spans="1:9" ht="18" customHeight="1">
      <c r="A145" s="20" t="str">
        <f t="shared" si="3"/>
        <v>PEDAROL INEXISTENTE</v>
      </c>
      <c r="B145" s="43" t="s">
        <v>1367</v>
      </c>
      <c r="C145" s="29" t="s">
        <v>407</v>
      </c>
      <c r="D145" s="41" t="s">
        <v>1363</v>
      </c>
      <c r="E145" s="42" t="s">
        <v>1364</v>
      </c>
      <c r="F145" s="40" t="s">
        <v>1365</v>
      </c>
      <c r="G145" s="40" t="s">
        <v>452</v>
      </c>
      <c r="H145" s="44" t="s">
        <v>453</v>
      </c>
      <c r="I145" s="32" t="s">
        <v>6</v>
      </c>
    </row>
    <row r="146" spans="1:9" ht="18" customHeight="1">
      <c r="A146" s="20" t="str">
        <f t="shared" si="3"/>
        <v>PEDAROL OXIDADO F1/F2</v>
      </c>
      <c r="B146" s="43" t="s">
        <v>1368</v>
      </c>
      <c r="C146" s="29" t="s">
        <v>407</v>
      </c>
      <c r="D146" s="41" t="s">
        <v>1363</v>
      </c>
      <c r="E146" s="42" t="s">
        <v>1371</v>
      </c>
      <c r="F146" s="40" t="s">
        <v>1366</v>
      </c>
      <c r="G146" s="40" t="s">
        <v>452</v>
      </c>
      <c r="H146" s="44" t="s">
        <v>453</v>
      </c>
      <c r="I146" s="32" t="s">
        <v>6</v>
      </c>
    </row>
    <row r="147" spans="1:9" ht="18" customHeight="1">
      <c r="A147" s="20" t="str">
        <f t="shared" si="3"/>
        <v>PEDAROL OXIDADO F3</v>
      </c>
      <c r="B147" s="43" t="s">
        <v>1369</v>
      </c>
      <c r="C147" s="29" t="s">
        <v>407</v>
      </c>
      <c r="D147" s="41" t="s">
        <v>1363</v>
      </c>
      <c r="E147" s="42" t="s">
        <v>1372</v>
      </c>
      <c r="F147" s="40" t="s">
        <v>1366</v>
      </c>
      <c r="G147" s="40" t="s">
        <v>452</v>
      </c>
      <c r="H147" s="44" t="s">
        <v>453</v>
      </c>
      <c r="I147" s="32" t="s">
        <v>6</v>
      </c>
    </row>
    <row r="148" spans="1:9" ht="18" customHeight="1">
      <c r="A148" s="20" t="str">
        <f t="shared" si="3"/>
        <v>PEDAROL OXIDADO F4/F5</v>
      </c>
      <c r="B148" s="43" t="s">
        <v>1370</v>
      </c>
      <c r="C148" s="29" t="s">
        <v>407</v>
      </c>
      <c r="D148" s="41" t="s">
        <v>1363</v>
      </c>
      <c r="E148" s="42" t="s">
        <v>1373</v>
      </c>
      <c r="F148" s="40" t="s">
        <v>1366</v>
      </c>
      <c r="G148" s="40" t="s">
        <v>452</v>
      </c>
      <c r="H148" s="44" t="s">
        <v>453</v>
      </c>
      <c r="I148" s="32" t="s">
        <v>6</v>
      </c>
    </row>
    <row r="149" spans="1:9" ht="18" customHeight="1">
      <c r="A149" s="20" t="str">
        <f t="shared" si="3"/>
        <v>CORPOS ESTRANHO NA CADEIA DE ISOLADOR</v>
      </c>
      <c r="B149" s="28" t="s">
        <v>822</v>
      </c>
      <c r="C149" s="29" t="s">
        <v>404</v>
      </c>
      <c r="D149" s="29" t="s">
        <v>569</v>
      </c>
      <c r="E149" s="33" t="s">
        <v>679</v>
      </c>
      <c r="F149" s="30" t="s">
        <v>570</v>
      </c>
      <c r="G149" s="30" t="s">
        <v>461</v>
      </c>
      <c r="H149" s="31" t="s">
        <v>453</v>
      </c>
      <c r="I149" s="32" t="s">
        <v>8</v>
      </c>
    </row>
    <row r="150" spans="1:9" ht="18" customHeight="1">
      <c r="A150" s="20" t="str">
        <f t="shared" si="3"/>
        <v>ISOLADOR MUITO POLUÍDO</v>
      </c>
      <c r="B150" s="28" t="s">
        <v>823</v>
      </c>
      <c r="C150" s="29" t="s">
        <v>404</v>
      </c>
      <c r="D150" s="29" t="s">
        <v>569</v>
      </c>
      <c r="E150" s="29" t="s">
        <v>426</v>
      </c>
      <c r="F150" s="30" t="s">
        <v>559</v>
      </c>
      <c r="G150" s="30" t="s">
        <v>461</v>
      </c>
      <c r="H150" s="31" t="s">
        <v>470</v>
      </c>
      <c r="I150" s="32" t="s">
        <v>7</v>
      </c>
    </row>
    <row r="151" spans="1:9" ht="18" customHeight="1">
      <c r="A151" s="20" t="str">
        <f t="shared" si="3"/>
        <v>ISOLADOR OXIDADO F1/F2</v>
      </c>
      <c r="B151" s="28" t="s">
        <v>824</v>
      </c>
      <c r="C151" s="29" t="s">
        <v>404</v>
      </c>
      <c r="D151" s="29" t="s">
        <v>569</v>
      </c>
      <c r="E151" s="29" t="s">
        <v>572</v>
      </c>
      <c r="F151" s="30" t="s">
        <v>573</v>
      </c>
      <c r="G151" s="30" t="s">
        <v>461</v>
      </c>
      <c r="H151" s="31" t="s">
        <v>470</v>
      </c>
      <c r="I151" s="32" t="s">
        <v>6</v>
      </c>
    </row>
    <row r="152" spans="1:9" ht="18" customHeight="1">
      <c r="A152" s="20" t="str">
        <f t="shared" si="3"/>
        <v>ISOLADOR OXIDADO F3</v>
      </c>
      <c r="B152" s="28" t="s">
        <v>825</v>
      </c>
      <c r="C152" s="29" t="s">
        <v>404</v>
      </c>
      <c r="D152" s="29" t="s">
        <v>569</v>
      </c>
      <c r="E152" s="29" t="s">
        <v>427</v>
      </c>
      <c r="F152" s="30" t="s">
        <v>559</v>
      </c>
      <c r="G152" s="30" t="s">
        <v>461</v>
      </c>
      <c r="H152" s="31" t="s">
        <v>470</v>
      </c>
      <c r="I152" s="32" t="s">
        <v>7</v>
      </c>
    </row>
    <row r="153" spans="1:9" ht="18" customHeight="1">
      <c r="A153" s="20" t="str">
        <f t="shared" si="3"/>
        <v>ISOLADOR OXIDADO F4/F5</v>
      </c>
      <c r="B153" s="28" t="s">
        <v>826</v>
      </c>
      <c r="C153" s="29" t="s">
        <v>404</v>
      </c>
      <c r="D153" s="29" t="s">
        <v>569</v>
      </c>
      <c r="E153" s="29" t="s">
        <v>876</v>
      </c>
      <c r="F153" s="30" t="s">
        <v>559</v>
      </c>
      <c r="G153" s="30" t="s">
        <v>461</v>
      </c>
      <c r="H153" s="31" t="s">
        <v>470</v>
      </c>
      <c r="I153" s="32" t="s">
        <v>8</v>
      </c>
    </row>
    <row r="154" spans="1:9" ht="18" customHeight="1">
      <c r="A154" s="20" t="str">
        <f t="shared" si="3"/>
        <v xml:space="preserve">ISOLADOR POUCO POLUIDO </v>
      </c>
      <c r="B154" s="28" t="s">
        <v>827</v>
      </c>
      <c r="C154" s="29" t="s">
        <v>404</v>
      </c>
      <c r="D154" s="29" t="s">
        <v>569</v>
      </c>
      <c r="E154" s="29" t="s">
        <v>571</v>
      </c>
      <c r="F154" s="30" t="s">
        <v>547</v>
      </c>
      <c r="G154" s="30" t="s">
        <v>461</v>
      </c>
      <c r="H154" s="31" t="s">
        <v>470</v>
      </c>
      <c r="I154" s="32" t="s">
        <v>6</v>
      </c>
    </row>
    <row r="155" spans="1:9" ht="18" customHeight="1">
      <c r="A155" s="20" t="str">
        <f t="shared" si="3"/>
        <v>ISOL. QUEBRADO 138KV - 02 OU MENOS DE 02</v>
      </c>
      <c r="B155" s="28" t="s">
        <v>828</v>
      </c>
      <c r="C155" s="29" t="s">
        <v>404</v>
      </c>
      <c r="D155" s="29" t="s">
        <v>569</v>
      </c>
      <c r="E155" s="29" t="s">
        <v>877</v>
      </c>
      <c r="F155" s="30" t="s">
        <v>559</v>
      </c>
      <c r="G155" s="30" t="s">
        <v>461</v>
      </c>
      <c r="H155" s="31" t="s">
        <v>470</v>
      </c>
      <c r="I155" s="32" t="s">
        <v>7</v>
      </c>
    </row>
    <row r="156" spans="1:9" ht="18" customHeight="1">
      <c r="A156" s="20" t="str">
        <f t="shared" si="3"/>
        <v>ISOLADOR QUEBRADO 138 KV - MAIS DE 02</v>
      </c>
      <c r="B156" s="28" t="s">
        <v>829</v>
      </c>
      <c r="C156" s="29" t="s">
        <v>404</v>
      </c>
      <c r="D156" s="29" t="s">
        <v>569</v>
      </c>
      <c r="E156" s="29" t="s">
        <v>428</v>
      </c>
      <c r="F156" s="30" t="s">
        <v>559</v>
      </c>
      <c r="G156" s="30" t="s">
        <v>461</v>
      </c>
      <c r="H156" s="31" t="s">
        <v>470</v>
      </c>
      <c r="I156" s="32" t="s">
        <v>8</v>
      </c>
    </row>
    <row r="157" spans="1:9" ht="18" customHeight="1">
      <c r="A157" s="20" t="str">
        <f t="shared" si="3"/>
        <v>ISOLADOR QUEBRADO 230 KV - MAIS 2</v>
      </c>
      <c r="B157" s="28" t="s">
        <v>830</v>
      </c>
      <c r="C157" s="29" t="s">
        <v>404</v>
      </c>
      <c r="D157" s="29" t="s">
        <v>569</v>
      </c>
      <c r="E157" s="29" t="s">
        <v>574</v>
      </c>
      <c r="F157" s="30" t="s">
        <v>559</v>
      </c>
      <c r="G157" s="30" t="s">
        <v>461</v>
      </c>
      <c r="H157" s="31" t="s">
        <v>470</v>
      </c>
      <c r="I157" s="32" t="s">
        <v>8</v>
      </c>
    </row>
    <row r="158" spans="1:9" ht="18" customHeight="1">
      <c r="A158" s="20" t="str">
        <f t="shared" si="3"/>
        <v>ISOLADOR QUEBRADO 69 KV - APENAS 01</v>
      </c>
      <c r="B158" s="28" t="s">
        <v>831</v>
      </c>
      <c r="C158" s="29" t="s">
        <v>404</v>
      </c>
      <c r="D158" s="29" t="s">
        <v>569</v>
      </c>
      <c r="E158" s="29" t="s">
        <v>430</v>
      </c>
      <c r="F158" s="30" t="s">
        <v>559</v>
      </c>
      <c r="G158" s="30" t="s">
        <v>461</v>
      </c>
      <c r="H158" s="31" t="s">
        <v>470</v>
      </c>
      <c r="I158" s="32" t="s">
        <v>7</v>
      </c>
    </row>
    <row r="159" spans="1:9" ht="18" customHeight="1">
      <c r="A159" s="20" t="str">
        <f t="shared" si="3"/>
        <v>ISOLADOR QUEBRADO 69 KV - MAIS DE 01</v>
      </c>
      <c r="B159" s="28" t="s">
        <v>832</v>
      </c>
      <c r="C159" s="29" t="s">
        <v>404</v>
      </c>
      <c r="D159" s="29" t="s">
        <v>569</v>
      </c>
      <c r="E159" s="29" t="s">
        <v>429</v>
      </c>
      <c r="F159" s="30" t="s">
        <v>559</v>
      </c>
      <c r="G159" s="30" t="s">
        <v>461</v>
      </c>
      <c r="H159" s="31" t="s">
        <v>470</v>
      </c>
      <c r="I159" s="32" t="s">
        <v>8</v>
      </c>
    </row>
    <row r="160" spans="1:9" ht="18" customHeight="1">
      <c r="A160" s="20" t="str">
        <f t="shared" si="3"/>
        <v>COM VAZAMENTO - LINE POST</v>
      </c>
      <c r="B160" s="28" t="s">
        <v>833</v>
      </c>
      <c r="C160" s="29" t="s">
        <v>404</v>
      </c>
      <c r="D160" s="29" t="s">
        <v>565</v>
      </c>
      <c r="E160" s="29" t="s">
        <v>566</v>
      </c>
      <c r="F160" s="30" t="s">
        <v>559</v>
      </c>
      <c r="G160" s="30" t="s">
        <v>461</v>
      </c>
      <c r="H160" s="31" t="s">
        <v>470</v>
      </c>
      <c r="I160" s="32" t="s">
        <v>8</v>
      </c>
    </row>
    <row r="161" spans="1:9" ht="18" customHeight="1">
      <c r="A161" s="20" t="str">
        <f t="shared" si="3"/>
        <v>MUITO CHAMUSCADO - LINE POST</v>
      </c>
      <c r="B161" s="28" t="s">
        <v>834</v>
      </c>
      <c r="C161" s="29" t="s">
        <v>404</v>
      </c>
      <c r="D161" s="29" t="s">
        <v>565</v>
      </c>
      <c r="E161" s="29" t="s">
        <v>568</v>
      </c>
      <c r="F161" s="30" t="s">
        <v>559</v>
      </c>
      <c r="G161" s="30" t="s">
        <v>461</v>
      </c>
      <c r="H161" s="31" t="s">
        <v>470</v>
      </c>
      <c r="I161" s="32" t="s">
        <v>7</v>
      </c>
    </row>
    <row r="162" spans="1:9" ht="18" customHeight="1">
      <c r="A162" s="20" t="str">
        <f t="shared" si="3"/>
        <v>POUCO CHAMUSCADO - LINE POST</v>
      </c>
      <c r="B162" s="28" t="s">
        <v>835</v>
      </c>
      <c r="C162" s="29" t="s">
        <v>404</v>
      </c>
      <c r="D162" s="29" t="s">
        <v>565</v>
      </c>
      <c r="E162" s="29" t="s">
        <v>567</v>
      </c>
      <c r="F162" s="30" t="s">
        <v>559</v>
      </c>
      <c r="G162" s="30" t="s">
        <v>461</v>
      </c>
      <c r="H162" s="31" t="s">
        <v>470</v>
      </c>
      <c r="I162" s="32" t="s">
        <v>6</v>
      </c>
    </row>
    <row r="163" spans="1:9" ht="18" customHeight="1">
      <c r="A163" s="20" t="str">
        <f t="shared" si="3"/>
        <v>COM VAZAMENTO -POLIMÉRICO</v>
      </c>
      <c r="B163" s="28" t="s">
        <v>836</v>
      </c>
      <c r="C163" s="29" t="s">
        <v>404</v>
      </c>
      <c r="D163" s="29" t="s">
        <v>23</v>
      </c>
      <c r="E163" s="29" t="s">
        <v>562</v>
      </c>
      <c r="F163" s="30" t="s">
        <v>559</v>
      </c>
      <c r="G163" s="30" t="s">
        <v>461</v>
      </c>
      <c r="H163" s="31" t="s">
        <v>470</v>
      </c>
      <c r="I163" s="32" t="s">
        <v>8</v>
      </c>
    </row>
    <row r="164" spans="1:9" ht="18" customHeight="1">
      <c r="A164" s="20" t="str">
        <f t="shared" si="3"/>
        <v>MUITO CHAMUSCADO - POLIMÉRICO</v>
      </c>
      <c r="B164" s="28" t="s">
        <v>837</v>
      </c>
      <c r="C164" s="29" t="s">
        <v>404</v>
      </c>
      <c r="D164" s="29" t="s">
        <v>23</v>
      </c>
      <c r="E164" s="29" t="s">
        <v>564</v>
      </c>
      <c r="F164" s="30" t="s">
        <v>559</v>
      </c>
      <c r="G164" s="30" t="s">
        <v>461</v>
      </c>
      <c r="H164" s="31" t="s">
        <v>470</v>
      </c>
      <c r="I164" s="32" t="s">
        <v>7</v>
      </c>
    </row>
    <row r="165" spans="1:9" ht="18" customHeight="1">
      <c r="A165" s="20" t="str">
        <f t="shared" si="3"/>
        <v>POUCO CHAMUSCADO - POLIMÉRICO</v>
      </c>
      <c r="B165" s="28" t="s">
        <v>838</v>
      </c>
      <c r="C165" s="29" t="s">
        <v>404</v>
      </c>
      <c r="D165" s="29" t="s">
        <v>23</v>
      </c>
      <c r="E165" s="29" t="s">
        <v>563</v>
      </c>
      <c r="F165" s="30" t="s">
        <v>559</v>
      </c>
      <c r="G165" s="30" t="s">
        <v>461</v>
      </c>
      <c r="H165" s="31" t="s">
        <v>470</v>
      </c>
      <c r="I165" s="32" t="s">
        <v>6</v>
      </c>
    </row>
    <row r="166" spans="1:9" ht="18" customHeight="1">
      <c r="A166" s="20" t="str">
        <f t="shared" si="3"/>
        <v>COM VAZAMENTO - VIDRO</v>
      </c>
      <c r="B166" s="28" t="s">
        <v>839</v>
      </c>
      <c r="C166" s="29" t="s">
        <v>404</v>
      </c>
      <c r="D166" s="29" t="s">
        <v>557</v>
      </c>
      <c r="E166" s="29" t="s">
        <v>558</v>
      </c>
      <c r="F166" s="30" t="s">
        <v>559</v>
      </c>
      <c r="G166" s="30" t="s">
        <v>461</v>
      </c>
      <c r="H166" s="31" t="s">
        <v>470</v>
      </c>
      <c r="I166" s="32" t="s">
        <v>8</v>
      </c>
    </row>
    <row r="167" spans="1:9" ht="18" customHeight="1">
      <c r="A167" s="20" t="str">
        <f t="shared" si="3"/>
        <v>MUITO CHAMUSCADO - VIDRO</v>
      </c>
      <c r="B167" s="28" t="s">
        <v>840</v>
      </c>
      <c r="C167" s="29" t="s">
        <v>404</v>
      </c>
      <c r="D167" s="29" t="s">
        <v>557</v>
      </c>
      <c r="E167" s="29" t="s">
        <v>561</v>
      </c>
      <c r="F167" s="30" t="s">
        <v>559</v>
      </c>
      <c r="G167" s="30" t="s">
        <v>461</v>
      </c>
      <c r="H167" s="31" t="s">
        <v>470</v>
      </c>
      <c r="I167" s="32" t="s">
        <v>7</v>
      </c>
    </row>
    <row r="168" spans="1:9" ht="18" customHeight="1">
      <c r="A168" s="20" t="str">
        <f t="shared" si="3"/>
        <v>POUCO CHAMUSCADO - VIDRO</v>
      </c>
      <c r="B168" s="28" t="s">
        <v>841</v>
      </c>
      <c r="C168" s="29" t="s">
        <v>404</v>
      </c>
      <c r="D168" s="29" t="s">
        <v>557</v>
      </c>
      <c r="E168" s="29" t="s">
        <v>560</v>
      </c>
      <c r="F168" s="30" t="s">
        <v>559</v>
      </c>
      <c r="G168" s="30" t="s">
        <v>461</v>
      </c>
      <c r="H168" s="31" t="s">
        <v>470</v>
      </c>
      <c r="I168" s="32" t="s">
        <v>6</v>
      </c>
    </row>
    <row r="169" spans="1:9" ht="18" customHeight="1">
      <c r="A169" s="20" t="str">
        <f t="shared" si="3"/>
        <v>CABO GUARDA C/ TENTO PARTIDO</v>
      </c>
      <c r="B169" s="28" t="s">
        <v>842</v>
      </c>
      <c r="C169" s="39" t="s">
        <v>1183</v>
      </c>
      <c r="D169" s="29" t="s">
        <v>575</v>
      </c>
      <c r="E169" s="29" t="s">
        <v>680</v>
      </c>
      <c r="F169" s="30" t="s">
        <v>576</v>
      </c>
      <c r="G169" s="30" t="s">
        <v>461</v>
      </c>
      <c r="H169" s="31" t="s">
        <v>470</v>
      </c>
      <c r="I169" s="32" t="s">
        <v>7</v>
      </c>
    </row>
    <row r="170" spans="1:9" ht="18" customHeight="1">
      <c r="A170" s="20" t="str">
        <f t="shared" si="3"/>
        <v>CABO GUARDA C/ TENTO DANIFICADO</v>
      </c>
      <c r="B170" s="28" t="s">
        <v>843</v>
      </c>
      <c r="C170" s="39" t="s">
        <v>1183</v>
      </c>
      <c r="D170" s="29" t="s">
        <v>575</v>
      </c>
      <c r="E170" s="29" t="s">
        <v>681</v>
      </c>
      <c r="F170" s="30" t="s">
        <v>576</v>
      </c>
      <c r="G170" s="30" t="s">
        <v>461</v>
      </c>
      <c r="H170" s="31" t="s">
        <v>470</v>
      </c>
      <c r="I170" s="32" t="s">
        <v>6</v>
      </c>
    </row>
    <row r="171" spans="1:9" ht="18" customHeight="1">
      <c r="A171" s="20" t="str">
        <f t="shared" si="3"/>
        <v>CABO GUARDA  OXIDADOS F1/F2</v>
      </c>
      <c r="B171" s="28" t="s">
        <v>844</v>
      </c>
      <c r="C171" s="39" t="s">
        <v>1183</v>
      </c>
      <c r="D171" s="29" t="s">
        <v>575</v>
      </c>
      <c r="E171" s="29" t="s">
        <v>577</v>
      </c>
      <c r="F171" s="30" t="s">
        <v>576</v>
      </c>
      <c r="G171" s="30" t="s">
        <v>461</v>
      </c>
      <c r="H171" s="31" t="s">
        <v>470</v>
      </c>
      <c r="I171" s="32" t="s">
        <v>6</v>
      </c>
    </row>
    <row r="172" spans="1:9" ht="18" customHeight="1">
      <c r="A172" s="20" t="str">
        <f t="shared" si="3"/>
        <v>CABO GUARDA OXIDADOS F3</v>
      </c>
      <c r="B172" s="28" t="s">
        <v>845</v>
      </c>
      <c r="C172" s="39" t="s">
        <v>1183</v>
      </c>
      <c r="D172" s="29" t="s">
        <v>575</v>
      </c>
      <c r="E172" s="29" t="s">
        <v>578</v>
      </c>
      <c r="F172" s="30" t="s">
        <v>576</v>
      </c>
      <c r="G172" s="30" t="s">
        <v>461</v>
      </c>
      <c r="H172" s="31" t="s">
        <v>470</v>
      </c>
      <c r="I172" s="32" t="s">
        <v>7</v>
      </c>
    </row>
    <row r="173" spans="1:9" ht="18" customHeight="1">
      <c r="A173" s="20" t="str">
        <f t="shared" si="3"/>
        <v>CABO GUARDA OXIDADOS F4/F5</v>
      </c>
      <c r="B173" s="28" t="s">
        <v>846</v>
      </c>
      <c r="C173" s="39" t="s">
        <v>1183</v>
      </c>
      <c r="D173" s="29" t="s">
        <v>575</v>
      </c>
      <c r="E173" s="29" t="s">
        <v>579</v>
      </c>
      <c r="F173" s="30" t="s">
        <v>576</v>
      </c>
      <c r="G173" s="30" t="s">
        <v>461</v>
      </c>
      <c r="H173" s="31" t="s">
        <v>470</v>
      </c>
      <c r="I173" s="32" t="s">
        <v>8</v>
      </c>
    </row>
    <row r="174" spans="1:9" ht="18" customHeight="1">
      <c r="A174" s="20" t="str">
        <f t="shared" si="3"/>
        <v>CONECTOR PARALELO F1/F2</v>
      </c>
      <c r="B174" s="28" t="s">
        <v>847</v>
      </c>
      <c r="C174" s="39" t="s">
        <v>1183</v>
      </c>
      <c r="D174" s="29" t="s">
        <v>575</v>
      </c>
      <c r="E174" s="29" t="s">
        <v>580</v>
      </c>
      <c r="F174" s="30" t="s">
        <v>486</v>
      </c>
      <c r="G174" s="30" t="s">
        <v>461</v>
      </c>
      <c r="H174" s="31" t="s">
        <v>453</v>
      </c>
      <c r="I174" s="32" t="s">
        <v>6</v>
      </c>
    </row>
    <row r="175" spans="1:9" ht="18" customHeight="1">
      <c r="A175" s="20" t="str">
        <f t="shared" si="3"/>
        <v>CONECTOR PARALELO F3</v>
      </c>
      <c r="B175" s="28" t="s">
        <v>848</v>
      </c>
      <c r="C175" s="39" t="s">
        <v>1183</v>
      </c>
      <c r="D175" s="29" t="s">
        <v>575</v>
      </c>
      <c r="E175" s="29" t="s">
        <v>581</v>
      </c>
      <c r="F175" s="30" t="s">
        <v>486</v>
      </c>
      <c r="G175" s="30" t="s">
        <v>461</v>
      </c>
      <c r="H175" s="31" t="s">
        <v>453</v>
      </c>
      <c r="I175" s="32" t="s">
        <v>7</v>
      </c>
    </row>
    <row r="176" spans="1:9" ht="18" customHeight="1">
      <c r="A176" s="20" t="str">
        <f t="shared" si="3"/>
        <v>CONECTOR PARALELO F4/F5</v>
      </c>
      <c r="B176" s="28" t="s">
        <v>849</v>
      </c>
      <c r="C176" s="39" t="s">
        <v>1183</v>
      </c>
      <c r="D176" s="29" t="s">
        <v>575</v>
      </c>
      <c r="E176" s="29" t="s">
        <v>582</v>
      </c>
      <c r="F176" s="30" t="s">
        <v>486</v>
      </c>
      <c r="G176" s="30" t="s">
        <v>461</v>
      </c>
      <c r="H176" s="31" t="s">
        <v>453</v>
      </c>
      <c r="I176" s="32" t="s">
        <v>8</v>
      </c>
    </row>
    <row r="177" spans="1:9" ht="18" customHeight="1">
      <c r="A177" s="20" t="str">
        <f t="shared" si="3"/>
        <v>CABO GUARDA EM CIMA DO CONDUTOR</v>
      </c>
      <c r="B177" s="43" t="s">
        <v>1361</v>
      </c>
      <c r="C177" s="41" t="s">
        <v>1183</v>
      </c>
      <c r="D177" s="33" t="s">
        <v>575</v>
      </c>
      <c r="E177" s="46" t="s">
        <v>1349</v>
      </c>
      <c r="F177" s="40" t="s">
        <v>1352</v>
      </c>
      <c r="G177" s="30" t="s">
        <v>461</v>
      </c>
      <c r="H177" s="31" t="s">
        <v>453</v>
      </c>
      <c r="I177" s="32" t="s">
        <v>8</v>
      </c>
    </row>
    <row r="178" spans="1:9" ht="18" customHeight="1">
      <c r="A178" s="20" t="str">
        <f t="shared" si="3"/>
        <v>CABO DE ATERR. DESCONECTADO</v>
      </c>
      <c r="B178" s="28" t="s">
        <v>850</v>
      </c>
      <c r="C178" s="39" t="s">
        <v>1183</v>
      </c>
      <c r="D178" s="39" t="s">
        <v>1178</v>
      </c>
      <c r="E178" s="29" t="s">
        <v>583</v>
      </c>
      <c r="F178" s="30" t="s">
        <v>584</v>
      </c>
      <c r="G178" s="30" t="s">
        <v>461</v>
      </c>
      <c r="H178" s="31" t="s">
        <v>453</v>
      </c>
      <c r="I178" s="32" t="s">
        <v>7</v>
      </c>
    </row>
    <row r="179" spans="1:9" ht="18" customHeight="1">
      <c r="A179" s="20" t="str">
        <f t="shared" si="3"/>
        <v>CABO DE ATERR. PARTIDO</v>
      </c>
      <c r="B179" s="28" t="s">
        <v>851</v>
      </c>
      <c r="C179" s="39" t="s">
        <v>1183</v>
      </c>
      <c r="D179" s="39" t="s">
        <v>1178</v>
      </c>
      <c r="E179" s="29" t="s">
        <v>585</v>
      </c>
      <c r="F179" s="30" t="s">
        <v>480</v>
      </c>
      <c r="G179" s="30" t="s">
        <v>461</v>
      </c>
      <c r="H179" s="31" t="s">
        <v>453</v>
      </c>
      <c r="I179" s="32" t="s">
        <v>7</v>
      </c>
    </row>
    <row r="180" spans="1:9" ht="18" customHeight="1">
      <c r="A180" s="20" t="str">
        <f t="shared" si="3"/>
        <v>CONECTORES FOLGADOS</v>
      </c>
      <c r="B180" s="28" t="s">
        <v>852</v>
      </c>
      <c r="C180" s="39" t="s">
        <v>1183</v>
      </c>
      <c r="D180" s="39" t="s">
        <v>1178</v>
      </c>
      <c r="E180" s="29" t="s">
        <v>411</v>
      </c>
      <c r="F180" s="30" t="s">
        <v>587</v>
      </c>
      <c r="G180" s="30" t="s">
        <v>461</v>
      </c>
      <c r="H180" s="31" t="s">
        <v>453</v>
      </c>
      <c r="I180" s="32" t="s">
        <v>7</v>
      </c>
    </row>
    <row r="181" spans="1:9" ht="18" customHeight="1">
      <c r="A181" s="20" t="str">
        <f t="shared" si="3"/>
        <v>CONECTORES - OXIDADOS F1/F2</v>
      </c>
      <c r="B181" s="28" t="s">
        <v>853</v>
      </c>
      <c r="C181" s="39" t="s">
        <v>1183</v>
      </c>
      <c r="D181" s="39" t="s">
        <v>1178</v>
      </c>
      <c r="E181" s="29" t="s">
        <v>410</v>
      </c>
      <c r="F181" s="30" t="s">
        <v>547</v>
      </c>
      <c r="G181" s="30" t="s">
        <v>461</v>
      </c>
      <c r="H181" s="31" t="s">
        <v>453</v>
      </c>
      <c r="I181" s="32" t="s">
        <v>6</v>
      </c>
    </row>
    <row r="182" spans="1:9" ht="18" customHeight="1">
      <c r="A182" s="20" t="str">
        <f t="shared" si="3"/>
        <v>CONECTORES OXIDADOS F3</v>
      </c>
      <c r="B182" s="28" t="s">
        <v>854</v>
      </c>
      <c r="C182" s="39" t="s">
        <v>1183</v>
      </c>
      <c r="D182" s="39" t="s">
        <v>1178</v>
      </c>
      <c r="E182" s="29" t="s">
        <v>412</v>
      </c>
      <c r="F182" s="30" t="s">
        <v>486</v>
      </c>
      <c r="G182" s="30" t="s">
        <v>461</v>
      </c>
      <c r="H182" s="31" t="s">
        <v>453</v>
      </c>
      <c r="I182" s="32" t="s">
        <v>7</v>
      </c>
    </row>
    <row r="183" spans="1:9" ht="18" customHeight="1">
      <c r="A183" s="20" t="str">
        <f t="shared" si="3"/>
        <v>CONECTORES OXIDADOS F4/F5</v>
      </c>
      <c r="B183" s="28" t="s">
        <v>855</v>
      </c>
      <c r="C183" s="39" t="s">
        <v>1183</v>
      </c>
      <c r="D183" s="39" t="s">
        <v>1178</v>
      </c>
      <c r="E183" s="29" t="s">
        <v>413</v>
      </c>
      <c r="F183" s="30" t="s">
        <v>486</v>
      </c>
      <c r="G183" s="30" t="s">
        <v>461</v>
      </c>
      <c r="H183" s="31" t="s">
        <v>453</v>
      </c>
      <c r="I183" s="32" t="s">
        <v>8</v>
      </c>
    </row>
    <row r="184" spans="1:9" ht="18" customHeight="1">
      <c r="A184" s="20" t="str">
        <f t="shared" si="3"/>
        <v>CORPOS ESTRANHOS NO PR</v>
      </c>
      <c r="B184" s="28" t="s">
        <v>856</v>
      </c>
      <c r="C184" s="39" t="s">
        <v>1183</v>
      </c>
      <c r="D184" s="39" t="s">
        <v>1178</v>
      </c>
      <c r="E184" s="29" t="s">
        <v>588</v>
      </c>
      <c r="F184" s="30" t="s">
        <v>570</v>
      </c>
      <c r="G184" s="30" t="s">
        <v>461</v>
      </c>
      <c r="H184" s="31" t="s">
        <v>453</v>
      </c>
      <c r="I184" s="32" t="s">
        <v>7</v>
      </c>
    </row>
    <row r="185" spans="1:9" ht="18" customHeight="1">
      <c r="A185" s="20" t="str">
        <f t="shared" si="3"/>
        <v>PR ESTOURADO</v>
      </c>
      <c r="B185" s="28" t="s">
        <v>857</v>
      </c>
      <c r="C185" s="39" t="s">
        <v>1183</v>
      </c>
      <c r="D185" s="39" t="s">
        <v>1178</v>
      </c>
      <c r="E185" s="29" t="s">
        <v>682</v>
      </c>
      <c r="F185" s="30" t="s">
        <v>586</v>
      </c>
      <c r="G185" s="30" t="s">
        <v>461</v>
      </c>
      <c r="H185" s="31" t="s">
        <v>470</v>
      </c>
      <c r="I185" s="32" t="s">
        <v>8</v>
      </c>
    </row>
    <row r="186" spans="1:9" ht="18" customHeight="1">
      <c r="A186" s="20" t="str">
        <f t="shared" si="3"/>
        <v>PR TRINCADO</v>
      </c>
      <c r="B186" s="28" t="s">
        <v>858</v>
      </c>
      <c r="C186" s="39" t="s">
        <v>1183</v>
      </c>
      <c r="D186" s="39" t="s">
        <v>1178</v>
      </c>
      <c r="E186" s="29" t="s">
        <v>683</v>
      </c>
      <c r="F186" s="30" t="s">
        <v>586</v>
      </c>
      <c r="G186" s="30" t="s">
        <v>461</v>
      </c>
      <c r="H186" s="31" t="s">
        <v>470</v>
      </c>
      <c r="I186" s="32" t="s">
        <v>8</v>
      </c>
    </row>
    <row r="187" spans="1:9" ht="18" customHeight="1">
      <c r="A187" s="20" t="str">
        <f t="shared" si="3"/>
        <v>PARAFUSO DE FIXAÇ. DO PR  OXIDAÇÃO F1/F2</v>
      </c>
      <c r="B187" s="28" t="s">
        <v>859</v>
      </c>
      <c r="C187" s="39" t="s">
        <v>1183</v>
      </c>
      <c r="D187" s="39" t="s">
        <v>1178</v>
      </c>
      <c r="E187" s="29" t="s">
        <v>878</v>
      </c>
      <c r="F187" s="30" t="s">
        <v>477</v>
      </c>
      <c r="G187" s="30" t="s">
        <v>461</v>
      </c>
      <c r="H187" s="31" t="s">
        <v>453</v>
      </c>
      <c r="I187" s="32" t="s">
        <v>6</v>
      </c>
    </row>
    <row r="188" spans="1:9" ht="18" customHeight="1">
      <c r="A188" s="20" t="str">
        <f t="shared" si="3"/>
        <v>PARAFUSO DE FIXAÇÃO DO PR  OXIDAÇÃO F3</v>
      </c>
      <c r="B188" s="28" t="s">
        <v>860</v>
      </c>
      <c r="C188" s="39" t="s">
        <v>1183</v>
      </c>
      <c r="D188" s="39" t="s">
        <v>1178</v>
      </c>
      <c r="E188" s="29" t="s">
        <v>684</v>
      </c>
      <c r="F188" s="30" t="s">
        <v>477</v>
      </c>
      <c r="G188" s="30" t="s">
        <v>461</v>
      </c>
      <c r="H188" s="31" t="s">
        <v>453</v>
      </c>
      <c r="I188" s="32" t="s">
        <v>7</v>
      </c>
    </row>
    <row r="189" spans="1:9" ht="18" customHeight="1">
      <c r="A189" s="20" t="str">
        <f t="shared" si="3"/>
        <v>PARAFUSO DE FIXAÇ. DO PR  OXIDAÇÃO F4/F5</v>
      </c>
      <c r="B189" s="28" t="s">
        <v>861</v>
      </c>
      <c r="C189" s="39" t="s">
        <v>1183</v>
      </c>
      <c r="D189" s="39" t="s">
        <v>1178</v>
      </c>
      <c r="E189" s="29" t="s">
        <v>879</v>
      </c>
      <c r="F189" s="30" t="s">
        <v>477</v>
      </c>
      <c r="G189" s="30" t="s">
        <v>461</v>
      </c>
      <c r="H189" s="31" t="s">
        <v>453</v>
      </c>
      <c r="I189" s="32" t="s">
        <v>8</v>
      </c>
    </row>
    <row r="190" spans="1:9" ht="18" customHeight="1">
      <c r="A190" s="20" t="str">
        <f t="shared" si="3"/>
        <v>ESFERAS DE SINALIZAÇÃO DANIFICADAS</v>
      </c>
      <c r="B190" s="28" t="s">
        <v>862</v>
      </c>
      <c r="C190" s="29" t="s">
        <v>405</v>
      </c>
      <c r="D190" s="29" t="s">
        <v>405</v>
      </c>
      <c r="E190" s="29" t="s">
        <v>431</v>
      </c>
      <c r="F190" s="30" t="s">
        <v>599</v>
      </c>
      <c r="G190" s="30" t="s">
        <v>461</v>
      </c>
      <c r="H190" s="31" t="s">
        <v>453</v>
      </c>
      <c r="I190" s="32" t="s">
        <v>6</v>
      </c>
    </row>
    <row r="191" spans="1:9" ht="18" customHeight="1">
      <c r="A191" s="20" t="str">
        <f t="shared" si="3"/>
        <v>ESFERAS DE SINALIZAÇÃO FOLGADAS</v>
      </c>
      <c r="B191" s="28" t="s">
        <v>864</v>
      </c>
      <c r="C191" s="29" t="s">
        <v>405</v>
      </c>
      <c r="D191" s="29" t="s">
        <v>405</v>
      </c>
      <c r="E191" s="29" t="s">
        <v>432</v>
      </c>
      <c r="F191" s="30" t="s">
        <v>600</v>
      </c>
      <c r="G191" s="30" t="s">
        <v>461</v>
      </c>
      <c r="H191" s="31" t="s">
        <v>453</v>
      </c>
      <c r="I191" s="32" t="s">
        <v>6</v>
      </c>
    </row>
    <row r="192" spans="1:9" ht="18" customHeight="1">
      <c r="A192" s="20" t="str">
        <f t="shared" si="3"/>
        <v>PINTURA SINALIZAÇÃO DESBOTADA</v>
      </c>
      <c r="B192" s="28" t="s">
        <v>865</v>
      </c>
      <c r="C192" s="29" t="s">
        <v>405</v>
      </c>
      <c r="D192" s="29" t="s">
        <v>405</v>
      </c>
      <c r="E192" s="29" t="s">
        <v>433</v>
      </c>
      <c r="F192" s="30" t="s">
        <v>601</v>
      </c>
      <c r="G192" s="30" t="s">
        <v>461</v>
      </c>
      <c r="H192" s="31" t="s">
        <v>453</v>
      </c>
      <c r="I192" s="32" t="s">
        <v>6</v>
      </c>
    </row>
    <row r="193" spans="1:9" ht="18" customHeight="1">
      <c r="A193" s="20" t="str">
        <f t="shared" si="3"/>
        <v>PINTURA SINALIZAÇÃO INEXISTENTE</v>
      </c>
      <c r="B193" s="28" t="s">
        <v>866</v>
      </c>
      <c r="C193" s="29" t="s">
        <v>405</v>
      </c>
      <c r="D193" s="29" t="s">
        <v>405</v>
      </c>
      <c r="E193" s="29" t="s">
        <v>434</v>
      </c>
      <c r="F193" s="30" t="s">
        <v>601</v>
      </c>
      <c r="G193" s="30" t="s">
        <v>461</v>
      </c>
      <c r="H193" s="31" t="s">
        <v>453</v>
      </c>
      <c r="I193" s="32" t="s">
        <v>6</v>
      </c>
    </row>
    <row r="194" spans="1:9" ht="18" customHeight="1">
      <c r="A194" s="20" t="str">
        <f t="shared" si="3"/>
        <v>PLACAS DE SINALIZAÇÃO DANIFICADAS</v>
      </c>
      <c r="B194" s="28" t="s">
        <v>867</v>
      </c>
      <c r="C194" s="29" t="s">
        <v>405</v>
      </c>
      <c r="D194" s="29" t="s">
        <v>405</v>
      </c>
      <c r="E194" s="29" t="s">
        <v>435</v>
      </c>
      <c r="F194" s="30" t="s">
        <v>602</v>
      </c>
      <c r="G194" s="30" t="s">
        <v>461</v>
      </c>
      <c r="H194" s="31" t="s">
        <v>453</v>
      </c>
      <c r="I194" s="32" t="s">
        <v>6</v>
      </c>
    </row>
    <row r="195" spans="1:9" ht="18" customHeight="1">
      <c r="A195" s="20" t="str">
        <f t="shared" si="3"/>
        <v>SINALIZAÇÃO NECESÁRIA - INEXISTENTE</v>
      </c>
      <c r="B195" s="28" t="s">
        <v>868</v>
      </c>
      <c r="C195" s="29" t="s">
        <v>405</v>
      </c>
      <c r="D195" s="29" t="s">
        <v>405</v>
      </c>
      <c r="E195" s="29" t="s">
        <v>436</v>
      </c>
      <c r="F195" s="30" t="s">
        <v>601</v>
      </c>
      <c r="G195" s="30" t="s">
        <v>461</v>
      </c>
      <c r="H195" s="31" t="s">
        <v>453</v>
      </c>
      <c r="I195" s="32" t="s">
        <v>7</v>
      </c>
    </row>
    <row r="196" spans="1:9" ht="18" customHeight="1">
      <c r="A196" s="20" t="str">
        <f t="shared" si="3"/>
        <v xml:space="preserve"> ATERR. INADEQUADO</v>
      </c>
      <c r="B196" s="28" t="s">
        <v>863</v>
      </c>
      <c r="C196" s="29" t="s">
        <v>406</v>
      </c>
      <c r="D196" s="29" t="s">
        <v>1167</v>
      </c>
      <c r="E196" s="29" t="s">
        <v>596</v>
      </c>
      <c r="F196" s="30" t="s">
        <v>597</v>
      </c>
      <c r="G196" s="30" t="s">
        <v>461</v>
      </c>
      <c r="H196" s="31" t="s">
        <v>453</v>
      </c>
      <c r="I196" s="32" t="s">
        <v>7</v>
      </c>
    </row>
    <row r="197" spans="1:9" ht="18" customHeight="1">
      <c r="A197" s="20" t="str">
        <f t="shared" si="3"/>
        <v xml:space="preserve"> ATERR. OXIDADO F1/F2</v>
      </c>
      <c r="B197" s="28" t="s">
        <v>869</v>
      </c>
      <c r="C197" s="29" t="s">
        <v>406</v>
      </c>
      <c r="D197" s="29" t="s">
        <v>1167</v>
      </c>
      <c r="E197" s="29" t="s">
        <v>598</v>
      </c>
      <c r="F197" s="30" t="s">
        <v>597</v>
      </c>
      <c r="G197" s="30" t="s">
        <v>461</v>
      </c>
      <c r="H197" s="31" t="s">
        <v>453</v>
      </c>
      <c r="I197" s="32" t="s">
        <v>6</v>
      </c>
    </row>
    <row r="198" spans="1:9" ht="18" customHeight="1">
      <c r="A198" s="20" t="str">
        <f t="shared" si="3"/>
        <v xml:space="preserve"> ATERR. OXIDADO F3</v>
      </c>
      <c r="B198" s="28" t="s">
        <v>870</v>
      </c>
      <c r="C198" s="29" t="s">
        <v>406</v>
      </c>
      <c r="D198" s="29" t="s">
        <v>1167</v>
      </c>
      <c r="E198" s="58" t="s">
        <v>1397</v>
      </c>
      <c r="F198" s="30" t="s">
        <v>597</v>
      </c>
      <c r="G198" s="30" t="s">
        <v>461</v>
      </c>
      <c r="H198" s="31" t="s">
        <v>453</v>
      </c>
      <c r="I198" s="32" t="s">
        <v>7</v>
      </c>
    </row>
    <row r="199" spans="1:9" ht="18" customHeight="1">
      <c r="A199" s="20" t="str">
        <f t="shared" ref="A199:A204" si="4">E199</f>
        <v xml:space="preserve"> ATERR. OXIDADO F4/F5</v>
      </c>
      <c r="B199" s="28" t="s">
        <v>871</v>
      </c>
      <c r="C199" s="29" t="s">
        <v>406</v>
      </c>
      <c r="D199" s="29" t="s">
        <v>1167</v>
      </c>
      <c r="E199" s="58" t="s">
        <v>1398</v>
      </c>
      <c r="F199" s="30" t="s">
        <v>597</v>
      </c>
      <c r="G199" s="30" t="s">
        <v>461</v>
      </c>
      <c r="H199" s="31" t="s">
        <v>453</v>
      </c>
      <c r="I199" s="32" t="s">
        <v>7</v>
      </c>
    </row>
    <row r="200" spans="1:9" ht="18" customHeight="1">
      <c r="A200" s="20" t="str">
        <f t="shared" si="4"/>
        <v xml:space="preserve"> CABO ATERR. INEXISTENTE</v>
      </c>
      <c r="B200" s="28" t="s">
        <v>872</v>
      </c>
      <c r="C200" s="29" t="s">
        <v>406</v>
      </c>
      <c r="D200" s="29" t="s">
        <v>1167</v>
      </c>
      <c r="E200" s="29" t="s">
        <v>589</v>
      </c>
      <c r="F200" s="30" t="s">
        <v>590</v>
      </c>
      <c r="G200" s="30" t="s">
        <v>461</v>
      </c>
      <c r="H200" s="31" t="s">
        <v>453</v>
      </c>
      <c r="I200" s="32" t="s">
        <v>7</v>
      </c>
    </row>
    <row r="201" spans="1:9" ht="18" customHeight="1">
      <c r="A201" s="20" t="str">
        <f t="shared" si="4"/>
        <v xml:space="preserve"> HASTE DE ATERR. EXPOSTA</v>
      </c>
      <c r="B201" s="28" t="s">
        <v>873</v>
      </c>
      <c r="C201" s="29" t="s">
        <v>406</v>
      </c>
      <c r="D201" s="29" t="s">
        <v>1167</v>
      </c>
      <c r="E201" s="29" t="s">
        <v>592</v>
      </c>
      <c r="F201" s="30" t="s">
        <v>593</v>
      </c>
      <c r="G201" s="30" t="s">
        <v>461</v>
      </c>
      <c r="H201" s="31" t="s">
        <v>453</v>
      </c>
      <c r="I201" s="32" t="s">
        <v>7</v>
      </c>
    </row>
    <row r="202" spans="1:9" ht="18" customHeight="1">
      <c r="A202" s="20" t="str">
        <f t="shared" si="4"/>
        <v>ATERR DESCONEC. DA HASTE</v>
      </c>
      <c r="B202" s="28" t="s">
        <v>874</v>
      </c>
      <c r="C202" s="29" t="s">
        <v>406</v>
      </c>
      <c r="D202" s="29" t="s">
        <v>1167</v>
      </c>
      <c r="E202" s="29" t="s">
        <v>594</v>
      </c>
      <c r="F202" s="30" t="s">
        <v>595</v>
      </c>
      <c r="G202" s="30" t="s">
        <v>461</v>
      </c>
      <c r="H202" s="31" t="s">
        <v>453</v>
      </c>
      <c r="I202" s="32" t="s">
        <v>7</v>
      </c>
    </row>
    <row r="203" spans="1:9" ht="18" customHeight="1">
      <c r="A203" s="20" t="str">
        <f t="shared" si="4"/>
        <v>CABO ATERR. PARTIDO</v>
      </c>
      <c r="B203" s="28" t="s">
        <v>875</v>
      </c>
      <c r="C203" s="29" t="s">
        <v>406</v>
      </c>
      <c r="D203" s="29" t="s">
        <v>1167</v>
      </c>
      <c r="E203" s="29" t="s">
        <v>591</v>
      </c>
      <c r="F203" s="30" t="s">
        <v>590</v>
      </c>
      <c r="G203" s="30" t="s">
        <v>461</v>
      </c>
      <c r="H203" s="31" t="s">
        <v>453</v>
      </c>
      <c r="I203" s="32" t="s">
        <v>7</v>
      </c>
    </row>
    <row r="204" spans="1:9" ht="18" customHeight="1" thickBot="1">
      <c r="A204" s="20" t="str">
        <f t="shared" si="4"/>
        <v>CABO ATERR. PARTIDO NO TOPO</v>
      </c>
      <c r="B204" s="47" t="s">
        <v>1362</v>
      </c>
      <c r="C204" s="48" t="s">
        <v>406</v>
      </c>
      <c r="D204" s="49" t="s">
        <v>1167</v>
      </c>
      <c r="E204" s="50" t="s">
        <v>1350</v>
      </c>
      <c r="F204" s="51" t="s">
        <v>590</v>
      </c>
      <c r="G204" s="51" t="s">
        <v>461</v>
      </c>
      <c r="H204" s="52" t="s">
        <v>453</v>
      </c>
      <c r="I204" s="53" t="s">
        <v>7</v>
      </c>
    </row>
    <row r="207" spans="1:9" ht="18" customHeight="1">
      <c r="C207" s="45"/>
    </row>
    <row r="208" spans="1:9" ht="18" customHeight="1">
      <c r="C208" s="45"/>
    </row>
    <row r="209" spans="3:3" ht="18" customHeight="1">
      <c r="C209" s="45"/>
    </row>
    <row r="210" spans="3:3" ht="18" customHeight="1">
      <c r="C210" s="45"/>
    </row>
    <row r="211" spans="3:3" ht="18" customHeight="1">
      <c r="C211" s="45"/>
    </row>
    <row r="212" spans="3:3" ht="18" customHeight="1">
      <c r="C212" s="45"/>
    </row>
  </sheetData>
  <autoFilter ref="B3:I209"/>
  <sortState ref="B4:P195">
    <sortCondition ref="C4:C195"/>
    <sortCondition ref="D4:D195"/>
  </sortState>
  <mergeCells count="1">
    <mergeCell ref="B1:H1"/>
  </mergeCells>
  <conditionalFormatting sqref="B205:B1048576 B1 B3:B103 B149:B202 B105:B144">
    <cfRule type="duplicateValues" dxfId="25" priority="6"/>
  </conditionalFormatting>
  <conditionalFormatting sqref="B204">
    <cfRule type="duplicateValues" dxfId="24" priority="5"/>
  </conditionalFormatting>
  <conditionalFormatting sqref="B145:B148">
    <cfRule type="duplicateValues" dxfId="23" priority="4"/>
  </conditionalFormatting>
  <conditionalFormatting sqref="B203">
    <cfRule type="duplicateValues" dxfId="22" priority="3"/>
  </conditionalFormatting>
  <conditionalFormatting sqref="B104">
    <cfRule type="duplicateValues" dxfId="21" priority="2"/>
  </conditionalFormatting>
  <conditionalFormatting sqref="B104">
    <cfRule type="duplicateValues" dxfId="20" priority="1"/>
  </conditionalFormatting>
  <pageMargins left="0.51181102362204722" right="0.51181102362204722" top="0.78740157480314965" bottom="0.78740157480314965" header="0.31496062992125984" footer="0.31496062992125984"/>
  <pageSetup paperSize="9" scale="64" fitToHeight="0" orientation="portrait" r:id="rId1"/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'[1]INFORMAÇÕES '!#REF!</xm:f>
          </x14:formula1>
          <xm:sqref>G157:H157 G149:H150 G4:G15 G17:G103 H4:H103 G104:H144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>
    <tabColor rgb="FF0000FF"/>
  </sheetPr>
  <dimension ref="B1:BH1446"/>
  <sheetViews>
    <sheetView showGridLines="0" topLeftCell="AQ1" zoomScale="85" zoomScaleNormal="85" workbookViewId="0">
      <pane ySplit="4" topLeftCell="A5" activePane="bottomLeft" state="frozen"/>
      <selection activeCell="B138" sqref="B138"/>
      <selection pane="bottomLeft" activeCell="BE5" sqref="BE5"/>
    </sheetView>
  </sheetViews>
  <sheetFormatPr defaultColWidth="10.6640625" defaultRowHeight="11.25"/>
  <cols>
    <col min="1" max="1" width="5.1640625" style="2" customWidth="1"/>
    <col min="2" max="2" width="19" style="2" customWidth="1"/>
    <col min="3" max="5" width="37.6640625" style="3" customWidth="1"/>
    <col min="6" max="6" width="9.1640625" style="2" customWidth="1"/>
    <col min="7" max="7" width="15.83203125" style="2" bestFit="1" customWidth="1"/>
    <col min="8" max="8" width="9.1640625" style="2" customWidth="1"/>
    <col min="9" max="9" width="6.1640625" style="2" bestFit="1" customWidth="1"/>
    <col min="10" max="10" width="7.83203125" style="2" bestFit="1" customWidth="1"/>
    <col min="11" max="11" width="16.33203125" style="4" customWidth="1"/>
    <col min="12" max="12" width="15.5" style="2" bestFit="1" customWidth="1"/>
    <col min="13" max="13" width="13" style="3" customWidth="1"/>
    <col min="14" max="16" width="10.6640625" style="2"/>
    <col min="17" max="17" width="16.6640625" style="2" bestFit="1" customWidth="1"/>
    <col min="18" max="22" width="10.6640625" style="2"/>
    <col min="23" max="23" width="13.6640625" style="2" bestFit="1" customWidth="1"/>
    <col min="24" max="26" width="10.6640625" style="2"/>
    <col min="27" max="27" width="21.1640625" style="2" bestFit="1" customWidth="1"/>
    <col min="28" max="28" width="10.6640625" style="2"/>
    <col min="29" max="29" width="28.33203125" style="2" bestFit="1" customWidth="1"/>
    <col min="30" max="30" width="28.33203125" style="2" customWidth="1"/>
    <col min="31" max="31" width="10.6640625" style="2"/>
    <col min="32" max="32" width="23.6640625" style="2" bestFit="1" customWidth="1"/>
    <col min="33" max="33" width="24.1640625" style="2" bestFit="1" customWidth="1"/>
    <col min="34" max="34" width="10.6640625" style="2"/>
    <col min="35" max="35" width="18.33203125" style="2" bestFit="1" customWidth="1"/>
    <col min="36" max="36" width="20.5" style="2" bestFit="1" customWidth="1"/>
    <col min="37" max="37" width="40.5" style="2" bestFit="1" customWidth="1"/>
    <col min="38" max="38" width="38.33203125" style="2" bestFit="1" customWidth="1"/>
    <col min="39" max="39" width="13.6640625" style="2" bestFit="1" customWidth="1"/>
    <col min="40" max="46" width="10.6640625" style="2"/>
    <col min="47" max="47" width="12.33203125" style="2" bestFit="1" customWidth="1"/>
    <col min="48" max="16384" width="10.6640625" style="2"/>
  </cols>
  <sheetData>
    <row r="1" spans="2:60" ht="0.75" customHeight="1"/>
    <row r="2" spans="2:60" ht="12" thickBot="1">
      <c r="C2" s="7"/>
      <c r="D2" s="7"/>
      <c r="E2" s="7"/>
      <c r="F2" s="4"/>
      <c r="G2" s="4"/>
    </row>
    <row r="3" spans="2:60" ht="44.25" customHeight="1">
      <c r="B3" s="5" t="s">
        <v>21</v>
      </c>
      <c r="C3" s="5" t="s">
        <v>30</v>
      </c>
      <c r="D3" s="5" t="s">
        <v>884</v>
      </c>
      <c r="E3" s="5" t="s">
        <v>359</v>
      </c>
      <c r="F3" s="6" t="s">
        <v>0</v>
      </c>
      <c r="G3" s="6" t="s">
        <v>1425</v>
      </c>
      <c r="H3" s="6" t="s">
        <v>4</v>
      </c>
      <c r="I3" s="6" t="s">
        <v>14</v>
      </c>
      <c r="J3" s="6" t="s">
        <v>31</v>
      </c>
      <c r="K3" s="5" t="s">
        <v>32</v>
      </c>
      <c r="L3" s="6" t="s">
        <v>33</v>
      </c>
      <c r="M3" s="6" t="s">
        <v>34</v>
      </c>
      <c r="BA3" s="165" t="s">
        <v>1419</v>
      </c>
      <c r="BB3" s="165"/>
      <c r="BC3" s="165"/>
      <c r="BD3" s="165"/>
      <c r="BE3" s="167" t="s">
        <v>1424</v>
      </c>
      <c r="BF3" s="168"/>
    </row>
    <row r="4" spans="2:60" ht="11.25" customHeight="1">
      <c r="B4" s="12"/>
      <c r="C4" s="12"/>
      <c r="D4" s="12"/>
      <c r="E4" s="12"/>
      <c r="F4" s="12"/>
      <c r="G4" s="12"/>
      <c r="H4" s="12"/>
      <c r="I4" s="12"/>
      <c r="J4" s="12"/>
      <c r="K4" s="13"/>
      <c r="L4" s="12"/>
      <c r="M4" s="12"/>
      <c r="BA4" s="166"/>
      <c r="BB4" s="166"/>
      <c r="BC4" s="166"/>
      <c r="BD4" s="166"/>
      <c r="BE4" s="169"/>
      <c r="BF4" s="170"/>
    </row>
    <row r="5" spans="2:60" ht="16.5" customHeight="1">
      <c r="B5" s="14" t="s">
        <v>35</v>
      </c>
      <c r="C5" s="15" t="s">
        <v>36</v>
      </c>
      <c r="D5" s="15" t="s">
        <v>885</v>
      </c>
      <c r="E5" s="16" t="s">
        <v>1024</v>
      </c>
      <c r="F5" s="17" t="s">
        <v>37</v>
      </c>
      <c r="G5" s="17" t="str">
        <f>F5&amp;" / " &amp;I5&amp;" "&amp;"KM"</f>
        <v>69KV / 5,1 KM</v>
      </c>
      <c r="H5" s="14" t="s">
        <v>38</v>
      </c>
      <c r="I5" s="14">
        <v>5.0999999999999996</v>
      </c>
      <c r="J5" s="14" t="s">
        <v>6</v>
      </c>
      <c r="K5" s="18" t="s">
        <v>39</v>
      </c>
      <c r="L5" s="14" t="s">
        <v>40</v>
      </c>
      <c r="M5" s="14"/>
      <c r="O5" s="8"/>
      <c r="Q5" s="8" t="s">
        <v>361</v>
      </c>
      <c r="S5" s="8" t="s">
        <v>20</v>
      </c>
      <c r="T5" s="8" t="s">
        <v>365</v>
      </c>
      <c r="U5" s="8" t="s">
        <v>366</v>
      </c>
      <c r="V5" s="8" t="s">
        <v>360</v>
      </c>
      <c r="W5" s="8" t="s">
        <v>370</v>
      </c>
      <c r="X5" s="8" t="s">
        <v>378</v>
      </c>
      <c r="Y5" s="8" t="s">
        <v>385</v>
      </c>
      <c r="Z5" s="8" t="s">
        <v>389</v>
      </c>
      <c r="AA5" s="8" t="s">
        <v>395</v>
      </c>
      <c r="AC5" s="8" t="s">
        <v>394</v>
      </c>
      <c r="AD5" s="19"/>
      <c r="AF5" s="8" t="s">
        <v>394</v>
      </c>
      <c r="AG5" s="8" t="s">
        <v>449</v>
      </c>
      <c r="AI5" s="8" t="s">
        <v>1296</v>
      </c>
      <c r="AJ5" s="8" t="s">
        <v>374</v>
      </c>
      <c r="AK5" s="8" t="s">
        <v>1184</v>
      </c>
      <c r="AL5" s="8" t="s">
        <v>1185</v>
      </c>
      <c r="AM5" s="8" t="s">
        <v>1301</v>
      </c>
      <c r="AU5" s="2" t="s">
        <v>21</v>
      </c>
      <c r="AV5" s="2" t="s">
        <v>1386</v>
      </c>
      <c r="BB5" s="136"/>
      <c r="BC5" s="136"/>
      <c r="BD5" s="136"/>
      <c r="BF5" s="137"/>
    </row>
    <row r="6" spans="2:60" ht="12.75">
      <c r="B6" s="14" t="s">
        <v>35</v>
      </c>
      <c r="C6" s="15" t="s">
        <v>41</v>
      </c>
      <c r="D6" s="15" t="s">
        <v>886</v>
      </c>
      <c r="E6" s="16" t="s">
        <v>1025</v>
      </c>
      <c r="F6" s="14" t="s">
        <v>37</v>
      </c>
      <c r="G6" s="17" t="str">
        <f t="shared" ref="G6:G69" si="0">F6&amp;" / " &amp;I6&amp;" "&amp;"KM"</f>
        <v>69KV / 5,19 KM</v>
      </c>
      <c r="H6" s="14" t="s">
        <v>42</v>
      </c>
      <c r="I6" s="14">
        <v>5.19</v>
      </c>
      <c r="J6" s="14" t="s">
        <v>43</v>
      </c>
      <c r="K6" s="18" t="s">
        <v>44</v>
      </c>
      <c r="L6" s="14" t="s">
        <v>45</v>
      </c>
      <c r="M6" s="14"/>
      <c r="Q6" s="9" t="s">
        <v>362</v>
      </c>
      <c r="S6" s="4">
        <v>1</v>
      </c>
      <c r="T6" s="4">
        <v>1</v>
      </c>
      <c r="U6" s="4">
        <v>2018</v>
      </c>
      <c r="V6" s="10">
        <v>0</v>
      </c>
      <c r="W6" s="2" t="s">
        <v>371</v>
      </c>
      <c r="X6" s="2" t="s">
        <v>6</v>
      </c>
      <c r="Y6" s="4" t="s">
        <v>387</v>
      </c>
      <c r="Z6" s="2" t="s">
        <v>390</v>
      </c>
      <c r="AA6" s="2" t="s">
        <v>396</v>
      </c>
      <c r="AC6" s="2" t="s">
        <v>1423</v>
      </c>
      <c r="AF6" t="s">
        <v>439</v>
      </c>
      <c r="AG6" t="s">
        <v>881</v>
      </c>
      <c r="AI6" s="9" t="s">
        <v>1297</v>
      </c>
      <c r="AJ6" s="9" t="s">
        <v>1186</v>
      </c>
      <c r="AK6" s="9" t="s">
        <v>1187</v>
      </c>
      <c r="AL6" s="9" t="s">
        <v>1188</v>
      </c>
      <c r="AM6" s="9" t="s">
        <v>1302</v>
      </c>
      <c r="AO6" s="156" t="s">
        <v>1333</v>
      </c>
      <c r="AP6" s="157"/>
      <c r="AQ6" s="157"/>
      <c r="AR6" s="157"/>
      <c r="AS6" s="158"/>
      <c r="AU6" s="2" t="s">
        <v>35</v>
      </c>
      <c r="AV6" s="2" t="s">
        <v>1374</v>
      </c>
      <c r="BH6" s="138">
        <f>HOUR('FORM. DE INSPEÇÃO'!K3)*60+MINUTE('FORM. DE INSPEÇÃO'!K3)</f>
        <v>661</v>
      </c>
    </row>
    <row r="7" spans="2:60" ht="12.75">
      <c r="B7" s="14" t="s">
        <v>35</v>
      </c>
      <c r="C7" s="15" t="s">
        <v>46</v>
      </c>
      <c r="D7" s="15" t="s">
        <v>887</v>
      </c>
      <c r="E7" s="16" t="s">
        <v>1026</v>
      </c>
      <c r="F7" s="14" t="s">
        <v>37</v>
      </c>
      <c r="G7" s="17" t="str">
        <f t="shared" si="0"/>
        <v>69KV / 6,2 KM</v>
      </c>
      <c r="H7" s="14" t="s">
        <v>47</v>
      </c>
      <c r="I7" s="14">
        <v>6.2</v>
      </c>
      <c r="J7" s="14" t="s">
        <v>43</v>
      </c>
      <c r="K7" s="18" t="s">
        <v>44</v>
      </c>
      <c r="L7" s="14" t="s">
        <v>48</v>
      </c>
      <c r="M7" s="14"/>
      <c r="Q7" s="9" t="s">
        <v>363</v>
      </c>
      <c r="S7" s="4">
        <v>2</v>
      </c>
      <c r="T7" s="4">
        <v>2</v>
      </c>
      <c r="U7" s="4">
        <v>2019</v>
      </c>
      <c r="V7" s="10">
        <v>6.9444444444444447E-4</v>
      </c>
      <c r="W7" s="2" t="s">
        <v>372</v>
      </c>
      <c r="X7" s="2" t="s">
        <v>24</v>
      </c>
      <c r="Y7" s="4" t="s">
        <v>388</v>
      </c>
      <c r="Z7" s="2" t="s">
        <v>391</v>
      </c>
      <c r="AA7" s="2" t="s">
        <v>397</v>
      </c>
      <c r="AC7" s="2" t="s">
        <v>439</v>
      </c>
      <c r="AD7" s="2" t="s">
        <v>439</v>
      </c>
      <c r="AF7" t="s">
        <v>440</v>
      </c>
      <c r="AG7" t="s">
        <v>459</v>
      </c>
      <c r="AI7" s="9" t="s">
        <v>1297</v>
      </c>
      <c r="AJ7" s="9" t="s">
        <v>1189</v>
      </c>
      <c r="AK7" s="9" t="s">
        <v>1190</v>
      </c>
      <c r="AL7" s="9" t="s">
        <v>1188</v>
      </c>
      <c r="AM7" s="9" t="s">
        <v>1302</v>
      </c>
      <c r="AO7" s="159"/>
      <c r="AP7" s="160"/>
      <c r="AQ7" s="160"/>
      <c r="AR7" s="160"/>
      <c r="AS7" s="161"/>
      <c r="AU7" s="2" t="s">
        <v>35</v>
      </c>
      <c r="AV7" s="2" t="s">
        <v>1375</v>
      </c>
    </row>
    <row r="8" spans="2:60" ht="12.75">
      <c r="B8" s="14" t="s">
        <v>35</v>
      </c>
      <c r="C8" s="15" t="s">
        <v>49</v>
      </c>
      <c r="D8" s="15" t="s">
        <v>888</v>
      </c>
      <c r="E8" s="16" t="s">
        <v>1027</v>
      </c>
      <c r="F8" s="14" t="s">
        <v>37</v>
      </c>
      <c r="G8" s="17" t="str">
        <f t="shared" si="0"/>
        <v>69KV / 5,69 KM</v>
      </c>
      <c r="H8" s="14" t="s">
        <v>50</v>
      </c>
      <c r="I8" s="14">
        <v>5.69</v>
      </c>
      <c r="J8" s="14" t="s">
        <v>43</v>
      </c>
      <c r="K8" s="18" t="s">
        <v>44</v>
      </c>
      <c r="L8" s="14" t="s">
        <v>45</v>
      </c>
      <c r="M8" s="14"/>
      <c r="Q8" s="9" t="s">
        <v>364</v>
      </c>
      <c r="S8" s="4">
        <v>3</v>
      </c>
      <c r="T8" s="4">
        <v>3</v>
      </c>
      <c r="U8" s="4">
        <v>2020</v>
      </c>
      <c r="V8" s="10">
        <v>1.3888888888888889E-3</v>
      </c>
      <c r="W8" s="2" t="s">
        <v>443</v>
      </c>
      <c r="X8" s="2" t="s">
        <v>43</v>
      </c>
      <c r="Y8" s="4" t="s">
        <v>386</v>
      </c>
      <c r="AA8" s="2" t="s">
        <v>398</v>
      </c>
      <c r="AC8" s="2" t="s">
        <v>1168</v>
      </c>
      <c r="AD8" s="2" t="s">
        <v>1163</v>
      </c>
      <c r="AF8" t="s">
        <v>440</v>
      </c>
      <c r="AG8" t="s">
        <v>464</v>
      </c>
      <c r="AI8" s="9" t="s">
        <v>1297</v>
      </c>
      <c r="AJ8" s="9" t="s">
        <v>1191</v>
      </c>
      <c r="AK8" s="9" t="s">
        <v>1192</v>
      </c>
      <c r="AL8" s="9" t="s">
        <v>1193</v>
      </c>
      <c r="AM8" s="9" t="s">
        <v>1303</v>
      </c>
      <c r="AO8" s="159"/>
      <c r="AP8" s="160"/>
      <c r="AQ8" s="160"/>
      <c r="AR8" s="160"/>
      <c r="AS8" s="161"/>
      <c r="AU8" s="2" t="s">
        <v>35</v>
      </c>
      <c r="AV8" s="2" t="s">
        <v>1376</v>
      </c>
    </row>
    <row r="9" spans="2:60" ht="12.75">
      <c r="B9" s="14" t="s">
        <v>35</v>
      </c>
      <c r="C9" s="15" t="s">
        <v>51</v>
      </c>
      <c r="D9" s="15" t="s">
        <v>889</v>
      </c>
      <c r="E9" s="16" t="s">
        <v>1028</v>
      </c>
      <c r="F9" s="14" t="s">
        <v>37</v>
      </c>
      <c r="G9" s="17" t="str">
        <f t="shared" si="0"/>
        <v>69KV / 5,48 KM</v>
      </c>
      <c r="H9" s="14" t="s">
        <v>52</v>
      </c>
      <c r="I9" s="14">
        <v>5.4799999999999986</v>
      </c>
      <c r="J9" s="14" t="s">
        <v>43</v>
      </c>
      <c r="K9" s="18" t="s">
        <v>44</v>
      </c>
      <c r="L9" s="14" t="s">
        <v>10</v>
      </c>
      <c r="M9" s="14"/>
      <c r="Q9" s="9" t="s">
        <v>605</v>
      </c>
      <c r="S9" s="4">
        <v>4</v>
      </c>
      <c r="T9" s="4">
        <v>4</v>
      </c>
      <c r="U9" s="4"/>
      <c r="V9" s="10">
        <v>2.0833333333333333E-3</v>
      </c>
      <c r="W9" s="2" t="s">
        <v>604</v>
      </c>
      <c r="X9" s="2" t="s">
        <v>379</v>
      </c>
      <c r="Y9" s="4">
        <v>336.4</v>
      </c>
      <c r="AA9" s="2" t="s">
        <v>399</v>
      </c>
      <c r="AC9" s="2" t="s">
        <v>402</v>
      </c>
      <c r="AD9" s="2" t="s">
        <v>402</v>
      </c>
      <c r="AF9" t="s">
        <v>402</v>
      </c>
      <c r="AG9" t="s">
        <v>16</v>
      </c>
      <c r="AI9" s="9" t="s">
        <v>1297</v>
      </c>
      <c r="AJ9" s="9" t="s">
        <v>1194</v>
      </c>
      <c r="AK9" s="9" t="s">
        <v>1190</v>
      </c>
      <c r="AL9" s="9" t="s">
        <v>1193</v>
      </c>
      <c r="AM9" s="9" t="s">
        <v>1303</v>
      </c>
      <c r="AO9" s="159"/>
      <c r="AP9" s="160"/>
      <c r="AQ9" s="160"/>
      <c r="AR9" s="160"/>
      <c r="AS9" s="161"/>
      <c r="AU9" s="2" t="s">
        <v>22</v>
      </c>
      <c r="AV9" s="2" t="s">
        <v>1377</v>
      </c>
    </row>
    <row r="10" spans="2:60" ht="12.75">
      <c r="B10" s="14" t="s">
        <v>35</v>
      </c>
      <c r="C10" s="15" t="s">
        <v>53</v>
      </c>
      <c r="D10" s="15" t="s">
        <v>890</v>
      </c>
      <c r="E10" s="16" t="s">
        <v>1029</v>
      </c>
      <c r="F10" s="14" t="s">
        <v>37</v>
      </c>
      <c r="G10" s="17" t="str">
        <f t="shared" si="0"/>
        <v>69KV / 8,362 KM</v>
      </c>
      <c r="H10" s="14" t="s">
        <v>54</v>
      </c>
      <c r="I10" s="14">
        <v>8.3620000000000001</v>
      </c>
      <c r="J10" s="14" t="s">
        <v>6</v>
      </c>
      <c r="K10" s="18" t="s">
        <v>39</v>
      </c>
      <c r="L10" s="14" t="s">
        <v>40</v>
      </c>
      <c r="M10" s="14"/>
      <c r="S10" s="4">
        <v>5</v>
      </c>
      <c r="T10" s="4">
        <v>5</v>
      </c>
      <c r="U10" s="4"/>
      <c r="V10" s="10">
        <v>2.7777777777777779E-3</v>
      </c>
      <c r="X10" s="2" t="s">
        <v>380</v>
      </c>
      <c r="Y10" s="4">
        <v>394.5</v>
      </c>
      <c r="AA10" s="2" t="s">
        <v>400</v>
      </c>
      <c r="AC10" s="2" t="s">
        <v>1172</v>
      </c>
      <c r="AD10" s="2" t="s">
        <v>1164</v>
      </c>
      <c r="AF10" t="s">
        <v>402</v>
      </c>
      <c r="AG10" t="s">
        <v>2</v>
      </c>
      <c r="AI10" s="9" t="s">
        <v>1297</v>
      </c>
      <c r="AJ10" s="9" t="s">
        <v>1195</v>
      </c>
      <c r="AK10" s="9" t="s">
        <v>1192</v>
      </c>
      <c r="AL10" s="9" t="s">
        <v>1193</v>
      </c>
      <c r="AM10" s="9" t="s">
        <v>1304</v>
      </c>
      <c r="AO10" s="159"/>
      <c r="AP10" s="160"/>
      <c r="AQ10" s="160"/>
      <c r="AR10" s="160"/>
      <c r="AS10" s="161"/>
      <c r="AU10" s="2" t="s">
        <v>22</v>
      </c>
      <c r="AV10" s="2" t="s">
        <v>1378</v>
      </c>
    </row>
    <row r="11" spans="2:60" ht="12.75">
      <c r="B11" s="14" t="s">
        <v>35</v>
      </c>
      <c r="C11" s="15" t="s">
        <v>55</v>
      </c>
      <c r="D11" s="15" t="s">
        <v>891</v>
      </c>
      <c r="E11" s="16" t="s">
        <v>1030</v>
      </c>
      <c r="F11" s="14" t="s">
        <v>37</v>
      </c>
      <c r="G11" s="17" t="str">
        <f t="shared" si="0"/>
        <v>69KV / 4,93 KM</v>
      </c>
      <c r="H11" s="14" t="s">
        <v>56</v>
      </c>
      <c r="I11" s="14">
        <v>4.93</v>
      </c>
      <c r="J11" s="14" t="s">
        <v>43</v>
      </c>
      <c r="K11" s="18" t="s">
        <v>44</v>
      </c>
      <c r="L11" s="14" t="s">
        <v>57</v>
      </c>
      <c r="M11" s="14"/>
      <c r="S11" s="4">
        <v>6</v>
      </c>
      <c r="T11" s="4">
        <v>6</v>
      </c>
      <c r="U11" s="4"/>
      <c r="V11" s="10">
        <v>3.4722222222222225E-3</v>
      </c>
      <c r="X11" s="2" t="s">
        <v>381</v>
      </c>
      <c r="Y11" s="4">
        <v>740.8</v>
      </c>
      <c r="AA11" s="2" t="s">
        <v>401</v>
      </c>
      <c r="AC11" s="2" t="s">
        <v>403</v>
      </c>
      <c r="AD11" s="2" t="s">
        <v>403</v>
      </c>
      <c r="AF11" t="s">
        <v>402</v>
      </c>
      <c r="AG11" t="s">
        <v>443</v>
      </c>
      <c r="AI11" s="9" t="s">
        <v>1297</v>
      </c>
      <c r="AJ11" s="9" t="s">
        <v>1196</v>
      </c>
      <c r="AK11" s="9" t="s">
        <v>1190</v>
      </c>
      <c r="AL11" s="9" t="s">
        <v>1193</v>
      </c>
      <c r="AM11" s="9" t="s">
        <v>1304</v>
      </c>
      <c r="AO11" s="159"/>
      <c r="AP11" s="160"/>
      <c r="AQ11" s="160"/>
      <c r="AR11" s="160"/>
      <c r="AS11" s="161"/>
      <c r="AU11" s="2" t="s">
        <v>10</v>
      </c>
      <c r="AV11" s="2" t="s">
        <v>1379</v>
      </c>
    </row>
    <row r="12" spans="2:60" ht="12.75">
      <c r="B12" s="14" t="s">
        <v>35</v>
      </c>
      <c r="C12" s="15" t="s">
        <v>58</v>
      </c>
      <c r="D12" s="15" t="s">
        <v>892</v>
      </c>
      <c r="E12" s="16" t="s">
        <v>1031</v>
      </c>
      <c r="F12" s="14" t="s">
        <v>37</v>
      </c>
      <c r="G12" s="17" t="str">
        <f t="shared" si="0"/>
        <v>69KV / 0,05 KM</v>
      </c>
      <c r="H12" s="14" t="s">
        <v>59</v>
      </c>
      <c r="I12" s="14">
        <v>0.05</v>
      </c>
      <c r="J12" s="14" t="s">
        <v>6</v>
      </c>
      <c r="K12" s="18" t="s">
        <v>44</v>
      </c>
      <c r="L12" s="14" t="s">
        <v>10</v>
      </c>
      <c r="M12" s="14"/>
      <c r="S12" s="4">
        <v>7</v>
      </c>
      <c r="T12" s="4">
        <v>7</v>
      </c>
      <c r="U12" s="4"/>
      <c r="V12" s="10">
        <v>4.1666666666666666E-3</v>
      </c>
      <c r="X12" s="2" t="s">
        <v>382</v>
      </c>
      <c r="Y12" s="4">
        <v>636</v>
      </c>
      <c r="AA12" s="2" t="s">
        <v>1334</v>
      </c>
      <c r="AC12" s="2" t="s">
        <v>1173</v>
      </c>
      <c r="AD12" s="2" t="s">
        <v>1165</v>
      </c>
      <c r="AF12" t="s">
        <v>478</v>
      </c>
      <c r="AG12" t="s">
        <v>501</v>
      </c>
      <c r="AI12" s="9" t="s">
        <v>1297</v>
      </c>
      <c r="AJ12" s="9" t="s">
        <v>1197</v>
      </c>
      <c r="AK12" s="9" t="s">
        <v>1198</v>
      </c>
      <c r="AL12" s="9" t="s">
        <v>1199</v>
      </c>
      <c r="AM12" s="9" t="s">
        <v>1198</v>
      </c>
      <c r="AO12" s="159"/>
      <c r="AP12" s="160"/>
      <c r="AQ12" s="160"/>
      <c r="AR12" s="160"/>
      <c r="AS12" s="161"/>
      <c r="AU12" s="2" t="s">
        <v>10</v>
      </c>
      <c r="AV12" s="2" t="s">
        <v>1380</v>
      </c>
    </row>
    <row r="13" spans="2:60" ht="12.75">
      <c r="B13" s="14" t="s">
        <v>35</v>
      </c>
      <c r="C13" s="15" t="s">
        <v>60</v>
      </c>
      <c r="D13" s="15" t="s">
        <v>893</v>
      </c>
      <c r="E13" s="16" t="s">
        <v>1032</v>
      </c>
      <c r="F13" s="14" t="s">
        <v>37</v>
      </c>
      <c r="G13" s="17" t="str">
        <f t="shared" si="0"/>
        <v>69KV / 1,3 KM</v>
      </c>
      <c r="H13" s="14" t="s">
        <v>61</v>
      </c>
      <c r="I13" s="14">
        <v>1.3</v>
      </c>
      <c r="J13" s="14" t="s">
        <v>6</v>
      </c>
      <c r="K13" s="18" t="s">
        <v>44</v>
      </c>
      <c r="L13" s="14" t="s">
        <v>10</v>
      </c>
      <c r="M13" s="14"/>
      <c r="S13" s="4">
        <v>8</v>
      </c>
      <c r="T13" s="4">
        <v>8</v>
      </c>
      <c r="U13" s="4"/>
      <c r="V13" s="10">
        <v>4.8611111111111112E-3</v>
      </c>
      <c r="AC13" s="2" t="s">
        <v>1169</v>
      </c>
      <c r="AD13" s="2" t="s">
        <v>1166</v>
      </c>
      <c r="AF13" t="s">
        <v>478</v>
      </c>
      <c r="AG13" t="s">
        <v>479</v>
      </c>
      <c r="AI13" s="9" t="s">
        <v>1297</v>
      </c>
      <c r="AJ13" s="9" t="s">
        <v>1200</v>
      </c>
      <c r="AK13" s="9" t="s">
        <v>1201</v>
      </c>
      <c r="AL13" s="9" t="s">
        <v>1199</v>
      </c>
      <c r="AM13" s="9" t="s">
        <v>1198</v>
      </c>
      <c r="AO13" s="159"/>
      <c r="AP13" s="160"/>
      <c r="AQ13" s="160"/>
      <c r="AR13" s="160"/>
      <c r="AS13" s="161"/>
      <c r="AU13" s="2" t="s">
        <v>10</v>
      </c>
      <c r="AV13" s="2" t="s">
        <v>1381</v>
      </c>
    </row>
    <row r="14" spans="2:60" ht="12.75">
      <c r="B14" s="14" t="s">
        <v>35</v>
      </c>
      <c r="C14" s="15" t="s">
        <v>62</v>
      </c>
      <c r="D14" s="15" t="s">
        <v>894</v>
      </c>
      <c r="E14" s="16" t="s">
        <v>1033</v>
      </c>
      <c r="F14" s="14" t="s">
        <v>37</v>
      </c>
      <c r="G14" s="17" t="str">
        <f t="shared" si="0"/>
        <v>69KV / 0,4 KM</v>
      </c>
      <c r="H14" s="14" t="s">
        <v>63</v>
      </c>
      <c r="I14" s="14">
        <v>0.4</v>
      </c>
      <c r="J14" s="14" t="s">
        <v>6</v>
      </c>
      <c r="K14" s="18" t="s">
        <v>67</v>
      </c>
      <c r="L14" s="14" t="s">
        <v>64</v>
      </c>
      <c r="M14" s="14"/>
      <c r="S14" s="4">
        <v>9</v>
      </c>
      <c r="T14" s="4">
        <v>9</v>
      </c>
      <c r="V14" s="10">
        <v>5.5555555555555558E-3</v>
      </c>
      <c r="AC14" s="2" t="s">
        <v>1178</v>
      </c>
      <c r="AD14" s="2" t="s">
        <v>1170</v>
      </c>
      <c r="AF14" t="s">
        <v>478</v>
      </c>
      <c r="AG14" t="s">
        <v>1174</v>
      </c>
      <c r="AI14" s="9" t="s">
        <v>1297</v>
      </c>
      <c r="AJ14" s="9" t="s">
        <v>1202</v>
      </c>
      <c r="AK14" s="9" t="s">
        <v>1203</v>
      </c>
      <c r="AL14" s="9" t="s">
        <v>1193</v>
      </c>
      <c r="AM14" s="9" t="s">
        <v>1305</v>
      </c>
      <c r="AO14" s="159"/>
      <c r="AP14" s="160"/>
      <c r="AQ14" s="160"/>
      <c r="AR14" s="160"/>
      <c r="AS14" s="161"/>
      <c r="AU14" s="2" t="s">
        <v>9</v>
      </c>
      <c r="AV14" s="2" t="s">
        <v>1382</v>
      </c>
    </row>
    <row r="15" spans="2:60" ht="12.75">
      <c r="B15" s="14" t="s">
        <v>35</v>
      </c>
      <c r="C15" s="15" t="s">
        <v>65</v>
      </c>
      <c r="D15" s="15" t="s">
        <v>895</v>
      </c>
      <c r="E15" s="16" t="s">
        <v>1034</v>
      </c>
      <c r="F15" s="14" t="s">
        <v>37</v>
      </c>
      <c r="G15" s="17" t="str">
        <f t="shared" si="0"/>
        <v>69KV / 6,46 KM</v>
      </c>
      <c r="H15" s="14" t="s">
        <v>66</v>
      </c>
      <c r="I15" s="14">
        <v>6.46</v>
      </c>
      <c r="J15" s="14" t="s">
        <v>6</v>
      </c>
      <c r="K15" s="18" t="s">
        <v>67</v>
      </c>
      <c r="L15" s="14" t="s">
        <v>68</v>
      </c>
      <c r="M15" s="14"/>
      <c r="S15" s="4">
        <v>10</v>
      </c>
      <c r="T15" s="4">
        <v>10</v>
      </c>
      <c r="V15" s="10">
        <v>6.2500000000000003E-3</v>
      </c>
      <c r="AC15" s="2" t="s">
        <v>446</v>
      </c>
      <c r="AD15" s="2" t="s">
        <v>446</v>
      </c>
      <c r="AF15" t="s">
        <v>478</v>
      </c>
      <c r="AG15" t="s">
        <v>17</v>
      </c>
      <c r="AI15" s="9" t="s">
        <v>1297</v>
      </c>
      <c r="AJ15" s="9" t="s">
        <v>1204</v>
      </c>
      <c r="AK15" s="9" t="s">
        <v>1205</v>
      </c>
      <c r="AL15" s="9" t="s">
        <v>1193</v>
      </c>
      <c r="AM15" s="9" t="s">
        <v>1305</v>
      </c>
      <c r="AO15" s="159"/>
      <c r="AP15" s="160"/>
      <c r="AQ15" s="160"/>
      <c r="AR15" s="160"/>
      <c r="AS15" s="161"/>
      <c r="AU15" s="2" t="s">
        <v>9</v>
      </c>
      <c r="AV15" s="2" t="s">
        <v>1383</v>
      </c>
    </row>
    <row r="16" spans="2:60" ht="12.75">
      <c r="B16" s="14" t="s">
        <v>35</v>
      </c>
      <c r="C16" s="15" t="s">
        <v>69</v>
      </c>
      <c r="D16" s="15" t="s">
        <v>896</v>
      </c>
      <c r="E16" s="16" t="s">
        <v>1035</v>
      </c>
      <c r="F16" s="14" t="s">
        <v>37</v>
      </c>
      <c r="G16" s="17" t="str">
        <f t="shared" si="0"/>
        <v>69KV / 3,618 KM</v>
      </c>
      <c r="H16" s="14" t="s">
        <v>70</v>
      </c>
      <c r="I16" s="14">
        <v>3.6179999999999999</v>
      </c>
      <c r="J16" s="14" t="s">
        <v>43</v>
      </c>
      <c r="K16" s="18" t="s">
        <v>44</v>
      </c>
      <c r="L16" s="14" t="s">
        <v>68</v>
      </c>
      <c r="M16" s="14"/>
      <c r="S16" s="4">
        <v>11</v>
      </c>
      <c r="T16" s="4">
        <v>11</v>
      </c>
      <c r="V16" s="10">
        <v>6.9444444444444449E-3</v>
      </c>
      <c r="AC16" s="2" t="s">
        <v>1167</v>
      </c>
      <c r="AD16" s="2" t="s">
        <v>1171</v>
      </c>
      <c r="AF16" s="2" t="s">
        <v>478</v>
      </c>
      <c r="AG16" s="2" t="s">
        <v>18</v>
      </c>
      <c r="AI16" s="9" t="s">
        <v>1297</v>
      </c>
      <c r="AJ16" s="9" t="s">
        <v>1206</v>
      </c>
      <c r="AK16" s="9" t="s">
        <v>1207</v>
      </c>
      <c r="AL16" s="9" t="s">
        <v>1208</v>
      </c>
      <c r="AM16" s="9" t="s">
        <v>1306</v>
      </c>
      <c r="AO16" s="159"/>
      <c r="AP16" s="160"/>
      <c r="AQ16" s="160"/>
      <c r="AR16" s="160"/>
      <c r="AS16" s="161"/>
      <c r="AU16" s="2" t="s">
        <v>11</v>
      </c>
      <c r="AV16" s="2" t="s">
        <v>1384</v>
      </c>
    </row>
    <row r="17" spans="2:48" ht="12.75">
      <c r="B17" s="14" t="s">
        <v>35</v>
      </c>
      <c r="C17" s="15" t="s">
        <v>71</v>
      </c>
      <c r="D17" s="15" t="s">
        <v>897</v>
      </c>
      <c r="E17" s="16" t="s">
        <v>1036</v>
      </c>
      <c r="F17" s="14" t="s">
        <v>37</v>
      </c>
      <c r="G17" s="17" t="str">
        <f t="shared" si="0"/>
        <v>69KV / 3,26 KM</v>
      </c>
      <c r="H17" s="14" t="s">
        <v>72</v>
      </c>
      <c r="I17" s="14">
        <v>3.2600000000000007</v>
      </c>
      <c r="J17" s="14" t="s">
        <v>6</v>
      </c>
      <c r="K17" s="18" t="s">
        <v>67</v>
      </c>
      <c r="L17" s="14" t="s">
        <v>73</v>
      </c>
      <c r="M17" s="14"/>
      <c r="S17" s="4">
        <v>12</v>
      </c>
      <c r="T17" s="4">
        <v>12</v>
      </c>
      <c r="V17" s="10">
        <v>7.6388888888888895E-3</v>
      </c>
      <c r="AF17" s="2" t="s">
        <v>403</v>
      </c>
      <c r="AG17" s="2" t="s">
        <v>1179</v>
      </c>
      <c r="AI17" s="9" t="s">
        <v>1297</v>
      </c>
      <c r="AJ17" s="9" t="s">
        <v>1209</v>
      </c>
      <c r="AK17" s="9" t="s">
        <v>1207</v>
      </c>
      <c r="AL17" s="9" t="s">
        <v>1208</v>
      </c>
      <c r="AM17" s="9" t="s">
        <v>1307</v>
      </c>
      <c r="AO17" s="159"/>
      <c r="AP17" s="160"/>
      <c r="AQ17" s="160"/>
      <c r="AR17" s="160"/>
      <c r="AS17" s="161"/>
      <c r="AU17" s="2" t="s">
        <v>11</v>
      </c>
      <c r="AV17" s="2" t="s">
        <v>1385</v>
      </c>
    </row>
    <row r="18" spans="2:48" ht="12.75">
      <c r="B18" s="14" t="s">
        <v>35</v>
      </c>
      <c r="C18" s="15" t="s">
        <v>74</v>
      </c>
      <c r="D18" s="15" t="s">
        <v>898</v>
      </c>
      <c r="E18" s="16" t="s">
        <v>1037</v>
      </c>
      <c r="F18" s="14" t="s">
        <v>37</v>
      </c>
      <c r="G18" s="17" t="str">
        <f t="shared" si="0"/>
        <v>69KV / 63,94 KM</v>
      </c>
      <c r="H18" s="14" t="s">
        <v>75</v>
      </c>
      <c r="I18" s="14">
        <v>63.94</v>
      </c>
      <c r="J18" s="14" t="s">
        <v>43</v>
      </c>
      <c r="K18" s="18" t="s">
        <v>44</v>
      </c>
      <c r="L18" s="14" t="s">
        <v>76</v>
      </c>
      <c r="M18" s="14"/>
      <c r="S18" s="4">
        <v>13</v>
      </c>
      <c r="T18" s="4"/>
      <c r="V18" s="10">
        <v>8.3333333333333332E-3</v>
      </c>
      <c r="AF18" s="2" t="s">
        <v>403</v>
      </c>
      <c r="AG18" s="2" t="s">
        <v>518</v>
      </c>
      <c r="AI18" s="9" t="s">
        <v>1297</v>
      </c>
      <c r="AJ18" s="9" t="s">
        <v>1210</v>
      </c>
      <c r="AK18" s="9" t="s">
        <v>1211</v>
      </c>
      <c r="AL18" s="9" t="s">
        <v>1212</v>
      </c>
      <c r="AM18" s="9" t="s">
        <v>1308</v>
      </c>
      <c r="AO18" s="159"/>
      <c r="AP18" s="160"/>
      <c r="AQ18" s="160"/>
      <c r="AR18" s="160"/>
      <c r="AS18" s="161"/>
    </row>
    <row r="19" spans="2:48" ht="15" customHeight="1">
      <c r="B19" s="14" t="s">
        <v>35</v>
      </c>
      <c r="C19" s="15" t="s">
        <v>77</v>
      </c>
      <c r="D19" s="15" t="s">
        <v>899</v>
      </c>
      <c r="E19" s="16" t="s">
        <v>1038</v>
      </c>
      <c r="F19" s="14" t="s">
        <v>37</v>
      </c>
      <c r="G19" s="17" t="str">
        <f t="shared" si="0"/>
        <v>69KV / 34,3 KM</v>
      </c>
      <c r="H19" s="14" t="s">
        <v>78</v>
      </c>
      <c r="I19" s="14">
        <v>34.299999999999997</v>
      </c>
      <c r="J19" s="14" t="s">
        <v>43</v>
      </c>
      <c r="K19" s="18" t="s">
        <v>67</v>
      </c>
      <c r="L19" s="14" t="s">
        <v>76</v>
      </c>
      <c r="M19" s="14"/>
      <c r="S19" s="4">
        <v>14</v>
      </c>
      <c r="V19" s="10">
        <v>9.0277777777777769E-3</v>
      </c>
      <c r="AF19" s="2" t="s">
        <v>403</v>
      </c>
      <c r="AG19" s="2" t="s">
        <v>19</v>
      </c>
      <c r="AI19" s="9" t="s">
        <v>1297</v>
      </c>
      <c r="AJ19" s="9" t="s">
        <v>1213</v>
      </c>
      <c r="AK19" s="9" t="s">
        <v>1211</v>
      </c>
      <c r="AL19" s="9" t="s">
        <v>1193</v>
      </c>
      <c r="AM19" s="9" t="s">
        <v>1309</v>
      </c>
      <c r="AO19" s="159"/>
      <c r="AP19" s="160"/>
      <c r="AQ19" s="160"/>
      <c r="AR19" s="160"/>
      <c r="AS19" s="161"/>
    </row>
    <row r="20" spans="2:48" ht="15" customHeight="1">
      <c r="B20" s="14" t="s">
        <v>35</v>
      </c>
      <c r="C20" s="15" t="s">
        <v>79</v>
      </c>
      <c r="D20" s="15" t="s">
        <v>900</v>
      </c>
      <c r="E20" s="16" t="s">
        <v>1039</v>
      </c>
      <c r="F20" s="14" t="s">
        <v>37</v>
      </c>
      <c r="G20" s="17" t="str">
        <f t="shared" si="0"/>
        <v>69KV / 0,85 KM</v>
      </c>
      <c r="H20" s="14" t="s">
        <v>80</v>
      </c>
      <c r="I20" s="14">
        <v>0.85</v>
      </c>
      <c r="J20" s="14" t="s">
        <v>6</v>
      </c>
      <c r="K20" s="18" t="s">
        <v>39</v>
      </c>
      <c r="L20" s="14" t="s">
        <v>45</v>
      </c>
      <c r="M20" s="14"/>
      <c r="S20" s="4">
        <v>15</v>
      </c>
      <c r="V20" s="10">
        <v>9.7222222222222206E-3</v>
      </c>
      <c r="AF20" s="2" t="s">
        <v>403</v>
      </c>
      <c r="AG20" s="2" t="s">
        <v>882</v>
      </c>
      <c r="AI20" s="9" t="s">
        <v>1297</v>
      </c>
      <c r="AJ20" s="9" t="s">
        <v>1214</v>
      </c>
      <c r="AK20" s="9" t="s">
        <v>1211</v>
      </c>
      <c r="AL20" s="9" t="s">
        <v>1193</v>
      </c>
      <c r="AM20" s="9" t="s">
        <v>1310</v>
      </c>
      <c r="AO20" s="162"/>
      <c r="AP20" s="163"/>
      <c r="AQ20" s="163"/>
      <c r="AR20" s="163"/>
      <c r="AS20" s="164"/>
    </row>
    <row r="21" spans="2:48" ht="12.75">
      <c r="B21" s="14" t="s">
        <v>35</v>
      </c>
      <c r="C21" s="15" t="s">
        <v>81</v>
      </c>
      <c r="D21" s="15" t="s">
        <v>901</v>
      </c>
      <c r="E21" s="16" t="s">
        <v>1040</v>
      </c>
      <c r="F21" s="14" t="s">
        <v>37</v>
      </c>
      <c r="G21" s="17" t="str">
        <f t="shared" si="0"/>
        <v>69KV / 11,24 KM</v>
      </c>
      <c r="H21" s="14" t="s">
        <v>82</v>
      </c>
      <c r="I21" s="14">
        <v>11.24</v>
      </c>
      <c r="J21" s="14" t="s">
        <v>6</v>
      </c>
      <c r="K21" s="18" t="s">
        <v>67</v>
      </c>
      <c r="L21" s="14" t="s">
        <v>45</v>
      </c>
      <c r="M21" s="14"/>
      <c r="S21" s="4">
        <v>16</v>
      </c>
      <c r="V21" s="10">
        <v>1.0416666666666664E-2</v>
      </c>
      <c r="AF21" s="2" t="s">
        <v>403</v>
      </c>
      <c r="AG21" s="2" t="s">
        <v>883</v>
      </c>
      <c r="AI21" s="9" t="s">
        <v>1297</v>
      </c>
      <c r="AJ21" s="9" t="s">
        <v>1215</v>
      </c>
      <c r="AK21" s="9" t="s">
        <v>1216</v>
      </c>
      <c r="AL21" s="9" t="s">
        <v>1188</v>
      </c>
      <c r="AM21" s="9" t="s">
        <v>1302</v>
      </c>
    </row>
    <row r="22" spans="2:48" ht="12.75">
      <c r="B22" s="14" t="s">
        <v>35</v>
      </c>
      <c r="C22" s="15" t="s">
        <v>83</v>
      </c>
      <c r="D22" s="15" t="s">
        <v>902</v>
      </c>
      <c r="E22" s="16" t="s">
        <v>1041</v>
      </c>
      <c r="F22" s="14" t="s">
        <v>37</v>
      </c>
      <c r="G22" s="17" t="str">
        <f t="shared" si="0"/>
        <v>69KV / 8,56 KM</v>
      </c>
      <c r="H22" s="14" t="s">
        <v>84</v>
      </c>
      <c r="I22" s="14">
        <v>8.56</v>
      </c>
      <c r="J22" s="14" t="s">
        <v>6</v>
      </c>
      <c r="K22" s="18" t="s">
        <v>39</v>
      </c>
      <c r="L22" s="14" t="s">
        <v>85</v>
      </c>
      <c r="M22" s="14"/>
      <c r="S22" s="4">
        <v>17</v>
      </c>
      <c r="V22" s="10">
        <v>1.1111111111111108E-2</v>
      </c>
      <c r="AF22" s="2" t="s">
        <v>407</v>
      </c>
      <c r="AG22" s="2" t="s">
        <v>543</v>
      </c>
      <c r="AI22" s="9" t="s">
        <v>1297</v>
      </c>
      <c r="AJ22" s="9" t="s">
        <v>1217</v>
      </c>
      <c r="AK22" s="9" t="s">
        <v>1218</v>
      </c>
      <c r="AL22" s="9" t="s">
        <v>1188</v>
      </c>
      <c r="AM22" s="9" t="s">
        <v>1302</v>
      </c>
    </row>
    <row r="23" spans="2:48" ht="12.75">
      <c r="B23" s="14" t="s">
        <v>35</v>
      </c>
      <c r="C23" s="15" t="s">
        <v>86</v>
      </c>
      <c r="D23" s="15" t="s">
        <v>903</v>
      </c>
      <c r="E23" s="16" t="s">
        <v>1042</v>
      </c>
      <c r="F23" s="14" t="s">
        <v>37</v>
      </c>
      <c r="G23" s="17" t="str">
        <f t="shared" si="0"/>
        <v>69KV / 9,89 KM</v>
      </c>
      <c r="H23" s="14" t="s">
        <v>87</v>
      </c>
      <c r="I23" s="14">
        <v>9.89</v>
      </c>
      <c r="J23" s="14" t="s">
        <v>6</v>
      </c>
      <c r="K23" s="18" t="s">
        <v>39</v>
      </c>
      <c r="L23" s="14" t="s">
        <v>85</v>
      </c>
      <c r="M23" s="14"/>
      <c r="S23" s="4">
        <v>18</v>
      </c>
      <c r="V23" s="10">
        <v>1.1805555555555552E-2</v>
      </c>
      <c r="AF23" s="2" t="s">
        <v>407</v>
      </c>
      <c r="AG23" s="2" t="s">
        <v>1353</v>
      </c>
      <c r="AI23" s="9" t="s">
        <v>1297</v>
      </c>
      <c r="AJ23" s="9" t="s">
        <v>1219</v>
      </c>
      <c r="AK23" s="9" t="s">
        <v>1220</v>
      </c>
      <c r="AL23" s="9" t="s">
        <v>1193</v>
      </c>
      <c r="AM23" s="9" t="s">
        <v>1303</v>
      </c>
    </row>
    <row r="24" spans="2:48" ht="12.75">
      <c r="B24" s="14" t="s">
        <v>35</v>
      </c>
      <c r="C24" s="15" t="s">
        <v>88</v>
      </c>
      <c r="D24" s="15" t="s">
        <v>904</v>
      </c>
      <c r="E24" s="16" t="s">
        <v>1043</v>
      </c>
      <c r="F24" s="14" t="s">
        <v>37</v>
      </c>
      <c r="G24" s="17" t="str">
        <f t="shared" si="0"/>
        <v>69KV / 8,5 KM</v>
      </c>
      <c r="H24" s="14" t="s">
        <v>89</v>
      </c>
      <c r="I24" s="14">
        <v>8.5</v>
      </c>
      <c r="J24" s="14" t="s">
        <v>6</v>
      </c>
      <c r="K24" s="18" t="s">
        <v>39</v>
      </c>
      <c r="L24" s="14" t="s">
        <v>40</v>
      </c>
      <c r="M24" s="14"/>
      <c r="S24" s="4">
        <v>19</v>
      </c>
      <c r="V24" s="10">
        <v>1.2499999999999995E-2</v>
      </c>
      <c r="AF24" s="2" t="s">
        <v>407</v>
      </c>
      <c r="AG24" s="2" t="s">
        <v>1176</v>
      </c>
      <c r="AI24" s="9" t="s">
        <v>1297</v>
      </c>
      <c r="AJ24" s="9" t="s">
        <v>1221</v>
      </c>
      <c r="AK24" s="9" t="s">
        <v>1218</v>
      </c>
      <c r="AL24" s="9" t="s">
        <v>1193</v>
      </c>
      <c r="AM24" s="9" t="s">
        <v>1303</v>
      </c>
    </row>
    <row r="25" spans="2:48" ht="12.75">
      <c r="B25" s="14" t="s">
        <v>35</v>
      </c>
      <c r="C25" s="15" t="s">
        <v>90</v>
      </c>
      <c r="D25" s="15" t="s">
        <v>905</v>
      </c>
      <c r="E25" s="16" t="s">
        <v>1044</v>
      </c>
      <c r="F25" s="14" t="s">
        <v>37</v>
      </c>
      <c r="G25" s="17" t="str">
        <f t="shared" si="0"/>
        <v>69KV / 30,18 KM</v>
      </c>
      <c r="H25" s="14" t="s">
        <v>91</v>
      </c>
      <c r="I25" s="14">
        <v>30.18</v>
      </c>
      <c r="J25" s="14" t="s">
        <v>43</v>
      </c>
      <c r="K25" s="18" t="s">
        <v>67</v>
      </c>
      <c r="L25" s="14" t="s">
        <v>92</v>
      </c>
      <c r="M25" s="14"/>
      <c r="S25" s="4">
        <v>20</v>
      </c>
      <c r="V25" s="10">
        <v>1.3194444444444439E-2</v>
      </c>
      <c r="AF25" s="2" t="s">
        <v>407</v>
      </c>
      <c r="AG25" s="2" t="s">
        <v>665</v>
      </c>
      <c r="AI25" s="9" t="s">
        <v>1297</v>
      </c>
      <c r="AJ25" s="9" t="s">
        <v>1222</v>
      </c>
      <c r="AK25" s="9" t="s">
        <v>1220</v>
      </c>
      <c r="AL25" s="9" t="s">
        <v>1193</v>
      </c>
      <c r="AM25" s="9" t="s">
        <v>1311</v>
      </c>
    </row>
    <row r="26" spans="2:48" ht="12.75">
      <c r="B26" s="14" t="s">
        <v>35</v>
      </c>
      <c r="C26" s="15" t="s">
        <v>93</v>
      </c>
      <c r="D26" s="15" t="s">
        <v>906</v>
      </c>
      <c r="E26" s="16" t="s">
        <v>1045</v>
      </c>
      <c r="F26" s="14" t="s">
        <v>37</v>
      </c>
      <c r="G26" s="17" t="str">
        <f t="shared" si="0"/>
        <v>69KV / 30,52 KM</v>
      </c>
      <c r="H26" s="14" t="s">
        <v>94</v>
      </c>
      <c r="I26" s="14">
        <v>30.52</v>
      </c>
      <c r="J26" s="14" t="s">
        <v>43</v>
      </c>
      <c r="K26" s="18" t="s">
        <v>67</v>
      </c>
      <c r="L26" s="14" t="s">
        <v>92</v>
      </c>
      <c r="M26" s="14"/>
      <c r="S26" s="4">
        <v>21</v>
      </c>
      <c r="V26" s="10">
        <v>1.3888888888888883E-2</v>
      </c>
      <c r="AF26" s="2" t="s">
        <v>407</v>
      </c>
      <c r="AG26" s="2" t="s">
        <v>1177</v>
      </c>
      <c r="AI26" s="9" t="s">
        <v>1297</v>
      </c>
      <c r="AJ26" s="9" t="s">
        <v>1223</v>
      </c>
      <c r="AK26" s="9" t="s">
        <v>1218</v>
      </c>
      <c r="AL26" s="9" t="s">
        <v>1193</v>
      </c>
      <c r="AM26" s="9" t="s">
        <v>1311</v>
      </c>
    </row>
    <row r="27" spans="2:48" ht="12.75">
      <c r="B27" s="14" t="s">
        <v>35</v>
      </c>
      <c r="C27" s="15" t="s">
        <v>95</v>
      </c>
      <c r="D27" s="15" t="s">
        <v>907</v>
      </c>
      <c r="E27" s="16" t="s">
        <v>1046</v>
      </c>
      <c r="F27" s="14" t="s">
        <v>37</v>
      </c>
      <c r="G27" s="17" t="str">
        <f t="shared" si="0"/>
        <v>69KV / 5,1 KM</v>
      </c>
      <c r="H27" s="14" t="s">
        <v>96</v>
      </c>
      <c r="I27" s="14">
        <v>5.0999999999999996</v>
      </c>
      <c r="J27" s="14" t="s">
        <v>6</v>
      </c>
      <c r="K27" s="18" t="s">
        <v>67</v>
      </c>
      <c r="L27" s="14" t="s">
        <v>97</v>
      </c>
      <c r="M27" s="14"/>
      <c r="S27" s="4">
        <v>22</v>
      </c>
      <c r="V27" s="10">
        <v>1.4583333333333327E-2</v>
      </c>
      <c r="AF27" s="2" t="s">
        <v>407</v>
      </c>
      <c r="AG27" s="2" t="s">
        <v>532</v>
      </c>
      <c r="AI27" s="9" t="s">
        <v>1297</v>
      </c>
      <c r="AJ27" s="9" t="s">
        <v>1224</v>
      </c>
      <c r="AK27" s="9" t="s">
        <v>1216</v>
      </c>
      <c r="AL27" s="9" t="s">
        <v>1225</v>
      </c>
      <c r="AM27" s="9" t="s">
        <v>1310</v>
      </c>
    </row>
    <row r="28" spans="2:48" ht="12.75">
      <c r="B28" s="14" t="s">
        <v>35</v>
      </c>
      <c r="C28" s="15" t="s">
        <v>98</v>
      </c>
      <c r="D28" s="15" t="s">
        <v>908</v>
      </c>
      <c r="E28" s="16" t="s">
        <v>1047</v>
      </c>
      <c r="F28" s="14" t="s">
        <v>37</v>
      </c>
      <c r="G28" s="17" t="str">
        <f t="shared" si="0"/>
        <v>69KV / 27,3 KM</v>
      </c>
      <c r="H28" s="14" t="s">
        <v>99</v>
      </c>
      <c r="I28" s="14">
        <v>27.3</v>
      </c>
      <c r="J28" s="14" t="s">
        <v>43</v>
      </c>
      <c r="K28" s="18" t="s">
        <v>44</v>
      </c>
      <c r="L28" s="14" t="s">
        <v>76</v>
      </c>
      <c r="M28" s="14"/>
      <c r="S28" s="4">
        <v>23</v>
      </c>
      <c r="V28" s="10">
        <v>1.527777777777777E-2</v>
      </c>
      <c r="AF28" s="2" t="s">
        <v>407</v>
      </c>
      <c r="AG28" s="2" t="s">
        <v>528</v>
      </c>
      <c r="AI28" s="9" t="s">
        <v>1297</v>
      </c>
      <c r="AJ28" s="9" t="s">
        <v>1226</v>
      </c>
      <c r="AK28" s="9" t="s">
        <v>1218</v>
      </c>
      <c r="AL28" s="9" t="s">
        <v>1225</v>
      </c>
      <c r="AM28" s="9" t="s">
        <v>1310</v>
      </c>
    </row>
    <row r="29" spans="2:48" ht="12.75">
      <c r="B29" s="14" t="s">
        <v>35</v>
      </c>
      <c r="C29" s="15" t="s">
        <v>100</v>
      </c>
      <c r="D29" s="15" t="s">
        <v>909</v>
      </c>
      <c r="E29" s="16" t="s">
        <v>1048</v>
      </c>
      <c r="F29" s="14" t="s">
        <v>37</v>
      </c>
      <c r="G29" s="17" t="str">
        <f t="shared" si="0"/>
        <v>69KV / 4,818 KM</v>
      </c>
      <c r="H29" s="14" t="s">
        <v>101</v>
      </c>
      <c r="I29" s="14">
        <v>4.8180000000000005</v>
      </c>
      <c r="J29" s="14" t="s">
        <v>43</v>
      </c>
      <c r="K29" s="18" t="s">
        <v>44</v>
      </c>
      <c r="L29" s="14" t="s">
        <v>85</v>
      </c>
      <c r="M29" s="14"/>
      <c r="S29" s="4">
        <v>24</v>
      </c>
      <c r="V29" s="10">
        <v>1.5972222222222214E-2</v>
      </c>
      <c r="AF29" s="2" t="s">
        <v>407</v>
      </c>
      <c r="AG29" s="2" t="s">
        <v>1363</v>
      </c>
      <c r="AI29" s="9" t="s">
        <v>1297</v>
      </c>
      <c r="AJ29" s="9" t="s">
        <v>1227</v>
      </c>
      <c r="AK29" s="9" t="s">
        <v>1192</v>
      </c>
      <c r="AL29" s="9" t="s">
        <v>1199</v>
      </c>
      <c r="AM29" s="9" t="s">
        <v>1198</v>
      </c>
    </row>
    <row r="30" spans="2:48" ht="12.75">
      <c r="B30" s="14" t="s">
        <v>35</v>
      </c>
      <c r="C30" s="15" t="s">
        <v>102</v>
      </c>
      <c r="D30" s="15" t="s">
        <v>910</v>
      </c>
      <c r="E30" s="16" t="s">
        <v>1049</v>
      </c>
      <c r="F30" s="14" t="s">
        <v>37</v>
      </c>
      <c r="G30" s="17" t="str">
        <f t="shared" si="0"/>
        <v>69KV / 4,2 KM</v>
      </c>
      <c r="H30" s="14" t="s">
        <v>103</v>
      </c>
      <c r="I30" s="14">
        <v>4.2</v>
      </c>
      <c r="J30" s="14" t="s">
        <v>6</v>
      </c>
      <c r="K30" s="18" t="s">
        <v>67</v>
      </c>
      <c r="L30" s="14" t="s">
        <v>97</v>
      </c>
      <c r="M30" s="14"/>
      <c r="S30" s="4">
        <v>25</v>
      </c>
      <c r="V30" s="10">
        <v>1.6666666666666659E-2</v>
      </c>
      <c r="AF30" s="2" t="s">
        <v>404</v>
      </c>
      <c r="AG30" s="2" t="s">
        <v>569</v>
      </c>
      <c r="AI30" s="9" t="s">
        <v>1297</v>
      </c>
      <c r="AJ30" s="9" t="s">
        <v>1228</v>
      </c>
      <c r="AK30" s="9" t="s">
        <v>1229</v>
      </c>
      <c r="AL30" s="9" t="s">
        <v>1199</v>
      </c>
      <c r="AM30" s="9" t="s">
        <v>1198</v>
      </c>
    </row>
    <row r="31" spans="2:48" ht="12.75">
      <c r="B31" s="14" t="s">
        <v>35</v>
      </c>
      <c r="C31" s="15" t="s">
        <v>104</v>
      </c>
      <c r="D31" s="15" t="s">
        <v>911</v>
      </c>
      <c r="E31" s="16" t="s">
        <v>1050</v>
      </c>
      <c r="F31" s="14" t="s">
        <v>37</v>
      </c>
      <c r="G31" s="17" t="str">
        <f t="shared" si="0"/>
        <v>69KV / 7,2 KM</v>
      </c>
      <c r="H31" s="14" t="s">
        <v>105</v>
      </c>
      <c r="I31" s="14">
        <v>7.2</v>
      </c>
      <c r="J31" s="14" t="s">
        <v>43</v>
      </c>
      <c r="K31" s="18" t="s">
        <v>44</v>
      </c>
      <c r="L31" s="14" t="s">
        <v>57</v>
      </c>
      <c r="M31" s="14"/>
      <c r="S31" s="4">
        <v>26</v>
      </c>
      <c r="V31" s="10">
        <v>1.7361111111111105E-2</v>
      </c>
      <c r="AF31" s="2" t="s">
        <v>404</v>
      </c>
      <c r="AG31" s="2" t="s">
        <v>565</v>
      </c>
      <c r="AI31" s="9" t="s">
        <v>1297</v>
      </c>
      <c r="AJ31" s="9" t="s">
        <v>1230</v>
      </c>
      <c r="AK31" s="9" t="s">
        <v>1231</v>
      </c>
      <c r="AL31" s="9" t="s">
        <v>1193</v>
      </c>
      <c r="AM31" s="9" t="s">
        <v>1309</v>
      </c>
    </row>
    <row r="32" spans="2:48" ht="12.75">
      <c r="B32" s="14" t="s">
        <v>35</v>
      </c>
      <c r="C32" s="15" t="s">
        <v>106</v>
      </c>
      <c r="D32" s="15" t="s">
        <v>912</v>
      </c>
      <c r="E32" s="16" t="s">
        <v>1051</v>
      </c>
      <c r="F32" s="14" t="s">
        <v>37</v>
      </c>
      <c r="G32" s="17" t="str">
        <f t="shared" si="0"/>
        <v>69KV / 4,62 KM</v>
      </c>
      <c r="H32" s="14" t="s">
        <v>107</v>
      </c>
      <c r="I32" s="14">
        <v>4.62</v>
      </c>
      <c r="J32" s="14" t="s">
        <v>43</v>
      </c>
      <c r="K32" s="18" t="s">
        <v>44</v>
      </c>
      <c r="L32" s="14" t="s">
        <v>10</v>
      </c>
      <c r="M32" s="14"/>
      <c r="S32" s="4">
        <v>27</v>
      </c>
      <c r="V32" s="10">
        <v>1.805555555555555E-2</v>
      </c>
      <c r="AF32" s="2" t="s">
        <v>404</v>
      </c>
      <c r="AG32" s="2" t="s">
        <v>1175</v>
      </c>
      <c r="AI32" s="9" t="s">
        <v>1297</v>
      </c>
      <c r="AJ32" s="9" t="s">
        <v>1232</v>
      </c>
      <c r="AK32" s="9" t="s">
        <v>1233</v>
      </c>
      <c r="AL32" s="9" t="s">
        <v>1193</v>
      </c>
      <c r="AM32" s="9" t="s">
        <v>1309</v>
      </c>
    </row>
    <row r="33" spans="2:39" ht="12.75" customHeight="1">
      <c r="B33" s="14" t="s">
        <v>35</v>
      </c>
      <c r="C33" s="15" t="s">
        <v>108</v>
      </c>
      <c r="D33" s="15" t="s">
        <v>913</v>
      </c>
      <c r="E33" s="16" t="s">
        <v>1052</v>
      </c>
      <c r="F33" s="14" t="s">
        <v>37</v>
      </c>
      <c r="G33" s="17" t="str">
        <f t="shared" si="0"/>
        <v>69KV / 4,62 KM</v>
      </c>
      <c r="H33" s="14" t="s">
        <v>109</v>
      </c>
      <c r="I33" s="14">
        <v>4.62</v>
      </c>
      <c r="J33" s="14" t="s">
        <v>43</v>
      </c>
      <c r="K33" s="18" t="s">
        <v>44</v>
      </c>
      <c r="L33" s="14" t="s">
        <v>10</v>
      </c>
      <c r="M33" s="14"/>
      <c r="S33" s="4">
        <v>28</v>
      </c>
      <c r="V33" s="10">
        <v>1.8749999999999996E-2</v>
      </c>
      <c r="AF33" s="2" t="s">
        <v>404</v>
      </c>
      <c r="AG33" s="2" t="s">
        <v>557</v>
      </c>
      <c r="AI33" s="9" t="s">
        <v>1297</v>
      </c>
      <c r="AJ33" s="9" t="s">
        <v>1234</v>
      </c>
      <c r="AK33" s="9" t="s">
        <v>1231</v>
      </c>
      <c r="AL33" s="9" t="s">
        <v>1193</v>
      </c>
      <c r="AM33" s="9" t="s">
        <v>1309</v>
      </c>
    </row>
    <row r="34" spans="2:39" ht="12.75">
      <c r="B34" s="14" t="s">
        <v>35</v>
      </c>
      <c r="C34" s="15" t="s">
        <v>110</v>
      </c>
      <c r="D34" s="15" t="s">
        <v>914</v>
      </c>
      <c r="E34" s="16" t="s">
        <v>1053</v>
      </c>
      <c r="F34" s="14" t="s">
        <v>37</v>
      </c>
      <c r="G34" s="17" t="str">
        <f t="shared" si="0"/>
        <v>69KV / 5,67 KM</v>
      </c>
      <c r="H34" s="14" t="s">
        <v>111</v>
      </c>
      <c r="I34" s="14">
        <v>5.67</v>
      </c>
      <c r="J34" s="14" t="s">
        <v>24</v>
      </c>
      <c r="K34" s="18" t="s">
        <v>67</v>
      </c>
      <c r="L34" s="14" t="s">
        <v>68</v>
      </c>
      <c r="M34" s="14"/>
      <c r="S34" s="4">
        <v>29</v>
      </c>
      <c r="V34" s="10">
        <v>1.9444444444444441E-2</v>
      </c>
      <c r="AF34" s="2" t="s">
        <v>1170</v>
      </c>
      <c r="AG34" s="2" t="s">
        <v>575</v>
      </c>
      <c r="AI34" s="9" t="s">
        <v>1316</v>
      </c>
      <c r="AJ34" s="9" t="s">
        <v>1235</v>
      </c>
      <c r="AK34" s="9" t="s">
        <v>1231</v>
      </c>
      <c r="AL34" s="9" t="s">
        <v>1193</v>
      </c>
      <c r="AM34" s="9" t="s">
        <v>1309</v>
      </c>
    </row>
    <row r="35" spans="2:39" ht="12.75">
      <c r="B35" s="14" t="s">
        <v>35</v>
      </c>
      <c r="C35" s="15" t="s">
        <v>112</v>
      </c>
      <c r="D35" s="15" t="s">
        <v>915</v>
      </c>
      <c r="E35" s="16" t="s">
        <v>1054</v>
      </c>
      <c r="F35" s="14" t="s">
        <v>37</v>
      </c>
      <c r="G35" s="17" t="str">
        <f t="shared" si="0"/>
        <v>69KV / 5,22 KM</v>
      </c>
      <c r="H35" s="14" t="s">
        <v>113</v>
      </c>
      <c r="I35" s="14">
        <v>5.22</v>
      </c>
      <c r="J35" s="14" t="s">
        <v>43</v>
      </c>
      <c r="K35" s="18" t="s">
        <v>44</v>
      </c>
      <c r="L35" s="14" t="s">
        <v>68</v>
      </c>
      <c r="M35" s="14"/>
      <c r="S35" s="4">
        <v>30</v>
      </c>
      <c r="V35" s="10">
        <v>2.0138888888888887E-2</v>
      </c>
      <c r="AF35" s="2" t="s">
        <v>1170</v>
      </c>
      <c r="AG35" s="2" t="s">
        <v>603</v>
      </c>
      <c r="AI35" s="9" t="s">
        <v>1317</v>
      </c>
      <c r="AJ35" s="9" t="s">
        <v>1236</v>
      </c>
      <c r="AK35" s="9" t="s">
        <v>1237</v>
      </c>
      <c r="AL35" s="9" t="s">
        <v>1238</v>
      </c>
      <c r="AM35" s="9" t="s">
        <v>1312</v>
      </c>
    </row>
    <row r="36" spans="2:39" ht="12.75">
      <c r="B36" s="14" t="s">
        <v>35</v>
      </c>
      <c r="C36" s="15" t="s">
        <v>114</v>
      </c>
      <c r="D36" s="15" t="s">
        <v>916</v>
      </c>
      <c r="E36" s="16" t="s">
        <v>1055</v>
      </c>
      <c r="F36" s="14" t="s">
        <v>37</v>
      </c>
      <c r="G36" s="17" t="str">
        <f t="shared" si="0"/>
        <v>69KV / 5,14 KM</v>
      </c>
      <c r="H36" s="14" t="s">
        <v>115</v>
      </c>
      <c r="I36" s="14">
        <v>5.14</v>
      </c>
      <c r="J36" s="14" t="s">
        <v>24</v>
      </c>
      <c r="K36" s="18" t="s">
        <v>67</v>
      </c>
      <c r="L36" s="14" t="s">
        <v>73</v>
      </c>
      <c r="M36" s="14"/>
      <c r="S36" s="4">
        <v>31</v>
      </c>
      <c r="V36" s="10">
        <v>2.0833333333333332E-2</v>
      </c>
      <c r="AF36" s="2" t="s">
        <v>405</v>
      </c>
      <c r="AG36" s="2" t="s">
        <v>1180</v>
      </c>
      <c r="AI36" s="9" t="s">
        <v>1317</v>
      </c>
      <c r="AJ36" s="9" t="s">
        <v>1239</v>
      </c>
      <c r="AK36" s="9" t="s">
        <v>1237</v>
      </c>
      <c r="AL36" s="9" t="s">
        <v>1199</v>
      </c>
      <c r="AM36" s="9" t="s">
        <v>1198</v>
      </c>
    </row>
    <row r="37" spans="2:39" ht="12.75">
      <c r="B37" s="14" t="s">
        <v>35</v>
      </c>
      <c r="C37" s="15" t="s">
        <v>116</v>
      </c>
      <c r="D37" s="15" t="s">
        <v>917</v>
      </c>
      <c r="E37" s="16" t="s">
        <v>1056</v>
      </c>
      <c r="F37" s="14" t="s">
        <v>37</v>
      </c>
      <c r="G37" s="17" t="str">
        <f t="shared" si="0"/>
        <v>69KV / 15,48 KM</v>
      </c>
      <c r="H37" s="14" t="s">
        <v>117</v>
      </c>
      <c r="I37" s="14">
        <v>15.48</v>
      </c>
      <c r="J37" s="14" t="s">
        <v>24</v>
      </c>
      <c r="K37" s="18" t="s">
        <v>67</v>
      </c>
      <c r="L37" s="14" t="s">
        <v>45</v>
      </c>
      <c r="M37" s="14"/>
      <c r="S37" s="4"/>
      <c r="V37" s="10">
        <v>2.1527777777777778E-2</v>
      </c>
      <c r="AF37" s="2" t="s">
        <v>1167</v>
      </c>
      <c r="AG37" s="2" t="s">
        <v>1181</v>
      </c>
      <c r="AI37" s="9" t="s">
        <v>1317</v>
      </c>
      <c r="AJ37" s="9" t="s">
        <v>1240</v>
      </c>
      <c r="AK37" s="9" t="s">
        <v>1192</v>
      </c>
      <c r="AL37" s="9" t="s">
        <v>1188</v>
      </c>
      <c r="AM37" s="9" t="s">
        <v>1302</v>
      </c>
    </row>
    <row r="38" spans="2:39" ht="12.75">
      <c r="B38" s="14" t="s">
        <v>35</v>
      </c>
      <c r="C38" s="15" t="s">
        <v>118</v>
      </c>
      <c r="D38" s="15" t="s">
        <v>918</v>
      </c>
      <c r="E38" s="16" t="s">
        <v>1057</v>
      </c>
      <c r="F38" s="14" t="s">
        <v>37</v>
      </c>
      <c r="G38" s="17" t="str">
        <f t="shared" si="0"/>
        <v>69KV / 11,29 KM</v>
      </c>
      <c r="H38" s="14" t="s">
        <v>119</v>
      </c>
      <c r="I38" s="14">
        <v>11.29</v>
      </c>
      <c r="J38" s="14" t="s">
        <v>43</v>
      </c>
      <c r="K38" s="18" t="s">
        <v>67</v>
      </c>
      <c r="L38" s="14" t="s">
        <v>40</v>
      </c>
      <c r="M38" s="14"/>
      <c r="S38" s="4"/>
      <c r="V38" s="10">
        <v>2.2222222222222223E-2</v>
      </c>
      <c r="AI38" s="9" t="s">
        <v>1317</v>
      </c>
      <c r="AJ38" s="9" t="s">
        <v>1241</v>
      </c>
      <c r="AK38" s="9" t="s">
        <v>1192</v>
      </c>
      <c r="AL38" s="9" t="s">
        <v>1193</v>
      </c>
      <c r="AM38" s="9" t="s">
        <v>1303</v>
      </c>
    </row>
    <row r="39" spans="2:39" ht="12.75">
      <c r="B39" s="14" t="s">
        <v>35</v>
      </c>
      <c r="C39" s="15" t="s">
        <v>120</v>
      </c>
      <c r="D39" s="15" t="s">
        <v>919</v>
      </c>
      <c r="E39" s="16" t="s">
        <v>1058</v>
      </c>
      <c r="F39" s="14" t="s">
        <v>37</v>
      </c>
      <c r="G39" s="17" t="str">
        <f t="shared" si="0"/>
        <v>69KV / 11,7 KM</v>
      </c>
      <c r="H39" s="14" t="s">
        <v>121</v>
      </c>
      <c r="I39" s="14">
        <v>11.7</v>
      </c>
      <c r="J39" s="14" t="s">
        <v>43</v>
      </c>
      <c r="K39" s="18" t="s">
        <v>67</v>
      </c>
      <c r="L39" s="14" t="s">
        <v>10</v>
      </c>
      <c r="M39" s="14"/>
      <c r="S39" s="4"/>
      <c r="V39" s="10">
        <v>2.2916666666666669E-2</v>
      </c>
      <c r="AI39" s="9" t="s">
        <v>1317</v>
      </c>
      <c r="AJ39" s="9" t="s">
        <v>1242</v>
      </c>
      <c r="AK39" s="9" t="s">
        <v>1192</v>
      </c>
      <c r="AL39" s="9" t="s">
        <v>1193</v>
      </c>
      <c r="AM39" s="9" t="s">
        <v>1304</v>
      </c>
    </row>
    <row r="40" spans="2:39" ht="12.75">
      <c r="B40" s="14" t="s">
        <v>35</v>
      </c>
      <c r="C40" s="15" t="s">
        <v>122</v>
      </c>
      <c r="D40" s="15" t="s">
        <v>920</v>
      </c>
      <c r="E40" s="16" t="s">
        <v>1059</v>
      </c>
      <c r="F40" s="14" t="s">
        <v>37</v>
      </c>
      <c r="G40" s="17" t="str">
        <f t="shared" si="0"/>
        <v>69KV / 1,3 KM</v>
      </c>
      <c r="H40" s="14" t="s">
        <v>123</v>
      </c>
      <c r="I40" s="14">
        <v>1.3</v>
      </c>
      <c r="J40" s="14" t="s">
        <v>43</v>
      </c>
      <c r="K40" s="18" t="s">
        <v>44</v>
      </c>
      <c r="L40" s="14" t="s">
        <v>40</v>
      </c>
      <c r="M40" s="14"/>
      <c r="S40" s="4"/>
      <c r="V40" s="10">
        <v>2.3611111111111114E-2</v>
      </c>
      <c r="AI40" s="9" t="s">
        <v>1317</v>
      </c>
      <c r="AJ40" s="9" t="s">
        <v>1243</v>
      </c>
      <c r="AK40" s="9" t="s">
        <v>1192</v>
      </c>
      <c r="AL40" s="9" t="s">
        <v>1199</v>
      </c>
      <c r="AM40" s="9" t="s">
        <v>1198</v>
      </c>
    </row>
    <row r="41" spans="2:39" ht="12.75">
      <c r="B41" s="14" t="s">
        <v>35</v>
      </c>
      <c r="C41" s="15" t="s">
        <v>124</v>
      </c>
      <c r="D41" s="15" t="s">
        <v>921</v>
      </c>
      <c r="E41" s="16" t="s">
        <v>1060</v>
      </c>
      <c r="F41" s="14" t="s">
        <v>37</v>
      </c>
      <c r="G41" s="17" t="str">
        <f t="shared" si="0"/>
        <v>69KV / 6,2 KM</v>
      </c>
      <c r="H41" s="14" t="s">
        <v>125</v>
      </c>
      <c r="I41" s="14">
        <v>6.2</v>
      </c>
      <c r="J41" s="14" t="s">
        <v>43</v>
      </c>
      <c r="K41" s="18" t="s">
        <v>44</v>
      </c>
      <c r="L41" s="14" t="s">
        <v>48</v>
      </c>
      <c r="M41" s="14"/>
      <c r="S41" s="4"/>
      <c r="V41" s="10">
        <v>2.4305555555555559E-2</v>
      </c>
      <c r="AI41" s="9" t="s">
        <v>1298</v>
      </c>
      <c r="AJ41" s="9" t="s">
        <v>1244</v>
      </c>
      <c r="AK41" s="9" t="s">
        <v>1192</v>
      </c>
      <c r="AL41" s="9" t="s">
        <v>1188</v>
      </c>
      <c r="AM41" s="9" t="s">
        <v>1302</v>
      </c>
    </row>
    <row r="42" spans="2:39" ht="12.75">
      <c r="B42" s="14" t="s">
        <v>35</v>
      </c>
      <c r="C42" s="15" t="s">
        <v>126</v>
      </c>
      <c r="D42" s="15" t="s">
        <v>922</v>
      </c>
      <c r="E42" s="16" t="s">
        <v>1061</v>
      </c>
      <c r="F42" s="14" t="s">
        <v>37</v>
      </c>
      <c r="G42" s="17" t="str">
        <f t="shared" si="0"/>
        <v>69KV / 2,8 KM</v>
      </c>
      <c r="H42" s="14" t="s">
        <v>127</v>
      </c>
      <c r="I42" s="14">
        <v>2.8</v>
      </c>
      <c r="J42" s="14" t="s">
        <v>43</v>
      </c>
      <c r="K42" s="18" t="s">
        <v>67</v>
      </c>
      <c r="L42" s="14" t="s">
        <v>128</v>
      </c>
      <c r="M42" s="14"/>
      <c r="S42" s="4"/>
      <c r="V42" s="10">
        <v>2.5000000000000005E-2</v>
      </c>
      <c r="AI42" s="9" t="s">
        <v>1298</v>
      </c>
      <c r="AJ42" s="9" t="s">
        <v>1245</v>
      </c>
      <c r="AK42" s="9" t="s">
        <v>1229</v>
      </c>
      <c r="AL42" s="9" t="s">
        <v>1188</v>
      </c>
      <c r="AM42" s="9" t="s">
        <v>1302</v>
      </c>
    </row>
    <row r="43" spans="2:39" ht="12.75">
      <c r="B43" s="14" t="s">
        <v>35</v>
      </c>
      <c r="C43" s="15" t="s">
        <v>129</v>
      </c>
      <c r="D43" s="15" t="s">
        <v>923</v>
      </c>
      <c r="E43" s="16" t="s">
        <v>1062</v>
      </c>
      <c r="F43" s="14" t="s">
        <v>37</v>
      </c>
      <c r="G43" s="17" t="str">
        <f t="shared" si="0"/>
        <v>69KV / 4,64 KM</v>
      </c>
      <c r="H43" s="14" t="s">
        <v>130</v>
      </c>
      <c r="I43" s="14">
        <v>4.6399999999999997</v>
      </c>
      <c r="J43" s="14" t="s">
        <v>43</v>
      </c>
      <c r="K43" s="18" t="s">
        <v>44</v>
      </c>
      <c r="L43" s="14" t="s">
        <v>85</v>
      </c>
      <c r="M43" s="14"/>
      <c r="S43" s="4"/>
      <c r="V43" s="10">
        <v>2.569444444444445E-2</v>
      </c>
      <c r="AI43" s="9" t="s">
        <v>1298</v>
      </c>
      <c r="AJ43" s="9" t="s">
        <v>1246</v>
      </c>
      <c r="AK43" s="9" t="s">
        <v>1231</v>
      </c>
      <c r="AL43" s="9" t="s">
        <v>1188</v>
      </c>
      <c r="AM43" s="9" t="s">
        <v>1302</v>
      </c>
    </row>
    <row r="44" spans="2:39" ht="12.75">
      <c r="B44" s="14" t="s">
        <v>35</v>
      </c>
      <c r="C44" s="15" t="s">
        <v>131</v>
      </c>
      <c r="D44" s="15" t="s">
        <v>924</v>
      </c>
      <c r="E44" s="16" t="s">
        <v>1063</v>
      </c>
      <c r="F44" s="14" t="s">
        <v>37</v>
      </c>
      <c r="G44" s="17" t="str">
        <f t="shared" si="0"/>
        <v>69KV / 5,91 KM</v>
      </c>
      <c r="H44" s="14" t="s">
        <v>132</v>
      </c>
      <c r="I44" s="14">
        <v>5.91</v>
      </c>
      <c r="J44" s="14" t="s">
        <v>43</v>
      </c>
      <c r="K44" s="18" t="s">
        <v>67</v>
      </c>
      <c r="L44" s="14" t="s">
        <v>57</v>
      </c>
      <c r="M44" s="14"/>
      <c r="S44" s="4"/>
      <c r="V44" s="10">
        <v>2.6388888888888896E-2</v>
      </c>
      <c r="AI44" s="9" t="s">
        <v>1298</v>
      </c>
      <c r="AJ44" s="9" t="s">
        <v>1247</v>
      </c>
      <c r="AK44" s="9" t="s">
        <v>1233</v>
      </c>
      <c r="AL44" s="9" t="s">
        <v>1188</v>
      </c>
      <c r="AM44" s="9" t="s">
        <v>1302</v>
      </c>
    </row>
    <row r="45" spans="2:39" ht="12.75">
      <c r="B45" s="14" t="s">
        <v>35</v>
      </c>
      <c r="C45" s="15" t="s">
        <v>133</v>
      </c>
      <c r="D45" s="15" t="s">
        <v>925</v>
      </c>
      <c r="E45" s="16" t="s">
        <v>1064</v>
      </c>
      <c r="F45" s="14" t="s">
        <v>37</v>
      </c>
      <c r="G45" s="17" t="str">
        <f t="shared" si="0"/>
        <v>69KV / 0,812 KM</v>
      </c>
      <c r="H45" s="14" t="s">
        <v>134</v>
      </c>
      <c r="I45" s="14">
        <v>0.81200000000000006</v>
      </c>
      <c r="J45" s="14" t="s">
        <v>6</v>
      </c>
      <c r="K45" s="18" t="s">
        <v>39</v>
      </c>
      <c r="L45" s="14" t="s">
        <v>40</v>
      </c>
      <c r="M45" s="14"/>
      <c r="S45" s="4"/>
      <c r="V45" s="10">
        <v>2.7083333333333341E-2</v>
      </c>
      <c r="AI45" s="9" t="s">
        <v>1298</v>
      </c>
      <c r="AJ45" s="9" t="s">
        <v>1248</v>
      </c>
      <c r="AK45" s="9" t="s">
        <v>1231</v>
      </c>
      <c r="AL45" s="9" t="s">
        <v>1188</v>
      </c>
      <c r="AM45" s="9" t="s">
        <v>1302</v>
      </c>
    </row>
    <row r="46" spans="2:39" ht="12.75">
      <c r="B46" s="14" t="s">
        <v>35</v>
      </c>
      <c r="C46" s="15" t="s">
        <v>135</v>
      </c>
      <c r="D46" s="15" t="s">
        <v>926</v>
      </c>
      <c r="E46" s="16" t="s">
        <v>1065</v>
      </c>
      <c r="F46" s="14" t="s">
        <v>37</v>
      </c>
      <c r="G46" s="17" t="str">
        <f t="shared" si="0"/>
        <v>69KV / 85 KM</v>
      </c>
      <c r="H46" s="14" t="s">
        <v>136</v>
      </c>
      <c r="I46" s="14">
        <v>85</v>
      </c>
      <c r="J46" s="14" t="s">
        <v>6</v>
      </c>
      <c r="K46" s="18" t="s">
        <v>39</v>
      </c>
      <c r="L46" s="14" t="s">
        <v>137</v>
      </c>
      <c r="M46" s="14"/>
      <c r="S46" s="4"/>
      <c r="V46" s="10">
        <v>2.7777777777777787E-2</v>
      </c>
      <c r="AI46" s="9" t="s">
        <v>1298</v>
      </c>
      <c r="AJ46" s="9" t="s">
        <v>1249</v>
      </c>
      <c r="AK46" s="9" t="s">
        <v>1192</v>
      </c>
      <c r="AL46" s="9" t="s">
        <v>1193</v>
      </c>
      <c r="AM46" s="9" t="s">
        <v>1305</v>
      </c>
    </row>
    <row r="47" spans="2:39" ht="12.75">
      <c r="B47" s="14" t="s">
        <v>22</v>
      </c>
      <c r="C47" s="15" t="s">
        <v>138</v>
      </c>
      <c r="D47" s="15" t="s">
        <v>927</v>
      </c>
      <c r="E47" s="16" t="s">
        <v>1066</v>
      </c>
      <c r="F47" s="14" t="s">
        <v>37</v>
      </c>
      <c r="G47" s="17" t="str">
        <f t="shared" si="0"/>
        <v>69KV / 42,4 KM</v>
      </c>
      <c r="H47" s="14" t="s">
        <v>139</v>
      </c>
      <c r="I47" s="14">
        <v>42.4</v>
      </c>
      <c r="J47" s="14" t="s">
        <v>6</v>
      </c>
      <c r="K47" s="18" t="s">
        <v>39</v>
      </c>
      <c r="L47" s="14" t="s">
        <v>25</v>
      </c>
      <c r="M47" s="14"/>
      <c r="S47" s="4"/>
      <c r="V47" s="10">
        <v>2.8472222222222232E-2</v>
      </c>
      <c r="AI47" s="9" t="s">
        <v>1298</v>
      </c>
      <c r="AJ47" s="9" t="s">
        <v>1250</v>
      </c>
      <c r="AK47" s="9" t="s">
        <v>1229</v>
      </c>
      <c r="AL47" s="9" t="s">
        <v>1193</v>
      </c>
      <c r="AM47" s="9" t="s">
        <v>1305</v>
      </c>
    </row>
    <row r="48" spans="2:39" ht="12.75">
      <c r="B48" s="14" t="s">
        <v>22</v>
      </c>
      <c r="C48" s="15" t="s">
        <v>140</v>
      </c>
      <c r="D48" s="15" t="s">
        <v>928</v>
      </c>
      <c r="E48" s="16" t="s">
        <v>1067</v>
      </c>
      <c r="F48" s="14" t="s">
        <v>37</v>
      </c>
      <c r="G48" s="17" t="str">
        <f t="shared" si="0"/>
        <v>69KV / 61,57 KM</v>
      </c>
      <c r="H48" s="14" t="s">
        <v>141</v>
      </c>
      <c r="I48" s="14">
        <v>61.57</v>
      </c>
      <c r="J48" s="14" t="s">
        <v>6</v>
      </c>
      <c r="K48" s="18" t="s">
        <v>67</v>
      </c>
      <c r="L48" s="14" t="s">
        <v>142</v>
      </c>
      <c r="M48" s="14"/>
      <c r="S48" s="4"/>
      <c r="V48" s="10">
        <v>2.9166666666666678E-2</v>
      </c>
      <c r="AI48" s="9" t="s">
        <v>1298</v>
      </c>
      <c r="AJ48" s="9" t="s">
        <v>1251</v>
      </c>
      <c r="AK48" s="9" t="s">
        <v>1192</v>
      </c>
      <c r="AL48" s="9" t="s">
        <v>1193</v>
      </c>
      <c r="AM48" s="9" t="s">
        <v>1305</v>
      </c>
    </row>
    <row r="49" spans="2:39" ht="12.75">
      <c r="B49" s="14" t="s">
        <v>22</v>
      </c>
      <c r="C49" s="15" t="s">
        <v>143</v>
      </c>
      <c r="D49" s="15" t="s">
        <v>929</v>
      </c>
      <c r="E49" s="16" t="s">
        <v>1068</v>
      </c>
      <c r="F49" s="14" t="s">
        <v>37</v>
      </c>
      <c r="G49" s="17" t="str">
        <f t="shared" si="0"/>
        <v>69KV / 10 KM</v>
      </c>
      <c r="H49" s="14" t="s">
        <v>144</v>
      </c>
      <c r="I49" s="14">
        <v>10</v>
      </c>
      <c r="J49" s="14" t="s">
        <v>43</v>
      </c>
      <c r="K49" s="18" t="s">
        <v>44</v>
      </c>
      <c r="L49" s="14" t="s">
        <v>145</v>
      </c>
      <c r="M49" s="14"/>
      <c r="S49" s="4"/>
      <c r="V49" s="10">
        <v>2.9861111111111123E-2</v>
      </c>
      <c r="AI49" s="9" t="s">
        <v>1298</v>
      </c>
      <c r="AJ49" s="9" t="s">
        <v>1252</v>
      </c>
      <c r="AK49" s="9" t="s">
        <v>1231</v>
      </c>
      <c r="AL49" s="9" t="s">
        <v>1193</v>
      </c>
      <c r="AM49" s="9" t="s">
        <v>1309</v>
      </c>
    </row>
    <row r="50" spans="2:39" ht="12.75">
      <c r="B50" s="14" t="s">
        <v>22</v>
      </c>
      <c r="C50" s="15" t="s">
        <v>146</v>
      </c>
      <c r="D50" s="15" t="s">
        <v>930</v>
      </c>
      <c r="E50" s="16" t="s">
        <v>1069</v>
      </c>
      <c r="F50" s="14" t="s">
        <v>37</v>
      </c>
      <c r="G50" s="17" t="str">
        <f t="shared" si="0"/>
        <v>69KV / 10,4 KM</v>
      </c>
      <c r="H50" s="14" t="s">
        <v>147</v>
      </c>
      <c r="I50" s="14">
        <v>10.4</v>
      </c>
      <c r="J50" s="14" t="s">
        <v>43</v>
      </c>
      <c r="K50" s="18" t="s">
        <v>44</v>
      </c>
      <c r="L50" s="14" t="s">
        <v>145</v>
      </c>
      <c r="M50" s="14"/>
      <c r="S50" s="4"/>
      <c r="V50" s="10">
        <v>3.0555555555555568E-2</v>
      </c>
      <c r="AI50" s="9" t="s">
        <v>1298</v>
      </c>
      <c r="AJ50" s="9" t="s">
        <v>1253</v>
      </c>
      <c r="AK50" s="9" t="s">
        <v>1233</v>
      </c>
      <c r="AL50" s="9" t="s">
        <v>1193</v>
      </c>
      <c r="AM50" s="9" t="s">
        <v>1309</v>
      </c>
    </row>
    <row r="51" spans="2:39" ht="12.75">
      <c r="B51" s="14" t="s">
        <v>22</v>
      </c>
      <c r="C51" s="15" t="s">
        <v>148</v>
      </c>
      <c r="D51" s="15" t="s">
        <v>931</v>
      </c>
      <c r="E51" s="16" t="s">
        <v>1070</v>
      </c>
      <c r="F51" s="14" t="s">
        <v>37</v>
      </c>
      <c r="G51" s="17" t="str">
        <f t="shared" si="0"/>
        <v>69KV / 67,2 KM</v>
      </c>
      <c r="H51" s="14" t="s">
        <v>149</v>
      </c>
      <c r="I51" s="14">
        <v>67.2</v>
      </c>
      <c r="J51" s="14" t="s">
        <v>43</v>
      </c>
      <c r="K51" s="18" t="s">
        <v>44</v>
      </c>
      <c r="L51" s="14" t="s">
        <v>145</v>
      </c>
      <c r="M51" s="14"/>
      <c r="S51" s="4"/>
      <c r="V51" s="10">
        <v>3.1250000000000014E-2</v>
      </c>
      <c r="AI51" s="9" t="s">
        <v>1298</v>
      </c>
      <c r="AJ51" s="9" t="s">
        <v>1254</v>
      </c>
      <c r="AK51" s="9" t="s">
        <v>1216</v>
      </c>
      <c r="AL51" s="9" t="s">
        <v>1188</v>
      </c>
      <c r="AM51" s="9" t="s">
        <v>1302</v>
      </c>
    </row>
    <row r="52" spans="2:39" ht="12.75">
      <c r="B52" s="14" t="s">
        <v>22</v>
      </c>
      <c r="C52" s="15" t="s">
        <v>150</v>
      </c>
      <c r="D52" s="15" t="s">
        <v>932</v>
      </c>
      <c r="E52" s="16" t="s">
        <v>1071</v>
      </c>
      <c r="F52" s="14" t="s">
        <v>37</v>
      </c>
      <c r="G52" s="17" t="str">
        <f t="shared" si="0"/>
        <v>69KV / 81,94 KM</v>
      </c>
      <c r="H52" s="14" t="s">
        <v>151</v>
      </c>
      <c r="I52" s="14">
        <v>81.94</v>
      </c>
      <c r="J52" s="14" t="s">
        <v>43</v>
      </c>
      <c r="K52" s="18" t="s">
        <v>44</v>
      </c>
      <c r="L52" s="14" t="s">
        <v>145</v>
      </c>
      <c r="M52" s="14"/>
      <c r="S52" s="4"/>
      <c r="V52" s="10">
        <v>3.1944444444444456E-2</v>
      </c>
      <c r="AI52" s="9" t="s">
        <v>1298</v>
      </c>
      <c r="AJ52" s="9" t="s">
        <v>1255</v>
      </c>
      <c r="AK52" s="9" t="s">
        <v>1216</v>
      </c>
      <c r="AL52" s="9" t="s">
        <v>1188</v>
      </c>
      <c r="AM52" s="9" t="s">
        <v>1302</v>
      </c>
    </row>
    <row r="53" spans="2:39" ht="12.75">
      <c r="B53" s="14" t="s">
        <v>22</v>
      </c>
      <c r="C53" s="15" t="s">
        <v>152</v>
      </c>
      <c r="D53" s="15" t="s">
        <v>933</v>
      </c>
      <c r="E53" s="16" t="s">
        <v>1072</v>
      </c>
      <c r="F53" s="14" t="s">
        <v>37</v>
      </c>
      <c r="G53" s="17" t="str">
        <f t="shared" si="0"/>
        <v>69KV / 46,53 KM</v>
      </c>
      <c r="H53" s="14" t="s">
        <v>153</v>
      </c>
      <c r="I53" s="14">
        <v>46.53</v>
      </c>
      <c r="J53" s="14" t="s">
        <v>6</v>
      </c>
      <c r="K53" s="18" t="s">
        <v>44</v>
      </c>
      <c r="L53" s="14" t="s">
        <v>145</v>
      </c>
      <c r="M53" s="14"/>
      <c r="S53" s="4"/>
      <c r="V53" s="10">
        <v>3.2638888888888898E-2</v>
      </c>
      <c r="AI53" s="9" t="s">
        <v>1298</v>
      </c>
      <c r="AJ53" s="9" t="s">
        <v>1256</v>
      </c>
      <c r="AK53" s="9" t="s">
        <v>1216</v>
      </c>
      <c r="AL53" s="9" t="s">
        <v>1193</v>
      </c>
      <c r="AM53" s="9" t="s">
        <v>1305</v>
      </c>
    </row>
    <row r="54" spans="2:39" ht="12.75">
      <c r="B54" s="14" t="s">
        <v>22</v>
      </c>
      <c r="C54" s="15" t="s">
        <v>154</v>
      </c>
      <c r="D54" s="15" t="s">
        <v>934</v>
      </c>
      <c r="E54" s="16" t="s">
        <v>1073</v>
      </c>
      <c r="F54" s="14" t="s">
        <v>37</v>
      </c>
      <c r="G54" s="17" t="str">
        <f t="shared" si="0"/>
        <v>69KV / 34,87 KM</v>
      </c>
      <c r="H54" s="14" t="s">
        <v>155</v>
      </c>
      <c r="I54" s="14">
        <v>34.869999999999997</v>
      </c>
      <c r="J54" s="14" t="s">
        <v>24</v>
      </c>
      <c r="K54" s="18" t="s">
        <v>44</v>
      </c>
      <c r="L54" s="14" t="s">
        <v>28</v>
      </c>
      <c r="M54" s="14"/>
      <c r="S54" s="4"/>
      <c r="V54" s="10">
        <v>3.333333333333334E-2</v>
      </c>
      <c r="AI54" s="9" t="s">
        <v>1298</v>
      </c>
      <c r="AJ54" s="9" t="s">
        <v>1257</v>
      </c>
      <c r="AK54" s="9" t="s">
        <v>1258</v>
      </c>
      <c r="AL54" s="9" t="s">
        <v>1193</v>
      </c>
      <c r="AM54" s="9" t="s">
        <v>1305</v>
      </c>
    </row>
    <row r="55" spans="2:39" ht="12.75">
      <c r="B55" s="14" t="s">
        <v>22</v>
      </c>
      <c r="C55" s="15" t="s">
        <v>156</v>
      </c>
      <c r="D55" s="15" t="s">
        <v>935</v>
      </c>
      <c r="E55" s="16" t="s">
        <v>1074</v>
      </c>
      <c r="F55" s="14" t="s">
        <v>157</v>
      </c>
      <c r="G55" s="17" t="str">
        <f t="shared" si="0"/>
        <v>138KV / 155,5 KM</v>
      </c>
      <c r="H55" s="14" t="s">
        <v>158</v>
      </c>
      <c r="I55" s="14">
        <v>155.5</v>
      </c>
      <c r="J55" s="14" t="s">
        <v>6</v>
      </c>
      <c r="K55" s="18" t="s">
        <v>39</v>
      </c>
      <c r="L55" s="14" t="s">
        <v>28</v>
      </c>
      <c r="M55" s="14"/>
      <c r="S55" s="4"/>
      <c r="V55" s="10">
        <v>3.4027777777777782E-2</v>
      </c>
      <c r="AI55" s="9" t="s">
        <v>1298</v>
      </c>
      <c r="AJ55" s="9" t="s">
        <v>1259</v>
      </c>
      <c r="AK55" s="9" t="s">
        <v>1216</v>
      </c>
      <c r="AL55" s="9" t="s">
        <v>1193</v>
      </c>
      <c r="AM55" s="9" t="s">
        <v>1309</v>
      </c>
    </row>
    <row r="56" spans="2:39" ht="12.75">
      <c r="B56" s="14" t="s">
        <v>22</v>
      </c>
      <c r="C56" s="15" t="s">
        <v>159</v>
      </c>
      <c r="D56" s="15" t="s">
        <v>936</v>
      </c>
      <c r="E56" s="16" t="s">
        <v>1075</v>
      </c>
      <c r="F56" s="14" t="s">
        <v>157</v>
      </c>
      <c r="G56" s="17" t="str">
        <f t="shared" si="0"/>
        <v>138KV / 64 KM</v>
      </c>
      <c r="H56" s="14" t="s">
        <v>160</v>
      </c>
      <c r="I56" s="14">
        <v>64</v>
      </c>
      <c r="J56" s="14" t="s">
        <v>6</v>
      </c>
      <c r="K56" s="18" t="s">
        <v>67</v>
      </c>
      <c r="L56" s="14" t="s">
        <v>28</v>
      </c>
      <c r="M56" s="14"/>
      <c r="S56" s="4"/>
      <c r="V56" s="10">
        <v>3.4722222222222224E-2</v>
      </c>
      <c r="AI56" s="9" t="s">
        <v>1298</v>
      </c>
      <c r="AJ56" s="9" t="s">
        <v>1260</v>
      </c>
      <c r="AK56" s="9" t="s">
        <v>1258</v>
      </c>
      <c r="AL56" s="9" t="s">
        <v>1193</v>
      </c>
      <c r="AM56" s="9" t="s">
        <v>1309</v>
      </c>
    </row>
    <row r="57" spans="2:39" ht="12.75">
      <c r="B57" s="14" t="s">
        <v>22</v>
      </c>
      <c r="C57" s="15" t="s">
        <v>161</v>
      </c>
      <c r="D57" s="15" t="s">
        <v>937</v>
      </c>
      <c r="E57" s="16" t="s">
        <v>1076</v>
      </c>
      <c r="F57" s="14" t="s">
        <v>37</v>
      </c>
      <c r="G57" s="17" t="str">
        <f t="shared" si="0"/>
        <v>69KV / 74,97 KM</v>
      </c>
      <c r="H57" s="14" t="s">
        <v>162</v>
      </c>
      <c r="I57" s="14">
        <v>74.97</v>
      </c>
      <c r="J57" s="14" t="s">
        <v>6</v>
      </c>
      <c r="K57" s="18" t="s">
        <v>67</v>
      </c>
      <c r="L57" s="14" t="s">
        <v>163</v>
      </c>
      <c r="M57" s="14"/>
      <c r="S57" s="4"/>
      <c r="V57" s="10">
        <v>3.5416666666666666E-2</v>
      </c>
      <c r="AI57" s="9" t="s">
        <v>1298</v>
      </c>
      <c r="AJ57" s="9" t="s">
        <v>1261</v>
      </c>
      <c r="AK57" s="9" t="s">
        <v>1262</v>
      </c>
      <c r="AL57" s="9" t="s">
        <v>1193</v>
      </c>
      <c r="AM57" s="9" t="s">
        <v>1309</v>
      </c>
    </row>
    <row r="58" spans="2:39" ht="12.75">
      <c r="B58" s="14" t="s">
        <v>22</v>
      </c>
      <c r="C58" s="15" t="s">
        <v>164</v>
      </c>
      <c r="D58" s="15" t="s">
        <v>938</v>
      </c>
      <c r="E58" s="16" t="s">
        <v>1077</v>
      </c>
      <c r="F58" s="14" t="s">
        <v>37</v>
      </c>
      <c r="G58" s="17" t="str">
        <f t="shared" si="0"/>
        <v>69KV / 28,35 KM</v>
      </c>
      <c r="H58" s="14" t="s">
        <v>165</v>
      </c>
      <c r="I58" s="14">
        <v>28.35</v>
      </c>
      <c r="J58" s="14" t="s">
        <v>6</v>
      </c>
      <c r="K58" s="18" t="s">
        <v>67</v>
      </c>
      <c r="L58" s="14" t="s">
        <v>142</v>
      </c>
      <c r="M58" s="14"/>
      <c r="S58" s="4"/>
      <c r="V58" s="10">
        <v>3.6111111111111108E-2</v>
      </c>
      <c r="AI58" s="9" t="s">
        <v>1318</v>
      </c>
      <c r="AJ58" s="9" t="s">
        <v>1263</v>
      </c>
      <c r="AK58" s="9" t="s">
        <v>1231</v>
      </c>
      <c r="AL58" s="9" t="s">
        <v>1188</v>
      </c>
      <c r="AM58" s="9" t="s">
        <v>1302</v>
      </c>
    </row>
    <row r="59" spans="2:39" ht="12.75">
      <c r="B59" s="14" t="s">
        <v>22</v>
      </c>
      <c r="C59" s="15" t="s">
        <v>166</v>
      </c>
      <c r="D59" s="15" t="s">
        <v>939</v>
      </c>
      <c r="E59" s="16" t="s">
        <v>1078</v>
      </c>
      <c r="F59" s="14" t="s">
        <v>37</v>
      </c>
      <c r="G59" s="17" t="str">
        <f t="shared" si="0"/>
        <v>69KV / 13,6 KM</v>
      </c>
      <c r="H59" s="14" t="s">
        <v>167</v>
      </c>
      <c r="I59" s="14">
        <v>13.6</v>
      </c>
      <c r="J59" s="14" t="s">
        <v>6</v>
      </c>
      <c r="K59" s="18" t="s">
        <v>39</v>
      </c>
      <c r="L59" s="14" t="s">
        <v>163</v>
      </c>
      <c r="M59" s="14"/>
      <c r="S59" s="4"/>
      <c r="V59" s="10">
        <v>3.680555555555555E-2</v>
      </c>
      <c r="AI59" s="9" t="s">
        <v>1318</v>
      </c>
      <c r="AJ59" s="9" t="s">
        <v>1264</v>
      </c>
      <c r="AK59" s="9" t="s">
        <v>1265</v>
      </c>
      <c r="AL59" s="9" t="s">
        <v>1188</v>
      </c>
      <c r="AM59" s="9" t="s">
        <v>1302</v>
      </c>
    </row>
    <row r="60" spans="2:39" ht="12.75">
      <c r="B60" s="14" t="s">
        <v>22</v>
      </c>
      <c r="C60" s="15" t="s">
        <v>168</v>
      </c>
      <c r="D60" s="15" t="s">
        <v>940</v>
      </c>
      <c r="E60" s="16" t="s">
        <v>1079</v>
      </c>
      <c r="F60" s="14" t="s">
        <v>37</v>
      </c>
      <c r="G60" s="17" t="str">
        <f t="shared" si="0"/>
        <v>69KV / 44 KM</v>
      </c>
      <c r="H60" s="14" t="s">
        <v>169</v>
      </c>
      <c r="I60" s="14">
        <v>44</v>
      </c>
      <c r="J60" s="14" t="s">
        <v>6</v>
      </c>
      <c r="K60" s="18" t="s">
        <v>44</v>
      </c>
      <c r="L60" s="14" t="s">
        <v>142</v>
      </c>
      <c r="M60" s="14"/>
      <c r="S60" s="4"/>
      <c r="V60" s="10">
        <v>3.7499999999999992E-2</v>
      </c>
      <c r="AI60" s="9" t="s">
        <v>1318</v>
      </c>
      <c r="AJ60" s="9" t="s">
        <v>1266</v>
      </c>
      <c r="AK60" s="9" t="s">
        <v>1267</v>
      </c>
      <c r="AL60" s="9" t="s">
        <v>1193</v>
      </c>
      <c r="AM60" s="9" t="s">
        <v>1305</v>
      </c>
    </row>
    <row r="61" spans="2:39" ht="12.75">
      <c r="B61" s="14" t="s">
        <v>22</v>
      </c>
      <c r="C61" s="15" t="s">
        <v>170</v>
      </c>
      <c r="D61" s="15" t="s">
        <v>941</v>
      </c>
      <c r="E61" s="16" t="s">
        <v>1080</v>
      </c>
      <c r="F61" s="14" t="s">
        <v>37</v>
      </c>
      <c r="G61" s="17" t="str">
        <f t="shared" si="0"/>
        <v>69KV / 58,2 KM</v>
      </c>
      <c r="H61" s="14" t="s">
        <v>171</v>
      </c>
      <c r="I61" s="14">
        <v>58.2</v>
      </c>
      <c r="J61" s="14" t="s">
        <v>43</v>
      </c>
      <c r="K61" s="18" t="s">
        <v>67</v>
      </c>
      <c r="L61" s="14" t="s">
        <v>172</v>
      </c>
      <c r="M61" s="14"/>
      <c r="S61" s="4"/>
      <c r="V61" s="10">
        <v>3.8194444444444434E-2</v>
      </c>
      <c r="AI61" s="9" t="s">
        <v>1318</v>
      </c>
      <c r="AJ61" s="9" t="s">
        <v>1268</v>
      </c>
      <c r="AK61" s="9" t="s">
        <v>1269</v>
      </c>
      <c r="AL61" s="9" t="s">
        <v>1193</v>
      </c>
      <c r="AM61" s="9" t="s">
        <v>1309</v>
      </c>
    </row>
    <row r="62" spans="2:39" ht="12.75">
      <c r="B62" s="14" t="s">
        <v>10</v>
      </c>
      <c r="C62" s="15" t="s">
        <v>173</v>
      </c>
      <c r="D62" s="15" t="s">
        <v>942</v>
      </c>
      <c r="E62" s="16" t="s">
        <v>1081</v>
      </c>
      <c r="F62" s="14" t="s">
        <v>37</v>
      </c>
      <c r="G62" s="17" t="str">
        <f t="shared" si="0"/>
        <v>69KV / 78,5 KM</v>
      </c>
      <c r="H62" s="14" t="s">
        <v>174</v>
      </c>
      <c r="I62" s="14">
        <v>78.5</v>
      </c>
      <c r="J62" s="14" t="s">
        <v>43</v>
      </c>
      <c r="K62" s="18" t="s">
        <v>44</v>
      </c>
      <c r="L62" s="14" t="s">
        <v>172</v>
      </c>
      <c r="M62" s="14"/>
      <c r="S62" s="4"/>
      <c r="V62" s="10">
        <v>3.8888888888888876E-2</v>
      </c>
      <c r="AI62" s="9" t="s">
        <v>1297</v>
      </c>
      <c r="AJ62" s="9" t="s">
        <v>1270</v>
      </c>
      <c r="AK62" s="9" t="s">
        <v>1192</v>
      </c>
      <c r="AL62" s="9" t="s">
        <v>1188</v>
      </c>
      <c r="AM62" s="9" t="s">
        <v>1302</v>
      </c>
    </row>
    <row r="63" spans="2:39" ht="12.75">
      <c r="B63" s="14" t="s">
        <v>10</v>
      </c>
      <c r="C63" s="15" t="s">
        <v>175</v>
      </c>
      <c r="D63" s="15" t="s">
        <v>943</v>
      </c>
      <c r="E63" s="16" t="s">
        <v>1082</v>
      </c>
      <c r="F63" s="14" t="s">
        <v>37</v>
      </c>
      <c r="G63" s="17" t="str">
        <f t="shared" si="0"/>
        <v>69KV / 52,48 KM</v>
      </c>
      <c r="H63" s="14" t="s">
        <v>176</v>
      </c>
      <c r="I63" s="14">
        <v>52.48</v>
      </c>
      <c r="J63" s="14" t="s">
        <v>6</v>
      </c>
      <c r="K63" s="18" t="s">
        <v>39</v>
      </c>
      <c r="L63" s="14" t="s">
        <v>177</v>
      </c>
      <c r="M63" s="14"/>
      <c r="S63" s="4"/>
      <c r="V63" s="10">
        <v>3.9583333333333318E-2</v>
      </c>
      <c r="AI63" s="9" t="s">
        <v>1319</v>
      </c>
      <c r="AJ63" s="9" t="s">
        <v>1271</v>
      </c>
      <c r="AK63" s="9" t="s">
        <v>1192</v>
      </c>
      <c r="AL63" s="9" t="s">
        <v>1188</v>
      </c>
      <c r="AM63" s="9" t="s">
        <v>1313</v>
      </c>
    </row>
    <row r="64" spans="2:39" ht="12.75">
      <c r="B64" s="14" t="s">
        <v>10</v>
      </c>
      <c r="C64" s="15" t="s">
        <v>178</v>
      </c>
      <c r="D64" s="15" t="s">
        <v>944</v>
      </c>
      <c r="E64" s="16" t="s">
        <v>1083</v>
      </c>
      <c r="F64" s="14" t="s">
        <v>37</v>
      </c>
      <c r="G64" s="17" t="str">
        <f t="shared" si="0"/>
        <v>69KV / 54 KM</v>
      </c>
      <c r="H64" s="14" t="s">
        <v>179</v>
      </c>
      <c r="I64" s="14">
        <v>54</v>
      </c>
      <c r="J64" s="14" t="s">
        <v>43</v>
      </c>
      <c r="K64" s="18" t="s">
        <v>44</v>
      </c>
      <c r="L64" s="14" t="s">
        <v>177</v>
      </c>
      <c r="M64" s="14"/>
      <c r="S64" s="4"/>
      <c r="V64" s="10">
        <v>4.027777777777776E-2</v>
      </c>
      <c r="AI64" s="9" t="s">
        <v>1320</v>
      </c>
      <c r="AJ64" s="9" t="s">
        <v>1272</v>
      </c>
      <c r="AK64" s="9" t="s">
        <v>1192</v>
      </c>
      <c r="AL64" s="9" t="s">
        <v>1193</v>
      </c>
      <c r="AM64" s="9" t="s">
        <v>1314</v>
      </c>
    </row>
    <row r="65" spans="2:39" ht="12.75">
      <c r="B65" s="14" t="s">
        <v>10</v>
      </c>
      <c r="C65" s="15" t="s">
        <v>180</v>
      </c>
      <c r="D65" s="15" t="s">
        <v>945</v>
      </c>
      <c r="E65" s="16" t="s">
        <v>1084</v>
      </c>
      <c r="F65" s="14" t="s">
        <v>37</v>
      </c>
      <c r="G65" s="17" t="str">
        <f t="shared" si="0"/>
        <v>69KV / 31 KM</v>
      </c>
      <c r="H65" s="14" t="s">
        <v>181</v>
      </c>
      <c r="I65" s="14">
        <v>31</v>
      </c>
      <c r="J65" s="14" t="s">
        <v>6</v>
      </c>
      <c r="K65" s="18" t="s">
        <v>67</v>
      </c>
      <c r="L65" s="14" t="s">
        <v>182</v>
      </c>
      <c r="M65" s="14"/>
      <c r="S65" s="4"/>
      <c r="V65" s="10">
        <v>4.0972222222222202E-2</v>
      </c>
      <c r="AI65" s="9" t="s">
        <v>1321</v>
      </c>
      <c r="AJ65" s="9" t="s">
        <v>1273</v>
      </c>
      <c r="AK65" s="9" t="s">
        <v>1192</v>
      </c>
      <c r="AL65" s="9" t="s">
        <v>1193</v>
      </c>
      <c r="AM65" s="9" t="s">
        <v>1315</v>
      </c>
    </row>
    <row r="66" spans="2:39" ht="12.75">
      <c r="B66" s="14" t="s">
        <v>10</v>
      </c>
      <c r="C66" s="15" t="s">
        <v>183</v>
      </c>
      <c r="D66" s="15" t="s">
        <v>946</v>
      </c>
      <c r="E66" s="16" t="s">
        <v>1085</v>
      </c>
      <c r="F66" s="14" t="s">
        <v>37</v>
      </c>
      <c r="G66" s="17" t="str">
        <f t="shared" si="0"/>
        <v>69KV / 25,7 KM</v>
      </c>
      <c r="H66" s="14" t="s">
        <v>184</v>
      </c>
      <c r="I66" s="14">
        <v>25.7</v>
      </c>
      <c r="J66" s="14" t="s">
        <v>6</v>
      </c>
      <c r="K66" s="18" t="s">
        <v>44</v>
      </c>
      <c r="L66" s="14" t="s">
        <v>26</v>
      </c>
      <c r="M66" s="14"/>
      <c r="S66" s="4"/>
      <c r="V66" s="10">
        <v>4.1666666666666644E-2</v>
      </c>
      <c r="AI66" s="9" t="s">
        <v>1322</v>
      </c>
      <c r="AJ66" s="9" t="s">
        <v>1274</v>
      </c>
      <c r="AK66" s="9" t="s">
        <v>1192</v>
      </c>
      <c r="AL66" s="9" t="s">
        <v>1193</v>
      </c>
      <c r="AM66" s="9" t="s">
        <v>1315</v>
      </c>
    </row>
    <row r="67" spans="2:39" ht="12.75">
      <c r="B67" s="14" t="s">
        <v>10</v>
      </c>
      <c r="C67" s="15" t="s">
        <v>185</v>
      </c>
      <c r="D67" s="15" t="s">
        <v>947</v>
      </c>
      <c r="E67" s="16" t="s">
        <v>1086</v>
      </c>
      <c r="F67" s="14" t="s">
        <v>37</v>
      </c>
      <c r="G67" s="17" t="str">
        <f t="shared" si="0"/>
        <v>69KV / 0,27 KM</v>
      </c>
      <c r="H67" s="14" t="s">
        <v>186</v>
      </c>
      <c r="I67" s="14">
        <v>0.27</v>
      </c>
      <c r="J67" s="14" t="s">
        <v>6</v>
      </c>
      <c r="K67" s="18" t="s">
        <v>44</v>
      </c>
      <c r="L67" s="14" t="s">
        <v>27</v>
      </c>
      <c r="M67" s="14"/>
      <c r="S67" s="4"/>
      <c r="V67" s="10">
        <v>4.2361111111111086E-2</v>
      </c>
      <c r="AI67" s="9" t="s">
        <v>1299</v>
      </c>
      <c r="AJ67" s="9" t="s">
        <v>1275</v>
      </c>
      <c r="AK67" s="9" t="s">
        <v>1192</v>
      </c>
      <c r="AL67" s="9" t="s">
        <v>1188</v>
      </c>
      <c r="AM67" s="9" t="s">
        <v>1302</v>
      </c>
    </row>
    <row r="68" spans="2:39" ht="12.75">
      <c r="B68" s="14" t="s">
        <v>10</v>
      </c>
      <c r="C68" s="15" t="s">
        <v>187</v>
      </c>
      <c r="D68" s="15" t="s">
        <v>948</v>
      </c>
      <c r="E68" s="16" t="s">
        <v>1087</v>
      </c>
      <c r="F68" s="14" t="s">
        <v>37</v>
      </c>
      <c r="G68" s="17" t="str">
        <f t="shared" si="0"/>
        <v>69KV / 35,13 KM</v>
      </c>
      <c r="H68" s="14" t="s">
        <v>188</v>
      </c>
      <c r="I68" s="14">
        <v>35.130000000000003</v>
      </c>
      <c r="J68" s="14" t="s">
        <v>6</v>
      </c>
      <c r="K68" s="18" t="s">
        <v>39</v>
      </c>
      <c r="L68" s="14" t="s">
        <v>189</v>
      </c>
      <c r="M68" s="14"/>
      <c r="S68" s="4"/>
      <c r="V68" s="10">
        <v>4.3055555555555527E-2</v>
      </c>
      <c r="AI68" s="9" t="s">
        <v>1323</v>
      </c>
      <c r="AJ68" s="9" t="s">
        <v>1276</v>
      </c>
      <c r="AK68" s="9" t="s">
        <v>1192</v>
      </c>
      <c r="AL68" s="9" t="s">
        <v>1188</v>
      </c>
      <c r="AM68" s="9" t="s">
        <v>1313</v>
      </c>
    </row>
    <row r="69" spans="2:39" ht="12.75">
      <c r="B69" s="14" t="s">
        <v>10</v>
      </c>
      <c r="C69" s="15" t="s">
        <v>190</v>
      </c>
      <c r="D69" s="15" t="s">
        <v>949</v>
      </c>
      <c r="E69" s="16" t="s">
        <v>1088</v>
      </c>
      <c r="F69" s="14" t="s">
        <v>37</v>
      </c>
      <c r="G69" s="17" t="str">
        <f t="shared" si="0"/>
        <v>69KV / 54 KM</v>
      </c>
      <c r="H69" s="14" t="s">
        <v>191</v>
      </c>
      <c r="I69" s="14">
        <v>54</v>
      </c>
      <c r="J69" s="14" t="s">
        <v>6</v>
      </c>
      <c r="K69" s="18" t="s">
        <v>67</v>
      </c>
      <c r="L69" s="14" t="s">
        <v>192</v>
      </c>
      <c r="M69" s="14"/>
      <c r="S69" s="4"/>
      <c r="V69" s="10">
        <v>4.3749999999999969E-2</v>
      </c>
      <c r="AI69" s="9" t="s">
        <v>1324</v>
      </c>
      <c r="AJ69" s="9" t="s">
        <v>1277</v>
      </c>
      <c r="AK69" s="9" t="s">
        <v>1192</v>
      </c>
      <c r="AL69" s="9" t="s">
        <v>1193</v>
      </c>
      <c r="AM69" s="9" t="s">
        <v>1314</v>
      </c>
    </row>
    <row r="70" spans="2:39" ht="12.75">
      <c r="B70" s="14" t="s">
        <v>10</v>
      </c>
      <c r="C70" s="15" t="s">
        <v>193</v>
      </c>
      <c r="D70" s="15" t="s">
        <v>950</v>
      </c>
      <c r="E70" s="16" t="s">
        <v>1089</v>
      </c>
      <c r="F70" s="14" t="s">
        <v>157</v>
      </c>
      <c r="G70" s="17" t="str">
        <f t="shared" ref="G70:G133" si="1">F70&amp;" / " &amp;I70&amp;" "&amp;"KM"</f>
        <v>138KV / 98,04 KM</v>
      </c>
      <c r="H70" s="14" t="s">
        <v>194</v>
      </c>
      <c r="I70" s="14">
        <v>98.04</v>
      </c>
      <c r="J70" s="14" t="s">
        <v>24</v>
      </c>
      <c r="K70" s="18" t="s">
        <v>67</v>
      </c>
      <c r="L70" s="14" t="s">
        <v>172</v>
      </c>
      <c r="M70" s="14"/>
      <c r="S70" s="4"/>
      <c r="V70" s="10">
        <v>4.4444444444444411E-2</v>
      </c>
      <c r="AI70" s="9" t="s">
        <v>1325</v>
      </c>
      <c r="AJ70" s="9" t="s">
        <v>1278</v>
      </c>
      <c r="AK70" s="9" t="s">
        <v>1192</v>
      </c>
      <c r="AL70" s="9" t="s">
        <v>1193</v>
      </c>
      <c r="AM70" s="9" t="s">
        <v>1315</v>
      </c>
    </row>
    <row r="71" spans="2:39" ht="12.75">
      <c r="B71" s="14" t="s">
        <v>10</v>
      </c>
      <c r="C71" s="15" t="s">
        <v>195</v>
      </c>
      <c r="D71" s="15" t="s">
        <v>951</v>
      </c>
      <c r="E71" s="16" t="s">
        <v>1090</v>
      </c>
      <c r="F71" s="14" t="s">
        <v>37</v>
      </c>
      <c r="G71" s="17" t="str">
        <f t="shared" si="1"/>
        <v>69KV / 33,41 KM</v>
      </c>
      <c r="H71" s="14" t="s">
        <v>196</v>
      </c>
      <c r="I71" s="14">
        <v>33.409999999999997</v>
      </c>
      <c r="J71" s="14" t="s">
        <v>43</v>
      </c>
      <c r="K71" s="18" t="s">
        <v>67</v>
      </c>
      <c r="L71" s="14" t="s">
        <v>189</v>
      </c>
      <c r="M71" s="14"/>
      <c r="S71" s="4"/>
      <c r="V71" s="10">
        <v>4.5138888888888853E-2</v>
      </c>
      <c r="AI71" s="9" t="s">
        <v>1326</v>
      </c>
      <c r="AJ71" s="9" t="s">
        <v>1279</v>
      </c>
      <c r="AK71" s="9" t="s">
        <v>1192</v>
      </c>
      <c r="AL71" s="9" t="s">
        <v>1193</v>
      </c>
      <c r="AM71" s="9" t="s">
        <v>1315</v>
      </c>
    </row>
    <row r="72" spans="2:39" ht="12.75">
      <c r="B72" s="14" t="s">
        <v>10</v>
      </c>
      <c r="C72" s="15" t="s">
        <v>197</v>
      </c>
      <c r="D72" s="15" t="s">
        <v>952</v>
      </c>
      <c r="E72" s="16" t="s">
        <v>1091</v>
      </c>
      <c r="F72" s="14" t="s">
        <v>37</v>
      </c>
      <c r="G72" s="17" t="str">
        <f t="shared" si="1"/>
        <v>69KV / 33,56 KM</v>
      </c>
      <c r="H72" s="14" t="s">
        <v>198</v>
      </c>
      <c r="I72" s="14">
        <v>33.56</v>
      </c>
      <c r="J72" s="14" t="s">
        <v>43</v>
      </c>
      <c r="K72" s="18" t="s">
        <v>44</v>
      </c>
      <c r="L72" s="14" t="s">
        <v>189</v>
      </c>
      <c r="M72" s="14"/>
      <c r="S72" s="4"/>
      <c r="V72" s="10">
        <v>4.5833333333333295E-2</v>
      </c>
      <c r="AI72" s="9" t="s">
        <v>1298</v>
      </c>
      <c r="AJ72" s="9" t="s">
        <v>1280</v>
      </c>
      <c r="AK72" s="9" t="s">
        <v>1269</v>
      </c>
      <c r="AL72" s="9" t="s">
        <v>1188</v>
      </c>
      <c r="AM72" s="9" t="s">
        <v>1313</v>
      </c>
    </row>
    <row r="73" spans="2:39" ht="12.75">
      <c r="B73" s="14" t="s">
        <v>10</v>
      </c>
      <c r="C73" s="15" t="s">
        <v>199</v>
      </c>
      <c r="D73" s="15" t="s">
        <v>953</v>
      </c>
      <c r="E73" s="16" t="s">
        <v>1092</v>
      </c>
      <c r="F73" s="14" t="s">
        <v>37</v>
      </c>
      <c r="G73" s="17" t="str">
        <f t="shared" si="1"/>
        <v>69KV / 19 KM</v>
      </c>
      <c r="H73" s="14" t="s">
        <v>200</v>
      </c>
      <c r="I73" s="14">
        <v>19</v>
      </c>
      <c r="J73" s="14" t="s">
        <v>6</v>
      </c>
      <c r="K73" s="18" t="s">
        <v>44</v>
      </c>
      <c r="L73" s="14" t="s">
        <v>201</v>
      </c>
      <c r="M73" s="14"/>
      <c r="S73" s="4"/>
      <c r="V73" s="10">
        <v>4.6527777777777737E-2</v>
      </c>
      <c r="AI73" s="9" t="s">
        <v>1327</v>
      </c>
      <c r="AJ73" s="9" t="s">
        <v>1281</v>
      </c>
      <c r="AK73" s="9" t="s">
        <v>1269</v>
      </c>
      <c r="AL73" s="9" t="s">
        <v>1193</v>
      </c>
      <c r="AM73" s="9" t="s">
        <v>1315</v>
      </c>
    </row>
    <row r="74" spans="2:39" ht="12.75">
      <c r="B74" s="14" t="s">
        <v>10</v>
      </c>
      <c r="C74" s="15" t="s">
        <v>202</v>
      </c>
      <c r="D74" s="15" t="s">
        <v>954</v>
      </c>
      <c r="E74" s="16" t="s">
        <v>1093</v>
      </c>
      <c r="F74" s="14" t="s">
        <v>37</v>
      </c>
      <c r="G74" s="17" t="str">
        <f t="shared" si="1"/>
        <v>69KV / 53,75 KM</v>
      </c>
      <c r="H74" s="14" t="s">
        <v>203</v>
      </c>
      <c r="I74" s="14">
        <v>53.75</v>
      </c>
      <c r="J74" s="14" t="s">
        <v>43</v>
      </c>
      <c r="K74" s="18" t="s">
        <v>67</v>
      </c>
      <c r="L74" s="14" t="s">
        <v>177</v>
      </c>
      <c r="M74" s="14"/>
      <c r="S74" s="4"/>
      <c r="V74" s="10">
        <v>4.7222222222222179E-2</v>
      </c>
      <c r="AI74" s="9" t="s">
        <v>1328</v>
      </c>
      <c r="AJ74" s="9" t="s">
        <v>1282</v>
      </c>
      <c r="AK74" s="9" t="s">
        <v>1269</v>
      </c>
      <c r="AL74" s="9" t="s">
        <v>1193</v>
      </c>
      <c r="AM74" s="9" t="s">
        <v>1315</v>
      </c>
    </row>
    <row r="75" spans="2:39" ht="12.75">
      <c r="B75" s="14" t="s">
        <v>10</v>
      </c>
      <c r="C75" s="15" t="s">
        <v>204</v>
      </c>
      <c r="D75" s="15" t="s">
        <v>955</v>
      </c>
      <c r="E75" s="16" t="s">
        <v>1094</v>
      </c>
      <c r="F75" s="14" t="s">
        <v>37</v>
      </c>
      <c r="G75" s="17" t="str">
        <f t="shared" si="1"/>
        <v>69KV / 63 KM</v>
      </c>
      <c r="H75" s="14" t="s">
        <v>205</v>
      </c>
      <c r="I75" s="14">
        <v>63</v>
      </c>
      <c r="J75" s="14" t="s">
        <v>43</v>
      </c>
      <c r="K75" s="18" t="s">
        <v>44</v>
      </c>
      <c r="L75" s="14" t="s">
        <v>177</v>
      </c>
      <c r="M75" s="14"/>
      <c r="S75" s="4"/>
      <c r="V75" s="10">
        <v>4.7916666666666621E-2</v>
      </c>
      <c r="AI75" s="9" t="s">
        <v>1329</v>
      </c>
      <c r="AJ75" s="9" t="s">
        <v>1283</v>
      </c>
      <c r="AK75" s="9" t="s">
        <v>1269</v>
      </c>
      <c r="AL75" s="9" t="s">
        <v>1193</v>
      </c>
      <c r="AM75" s="9" t="s">
        <v>1314</v>
      </c>
    </row>
    <row r="76" spans="2:39" ht="12.75">
      <c r="B76" s="14" t="s">
        <v>10</v>
      </c>
      <c r="C76" s="15" t="s">
        <v>206</v>
      </c>
      <c r="D76" s="15" t="s">
        <v>956</v>
      </c>
      <c r="E76" s="16" t="s">
        <v>1095</v>
      </c>
      <c r="F76" s="14" t="s">
        <v>37</v>
      </c>
      <c r="G76" s="17" t="str">
        <f t="shared" si="1"/>
        <v>69KV / 34,38 KM</v>
      </c>
      <c r="H76" s="14" t="s">
        <v>207</v>
      </c>
      <c r="I76" s="14">
        <v>34.380000000000003</v>
      </c>
      <c r="J76" s="14" t="s">
        <v>6</v>
      </c>
      <c r="K76" s="18" t="s">
        <v>39</v>
      </c>
      <c r="L76" s="14" t="s">
        <v>208</v>
      </c>
      <c r="M76" s="14"/>
      <c r="S76" s="4"/>
      <c r="V76" s="10">
        <v>4.8611111111111063E-2</v>
      </c>
      <c r="AI76" s="9" t="s">
        <v>1300</v>
      </c>
      <c r="AJ76" s="9" t="s">
        <v>1284</v>
      </c>
      <c r="AK76" s="9" t="s">
        <v>1269</v>
      </c>
      <c r="AL76" s="9" t="s">
        <v>1188</v>
      </c>
      <c r="AM76" s="9" t="s">
        <v>1313</v>
      </c>
    </row>
    <row r="77" spans="2:39" ht="12.75">
      <c r="B77" s="14" t="s">
        <v>10</v>
      </c>
      <c r="C77" s="15" t="s">
        <v>209</v>
      </c>
      <c r="D77" s="15" t="s">
        <v>957</v>
      </c>
      <c r="E77" s="16" t="s">
        <v>1096</v>
      </c>
      <c r="F77" s="14" t="s">
        <v>37</v>
      </c>
      <c r="G77" s="17" t="str">
        <f t="shared" si="1"/>
        <v>69KV / 40,19 KM</v>
      </c>
      <c r="H77" s="14" t="s">
        <v>210</v>
      </c>
      <c r="I77" s="14">
        <v>40.19</v>
      </c>
      <c r="J77" s="14" t="s">
        <v>43</v>
      </c>
      <c r="K77" s="18" t="s">
        <v>44</v>
      </c>
      <c r="L77" s="14" t="s">
        <v>208</v>
      </c>
      <c r="M77" s="14"/>
      <c r="S77" s="4"/>
      <c r="V77" s="10">
        <v>4.9305555555555505E-2</v>
      </c>
      <c r="AI77" s="9" t="s">
        <v>1330</v>
      </c>
      <c r="AJ77" s="9" t="s">
        <v>1285</v>
      </c>
      <c r="AK77" s="9" t="s">
        <v>1269</v>
      </c>
      <c r="AL77" s="9" t="s">
        <v>1193</v>
      </c>
      <c r="AM77" s="9" t="s">
        <v>1315</v>
      </c>
    </row>
    <row r="78" spans="2:39" ht="12.75">
      <c r="B78" s="14" t="s">
        <v>10</v>
      </c>
      <c r="C78" s="15" t="s">
        <v>211</v>
      </c>
      <c r="D78" s="15" t="s">
        <v>958</v>
      </c>
      <c r="E78" s="16" t="s">
        <v>1097</v>
      </c>
      <c r="F78" s="14" t="s">
        <v>37</v>
      </c>
      <c r="G78" s="17" t="str">
        <f t="shared" si="1"/>
        <v>69KV / 48 KM</v>
      </c>
      <c r="H78" s="14" t="s">
        <v>212</v>
      </c>
      <c r="I78" s="14">
        <v>48</v>
      </c>
      <c r="J78" s="14" t="s">
        <v>43</v>
      </c>
      <c r="K78" s="18" t="s">
        <v>44</v>
      </c>
      <c r="L78" s="14" t="s">
        <v>208</v>
      </c>
      <c r="M78" s="14"/>
      <c r="S78" s="4"/>
      <c r="V78" s="10">
        <v>4.9999999999999947E-2</v>
      </c>
      <c r="AI78" s="9" t="s">
        <v>1331</v>
      </c>
      <c r="AJ78" s="9" t="s">
        <v>1286</v>
      </c>
      <c r="AK78" s="9" t="s">
        <v>1269</v>
      </c>
      <c r="AL78" s="9" t="s">
        <v>1193</v>
      </c>
      <c r="AM78" s="9" t="s">
        <v>1315</v>
      </c>
    </row>
    <row r="79" spans="2:39" ht="12.75">
      <c r="B79" s="14" t="s">
        <v>10</v>
      </c>
      <c r="C79" s="15" t="s">
        <v>213</v>
      </c>
      <c r="D79" s="15" t="s">
        <v>959</v>
      </c>
      <c r="E79" s="16" t="s">
        <v>1098</v>
      </c>
      <c r="F79" s="14" t="s">
        <v>37</v>
      </c>
      <c r="G79" s="17" t="str">
        <f t="shared" si="1"/>
        <v>69KV / 43,92 KM</v>
      </c>
      <c r="H79" s="14" t="s">
        <v>214</v>
      </c>
      <c r="I79" s="14">
        <v>43.92</v>
      </c>
      <c r="J79" s="14" t="s">
        <v>6</v>
      </c>
      <c r="K79" s="18" t="s">
        <v>39</v>
      </c>
      <c r="L79" s="14" t="s">
        <v>208</v>
      </c>
      <c r="M79" s="14"/>
      <c r="S79" s="4"/>
      <c r="V79" s="10">
        <v>5.0694444444444389E-2</v>
      </c>
      <c r="AI79" s="9" t="s">
        <v>1332</v>
      </c>
      <c r="AJ79" s="9" t="s">
        <v>1287</v>
      </c>
      <c r="AK79" s="9" t="s">
        <v>1269</v>
      </c>
      <c r="AL79" s="9" t="s">
        <v>1193</v>
      </c>
      <c r="AM79" s="9" t="s">
        <v>1314</v>
      </c>
    </row>
    <row r="80" spans="2:39" ht="12.75">
      <c r="B80" s="14" t="s">
        <v>10</v>
      </c>
      <c r="C80" s="15" t="s">
        <v>215</v>
      </c>
      <c r="D80" s="15" t="s">
        <v>960</v>
      </c>
      <c r="E80" s="16" t="s">
        <v>1099</v>
      </c>
      <c r="F80" s="14" t="s">
        <v>37</v>
      </c>
      <c r="G80" s="17" t="str">
        <f t="shared" si="1"/>
        <v>69KV / 89,46 KM</v>
      </c>
      <c r="H80" s="14" t="s">
        <v>216</v>
      </c>
      <c r="I80" s="14">
        <v>89.46</v>
      </c>
      <c r="J80" s="14" t="s">
        <v>6</v>
      </c>
      <c r="K80" s="18" t="s">
        <v>39</v>
      </c>
      <c r="L80" s="14" t="s">
        <v>217</v>
      </c>
      <c r="M80" s="14"/>
      <c r="S80" s="4"/>
      <c r="V80" s="10">
        <v>5.1388888888888831E-2</v>
      </c>
      <c r="AI80" s="9" t="s">
        <v>1297</v>
      </c>
      <c r="AJ80" s="9" t="s">
        <v>1288</v>
      </c>
      <c r="AK80" s="9" t="s">
        <v>1216</v>
      </c>
      <c r="AL80" s="9" t="s">
        <v>1188</v>
      </c>
      <c r="AM80" s="9" t="s">
        <v>1313</v>
      </c>
    </row>
    <row r="81" spans="2:39" ht="12.75">
      <c r="B81" s="14" t="s">
        <v>10</v>
      </c>
      <c r="C81" s="15" t="s">
        <v>218</v>
      </c>
      <c r="D81" s="15" t="s">
        <v>961</v>
      </c>
      <c r="E81" s="16" t="s">
        <v>1100</v>
      </c>
      <c r="F81" s="14" t="s">
        <v>37</v>
      </c>
      <c r="G81" s="17" t="str">
        <f t="shared" si="1"/>
        <v>69KV / 3,07 KM</v>
      </c>
      <c r="H81" s="14" t="s">
        <v>219</v>
      </c>
      <c r="I81" s="14">
        <v>3.07</v>
      </c>
      <c r="J81" s="14" t="s">
        <v>24</v>
      </c>
      <c r="K81" s="18" t="s">
        <v>44</v>
      </c>
      <c r="L81" s="14" t="s">
        <v>217</v>
      </c>
      <c r="M81" s="14"/>
      <c r="S81" s="4"/>
      <c r="V81" s="10">
        <v>5.2083333333333273E-2</v>
      </c>
      <c r="AI81" s="9" t="s">
        <v>1319</v>
      </c>
      <c r="AJ81" s="9" t="s">
        <v>1289</v>
      </c>
      <c r="AK81" s="9" t="s">
        <v>1216</v>
      </c>
      <c r="AL81" s="9" t="s">
        <v>1193</v>
      </c>
      <c r="AM81" s="9" t="s">
        <v>1314</v>
      </c>
    </row>
    <row r="82" spans="2:39" ht="12.75">
      <c r="B82" s="14" t="s">
        <v>10</v>
      </c>
      <c r="C82" s="15" t="s">
        <v>220</v>
      </c>
      <c r="D82" s="15" t="s">
        <v>962</v>
      </c>
      <c r="E82" s="16" t="s">
        <v>1101</v>
      </c>
      <c r="F82" s="14" t="s">
        <v>37</v>
      </c>
      <c r="G82" s="17" t="str">
        <f t="shared" si="1"/>
        <v>69KV / 3,2 KM</v>
      </c>
      <c r="H82" s="14" t="s">
        <v>221</v>
      </c>
      <c r="I82" s="14">
        <v>3.2</v>
      </c>
      <c r="J82" s="14" t="s">
        <v>43</v>
      </c>
      <c r="K82" s="18" t="s">
        <v>44</v>
      </c>
      <c r="L82" s="14" t="s">
        <v>217</v>
      </c>
      <c r="M82" s="14"/>
      <c r="S82" s="4"/>
      <c r="V82" s="10">
        <v>5.2777777777777715E-2</v>
      </c>
      <c r="AI82" s="9" t="s">
        <v>1320</v>
      </c>
      <c r="AJ82" s="9" t="s">
        <v>1290</v>
      </c>
      <c r="AK82" s="9" t="s">
        <v>1216</v>
      </c>
      <c r="AL82" s="9" t="s">
        <v>1193</v>
      </c>
      <c r="AM82" s="9" t="s">
        <v>1315</v>
      </c>
    </row>
    <row r="83" spans="2:39" ht="12.75">
      <c r="B83" s="14" t="s">
        <v>10</v>
      </c>
      <c r="C83" s="15" t="s">
        <v>222</v>
      </c>
      <c r="D83" s="15" t="s">
        <v>963</v>
      </c>
      <c r="E83" s="16" t="s">
        <v>1102</v>
      </c>
      <c r="F83" s="14" t="s">
        <v>37</v>
      </c>
      <c r="G83" s="17" t="str">
        <f t="shared" si="1"/>
        <v>69KV / 29 KM</v>
      </c>
      <c r="H83" s="14" t="s">
        <v>223</v>
      </c>
      <c r="I83" s="14">
        <v>29</v>
      </c>
      <c r="J83" s="14" t="s">
        <v>6</v>
      </c>
      <c r="K83" s="18" t="s">
        <v>39</v>
      </c>
      <c r="L83" s="14" t="s">
        <v>26</v>
      </c>
      <c r="M83" s="14"/>
      <c r="S83" s="4"/>
      <c r="V83" s="10">
        <v>5.3472222222222157E-2</v>
      </c>
      <c r="AI83" s="9" t="s">
        <v>1321</v>
      </c>
      <c r="AJ83" s="9" t="s">
        <v>1291</v>
      </c>
      <c r="AK83" s="9" t="s">
        <v>1216</v>
      </c>
      <c r="AL83" s="9" t="s">
        <v>1193</v>
      </c>
      <c r="AM83" s="9" t="s">
        <v>1315</v>
      </c>
    </row>
    <row r="84" spans="2:39" ht="12.75">
      <c r="B84" s="14" t="s">
        <v>10</v>
      </c>
      <c r="C84" s="15" t="s">
        <v>224</v>
      </c>
      <c r="D84" s="15" t="s">
        <v>964</v>
      </c>
      <c r="E84" s="16" t="s">
        <v>1103</v>
      </c>
      <c r="F84" s="14" t="s">
        <v>37</v>
      </c>
      <c r="G84" s="17" t="str">
        <f t="shared" si="1"/>
        <v>69KV / 39,97 KM</v>
      </c>
      <c r="H84" s="14" t="s">
        <v>225</v>
      </c>
      <c r="I84" s="14">
        <v>39.97</v>
      </c>
      <c r="J84" s="14" t="s">
        <v>6</v>
      </c>
      <c r="K84" s="18" t="s">
        <v>67</v>
      </c>
      <c r="L84" s="14" t="s">
        <v>217</v>
      </c>
      <c r="M84" s="14"/>
      <c r="S84" s="4"/>
      <c r="V84" s="10">
        <v>5.4166666666666599E-2</v>
      </c>
      <c r="AI84" s="9" t="s">
        <v>1299</v>
      </c>
      <c r="AJ84" s="9" t="s">
        <v>1292</v>
      </c>
      <c r="AK84" s="9" t="s">
        <v>1216</v>
      </c>
      <c r="AL84" s="9" t="s">
        <v>1188</v>
      </c>
      <c r="AM84" s="9" t="s">
        <v>1313</v>
      </c>
    </row>
    <row r="85" spans="2:39" ht="12.75">
      <c r="B85" s="14" t="s">
        <v>10</v>
      </c>
      <c r="C85" s="15" t="s">
        <v>226</v>
      </c>
      <c r="D85" s="15" t="s">
        <v>965</v>
      </c>
      <c r="E85" s="16" t="s">
        <v>1104</v>
      </c>
      <c r="F85" s="14" t="s">
        <v>37</v>
      </c>
      <c r="G85" s="17" t="str">
        <f t="shared" si="1"/>
        <v>69KV / 36,34 KM</v>
      </c>
      <c r="H85" s="14" t="s">
        <v>227</v>
      </c>
      <c r="I85" s="14">
        <v>36.340000000000003</v>
      </c>
      <c r="J85" s="14" t="s">
        <v>6</v>
      </c>
      <c r="K85" s="18" t="s">
        <v>67</v>
      </c>
      <c r="L85" s="14" t="s">
        <v>182</v>
      </c>
      <c r="M85" s="14"/>
      <c r="S85" s="4"/>
      <c r="V85" s="10">
        <v>5.4861111111111041E-2</v>
      </c>
      <c r="AI85" s="9" t="s">
        <v>1323</v>
      </c>
      <c r="AJ85" s="9" t="s">
        <v>1293</v>
      </c>
      <c r="AK85" s="9" t="s">
        <v>1216</v>
      </c>
      <c r="AL85" s="9" t="s">
        <v>1193</v>
      </c>
      <c r="AM85" s="9" t="s">
        <v>1314</v>
      </c>
    </row>
    <row r="86" spans="2:39" ht="12.75">
      <c r="B86" s="14" t="s">
        <v>10</v>
      </c>
      <c r="C86" s="15" t="s">
        <v>228</v>
      </c>
      <c r="D86" s="15" t="s">
        <v>966</v>
      </c>
      <c r="E86" s="16" t="s">
        <v>1105</v>
      </c>
      <c r="F86" s="14" t="s">
        <v>37</v>
      </c>
      <c r="G86" s="17" t="str">
        <f t="shared" si="1"/>
        <v>69KV / 76,6 KM</v>
      </c>
      <c r="H86" s="14" t="s">
        <v>229</v>
      </c>
      <c r="I86" s="14">
        <v>76.599999999999994</v>
      </c>
      <c r="J86" s="14" t="s">
        <v>6</v>
      </c>
      <c r="K86" s="18" t="s">
        <v>44</v>
      </c>
      <c r="L86" s="14" t="s">
        <v>27</v>
      </c>
      <c r="M86" s="14"/>
      <c r="S86" s="4"/>
      <c r="V86" s="10">
        <v>5.5555555555555483E-2</v>
      </c>
      <c r="AI86" s="9" t="s">
        <v>1324</v>
      </c>
      <c r="AJ86" s="9" t="s">
        <v>1294</v>
      </c>
      <c r="AK86" s="9" t="s">
        <v>1216</v>
      </c>
      <c r="AL86" s="9" t="s">
        <v>1193</v>
      </c>
      <c r="AM86" s="9" t="s">
        <v>1315</v>
      </c>
    </row>
    <row r="87" spans="2:39" ht="12.75">
      <c r="B87" s="14" t="s">
        <v>10</v>
      </c>
      <c r="C87" s="15" t="s">
        <v>230</v>
      </c>
      <c r="D87" s="15" t="s">
        <v>967</v>
      </c>
      <c r="E87" s="16" t="s">
        <v>1106</v>
      </c>
      <c r="F87" s="14" t="s">
        <v>37</v>
      </c>
      <c r="G87" s="17" t="str">
        <f t="shared" si="1"/>
        <v>69KV / 66,29 KM</v>
      </c>
      <c r="H87" s="14" t="s">
        <v>231</v>
      </c>
      <c r="I87" s="14">
        <v>66.290000000000006</v>
      </c>
      <c r="J87" s="14" t="s">
        <v>43</v>
      </c>
      <c r="K87" s="18" t="s">
        <v>44</v>
      </c>
      <c r="L87" s="14" t="s">
        <v>172</v>
      </c>
      <c r="M87" s="14"/>
      <c r="S87" s="4"/>
      <c r="V87" s="10">
        <v>5.6249999999999925E-2</v>
      </c>
      <c r="AI87" s="9" t="s">
        <v>1325</v>
      </c>
      <c r="AJ87" s="9" t="s">
        <v>1295</v>
      </c>
      <c r="AK87" s="9" t="s">
        <v>1216</v>
      </c>
      <c r="AL87" s="9" t="s">
        <v>1193</v>
      </c>
      <c r="AM87" s="9" t="s">
        <v>1315</v>
      </c>
    </row>
    <row r="88" spans="2:39" ht="12.75">
      <c r="B88" s="14" t="s">
        <v>10</v>
      </c>
      <c r="C88" s="15" t="s">
        <v>232</v>
      </c>
      <c r="D88" s="15" t="s">
        <v>968</v>
      </c>
      <c r="E88" s="16" t="s">
        <v>1107</v>
      </c>
      <c r="F88" s="14" t="s">
        <v>157</v>
      </c>
      <c r="G88" s="17" t="str">
        <f t="shared" si="1"/>
        <v>138KV / 97,03 KM</v>
      </c>
      <c r="H88" s="14" t="s">
        <v>233</v>
      </c>
      <c r="I88" s="14">
        <v>97.03</v>
      </c>
      <c r="J88" s="14" t="s">
        <v>24</v>
      </c>
      <c r="K88" s="18" t="s">
        <v>67</v>
      </c>
      <c r="L88" s="14" t="s">
        <v>172</v>
      </c>
      <c r="M88" s="14"/>
      <c r="S88" s="4"/>
      <c r="V88" s="10">
        <v>5.6944444444444367E-2</v>
      </c>
      <c r="AJ88" s="2" t="s">
        <v>1335</v>
      </c>
    </row>
    <row r="89" spans="2:39" ht="12.75">
      <c r="B89" s="14" t="s">
        <v>9</v>
      </c>
      <c r="C89" s="15" t="s">
        <v>234</v>
      </c>
      <c r="D89" s="15" t="s">
        <v>969</v>
      </c>
      <c r="E89" s="16" t="s">
        <v>1108</v>
      </c>
      <c r="F89" s="14" t="s">
        <v>37</v>
      </c>
      <c r="G89" s="17" t="str">
        <f t="shared" si="1"/>
        <v>69KV / 32,9 KM</v>
      </c>
      <c r="H89" s="14" t="s">
        <v>235</v>
      </c>
      <c r="I89" s="14">
        <v>32.9</v>
      </c>
      <c r="J89" s="14" t="s">
        <v>6</v>
      </c>
      <c r="K89" s="18" t="s">
        <v>39</v>
      </c>
      <c r="L89" s="14" t="s">
        <v>236</v>
      </c>
      <c r="M89" s="14"/>
      <c r="S89" s="4"/>
      <c r="V89" s="10">
        <v>5.7638888888888809E-2</v>
      </c>
      <c r="AJ89" s="2" t="s">
        <v>1336</v>
      </c>
    </row>
    <row r="90" spans="2:39" ht="12.75">
      <c r="B90" s="14" t="s">
        <v>9</v>
      </c>
      <c r="C90" s="15" t="s">
        <v>237</v>
      </c>
      <c r="D90" s="15" t="s">
        <v>970</v>
      </c>
      <c r="E90" s="16" t="s">
        <v>1109</v>
      </c>
      <c r="F90" s="14" t="s">
        <v>37</v>
      </c>
      <c r="G90" s="17" t="str">
        <f t="shared" si="1"/>
        <v>69KV / 1,3 KM</v>
      </c>
      <c r="H90" s="14" t="s">
        <v>238</v>
      </c>
      <c r="I90" s="14">
        <v>1.3</v>
      </c>
      <c r="J90" s="14" t="s">
        <v>6</v>
      </c>
      <c r="K90" s="18" t="s">
        <v>44</v>
      </c>
      <c r="L90" s="14" t="s">
        <v>239</v>
      </c>
      <c r="M90" s="14"/>
      <c r="S90" s="4"/>
      <c r="V90" s="10">
        <v>5.8333333333333251E-2</v>
      </c>
      <c r="AJ90" s="2" t="s">
        <v>1337</v>
      </c>
    </row>
    <row r="91" spans="2:39" ht="12.75">
      <c r="B91" s="14" t="s">
        <v>9</v>
      </c>
      <c r="C91" s="15" t="s">
        <v>240</v>
      </c>
      <c r="D91" s="15" t="s">
        <v>971</v>
      </c>
      <c r="E91" s="16" t="s">
        <v>1110</v>
      </c>
      <c r="F91" s="14" t="s">
        <v>37</v>
      </c>
      <c r="G91" s="17" t="str">
        <f t="shared" si="1"/>
        <v>69KV / 43,57 KM</v>
      </c>
      <c r="H91" s="14" t="s">
        <v>241</v>
      </c>
      <c r="I91" s="14">
        <v>43.57</v>
      </c>
      <c r="J91" s="14" t="s">
        <v>6</v>
      </c>
      <c r="K91" s="18" t="s">
        <v>44</v>
      </c>
      <c r="L91" s="14" t="s">
        <v>239</v>
      </c>
      <c r="M91" s="14"/>
      <c r="S91" s="4"/>
      <c r="V91" s="10">
        <v>5.9027777777777693E-2</v>
      </c>
      <c r="AJ91" s="2" t="s">
        <v>1338</v>
      </c>
    </row>
    <row r="92" spans="2:39" ht="12.75">
      <c r="B92" s="14" t="s">
        <v>9</v>
      </c>
      <c r="C92" s="15" t="s">
        <v>242</v>
      </c>
      <c r="D92" s="15" t="s">
        <v>972</v>
      </c>
      <c r="E92" s="16" t="s">
        <v>1111</v>
      </c>
      <c r="F92" s="14" t="s">
        <v>37</v>
      </c>
      <c r="G92" s="17" t="str">
        <f t="shared" si="1"/>
        <v>69KV / 61,4 KM</v>
      </c>
      <c r="H92" s="14" t="s">
        <v>243</v>
      </c>
      <c r="I92" s="14">
        <v>61.4</v>
      </c>
      <c r="J92" s="14" t="s">
        <v>43</v>
      </c>
      <c r="K92" s="18" t="s">
        <v>44</v>
      </c>
      <c r="L92" s="14" t="s">
        <v>244</v>
      </c>
      <c r="M92" s="14"/>
      <c r="S92" s="4"/>
      <c r="V92" s="10">
        <v>5.9722222222222135E-2</v>
      </c>
      <c r="AJ92" s="2" t="s">
        <v>1339</v>
      </c>
    </row>
    <row r="93" spans="2:39" ht="12.75">
      <c r="B93" s="14" t="s">
        <v>9</v>
      </c>
      <c r="C93" s="15" t="s">
        <v>245</v>
      </c>
      <c r="D93" s="15" t="s">
        <v>973</v>
      </c>
      <c r="E93" s="16" t="s">
        <v>1112</v>
      </c>
      <c r="F93" s="14" t="s">
        <v>37</v>
      </c>
      <c r="G93" s="17" t="str">
        <f t="shared" si="1"/>
        <v>69KV / 2,9 KM</v>
      </c>
      <c r="H93" s="14" t="s">
        <v>246</v>
      </c>
      <c r="I93" s="14">
        <v>2.9</v>
      </c>
      <c r="J93" s="14" t="s">
        <v>6</v>
      </c>
      <c r="K93" s="18" t="s">
        <v>44</v>
      </c>
      <c r="L93" s="14" t="s">
        <v>247</v>
      </c>
      <c r="M93" s="14"/>
      <c r="S93" s="4"/>
      <c r="V93" s="10">
        <v>6.0416666666666577E-2</v>
      </c>
      <c r="AJ93" s="2" t="s">
        <v>1340</v>
      </c>
    </row>
    <row r="94" spans="2:39" ht="12.75">
      <c r="B94" s="14" t="s">
        <v>9</v>
      </c>
      <c r="C94" s="15" t="s">
        <v>248</v>
      </c>
      <c r="D94" s="15" t="s">
        <v>974</v>
      </c>
      <c r="E94" s="16" t="s">
        <v>1113</v>
      </c>
      <c r="F94" s="14" t="s">
        <v>37</v>
      </c>
      <c r="G94" s="17" t="str">
        <f t="shared" si="1"/>
        <v>69KV / 78,58 KM</v>
      </c>
      <c r="H94" s="14" t="s">
        <v>249</v>
      </c>
      <c r="I94" s="14">
        <v>78.58</v>
      </c>
      <c r="J94" s="14" t="s">
        <v>24</v>
      </c>
      <c r="K94" s="18" t="s">
        <v>67</v>
      </c>
      <c r="L94" s="14" t="s">
        <v>250</v>
      </c>
      <c r="M94" s="14"/>
      <c r="S94" s="4"/>
      <c r="V94" s="10">
        <v>6.1111111111111019E-2</v>
      </c>
      <c r="AJ94" s="2" t="s">
        <v>1341</v>
      </c>
    </row>
    <row r="95" spans="2:39" ht="12.75">
      <c r="B95" s="14" t="s">
        <v>9</v>
      </c>
      <c r="C95" s="15" t="s">
        <v>251</v>
      </c>
      <c r="D95" s="15" t="s">
        <v>975</v>
      </c>
      <c r="E95" s="16" t="s">
        <v>1114</v>
      </c>
      <c r="F95" s="14" t="s">
        <v>37</v>
      </c>
      <c r="G95" s="17" t="str">
        <f t="shared" si="1"/>
        <v>69KV / 1,03 KM</v>
      </c>
      <c r="H95" s="14" t="s">
        <v>252</v>
      </c>
      <c r="I95" s="14">
        <v>1.03</v>
      </c>
      <c r="J95" s="14" t="s">
        <v>6</v>
      </c>
      <c r="K95" s="18" t="s">
        <v>39</v>
      </c>
      <c r="L95" s="14" t="s">
        <v>250</v>
      </c>
      <c r="M95" s="14"/>
      <c r="S95" s="4"/>
      <c r="V95" s="10">
        <v>6.1805555555555461E-2</v>
      </c>
      <c r="AJ95" s="2" t="s">
        <v>1342</v>
      </c>
    </row>
    <row r="96" spans="2:39" ht="12.75">
      <c r="B96" s="14" t="s">
        <v>9</v>
      </c>
      <c r="C96" s="15" t="s">
        <v>253</v>
      </c>
      <c r="D96" s="15" t="s">
        <v>976</v>
      </c>
      <c r="E96" s="16" t="s">
        <v>1115</v>
      </c>
      <c r="F96" s="14" t="s">
        <v>37</v>
      </c>
      <c r="G96" s="17" t="str">
        <f t="shared" si="1"/>
        <v>69KV / 73,88 KM</v>
      </c>
      <c r="H96" s="14" t="s">
        <v>254</v>
      </c>
      <c r="I96" s="14">
        <v>73.88</v>
      </c>
      <c r="J96" s="14" t="s">
        <v>43</v>
      </c>
      <c r="K96" s="18" t="s">
        <v>44</v>
      </c>
      <c r="L96" s="14" t="s">
        <v>250</v>
      </c>
      <c r="M96" s="14"/>
      <c r="S96" s="4"/>
      <c r="V96" s="10">
        <v>6.2499999999999903E-2</v>
      </c>
      <c r="AJ96" s="2" t="s">
        <v>1343</v>
      </c>
    </row>
    <row r="97" spans="2:36" ht="12.75">
      <c r="B97" s="14" t="s">
        <v>9</v>
      </c>
      <c r="C97" s="15" t="s">
        <v>255</v>
      </c>
      <c r="D97" s="15" t="s">
        <v>977</v>
      </c>
      <c r="E97" s="16" t="s">
        <v>1116</v>
      </c>
      <c r="F97" s="14" t="s">
        <v>37</v>
      </c>
      <c r="G97" s="17" t="str">
        <f t="shared" si="1"/>
        <v>69KV / 0,08 KM</v>
      </c>
      <c r="H97" s="14" t="s">
        <v>256</v>
      </c>
      <c r="I97" s="14">
        <v>0.08</v>
      </c>
      <c r="J97" s="14" t="s">
        <v>6</v>
      </c>
      <c r="K97" s="18" t="s">
        <v>44</v>
      </c>
      <c r="L97" s="14" t="s">
        <v>239</v>
      </c>
      <c r="M97" s="14"/>
      <c r="S97" s="4"/>
      <c r="V97" s="10">
        <v>6.3194444444444345E-2</v>
      </c>
      <c r="AJ97" s="2" t="s">
        <v>1344</v>
      </c>
    </row>
    <row r="98" spans="2:36" ht="12.75">
      <c r="B98" s="14" t="s">
        <v>9</v>
      </c>
      <c r="C98" s="15" t="s">
        <v>257</v>
      </c>
      <c r="D98" s="15" t="s">
        <v>978</v>
      </c>
      <c r="E98" s="16" t="s">
        <v>1117</v>
      </c>
      <c r="F98" s="14" t="s">
        <v>258</v>
      </c>
      <c r="G98" s="17" t="str">
        <f t="shared" si="1"/>
        <v>230KV / 1,7 KM</v>
      </c>
      <c r="H98" s="14" t="s">
        <v>259</v>
      </c>
      <c r="I98" s="14">
        <v>1.7</v>
      </c>
      <c r="J98" s="14" t="s">
        <v>6</v>
      </c>
      <c r="K98" s="18" t="s">
        <v>44</v>
      </c>
      <c r="L98" s="14" t="s">
        <v>239</v>
      </c>
      <c r="M98" s="14"/>
      <c r="S98" s="4"/>
      <c r="V98" s="10">
        <v>6.3888888888888787E-2</v>
      </c>
      <c r="AJ98" s="2" t="s">
        <v>1345</v>
      </c>
    </row>
    <row r="99" spans="2:36" ht="12.75">
      <c r="B99" s="14" t="s">
        <v>9</v>
      </c>
      <c r="C99" s="15" t="s">
        <v>260</v>
      </c>
      <c r="D99" s="15" t="s">
        <v>979</v>
      </c>
      <c r="E99" s="16" t="s">
        <v>1118</v>
      </c>
      <c r="F99" s="14" t="s">
        <v>37</v>
      </c>
      <c r="G99" s="17" t="str">
        <f t="shared" si="1"/>
        <v>69KV / 15,2 KM</v>
      </c>
      <c r="H99" s="14" t="s">
        <v>261</v>
      </c>
      <c r="I99" s="14">
        <v>15.2</v>
      </c>
      <c r="J99" s="14" t="s">
        <v>6</v>
      </c>
      <c r="K99" s="18" t="s">
        <v>39</v>
      </c>
      <c r="L99" s="14" t="s">
        <v>247</v>
      </c>
      <c r="M99" s="14"/>
      <c r="S99" s="4"/>
      <c r="V99" s="10">
        <v>6.4583333333333229E-2</v>
      </c>
      <c r="AJ99" s="2" t="s">
        <v>1346</v>
      </c>
    </row>
    <row r="100" spans="2:36" ht="12.75">
      <c r="B100" s="14" t="s">
        <v>9</v>
      </c>
      <c r="C100" s="15" t="s">
        <v>262</v>
      </c>
      <c r="D100" s="15" t="s">
        <v>980</v>
      </c>
      <c r="E100" s="16" t="s">
        <v>1119</v>
      </c>
      <c r="F100" s="14" t="s">
        <v>37</v>
      </c>
      <c r="G100" s="17" t="str">
        <f t="shared" si="1"/>
        <v>69KV / 45,07 KM</v>
      </c>
      <c r="H100" s="14" t="s">
        <v>263</v>
      </c>
      <c r="I100" s="14">
        <v>45.07</v>
      </c>
      <c r="J100" s="14" t="s">
        <v>43</v>
      </c>
      <c r="K100" s="18" t="s">
        <v>44</v>
      </c>
      <c r="L100" s="14" t="s">
        <v>244</v>
      </c>
      <c r="M100" s="14"/>
      <c r="S100" s="4"/>
      <c r="V100" s="10">
        <v>6.5277777777777671E-2</v>
      </c>
      <c r="AJ100" s="2" t="s">
        <v>1347</v>
      </c>
    </row>
    <row r="101" spans="2:36" ht="12.75">
      <c r="B101" s="14" t="s">
        <v>9</v>
      </c>
      <c r="C101" s="15" t="s">
        <v>264</v>
      </c>
      <c r="D101" s="15" t="s">
        <v>981</v>
      </c>
      <c r="E101" s="16" t="s">
        <v>1120</v>
      </c>
      <c r="F101" s="14" t="s">
        <v>37</v>
      </c>
      <c r="G101" s="17" t="str">
        <f t="shared" si="1"/>
        <v>69KV / 81,6 KM</v>
      </c>
      <c r="H101" s="14" t="s">
        <v>265</v>
      </c>
      <c r="I101" s="14">
        <v>81.599999999999994</v>
      </c>
      <c r="J101" s="14" t="s">
        <v>43</v>
      </c>
      <c r="K101" s="18" t="s">
        <v>44</v>
      </c>
      <c r="L101" s="14" t="s">
        <v>244</v>
      </c>
      <c r="M101" s="14"/>
      <c r="S101" s="4"/>
      <c r="V101" s="10">
        <v>6.5972222222222113E-2</v>
      </c>
      <c r="AJ101" s="2" t="s">
        <v>6</v>
      </c>
    </row>
    <row r="102" spans="2:36" ht="12.75">
      <c r="B102" s="14" t="s">
        <v>9</v>
      </c>
      <c r="C102" s="15" t="s">
        <v>266</v>
      </c>
      <c r="D102" s="15" t="s">
        <v>982</v>
      </c>
      <c r="E102" s="16" t="s">
        <v>1121</v>
      </c>
      <c r="F102" s="14" t="s">
        <v>37</v>
      </c>
      <c r="G102" s="17" t="str">
        <f t="shared" si="1"/>
        <v>69KV / 23 KM</v>
      </c>
      <c r="H102" s="14" t="s">
        <v>267</v>
      </c>
      <c r="I102" s="14">
        <v>23</v>
      </c>
      <c r="J102" s="14" t="s">
        <v>43</v>
      </c>
      <c r="K102" s="18" t="s">
        <v>44</v>
      </c>
      <c r="L102" s="14" t="s">
        <v>247</v>
      </c>
      <c r="M102" s="14"/>
      <c r="S102" s="4"/>
      <c r="V102" s="10">
        <v>6.6666666666666555E-2</v>
      </c>
      <c r="AJ102" s="2" t="s">
        <v>1387</v>
      </c>
    </row>
    <row r="103" spans="2:36" ht="12.75">
      <c r="B103" s="14" t="s">
        <v>9</v>
      </c>
      <c r="C103" s="15" t="s">
        <v>268</v>
      </c>
      <c r="D103" s="15" t="s">
        <v>983</v>
      </c>
      <c r="E103" s="16" t="s">
        <v>1122</v>
      </c>
      <c r="F103" s="14" t="s">
        <v>37</v>
      </c>
      <c r="G103" s="17" t="str">
        <f t="shared" si="1"/>
        <v>69KV / 39,6 KM</v>
      </c>
      <c r="H103" s="14" t="s">
        <v>269</v>
      </c>
      <c r="I103" s="14">
        <v>39.6</v>
      </c>
      <c r="J103" s="14" t="s">
        <v>43</v>
      </c>
      <c r="K103" s="18" t="s">
        <v>67</v>
      </c>
      <c r="L103" s="14" t="s">
        <v>247</v>
      </c>
      <c r="M103" s="14"/>
      <c r="S103" s="4"/>
      <c r="V103" s="10">
        <v>6.7361111111110997E-2</v>
      </c>
      <c r="AJ103" s="2" t="s">
        <v>1388</v>
      </c>
    </row>
    <row r="104" spans="2:36" ht="12.75">
      <c r="B104" s="14" t="s">
        <v>9</v>
      </c>
      <c r="C104" s="15" t="s">
        <v>270</v>
      </c>
      <c r="D104" s="15" t="s">
        <v>984</v>
      </c>
      <c r="E104" s="16" t="s">
        <v>1123</v>
      </c>
      <c r="F104" s="14" t="s">
        <v>37</v>
      </c>
      <c r="G104" s="17" t="str">
        <f t="shared" si="1"/>
        <v>69KV / 39,8 KM</v>
      </c>
      <c r="H104" s="14" t="s">
        <v>271</v>
      </c>
      <c r="I104" s="14">
        <v>39.799999999999997</v>
      </c>
      <c r="J104" s="14" t="s">
        <v>43</v>
      </c>
      <c r="K104" s="18" t="s">
        <v>44</v>
      </c>
      <c r="L104" s="14" t="s">
        <v>247</v>
      </c>
      <c r="M104" s="14"/>
      <c r="S104" s="4"/>
      <c r="V104" s="10">
        <v>6.8055555555555439E-2</v>
      </c>
      <c r="AJ104" s="2" t="s">
        <v>1389</v>
      </c>
    </row>
    <row r="105" spans="2:36" ht="12.75">
      <c r="B105" s="14" t="s">
        <v>9</v>
      </c>
      <c r="C105" s="15" t="s">
        <v>272</v>
      </c>
      <c r="D105" s="15" t="s">
        <v>985</v>
      </c>
      <c r="E105" s="16" t="s">
        <v>1124</v>
      </c>
      <c r="F105" s="14" t="s">
        <v>37</v>
      </c>
      <c r="G105" s="17" t="str">
        <f t="shared" si="1"/>
        <v>69KV / 47 KM</v>
      </c>
      <c r="H105" s="14" t="s">
        <v>273</v>
      </c>
      <c r="I105" s="14">
        <v>47</v>
      </c>
      <c r="J105" s="14" t="s">
        <v>6</v>
      </c>
      <c r="K105" s="18" t="s">
        <v>67</v>
      </c>
      <c r="L105" s="14" t="s">
        <v>244</v>
      </c>
      <c r="M105" s="14"/>
      <c r="S105" s="4"/>
      <c r="V105" s="10">
        <v>6.8749999999999881E-2</v>
      </c>
    </row>
    <row r="106" spans="2:36" ht="12.75">
      <c r="B106" s="14" t="s">
        <v>9</v>
      </c>
      <c r="C106" s="15" t="s">
        <v>274</v>
      </c>
      <c r="D106" s="15" t="s">
        <v>986</v>
      </c>
      <c r="E106" s="16" t="s">
        <v>1125</v>
      </c>
      <c r="F106" s="14" t="s">
        <v>37</v>
      </c>
      <c r="G106" s="17" t="str">
        <f t="shared" si="1"/>
        <v>69KV / 52,9 KM</v>
      </c>
      <c r="H106" s="14" t="s">
        <v>275</v>
      </c>
      <c r="I106" s="14">
        <v>52.9</v>
      </c>
      <c r="J106" s="14" t="s">
        <v>6</v>
      </c>
      <c r="K106" s="18" t="s">
        <v>44</v>
      </c>
      <c r="L106" s="14" t="s">
        <v>276</v>
      </c>
      <c r="M106" s="14"/>
      <c r="S106" s="4"/>
      <c r="V106" s="10">
        <v>6.9444444444444323E-2</v>
      </c>
    </row>
    <row r="107" spans="2:36" ht="12.75">
      <c r="B107" s="14" t="s">
        <v>9</v>
      </c>
      <c r="C107" s="15" t="s">
        <v>277</v>
      </c>
      <c r="D107" s="15" t="s">
        <v>987</v>
      </c>
      <c r="E107" s="16" t="s">
        <v>1126</v>
      </c>
      <c r="F107" s="14" t="s">
        <v>37</v>
      </c>
      <c r="G107" s="17" t="str">
        <f t="shared" si="1"/>
        <v>69KV / 9,9 KM</v>
      </c>
      <c r="H107" s="14" t="s">
        <v>278</v>
      </c>
      <c r="I107" s="14">
        <v>9.9</v>
      </c>
      <c r="J107" s="14" t="s">
        <v>6</v>
      </c>
      <c r="K107" s="18" t="s">
        <v>39</v>
      </c>
      <c r="L107" s="14" t="s">
        <v>236</v>
      </c>
      <c r="M107" s="14"/>
      <c r="S107" s="4"/>
      <c r="V107" s="10">
        <v>7.0138888888888765E-2</v>
      </c>
    </row>
    <row r="108" spans="2:36" ht="12.75">
      <c r="B108" s="14" t="s">
        <v>9</v>
      </c>
      <c r="C108" s="15" t="s">
        <v>279</v>
      </c>
      <c r="D108" s="15" t="s">
        <v>988</v>
      </c>
      <c r="E108" s="16" t="s">
        <v>1127</v>
      </c>
      <c r="F108" s="14" t="s">
        <v>37</v>
      </c>
      <c r="G108" s="17" t="str">
        <f t="shared" si="1"/>
        <v>69KV / 54,61 KM</v>
      </c>
      <c r="H108" s="14" t="s">
        <v>280</v>
      </c>
      <c r="I108" s="14">
        <v>54.61</v>
      </c>
      <c r="J108" s="14" t="s">
        <v>6</v>
      </c>
      <c r="K108" s="18" t="s">
        <v>39</v>
      </c>
      <c r="L108" s="14" t="s">
        <v>281</v>
      </c>
      <c r="M108" s="14"/>
      <c r="S108" s="4"/>
      <c r="V108" s="10">
        <v>7.0833333333333207E-2</v>
      </c>
    </row>
    <row r="109" spans="2:36" ht="12.75">
      <c r="B109" s="14" t="s">
        <v>9</v>
      </c>
      <c r="C109" s="15" t="s">
        <v>282</v>
      </c>
      <c r="D109" s="15" t="s">
        <v>989</v>
      </c>
      <c r="E109" s="16" t="s">
        <v>1128</v>
      </c>
      <c r="F109" s="14" t="s">
        <v>37</v>
      </c>
      <c r="G109" s="17" t="str">
        <f t="shared" si="1"/>
        <v>69KV / 74,97 KM</v>
      </c>
      <c r="H109" s="14" t="s">
        <v>283</v>
      </c>
      <c r="I109" s="14">
        <v>74.97</v>
      </c>
      <c r="J109" s="14" t="s">
        <v>43</v>
      </c>
      <c r="K109" s="18" t="s">
        <v>67</v>
      </c>
      <c r="L109" s="14" t="s">
        <v>284</v>
      </c>
      <c r="M109" s="14"/>
      <c r="S109" s="4"/>
      <c r="V109" s="10">
        <v>7.1527777777777649E-2</v>
      </c>
    </row>
    <row r="110" spans="2:36" ht="12.75">
      <c r="B110" s="14" t="s">
        <v>9</v>
      </c>
      <c r="C110" s="15" t="s">
        <v>285</v>
      </c>
      <c r="D110" s="15" t="s">
        <v>990</v>
      </c>
      <c r="E110" s="16" t="s">
        <v>1129</v>
      </c>
      <c r="F110" s="14" t="s">
        <v>37</v>
      </c>
      <c r="G110" s="17" t="str">
        <f t="shared" si="1"/>
        <v>69KV / 71,02 KM</v>
      </c>
      <c r="H110" s="14" t="s">
        <v>286</v>
      </c>
      <c r="I110" s="14">
        <v>71.02</v>
      </c>
      <c r="J110" s="14" t="s">
        <v>43</v>
      </c>
      <c r="K110" s="18" t="s">
        <v>67</v>
      </c>
      <c r="L110" s="14" t="s">
        <v>284</v>
      </c>
      <c r="M110" s="14"/>
      <c r="S110" s="4"/>
      <c r="V110" s="10">
        <v>7.2222222222222091E-2</v>
      </c>
    </row>
    <row r="111" spans="2:36" ht="12.75">
      <c r="B111" s="14" t="s">
        <v>9</v>
      </c>
      <c r="C111" s="15" t="s">
        <v>287</v>
      </c>
      <c r="D111" s="15" t="s">
        <v>991</v>
      </c>
      <c r="E111" s="16" t="s">
        <v>1130</v>
      </c>
      <c r="F111" s="14" t="s">
        <v>37</v>
      </c>
      <c r="G111" s="17" t="str">
        <f t="shared" si="1"/>
        <v>69KV / 4,82 KM</v>
      </c>
      <c r="H111" s="14" t="s">
        <v>288</v>
      </c>
      <c r="I111" s="14">
        <v>4.82</v>
      </c>
      <c r="J111" s="14" t="s">
        <v>6</v>
      </c>
      <c r="K111" s="18" t="s">
        <v>67</v>
      </c>
      <c r="L111" s="14" t="s">
        <v>239</v>
      </c>
      <c r="M111" s="14"/>
      <c r="S111" s="4"/>
      <c r="V111" s="10">
        <v>7.2916666666666533E-2</v>
      </c>
    </row>
    <row r="112" spans="2:36" ht="12.75">
      <c r="B112" s="14" t="s">
        <v>9</v>
      </c>
      <c r="C112" s="15" t="s">
        <v>289</v>
      </c>
      <c r="D112" s="15" t="s">
        <v>992</v>
      </c>
      <c r="E112" s="16" t="s">
        <v>1131</v>
      </c>
      <c r="F112" s="14" t="s">
        <v>37</v>
      </c>
      <c r="G112" s="17" t="str">
        <f t="shared" si="1"/>
        <v>69KV / 67,5 KM</v>
      </c>
      <c r="H112" s="14" t="s">
        <v>290</v>
      </c>
      <c r="I112" s="14">
        <v>67.5</v>
      </c>
      <c r="J112" s="14" t="s">
        <v>6</v>
      </c>
      <c r="K112" s="18" t="s">
        <v>67</v>
      </c>
      <c r="L112" s="14" t="s">
        <v>284</v>
      </c>
      <c r="M112" s="14"/>
      <c r="S112" s="4"/>
      <c r="V112" s="10">
        <v>7.3611111111110974E-2</v>
      </c>
    </row>
    <row r="113" spans="2:22" ht="12.75">
      <c r="B113" s="14" t="s">
        <v>9</v>
      </c>
      <c r="C113" s="15" t="s">
        <v>291</v>
      </c>
      <c r="D113" s="15" t="s">
        <v>993</v>
      </c>
      <c r="E113" s="16" t="s">
        <v>1132</v>
      </c>
      <c r="F113" s="14" t="s">
        <v>37</v>
      </c>
      <c r="G113" s="17" t="str">
        <f t="shared" si="1"/>
        <v>69KV / 11,79 KM</v>
      </c>
      <c r="H113" s="14" t="s">
        <v>292</v>
      </c>
      <c r="I113" s="14">
        <v>11.79</v>
      </c>
      <c r="J113" s="14" t="s">
        <v>6</v>
      </c>
      <c r="K113" s="18" t="s">
        <v>67</v>
      </c>
      <c r="L113" s="14" t="s">
        <v>284</v>
      </c>
      <c r="M113" s="14"/>
      <c r="S113" s="4"/>
      <c r="V113" s="10">
        <v>7.4305555555555416E-2</v>
      </c>
    </row>
    <row r="114" spans="2:22" ht="12.75">
      <c r="B114" s="14" t="s">
        <v>11</v>
      </c>
      <c r="C114" s="15" t="s">
        <v>293</v>
      </c>
      <c r="D114" s="15" t="s">
        <v>994</v>
      </c>
      <c r="E114" s="16" t="s">
        <v>1133</v>
      </c>
      <c r="F114" s="14" t="s">
        <v>37</v>
      </c>
      <c r="G114" s="17" t="str">
        <f t="shared" si="1"/>
        <v>69KV / 109,4 KM</v>
      </c>
      <c r="H114" s="14" t="s">
        <v>294</v>
      </c>
      <c r="I114" s="14">
        <v>109.4</v>
      </c>
      <c r="J114" s="14" t="s">
        <v>6</v>
      </c>
      <c r="K114" s="18" t="s">
        <v>39</v>
      </c>
      <c r="L114" s="14" t="s">
        <v>295</v>
      </c>
      <c r="M114" s="14"/>
      <c r="S114" s="4"/>
      <c r="V114" s="10">
        <v>7.4999999999999858E-2</v>
      </c>
    </row>
    <row r="115" spans="2:22" ht="12.75">
      <c r="B115" s="14" t="s">
        <v>11</v>
      </c>
      <c r="C115" s="15" t="s">
        <v>296</v>
      </c>
      <c r="D115" s="15" t="s">
        <v>995</v>
      </c>
      <c r="E115" s="16" t="s">
        <v>1134</v>
      </c>
      <c r="F115" s="14" t="s">
        <v>37</v>
      </c>
      <c r="G115" s="17" t="str">
        <f t="shared" si="1"/>
        <v>69KV / 57,71 KM</v>
      </c>
      <c r="H115" s="14" t="s">
        <v>297</v>
      </c>
      <c r="I115" s="14">
        <v>57.71</v>
      </c>
      <c r="J115" s="14" t="s">
        <v>6</v>
      </c>
      <c r="K115" s="18" t="s">
        <v>67</v>
      </c>
      <c r="L115" s="14" t="s">
        <v>29</v>
      </c>
      <c r="M115" s="14"/>
      <c r="S115" s="4"/>
      <c r="V115" s="10">
        <v>7.56944444444443E-2</v>
      </c>
    </row>
    <row r="116" spans="2:22" ht="12.75">
      <c r="B116" s="14" t="s">
        <v>11</v>
      </c>
      <c r="C116" s="15" t="s">
        <v>298</v>
      </c>
      <c r="D116" s="15" t="s">
        <v>996</v>
      </c>
      <c r="E116" s="16" t="s">
        <v>1135</v>
      </c>
      <c r="F116" s="14" t="s">
        <v>37</v>
      </c>
      <c r="G116" s="17" t="str">
        <f t="shared" si="1"/>
        <v>69KV / 18,55 KM</v>
      </c>
      <c r="H116" s="14" t="s">
        <v>299</v>
      </c>
      <c r="I116" s="14">
        <v>18.55</v>
      </c>
      <c r="J116" s="14" t="s">
        <v>6</v>
      </c>
      <c r="K116" s="18" t="s">
        <v>44</v>
      </c>
      <c r="L116" s="14" t="s">
        <v>29</v>
      </c>
      <c r="M116" s="14"/>
      <c r="S116" s="4"/>
      <c r="V116" s="10">
        <v>7.6388888888888742E-2</v>
      </c>
    </row>
    <row r="117" spans="2:22" ht="12.75">
      <c r="B117" s="14" t="s">
        <v>11</v>
      </c>
      <c r="C117" s="15" t="s">
        <v>300</v>
      </c>
      <c r="D117" s="15" t="s">
        <v>997</v>
      </c>
      <c r="E117" s="16" t="s">
        <v>1136</v>
      </c>
      <c r="F117" s="14" t="s">
        <v>37</v>
      </c>
      <c r="G117" s="17" t="str">
        <f t="shared" si="1"/>
        <v>69KV / 98,7 KM</v>
      </c>
      <c r="H117" s="14" t="s">
        <v>301</v>
      </c>
      <c r="I117" s="14">
        <v>98.7</v>
      </c>
      <c r="J117" s="14" t="s">
        <v>6</v>
      </c>
      <c r="K117" s="18" t="s">
        <v>39</v>
      </c>
      <c r="L117" s="14" t="s">
        <v>295</v>
      </c>
      <c r="M117" s="14"/>
      <c r="S117" s="4"/>
      <c r="V117" s="10">
        <v>7.7083333333333184E-2</v>
      </c>
    </row>
    <row r="118" spans="2:22" ht="12.75">
      <c r="B118" s="14" t="s">
        <v>11</v>
      </c>
      <c r="C118" s="15" t="s">
        <v>302</v>
      </c>
      <c r="D118" s="15" t="s">
        <v>998</v>
      </c>
      <c r="E118" s="16" t="s">
        <v>1137</v>
      </c>
      <c r="F118" s="14" t="s">
        <v>37</v>
      </c>
      <c r="G118" s="17" t="str">
        <f t="shared" si="1"/>
        <v>69KV / 8,8 KM</v>
      </c>
      <c r="H118" s="14" t="s">
        <v>303</v>
      </c>
      <c r="I118" s="14">
        <v>8.8000000000000007</v>
      </c>
      <c r="J118" s="14" t="s">
        <v>6</v>
      </c>
      <c r="K118" s="18" t="s">
        <v>67</v>
      </c>
      <c r="L118" s="14" t="s">
        <v>295</v>
      </c>
      <c r="M118" s="14"/>
      <c r="S118" s="4"/>
      <c r="V118" s="10">
        <v>7.7777777777777626E-2</v>
      </c>
    </row>
    <row r="119" spans="2:22" ht="12.75">
      <c r="B119" s="14" t="s">
        <v>11</v>
      </c>
      <c r="C119" s="15" t="s">
        <v>304</v>
      </c>
      <c r="D119" s="15" t="s">
        <v>999</v>
      </c>
      <c r="E119" s="16" t="s">
        <v>1138</v>
      </c>
      <c r="F119" s="14" t="s">
        <v>37</v>
      </c>
      <c r="G119" s="17" t="str">
        <f t="shared" si="1"/>
        <v>69KV / 58,3 KM</v>
      </c>
      <c r="H119" s="14" t="s">
        <v>305</v>
      </c>
      <c r="I119" s="14">
        <v>58.3</v>
      </c>
      <c r="J119" s="14" t="s">
        <v>6</v>
      </c>
      <c r="K119" s="18" t="s">
        <v>39</v>
      </c>
      <c r="L119" s="14" t="s">
        <v>295</v>
      </c>
      <c r="M119" s="14"/>
      <c r="S119" s="4"/>
      <c r="V119" s="10">
        <v>7.8472222222222068E-2</v>
      </c>
    </row>
    <row r="120" spans="2:22" ht="12.75">
      <c r="B120" s="14" t="s">
        <v>11</v>
      </c>
      <c r="C120" s="15" t="s">
        <v>306</v>
      </c>
      <c r="D120" s="15" t="s">
        <v>1000</v>
      </c>
      <c r="E120" s="16" t="s">
        <v>1139</v>
      </c>
      <c r="F120" s="14" t="s">
        <v>37</v>
      </c>
      <c r="G120" s="17" t="str">
        <f t="shared" si="1"/>
        <v>69KV / 41,83 KM</v>
      </c>
      <c r="H120" s="14" t="s">
        <v>307</v>
      </c>
      <c r="I120" s="14">
        <v>41.83</v>
      </c>
      <c r="J120" s="14" t="s">
        <v>6</v>
      </c>
      <c r="K120" s="18" t="s">
        <v>67</v>
      </c>
      <c r="L120" s="14" t="s">
        <v>295</v>
      </c>
      <c r="M120" s="14"/>
      <c r="S120" s="4"/>
      <c r="V120" s="10">
        <v>7.916666666666651E-2</v>
      </c>
    </row>
    <row r="121" spans="2:22" ht="12.75">
      <c r="B121" s="14" t="s">
        <v>11</v>
      </c>
      <c r="C121" s="15" t="s">
        <v>308</v>
      </c>
      <c r="D121" s="15" t="s">
        <v>1001</v>
      </c>
      <c r="E121" s="16" t="s">
        <v>1140</v>
      </c>
      <c r="F121" s="14" t="s">
        <v>37</v>
      </c>
      <c r="G121" s="17" t="str">
        <f t="shared" si="1"/>
        <v>69KV / 76,79 KM</v>
      </c>
      <c r="H121" s="14" t="s">
        <v>309</v>
      </c>
      <c r="I121" s="14">
        <v>76.790000000000006</v>
      </c>
      <c r="J121" s="14" t="s">
        <v>6</v>
      </c>
      <c r="K121" s="18" t="s">
        <v>39</v>
      </c>
      <c r="L121" s="14" t="s">
        <v>295</v>
      </c>
      <c r="M121" s="14"/>
      <c r="V121" s="10">
        <v>7.9861111111110952E-2</v>
      </c>
    </row>
    <row r="122" spans="2:22" ht="12.75">
      <c r="B122" s="14" t="s">
        <v>11</v>
      </c>
      <c r="C122" s="15" t="s">
        <v>310</v>
      </c>
      <c r="D122" s="15" t="s">
        <v>1002</v>
      </c>
      <c r="E122" s="16" t="s">
        <v>1141</v>
      </c>
      <c r="F122" s="14" t="s">
        <v>37</v>
      </c>
      <c r="G122" s="17" t="str">
        <f t="shared" si="1"/>
        <v>69KV / 92 KM</v>
      </c>
      <c r="H122" s="14" t="s">
        <v>311</v>
      </c>
      <c r="I122" s="14">
        <v>92</v>
      </c>
      <c r="J122" s="14" t="s">
        <v>24</v>
      </c>
      <c r="K122" s="18" t="s">
        <v>44</v>
      </c>
      <c r="L122" s="14" t="s">
        <v>295</v>
      </c>
      <c r="M122" s="14"/>
      <c r="V122" s="10">
        <v>8.0555555555555394E-2</v>
      </c>
    </row>
    <row r="123" spans="2:22" ht="12.75">
      <c r="B123" s="14" t="s">
        <v>11</v>
      </c>
      <c r="C123" s="15" t="s">
        <v>312</v>
      </c>
      <c r="D123" s="15" t="s">
        <v>1003</v>
      </c>
      <c r="E123" s="16" t="s">
        <v>1142</v>
      </c>
      <c r="F123" s="14" t="s">
        <v>37</v>
      </c>
      <c r="G123" s="17" t="str">
        <f t="shared" si="1"/>
        <v>69KV / 84,2 KM</v>
      </c>
      <c r="H123" s="14" t="s">
        <v>313</v>
      </c>
      <c r="I123" s="14">
        <v>84.2</v>
      </c>
      <c r="J123" s="14" t="s">
        <v>6</v>
      </c>
      <c r="K123" s="18" t="s">
        <v>67</v>
      </c>
      <c r="L123" s="14" t="s">
        <v>29</v>
      </c>
      <c r="M123" s="14"/>
      <c r="V123" s="10">
        <v>8.1249999999999836E-2</v>
      </c>
    </row>
    <row r="124" spans="2:22" ht="12.75">
      <c r="B124" s="14" t="s">
        <v>11</v>
      </c>
      <c r="C124" s="15" t="s">
        <v>314</v>
      </c>
      <c r="D124" s="15" t="s">
        <v>1004</v>
      </c>
      <c r="E124" s="16" t="s">
        <v>1143</v>
      </c>
      <c r="F124" s="14" t="s">
        <v>37</v>
      </c>
      <c r="G124" s="17" t="str">
        <f t="shared" si="1"/>
        <v>69KV / 1,8 KM</v>
      </c>
      <c r="H124" s="14" t="s">
        <v>315</v>
      </c>
      <c r="I124" s="14">
        <v>1.8</v>
      </c>
      <c r="J124" s="14" t="s">
        <v>43</v>
      </c>
      <c r="K124" s="18" t="s">
        <v>44</v>
      </c>
      <c r="L124" s="14" t="s">
        <v>316</v>
      </c>
      <c r="M124" s="14"/>
      <c r="V124" s="10">
        <v>8.1944444444444278E-2</v>
      </c>
    </row>
    <row r="125" spans="2:22" ht="12.75">
      <c r="B125" s="14" t="s">
        <v>11</v>
      </c>
      <c r="C125" s="15" t="s">
        <v>317</v>
      </c>
      <c r="D125" s="15" t="s">
        <v>1005</v>
      </c>
      <c r="E125" s="16" t="s">
        <v>1144</v>
      </c>
      <c r="F125" s="14" t="s">
        <v>37</v>
      </c>
      <c r="G125" s="17" t="str">
        <f t="shared" si="1"/>
        <v>69KV / 66,25 KM</v>
      </c>
      <c r="H125" s="14" t="s">
        <v>318</v>
      </c>
      <c r="I125" s="14">
        <v>66.25</v>
      </c>
      <c r="J125" s="14" t="s">
        <v>43</v>
      </c>
      <c r="K125" s="18" t="s">
        <v>44</v>
      </c>
      <c r="L125" s="14" t="s">
        <v>295</v>
      </c>
      <c r="M125" s="14"/>
      <c r="V125" s="10">
        <v>8.263888888888872E-2</v>
      </c>
    </row>
    <row r="126" spans="2:22" ht="12.75">
      <c r="B126" s="14" t="s">
        <v>11</v>
      </c>
      <c r="C126" s="15" t="s">
        <v>319</v>
      </c>
      <c r="D126" s="15" t="s">
        <v>1006</v>
      </c>
      <c r="E126" s="16" t="s">
        <v>1145</v>
      </c>
      <c r="F126" s="14" t="s">
        <v>37</v>
      </c>
      <c r="G126" s="17" t="str">
        <f t="shared" si="1"/>
        <v>69KV / 76,3 KM</v>
      </c>
      <c r="H126" s="14" t="s">
        <v>320</v>
      </c>
      <c r="I126" s="14">
        <v>76.3</v>
      </c>
      <c r="J126" s="14" t="s">
        <v>24</v>
      </c>
      <c r="K126" s="18" t="s">
        <v>67</v>
      </c>
      <c r="L126" s="14" t="s">
        <v>321</v>
      </c>
      <c r="M126" s="14"/>
      <c r="V126" s="10">
        <v>8.3333333333333162E-2</v>
      </c>
    </row>
    <row r="127" spans="2:22" ht="12.75">
      <c r="B127" s="14" t="s">
        <v>11</v>
      </c>
      <c r="C127" s="15" t="s">
        <v>322</v>
      </c>
      <c r="D127" s="15" t="s">
        <v>1007</v>
      </c>
      <c r="E127" s="16" t="s">
        <v>1146</v>
      </c>
      <c r="F127" s="14" t="s">
        <v>37</v>
      </c>
      <c r="G127" s="17" t="str">
        <f t="shared" si="1"/>
        <v>69KV / 53,91 KM</v>
      </c>
      <c r="H127" s="14" t="s">
        <v>323</v>
      </c>
      <c r="I127" s="14">
        <v>53.91</v>
      </c>
      <c r="J127" s="14" t="s">
        <v>24</v>
      </c>
      <c r="K127" s="18" t="s">
        <v>44</v>
      </c>
      <c r="L127" s="14" t="s">
        <v>324</v>
      </c>
      <c r="M127" s="14"/>
      <c r="V127" s="10">
        <v>8.4027777777777604E-2</v>
      </c>
    </row>
    <row r="128" spans="2:22" ht="12.75">
      <c r="B128" s="14" t="s">
        <v>11</v>
      </c>
      <c r="C128" s="15" t="s">
        <v>325</v>
      </c>
      <c r="D128" s="15" t="s">
        <v>1008</v>
      </c>
      <c r="E128" s="16" t="s">
        <v>1147</v>
      </c>
      <c r="F128" s="14" t="s">
        <v>37</v>
      </c>
      <c r="G128" s="17" t="str">
        <f t="shared" si="1"/>
        <v>69KV / 54,54 KM</v>
      </c>
      <c r="H128" s="14" t="s">
        <v>326</v>
      </c>
      <c r="I128" s="14">
        <v>54.54</v>
      </c>
      <c r="J128" s="14" t="s">
        <v>24</v>
      </c>
      <c r="K128" s="18" t="s">
        <v>44</v>
      </c>
      <c r="L128" s="14" t="s">
        <v>324</v>
      </c>
      <c r="M128" s="14"/>
      <c r="V128" s="10">
        <v>8.4722222222222046E-2</v>
      </c>
    </row>
    <row r="129" spans="2:22" ht="12.75">
      <c r="B129" s="14" t="s">
        <v>11</v>
      </c>
      <c r="C129" s="15" t="s">
        <v>327</v>
      </c>
      <c r="D129" s="15" t="s">
        <v>1009</v>
      </c>
      <c r="E129" s="16" t="s">
        <v>1148</v>
      </c>
      <c r="F129" s="14" t="s">
        <v>37</v>
      </c>
      <c r="G129" s="17" t="str">
        <f t="shared" si="1"/>
        <v>69KV / 54 KM</v>
      </c>
      <c r="H129" s="14" t="s">
        <v>328</v>
      </c>
      <c r="I129" s="14">
        <v>54</v>
      </c>
      <c r="J129" s="14" t="s">
        <v>43</v>
      </c>
      <c r="K129" s="18" t="s">
        <v>44</v>
      </c>
      <c r="L129" s="14" t="s">
        <v>324</v>
      </c>
      <c r="M129" s="14"/>
      <c r="V129" s="10">
        <v>8.5416666666666488E-2</v>
      </c>
    </row>
    <row r="130" spans="2:22" ht="12.75">
      <c r="B130" s="14" t="s">
        <v>11</v>
      </c>
      <c r="C130" s="15" t="s">
        <v>329</v>
      </c>
      <c r="D130" s="15" t="s">
        <v>1010</v>
      </c>
      <c r="E130" s="16" t="s">
        <v>1149</v>
      </c>
      <c r="F130" s="14" t="s">
        <v>37</v>
      </c>
      <c r="G130" s="17" t="str">
        <f t="shared" si="1"/>
        <v>69KV / 11,29 KM</v>
      </c>
      <c r="H130" s="14" t="s">
        <v>330</v>
      </c>
      <c r="I130" s="14">
        <v>11.29</v>
      </c>
      <c r="J130" s="14" t="s">
        <v>6</v>
      </c>
      <c r="K130" s="18" t="s">
        <v>44</v>
      </c>
      <c r="L130" s="14" t="s">
        <v>324</v>
      </c>
      <c r="M130" s="14"/>
      <c r="V130" s="10">
        <v>8.611111111111093E-2</v>
      </c>
    </row>
    <row r="131" spans="2:22" ht="12.75">
      <c r="B131" s="14" t="s">
        <v>11</v>
      </c>
      <c r="C131" s="15" t="s">
        <v>331</v>
      </c>
      <c r="D131" s="15" t="s">
        <v>1011</v>
      </c>
      <c r="E131" s="16" t="s">
        <v>1150</v>
      </c>
      <c r="F131" s="14" t="s">
        <v>37</v>
      </c>
      <c r="G131" s="17" t="str">
        <f t="shared" si="1"/>
        <v>69KV / 11,06 KM</v>
      </c>
      <c r="H131" s="14" t="s">
        <v>332</v>
      </c>
      <c r="I131" s="14">
        <v>11.06</v>
      </c>
      <c r="J131" s="14" t="s">
        <v>6</v>
      </c>
      <c r="K131" s="18" t="s">
        <v>67</v>
      </c>
      <c r="L131" s="14" t="s">
        <v>324</v>
      </c>
      <c r="M131" s="14"/>
      <c r="V131" s="10">
        <v>8.6805555555555372E-2</v>
      </c>
    </row>
    <row r="132" spans="2:22" ht="12.75">
      <c r="B132" s="14" t="s">
        <v>11</v>
      </c>
      <c r="C132" s="15" t="s">
        <v>333</v>
      </c>
      <c r="D132" s="15" t="s">
        <v>1012</v>
      </c>
      <c r="E132" s="16" t="s">
        <v>1151</v>
      </c>
      <c r="F132" s="14" t="s">
        <v>37</v>
      </c>
      <c r="G132" s="17" t="str">
        <f t="shared" si="1"/>
        <v>69KV / 13,59 KM</v>
      </c>
      <c r="H132" s="14" t="s">
        <v>334</v>
      </c>
      <c r="I132" s="14">
        <v>13.59</v>
      </c>
      <c r="J132" s="14" t="s">
        <v>6</v>
      </c>
      <c r="K132" s="18" t="s">
        <v>67</v>
      </c>
      <c r="L132" s="14" t="s">
        <v>324</v>
      </c>
      <c r="M132" s="14"/>
      <c r="V132" s="10">
        <v>8.7499999999999814E-2</v>
      </c>
    </row>
    <row r="133" spans="2:22" ht="12.75">
      <c r="B133" s="14" t="s">
        <v>11</v>
      </c>
      <c r="C133" s="15" t="s">
        <v>335</v>
      </c>
      <c r="D133" s="15" t="s">
        <v>1013</v>
      </c>
      <c r="E133" s="16" t="s">
        <v>1152</v>
      </c>
      <c r="F133" s="14" t="s">
        <v>37</v>
      </c>
      <c r="G133" s="17" t="str">
        <f t="shared" si="1"/>
        <v>69KV / 24,07 KM</v>
      </c>
      <c r="H133" s="14" t="s">
        <v>336</v>
      </c>
      <c r="I133" s="14">
        <v>24.07</v>
      </c>
      <c r="J133" s="14" t="s">
        <v>6</v>
      </c>
      <c r="K133" s="18" t="s">
        <v>44</v>
      </c>
      <c r="L133" s="14" t="s">
        <v>324</v>
      </c>
      <c r="M133" s="14"/>
      <c r="V133" s="10">
        <v>8.8194444444444256E-2</v>
      </c>
    </row>
    <row r="134" spans="2:22" ht="12.75">
      <c r="B134" s="14" t="s">
        <v>11</v>
      </c>
      <c r="C134" s="15" t="s">
        <v>337</v>
      </c>
      <c r="D134" s="15" t="s">
        <v>1014</v>
      </c>
      <c r="E134" s="16" t="s">
        <v>1153</v>
      </c>
      <c r="F134" s="14" t="s">
        <v>37</v>
      </c>
      <c r="G134" s="17" t="str">
        <f t="shared" ref="G134:G143" si="2">F134&amp;" / " &amp;I134&amp;" "&amp;"KM"</f>
        <v>69KV / 45,5 KM</v>
      </c>
      <c r="H134" s="14" t="s">
        <v>338</v>
      </c>
      <c r="I134" s="14">
        <v>45.5</v>
      </c>
      <c r="J134" s="14" t="s">
        <v>24</v>
      </c>
      <c r="K134" s="18" t="s">
        <v>67</v>
      </c>
      <c r="L134" s="14" t="s">
        <v>324</v>
      </c>
      <c r="M134" s="14"/>
      <c r="V134" s="10">
        <v>8.8888888888888698E-2</v>
      </c>
    </row>
    <row r="135" spans="2:22" ht="12.75">
      <c r="B135" s="14" t="s">
        <v>11</v>
      </c>
      <c r="C135" s="15" t="s">
        <v>339</v>
      </c>
      <c r="D135" s="15" t="s">
        <v>1015</v>
      </c>
      <c r="E135" s="16" t="s">
        <v>1154</v>
      </c>
      <c r="F135" s="14" t="s">
        <v>37</v>
      </c>
      <c r="G135" s="17" t="str">
        <f t="shared" si="2"/>
        <v>69KV / 3 KM</v>
      </c>
      <c r="H135" s="14" t="s">
        <v>340</v>
      </c>
      <c r="I135" s="14">
        <v>3</v>
      </c>
      <c r="J135" s="14" t="s">
        <v>43</v>
      </c>
      <c r="K135" s="18" t="s">
        <v>44</v>
      </c>
      <c r="L135" s="14" t="s">
        <v>324</v>
      </c>
      <c r="M135" s="14"/>
      <c r="V135" s="10">
        <v>8.958333333333314E-2</v>
      </c>
    </row>
    <row r="136" spans="2:22" ht="12.75">
      <c r="B136" s="14" t="s">
        <v>11</v>
      </c>
      <c r="C136" s="15" t="s">
        <v>341</v>
      </c>
      <c r="D136" s="15" t="s">
        <v>1016</v>
      </c>
      <c r="E136" s="16" t="s">
        <v>1155</v>
      </c>
      <c r="F136" s="14" t="s">
        <v>37</v>
      </c>
      <c r="G136" s="17" t="str">
        <f t="shared" si="2"/>
        <v>69KV / 9 KM</v>
      </c>
      <c r="H136" s="14" t="s">
        <v>342</v>
      </c>
      <c r="I136" s="14">
        <v>9</v>
      </c>
      <c r="J136" s="14" t="s">
        <v>6</v>
      </c>
      <c r="K136" s="18" t="s">
        <v>44</v>
      </c>
      <c r="L136" s="14" t="s">
        <v>324</v>
      </c>
      <c r="M136" s="14"/>
      <c r="V136" s="10">
        <v>9.0277777777777582E-2</v>
      </c>
    </row>
    <row r="137" spans="2:22" ht="12.75">
      <c r="B137" s="14" t="s">
        <v>11</v>
      </c>
      <c r="C137" s="15" t="s">
        <v>343</v>
      </c>
      <c r="D137" s="15" t="s">
        <v>1017</v>
      </c>
      <c r="E137" s="16" t="s">
        <v>1156</v>
      </c>
      <c r="F137" s="14" t="s">
        <v>37</v>
      </c>
      <c r="G137" s="17" t="str">
        <f t="shared" si="2"/>
        <v>69KV / 13,6 KM</v>
      </c>
      <c r="H137" s="14" t="s">
        <v>344</v>
      </c>
      <c r="I137" s="14">
        <v>13.6</v>
      </c>
      <c r="J137" s="14" t="s">
        <v>6</v>
      </c>
      <c r="K137" s="18" t="s">
        <v>39</v>
      </c>
      <c r="L137" s="14" t="s">
        <v>316</v>
      </c>
      <c r="M137" s="14"/>
      <c r="V137" s="10">
        <v>9.0972222222222024E-2</v>
      </c>
    </row>
    <row r="138" spans="2:22" ht="12.75">
      <c r="B138" s="14" t="s">
        <v>11</v>
      </c>
      <c r="C138" s="15" t="s">
        <v>345</v>
      </c>
      <c r="D138" s="15" t="s">
        <v>1018</v>
      </c>
      <c r="E138" s="16" t="s">
        <v>1157</v>
      </c>
      <c r="F138" s="14" t="s">
        <v>157</v>
      </c>
      <c r="G138" s="17" t="str">
        <f t="shared" si="2"/>
        <v>138KV / 164,8 KM</v>
      </c>
      <c r="H138" s="14" t="s">
        <v>346</v>
      </c>
      <c r="I138" s="14">
        <v>164.8</v>
      </c>
      <c r="J138" s="14" t="s">
        <v>43</v>
      </c>
      <c r="K138" s="18" t="s">
        <v>67</v>
      </c>
      <c r="L138" s="14" t="s">
        <v>316</v>
      </c>
      <c r="M138" s="14"/>
      <c r="V138" s="10">
        <v>9.1666666666666466E-2</v>
      </c>
    </row>
    <row r="139" spans="2:22" ht="12.75">
      <c r="B139" s="14" t="s">
        <v>11</v>
      </c>
      <c r="C139" s="15" t="s">
        <v>347</v>
      </c>
      <c r="D139" s="15" t="s">
        <v>1019</v>
      </c>
      <c r="E139" s="16" t="s">
        <v>1158</v>
      </c>
      <c r="F139" s="14" t="s">
        <v>37</v>
      </c>
      <c r="G139" s="17" t="str">
        <f t="shared" si="2"/>
        <v>69KV / 2,02 KM</v>
      </c>
      <c r="H139" s="14" t="s">
        <v>348</v>
      </c>
      <c r="I139" s="14">
        <v>2.02</v>
      </c>
      <c r="J139" s="14" t="s">
        <v>6</v>
      </c>
      <c r="K139" s="18" t="s">
        <v>44</v>
      </c>
      <c r="L139" s="14" t="s">
        <v>316</v>
      </c>
      <c r="M139" s="14"/>
      <c r="V139" s="10">
        <v>9.2361111111110908E-2</v>
      </c>
    </row>
    <row r="140" spans="2:22" ht="12.75">
      <c r="B140" s="14" t="s">
        <v>11</v>
      </c>
      <c r="C140" s="15" t="s">
        <v>349</v>
      </c>
      <c r="D140" s="15" t="s">
        <v>1020</v>
      </c>
      <c r="E140" s="16" t="s">
        <v>1159</v>
      </c>
      <c r="F140" s="14" t="s">
        <v>37</v>
      </c>
      <c r="G140" s="17" t="str">
        <f t="shared" si="2"/>
        <v>69KV / 111 KM</v>
      </c>
      <c r="H140" s="14" t="s">
        <v>350</v>
      </c>
      <c r="I140" s="14">
        <v>111</v>
      </c>
      <c r="J140" s="14" t="s">
        <v>43</v>
      </c>
      <c r="K140" s="18" t="s">
        <v>44</v>
      </c>
      <c r="L140" s="14" t="s">
        <v>316</v>
      </c>
      <c r="M140" s="14"/>
      <c r="V140" s="10">
        <v>9.305555555555535E-2</v>
      </c>
    </row>
    <row r="141" spans="2:22" ht="12.75">
      <c r="B141" s="14" t="s">
        <v>11</v>
      </c>
      <c r="C141" s="15" t="s">
        <v>351</v>
      </c>
      <c r="D141" s="15" t="s">
        <v>1021</v>
      </c>
      <c r="E141" s="16" t="s">
        <v>1160</v>
      </c>
      <c r="F141" s="14" t="s">
        <v>37</v>
      </c>
      <c r="G141" s="17" t="str">
        <f t="shared" si="2"/>
        <v>69KV / 5 KM</v>
      </c>
      <c r="H141" s="14" t="s">
        <v>352</v>
      </c>
      <c r="I141" s="14">
        <v>5</v>
      </c>
      <c r="J141" s="14" t="s">
        <v>6</v>
      </c>
      <c r="K141" s="18" t="s">
        <v>44</v>
      </c>
      <c r="L141" s="14" t="s">
        <v>324</v>
      </c>
      <c r="M141" s="14"/>
      <c r="V141" s="10">
        <v>9.3749999999999792E-2</v>
      </c>
    </row>
    <row r="142" spans="2:22" ht="12.75">
      <c r="B142" s="14" t="s">
        <v>11</v>
      </c>
      <c r="C142" s="15" t="s">
        <v>353</v>
      </c>
      <c r="D142" s="15" t="s">
        <v>1022</v>
      </c>
      <c r="E142" s="16" t="s">
        <v>1161</v>
      </c>
      <c r="F142" s="14" t="s">
        <v>37</v>
      </c>
      <c r="G142" s="17" t="str">
        <f t="shared" si="2"/>
        <v>69KV / 66,61 KM</v>
      </c>
      <c r="H142" s="14" t="s">
        <v>354</v>
      </c>
      <c r="I142" s="14">
        <v>66.61</v>
      </c>
      <c r="J142" s="14" t="s">
        <v>6</v>
      </c>
      <c r="K142" s="18" t="s">
        <v>67</v>
      </c>
      <c r="L142" s="14" t="s">
        <v>295</v>
      </c>
      <c r="M142" s="14"/>
      <c r="V142" s="10">
        <v>9.4444444444444234E-2</v>
      </c>
    </row>
    <row r="143" spans="2:22" ht="12.75">
      <c r="B143" s="14" t="s">
        <v>11</v>
      </c>
      <c r="C143" s="15" t="s">
        <v>355</v>
      </c>
      <c r="D143" s="15" t="s">
        <v>1023</v>
      </c>
      <c r="E143" s="16" t="s">
        <v>1162</v>
      </c>
      <c r="F143" s="14" t="s">
        <v>37</v>
      </c>
      <c r="G143" s="17" t="str">
        <f t="shared" si="2"/>
        <v>69KV / 78,8 KM</v>
      </c>
      <c r="H143" s="14" t="s">
        <v>356</v>
      </c>
      <c r="I143" s="14">
        <v>78.8</v>
      </c>
      <c r="J143" s="14" t="s">
        <v>43</v>
      </c>
      <c r="K143" s="18" t="s">
        <v>67</v>
      </c>
      <c r="L143" s="14" t="s">
        <v>316</v>
      </c>
      <c r="M143" s="14"/>
      <c r="V143" s="10">
        <v>9.5138888888888676E-2</v>
      </c>
    </row>
    <row r="144" spans="2:22" ht="12.75">
      <c r="V144" s="10">
        <v>9.5833333333333118E-2</v>
      </c>
    </row>
    <row r="145" spans="22:22" ht="12.75">
      <c r="V145" s="10">
        <v>9.652777777777756E-2</v>
      </c>
    </row>
    <row r="146" spans="22:22" ht="12.75">
      <c r="V146" s="10">
        <v>9.7222222222222002E-2</v>
      </c>
    </row>
    <row r="147" spans="22:22" ht="12.75">
      <c r="V147" s="10">
        <v>9.7916666666666444E-2</v>
      </c>
    </row>
    <row r="148" spans="22:22" ht="12.75">
      <c r="V148" s="10">
        <v>9.8611111111110886E-2</v>
      </c>
    </row>
    <row r="149" spans="22:22" ht="12.75">
      <c r="V149" s="10">
        <v>9.9305555555555328E-2</v>
      </c>
    </row>
    <row r="150" spans="22:22" ht="12.75">
      <c r="V150" s="10">
        <v>9.999999999999977E-2</v>
      </c>
    </row>
    <row r="151" spans="22:22" ht="12.75">
      <c r="V151" s="10">
        <v>0.10069444444444421</v>
      </c>
    </row>
    <row r="152" spans="22:22" ht="12.75">
      <c r="V152" s="10">
        <v>0.10138888888888865</v>
      </c>
    </row>
    <row r="153" spans="22:22" ht="12.75">
      <c r="V153" s="10">
        <v>0.1020833333333331</v>
      </c>
    </row>
    <row r="154" spans="22:22" ht="12.75">
      <c r="V154" s="10">
        <v>0.10277777777777754</v>
      </c>
    </row>
    <row r="155" spans="22:22" ht="12.75">
      <c r="V155" s="10">
        <v>0.10347222222222198</v>
      </c>
    </row>
    <row r="156" spans="22:22" ht="12.75">
      <c r="V156" s="10">
        <v>0.10416666666666642</v>
      </c>
    </row>
    <row r="157" spans="22:22" ht="12.75">
      <c r="V157" s="10">
        <v>0.10486111111111086</v>
      </c>
    </row>
    <row r="158" spans="22:22" ht="12.75">
      <c r="V158" s="10">
        <v>0.10555555555555531</v>
      </c>
    </row>
    <row r="159" spans="22:22" ht="12.75">
      <c r="V159" s="10">
        <v>0.10624999999999975</v>
      </c>
    </row>
    <row r="160" spans="22:22" ht="12.75">
      <c r="V160" s="10">
        <v>0.10694444444444419</v>
      </c>
    </row>
    <row r="161" spans="22:22" ht="12.75">
      <c r="V161" s="10">
        <v>0.10763888888888863</v>
      </c>
    </row>
    <row r="162" spans="22:22" ht="12.75">
      <c r="V162" s="10">
        <v>0.10833333333333307</v>
      </c>
    </row>
    <row r="163" spans="22:22" ht="12.75">
      <c r="V163" s="10">
        <v>0.10902777777777752</v>
      </c>
    </row>
    <row r="164" spans="22:22" ht="12.75">
      <c r="V164" s="10">
        <v>0.10972222222222196</v>
      </c>
    </row>
    <row r="165" spans="22:22" ht="12.75">
      <c r="V165" s="10">
        <v>0.1104166666666664</v>
      </c>
    </row>
    <row r="166" spans="22:22" ht="12.75">
      <c r="V166" s="10">
        <v>0.11111111111111084</v>
      </c>
    </row>
    <row r="167" spans="22:22" ht="12.75">
      <c r="V167" s="10">
        <v>0.11180555555555528</v>
      </c>
    </row>
    <row r="168" spans="22:22" ht="12.75">
      <c r="V168" s="10">
        <v>0.11249999999999973</v>
      </c>
    </row>
    <row r="169" spans="22:22" ht="12.75">
      <c r="V169" s="10">
        <v>0.11319444444444417</v>
      </c>
    </row>
    <row r="170" spans="22:22" ht="12.75">
      <c r="V170" s="10">
        <v>0.11388888888888861</v>
      </c>
    </row>
    <row r="171" spans="22:22" ht="12.75">
      <c r="V171" s="10">
        <v>0.11458333333333305</v>
      </c>
    </row>
    <row r="172" spans="22:22" ht="12.75">
      <c r="V172" s="10">
        <v>0.11527777777777749</v>
      </c>
    </row>
    <row r="173" spans="22:22" ht="12.75">
      <c r="V173" s="10">
        <v>0.11597222222222194</v>
      </c>
    </row>
    <row r="174" spans="22:22" ht="12.75">
      <c r="V174" s="10">
        <v>0.11666666666666638</v>
      </c>
    </row>
    <row r="175" spans="22:22" ht="12.75">
      <c r="V175" s="10">
        <v>0.11736111111111082</v>
      </c>
    </row>
    <row r="176" spans="22:22" ht="12.75">
      <c r="V176" s="10">
        <v>0.11805555555555526</v>
      </c>
    </row>
    <row r="177" spans="22:22" ht="12.75">
      <c r="V177" s="10">
        <v>0.1187499999999997</v>
      </c>
    </row>
    <row r="178" spans="22:22" ht="12.75">
      <c r="V178" s="10">
        <v>0.11944444444444414</v>
      </c>
    </row>
    <row r="179" spans="22:22" ht="12.75">
      <c r="V179" s="10">
        <v>0.12013888888888859</v>
      </c>
    </row>
    <row r="180" spans="22:22" ht="12.75">
      <c r="V180" s="10">
        <v>0.12083333333333303</v>
      </c>
    </row>
    <row r="181" spans="22:22" ht="12.75">
      <c r="V181" s="10">
        <v>0.12152777777777747</v>
      </c>
    </row>
    <row r="182" spans="22:22" ht="12.75">
      <c r="V182" s="10">
        <v>0.12222222222222191</v>
      </c>
    </row>
    <row r="183" spans="22:22" ht="12.75">
      <c r="V183" s="10">
        <v>0.12291666666666635</v>
      </c>
    </row>
    <row r="184" spans="22:22" ht="12.75">
      <c r="V184" s="10">
        <v>0.1236111111111108</v>
      </c>
    </row>
    <row r="185" spans="22:22" ht="12.75">
      <c r="V185" s="10">
        <v>0.12430555555555524</v>
      </c>
    </row>
    <row r="186" spans="22:22" ht="12.75">
      <c r="V186" s="10">
        <v>0.12499999999999968</v>
      </c>
    </row>
    <row r="187" spans="22:22" ht="12.75">
      <c r="V187" s="10">
        <v>0.12569444444444414</v>
      </c>
    </row>
    <row r="188" spans="22:22" ht="12.75">
      <c r="V188" s="10">
        <v>0.12638888888888858</v>
      </c>
    </row>
    <row r="189" spans="22:22" ht="12.75">
      <c r="V189" s="10">
        <v>0.12708333333333302</v>
      </c>
    </row>
    <row r="190" spans="22:22" ht="12.75">
      <c r="V190" s="10">
        <v>0.12777777777777746</v>
      </c>
    </row>
    <row r="191" spans="22:22" ht="12.75">
      <c r="V191" s="10">
        <v>0.1284722222222219</v>
      </c>
    </row>
    <row r="192" spans="22:22" ht="12.75">
      <c r="V192" s="10">
        <v>0.12916666666666635</v>
      </c>
    </row>
    <row r="193" spans="22:22" ht="12.75">
      <c r="V193" s="10">
        <v>0.12986111111111079</v>
      </c>
    </row>
    <row r="194" spans="22:22" ht="12.75">
      <c r="V194" s="10">
        <v>0.13055555555555523</v>
      </c>
    </row>
    <row r="195" spans="22:22" ht="12.75">
      <c r="V195" s="10">
        <v>0.13124999999999967</v>
      </c>
    </row>
    <row r="196" spans="22:22" ht="12.75">
      <c r="V196" s="10">
        <v>0.13194444444444411</v>
      </c>
    </row>
    <row r="197" spans="22:22" ht="12.75">
      <c r="V197" s="10">
        <v>0.13263888888888856</v>
      </c>
    </row>
    <row r="198" spans="22:22" ht="12.75">
      <c r="V198" s="10">
        <v>0.133333333333333</v>
      </c>
    </row>
    <row r="199" spans="22:22" ht="12.75">
      <c r="V199" s="10">
        <v>0.13402777777777744</v>
      </c>
    </row>
    <row r="200" spans="22:22" ht="12.75">
      <c r="V200" s="10">
        <v>0.13472222222222188</v>
      </c>
    </row>
    <row r="201" spans="22:22" ht="12.75">
      <c r="V201" s="10">
        <v>0.13541666666666632</v>
      </c>
    </row>
    <row r="202" spans="22:22" ht="12.75">
      <c r="V202" s="10">
        <v>0.13611111111111077</v>
      </c>
    </row>
    <row r="203" spans="22:22" ht="12.75">
      <c r="V203" s="10">
        <v>0.13680555555555521</v>
      </c>
    </row>
    <row r="204" spans="22:22" ht="12.75">
      <c r="V204" s="10">
        <v>0.13749999999999965</v>
      </c>
    </row>
    <row r="205" spans="22:22" ht="12.75">
      <c r="V205" s="10">
        <v>0.13819444444444409</v>
      </c>
    </row>
    <row r="206" spans="22:22" ht="12.75">
      <c r="V206" s="10">
        <v>0.13888888888888853</v>
      </c>
    </row>
    <row r="207" spans="22:22" ht="12.75">
      <c r="V207" s="10">
        <v>0.13958333333333298</v>
      </c>
    </row>
    <row r="208" spans="22:22" ht="12.75">
      <c r="V208" s="10">
        <v>0.14027777777777742</v>
      </c>
    </row>
    <row r="209" spans="22:22" ht="12.75">
      <c r="V209" s="10">
        <v>0.14097222222222186</v>
      </c>
    </row>
    <row r="210" spans="22:22" ht="12.75">
      <c r="V210" s="10">
        <v>0.1416666666666663</v>
      </c>
    </row>
    <row r="211" spans="22:22" ht="12.75">
      <c r="V211" s="10">
        <v>0.14236111111111074</v>
      </c>
    </row>
    <row r="212" spans="22:22" ht="12.75">
      <c r="V212" s="10">
        <v>0.14305555555555519</v>
      </c>
    </row>
    <row r="213" spans="22:22" ht="12.75">
      <c r="V213" s="10">
        <v>0.14374999999999963</v>
      </c>
    </row>
    <row r="214" spans="22:22" ht="12.75">
      <c r="V214" s="10">
        <v>0.14444444444444407</v>
      </c>
    </row>
    <row r="215" spans="22:22" ht="12.75">
      <c r="V215" s="10">
        <v>0.14513888888888851</v>
      </c>
    </row>
    <row r="216" spans="22:22" ht="12.75">
      <c r="V216" s="10">
        <v>0.14583333333333295</v>
      </c>
    </row>
    <row r="217" spans="22:22" ht="12.75">
      <c r="V217" s="10">
        <v>0.1465277777777774</v>
      </c>
    </row>
    <row r="218" spans="22:22" ht="12.75">
      <c r="V218" s="10">
        <v>0.14722222222222184</v>
      </c>
    </row>
    <row r="219" spans="22:22" ht="12.75">
      <c r="V219" s="10">
        <v>0.14791666666666628</v>
      </c>
    </row>
    <row r="220" spans="22:22" ht="12.75">
      <c r="V220" s="10">
        <v>0.14861111111111072</v>
      </c>
    </row>
    <row r="221" spans="22:22" ht="12.75">
      <c r="V221" s="10">
        <v>0.14930555555555516</v>
      </c>
    </row>
    <row r="222" spans="22:22" ht="12.75">
      <c r="V222" s="10">
        <v>0.14999999999999961</v>
      </c>
    </row>
    <row r="223" spans="22:22" ht="12.75">
      <c r="V223" s="10">
        <v>0.15069444444444405</v>
      </c>
    </row>
    <row r="224" spans="22:22" ht="12.75">
      <c r="V224" s="10">
        <v>0.15138888888888849</v>
      </c>
    </row>
    <row r="225" spans="22:22" ht="12.75">
      <c r="V225" s="10">
        <v>0.15208333333333293</v>
      </c>
    </row>
    <row r="226" spans="22:22" ht="12.75">
      <c r="V226" s="10">
        <v>0.15277777777777737</v>
      </c>
    </row>
    <row r="227" spans="22:22" ht="12.75">
      <c r="V227" s="10">
        <v>0.15347222222222182</v>
      </c>
    </row>
    <row r="228" spans="22:22" ht="12.75">
      <c r="V228" s="10">
        <v>0.15416666666666626</v>
      </c>
    </row>
    <row r="229" spans="22:22" ht="12.75">
      <c r="V229" s="10">
        <v>0.1548611111111107</v>
      </c>
    </row>
    <row r="230" spans="22:22" ht="12.75">
      <c r="V230" s="10">
        <v>0.15555555555555514</v>
      </c>
    </row>
    <row r="231" spans="22:22" ht="12.75">
      <c r="V231" s="10">
        <v>0.15624999999999958</v>
      </c>
    </row>
    <row r="232" spans="22:22" ht="12.75">
      <c r="V232" s="10">
        <v>0.15694444444444403</v>
      </c>
    </row>
    <row r="233" spans="22:22" ht="12.75">
      <c r="V233" s="10">
        <v>0.15763888888888847</v>
      </c>
    </row>
    <row r="234" spans="22:22" ht="12.75">
      <c r="V234" s="10">
        <v>0.15833333333333291</v>
      </c>
    </row>
    <row r="235" spans="22:22" ht="12.75">
      <c r="V235" s="10">
        <v>0.15902777777777735</v>
      </c>
    </row>
    <row r="236" spans="22:22" ht="12.75">
      <c r="V236" s="10">
        <v>0.15972222222222179</v>
      </c>
    </row>
    <row r="237" spans="22:22" ht="12.75">
      <c r="V237" s="10">
        <v>0.16041666666666624</v>
      </c>
    </row>
    <row r="238" spans="22:22" ht="12.75">
      <c r="V238" s="10">
        <v>0.16111111111111068</v>
      </c>
    </row>
    <row r="239" spans="22:22" ht="12.75">
      <c r="V239" s="10">
        <v>0.16180555555555512</v>
      </c>
    </row>
    <row r="240" spans="22:22" ht="12.75">
      <c r="V240" s="10">
        <v>0.16249999999999956</v>
      </c>
    </row>
    <row r="241" spans="22:22" ht="12.75">
      <c r="V241" s="10">
        <v>0.163194444444444</v>
      </c>
    </row>
    <row r="242" spans="22:22" ht="12.75">
      <c r="V242" s="10">
        <v>0.16388888888888845</v>
      </c>
    </row>
    <row r="243" spans="22:22" ht="12.75">
      <c r="V243" s="10">
        <v>0.16458333333333289</v>
      </c>
    </row>
    <row r="244" spans="22:22" ht="12.75">
      <c r="V244" s="10">
        <v>0.16527777777777733</v>
      </c>
    </row>
    <row r="245" spans="22:22" ht="12.75">
      <c r="V245" s="10">
        <v>0.16597222222222177</v>
      </c>
    </row>
    <row r="246" spans="22:22" ht="12.75">
      <c r="V246" s="10">
        <v>0.16666666666666621</v>
      </c>
    </row>
    <row r="247" spans="22:22" ht="12.75">
      <c r="V247" s="10">
        <v>0.16736111111111066</v>
      </c>
    </row>
    <row r="248" spans="22:22" ht="12.75">
      <c r="V248" s="10">
        <v>0.1680555555555551</v>
      </c>
    </row>
    <row r="249" spans="22:22" ht="12.75">
      <c r="V249" s="10">
        <v>0.16874999999999954</v>
      </c>
    </row>
    <row r="250" spans="22:22" ht="12.75">
      <c r="V250" s="10">
        <v>0.16944444444444398</v>
      </c>
    </row>
    <row r="251" spans="22:22" ht="12.75">
      <c r="V251" s="10">
        <v>0.17013888888888842</v>
      </c>
    </row>
    <row r="252" spans="22:22" ht="12.75">
      <c r="V252" s="10">
        <v>0.17083333333333287</v>
      </c>
    </row>
    <row r="253" spans="22:22" ht="12.75">
      <c r="V253" s="10">
        <v>0.17152777777777731</v>
      </c>
    </row>
    <row r="254" spans="22:22" ht="12.75">
      <c r="V254" s="10">
        <v>0.17222222222222175</v>
      </c>
    </row>
    <row r="255" spans="22:22" ht="12.75">
      <c r="V255" s="10">
        <v>0.17291666666666619</v>
      </c>
    </row>
    <row r="256" spans="22:22" ht="12.75">
      <c r="V256" s="10">
        <v>0.17361111111111063</v>
      </c>
    </row>
    <row r="257" spans="22:22" ht="12.75">
      <c r="V257" s="10">
        <v>0.17430555555555508</v>
      </c>
    </row>
    <row r="258" spans="22:22" ht="12.75">
      <c r="V258" s="10">
        <v>0.17499999999999952</v>
      </c>
    </row>
    <row r="259" spans="22:22" ht="12.75">
      <c r="V259" s="10">
        <v>0.17569444444444396</v>
      </c>
    </row>
    <row r="260" spans="22:22" ht="12.75">
      <c r="V260" s="10">
        <v>0.1763888888888884</v>
      </c>
    </row>
    <row r="261" spans="22:22" ht="12.75">
      <c r="V261" s="10">
        <v>0.17708333333333284</v>
      </c>
    </row>
    <row r="262" spans="22:22" ht="12.75">
      <c r="V262" s="10">
        <v>0.17777777777777728</v>
      </c>
    </row>
    <row r="263" spans="22:22" ht="12.75">
      <c r="V263" s="10">
        <v>0.17847222222222173</v>
      </c>
    </row>
    <row r="264" spans="22:22" ht="12.75">
      <c r="V264" s="10">
        <v>0.17916666666666617</v>
      </c>
    </row>
    <row r="265" spans="22:22" ht="12.75">
      <c r="V265" s="10">
        <v>0.17986111111111061</v>
      </c>
    </row>
    <row r="266" spans="22:22" ht="12.75">
      <c r="V266" s="10">
        <v>0.18055555555555505</v>
      </c>
    </row>
    <row r="267" spans="22:22" ht="12.75">
      <c r="V267" s="10">
        <v>0.18124999999999949</v>
      </c>
    </row>
    <row r="268" spans="22:22" ht="12.75">
      <c r="V268" s="10">
        <v>0.18194444444444394</v>
      </c>
    </row>
    <row r="269" spans="22:22" ht="12.75">
      <c r="V269" s="10">
        <v>0.18263888888888838</v>
      </c>
    </row>
    <row r="270" spans="22:22" ht="12.75">
      <c r="V270" s="10">
        <v>0.18333333333333282</v>
      </c>
    </row>
    <row r="271" spans="22:22" ht="12.75">
      <c r="V271" s="10">
        <v>0.18402777777777726</v>
      </c>
    </row>
    <row r="272" spans="22:22" ht="12.75">
      <c r="V272" s="10">
        <v>0.1847222222222217</v>
      </c>
    </row>
    <row r="273" spans="22:22" ht="12.75">
      <c r="V273" s="10">
        <v>0.18541666666666615</v>
      </c>
    </row>
    <row r="274" spans="22:22" ht="12.75">
      <c r="V274" s="10">
        <v>0.18611111111111059</v>
      </c>
    </row>
    <row r="275" spans="22:22" ht="12.75">
      <c r="V275" s="10">
        <v>0.18680555555555503</v>
      </c>
    </row>
    <row r="276" spans="22:22" ht="12.75">
      <c r="V276" s="10">
        <v>0.18749999999999947</v>
      </c>
    </row>
    <row r="277" spans="22:22" ht="12.75">
      <c r="V277" s="10">
        <v>0.18819444444444391</v>
      </c>
    </row>
    <row r="278" spans="22:22" ht="12.75">
      <c r="V278" s="10">
        <v>0.18888888888888836</v>
      </c>
    </row>
    <row r="279" spans="22:22" ht="12.75">
      <c r="V279" s="10">
        <v>0.1895833333333328</v>
      </c>
    </row>
    <row r="280" spans="22:22" ht="12.75">
      <c r="V280" s="10">
        <v>0.19027777777777724</v>
      </c>
    </row>
    <row r="281" spans="22:22" ht="12.75">
      <c r="V281" s="10">
        <v>0.19097222222222168</v>
      </c>
    </row>
    <row r="282" spans="22:22" ht="12.75">
      <c r="V282" s="10">
        <v>0.19166666666666612</v>
      </c>
    </row>
    <row r="283" spans="22:22" ht="12.75">
      <c r="V283" s="10">
        <v>0.19236111111111057</v>
      </c>
    </row>
    <row r="284" spans="22:22" ht="12.75">
      <c r="V284" s="10">
        <v>0.19305555555555501</v>
      </c>
    </row>
    <row r="285" spans="22:22" ht="12.75">
      <c r="V285" s="10">
        <v>0.19374999999999945</v>
      </c>
    </row>
    <row r="286" spans="22:22" ht="12.75">
      <c r="V286" s="10">
        <v>0.19444444444444389</v>
      </c>
    </row>
    <row r="287" spans="22:22" ht="12.75">
      <c r="V287" s="10">
        <v>0.19513888888888833</v>
      </c>
    </row>
    <row r="288" spans="22:22" ht="12.75">
      <c r="V288" s="10">
        <v>0.19583333333333278</v>
      </c>
    </row>
    <row r="289" spans="22:22" ht="12.75">
      <c r="V289" s="10">
        <v>0.19652777777777722</v>
      </c>
    </row>
    <row r="290" spans="22:22" ht="12.75">
      <c r="V290" s="10">
        <v>0.19722222222222166</v>
      </c>
    </row>
    <row r="291" spans="22:22" ht="12.75">
      <c r="V291" s="10">
        <v>0.1979166666666661</v>
      </c>
    </row>
    <row r="292" spans="22:22" ht="12.75">
      <c r="V292" s="10">
        <v>0.19861111111111054</v>
      </c>
    </row>
    <row r="293" spans="22:22" ht="12.75">
      <c r="V293" s="10">
        <v>0.19930555555555499</v>
      </c>
    </row>
    <row r="294" spans="22:22" ht="12.75">
      <c r="V294" s="10">
        <v>0.19999999999999943</v>
      </c>
    </row>
    <row r="295" spans="22:22" ht="12.75">
      <c r="V295" s="10">
        <v>0.20069444444444387</v>
      </c>
    </row>
    <row r="296" spans="22:22" ht="12.75">
      <c r="V296" s="10">
        <v>0.20138888888888831</v>
      </c>
    </row>
    <row r="297" spans="22:22" ht="12.75">
      <c r="V297" s="10">
        <v>0.20208333333333275</v>
      </c>
    </row>
    <row r="298" spans="22:22" ht="12.75">
      <c r="V298" s="10">
        <v>0.2027777777777772</v>
      </c>
    </row>
    <row r="299" spans="22:22" ht="12.75">
      <c r="V299" s="10">
        <v>0.20347222222222164</v>
      </c>
    </row>
    <row r="300" spans="22:22" ht="12.75">
      <c r="V300" s="10">
        <v>0.20416666666666608</v>
      </c>
    </row>
    <row r="301" spans="22:22" ht="12.75">
      <c r="V301" s="10">
        <v>0.20486111111111052</v>
      </c>
    </row>
    <row r="302" spans="22:22" ht="12.75">
      <c r="V302" s="10">
        <v>0.20555555555555496</v>
      </c>
    </row>
    <row r="303" spans="22:22" ht="12.75">
      <c r="V303" s="10">
        <v>0.20624999999999941</v>
      </c>
    </row>
    <row r="304" spans="22:22" ht="12.75">
      <c r="V304" s="10">
        <v>0.20694444444444385</v>
      </c>
    </row>
    <row r="305" spans="22:22" ht="12.75">
      <c r="V305" s="10">
        <v>0.20763888888888829</v>
      </c>
    </row>
    <row r="306" spans="22:22" ht="12.75">
      <c r="V306" s="10">
        <v>0.20833333333333273</v>
      </c>
    </row>
    <row r="307" spans="22:22" ht="12.75">
      <c r="V307" s="10">
        <v>0.20902777777777717</v>
      </c>
    </row>
    <row r="308" spans="22:22" ht="12.75">
      <c r="V308" s="10">
        <v>0.20972222222222162</v>
      </c>
    </row>
    <row r="309" spans="22:22" ht="12.75">
      <c r="V309" s="10">
        <v>0.21041666666666606</v>
      </c>
    </row>
    <row r="310" spans="22:22" ht="12.75">
      <c r="V310" s="10">
        <v>0.2111111111111105</v>
      </c>
    </row>
    <row r="311" spans="22:22" ht="12.75">
      <c r="V311" s="10">
        <v>0.21180555555555494</v>
      </c>
    </row>
    <row r="312" spans="22:22" ht="12.75">
      <c r="V312" s="10">
        <v>0.21249999999999938</v>
      </c>
    </row>
    <row r="313" spans="22:22" ht="12.75">
      <c r="V313" s="10">
        <v>0.21319444444444383</v>
      </c>
    </row>
    <row r="314" spans="22:22" ht="12.75">
      <c r="V314" s="10">
        <v>0.21388888888888827</v>
      </c>
    </row>
    <row r="315" spans="22:22" ht="12.75">
      <c r="V315" s="10">
        <v>0.21458333333333271</v>
      </c>
    </row>
    <row r="316" spans="22:22" ht="12.75">
      <c r="V316" s="10">
        <v>0.21527777777777715</v>
      </c>
    </row>
    <row r="317" spans="22:22" ht="12.75">
      <c r="V317" s="10">
        <v>0.21597222222222159</v>
      </c>
    </row>
    <row r="318" spans="22:22" ht="12.75">
      <c r="V318" s="10">
        <v>0.21666666666666604</v>
      </c>
    </row>
    <row r="319" spans="22:22" ht="12.75">
      <c r="V319" s="10">
        <v>0.21736111111111048</v>
      </c>
    </row>
    <row r="320" spans="22:22" ht="12.75">
      <c r="V320" s="10">
        <v>0.21805555555555492</v>
      </c>
    </row>
    <row r="321" spans="22:22" ht="12.75">
      <c r="V321" s="10">
        <v>0.21874999999999936</v>
      </c>
    </row>
    <row r="322" spans="22:22" ht="12.75">
      <c r="V322" s="10">
        <v>0.2194444444444438</v>
      </c>
    </row>
    <row r="323" spans="22:22" ht="12.75">
      <c r="V323" s="10">
        <v>0.22013888888888825</v>
      </c>
    </row>
    <row r="324" spans="22:22" ht="12.75">
      <c r="V324" s="10">
        <v>0.22083333333333269</v>
      </c>
    </row>
    <row r="325" spans="22:22" ht="12.75">
      <c r="V325" s="10">
        <v>0.22152777777777713</v>
      </c>
    </row>
    <row r="326" spans="22:22" ht="12.75">
      <c r="V326" s="10">
        <v>0.22222222222222157</v>
      </c>
    </row>
    <row r="327" spans="22:22" ht="12.75">
      <c r="V327" s="10">
        <v>0.22291666666666601</v>
      </c>
    </row>
    <row r="328" spans="22:22" ht="12.75">
      <c r="V328" s="10">
        <v>0.22361111111111046</v>
      </c>
    </row>
    <row r="329" spans="22:22" ht="12.75">
      <c r="V329" s="10">
        <v>0.2243055555555549</v>
      </c>
    </row>
    <row r="330" spans="22:22" ht="12.75">
      <c r="V330" s="10">
        <v>0.22499999999999934</v>
      </c>
    </row>
    <row r="331" spans="22:22" ht="12.75">
      <c r="V331" s="10">
        <v>0.22569444444444378</v>
      </c>
    </row>
    <row r="332" spans="22:22" ht="12.75">
      <c r="V332" s="10">
        <v>0.22638888888888822</v>
      </c>
    </row>
    <row r="333" spans="22:22" ht="12.75">
      <c r="V333" s="10">
        <v>0.22708333333333267</v>
      </c>
    </row>
    <row r="334" spans="22:22" ht="12.75">
      <c r="V334" s="10">
        <v>0.22777777777777711</v>
      </c>
    </row>
    <row r="335" spans="22:22" ht="12.75">
      <c r="V335" s="10">
        <v>0.22847222222222155</v>
      </c>
    </row>
    <row r="336" spans="22:22" ht="12.75">
      <c r="V336" s="10">
        <v>0.22916666666666599</v>
      </c>
    </row>
    <row r="337" spans="22:22" ht="12.75">
      <c r="V337" s="10">
        <v>0.22986111111111043</v>
      </c>
    </row>
    <row r="338" spans="22:22" ht="12.75">
      <c r="V338" s="10">
        <v>0.23055555555555488</v>
      </c>
    </row>
    <row r="339" spans="22:22" ht="12.75">
      <c r="V339" s="10">
        <v>0.23124999999999932</v>
      </c>
    </row>
    <row r="340" spans="22:22" ht="12.75">
      <c r="V340" s="10">
        <v>0.23194444444444376</v>
      </c>
    </row>
    <row r="341" spans="22:22" ht="12.75">
      <c r="V341" s="10">
        <v>0.2326388888888882</v>
      </c>
    </row>
    <row r="342" spans="22:22" ht="12.75">
      <c r="V342" s="10">
        <v>0.23333333333333264</v>
      </c>
    </row>
    <row r="343" spans="22:22" ht="12.75">
      <c r="V343" s="10">
        <v>0.23402777777777709</v>
      </c>
    </row>
    <row r="344" spans="22:22" ht="12.75">
      <c r="V344" s="10">
        <v>0.23472222222222153</v>
      </c>
    </row>
    <row r="345" spans="22:22" ht="12.75">
      <c r="V345" s="10">
        <v>0.23541666666666597</v>
      </c>
    </row>
    <row r="346" spans="22:22" ht="12.75">
      <c r="V346" s="10">
        <v>0.23611111111111041</v>
      </c>
    </row>
    <row r="347" spans="22:22" ht="12.75">
      <c r="V347" s="10">
        <v>0.23680555555555485</v>
      </c>
    </row>
    <row r="348" spans="22:22" ht="12.75">
      <c r="V348" s="10">
        <v>0.2374999999999993</v>
      </c>
    </row>
    <row r="349" spans="22:22" ht="12.75">
      <c r="V349" s="10">
        <v>0.23819444444444374</v>
      </c>
    </row>
    <row r="350" spans="22:22" ht="12.75">
      <c r="V350" s="10">
        <v>0.23888888888888818</v>
      </c>
    </row>
    <row r="351" spans="22:22" ht="12.75">
      <c r="V351" s="10">
        <v>0.23958333333333262</v>
      </c>
    </row>
    <row r="352" spans="22:22" ht="12.75">
      <c r="V352" s="10">
        <v>0.24027777777777706</v>
      </c>
    </row>
    <row r="353" spans="22:22" ht="12.75">
      <c r="V353" s="10">
        <v>0.2409722222222215</v>
      </c>
    </row>
    <row r="354" spans="22:22" ht="12.75">
      <c r="V354" s="10">
        <v>0.24166666666666595</v>
      </c>
    </row>
    <row r="355" spans="22:22" ht="12.75">
      <c r="V355" s="10">
        <v>0.24236111111111039</v>
      </c>
    </row>
    <row r="356" spans="22:22" ht="12.75">
      <c r="V356" s="10">
        <v>0.24305555555555483</v>
      </c>
    </row>
    <row r="357" spans="22:22" ht="12.75">
      <c r="V357" s="10">
        <v>0.24374999999999927</v>
      </c>
    </row>
    <row r="358" spans="22:22" ht="12.75">
      <c r="V358" s="10">
        <v>0.24444444444444371</v>
      </c>
    </row>
    <row r="359" spans="22:22" ht="12.75">
      <c r="V359" s="10">
        <v>0.24513888888888816</v>
      </c>
    </row>
    <row r="360" spans="22:22" ht="12.75">
      <c r="V360" s="10">
        <v>0.2458333333333326</v>
      </c>
    </row>
    <row r="361" spans="22:22" ht="12.75">
      <c r="V361" s="10">
        <v>0.24652777777777704</v>
      </c>
    </row>
    <row r="362" spans="22:22" ht="12.75">
      <c r="V362" s="10">
        <v>0.24722222222222148</v>
      </c>
    </row>
    <row r="363" spans="22:22" ht="12.75">
      <c r="V363" s="10">
        <v>0.24791666666666592</v>
      </c>
    </row>
    <row r="364" spans="22:22" ht="12.75">
      <c r="V364" s="10">
        <v>0.24861111111111037</v>
      </c>
    </row>
    <row r="365" spans="22:22" ht="12.75">
      <c r="V365" s="10">
        <v>0.24930555555555481</v>
      </c>
    </row>
    <row r="366" spans="22:22" ht="12.75">
      <c r="V366" s="10">
        <v>0.24999999999999925</v>
      </c>
    </row>
    <row r="367" spans="22:22" ht="12.75">
      <c r="V367" s="10">
        <v>0.25069444444444372</v>
      </c>
    </row>
    <row r="368" spans="22:22" ht="12.75">
      <c r="V368" s="10">
        <v>0.25138888888888816</v>
      </c>
    </row>
    <row r="369" spans="22:22" ht="12.75">
      <c r="V369" s="10">
        <v>0.2520833333333326</v>
      </c>
    </row>
    <row r="370" spans="22:22" ht="12.75">
      <c r="V370" s="10">
        <v>0.25277777777777705</v>
      </c>
    </row>
    <row r="371" spans="22:22" ht="12.75">
      <c r="V371" s="10">
        <v>0.25347222222222149</v>
      </c>
    </row>
    <row r="372" spans="22:22" ht="12.75">
      <c r="V372" s="10">
        <v>0.25416666666666593</v>
      </c>
    </row>
    <row r="373" spans="22:22" ht="12.75">
      <c r="V373" s="10">
        <v>0.25486111111111037</v>
      </c>
    </row>
    <row r="374" spans="22:22" ht="12.75">
      <c r="V374" s="10">
        <v>0.25555555555555481</v>
      </c>
    </row>
    <row r="375" spans="22:22" ht="12.75">
      <c r="V375" s="10">
        <v>0.25624999999999926</v>
      </c>
    </row>
    <row r="376" spans="22:22" ht="12.75">
      <c r="V376" s="10">
        <v>0.2569444444444437</v>
      </c>
    </row>
    <row r="377" spans="22:22" ht="12.75">
      <c r="V377" s="10">
        <v>0.25763888888888814</v>
      </c>
    </row>
    <row r="378" spans="22:22" ht="12.75">
      <c r="V378" s="10">
        <v>0.25833333333333258</v>
      </c>
    </row>
    <row r="379" spans="22:22" ht="12.75">
      <c r="V379" s="10">
        <v>0.25902777777777702</v>
      </c>
    </row>
    <row r="380" spans="22:22" ht="12.75">
      <c r="V380" s="10">
        <v>0.25972222222222147</v>
      </c>
    </row>
    <row r="381" spans="22:22" ht="12.75">
      <c r="V381" s="10">
        <v>0.26041666666666591</v>
      </c>
    </row>
    <row r="382" spans="22:22" ht="12.75">
      <c r="V382" s="10">
        <v>0.26111111111111035</v>
      </c>
    </row>
    <row r="383" spans="22:22" ht="12.75">
      <c r="V383" s="10">
        <v>0.26180555555555479</v>
      </c>
    </row>
    <row r="384" spans="22:22" ht="12.75">
      <c r="V384" s="10">
        <v>0.26249999999999923</v>
      </c>
    </row>
    <row r="385" spans="22:22" ht="12.75">
      <c r="V385" s="10">
        <v>0.26319444444444368</v>
      </c>
    </row>
    <row r="386" spans="22:22" ht="12.75">
      <c r="V386" s="10">
        <v>0.26388888888888812</v>
      </c>
    </row>
    <row r="387" spans="22:22" ht="12.75">
      <c r="V387" s="10">
        <v>0.26458333333333256</v>
      </c>
    </row>
    <row r="388" spans="22:22" ht="12.75">
      <c r="V388" s="10">
        <v>0.265277777777777</v>
      </c>
    </row>
    <row r="389" spans="22:22" ht="12.75">
      <c r="V389" s="10">
        <v>0.26597222222222144</v>
      </c>
    </row>
    <row r="390" spans="22:22" ht="12.75">
      <c r="V390" s="10">
        <v>0.26666666666666589</v>
      </c>
    </row>
    <row r="391" spans="22:22" ht="12.75">
      <c r="V391" s="10">
        <v>0.26736111111111033</v>
      </c>
    </row>
    <row r="392" spans="22:22" ht="12.75">
      <c r="V392" s="10">
        <v>0.26805555555555477</v>
      </c>
    </row>
    <row r="393" spans="22:22" ht="12.75">
      <c r="V393" s="10">
        <v>0.26874999999999921</v>
      </c>
    </row>
    <row r="394" spans="22:22" ht="12.75">
      <c r="V394" s="10">
        <v>0.26944444444444365</v>
      </c>
    </row>
    <row r="395" spans="22:22" ht="12.75">
      <c r="V395" s="10">
        <v>0.2701388888888881</v>
      </c>
    </row>
    <row r="396" spans="22:22" ht="12.75">
      <c r="V396" s="10">
        <v>0.27083333333333254</v>
      </c>
    </row>
    <row r="397" spans="22:22" ht="12.75">
      <c r="V397" s="10">
        <v>0.27152777777777698</v>
      </c>
    </row>
    <row r="398" spans="22:22" ht="12.75">
      <c r="V398" s="10">
        <v>0.27222222222222142</v>
      </c>
    </row>
    <row r="399" spans="22:22" ht="12.75">
      <c r="V399" s="10">
        <v>0.27291666666666586</v>
      </c>
    </row>
    <row r="400" spans="22:22" ht="12.75">
      <c r="V400" s="10">
        <v>0.27361111111111031</v>
      </c>
    </row>
    <row r="401" spans="22:22" ht="12.75">
      <c r="V401" s="10">
        <v>0.27430555555555475</v>
      </c>
    </row>
    <row r="402" spans="22:22" ht="12.75">
      <c r="V402" s="10">
        <v>0.27499999999999919</v>
      </c>
    </row>
    <row r="403" spans="22:22" ht="12.75">
      <c r="V403" s="10">
        <v>0.27569444444444363</v>
      </c>
    </row>
    <row r="404" spans="22:22" ht="12.75">
      <c r="V404" s="10">
        <v>0.27638888888888807</v>
      </c>
    </row>
    <row r="405" spans="22:22" ht="12.75">
      <c r="V405" s="10">
        <v>0.27708333333333252</v>
      </c>
    </row>
    <row r="406" spans="22:22" ht="12.75">
      <c r="V406" s="10">
        <v>0.27777777777777696</v>
      </c>
    </row>
    <row r="407" spans="22:22" ht="12.75">
      <c r="V407" s="10">
        <v>0.2784722222222214</v>
      </c>
    </row>
    <row r="408" spans="22:22" ht="12.75">
      <c r="V408" s="10">
        <v>0.27916666666666584</v>
      </c>
    </row>
    <row r="409" spans="22:22" ht="12.75">
      <c r="V409" s="10">
        <v>0.27986111111111028</v>
      </c>
    </row>
    <row r="410" spans="22:22" ht="12.75">
      <c r="V410" s="10">
        <v>0.28055555555555473</v>
      </c>
    </row>
    <row r="411" spans="22:22" ht="12.75">
      <c r="V411" s="10">
        <v>0.28124999999999917</v>
      </c>
    </row>
    <row r="412" spans="22:22" ht="12.75">
      <c r="V412" s="10">
        <v>0.28194444444444361</v>
      </c>
    </row>
    <row r="413" spans="22:22" ht="12.75">
      <c r="V413" s="10">
        <v>0.28263888888888805</v>
      </c>
    </row>
    <row r="414" spans="22:22" ht="12.75">
      <c r="V414" s="10">
        <v>0.28333333333333249</v>
      </c>
    </row>
    <row r="415" spans="22:22" ht="12.75">
      <c r="V415" s="10">
        <v>0.28402777777777694</v>
      </c>
    </row>
    <row r="416" spans="22:22" ht="12.75">
      <c r="V416" s="10">
        <v>0.28472222222222138</v>
      </c>
    </row>
    <row r="417" spans="22:22" ht="12.75">
      <c r="V417" s="10">
        <v>0.28541666666666582</v>
      </c>
    </row>
    <row r="418" spans="22:22" ht="12.75">
      <c r="V418" s="10">
        <v>0.28611111111111026</v>
      </c>
    </row>
    <row r="419" spans="22:22" ht="12.75">
      <c r="V419" s="10">
        <v>0.2868055555555547</v>
      </c>
    </row>
    <row r="420" spans="22:22" ht="12.75">
      <c r="V420" s="10">
        <v>0.28749999999999915</v>
      </c>
    </row>
    <row r="421" spans="22:22" ht="12.75">
      <c r="V421" s="10">
        <v>0.28819444444444359</v>
      </c>
    </row>
    <row r="422" spans="22:22" ht="12.75">
      <c r="V422" s="10">
        <v>0.28888888888888803</v>
      </c>
    </row>
    <row r="423" spans="22:22" ht="12.75">
      <c r="V423" s="10">
        <v>0.28958333333333247</v>
      </c>
    </row>
    <row r="424" spans="22:22" ht="12.75">
      <c r="V424" s="10">
        <v>0.29027777777777691</v>
      </c>
    </row>
    <row r="425" spans="22:22" ht="12.75">
      <c r="V425" s="10">
        <v>0.29097222222222136</v>
      </c>
    </row>
    <row r="426" spans="22:22" ht="12.75">
      <c r="V426" s="10">
        <v>0.2916666666666658</v>
      </c>
    </row>
    <row r="427" spans="22:22" ht="12.75">
      <c r="V427" s="10">
        <v>0.29236111111111024</v>
      </c>
    </row>
    <row r="428" spans="22:22" ht="12.75">
      <c r="V428" s="10">
        <v>0.29305555555555468</v>
      </c>
    </row>
    <row r="429" spans="22:22" ht="12.75">
      <c r="V429" s="10">
        <v>0.29374999999999912</v>
      </c>
    </row>
    <row r="430" spans="22:22" ht="12.75">
      <c r="V430" s="10">
        <v>0.29444444444444356</v>
      </c>
    </row>
    <row r="431" spans="22:22" ht="12.75">
      <c r="V431" s="10">
        <v>0.29513888888888801</v>
      </c>
    </row>
    <row r="432" spans="22:22" ht="12.75">
      <c r="V432" s="10">
        <v>0.29583333333333245</v>
      </c>
    </row>
    <row r="433" spans="22:22" ht="12.75">
      <c r="V433" s="10">
        <v>0.29652777777777689</v>
      </c>
    </row>
    <row r="434" spans="22:22" ht="12.75">
      <c r="V434" s="10">
        <v>0.29722222222222133</v>
      </c>
    </row>
    <row r="435" spans="22:22" ht="12.75">
      <c r="V435" s="10">
        <v>0.29791666666666577</v>
      </c>
    </row>
    <row r="436" spans="22:22" ht="12.75">
      <c r="V436" s="10">
        <v>0.29861111111111022</v>
      </c>
    </row>
    <row r="437" spans="22:22" ht="12.75">
      <c r="V437" s="10">
        <v>0.29930555555555466</v>
      </c>
    </row>
    <row r="438" spans="22:22" ht="12.75">
      <c r="V438" s="10">
        <v>0.2999999999999991</v>
      </c>
    </row>
    <row r="439" spans="22:22" ht="12.75">
      <c r="V439" s="10">
        <v>0.30069444444444354</v>
      </c>
    </row>
    <row r="440" spans="22:22" ht="12.75">
      <c r="V440" s="10">
        <v>0.30138888888888798</v>
      </c>
    </row>
    <row r="441" spans="22:22" ht="12.75">
      <c r="V441" s="10">
        <v>0.30208333333333243</v>
      </c>
    </row>
    <row r="442" spans="22:22" ht="12.75">
      <c r="V442" s="10">
        <v>0.30277777777777687</v>
      </c>
    </row>
    <row r="443" spans="22:22" ht="12.75">
      <c r="V443" s="10">
        <v>0.30347222222222131</v>
      </c>
    </row>
    <row r="444" spans="22:22" ht="12.75">
      <c r="V444" s="10">
        <v>0.30416666666666575</v>
      </c>
    </row>
    <row r="445" spans="22:22" ht="12.75">
      <c r="V445" s="10">
        <v>0.30486111111111019</v>
      </c>
    </row>
    <row r="446" spans="22:22" ht="12.75">
      <c r="V446" s="10">
        <v>0.30555555555555464</v>
      </c>
    </row>
    <row r="447" spans="22:22" ht="12.75">
      <c r="V447" s="10">
        <v>0.30624999999999908</v>
      </c>
    </row>
    <row r="448" spans="22:22" ht="12.75">
      <c r="V448" s="10">
        <v>0.30694444444444352</v>
      </c>
    </row>
    <row r="449" spans="22:22" ht="12.75">
      <c r="V449" s="10">
        <v>0.30763888888888796</v>
      </c>
    </row>
    <row r="450" spans="22:22" ht="12.75">
      <c r="V450" s="10">
        <v>0.3083333333333324</v>
      </c>
    </row>
    <row r="451" spans="22:22" ht="12.75">
      <c r="V451" s="10">
        <v>0.30902777777777685</v>
      </c>
    </row>
    <row r="452" spans="22:22" ht="12.75">
      <c r="V452" s="10">
        <v>0.30972222222222129</v>
      </c>
    </row>
    <row r="453" spans="22:22" ht="12.75">
      <c r="V453" s="10">
        <v>0.31041666666666573</v>
      </c>
    </row>
    <row r="454" spans="22:22" ht="12.75">
      <c r="V454" s="10">
        <v>0.31111111111111017</v>
      </c>
    </row>
    <row r="455" spans="22:22" ht="12.75">
      <c r="V455" s="10">
        <v>0.31180555555555461</v>
      </c>
    </row>
    <row r="456" spans="22:22" ht="12.75">
      <c r="V456" s="10">
        <v>0.31249999999999906</v>
      </c>
    </row>
    <row r="457" spans="22:22" ht="12.75">
      <c r="V457" s="10">
        <v>0.3131944444444435</v>
      </c>
    </row>
    <row r="458" spans="22:22" ht="12.75">
      <c r="V458" s="10">
        <v>0.31388888888888794</v>
      </c>
    </row>
    <row r="459" spans="22:22" ht="12.75">
      <c r="V459" s="10">
        <v>0.31458333333333238</v>
      </c>
    </row>
    <row r="460" spans="22:22" ht="12.75">
      <c r="V460" s="10">
        <v>0.31527777777777682</v>
      </c>
    </row>
    <row r="461" spans="22:22" ht="12.75">
      <c r="V461" s="10">
        <v>0.31597222222222127</v>
      </c>
    </row>
    <row r="462" spans="22:22" ht="12.75">
      <c r="V462" s="10">
        <v>0.31666666666666571</v>
      </c>
    </row>
    <row r="463" spans="22:22" ht="12.75">
      <c r="V463" s="10">
        <v>0.31736111111111015</v>
      </c>
    </row>
    <row r="464" spans="22:22" ht="12.75">
      <c r="V464" s="10">
        <v>0.31805555555555459</v>
      </c>
    </row>
    <row r="465" spans="22:22" ht="12.75">
      <c r="V465" s="10">
        <v>0.31874999999999903</v>
      </c>
    </row>
    <row r="466" spans="22:22" ht="12.75">
      <c r="V466" s="10">
        <v>0.31944444444444348</v>
      </c>
    </row>
    <row r="467" spans="22:22" ht="12.75">
      <c r="V467" s="10">
        <v>0.32013888888888792</v>
      </c>
    </row>
    <row r="468" spans="22:22" ht="12.75">
      <c r="V468" s="10">
        <v>0.32083333333333236</v>
      </c>
    </row>
    <row r="469" spans="22:22" ht="12.75">
      <c r="V469" s="10">
        <v>0.3215277777777768</v>
      </c>
    </row>
    <row r="470" spans="22:22" ht="12.75">
      <c r="V470" s="10">
        <v>0.32222222222222124</v>
      </c>
    </row>
    <row r="471" spans="22:22" ht="12.75">
      <c r="V471" s="10">
        <v>0.32291666666666569</v>
      </c>
    </row>
    <row r="472" spans="22:22" ht="12.75">
      <c r="V472" s="10">
        <v>0.32361111111111013</v>
      </c>
    </row>
    <row r="473" spans="22:22" ht="12.75">
      <c r="V473" s="10">
        <v>0.32430555555555457</v>
      </c>
    </row>
    <row r="474" spans="22:22" ht="12.75">
      <c r="V474" s="10">
        <v>0.32499999999999901</v>
      </c>
    </row>
    <row r="475" spans="22:22" ht="12.75">
      <c r="V475" s="10">
        <v>0.32569444444444345</v>
      </c>
    </row>
    <row r="476" spans="22:22" ht="12.75">
      <c r="V476" s="10">
        <v>0.3263888888888879</v>
      </c>
    </row>
    <row r="477" spans="22:22" ht="12.75">
      <c r="V477" s="10">
        <v>0.32708333333333234</v>
      </c>
    </row>
    <row r="478" spans="22:22" ht="12.75">
      <c r="V478" s="10">
        <v>0.32777777777777678</v>
      </c>
    </row>
    <row r="479" spans="22:22" ht="12.75">
      <c r="V479" s="10">
        <v>0.32847222222222122</v>
      </c>
    </row>
    <row r="480" spans="22:22" ht="12.75">
      <c r="V480" s="10">
        <v>0.32916666666666566</v>
      </c>
    </row>
    <row r="481" spans="22:22" ht="12.75">
      <c r="V481" s="10">
        <v>0.32986111111111011</v>
      </c>
    </row>
    <row r="482" spans="22:22" ht="12.75">
      <c r="V482" s="10">
        <v>0.33055555555555455</v>
      </c>
    </row>
    <row r="483" spans="22:22" ht="12.75">
      <c r="V483" s="10">
        <v>0.33124999999999899</v>
      </c>
    </row>
    <row r="484" spans="22:22" ht="12.75">
      <c r="V484" s="10">
        <v>0.33194444444444343</v>
      </c>
    </row>
    <row r="485" spans="22:22" ht="12.75">
      <c r="V485" s="10">
        <v>0.33263888888888787</v>
      </c>
    </row>
    <row r="486" spans="22:22" ht="12.75">
      <c r="V486" s="10">
        <v>0.33333333333333232</v>
      </c>
    </row>
    <row r="487" spans="22:22" ht="12.75">
      <c r="V487" s="10">
        <v>0.33402777777777676</v>
      </c>
    </row>
    <row r="488" spans="22:22" ht="12.75">
      <c r="V488" s="10">
        <v>0.3347222222222212</v>
      </c>
    </row>
    <row r="489" spans="22:22" ht="12.75">
      <c r="V489" s="10">
        <v>0.33541666666666564</v>
      </c>
    </row>
    <row r="490" spans="22:22" ht="12.75">
      <c r="V490" s="10">
        <v>0.33611111111111008</v>
      </c>
    </row>
    <row r="491" spans="22:22" ht="12.75">
      <c r="V491" s="10">
        <v>0.33680555555555453</v>
      </c>
    </row>
    <row r="492" spans="22:22" ht="12.75">
      <c r="V492" s="10">
        <v>0.33749999999999897</v>
      </c>
    </row>
    <row r="493" spans="22:22" ht="12.75">
      <c r="V493" s="10">
        <v>0.33819444444444341</v>
      </c>
    </row>
    <row r="494" spans="22:22" ht="12.75">
      <c r="V494" s="10">
        <v>0.33888888888888785</v>
      </c>
    </row>
    <row r="495" spans="22:22" ht="12.75">
      <c r="V495" s="10">
        <v>0.33958333333333229</v>
      </c>
    </row>
    <row r="496" spans="22:22" ht="12.75">
      <c r="V496" s="10">
        <v>0.34027777777777674</v>
      </c>
    </row>
    <row r="497" spans="22:22" ht="12.75">
      <c r="V497" s="10">
        <v>0.34097222222222118</v>
      </c>
    </row>
    <row r="498" spans="22:22" ht="12.75">
      <c r="V498" s="10">
        <v>0.34166666666666562</v>
      </c>
    </row>
    <row r="499" spans="22:22" ht="12.75">
      <c r="V499" s="10">
        <v>0.34236111111111006</v>
      </c>
    </row>
    <row r="500" spans="22:22" ht="12.75">
      <c r="V500" s="10">
        <v>0.3430555555555545</v>
      </c>
    </row>
    <row r="501" spans="22:22" ht="12.75">
      <c r="V501" s="10">
        <v>0.34374999999999895</v>
      </c>
    </row>
    <row r="502" spans="22:22" ht="12.75">
      <c r="V502" s="10">
        <v>0.34444444444444339</v>
      </c>
    </row>
    <row r="503" spans="22:22" ht="12.75">
      <c r="V503" s="10">
        <v>0.34513888888888783</v>
      </c>
    </row>
    <row r="504" spans="22:22" ht="12.75">
      <c r="V504" s="10">
        <v>0.34583333333333227</v>
      </c>
    </row>
    <row r="505" spans="22:22" ht="12.75">
      <c r="V505" s="10">
        <v>0.34652777777777671</v>
      </c>
    </row>
    <row r="506" spans="22:22" ht="12.75">
      <c r="V506" s="10">
        <v>0.34722222222222116</v>
      </c>
    </row>
    <row r="507" spans="22:22" ht="12.75">
      <c r="V507" s="10">
        <v>0.3479166666666656</v>
      </c>
    </row>
    <row r="508" spans="22:22" ht="12.75">
      <c r="V508" s="10">
        <v>0.34861111111111004</v>
      </c>
    </row>
    <row r="509" spans="22:22" ht="12.75">
      <c r="V509" s="10">
        <v>0.34930555555555448</v>
      </c>
    </row>
    <row r="510" spans="22:22" ht="12.75">
      <c r="V510" s="10">
        <v>0.34999999999999892</v>
      </c>
    </row>
    <row r="511" spans="22:22" ht="12.75">
      <c r="V511" s="10">
        <v>0.35069444444444337</v>
      </c>
    </row>
    <row r="512" spans="22:22" ht="12.75">
      <c r="V512" s="10">
        <v>0.35138888888888781</v>
      </c>
    </row>
    <row r="513" spans="22:22" ht="12.75">
      <c r="V513" s="10">
        <v>0.35208333333333225</v>
      </c>
    </row>
    <row r="514" spans="22:22" ht="12.75">
      <c r="V514" s="10">
        <v>0.35277777777777669</v>
      </c>
    </row>
    <row r="515" spans="22:22" ht="12.75">
      <c r="V515" s="10">
        <v>0.35347222222222113</v>
      </c>
    </row>
    <row r="516" spans="22:22" ht="12.75">
      <c r="V516" s="10">
        <v>0.35416666666666557</v>
      </c>
    </row>
    <row r="517" spans="22:22" ht="12.75">
      <c r="V517" s="10">
        <v>0.35486111111111002</v>
      </c>
    </row>
    <row r="518" spans="22:22" ht="12.75">
      <c r="V518" s="10">
        <v>0.35555555555555446</v>
      </c>
    </row>
    <row r="519" spans="22:22" ht="12.75">
      <c r="V519" s="10">
        <v>0.3562499999999989</v>
      </c>
    </row>
    <row r="520" spans="22:22" ht="12.75">
      <c r="V520" s="10">
        <v>0.35694444444444334</v>
      </c>
    </row>
    <row r="521" spans="22:22" ht="12.75">
      <c r="V521" s="10">
        <v>0.35763888888888778</v>
      </c>
    </row>
    <row r="522" spans="22:22" ht="12.75">
      <c r="V522" s="10">
        <v>0.35833333333333223</v>
      </c>
    </row>
    <row r="523" spans="22:22" ht="12.75">
      <c r="V523" s="10">
        <v>0.35902777777777667</v>
      </c>
    </row>
    <row r="524" spans="22:22" ht="12.75">
      <c r="V524" s="10">
        <v>0.35972222222222111</v>
      </c>
    </row>
    <row r="525" spans="22:22" ht="12.75">
      <c r="V525" s="10">
        <v>0.36041666666666555</v>
      </c>
    </row>
    <row r="526" spans="22:22" ht="12.75">
      <c r="V526" s="10">
        <v>0.36111111111110999</v>
      </c>
    </row>
    <row r="527" spans="22:22" ht="12.75">
      <c r="V527" s="10">
        <v>0.36180555555555444</v>
      </c>
    </row>
    <row r="528" spans="22:22" ht="12.75">
      <c r="V528" s="10">
        <v>0.36249999999999888</v>
      </c>
    </row>
    <row r="529" spans="22:22" ht="12.75">
      <c r="V529" s="10">
        <v>0.36319444444444332</v>
      </c>
    </row>
    <row r="530" spans="22:22" ht="12.75">
      <c r="V530" s="10">
        <v>0.36388888888888776</v>
      </c>
    </row>
    <row r="531" spans="22:22" ht="12.75">
      <c r="V531" s="10">
        <v>0.3645833333333322</v>
      </c>
    </row>
    <row r="532" spans="22:22" ht="12.75">
      <c r="V532" s="10">
        <v>0.36527777777777665</v>
      </c>
    </row>
    <row r="533" spans="22:22" ht="12.75">
      <c r="V533" s="10">
        <v>0.36597222222222109</v>
      </c>
    </row>
    <row r="534" spans="22:22" ht="12.75">
      <c r="V534" s="10">
        <v>0.36666666666666553</v>
      </c>
    </row>
    <row r="535" spans="22:22" ht="12.75">
      <c r="V535" s="10">
        <v>0.36736111111110997</v>
      </c>
    </row>
    <row r="536" spans="22:22" ht="12.75">
      <c r="V536" s="10">
        <v>0.36805555555555441</v>
      </c>
    </row>
    <row r="537" spans="22:22" ht="12.75">
      <c r="V537" s="10">
        <v>0.36874999999999886</v>
      </c>
    </row>
    <row r="538" spans="22:22" ht="12.75">
      <c r="V538" s="10">
        <v>0.3694444444444433</v>
      </c>
    </row>
    <row r="539" spans="22:22" ht="12.75">
      <c r="V539" s="10">
        <v>0.37013888888888774</v>
      </c>
    </row>
    <row r="540" spans="22:22" ht="12.75">
      <c r="V540" s="10">
        <v>0.37083333333333218</v>
      </c>
    </row>
    <row r="541" spans="22:22" ht="12.75">
      <c r="V541" s="10">
        <v>0.37152777777777662</v>
      </c>
    </row>
    <row r="542" spans="22:22" ht="12.75">
      <c r="V542" s="10">
        <v>0.37222222222222107</v>
      </c>
    </row>
    <row r="543" spans="22:22" ht="12.75">
      <c r="V543" s="10">
        <v>0.37291666666666551</v>
      </c>
    </row>
    <row r="544" spans="22:22" ht="12.75">
      <c r="V544" s="10">
        <v>0.37361111111110995</v>
      </c>
    </row>
    <row r="545" spans="22:22" ht="12.75">
      <c r="V545" s="10">
        <v>0.37430555555555439</v>
      </c>
    </row>
    <row r="546" spans="22:22" ht="12.75">
      <c r="V546" s="10">
        <v>0.37499999999999883</v>
      </c>
    </row>
    <row r="547" spans="22:22" ht="12.75">
      <c r="V547" s="10">
        <v>0.37569444444444328</v>
      </c>
    </row>
    <row r="548" spans="22:22" ht="12.75">
      <c r="V548" s="10">
        <v>0.37638888888888772</v>
      </c>
    </row>
    <row r="549" spans="22:22" ht="12.75">
      <c r="V549" s="10">
        <v>0.37708333333333216</v>
      </c>
    </row>
    <row r="550" spans="22:22" ht="12.75">
      <c r="V550" s="10">
        <v>0.3777777777777766</v>
      </c>
    </row>
    <row r="551" spans="22:22" ht="12.75">
      <c r="V551" s="10">
        <v>0.37847222222222104</v>
      </c>
    </row>
    <row r="552" spans="22:22" ht="12.75">
      <c r="V552" s="10">
        <v>0.37916666666666549</v>
      </c>
    </row>
    <row r="553" spans="22:22" ht="12.75">
      <c r="V553" s="10">
        <v>0.37986111111110993</v>
      </c>
    </row>
    <row r="554" spans="22:22" ht="12.75">
      <c r="V554" s="10">
        <v>0.38055555555555437</v>
      </c>
    </row>
    <row r="555" spans="22:22" ht="12.75">
      <c r="V555" s="10">
        <v>0.38124999999999881</v>
      </c>
    </row>
    <row r="556" spans="22:22" ht="12.75">
      <c r="V556" s="10">
        <v>0.38194444444444325</v>
      </c>
    </row>
    <row r="557" spans="22:22" ht="12.75">
      <c r="V557" s="10">
        <v>0.3826388888888877</v>
      </c>
    </row>
    <row r="558" spans="22:22" ht="12.75">
      <c r="V558" s="10">
        <v>0.38333333333333214</v>
      </c>
    </row>
    <row r="559" spans="22:22" ht="12.75">
      <c r="V559" s="10">
        <v>0.38402777777777658</v>
      </c>
    </row>
    <row r="560" spans="22:22" ht="12.75">
      <c r="V560" s="10">
        <v>0.38472222222222102</v>
      </c>
    </row>
    <row r="561" spans="22:22" ht="12.75">
      <c r="V561" s="10">
        <v>0.38541666666666546</v>
      </c>
    </row>
    <row r="562" spans="22:22" ht="12.75">
      <c r="V562" s="10">
        <v>0.38611111111110991</v>
      </c>
    </row>
    <row r="563" spans="22:22" ht="12.75">
      <c r="V563" s="10">
        <v>0.38680555555555435</v>
      </c>
    </row>
    <row r="564" spans="22:22" ht="12.75">
      <c r="V564" s="10">
        <v>0.38749999999999879</v>
      </c>
    </row>
    <row r="565" spans="22:22" ht="12.75">
      <c r="V565" s="10">
        <v>0.38819444444444323</v>
      </c>
    </row>
    <row r="566" spans="22:22" ht="12.75">
      <c r="V566" s="10">
        <v>0.38888888888888767</v>
      </c>
    </row>
    <row r="567" spans="22:22" ht="12.75">
      <c r="V567" s="10">
        <v>0.38958333333333212</v>
      </c>
    </row>
    <row r="568" spans="22:22" ht="12.75">
      <c r="V568" s="10">
        <v>0.39027777777777656</v>
      </c>
    </row>
    <row r="569" spans="22:22" ht="12.75">
      <c r="V569" s="10">
        <v>0.390972222222221</v>
      </c>
    </row>
    <row r="570" spans="22:22" ht="12.75">
      <c r="V570" s="10">
        <v>0.39166666666666544</v>
      </c>
    </row>
    <row r="571" spans="22:22" ht="12.75">
      <c r="V571" s="10">
        <v>0.39236111111110988</v>
      </c>
    </row>
    <row r="572" spans="22:22" ht="12.75">
      <c r="V572" s="10">
        <v>0.39305555555555433</v>
      </c>
    </row>
    <row r="573" spans="22:22" ht="12.75">
      <c r="V573" s="10">
        <v>0.39374999999999877</v>
      </c>
    </row>
    <row r="574" spans="22:22" ht="12.75">
      <c r="V574" s="10">
        <v>0.39444444444444321</v>
      </c>
    </row>
    <row r="575" spans="22:22" ht="12.75">
      <c r="V575" s="10">
        <v>0.39513888888888765</v>
      </c>
    </row>
    <row r="576" spans="22:22" ht="12.75">
      <c r="V576" s="10">
        <v>0.39583333333333209</v>
      </c>
    </row>
    <row r="577" spans="22:22" ht="12.75">
      <c r="V577" s="10">
        <v>0.39652777777777654</v>
      </c>
    </row>
    <row r="578" spans="22:22" ht="12.75">
      <c r="V578" s="10">
        <v>0.39722222222222098</v>
      </c>
    </row>
    <row r="579" spans="22:22" ht="12.75">
      <c r="V579" s="10">
        <v>0.39791666666666542</v>
      </c>
    </row>
    <row r="580" spans="22:22" ht="12.75">
      <c r="V580" s="10">
        <v>0.39861111111110986</v>
      </c>
    </row>
    <row r="581" spans="22:22" ht="12.75">
      <c r="V581" s="10">
        <v>0.3993055555555543</v>
      </c>
    </row>
    <row r="582" spans="22:22" ht="12.75">
      <c r="V582" s="10">
        <v>0.39999999999999875</v>
      </c>
    </row>
    <row r="583" spans="22:22" ht="12.75">
      <c r="V583" s="10">
        <v>0.40069444444444319</v>
      </c>
    </row>
    <row r="584" spans="22:22" ht="12.75">
      <c r="V584" s="10">
        <v>0.40138888888888763</v>
      </c>
    </row>
    <row r="585" spans="22:22" ht="12.75">
      <c r="V585" s="10">
        <v>0.40208333333333207</v>
      </c>
    </row>
    <row r="586" spans="22:22" ht="12.75">
      <c r="V586" s="10">
        <v>0.40277777777777651</v>
      </c>
    </row>
    <row r="587" spans="22:22" ht="12.75">
      <c r="V587" s="10">
        <v>0.40347222222222096</v>
      </c>
    </row>
    <row r="588" spans="22:22" ht="12.75">
      <c r="V588" s="10">
        <v>0.4041666666666654</v>
      </c>
    </row>
    <row r="589" spans="22:22" ht="12.75">
      <c r="V589" s="10">
        <v>0.40486111111110984</v>
      </c>
    </row>
    <row r="590" spans="22:22" ht="12.75">
      <c r="V590" s="10">
        <v>0.40555555555555428</v>
      </c>
    </row>
    <row r="591" spans="22:22" ht="12.75">
      <c r="V591" s="10">
        <v>0.40624999999999872</v>
      </c>
    </row>
    <row r="592" spans="22:22" ht="12.75">
      <c r="V592" s="10">
        <v>0.40694444444444317</v>
      </c>
    </row>
    <row r="593" spans="22:22" ht="12.75">
      <c r="V593" s="10">
        <v>0.40763888888888761</v>
      </c>
    </row>
    <row r="594" spans="22:22" ht="12.75">
      <c r="V594" s="10">
        <v>0.40833333333333205</v>
      </c>
    </row>
    <row r="595" spans="22:22" ht="12.75">
      <c r="V595" s="10">
        <v>0.40902777777777649</v>
      </c>
    </row>
    <row r="596" spans="22:22" ht="12.75">
      <c r="V596" s="10">
        <v>0.40972222222222093</v>
      </c>
    </row>
    <row r="597" spans="22:22" ht="12.75">
      <c r="V597" s="10">
        <v>0.41041666666666538</v>
      </c>
    </row>
    <row r="598" spans="22:22" ht="12.75">
      <c r="V598" s="10">
        <v>0.41111111111110982</v>
      </c>
    </row>
    <row r="599" spans="22:22" ht="12.75">
      <c r="V599" s="10">
        <v>0.41180555555555426</v>
      </c>
    </row>
    <row r="600" spans="22:22" ht="12.75">
      <c r="V600" s="10">
        <v>0.4124999999999987</v>
      </c>
    </row>
    <row r="601" spans="22:22" ht="12.75">
      <c r="V601" s="10">
        <v>0.41319444444444314</v>
      </c>
    </row>
    <row r="602" spans="22:22" ht="12.75">
      <c r="V602" s="10">
        <v>0.41388888888888758</v>
      </c>
    </row>
    <row r="603" spans="22:22" ht="12.75">
      <c r="V603" s="10">
        <v>0.41458333333333203</v>
      </c>
    </row>
    <row r="604" spans="22:22" ht="12.75">
      <c r="V604" s="10">
        <v>0.41527777777777647</v>
      </c>
    </row>
    <row r="605" spans="22:22" ht="12.75">
      <c r="V605" s="10">
        <v>0.41597222222222091</v>
      </c>
    </row>
    <row r="606" spans="22:22" ht="12.75">
      <c r="V606" s="10">
        <v>0.41666666666666535</v>
      </c>
    </row>
    <row r="607" spans="22:22" ht="12.75">
      <c r="V607" s="10">
        <v>0.41736111111110979</v>
      </c>
    </row>
    <row r="608" spans="22:22" ht="12.75">
      <c r="V608" s="10">
        <v>0.41805555555555424</v>
      </c>
    </row>
    <row r="609" spans="22:22" ht="12.75">
      <c r="V609" s="10">
        <v>0.41874999999999868</v>
      </c>
    </row>
    <row r="610" spans="22:22" ht="12.75">
      <c r="V610" s="10">
        <v>0.41944444444444312</v>
      </c>
    </row>
    <row r="611" spans="22:22" ht="12.75">
      <c r="V611" s="10">
        <v>0.42013888888888756</v>
      </c>
    </row>
    <row r="612" spans="22:22" ht="12.75">
      <c r="V612" s="10">
        <v>0.420833333333332</v>
      </c>
    </row>
    <row r="613" spans="22:22" ht="12.75">
      <c r="V613" s="10">
        <v>0.42152777777777645</v>
      </c>
    </row>
    <row r="614" spans="22:22" ht="12.75">
      <c r="V614" s="10">
        <v>0.42222222222222089</v>
      </c>
    </row>
    <row r="615" spans="22:22" ht="12.75">
      <c r="V615" s="10">
        <v>0.42291666666666533</v>
      </c>
    </row>
    <row r="616" spans="22:22" ht="12.75">
      <c r="V616" s="10">
        <v>0.42361111111110977</v>
      </c>
    </row>
    <row r="617" spans="22:22" ht="12.75">
      <c r="V617" s="10">
        <v>0.42430555555555421</v>
      </c>
    </row>
    <row r="618" spans="22:22" ht="12.75">
      <c r="V618" s="10">
        <v>0.42499999999999866</v>
      </c>
    </row>
    <row r="619" spans="22:22" ht="12.75">
      <c r="V619" s="10">
        <v>0.4256944444444431</v>
      </c>
    </row>
    <row r="620" spans="22:22" ht="12.75">
      <c r="V620" s="10">
        <v>0.42638888888888754</v>
      </c>
    </row>
    <row r="621" spans="22:22" ht="12.75">
      <c r="V621" s="10">
        <v>0.42708333333333198</v>
      </c>
    </row>
    <row r="622" spans="22:22" ht="12.75">
      <c r="V622" s="10">
        <v>0.42777777777777642</v>
      </c>
    </row>
    <row r="623" spans="22:22" ht="12.75">
      <c r="V623" s="10">
        <v>0.42847222222222087</v>
      </c>
    </row>
    <row r="624" spans="22:22" ht="12.75">
      <c r="V624" s="10">
        <v>0.42916666666666531</v>
      </c>
    </row>
    <row r="625" spans="22:22" ht="12.75">
      <c r="V625" s="10">
        <v>0.42986111111110975</v>
      </c>
    </row>
    <row r="626" spans="22:22" ht="12.75">
      <c r="V626" s="10">
        <v>0.43055555555555419</v>
      </c>
    </row>
    <row r="627" spans="22:22" ht="12.75">
      <c r="V627" s="10">
        <v>0.43124999999999863</v>
      </c>
    </row>
    <row r="628" spans="22:22" ht="12.75">
      <c r="V628" s="10">
        <v>0.43194444444444308</v>
      </c>
    </row>
    <row r="629" spans="22:22" ht="12.75">
      <c r="V629" s="10">
        <v>0.43263888888888752</v>
      </c>
    </row>
    <row r="630" spans="22:22" ht="12.75">
      <c r="V630" s="10">
        <v>0.43333333333333196</v>
      </c>
    </row>
    <row r="631" spans="22:22" ht="12.75">
      <c r="V631" s="10">
        <v>0.4340277777777764</v>
      </c>
    </row>
    <row r="632" spans="22:22" ht="12.75">
      <c r="V632" s="10">
        <v>0.43472222222222084</v>
      </c>
    </row>
    <row r="633" spans="22:22" ht="12.75">
      <c r="V633" s="10">
        <v>0.43541666666666529</v>
      </c>
    </row>
    <row r="634" spans="22:22" ht="12.75">
      <c r="V634" s="10">
        <v>0.43611111111110973</v>
      </c>
    </row>
    <row r="635" spans="22:22" ht="12.75">
      <c r="V635" s="10">
        <v>0.43680555555555417</v>
      </c>
    </row>
    <row r="636" spans="22:22" ht="12.75">
      <c r="V636" s="10">
        <v>0.43749999999999861</v>
      </c>
    </row>
    <row r="637" spans="22:22" ht="12.75">
      <c r="V637" s="10">
        <v>0.43819444444444305</v>
      </c>
    </row>
    <row r="638" spans="22:22" ht="12.75">
      <c r="V638" s="10">
        <v>0.4388888888888875</v>
      </c>
    </row>
    <row r="639" spans="22:22" ht="12.75">
      <c r="V639" s="10">
        <v>0.43958333333333194</v>
      </c>
    </row>
    <row r="640" spans="22:22" ht="12.75">
      <c r="V640" s="10">
        <v>0.44027777777777638</v>
      </c>
    </row>
    <row r="641" spans="22:22" ht="12.75">
      <c r="V641" s="10">
        <v>0.44097222222222082</v>
      </c>
    </row>
    <row r="642" spans="22:22" ht="12.75">
      <c r="V642" s="10">
        <v>0.44166666666666526</v>
      </c>
    </row>
    <row r="643" spans="22:22" ht="12.75">
      <c r="V643" s="10">
        <v>0.44236111111110971</v>
      </c>
    </row>
    <row r="644" spans="22:22" ht="12.75">
      <c r="V644" s="10">
        <v>0.44305555555555415</v>
      </c>
    </row>
    <row r="645" spans="22:22" ht="12.75">
      <c r="V645" s="10">
        <v>0.44374999999999859</v>
      </c>
    </row>
    <row r="646" spans="22:22" ht="12.75">
      <c r="V646" s="10">
        <v>0.44444444444444303</v>
      </c>
    </row>
    <row r="647" spans="22:22" ht="12.75">
      <c r="V647" s="10">
        <v>0.44513888888888747</v>
      </c>
    </row>
    <row r="648" spans="22:22" ht="12.75">
      <c r="V648" s="10">
        <v>0.44583333333333192</v>
      </c>
    </row>
    <row r="649" spans="22:22" ht="12.75">
      <c r="V649" s="10">
        <v>0.44652777777777636</v>
      </c>
    </row>
    <row r="650" spans="22:22" ht="12.75">
      <c r="V650" s="10">
        <v>0.4472222222222208</v>
      </c>
    </row>
    <row r="651" spans="22:22" ht="12.75">
      <c r="V651" s="10">
        <v>0.44791666666666524</v>
      </c>
    </row>
    <row r="652" spans="22:22" ht="12.75">
      <c r="V652" s="10">
        <v>0.44861111111110968</v>
      </c>
    </row>
    <row r="653" spans="22:22" ht="12.75">
      <c r="V653" s="10">
        <v>0.44930555555555413</v>
      </c>
    </row>
    <row r="654" spans="22:22" ht="12.75">
      <c r="V654" s="10">
        <v>0.44999999999999857</v>
      </c>
    </row>
    <row r="655" spans="22:22" ht="12.75">
      <c r="V655" s="10">
        <v>0.45069444444444301</v>
      </c>
    </row>
    <row r="656" spans="22:22" ht="12.75">
      <c r="V656" s="10">
        <v>0.45138888888888745</v>
      </c>
    </row>
    <row r="657" spans="22:22" ht="12.75">
      <c r="V657" s="10">
        <v>0.45208333333333189</v>
      </c>
    </row>
    <row r="658" spans="22:22" ht="12.75">
      <c r="V658" s="10">
        <v>0.45277777777777634</v>
      </c>
    </row>
    <row r="659" spans="22:22" ht="12.75">
      <c r="V659" s="10">
        <v>0.45347222222222078</v>
      </c>
    </row>
    <row r="660" spans="22:22" ht="12.75">
      <c r="V660" s="10">
        <v>0.45416666666666522</v>
      </c>
    </row>
    <row r="661" spans="22:22" ht="12.75">
      <c r="V661" s="10">
        <v>0.45486111111110966</v>
      </c>
    </row>
    <row r="662" spans="22:22" ht="12.75">
      <c r="V662" s="10">
        <v>0.4555555555555541</v>
      </c>
    </row>
    <row r="663" spans="22:22" ht="12.75">
      <c r="V663" s="10">
        <v>0.45624999999999855</v>
      </c>
    </row>
    <row r="664" spans="22:22" ht="12.75">
      <c r="V664" s="10">
        <v>0.45694444444444299</v>
      </c>
    </row>
    <row r="665" spans="22:22" ht="12.75">
      <c r="V665" s="10">
        <v>0.45763888888888743</v>
      </c>
    </row>
    <row r="666" spans="22:22" ht="12.75">
      <c r="V666" s="10">
        <v>0.45833333333333187</v>
      </c>
    </row>
    <row r="667" spans="22:22" ht="12.75">
      <c r="V667" s="10">
        <v>0.45902777777777631</v>
      </c>
    </row>
    <row r="668" spans="22:22" ht="12.75">
      <c r="V668" s="10">
        <v>0.45972222222222076</v>
      </c>
    </row>
    <row r="669" spans="22:22" ht="12.75">
      <c r="V669" s="10">
        <v>0.4604166666666652</v>
      </c>
    </row>
    <row r="670" spans="22:22" ht="12.75">
      <c r="V670" s="10">
        <v>0.46111111111110964</v>
      </c>
    </row>
    <row r="671" spans="22:22" ht="12.75">
      <c r="V671" s="10">
        <v>0.46180555555555408</v>
      </c>
    </row>
    <row r="672" spans="22:22" ht="12.75">
      <c r="V672" s="10">
        <v>0.46249999999999852</v>
      </c>
    </row>
    <row r="673" spans="22:22" ht="12.75">
      <c r="V673" s="10">
        <v>0.46319444444444297</v>
      </c>
    </row>
    <row r="674" spans="22:22" ht="12.75">
      <c r="V674" s="10">
        <v>0.46388888888888741</v>
      </c>
    </row>
    <row r="675" spans="22:22" ht="12.75">
      <c r="V675" s="10">
        <v>0.46458333333333185</v>
      </c>
    </row>
    <row r="676" spans="22:22" ht="12.75">
      <c r="V676" s="10">
        <v>0.46527777777777629</v>
      </c>
    </row>
    <row r="677" spans="22:22" ht="12.75">
      <c r="V677" s="10">
        <v>0.46597222222222073</v>
      </c>
    </row>
    <row r="678" spans="22:22" ht="12.75">
      <c r="V678" s="10">
        <v>0.46666666666666518</v>
      </c>
    </row>
    <row r="679" spans="22:22" ht="12.75">
      <c r="V679" s="10">
        <v>0.46736111111110962</v>
      </c>
    </row>
    <row r="680" spans="22:22" ht="12.75">
      <c r="V680" s="10">
        <v>0.46805555555555406</v>
      </c>
    </row>
    <row r="681" spans="22:22" ht="12.75">
      <c r="V681" s="10">
        <v>0.4687499999999985</v>
      </c>
    </row>
    <row r="682" spans="22:22" ht="12.75">
      <c r="V682" s="10">
        <v>0.46944444444444294</v>
      </c>
    </row>
    <row r="683" spans="22:22" ht="12.75">
      <c r="V683" s="10">
        <v>0.47013888888888739</v>
      </c>
    </row>
    <row r="684" spans="22:22" ht="12.75">
      <c r="V684" s="10">
        <v>0.47083333333333183</v>
      </c>
    </row>
    <row r="685" spans="22:22" ht="12.75">
      <c r="V685" s="10">
        <v>0.47152777777777627</v>
      </c>
    </row>
    <row r="686" spans="22:22" ht="12.75">
      <c r="V686" s="10">
        <v>0.47222222222222071</v>
      </c>
    </row>
    <row r="687" spans="22:22" ht="12.75">
      <c r="V687" s="10">
        <v>0.47291666666666515</v>
      </c>
    </row>
    <row r="688" spans="22:22" ht="12.75">
      <c r="V688" s="10">
        <v>0.4736111111111096</v>
      </c>
    </row>
    <row r="689" spans="22:22" ht="12.75">
      <c r="V689" s="10">
        <v>0.47430555555555404</v>
      </c>
    </row>
    <row r="690" spans="22:22" ht="12.75">
      <c r="V690" s="10">
        <v>0.47499999999999848</v>
      </c>
    </row>
    <row r="691" spans="22:22" ht="12.75">
      <c r="V691" s="10">
        <v>0.47569444444444292</v>
      </c>
    </row>
    <row r="692" spans="22:22" ht="12.75">
      <c r="V692" s="10">
        <v>0.47638888888888736</v>
      </c>
    </row>
    <row r="693" spans="22:22" ht="12.75">
      <c r="V693" s="10">
        <v>0.4770833333333318</v>
      </c>
    </row>
    <row r="694" spans="22:22" ht="12.75">
      <c r="V694" s="10">
        <v>0.47777777777777625</v>
      </c>
    </row>
    <row r="695" spans="22:22" ht="12.75">
      <c r="V695" s="10">
        <v>0.47847222222222069</v>
      </c>
    </row>
    <row r="696" spans="22:22" ht="12.75">
      <c r="V696" s="10">
        <v>0.47916666666666513</v>
      </c>
    </row>
    <row r="697" spans="22:22" ht="12.75">
      <c r="V697" s="10">
        <v>0.47986111111110957</v>
      </c>
    </row>
    <row r="698" spans="22:22" ht="12.75">
      <c r="V698" s="10">
        <v>0.48055555555555401</v>
      </c>
    </row>
    <row r="699" spans="22:22" ht="12.75">
      <c r="V699" s="10">
        <v>0.48124999999999846</v>
      </c>
    </row>
    <row r="700" spans="22:22" ht="12.75">
      <c r="V700" s="10">
        <v>0.4819444444444429</v>
      </c>
    </row>
    <row r="701" spans="22:22" ht="12.75">
      <c r="V701" s="10">
        <v>0.48263888888888734</v>
      </c>
    </row>
    <row r="702" spans="22:22" ht="12.75">
      <c r="V702" s="10">
        <v>0.48333333333333178</v>
      </c>
    </row>
    <row r="703" spans="22:22" ht="12.75">
      <c r="V703" s="10">
        <v>0.48402777777777622</v>
      </c>
    </row>
    <row r="704" spans="22:22" ht="12.75">
      <c r="V704" s="10">
        <v>0.48472222222222067</v>
      </c>
    </row>
    <row r="705" spans="22:22" ht="12.75">
      <c r="V705" s="10">
        <v>0.48541666666666511</v>
      </c>
    </row>
    <row r="706" spans="22:22" ht="12.75">
      <c r="V706" s="10">
        <v>0.48611111111110955</v>
      </c>
    </row>
    <row r="707" spans="22:22" ht="12.75">
      <c r="V707" s="10">
        <v>0.48680555555555399</v>
      </c>
    </row>
    <row r="708" spans="22:22" ht="12.75">
      <c r="V708" s="10">
        <v>0.48749999999999843</v>
      </c>
    </row>
    <row r="709" spans="22:22" ht="12.75">
      <c r="V709" s="10">
        <v>0.48819444444444288</v>
      </c>
    </row>
    <row r="710" spans="22:22" ht="12.75">
      <c r="V710" s="10">
        <v>0.48888888888888732</v>
      </c>
    </row>
    <row r="711" spans="22:22" ht="12.75">
      <c r="V711" s="10">
        <v>0.48958333333333176</v>
      </c>
    </row>
    <row r="712" spans="22:22" ht="12.75">
      <c r="V712" s="10">
        <v>0.4902777777777762</v>
      </c>
    </row>
    <row r="713" spans="22:22" ht="12.75">
      <c r="V713" s="10">
        <v>0.49097222222222064</v>
      </c>
    </row>
    <row r="714" spans="22:22" ht="12.75">
      <c r="V714" s="10">
        <v>0.49166666666666509</v>
      </c>
    </row>
    <row r="715" spans="22:22" ht="12.75">
      <c r="V715" s="10">
        <v>0.49236111111110953</v>
      </c>
    </row>
    <row r="716" spans="22:22" ht="12.75">
      <c r="V716" s="10">
        <v>0.49305555555555397</v>
      </c>
    </row>
    <row r="717" spans="22:22" ht="12.75">
      <c r="V717" s="10">
        <v>0.49374999999999841</v>
      </c>
    </row>
    <row r="718" spans="22:22" ht="12.75">
      <c r="V718" s="10">
        <v>0.49444444444444285</v>
      </c>
    </row>
    <row r="719" spans="22:22" ht="12.75">
      <c r="V719" s="10">
        <v>0.4951388888888873</v>
      </c>
    </row>
    <row r="720" spans="22:22" ht="12.75">
      <c r="V720" s="10">
        <v>0.49583333333333174</v>
      </c>
    </row>
    <row r="721" spans="22:22" ht="12.75">
      <c r="V721" s="10">
        <v>0.49652777777777618</v>
      </c>
    </row>
    <row r="722" spans="22:22" ht="12.75">
      <c r="V722" s="10">
        <v>0.49722222222222062</v>
      </c>
    </row>
    <row r="723" spans="22:22" ht="12.75">
      <c r="V723" s="10">
        <v>0.49791666666666506</v>
      </c>
    </row>
    <row r="724" spans="22:22" ht="12.75">
      <c r="V724" s="10">
        <v>0.49861111111110951</v>
      </c>
    </row>
    <row r="725" spans="22:22" ht="12.75">
      <c r="V725" s="10">
        <v>0.49930555555555395</v>
      </c>
    </row>
    <row r="726" spans="22:22" ht="12.75">
      <c r="V726" s="10">
        <v>0.49999999999999839</v>
      </c>
    </row>
    <row r="727" spans="22:22" ht="12.75">
      <c r="V727" s="10">
        <v>0.50069444444444289</v>
      </c>
    </row>
    <row r="728" spans="22:22" ht="12.75">
      <c r="V728" s="10">
        <v>0.50138888888888733</v>
      </c>
    </row>
    <row r="729" spans="22:22" ht="12.75">
      <c r="V729" s="10">
        <v>0.50208333333333177</v>
      </c>
    </row>
    <row r="730" spans="22:22" ht="12.75">
      <c r="V730" s="10">
        <v>0.50277777777777621</v>
      </c>
    </row>
    <row r="731" spans="22:22" ht="12.75">
      <c r="V731" s="10">
        <v>0.50347222222222066</v>
      </c>
    </row>
    <row r="732" spans="22:22" ht="12.75">
      <c r="V732" s="10">
        <v>0.5041666666666651</v>
      </c>
    </row>
    <row r="733" spans="22:22" ht="12.75">
      <c r="V733" s="10">
        <v>0.50486111111110954</v>
      </c>
    </row>
    <row r="734" spans="22:22" ht="12.75">
      <c r="V734" s="10">
        <v>0.50555555555555398</v>
      </c>
    </row>
    <row r="735" spans="22:22" ht="12.75">
      <c r="V735" s="10">
        <v>0.50624999999999842</v>
      </c>
    </row>
    <row r="736" spans="22:22" ht="12.75">
      <c r="V736" s="10">
        <v>0.50694444444444287</v>
      </c>
    </row>
    <row r="737" spans="22:22" ht="12.75">
      <c r="V737" s="10">
        <v>0.50763888888888731</v>
      </c>
    </row>
    <row r="738" spans="22:22" ht="12.75">
      <c r="V738" s="10">
        <v>0.50833333333333175</v>
      </c>
    </row>
    <row r="739" spans="22:22" ht="12.75">
      <c r="V739" s="10">
        <v>0.50902777777777619</v>
      </c>
    </row>
    <row r="740" spans="22:22" ht="12.75">
      <c r="V740" s="10">
        <v>0.50972222222222063</v>
      </c>
    </row>
    <row r="741" spans="22:22" ht="12.75">
      <c r="V741" s="10">
        <v>0.51041666666666508</v>
      </c>
    </row>
    <row r="742" spans="22:22" ht="12.75">
      <c r="V742" s="10">
        <v>0.51111111111110952</v>
      </c>
    </row>
    <row r="743" spans="22:22" ht="12.75">
      <c r="V743" s="10">
        <v>0.51180555555555396</v>
      </c>
    </row>
    <row r="744" spans="22:22" ht="12.75">
      <c r="V744" s="10">
        <v>0.5124999999999984</v>
      </c>
    </row>
    <row r="745" spans="22:22" ht="12.75">
      <c r="V745" s="10">
        <v>0.51319444444444284</v>
      </c>
    </row>
    <row r="746" spans="22:22" ht="12.75">
      <c r="V746" s="10">
        <v>0.51388888888888729</v>
      </c>
    </row>
    <row r="747" spans="22:22" ht="12.75">
      <c r="V747" s="10">
        <v>0.51458333333333173</v>
      </c>
    </row>
    <row r="748" spans="22:22" ht="12.75">
      <c r="V748" s="10">
        <v>0.51527777777777617</v>
      </c>
    </row>
    <row r="749" spans="22:22" ht="12.75">
      <c r="V749" s="10">
        <v>0.51597222222222061</v>
      </c>
    </row>
    <row r="750" spans="22:22" ht="12.75">
      <c r="V750" s="10">
        <v>0.51666666666666505</v>
      </c>
    </row>
    <row r="751" spans="22:22" ht="12.75">
      <c r="V751" s="10">
        <v>0.5173611111111095</v>
      </c>
    </row>
    <row r="752" spans="22:22" ht="12.75">
      <c r="V752" s="10">
        <v>0.51805555555555394</v>
      </c>
    </row>
    <row r="753" spans="22:22" ht="12.75">
      <c r="V753" s="10">
        <v>0.51874999999999838</v>
      </c>
    </row>
    <row r="754" spans="22:22" ht="12.75">
      <c r="V754" s="10">
        <v>0.51944444444444282</v>
      </c>
    </row>
    <row r="755" spans="22:22" ht="12.75">
      <c r="V755" s="10">
        <v>0.52013888888888726</v>
      </c>
    </row>
    <row r="756" spans="22:22" ht="12.75">
      <c r="V756" s="10">
        <v>0.52083333333333171</v>
      </c>
    </row>
    <row r="757" spans="22:22" ht="12.75">
      <c r="V757" s="10">
        <v>0.52152777777777615</v>
      </c>
    </row>
    <row r="758" spans="22:22" ht="12.75">
      <c r="V758" s="10">
        <v>0.52222222222222059</v>
      </c>
    </row>
    <row r="759" spans="22:22" ht="12.75">
      <c r="V759" s="10">
        <v>0.52291666666666503</v>
      </c>
    </row>
    <row r="760" spans="22:22" ht="12.75">
      <c r="V760" s="10">
        <v>0.52361111111110947</v>
      </c>
    </row>
    <row r="761" spans="22:22" ht="12.75">
      <c r="V761" s="10">
        <v>0.52430555555555391</v>
      </c>
    </row>
    <row r="762" spans="22:22" ht="12.75">
      <c r="V762" s="10">
        <v>0.52499999999999836</v>
      </c>
    </row>
    <row r="763" spans="22:22" ht="12.75">
      <c r="V763" s="10">
        <v>0.5256944444444428</v>
      </c>
    </row>
    <row r="764" spans="22:22" ht="12.75">
      <c r="V764" s="10">
        <v>0.52638888888888724</v>
      </c>
    </row>
    <row r="765" spans="22:22" ht="12.75">
      <c r="V765" s="10">
        <v>0.52708333333333168</v>
      </c>
    </row>
    <row r="766" spans="22:22" ht="12.75">
      <c r="V766" s="10">
        <v>0.52777777777777612</v>
      </c>
    </row>
    <row r="767" spans="22:22" ht="12.75">
      <c r="V767" s="10">
        <v>0.52847222222222057</v>
      </c>
    </row>
    <row r="768" spans="22:22" ht="12.75">
      <c r="V768" s="10">
        <v>0.52916666666666501</v>
      </c>
    </row>
    <row r="769" spans="22:22" ht="12.75">
      <c r="V769" s="10">
        <v>0.52986111111110945</v>
      </c>
    </row>
    <row r="770" spans="22:22" ht="12.75">
      <c r="V770" s="10">
        <v>0.53055555555555389</v>
      </c>
    </row>
    <row r="771" spans="22:22" ht="12.75">
      <c r="V771" s="10">
        <v>0.53124999999999833</v>
      </c>
    </row>
    <row r="772" spans="22:22" ht="12.75">
      <c r="V772" s="10">
        <v>0.53194444444444278</v>
      </c>
    </row>
    <row r="773" spans="22:22" ht="12.75">
      <c r="V773" s="10">
        <v>0.53263888888888722</v>
      </c>
    </row>
    <row r="774" spans="22:22" ht="12.75">
      <c r="V774" s="10">
        <v>0.53333333333333166</v>
      </c>
    </row>
    <row r="775" spans="22:22" ht="12.75">
      <c r="V775" s="10">
        <v>0.5340277777777761</v>
      </c>
    </row>
    <row r="776" spans="22:22" ht="12.75">
      <c r="V776" s="10">
        <v>0.53472222222222054</v>
      </c>
    </row>
    <row r="777" spans="22:22" ht="12.75">
      <c r="V777" s="10">
        <v>0.53541666666666499</v>
      </c>
    </row>
    <row r="778" spans="22:22" ht="12.75">
      <c r="V778" s="10">
        <v>0.53611111111110943</v>
      </c>
    </row>
    <row r="779" spans="22:22" ht="12.75">
      <c r="V779" s="10">
        <v>0.53680555555555387</v>
      </c>
    </row>
    <row r="780" spans="22:22" ht="12.75">
      <c r="V780" s="10">
        <v>0.53749999999999831</v>
      </c>
    </row>
    <row r="781" spans="22:22" ht="12.75">
      <c r="V781" s="10">
        <v>0.53819444444444275</v>
      </c>
    </row>
    <row r="782" spans="22:22" ht="12.75">
      <c r="V782" s="10">
        <v>0.5388888888888872</v>
      </c>
    </row>
    <row r="783" spans="22:22" ht="12.75">
      <c r="V783" s="10">
        <v>0.53958333333333164</v>
      </c>
    </row>
    <row r="784" spans="22:22" ht="12.75">
      <c r="V784" s="10">
        <v>0.54027777777777608</v>
      </c>
    </row>
    <row r="785" spans="22:22" ht="12.75">
      <c r="V785" s="10">
        <v>0.54097222222222052</v>
      </c>
    </row>
    <row r="786" spans="22:22" ht="12.75">
      <c r="V786" s="10">
        <v>0.54166666666666496</v>
      </c>
    </row>
    <row r="787" spans="22:22" ht="12.75">
      <c r="V787" s="10">
        <v>0.54236111111110941</v>
      </c>
    </row>
    <row r="788" spans="22:22" ht="12.75">
      <c r="V788" s="10">
        <v>0.54305555555555385</v>
      </c>
    </row>
    <row r="789" spans="22:22" ht="12.75">
      <c r="V789" s="10">
        <v>0.54374999999999829</v>
      </c>
    </row>
    <row r="790" spans="22:22" ht="12.75">
      <c r="V790" s="10">
        <v>0.54444444444444273</v>
      </c>
    </row>
    <row r="791" spans="22:22" ht="12.75">
      <c r="V791" s="10">
        <v>0.54513888888888717</v>
      </c>
    </row>
    <row r="792" spans="22:22" ht="12.75">
      <c r="V792" s="10">
        <v>0.54583333333333162</v>
      </c>
    </row>
    <row r="793" spans="22:22" ht="12.75">
      <c r="V793" s="10">
        <v>0.54652777777777606</v>
      </c>
    </row>
    <row r="794" spans="22:22" ht="12.75">
      <c r="V794" s="10">
        <v>0.5472222222222205</v>
      </c>
    </row>
    <row r="795" spans="22:22" ht="12.75">
      <c r="V795" s="10">
        <v>0.54791666666666494</v>
      </c>
    </row>
    <row r="796" spans="22:22" ht="12.75">
      <c r="V796" s="10">
        <v>0.54861111111110938</v>
      </c>
    </row>
    <row r="797" spans="22:22" ht="12.75">
      <c r="V797" s="10">
        <v>0.54930555555555383</v>
      </c>
    </row>
    <row r="798" spans="22:22" ht="12.75">
      <c r="V798" s="10">
        <v>0.54999999999999827</v>
      </c>
    </row>
    <row r="799" spans="22:22" ht="12.75">
      <c r="V799" s="10">
        <v>0.55069444444444271</v>
      </c>
    </row>
    <row r="800" spans="22:22" ht="12.75">
      <c r="V800" s="10">
        <v>0.55138888888888715</v>
      </c>
    </row>
    <row r="801" spans="22:22" ht="12.75">
      <c r="V801" s="10">
        <v>0.55208333333333159</v>
      </c>
    </row>
    <row r="802" spans="22:22" ht="12.75">
      <c r="V802" s="10">
        <v>0.55277777777777604</v>
      </c>
    </row>
    <row r="803" spans="22:22" ht="12.75">
      <c r="V803" s="10">
        <v>0.55347222222222048</v>
      </c>
    </row>
    <row r="804" spans="22:22" ht="12.75">
      <c r="V804" s="10">
        <v>0.55416666666666492</v>
      </c>
    </row>
    <row r="805" spans="22:22" ht="12.75">
      <c r="V805" s="10">
        <v>0.55486111111110936</v>
      </c>
    </row>
    <row r="806" spans="22:22" ht="12.75">
      <c r="V806" s="10">
        <v>0.5555555555555538</v>
      </c>
    </row>
    <row r="807" spans="22:22" ht="12.75">
      <c r="V807" s="10">
        <v>0.55624999999999825</v>
      </c>
    </row>
    <row r="808" spans="22:22" ht="12.75">
      <c r="V808" s="10">
        <v>0.55694444444444269</v>
      </c>
    </row>
    <row r="809" spans="22:22" ht="12.75">
      <c r="V809" s="10">
        <v>0.55763888888888713</v>
      </c>
    </row>
    <row r="810" spans="22:22" ht="12.75">
      <c r="V810" s="10">
        <v>0.55833333333333157</v>
      </c>
    </row>
    <row r="811" spans="22:22" ht="12.75">
      <c r="V811" s="10">
        <v>0.55902777777777601</v>
      </c>
    </row>
    <row r="812" spans="22:22" ht="12.75">
      <c r="V812" s="10">
        <v>0.55972222222222046</v>
      </c>
    </row>
    <row r="813" spans="22:22" ht="12.75">
      <c r="V813" s="10">
        <v>0.5604166666666649</v>
      </c>
    </row>
    <row r="814" spans="22:22" ht="12.75">
      <c r="V814" s="10">
        <v>0.56111111111110934</v>
      </c>
    </row>
    <row r="815" spans="22:22" ht="12.75">
      <c r="V815" s="10">
        <v>0.56180555555555378</v>
      </c>
    </row>
    <row r="816" spans="22:22" ht="12.75">
      <c r="V816" s="10">
        <v>0.56249999999999822</v>
      </c>
    </row>
    <row r="817" spans="22:22" ht="12.75">
      <c r="V817" s="10">
        <v>0.56319444444444267</v>
      </c>
    </row>
    <row r="818" spans="22:22" ht="12.75">
      <c r="V818" s="10">
        <v>0.56388888888888711</v>
      </c>
    </row>
    <row r="819" spans="22:22" ht="12.75">
      <c r="V819" s="10">
        <v>0.56458333333333155</v>
      </c>
    </row>
    <row r="820" spans="22:22" ht="12.75">
      <c r="V820" s="10">
        <v>0.56527777777777599</v>
      </c>
    </row>
    <row r="821" spans="22:22" ht="12.75">
      <c r="V821" s="10">
        <v>0.56597222222222043</v>
      </c>
    </row>
    <row r="822" spans="22:22" ht="12.75">
      <c r="V822" s="10">
        <v>0.56666666666666488</v>
      </c>
    </row>
    <row r="823" spans="22:22" ht="12.75">
      <c r="V823" s="10">
        <v>0.56736111111110932</v>
      </c>
    </row>
    <row r="824" spans="22:22" ht="12.75">
      <c r="V824" s="10">
        <v>0.56805555555555376</v>
      </c>
    </row>
    <row r="825" spans="22:22" ht="12.75">
      <c r="V825" s="10">
        <v>0.5687499999999982</v>
      </c>
    </row>
    <row r="826" spans="22:22" ht="12.75">
      <c r="V826" s="10">
        <v>0.56944444444444264</v>
      </c>
    </row>
    <row r="827" spans="22:22" ht="12.75">
      <c r="V827" s="10">
        <v>0.57013888888888709</v>
      </c>
    </row>
    <row r="828" spans="22:22" ht="12.75">
      <c r="V828" s="10">
        <v>0.57083333333333153</v>
      </c>
    </row>
    <row r="829" spans="22:22" ht="12.75">
      <c r="V829" s="10">
        <v>0.57152777777777597</v>
      </c>
    </row>
    <row r="830" spans="22:22" ht="12.75">
      <c r="V830" s="10">
        <v>0.57222222222222041</v>
      </c>
    </row>
    <row r="831" spans="22:22" ht="12.75">
      <c r="V831" s="10">
        <v>0.57291666666666485</v>
      </c>
    </row>
    <row r="832" spans="22:22" ht="12.75">
      <c r="V832" s="10">
        <v>0.5736111111111093</v>
      </c>
    </row>
    <row r="833" spans="22:22" ht="12.75">
      <c r="V833" s="10">
        <v>0.57430555555555374</v>
      </c>
    </row>
    <row r="834" spans="22:22" ht="12.75">
      <c r="V834" s="10">
        <v>0.57499999999999818</v>
      </c>
    </row>
    <row r="835" spans="22:22" ht="12.75">
      <c r="V835" s="10">
        <v>0.57569444444444262</v>
      </c>
    </row>
    <row r="836" spans="22:22" ht="12.75">
      <c r="V836" s="10">
        <v>0.57638888888888706</v>
      </c>
    </row>
    <row r="837" spans="22:22" ht="12.75">
      <c r="V837" s="10">
        <v>0.57708333333333151</v>
      </c>
    </row>
    <row r="838" spans="22:22" ht="12.75">
      <c r="V838" s="10">
        <v>0.57777777777777595</v>
      </c>
    </row>
    <row r="839" spans="22:22" ht="12.75">
      <c r="V839" s="10">
        <v>0.57847222222222039</v>
      </c>
    </row>
    <row r="840" spans="22:22" ht="12.75">
      <c r="V840" s="10">
        <v>0.57916666666666483</v>
      </c>
    </row>
    <row r="841" spans="22:22" ht="12.75">
      <c r="V841" s="10">
        <v>0.57986111111110927</v>
      </c>
    </row>
    <row r="842" spans="22:22" ht="12.75">
      <c r="V842" s="10">
        <v>0.58055555555555372</v>
      </c>
    </row>
    <row r="843" spans="22:22" ht="12.75">
      <c r="V843" s="10">
        <v>0.58124999999999816</v>
      </c>
    </row>
    <row r="844" spans="22:22" ht="12.75">
      <c r="V844" s="10">
        <v>0.5819444444444426</v>
      </c>
    </row>
    <row r="845" spans="22:22" ht="12.75">
      <c r="V845" s="10">
        <v>0.58263888888888704</v>
      </c>
    </row>
    <row r="846" spans="22:22" ht="12.75">
      <c r="V846" s="10">
        <v>0.58333333333333148</v>
      </c>
    </row>
    <row r="847" spans="22:22" ht="12.75">
      <c r="V847" s="10">
        <v>0.58402777777777592</v>
      </c>
    </row>
    <row r="848" spans="22:22" ht="12.75">
      <c r="V848" s="10">
        <v>0.58472222222222037</v>
      </c>
    </row>
    <row r="849" spans="22:22" ht="12.75">
      <c r="V849" s="10">
        <v>0.58541666666666481</v>
      </c>
    </row>
    <row r="850" spans="22:22" ht="12.75">
      <c r="V850" s="10">
        <v>0.58611111111110925</v>
      </c>
    </row>
    <row r="851" spans="22:22" ht="12.75">
      <c r="V851" s="10">
        <v>0.58680555555555369</v>
      </c>
    </row>
    <row r="852" spans="22:22" ht="12.75">
      <c r="V852" s="10">
        <v>0.58749999999999813</v>
      </c>
    </row>
    <row r="853" spans="22:22" ht="12.75">
      <c r="V853" s="10">
        <v>0.58819444444444258</v>
      </c>
    </row>
    <row r="854" spans="22:22" ht="12.75">
      <c r="V854" s="10">
        <v>0.58888888888888702</v>
      </c>
    </row>
    <row r="855" spans="22:22" ht="12.75">
      <c r="V855" s="10">
        <v>0.58958333333333146</v>
      </c>
    </row>
    <row r="856" spans="22:22" ht="12.75">
      <c r="V856" s="10">
        <v>0.5902777777777759</v>
      </c>
    </row>
    <row r="857" spans="22:22" ht="12.75">
      <c r="V857" s="10">
        <v>0.59097222222222034</v>
      </c>
    </row>
    <row r="858" spans="22:22" ht="12.75">
      <c r="V858" s="10">
        <v>0.59166666666666479</v>
      </c>
    </row>
    <row r="859" spans="22:22" ht="12.75">
      <c r="V859" s="10">
        <v>0.59236111111110923</v>
      </c>
    </row>
    <row r="860" spans="22:22" ht="12.75">
      <c r="V860" s="10">
        <v>0.59305555555555367</v>
      </c>
    </row>
    <row r="861" spans="22:22" ht="12.75">
      <c r="V861" s="10">
        <v>0.59374999999999811</v>
      </c>
    </row>
    <row r="862" spans="22:22" ht="12.75">
      <c r="V862" s="10">
        <v>0.59444444444444255</v>
      </c>
    </row>
    <row r="863" spans="22:22" ht="12.75">
      <c r="V863" s="10">
        <v>0.595138888888887</v>
      </c>
    </row>
    <row r="864" spans="22:22" ht="12.75">
      <c r="V864" s="10">
        <v>0.59583333333333144</v>
      </c>
    </row>
    <row r="865" spans="22:22" ht="12.75">
      <c r="V865" s="10">
        <v>0.59652777777777588</v>
      </c>
    </row>
    <row r="866" spans="22:22" ht="12.75">
      <c r="V866" s="10">
        <v>0.59722222222222032</v>
      </c>
    </row>
    <row r="867" spans="22:22" ht="12.75">
      <c r="V867" s="10">
        <v>0.59791666666666476</v>
      </c>
    </row>
    <row r="868" spans="22:22" ht="12.75">
      <c r="V868" s="10">
        <v>0.59861111111110921</v>
      </c>
    </row>
    <row r="869" spans="22:22" ht="12.75">
      <c r="V869" s="10">
        <v>0.59930555555555365</v>
      </c>
    </row>
    <row r="870" spans="22:22" ht="12.75">
      <c r="V870" s="10">
        <v>0.59999999999999809</v>
      </c>
    </row>
    <row r="871" spans="22:22" ht="12.75">
      <c r="V871" s="10">
        <v>0.60069444444444253</v>
      </c>
    </row>
    <row r="872" spans="22:22" ht="12.75">
      <c r="V872" s="10">
        <v>0.60138888888888697</v>
      </c>
    </row>
    <row r="873" spans="22:22" ht="12.75">
      <c r="V873" s="10">
        <v>0.60208333333333142</v>
      </c>
    </row>
    <row r="874" spans="22:22" ht="12.75">
      <c r="V874" s="10">
        <v>0.60277777777777586</v>
      </c>
    </row>
    <row r="875" spans="22:22" ht="12.75">
      <c r="V875" s="10">
        <v>0.6034722222222203</v>
      </c>
    </row>
    <row r="876" spans="22:22" ht="12.75">
      <c r="V876" s="10">
        <v>0.60416666666666474</v>
      </c>
    </row>
    <row r="877" spans="22:22" ht="12.75">
      <c r="V877" s="10">
        <v>0.60486111111110918</v>
      </c>
    </row>
    <row r="878" spans="22:22" ht="12.75">
      <c r="V878" s="10">
        <v>0.60555555555555363</v>
      </c>
    </row>
    <row r="879" spans="22:22" ht="12.75">
      <c r="V879" s="10">
        <v>0.60624999999999807</v>
      </c>
    </row>
    <row r="880" spans="22:22" ht="12.75">
      <c r="V880" s="10">
        <v>0.60694444444444251</v>
      </c>
    </row>
    <row r="881" spans="22:22" ht="12.75">
      <c r="V881" s="10">
        <v>0.60763888888888695</v>
      </c>
    </row>
    <row r="882" spans="22:22" ht="12.75">
      <c r="V882" s="10">
        <v>0.60833333333333139</v>
      </c>
    </row>
    <row r="883" spans="22:22" ht="12.75">
      <c r="V883" s="10">
        <v>0.60902777777777584</v>
      </c>
    </row>
    <row r="884" spans="22:22" ht="12.75">
      <c r="V884" s="10">
        <v>0.60972222222222028</v>
      </c>
    </row>
    <row r="885" spans="22:22" ht="12.75">
      <c r="V885" s="10">
        <v>0.61041666666666472</v>
      </c>
    </row>
    <row r="886" spans="22:22" ht="12.75">
      <c r="V886" s="10">
        <v>0.61111111111110916</v>
      </c>
    </row>
    <row r="887" spans="22:22" ht="12.75">
      <c r="V887" s="10">
        <v>0.6118055555555536</v>
      </c>
    </row>
    <row r="888" spans="22:22" ht="12.75">
      <c r="V888" s="10">
        <v>0.61249999999999805</v>
      </c>
    </row>
    <row r="889" spans="22:22" ht="12.75">
      <c r="V889" s="10">
        <v>0.61319444444444249</v>
      </c>
    </row>
    <row r="890" spans="22:22" ht="12.75">
      <c r="V890" s="10">
        <v>0.61388888888888693</v>
      </c>
    </row>
    <row r="891" spans="22:22" ht="12.75">
      <c r="V891" s="10">
        <v>0.61458333333333137</v>
      </c>
    </row>
    <row r="892" spans="22:22" ht="12.75">
      <c r="V892" s="10">
        <v>0.61527777777777581</v>
      </c>
    </row>
    <row r="893" spans="22:22" ht="12.75">
      <c r="V893" s="10">
        <v>0.61597222222222026</v>
      </c>
    </row>
    <row r="894" spans="22:22" ht="12.75">
      <c r="V894" s="10">
        <v>0.6166666666666647</v>
      </c>
    </row>
    <row r="895" spans="22:22" ht="12.75">
      <c r="V895" s="10">
        <v>0.61736111111110914</v>
      </c>
    </row>
    <row r="896" spans="22:22" ht="12.75">
      <c r="V896" s="10">
        <v>0.61805555555555358</v>
      </c>
    </row>
    <row r="897" spans="22:22" ht="12.75">
      <c r="V897" s="10">
        <v>0.61874999999999802</v>
      </c>
    </row>
    <row r="898" spans="22:22" ht="12.75">
      <c r="V898" s="10">
        <v>0.61944444444444247</v>
      </c>
    </row>
    <row r="899" spans="22:22" ht="12.75">
      <c r="V899" s="10">
        <v>0.62013888888888691</v>
      </c>
    </row>
    <row r="900" spans="22:22" ht="12.75">
      <c r="V900" s="10">
        <v>0.62083333333333135</v>
      </c>
    </row>
    <row r="901" spans="22:22" ht="12.75">
      <c r="V901" s="10">
        <v>0.62152777777777579</v>
      </c>
    </row>
    <row r="902" spans="22:22" ht="12.75">
      <c r="V902" s="10">
        <v>0.62222222222222023</v>
      </c>
    </row>
    <row r="903" spans="22:22" ht="12.75">
      <c r="V903" s="10">
        <v>0.62291666666666468</v>
      </c>
    </row>
    <row r="904" spans="22:22" ht="12.75">
      <c r="V904" s="10">
        <v>0.62361111111110912</v>
      </c>
    </row>
    <row r="905" spans="22:22" ht="12.75">
      <c r="V905" s="10">
        <v>0.62430555555555356</v>
      </c>
    </row>
    <row r="906" spans="22:22" ht="12.75">
      <c r="V906" s="10">
        <v>0.624999999999998</v>
      </c>
    </row>
    <row r="907" spans="22:22" ht="12.75">
      <c r="V907" s="10">
        <v>0.62569444444444244</v>
      </c>
    </row>
    <row r="908" spans="22:22" ht="12.75">
      <c r="V908" s="10">
        <v>0.62638888888888689</v>
      </c>
    </row>
    <row r="909" spans="22:22" ht="12.75">
      <c r="V909" s="10">
        <v>0.62708333333333133</v>
      </c>
    </row>
    <row r="910" spans="22:22" ht="12.75">
      <c r="V910" s="10">
        <v>0.62777777777777577</v>
      </c>
    </row>
    <row r="911" spans="22:22" ht="12.75">
      <c r="V911" s="10">
        <v>0.62847222222222021</v>
      </c>
    </row>
    <row r="912" spans="22:22" ht="12.75">
      <c r="V912" s="10">
        <v>0.62916666666666465</v>
      </c>
    </row>
    <row r="913" spans="22:22" ht="12.75">
      <c r="V913" s="10">
        <v>0.6298611111111091</v>
      </c>
    </row>
    <row r="914" spans="22:22" ht="12.75">
      <c r="V914" s="10">
        <v>0.63055555555555354</v>
      </c>
    </row>
    <row r="915" spans="22:22" ht="12.75">
      <c r="V915" s="10">
        <v>0.63124999999999798</v>
      </c>
    </row>
    <row r="916" spans="22:22" ht="12.75">
      <c r="V916" s="10">
        <v>0.63194444444444242</v>
      </c>
    </row>
    <row r="917" spans="22:22" ht="12.75">
      <c r="V917" s="10">
        <v>0.63263888888888686</v>
      </c>
    </row>
    <row r="918" spans="22:22" ht="12.75">
      <c r="V918" s="10">
        <v>0.63333333333333131</v>
      </c>
    </row>
    <row r="919" spans="22:22" ht="12.75">
      <c r="V919" s="10">
        <v>0.63402777777777575</v>
      </c>
    </row>
    <row r="920" spans="22:22" ht="12.75">
      <c r="V920" s="10">
        <v>0.63472222222222019</v>
      </c>
    </row>
    <row r="921" spans="22:22" ht="12.75">
      <c r="V921" s="10">
        <v>0.63541666666666463</v>
      </c>
    </row>
    <row r="922" spans="22:22" ht="12.75">
      <c r="V922" s="10">
        <v>0.63611111111110907</v>
      </c>
    </row>
    <row r="923" spans="22:22" ht="12.75">
      <c r="V923" s="10">
        <v>0.63680555555555352</v>
      </c>
    </row>
    <row r="924" spans="22:22" ht="12.75">
      <c r="V924" s="10">
        <v>0.63749999999999796</v>
      </c>
    </row>
    <row r="925" spans="22:22" ht="12.75">
      <c r="V925" s="10">
        <v>0.6381944444444424</v>
      </c>
    </row>
    <row r="926" spans="22:22" ht="12.75">
      <c r="V926" s="10">
        <v>0.63888888888888684</v>
      </c>
    </row>
    <row r="927" spans="22:22" ht="12.75">
      <c r="V927" s="10">
        <v>0.63958333333333128</v>
      </c>
    </row>
    <row r="928" spans="22:22" ht="12.75">
      <c r="V928" s="10">
        <v>0.64027777777777573</v>
      </c>
    </row>
    <row r="929" spans="22:22" ht="12.75">
      <c r="V929" s="10">
        <v>0.64097222222222017</v>
      </c>
    </row>
    <row r="930" spans="22:22" ht="12.75">
      <c r="V930" s="10">
        <v>0.64166666666666461</v>
      </c>
    </row>
    <row r="931" spans="22:22" ht="12.75">
      <c r="V931" s="10">
        <v>0.64236111111110905</v>
      </c>
    </row>
    <row r="932" spans="22:22" ht="12.75">
      <c r="V932" s="10">
        <v>0.64305555555555349</v>
      </c>
    </row>
    <row r="933" spans="22:22" ht="12.75">
      <c r="V933" s="10">
        <v>0.64374999999999793</v>
      </c>
    </row>
    <row r="934" spans="22:22" ht="12.75">
      <c r="V934" s="10">
        <v>0.64444444444444238</v>
      </c>
    </row>
    <row r="935" spans="22:22" ht="12.75">
      <c r="V935" s="10">
        <v>0.64513888888888682</v>
      </c>
    </row>
    <row r="936" spans="22:22" ht="12.75">
      <c r="V936" s="10">
        <v>0.64583333333333126</v>
      </c>
    </row>
    <row r="937" spans="22:22" ht="12.75">
      <c r="V937" s="10">
        <v>0.6465277777777757</v>
      </c>
    </row>
    <row r="938" spans="22:22" ht="12.75">
      <c r="V938" s="10">
        <v>0.64722222222222014</v>
      </c>
    </row>
    <row r="939" spans="22:22" ht="12.75">
      <c r="V939" s="10">
        <v>0.64791666666666459</v>
      </c>
    </row>
    <row r="940" spans="22:22" ht="12.75">
      <c r="V940" s="10">
        <v>0.64861111111110903</v>
      </c>
    </row>
    <row r="941" spans="22:22" ht="12.75">
      <c r="V941" s="10">
        <v>0.64930555555555347</v>
      </c>
    </row>
    <row r="942" spans="22:22" ht="12.75">
      <c r="V942" s="10">
        <v>0.64999999999999791</v>
      </c>
    </row>
    <row r="943" spans="22:22" ht="12.75">
      <c r="V943" s="10">
        <v>0.65069444444444235</v>
      </c>
    </row>
    <row r="944" spans="22:22" ht="12.75">
      <c r="V944" s="10">
        <v>0.6513888888888868</v>
      </c>
    </row>
    <row r="945" spans="22:22" ht="12.75">
      <c r="V945" s="10">
        <v>0.65208333333333124</v>
      </c>
    </row>
    <row r="946" spans="22:22" ht="12.75">
      <c r="V946" s="10">
        <v>0.65277777777777568</v>
      </c>
    </row>
    <row r="947" spans="22:22" ht="12.75">
      <c r="V947" s="10">
        <v>0.65347222222222012</v>
      </c>
    </row>
    <row r="948" spans="22:22" ht="12.75">
      <c r="V948" s="10">
        <v>0.65416666666666456</v>
      </c>
    </row>
    <row r="949" spans="22:22" ht="12.75">
      <c r="V949" s="10">
        <v>0.65486111111110901</v>
      </c>
    </row>
    <row r="950" spans="22:22" ht="12.75">
      <c r="V950" s="10">
        <v>0.65555555555555345</v>
      </c>
    </row>
    <row r="951" spans="22:22" ht="12.75">
      <c r="V951" s="10">
        <v>0.65624999999999789</v>
      </c>
    </row>
    <row r="952" spans="22:22" ht="12.75">
      <c r="V952" s="10">
        <v>0.65694444444444233</v>
      </c>
    </row>
    <row r="953" spans="22:22" ht="12.75">
      <c r="V953" s="10">
        <v>0.65763888888888677</v>
      </c>
    </row>
    <row r="954" spans="22:22" ht="12.75">
      <c r="V954" s="10">
        <v>0.65833333333333122</v>
      </c>
    </row>
    <row r="955" spans="22:22" ht="12.75">
      <c r="V955" s="10">
        <v>0.65902777777777566</v>
      </c>
    </row>
    <row r="956" spans="22:22" ht="12.75">
      <c r="V956" s="10">
        <v>0.6597222222222201</v>
      </c>
    </row>
    <row r="957" spans="22:22" ht="12.75">
      <c r="V957" s="10">
        <v>0.66041666666666454</v>
      </c>
    </row>
    <row r="958" spans="22:22" ht="12.75">
      <c r="V958" s="10">
        <v>0.66111111111110898</v>
      </c>
    </row>
    <row r="959" spans="22:22" ht="12.75">
      <c r="V959" s="10">
        <v>0.66180555555555343</v>
      </c>
    </row>
    <row r="960" spans="22:22" ht="12.75">
      <c r="V960" s="10">
        <v>0.66249999999999787</v>
      </c>
    </row>
    <row r="961" spans="22:22" ht="12.75">
      <c r="V961" s="10">
        <v>0.66319444444444231</v>
      </c>
    </row>
    <row r="962" spans="22:22" ht="12.75">
      <c r="V962" s="10">
        <v>0.66388888888888675</v>
      </c>
    </row>
    <row r="963" spans="22:22" ht="12.75">
      <c r="V963" s="10">
        <v>0.66458333333333119</v>
      </c>
    </row>
    <row r="964" spans="22:22" ht="12.75">
      <c r="V964" s="10">
        <v>0.66527777777777564</v>
      </c>
    </row>
    <row r="965" spans="22:22" ht="12.75">
      <c r="V965" s="10">
        <v>0.66597222222222008</v>
      </c>
    </row>
    <row r="966" spans="22:22" ht="12.75">
      <c r="V966" s="10">
        <v>0.66666666666666452</v>
      </c>
    </row>
    <row r="967" spans="22:22" ht="12.75">
      <c r="V967" s="10">
        <v>0.66736111111110896</v>
      </c>
    </row>
    <row r="968" spans="22:22" ht="12.75">
      <c r="V968" s="10">
        <v>0.6680555555555534</v>
      </c>
    </row>
    <row r="969" spans="22:22" ht="12.75">
      <c r="V969" s="10">
        <v>0.66874999999999785</v>
      </c>
    </row>
    <row r="970" spans="22:22" ht="12.75">
      <c r="V970" s="10">
        <v>0.66944444444444229</v>
      </c>
    </row>
    <row r="971" spans="22:22" ht="12.75">
      <c r="V971" s="10">
        <v>0.67013888888888673</v>
      </c>
    </row>
    <row r="972" spans="22:22" ht="12.75">
      <c r="V972" s="10">
        <v>0.67083333333333117</v>
      </c>
    </row>
    <row r="973" spans="22:22" ht="12.75">
      <c r="V973" s="10">
        <v>0.67152777777777561</v>
      </c>
    </row>
    <row r="974" spans="22:22" ht="12.75">
      <c r="V974" s="10">
        <v>0.67222222222222006</v>
      </c>
    </row>
    <row r="975" spans="22:22" ht="12.75">
      <c r="V975" s="10">
        <v>0.6729166666666645</v>
      </c>
    </row>
    <row r="976" spans="22:22" ht="12.75">
      <c r="V976" s="10">
        <v>0.67361111111110894</v>
      </c>
    </row>
    <row r="977" spans="22:22" ht="12.75">
      <c r="V977" s="10">
        <v>0.67430555555555338</v>
      </c>
    </row>
    <row r="978" spans="22:22" ht="12.75">
      <c r="V978" s="10">
        <v>0.67499999999999782</v>
      </c>
    </row>
    <row r="979" spans="22:22" ht="12.75">
      <c r="V979" s="10">
        <v>0.67569444444444227</v>
      </c>
    </row>
    <row r="980" spans="22:22" ht="12.75">
      <c r="V980" s="10">
        <v>0.67638888888888671</v>
      </c>
    </row>
    <row r="981" spans="22:22" ht="12.75">
      <c r="V981" s="10">
        <v>0.67708333333333115</v>
      </c>
    </row>
    <row r="982" spans="22:22" ht="12.75">
      <c r="V982" s="10">
        <v>0.67777777777777559</v>
      </c>
    </row>
    <row r="983" spans="22:22" ht="12.75">
      <c r="V983" s="10">
        <v>0.67847222222222003</v>
      </c>
    </row>
    <row r="984" spans="22:22" ht="12.75">
      <c r="V984" s="10">
        <v>0.67916666666666448</v>
      </c>
    </row>
    <row r="985" spans="22:22" ht="12.75">
      <c r="V985" s="10">
        <v>0.67986111111110892</v>
      </c>
    </row>
    <row r="986" spans="22:22" ht="12.75">
      <c r="V986" s="10">
        <v>0.68055555555555336</v>
      </c>
    </row>
    <row r="987" spans="22:22" ht="12.75">
      <c r="V987" s="10">
        <v>0.6812499999999978</v>
      </c>
    </row>
    <row r="988" spans="22:22" ht="12.75">
      <c r="V988" s="10">
        <v>0.68194444444444224</v>
      </c>
    </row>
    <row r="989" spans="22:22" ht="12.75">
      <c r="V989" s="10">
        <v>0.68263888888888669</v>
      </c>
    </row>
    <row r="990" spans="22:22" ht="12.75">
      <c r="V990" s="10">
        <v>0.68333333333333113</v>
      </c>
    </row>
    <row r="991" spans="22:22" ht="12.75">
      <c r="V991" s="10">
        <v>0.68402777777777557</v>
      </c>
    </row>
    <row r="992" spans="22:22" ht="12.75">
      <c r="V992" s="10">
        <v>0.68472222222222001</v>
      </c>
    </row>
    <row r="993" spans="22:22" ht="12.75">
      <c r="V993" s="10">
        <v>0.68541666666666445</v>
      </c>
    </row>
    <row r="994" spans="22:22" ht="12.75">
      <c r="V994" s="10">
        <v>0.6861111111111089</v>
      </c>
    </row>
    <row r="995" spans="22:22" ht="12.75">
      <c r="V995" s="10">
        <v>0.68680555555555334</v>
      </c>
    </row>
    <row r="996" spans="22:22" ht="12.75">
      <c r="V996" s="10">
        <v>0.68749999999999778</v>
      </c>
    </row>
    <row r="997" spans="22:22" ht="12.75">
      <c r="V997" s="10">
        <v>0.68819444444444222</v>
      </c>
    </row>
    <row r="998" spans="22:22" ht="12.75">
      <c r="V998" s="10">
        <v>0.68888888888888666</v>
      </c>
    </row>
    <row r="999" spans="22:22" ht="12.75">
      <c r="V999" s="10">
        <v>0.68958333333333111</v>
      </c>
    </row>
    <row r="1000" spans="22:22" ht="12.75">
      <c r="V1000" s="10">
        <v>0.69027777777777555</v>
      </c>
    </row>
    <row r="1001" spans="22:22" ht="12.75">
      <c r="V1001" s="10">
        <v>0.69097222222221999</v>
      </c>
    </row>
    <row r="1002" spans="22:22" ht="12.75">
      <c r="V1002" s="10">
        <v>0.69166666666666443</v>
      </c>
    </row>
    <row r="1003" spans="22:22" ht="12.75">
      <c r="V1003" s="10">
        <v>0.69236111111110887</v>
      </c>
    </row>
    <row r="1004" spans="22:22" ht="12.75">
      <c r="V1004" s="10">
        <v>0.69305555555555332</v>
      </c>
    </row>
    <row r="1005" spans="22:22" ht="12.75">
      <c r="V1005" s="10">
        <v>0.69374999999999776</v>
      </c>
    </row>
    <row r="1006" spans="22:22" ht="12.75">
      <c r="V1006" s="10">
        <v>0.6944444444444422</v>
      </c>
    </row>
    <row r="1007" spans="22:22" ht="12.75">
      <c r="V1007" s="10">
        <v>0.69513888888888664</v>
      </c>
    </row>
    <row r="1008" spans="22:22" ht="12.75">
      <c r="V1008" s="10">
        <v>0.69583333333333108</v>
      </c>
    </row>
    <row r="1009" spans="22:22" ht="12.75">
      <c r="V1009" s="10">
        <v>0.69652777777777553</v>
      </c>
    </row>
    <row r="1010" spans="22:22" ht="12.75">
      <c r="V1010" s="10">
        <v>0.69722222222221997</v>
      </c>
    </row>
    <row r="1011" spans="22:22" ht="12.75">
      <c r="V1011" s="10">
        <v>0.69791666666666441</v>
      </c>
    </row>
    <row r="1012" spans="22:22" ht="12.75">
      <c r="V1012" s="10">
        <v>0.69861111111110885</v>
      </c>
    </row>
    <row r="1013" spans="22:22" ht="12.75">
      <c r="V1013" s="10">
        <v>0.69930555555555329</v>
      </c>
    </row>
    <row r="1014" spans="22:22" ht="12.75">
      <c r="V1014" s="10">
        <v>0.69999999999999774</v>
      </c>
    </row>
    <row r="1015" spans="22:22" ht="12.75">
      <c r="V1015" s="10">
        <v>0.70069444444444218</v>
      </c>
    </row>
    <row r="1016" spans="22:22" ht="12.75">
      <c r="V1016" s="10">
        <v>0.70138888888888662</v>
      </c>
    </row>
    <row r="1017" spans="22:22" ht="12.75">
      <c r="V1017" s="10">
        <v>0.70208333333333106</v>
      </c>
    </row>
    <row r="1018" spans="22:22" ht="12.75">
      <c r="V1018" s="10">
        <v>0.7027777777777755</v>
      </c>
    </row>
    <row r="1019" spans="22:22" ht="12.75">
      <c r="V1019" s="10">
        <v>0.70347222222221995</v>
      </c>
    </row>
    <row r="1020" spans="22:22" ht="12.75">
      <c r="V1020" s="10">
        <v>0.70416666666666439</v>
      </c>
    </row>
    <row r="1021" spans="22:22" ht="12.75">
      <c r="V1021" s="10">
        <v>0.70486111111110883</v>
      </c>
    </row>
    <row r="1022" spans="22:22" ht="12.75">
      <c r="V1022" s="10">
        <v>0.70555555555555327</v>
      </c>
    </row>
    <row r="1023" spans="22:22" ht="12.75">
      <c r="V1023" s="10">
        <v>0.70624999999999771</v>
      </c>
    </row>
    <row r="1024" spans="22:22" ht="12.75">
      <c r="V1024" s="10">
        <v>0.70694444444444215</v>
      </c>
    </row>
    <row r="1025" spans="22:22" ht="12.75">
      <c r="V1025" s="10">
        <v>0.7076388888888866</v>
      </c>
    </row>
    <row r="1026" spans="22:22" ht="12.75">
      <c r="V1026" s="10">
        <v>0.70833333333333104</v>
      </c>
    </row>
    <row r="1027" spans="22:22" ht="12.75">
      <c r="V1027" s="10">
        <v>0.70902777777777548</v>
      </c>
    </row>
    <row r="1028" spans="22:22" ht="12.75">
      <c r="V1028" s="10">
        <v>0.70972222222221992</v>
      </c>
    </row>
    <row r="1029" spans="22:22" ht="12.75">
      <c r="V1029" s="10">
        <v>0.71041666666666436</v>
      </c>
    </row>
    <row r="1030" spans="22:22" ht="12.75">
      <c r="V1030" s="10">
        <v>0.71111111111110881</v>
      </c>
    </row>
    <row r="1031" spans="22:22" ht="12.75">
      <c r="V1031" s="10">
        <v>0.71180555555555325</v>
      </c>
    </row>
    <row r="1032" spans="22:22" ht="12.75">
      <c r="V1032" s="10">
        <v>0.71249999999999769</v>
      </c>
    </row>
    <row r="1033" spans="22:22" ht="12.75">
      <c r="V1033" s="10">
        <v>0.71319444444444213</v>
      </c>
    </row>
    <row r="1034" spans="22:22" ht="12.75">
      <c r="V1034" s="10">
        <v>0.71388888888888657</v>
      </c>
    </row>
    <row r="1035" spans="22:22" ht="12.75">
      <c r="V1035" s="10">
        <v>0.71458333333333102</v>
      </c>
    </row>
    <row r="1036" spans="22:22" ht="12.75">
      <c r="V1036" s="10">
        <v>0.71527777777777546</v>
      </c>
    </row>
    <row r="1037" spans="22:22" ht="12.75">
      <c r="V1037" s="10">
        <v>0.7159722222222199</v>
      </c>
    </row>
    <row r="1038" spans="22:22" ht="12.75">
      <c r="V1038" s="10">
        <v>0.71666666666666434</v>
      </c>
    </row>
    <row r="1039" spans="22:22" ht="12.75">
      <c r="V1039" s="10">
        <v>0.71736111111110878</v>
      </c>
    </row>
    <row r="1040" spans="22:22" ht="12.75">
      <c r="V1040" s="10">
        <v>0.71805555555555323</v>
      </c>
    </row>
    <row r="1041" spans="22:22" ht="12.75">
      <c r="V1041" s="10">
        <v>0.71874999999999767</v>
      </c>
    </row>
    <row r="1042" spans="22:22" ht="12.75">
      <c r="V1042" s="10">
        <v>0.71944444444444211</v>
      </c>
    </row>
    <row r="1043" spans="22:22" ht="12.75">
      <c r="V1043" s="10">
        <v>0.72013888888888655</v>
      </c>
    </row>
    <row r="1044" spans="22:22" ht="12.75">
      <c r="V1044" s="10">
        <v>0.72083333333333099</v>
      </c>
    </row>
    <row r="1045" spans="22:22" ht="12.75">
      <c r="V1045" s="10">
        <v>0.72152777777777544</v>
      </c>
    </row>
    <row r="1046" spans="22:22" ht="12.75">
      <c r="V1046" s="10">
        <v>0.72222222222221988</v>
      </c>
    </row>
    <row r="1047" spans="22:22" ht="12.75">
      <c r="V1047" s="10">
        <v>0.72291666666666432</v>
      </c>
    </row>
    <row r="1048" spans="22:22" ht="12.75">
      <c r="V1048" s="10">
        <v>0.72361111111110876</v>
      </c>
    </row>
    <row r="1049" spans="22:22" ht="12.75">
      <c r="V1049" s="10">
        <v>0.7243055555555532</v>
      </c>
    </row>
    <row r="1050" spans="22:22" ht="12.75">
      <c r="V1050" s="10">
        <v>0.72499999999999765</v>
      </c>
    </row>
    <row r="1051" spans="22:22" ht="12.75">
      <c r="V1051" s="10">
        <v>0.72569444444444209</v>
      </c>
    </row>
    <row r="1052" spans="22:22" ht="12.75">
      <c r="V1052" s="10">
        <v>0.72638888888888653</v>
      </c>
    </row>
    <row r="1053" spans="22:22" ht="12.75">
      <c r="V1053" s="10">
        <v>0.72708333333333097</v>
      </c>
    </row>
    <row r="1054" spans="22:22" ht="12.75">
      <c r="V1054" s="10">
        <v>0.72777777777777541</v>
      </c>
    </row>
    <row r="1055" spans="22:22" ht="12.75">
      <c r="V1055" s="10">
        <v>0.72847222222221986</v>
      </c>
    </row>
    <row r="1056" spans="22:22" ht="12.75">
      <c r="V1056" s="10">
        <v>0.7291666666666643</v>
      </c>
    </row>
    <row r="1057" spans="22:22" ht="12.75">
      <c r="V1057" s="10">
        <v>0.72986111111110874</v>
      </c>
    </row>
    <row r="1058" spans="22:22" ht="12.75">
      <c r="V1058" s="10">
        <v>0.73055555555555318</v>
      </c>
    </row>
    <row r="1059" spans="22:22" ht="12.75">
      <c r="V1059" s="10">
        <v>0.73124999999999762</v>
      </c>
    </row>
    <row r="1060" spans="22:22" ht="12.75">
      <c r="V1060" s="10">
        <v>0.73194444444444207</v>
      </c>
    </row>
    <row r="1061" spans="22:22" ht="12.75">
      <c r="V1061" s="10">
        <v>0.73263888888888651</v>
      </c>
    </row>
    <row r="1062" spans="22:22" ht="12.75">
      <c r="V1062" s="10">
        <v>0.73333333333333095</v>
      </c>
    </row>
    <row r="1063" spans="22:22" ht="12.75">
      <c r="V1063" s="10">
        <v>0.73402777777777539</v>
      </c>
    </row>
    <row r="1064" spans="22:22" ht="12.75">
      <c r="V1064" s="10">
        <v>0.73472222222221983</v>
      </c>
    </row>
    <row r="1065" spans="22:22" ht="12.75">
      <c r="V1065" s="10">
        <v>0.73541666666666428</v>
      </c>
    </row>
    <row r="1066" spans="22:22" ht="12.75">
      <c r="V1066" s="10">
        <v>0.73611111111110872</v>
      </c>
    </row>
    <row r="1067" spans="22:22" ht="12.75">
      <c r="V1067" s="10">
        <v>0.73680555555555316</v>
      </c>
    </row>
    <row r="1068" spans="22:22" ht="12.75">
      <c r="V1068" s="10">
        <v>0.7374999999999976</v>
      </c>
    </row>
    <row r="1069" spans="22:22" ht="12.75">
      <c r="V1069" s="10">
        <v>0.73819444444444204</v>
      </c>
    </row>
    <row r="1070" spans="22:22" ht="12.75">
      <c r="V1070" s="10">
        <v>0.73888888888888649</v>
      </c>
    </row>
    <row r="1071" spans="22:22" ht="12.75">
      <c r="V1071" s="10">
        <v>0.73958333333333093</v>
      </c>
    </row>
    <row r="1072" spans="22:22" ht="12.75">
      <c r="V1072" s="10">
        <v>0.74027777777777537</v>
      </c>
    </row>
    <row r="1073" spans="22:22" ht="12.75">
      <c r="V1073" s="10">
        <v>0.74097222222221981</v>
      </c>
    </row>
    <row r="1074" spans="22:22" ht="12.75">
      <c r="V1074" s="10">
        <v>0.74166666666666425</v>
      </c>
    </row>
    <row r="1075" spans="22:22" ht="12.75">
      <c r="V1075" s="10">
        <v>0.7423611111111087</v>
      </c>
    </row>
    <row r="1076" spans="22:22" ht="12.75">
      <c r="V1076" s="10">
        <v>0.74305555555555314</v>
      </c>
    </row>
    <row r="1077" spans="22:22" ht="12.75">
      <c r="V1077" s="10">
        <v>0.74374999999999758</v>
      </c>
    </row>
    <row r="1078" spans="22:22" ht="12.75">
      <c r="V1078" s="10">
        <v>0.74444444444444202</v>
      </c>
    </row>
    <row r="1079" spans="22:22" ht="12.75">
      <c r="V1079" s="10">
        <v>0.74513888888888646</v>
      </c>
    </row>
    <row r="1080" spans="22:22" ht="12.75">
      <c r="V1080" s="10">
        <v>0.74583333333333091</v>
      </c>
    </row>
    <row r="1081" spans="22:22" ht="12.75">
      <c r="V1081" s="10">
        <v>0.74652777777777535</v>
      </c>
    </row>
    <row r="1082" spans="22:22" ht="12.75">
      <c r="V1082" s="10">
        <v>0.74722222222221979</v>
      </c>
    </row>
    <row r="1083" spans="22:22" ht="12.75">
      <c r="V1083" s="10">
        <v>0.74791666666666423</v>
      </c>
    </row>
    <row r="1084" spans="22:22" ht="12.75">
      <c r="V1084" s="10">
        <v>0.74861111111110867</v>
      </c>
    </row>
    <row r="1085" spans="22:22" ht="12.75">
      <c r="V1085" s="10">
        <v>0.74930555555555312</v>
      </c>
    </row>
    <row r="1086" spans="22:22" ht="12.75">
      <c r="V1086" s="10">
        <v>0.74999999999999756</v>
      </c>
    </row>
    <row r="1087" spans="22:22" ht="12.75">
      <c r="V1087" s="10">
        <v>0.750694444444442</v>
      </c>
    </row>
    <row r="1088" spans="22:22" ht="12.75">
      <c r="V1088" s="10">
        <v>0.75138888888888644</v>
      </c>
    </row>
    <row r="1089" spans="22:22" ht="12.75">
      <c r="V1089" s="10">
        <v>0.75208333333333088</v>
      </c>
    </row>
    <row r="1090" spans="22:22" ht="12.75">
      <c r="V1090" s="10">
        <v>0.75277777777777533</v>
      </c>
    </row>
    <row r="1091" spans="22:22" ht="12.75">
      <c r="V1091" s="10">
        <v>0.75347222222221977</v>
      </c>
    </row>
    <row r="1092" spans="22:22" ht="12.75">
      <c r="V1092" s="10">
        <v>0.75416666666666421</v>
      </c>
    </row>
    <row r="1093" spans="22:22" ht="12.75">
      <c r="V1093" s="10">
        <v>0.75486111111110865</v>
      </c>
    </row>
    <row r="1094" spans="22:22" ht="12.75">
      <c r="V1094" s="10">
        <v>0.75555555555555309</v>
      </c>
    </row>
    <row r="1095" spans="22:22" ht="12.75">
      <c r="V1095" s="10">
        <v>0.75624999999999754</v>
      </c>
    </row>
    <row r="1096" spans="22:22" ht="12.75">
      <c r="V1096" s="10">
        <v>0.75694444444444198</v>
      </c>
    </row>
    <row r="1097" spans="22:22" ht="12.75">
      <c r="V1097" s="10">
        <v>0.75763888888888642</v>
      </c>
    </row>
    <row r="1098" spans="22:22" ht="12.75">
      <c r="V1098" s="10">
        <v>0.75833333333333086</v>
      </c>
    </row>
    <row r="1099" spans="22:22" ht="12.75">
      <c r="V1099" s="10">
        <v>0.7590277777777753</v>
      </c>
    </row>
    <row r="1100" spans="22:22" ht="12.75">
      <c r="V1100" s="10">
        <v>0.75972222222221975</v>
      </c>
    </row>
    <row r="1101" spans="22:22" ht="12.75">
      <c r="V1101" s="10">
        <v>0.76041666666666419</v>
      </c>
    </row>
    <row r="1102" spans="22:22" ht="12.75">
      <c r="V1102" s="10">
        <v>0.76111111111110863</v>
      </c>
    </row>
    <row r="1103" spans="22:22" ht="12.75">
      <c r="V1103" s="10">
        <v>0.76180555555555307</v>
      </c>
    </row>
    <row r="1104" spans="22:22" ht="12.75">
      <c r="V1104" s="10">
        <v>0.76249999999999751</v>
      </c>
    </row>
    <row r="1105" spans="22:22" ht="12.75">
      <c r="V1105" s="10">
        <v>0.76319444444444196</v>
      </c>
    </row>
    <row r="1106" spans="22:22" ht="12.75">
      <c r="V1106" s="10">
        <v>0.7638888888888864</v>
      </c>
    </row>
    <row r="1107" spans="22:22" ht="12.75">
      <c r="V1107" s="10">
        <v>0.76458333333333084</v>
      </c>
    </row>
    <row r="1108" spans="22:22" ht="12.75">
      <c r="V1108" s="10">
        <v>0.76527777777777528</v>
      </c>
    </row>
    <row r="1109" spans="22:22" ht="12.75">
      <c r="V1109" s="10">
        <v>0.76597222222221972</v>
      </c>
    </row>
    <row r="1110" spans="22:22" ht="12.75">
      <c r="V1110" s="10">
        <v>0.76666666666666416</v>
      </c>
    </row>
    <row r="1111" spans="22:22" ht="12.75">
      <c r="V1111" s="10">
        <v>0.76736111111110861</v>
      </c>
    </row>
    <row r="1112" spans="22:22" ht="12.75">
      <c r="V1112" s="10">
        <v>0.76805555555555305</v>
      </c>
    </row>
    <row r="1113" spans="22:22" ht="12.75">
      <c r="V1113" s="10">
        <v>0.76874999999999749</v>
      </c>
    </row>
    <row r="1114" spans="22:22" ht="12.75">
      <c r="V1114" s="10">
        <v>0.76944444444444193</v>
      </c>
    </row>
    <row r="1115" spans="22:22" ht="12.75">
      <c r="V1115" s="10">
        <v>0.77013888888888637</v>
      </c>
    </row>
    <row r="1116" spans="22:22" ht="12.75">
      <c r="V1116" s="10">
        <v>0.77083333333333082</v>
      </c>
    </row>
    <row r="1117" spans="22:22" ht="12.75">
      <c r="V1117" s="10">
        <v>0.77152777777777526</v>
      </c>
    </row>
    <row r="1118" spans="22:22" ht="12.75">
      <c r="V1118" s="10">
        <v>0.7722222222222197</v>
      </c>
    </row>
    <row r="1119" spans="22:22" ht="12.75">
      <c r="V1119" s="10">
        <v>0.77291666666666414</v>
      </c>
    </row>
    <row r="1120" spans="22:22" ht="12.75">
      <c r="V1120" s="10">
        <v>0.77361111111110858</v>
      </c>
    </row>
    <row r="1121" spans="22:22" ht="12.75">
      <c r="V1121" s="10">
        <v>0.77430555555555303</v>
      </c>
    </row>
    <row r="1122" spans="22:22" ht="12.75">
      <c r="V1122" s="10">
        <v>0.77499999999999747</v>
      </c>
    </row>
    <row r="1123" spans="22:22" ht="12.75">
      <c r="V1123" s="10">
        <v>0.77569444444444191</v>
      </c>
    </row>
    <row r="1124" spans="22:22" ht="12.75">
      <c r="V1124" s="10">
        <v>0.77638888888888635</v>
      </c>
    </row>
    <row r="1125" spans="22:22" ht="12.75">
      <c r="V1125" s="10">
        <v>0.77708333333333079</v>
      </c>
    </row>
    <row r="1126" spans="22:22" ht="12.75">
      <c r="V1126" s="10">
        <v>0.77777777777777524</v>
      </c>
    </row>
    <row r="1127" spans="22:22" ht="12.75">
      <c r="V1127" s="10">
        <v>0.77847222222221968</v>
      </c>
    </row>
    <row r="1128" spans="22:22" ht="12.75">
      <c r="V1128" s="10">
        <v>0.77916666666666412</v>
      </c>
    </row>
    <row r="1129" spans="22:22" ht="12.75">
      <c r="V1129" s="10">
        <v>0.77986111111110856</v>
      </c>
    </row>
    <row r="1130" spans="22:22" ht="12.75">
      <c r="V1130" s="10">
        <v>0.780555555555553</v>
      </c>
    </row>
    <row r="1131" spans="22:22" ht="12.75">
      <c r="V1131" s="10">
        <v>0.78124999999999745</v>
      </c>
    </row>
    <row r="1132" spans="22:22" ht="12.75">
      <c r="V1132" s="10">
        <v>0.78194444444444189</v>
      </c>
    </row>
    <row r="1133" spans="22:22" ht="12.75">
      <c r="V1133" s="10">
        <v>0.78263888888888633</v>
      </c>
    </row>
    <row r="1134" spans="22:22" ht="12.75">
      <c r="V1134" s="10">
        <v>0.78333333333333077</v>
      </c>
    </row>
    <row r="1135" spans="22:22" ht="12.75">
      <c r="V1135" s="10">
        <v>0.78402777777777521</v>
      </c>
    </row>
    <row r="1136" spans="22:22" ht="12.75">
      <c r="V1136" s="10">
        <v>0.78472222222221966</v>
      </c>
    </row>
    <row r="1137" spans="22:22" ht="12.75">
      <c r="V1137" s="10">
        <v>0.7854166666666641</v>
      </c>
    </row>
    <row r="1138" spans="22:22" ht="12.75">
      <c r="V1138" s="10">
        <v>0.78611111111110854</v>
      </c>
    </row>
    <row r="1139" spans="22:22" ht="12.75">
      <c r="V1139" s="10">
        <v>0.78680555555555298</v>
      </c>
    </row>
    <row r="1140" spans="22:22" ht="12.75">
      <c r="V1140" s="10">
        <v>0.78749999999999742</v>
      </c>
    </row>
    <row r="1141" spans="22:22" ht="12.75">
      <c r="V1141" s="10">
        <v>0.78819444444444187</v>
      </c>
    </row>
    <row r="1142" spans="22:22" ht="12.75">
      <c r="V1142" s="10">
        <v>0.78888888888888631</v>
      </c>
    </row>
    <row r="1143" spans="22:22" ht="12.75">
      <c r="V1143" s="10">
        <v>0.78958333333333075</v>
      </c>
    </row>
    <row r="1144" spans="22:22" ht="12.75">
      <c r="V1144" s="10">
        <v>0.79027777777777519</v>
      </c>
    </row>
    <row r="1145" spans="22:22" ht="12.75">
      <c r="V1145" s="10">
        <v>0.79097222222221963</v>
      </c>
    </row>
    <row r="1146" spans="22:22" ht="12.75">
      <c r="V1146" s="10">
        <v>0.79166666666666408</v>
      </c>
    </row>
    <row r="1147" spans="22:22" ht="12.75">
      <c r="V1147" s="10">
        <v>0.79236111111110852</v>
      </c>
    </row>
    <row r="1148" spans="22:22" ht="12.75">
      <c r="V1148" s="10">
        <v>0.79305555555555296</v>
      </c>
    </row>
    <row r="1149" spans="22:22" ht="12.75">
      <c r="V1149" s="10">
        <v>0.7937499999999974</v>
      </c>
    </row>
    <row r="1150" spans="22:22" ht="12.75">
      <c r="V1150" s="10">
        <v>0.79444444444444184</v>
      </c>
    </row>
    <row r="1151" spans="22:22" ht="12.75">
      <c r="V1151" s="10">
        <v>0.79513888888888629</v>
      </c>
    </row>
    <row r="1152" spans="22:22" ht="12.75">
      <c r="V1152" s="10">
        <v>0.79583333333333073</v>
      </c>
    </row>
    <row r="1153" spans="22:22" ht="12.75">
      <c r="V1153" s="10">
        <v>0.79652777777777517</v>
      </c>
    </row>
    <row r="1154" spans="22:22" ht="12.75">
      <c r="V1154" s="10">
        <v>0.79722222222221961</v>
      </c>
    </row>
    <row r="1155" spans="22:22" ht="12.75">
      <c r="V1155" s="10">
        <v>0.79791666666666405</v>
      </c>
    </row>
    <row r="1156" spans="22:22" ht="12.75">
      <c r="V1156" s="10">
        <v>0.7986111111111085</v>
      </c>
    </row>
    <row r="1157" spans="22:22" ht="12.75">
      <c r="V1157" s="10">
        <v>0.79930555555555294</v>
      </c>
    </row>
    <row r="1158" spans="22:22" ht="12.75">
      <c r="V1158" s="10">
        <v>0.79999999999999738</v>
      </c>
    </row>
    <row r="1159" spans="22:22" ht="12.75">
      <c r="V1159" s="10">
        <v>0.80069444444444182</v>
      </c>
    </row>
    <row r="1160" spans="22:22" ht="12.75">
      <c r="V1160" s="10">
        <v>0.80138888888888626</v>
      </c>
    </row>
    <row r="1161" spans="22:22" ht="12.75">
      <c r="V1161" s="10">
        <v>0.80208333333333071</v>
      </c>
    </row>
    <row r="1162" spans="22:22" ht="12.75">
      <c r="V1162" s="10">
        <v>0.80277777777777515</v>
      </c>
    </row>
    <row r="1163" spans="22:22" ht="12.75">
      <c r="V1163" s="10">
        <v>0.80347222222221959</v>
      </c>
    </row>
    <row r="1164" spans="22:22" ht="12.75">
      <c r="V1164" s="10">
        <v>0.80416666666666403</v>
      </c>
    </row>
    <row r="1165" spans="22:22" ht="12.75">
      <c r="V1165" s="10">
        <v>0.80486111111110847</v>
      </c>
    </row>
    <row r="1166" spans="22:22" ht="12.75">
      <c r="V1166" s="10">
        <v>0.80555555555555292</v>
      </c>
    </row>
    <row r="1167" spans="22:22" ht="12.75">
      <c r="V1167" s="10">
        <v>0.80624999999999736</v>
      </c>
    </row>
    <row r="1168" spans="22:22" ht="12.75">
      <c r="V1168" s="10">
        <v>0.8069444444444418</v>
      </c>
    </row>
    <row r="1169" spans="22:22" ht="12.75">
      <c r="V1169" s="10">
        <v>0.80763888888888624</v>
      </c>
    </row>
    <row r="1170" spans="22:22" ht="12.75">
      <c r="V1170" s="10">
        <v>0.80833333333333068</v>
      </c>
    </row>
    <row r="1171" spans="22:22" ht="12.75">
      <c r="V1171" s="10">
        <v>0.80902777777777513</v>
      </c>
    </row>
    <row r="1172" spans="22:22" ht="12.75">
      <c r="V1172" s="10">
        <v>0.80972222222221957</v>
      </c>
    </row>
    <row r="1173" spans="22:22" ht="12.75">
      <c r="V1173" s="10">
        <v>0.81041666666666401</v>
      </c>
    </row>
    <row r="1174" spans="22:22" ht="12.75">
      <c r="V1174" s="10">
        <v>0.81111111111110845</v>
      </c>
    </row>
    <row r="1175" spans="22:22" ht="12.75">
      <c r="V1175" s="10">
        <v>0.81180555555555289</v>
      </c>
    </row>
    <row r="1176" spans="22:22" ht="12.75">
      <c r="V1176" s="10">
        <v>0.81249999999999734</v>
      </c>
    </row>
    <row r="1177" spans="22:22" ht="12.75">
      <c r="V1177" s="10">
        <v>0.81319444444444178</v>
      </c>
    </row>
    <row r="1178" spans="22:22" ht="12.75">
      <c r="V1178" s="10">
        <v>0.81388888888888622</v>
      </c>
    </row>
    <row r="1179" spans="22:22" ht="12.75">
      <c r="V1179" s="10">
        <v>0.81458333333333066</v>
      </c>
    </row>
    <row r="1180" spans="22:22" ht="12.75">
      <c r="V1180" s="10">
        <v>0.8152777777777751</v>
      </c>
    </row>
    <row r="1181" spans="22:22" ht="12.75">
      <c r="V1181" s="10">
        <v>0.81597222222221955</v>
      </c>
    </row>
    <row r="1182" spans="22:22" ht="12.75">
      <c r="V1182" s="10">
        <v>0.81666666666666399</v>
      </c>
    </row>
    <row r="1183" spans="22:22" ht="12.75">
      <c r="V1183" s="10">
        <v>0.81736111111110843</v>
      </c>
    </row>
    <row r="1184" spans="22:22" ht="12.75">
      <c r="V1184" s="10">
        <v>0.81805555555555287</v>
      </c>
    </row>
    <row r="1185" spans="22:22" ht="12.75">
      <c r="V1185" s="10">
        <v>0.81874999999999731</v>
      </c>
    </row>
    <row r="1186" spans="22:22" ht="12.75">
      <c r="V1186" s="10">
        <v>0.81944444444444176</v>
      </c>
    </row>
    <row r="1187" spans="22:22" ht="12.75">
      <c r="V1187" s="10">
        <v>0.8201388888888862</v>
      </c>
    </row>
    <row r="1188" spans="22:22" ht="12.75">
      <c r="V1188" s="10">
        <v>0.82083333333333064</v>
      </c>
    </row>
    <row r="1189" spans="22:22" ht="12.75">
      <c r="V1189" s="10">
        <v>0.82152777777777508</v>
      </c>
    </row>
    <row r="1190" spans="22:22" ht="12.75">
      <c r="V1190" s="10">
        <v>0.82222222222221952</v>
      </c>
    </row>
    <row r="1191" spans="22:22" ht="12.75">
      <c r="V1191" s="10">
        <v>0.82291666666666397</v>
      </c>
    </row>
    <row r="1192" spans="22:22" ht="12.75">
      <c r="V1192" s="10">
        <v>0.82361111111110841</v>
      </c>
    </row>
    <row r="1193" spans="22:22" ht="12.75">
      <c r="V1193" s="10">
        <v>0.82430555555555285</v>
      </c>
    </row>
    <row r="1194" spans="22:22" ht="12.75">
      <c r="V1194" s="10">
        <v>0.82499999999999729</v>
      </c>
    </row>
    <row r="1195" spans="22:22" ht="12.75">
      <c r="V1195" s="10">
        <v>0.82569444444444173</v>
      </c>
    </row>
    <row r="1196" spans="22:22" ht="12.75">
      <c r="V1196" s="10">
        <v>0.82638888888888618</v>
      </c>
    </row>
    <row r="1197" spans="22:22" ht="12.75">
      <c r="V1197" s="10">
        <v>0.82708333333333062</v>
      </c>
    </row>
    <row r="1198" spans="22:22" ht="12.75">
      <c r="V1198" s="10">
        <v>0.82777777777777506</v>
      </c>
    </row>
    <row r="1199" spans="22:22" ht="12.75">
      <c r="V1199" s="10">
        <v>0.8284722222222195</v>
      </c>
    </row>
    <row r="1200" spans="22:22" ht="12.75">
      <c r="V1200" s="10">
        <v>0.82916666666666394</v>
      </c>
    </row>
    <row r="1201" spans="22:22" ht="12.75">
      <c r="V1201" s="10">
        <v>0.82986111111110838</v>
      </c>
    </row>
    <row r="1202" spans="22:22" ht="12.75">
      <c r="V1202" s="10">
        <v>0.83055555555555283</v>
      </c>
    </row>
    <row r="1203" spans="22:22" ht="12.75">
      <c r="V1203" s="10">
        <v>0.83124999999999727</v>
      </c>
    </row>
    <row r="1204" spans="22:22" ht="12.75">
      <c r="V1204" s="10">
        <v>0.83194444444444171</v>
      </c>
    </row>
    <row r="1205" spans="22:22" ht="12.75">
      <c r="V1205" s="10">
        <v>0.83263888888888615</v>
      </c>
    </row>
    <row r="1206" spans="22:22" ht="12.75">
      <c r="V1206" s="10">
        <v>0.83333333333333059</v>
      </c>
    </row>
    <row r="1207" spans="22:22" ht="12.75">
      <c r="V1207" s="10">
        <v>0.83402777777777504</v>
      </c>
    </row>
    <row r="1208" spans="22:22" ht="12.75">
      <c r="V1208" s="10">
        <v>0.83472222222221948</v>
      </c>
    </row>
    <row r="1209" spans="22:22" ht="12.75">
      <c r="V1209" s="10">
        <v>0.83541666666666392</v>
      </c>
    </row>
    <row r="1210" spans="22:22" ht="12.75">
      <c r="V1210" s="10">
        <v>0.83611111111110836</v>
      </c>
    </row>
    <row r="1211" spans="22:22" ht="12.75">
      <c r="V1211" s="10">
        <v>0.8368055555555528</v>
      </c>
    </row>
    <row r="1212" spans="22:22" ht="12.75">
      <c r="V1212" s="10">
        <v>0.83749999999999725</v>
      </c>
    </row>
    <row r="1213" spans="22:22" ht="12.75">
      <c r="V1213" s="10">
        <v>0.83819444444444169</v>
      </c>
    </row>
    <row r="1214" spans="22:22" ht="12.75">
      <c r="V1214" s="10">
        <v>0.83888888888888613</v>
      </c>
    </row>
    <row r="1215" spans="22:22" ht="12.75">
      <c r="V1215" s="10">
        <v>0.83958333333333057</v>
      </c>
    </row>
    <row r="1216" spans="22:22" ht="12.75">
      <c r="V1216" s="10">
        <v>0.84027777777777501</v>
      </c>
    </row>
    <row r="1217" spans="22:22" ht="12.75">
      <c r="V1217" s="10">
        <v>0.84097222222221946</v>
      </c>
    </row>
    <row r="1218" spans="22:22" ht="12.75">
      <c r="V1218" s="10">
        <v>0.8416666666666639</v>
      </c>
    </row>
    <row r="1219" spans="22:22" ht="12.75">
      <c r="V1219" s="10">
        <v>0.84236111111110834</v>
      </c>
    </row>
    <row r="1220" spans="22:22" ht="12.75">
      <c r="V1220" s="10">
        <v>0.84305555555555278</v>
      </c>
    </row>
    <row r="1221" spans="22:22" ht="12.75">
      <c r="V1221" s="10">
        <v>0.84374999999999722</v>
      </c>
    </row>
    <row r="1222" spans="22:22" ht="12.75">
      <c r="V1222" s="10">
        <v>0.84444444444444167</v>
      </c>
    </row>
    <row r="1223" spans="22:22" ht="12.75">
      <c r="V1223" s="10">
        <v>0.84513888888888611</v>
      </c>
    </row>
    <row r="1224" spans="22:22" ht="12.75">
      <c r="V1224" s="10">
        <v>0.84583333333333055</v>
      </c>
    </row>
    <row r="1225" spans="22:22" ht="12.75">
      <c r="V1225" s="10">
        <v>0.84652777777777499</v>
      </c>
    </row>
    <row r="1226" spans="22:22" ht="12.75">
      <c r="V1226" s="10">
        <v>0.84722222222221943</v>
      </c>
    </row>
    <row r="1227" spans="22:22" ht="12.75">
      <c r="V1227" s="10">
        <v>0.84791666666666388</v>
      </c>
    </row>
    <row r="1228" spans="22:22" ht="12.75">
      <c r="V1228" s="10">
        <v>0.84861111111110832</v>
      </c>
    </row>
    <row r="1229" spans="22:22" ht="12.75">
      <c r="V1229" s="10">
        <v>0.84930555555555276</v>
      </c>
    </row>
    <row r="1230" spans="22:22" ht="12.75">
      <c r="V1230" s="10">
        <v>0.8499999999999972</v>
      </c>
    </row>
    <row r="1231" spans="22:22" ht="12.75">
      <c r="V1231" s="10">
        <v>0.85069444444444164</v>
      </c>
    </row>
    <row r="1232" spans="22:22" ht="12.75">
      <c r="V1232" s="10">
        <v>0.85138888888888609</v>
      </c>
    </row>
    <row r="1233" spans="22:22" ht="12.75">
      <c r="V1233" s="10">
        <v>0.85208333333333053</v>
      </c>
    </row>
    <row r="1234" spans="22:22" ht="12.75">
      <c r="V1234" s="10">
        <v>0.85277777777777497</v>
      </c>
    </row>
    <row r="1235" spans="22:22" ht="12.75">
      <c r="V1235" s="10">
        <v>0.85347222222221941</v>
      </c>
    </row>
    <row r="1236" spans="22:22" ht="12.75">
      <c r="V1236" s="10">
        <v>0.85416666666666385</v>
      </c>
    </row>
    <row r="1237" spans="22:22" ht="12.75">
      <c r="V1237" s="10">
        <v>0.8548611111111083</v>
      </c>
    </row>
    <row r="1238" spans="22:22" ht="12.75">
      <c r="V1238" s="10">
        <v>0.85555555555555274</v>
      </c>
    </row>
    <row r="1239" spans="22:22" ht="12.75">
      <c r="V1239" s="10">
        <v>0.85624999999999718</v>
      </c>
    </row>
    <row r="1240" spans="22:22" ht="12.75">
      <c r="V1240" s="10">
        <v>0.85694444444444162</v>
      </c>
    </row>
    <row r="1241" spans="22:22" ht="12.75">
      <c r="V1241" s="10">
        <v>0.85763888888888606</v>
      </c>
    </row>
    <row r="1242" spans="22:22" ht="12.75">
      <c r="V1242" s="10">
        <v>0.85833333333333051</v>
      </c>
    </row>
    <row r="1243" spans="22:22" ht="12.75">
      <c r="V1243" s="10">
        <v>0.85902777777777495</v>
      </c>
    </row>
    <row r="1244" spans="22:22" ht="12.75">
      <c r="V1244" s="10">
        <v>0.85972222222221939</v>
      </c>
    </row>
    <row r="1245" spans="22:22" ht="12.75">
      <c r="V1245" s="10">
        <v>0.86041666666666383</v>
      </c>
    </row>
    <row r="1246" spans="22:22" ht="12.75">
      <c r="V1246" s="10">
        <v>0.86111111111110827</v>
      </c>
    </row>
    <row r="1247" spans="22:22" ht="12.75">
      <c r="V1247" s="10">
        <v>0.86180555555555272</v>
      </c>
    </row>
    <row r="1248" spans="22:22" ht="12.75">
      <c r="V1248" s="10">
        <v>0.86249999999999716</v>
      </c>
    </row>
    <row r="1249" spans="22:22" ht="12.75">
      <c r="V1249" s="10">
        <v>0.8631944444444416</v>
      </c>
    </row>
    <row r="1250" spans="22:22" ht="12.75">
      <c r="V1250" s="10">
        <v>0.86388888888888604</v>
      </c>
    </row>
    <row r="1251" spans="22:22" ht="12.75">
      <c r="V1251" s="10">
        <v>0.86458333333333048</v>
      </c>
    </row>
    <row r="1252" spans="22:22" ht="12.75">
      <c r="V1252" s="10">
        <v>0.86527777777777493</v>
      </c>
    </row>
    <row r="1253" spans="22:22" ht="12.75">
      <c r="V1253" s="10">
        <v>0.86597222222221937</v>
      </c>
    </row>
    <row r="1254" spans="22:22" ht="12.75">
      <c r="V1254" s="10">
        <v>0.86666666666666381</v>
      </c>
    </row>
    <row r="1255" spans="22:22" ht="12.75">
      <c r="V1255" s="10">
        <v>0.86736111111110825</v>
      </c>
    </row>
    <row r="1256" spans="22:22" ht="12.75">
      <c r="V1256" s="10">
        <v>0.86805555555555269</v>
      </c>
    </row>
    <row r="1257" spans="22:22" ht="12.75">
      <c r="V1257" s="10">
        <v>0.86874999999999714</v>
      </c>
    </row>
    <row r="1258" spans="22:22" ht="12.75">
      <c r="V1258" s="10">
        <v>0.86944444444444158</v>
      </c>
    </row>
    <row r="1259" spans="22:22" ht="12.75">
      <c r="V1259" s="10">
        <v>0.87013888888888602</v>
      </c>
    </row>
    <row r="1260" spans="22:22" ht="12.75">
      <c r="V1260" s="10">
        <v>0.87083333333333046</v>
      </c>
    </row>
    <row r="1261" spans="22:22" ht="12.75">
      <c r="V1261" s="10">
        <v>0.8715277777777749</v>
      </c>
    </row>
    <row r="1262" spans="22:22" ht="12.75">
      <c r="V1262" s="10">
        <v>0.87222222222221935</v>
      </c>
    </row>
    <row r="1263" spans="22:22" ht="12.75">
      <c r="V1263" s="10">
        <v>0.87291666666666379</v>
      </c>
    </row>
    <row r="1264" spans="22:22" ht="12.75">
      <c r="V1264" s="10">
        <v>0.87361111111110823</v>
      </c>
    </row>
    <row r="1265" spans="22:22" ht="12.75">
      <c r="V1265" s="10">
        <v>0.87430555555555267</v>
      </c>
    </row>
    <row r="1266" spans="22:22" ht="12.75">
      <c r="V1266" s="10">
        <v>0.87499999999999711</v>
      </c>
    </row>
    <row r="1267" spans="22:22" ht="12.75">
      <c r="V1267" s="10">
        <v>0.87569444444444156</v>
      </c>
    </row>
    <row r="1268" spans="22:22" ht="12.75">
      <c r="V1268" s="10">
        <v>0.876388888888886</v>
      </c>
    </row>
    <row r="1269" spans="22:22" ht="12.75">
      <c r="V1269" s="10">
        <v>0.87708333333333044</v>
      </c>
    </row>
    <row r="1270" spans="22:22" ht="12.75">
      <c r="V1270" s="10">
        <v>0.87777777777777488</v>
      </c>
    </row>
    <row r="1271" spans="22:22" ht="12.75">
      <c r="V1271" s="10">
        <v>0.87847222222221932</v>
      </c>
    </row>
    <row r="1272" spans="22:22" ht="12.75">
      <c r="V1272" s="10">
        <v>0.87916666666666377</v>
      </c>
    </row>
    <row r="1273" spans="22:22" ht="12.75">
      <c r="V1273" s="10">
        <v>0.87986111111110821</v>
      </c>
    </row>
    <row r="1274" spans="22:22" ht="12.75">
      <c r="V1274" s="10">
        <v>0.88055555555555265</v>
      </c>
    </row>
    <row r="1275" spans="22:22" ht="12.75">
      <c r="V1275" s="10">
        <v>0.88124999999999709</v>
      </c>
    </row>
    <row r="1276" spans="22:22" ht="12.75">
      <c r="V1276" s="10">
        <v>0.88194444444444153</v>
      </c>
    </row>
    <row r="1277" spans="22:22" ht="12.75">
      <c r="V1277" s="10">
        <v>0.88263888888888598</v>
      </c>
    </row>
    <row r="1278" spans="22:22" ht="12.75">
      <c r="V1278" s="10">
        <v>0.88333333333333042</v>
      </c>
    </row>
    <row r="1279" spans="22:22" ht="12.75">
      <c r="V1279" s="10">
        <v>0.88402777777777486</v>
      </c>
    </row>
    <row r="1280" spans="22:22" ht="12.75">
      <c r="V1280" s="10">
        <v>0.8847222222222193</v>
      </c>
    </row>
    <row r="1281" spans="22:22" ht="12.75">
      <c r="V1281" s="10">
        <v>0.88541666666666374</v>
      </c>
    </row>
    <row r="1282" spans="22:22" ht="12.75">
      <c r="V1282" s="10">
        <v>0.88611111111110819</v>
      </c>
    </row>
    <row r="1283" spans="22:22" ht="12.75">
      <c r="V1283" s="10">
        <v>0.88680555555555263</v>
      </c>
    </row>
    <row r="1284" spans="22:22" ht="12.75">
      <c r="V1284" s="10">
        <v>0.88749999999999707</v>
      </c>
    </row>
    <row r="1285" spans="22:22" ht="12.75">
      <c r="V1285" s="10">
        <v>0.88819444444444151</v>
      </c>
    </row>
    <row r="1286" spans="22:22" ht="12.75">
      <c r="V1286" s="10">
        <v>0.88888888888888595</v>
      </c>
    </row>
    <row r="1287" spans="22:22" ht="12.75">
      <c r="V1287" s="10">
        <v>0.88958333333333039</v>
      </c>
    </row>
    <row r="1288" spans="22:22" ht="12.75">
      <c r="V1288" s="10">
        <v>0.89027777777777484</v>
      </c>
    </row>
    <row r="1289" spans="22:22" ht="12.75">
      <c r="V1289" s="10">
        <v>0.89097222222221928</v>
      </c>
    </row>
    <row r="1290" spans="22:22" ht="12.75">
      <c r="V1290" s="10">
        <v>0.89166666666666372</v>
      </c>
    </row>
    <row r="1291" spans="22:22" ht="12.75">
      <c r="V1291" s="10">
        <v>0.89236111111110816</v>
      </c>
    </row>
    <row r="1292" spans="22:22" ht="12.75">
      <c r="V1292" s="10">
        <v>0.8930555555555526</v>
      </c>
    </row>
    <row r="1293" spans="22:22" ht="12.75">
      <c r="V1293" s="10">
        <v>0.89374999999999705</v>
      </c>
    </row>
    <row r="1294" spans="22:22" ht="12.75">
      <c r="V1294" s="10">
        <v>0.89444444444444149</v>
      </c>
    </row>
    <row r="1295" spans="22:22" ht="12.75">
      <c r="V1295" s="10">
        <v>0.89513888888888593</v>
      </c>
    </row>
    <row r="1296" spans="22:22" ht="12.75">
      <c r="V1296" s="10">
        <v>0.89583333333333037</v>
      </c>
    </row>
    <row r="1297" spans="22:22" ht="12.75">
      <c r="V1297" s="10">
        <v>0.89652777777777481</v>
      </c>
    </row>
    <row r="1298" spans="22:22" ht="12.75">
      <c r="V1298" s="10">
        <v>0.89722222222221926</v>
      </c>
    </row>
    <row r="1299" spans="22:22" ht="12.75">
      <c r="V1299" s="10">
        <v>0.8979166666666637</v>
      </c>
    </row>
    <row r="1300" spans="22:22" ht="12.75">
      <c r="V1300" s="10">
        <v>0.89861111111110814</v>
      </c>
    </row>
    <row r="1301" spans="22:22" ht="12.75">
      <c r="V1301" s="10">
        <v>0.89930555555555258</v>
      </c>
    </row>
    <row r="1302" spans="22:22" ht="12.75">
      <c r="V1302" s="10">
        <v>0.89999999999999702</v>
      </c>
    </row>
    <row r="1303" spans="22:22" ht="12.75">
      <c r="V1303" s="10">
        <v>0.90069444444444147</v>
      </c>
    </row>
    <row r="1304" spans="22:22" ht="12.75">
      <c r="V1304" s="10">
        <v>0.90138888888888591</v>
      </c>
    </row>
    <row r="1305" spans="22:22" ht="12.75">
      <c r="V1305" s="10">
        <v>0.90208333333333035</v>
      </c>
    </row>
    <row r="1306" spans="22:22" ht="12.75">
      <c r="V1306" s="10">
        <v>0.90277777777777479</v>
      </c>
    </row>
    <row r="1307" spans="22:22" ht="12.75">
      <c r="V1307" s="10">
        <v>0.90347222222221923</v>
      </c>
    </row>
    <row r="1308" spans="22:22" ht="12.75">
      <c r="V1308" s="10">
        <v>0.90416666666666368</v>
      </c>
    </row>
    <row r="1309" spans="22:22" ht="12.75">
      <c r="V1309" s="10">
        <v>0.90486111111110812</v>
      </c>
    </row>
    <row r="1310" spans="22:22" ht="12.75">
      <c r="V1310" s="10">
        <v>0.90555555555555256</v>
      </c>
    </row>
    <row r="1311" spans="22:22" ht="12.75">
      <c r="V1311" s="10">
        <v>0.906249999999997</v>
      </c>
    </row>
    <row r="1312" spans="22:22" ht="12.75">
      <c r="V1312" s="10">
        <v>0.90694444444444144</v>
      </c>
    </row>
    <row r="1313" spans="22:22" ht="12.75">
      <c r="V1313" s="10">
        <v>0.90763888888888589</v>
      </c>
    </row>
    <row r="1314" spans="22:22" ht="12.75">
      <c r="V1314" s="10">
        <v>0.90833333333333033</v>
      </c>
    </row>
    <row r="1315" spans="22:22" ht="12.75">
      <c r="V1315" s="10">
        <v>0.90902777777777477</v>
      </c>
    </row>
    <row r="1316" spans="22:22" ht="12.75">
      <c r="V1316" s="10">
        <v>0.90972222222221921</v>
      </c>
    </row>
    <row r="1317" spans="22:22" ht="12.75">
      <c r="V1317" s="10">
        <v>0.91041666666666365</v>
      </c>
    </row>
    <row r="1318" spans="22:22" ht="12.75">
      <c r="V1318" s="10">
        <v>0.9111111111111081</v>
      </c>
    </row>
    <row r="1319" spans="22:22" ht="12.75">
      <c r="V1319" s="10">
        <v>0.91180555555555254</v>
      </c>
    </row>
    <row r="1320" spans="22:22" ht="12.75">
      <c r="V1320" s="10">
        <v>0.91249999999999698</v>
      </c>
    </row>
    <row r="1321" spans="22:22" ht="12.75">
      <c r="V1321" s="10">
        <v>0.91319444444444142</v>
      </c>
    </row>
    <row r="1322" spans="22:22" ht="12.75">
      <c r="V1322" s="10">
        <v>0.91388888888888586</v>
      </c>
    </row>
    <row r="1323" spans="22:22" ht="12.75">
      <c r="V1323" s="10">
        <v>0.91458333333333031</v>
      </c>
    </row>
    <row r="1324" spans="22:22" ht="12.75">
      <c r="V1324" s="10">
        <v>0.91527777777777475</v>
      </c>
    </row>
    <row r="1325" spans="22:22" ht="12.75">
      <c r="V1325" s="10">
        <v>0.91597222222221919</v>
      </c>
    </row>
    <row r="1326" spans="22:22" ht="12.75">
      <c r="V1326" s="10">
        <v>0.91666666666666363</v>
      </c>
    </row>
    <row r="1327" spans="22:22" ht="12.75">
      <c r="V1327" s="10">
        <v>0.91736111111110807</v>
      </c>
    </row>
    <row r="1328" spans="22:22" ht="12.75">
      <c r="V1328" s="10">
        <v>0.91805555555555252</v>
      </c>
    </row>
    <row r="1329" spans="22:22" ht="12.75">
      <c r="V1329" s="10">
        <v>0.91874999999999696</v>
      </c>
    </row>
    <row r="1330" spans="22:22" ht="12.75">
      <c r="V1330" s="10">
        <v>0.9194444444444414</v>
      </c>
    </row>
    <row r="1331" spans="22:22" ht="12.75">
      <c r="V1331" s="10">
        <v>0.92013888888888584</v>
      </c>
    </row>
    <row r="1332" spans="22:22" ht="12.75">
      <c r="V1332" s="10">
        <v>0.92083333333333028</v>
      </c>
    </row>
    <row r="1333" spans="22:22" ht="12.75">
      <c r="V1333" s="10">
        <v>0.92152777777777473</v>
      </c>
    </row>
    <row r="1334" spans="22:22" ht="12.75">
      <c r="V1334" s="10">
        <v>0.92222222222221917</v>
      </c>
    </row>
    <row r="1335" spans="22:22" ht="12.75">
      <c r="V1335" s="10">
        <v>0.92291666666666361</v>
      </c>
    </row>
    <row r="1336" spans="22:22" ht="12.75">
      <c r="V1336" s="10">
        <v>0.92361111111110805</v>
      </c>
    </row>
    <row r="1337" spans="22:22" ht="12.75">
      <c r="V1337" s="10">
        <v>0.92430555555555249</v>
      </c>
    </row>
    <row r="1338" spans="22:22" ht="12.75">
      <c r="V1338" s="10">
        <v>0.92499999999999694</v>
      </c>
    </row>
    <row r="1339" spans="22:22" ht="12.75">
      <c r="V1339" s="10">
        <v>0.92569444444444138</v>
      </c>
    </row>
    <row r="1340" spans="22:22" ht="12.75">
      <c r="V1340" s="10">
        <v>0.92638888888888582</v>
      </c>
    </row>
    <row r="1341" spans="22:22" ht="12.75">
      <c r="V1341" s="10">
        <v>0.92708333333333026</v>
      </c>
    </row>
    <row r="1342" spans="22:22" ht="12.75">
      <c r="V1342" s="10">
        <v>0.9277777777777747</v>
      </c>
    </row>
    <row r="1343" spans="22:22" ht="12.75">
      <c r="V1343" s="10">
        <v>0.92847222222221915</v>
      </c>
    </row>
    <row r="1344" spans="22:22" ht="12.75">
      <c r="V1344" s="10">
        <v>0.92916666666666359</v>
      </c>
    </row>
    <row r="1345" spans="22:22" ht="12.75">
      <c r="V1345" s="10">
        <v>0.92986111111110803</v>
      </c>
    </row>
    <row r="1346" spans="22:22" ht="12.75">
      <c r="V1346" s="10">
        <v>0.93055555555555247</v>
      </c>
    </row>
    <row r="1347" spans="22:22" ht="12.75">
      <c r="V1347" s="10">
        <v>0.93124999999999691</v>
      </c>
    </row>
    <row r="1348" spans="22:22" ht="12.75">
      <c r="V1348" s="10">
        <v>0.93194444444444136</v>
      </c>
    </row>
    <row r="1349" spans="22:22" ht="12.75">
      <c r="V1349" s="10">
        <v>0.9326388888888858</v>
      </c>
    </row>
    <row r="1350" spans="22:22" ht="12.75">
      <c r="V1350" s="10">
        <v>0.93333333333333024</v>
      </c>
    </row>
    <row r="1351" spans="22:22" ht="12.75">
      <c r="V1351" s="10">
        <v>0.93402777777777468</v>
      </c>
    </row>
    <row r="1352" spans="22:22" ht="12.75">
      <c r="V1352" s="10">
        <v>0.93472222222221912</v>
      </c>
    </row>
    <row r="1353" spans="22:22" ht="12.75">
      <c r="V1353" s="10">
        <v>0.93541666666666357</v>
      </c>
    </row>
    <row r="1354" spans="22:22" ht="12.75">
      <c r="V1354" s="10">
        <v>0.93611111111110801</v>
      </c>
    </row>
    <row r="1355" spans="22:22" ht="12.75">
      <c r="V1355" s="10">
        <v>0.93680555555555245</v>
      </c>
    </row>
    <row r="1356" spans="22:22" ht="12.75">
      <c r="V1356" s="10">
        <v>0.93749999999999689</v>
      </c>
    </row>
    <row r="1357" spans="22:22" ht="12.75">
      <c r="V1357" s="10">
        <v>0.93819444444444133</v>
      </c>
    </row>
    <row r="1358" spans="22:22" ht="12.75">
      <c r="V1358" s="10">
        <v>0.93888888888888578</v>
      </c>
    </row>
    <row r="1359" spans="22:22" ht="12.75">
      <c r="V1359" s="10">
        <v>0.93958333333333022</v>
      </c>
    </row>
    <row r="1360" spans="22:22" ht="12.75">
      <c r="V1360" s="10">
        <v>0.94027777777777466</v>
      </c>
    </row>
    <row r="1361" spans="22:22" ht="12.75">
      <c r="V1361" s="10">
        <v>0.9409722222222191</v>
      </c>
    </row>
    <row r="1362" spans="22:22" ht="12.75">
      <c r="V1362" s="10">
        <v>0.94166666666666354</v>
      </c>
    </row>
    <row r="1363" spans="22:22" ht="12.75">
      <c r="V1363" s="10">
        <v>0.94236111111110799</v>
      </c>
    </row>
    <row r="1364" spans="22:22" ht="12.75">
      <c r="V1364" s="10">
        <v>0.94305555555555243</v>
      </c>
    </row>
    <row r="1365" spans="22:22" ht="12.75">
      <c r="V1365" s="10">
        <v>0.94374999999999687</v>
      </c>
    </row>
    <row r="1366" spans="22:22" ht="12.75">
      <c r="V1366" s="10">
        <v>0.94444444444444131</v>
      </c>
    </row>
    <row r="1367" spans="22:22" ht="12.75">
      <c r="V1367" s="10">
        <v>0.94513888888888575</v>
      </c>
    </row>
    <row r="1368" spans="22:22" ht="12.75">
      <c r="V1368" s="10">
        <v>0.9458333333333302</v>
      </c>
    </row>
    <row r="1369" spans="22:22" ht="12.75">
      <c r="V1369" s="10">
        <v>0.94652777777777464</v>
      </c>
    </row>
    <row r="1370" spans="22:22" ht="12.75">
      <c r="V1370" s="10">
        <v>0.94722222222221908</v>
      </c>
    </row>
    <row r="1371" spans="22:22" ht="12.75">
      <c r="V1371" s="10">
        <v>0.94791666666666352</v>
      </c>
    </row>
    <row r="1372" spans="22:22" ht="12.75">
      <c r="V1372" s="10">
        <v>0.94861111111110796</v>
      </c>
    </row>
    <row r="1373" spans="22:22" ht="12.75">
      <c r="V1373" s="10">
        <v>0.9493055555555524</v>
      </c>
    </row>
    <row r="1374" spans="22:22" ht="12.75">
      <c r="V1374" s="10">
        <v>0.94999999999999685</v>
      </c>
    </row>
    <row r="1375" spans="22:22" ht="12.75">
      <c r="V1375" s="10">
        <v>0.95069444444444129</v>
      </c>
    </row>
    <row r="1376" spans="22:22" ht="12.75">
      <c r="V1376" s="10">
        <v>0.95138888888888573</v>
      </c>
    </row>
    <row r="1377" spans="22:22" ht="12.75">
      <c r="V1377" s="10">
        <v>0.95208333333333017</v>
      </c>
    </row>
    <row r="1378" spans="22:22" ht="12.75">
      <c r="V1378" s="10">
        <v>0.95277777777777461</v>
      </c>
    </row>
    <row r="1379" spans="22:22" ht="12.75">
      <c r="V1379" s="10">
        <v>0.95347222222221906</v>
      </c>
    </row>
    <row r="1380" spans="22:22" ht="12.75">
      <c r="V1380" s="10">
        <v>0.9541666666666635</v>
      </c>
    </row>
    <row r="1381" spans="22:22" ht="12.75">
      <c r="V1381" s="10">
        <v>0.95486111111110794</v>
      </c>
    </row>
    <row r="1382" spans="22:22" ht="12.75">
      <c r="V1382" s="10">
        <v>0.95555555555555238</v>
      </c>
    </row>
    <row r="1383" spans="22:22" ht="12.75">
      <c r="V1383" s="10">
        <v>0.95624999999999682</v>
      </c>
    </row>
    <row r="1384" spans="22:22" ht="12.75">
      <c r="V1384" s="10">
        <v>0.95694444444444127</v>
      </c>
    </row>
    <row r="1385" spans="22:22" ht="12.75">
      <c r="V1385" s="10">
        <v>0.95763888888888571</v>
      </c>
    </row>
    <row r="1386" spans="22:22" ht="12.75">
      <c r="V1386" s="10">
        <v>0.95833333333333015</v>
      </c>
    </row>
    <row r="1387" spans="22:22" ht="12.75">
      <c r="V1387" s="10">
        <v>0.95902777777777459</v>
      </c>
    </row>
    <row r="1388" spans="22:22" ht="12.75">
      <c r="V1388" s="10">
        <v>0.95972222222221903</v>
      </c>
    </row>
    <row r="1389" spans="22:22" ht="12.75">
      <c r="V1389" s="10">
        <v>0.96041666666666348</v>
      </c>
    </row>
    <row r="1390" spans="22:22" ht="12.75">
      <c r="V1390" s="10">
        <v>0.96111111111110792</v>
      </c>
    </row>
    <row r="1391" spans="22:22" ht="12.75">
      <c r="V1391" s="10">
        <v>0.96180555555555236</v>
      </c>
    </row>
    <row r="1392" spans="22:22" ht="12.75">
      <c r="V1392" s="10">
        <v>0.9624999999999968</v>
      </c>
    </row>
    <row r="1393" spans="22:22" ht="12.75">
      <c r="V1393" s="10">
        <v>0.96319444444444124</v>
      </c>
    </row>
    <row r="1394" spans="22:22" ht="12.75">
      <c r="V1394" s="10">
        <v>0.96388888888888569</v>
      </c>
    </row>
    <row r="1395" spans="22:22" ht="12.75">
      <c r="V1395" s="10">
        <v>0.96458333333333013</v>
      </c>
    </row>
    <row r="1396" spans="22:22" ht="12.75">
      <c r="V1396" s="10">
        <v>0.96527777777777457</v>
      </c>
    </row>
    <row r="1397" spans="22:22" ht="12.75">
      <c r="V1397" s="10">
        <v>0.96597222222221901</v>
      </c>
    </row>
    <row r="1398" spans="22:22" ht="12.75">
      <c r="V1398" s="10">
        <v>0.96666666666666345</v>
      </c>
    </row>
    <row r="1399" spans="22:22" ht="12.75">
      <c r="V1399" s="10">
        <v>0.9673611111111079</v>
      </c>
    </row>
    <row r="1400" spans="22:22" ht="12.75">
      <c r="V1400" s="10">
        <v>0.96805555555555234</v>
      </c>
    </row>
    <row r="1401" spans="22:22" ht="12.75">
      <c r="V1401" s="10">
        <v>0.96874999999999678</v>
      </c>
    </row>
    <row r="1402" spans="22:22" ht="12.75">
      <c r="V1402" s="10">
        <v>0.96944444444444122</v>
      </c>
    </row>
    <row r="1403" spans="22:22" ht="12.75">
      <c r="V1403" s="10">
        <v>0.97013888888888566</v>
      </c>
    </row>
    <row r="1404" spans="22:22" ht="12.75">
      <c r="V1404" s="10">
        <v>0.97083333333333011</v>
      </c>
    </row>
    <row r="1405" spans="22:22" ht="12.75">
      <c r="V1405" s="10">
        <v>0.97152777777777455</v>
      </c>
    </row>
    <row r="1406" spans="22:22" ht="12.75">
      <c r="V1406" s="10">
        <v>0.97222222222221899</v>
      </c>
    </row>
    <row r="1407" spans="22:22" ht="12.75">
      <c r="V1407" s="10">
        <v>0.97291666666666343</v>
      </c>
    </row>
    <row r="1408" spans="22:22" ht="12.75">
      <c r="V1408" s="10">
        <v>0.97361111111110787</v>
      </c>
    </row>
    <row r="1409" spans="22:22" ht="12.75">
      <c r="V1409" s="10">
        <v>0.97430555555555232</v>
      </c>
    </row>
    <row r="1410" spans="22:22" ht="12.75">
      <c r="V1410" s="10">
        <v>0.97499999999999676</v>
      </c>
    </row>
    <row r="1411" spans="22:22" ht="12.75">
      <c r="V1411" s="10">
        <v>0.9756944444444412</v>
      </c>
    </row>
    <row r="1412" spans="22:22" ht="12.75">
      <c r="V1412" s="10">
        <v>0.97638888888888564</v>
      </c>
    </row>
    <row r="1413" spans="22:22" ht="12.75">
      <c r="V1413" s="10">
        <v>0.97708333333333008</v>
      </c>
    </row>
    <row r="1414" spans="22:22" ht="12.75">
      <c r="V1414" s="10">
        <v>0.97777777777777453</v>
      </c>
    </row>
    <row r="1415" spans="22:22" ht="12.75">
      <c r="V1415" s="10">
        <v>0.97847222222221897</v>
      </c>
    </row>
    <row r="1416" spans="22:22" ht="12.75">
      <c r="V1416" s="10">
        <v>0.97916666666666341</v>
      </c>
    </row>
    <row r="1417" spans="22:22" ht="12.75">
      <c r="V1417" s="10">
        <v>0.97986111111110785</v>
      </c>
    </row>
    <row r="1418" spans="22:22" ht="12.75">
      <c r="V1418" s="10">
        <v>0.98055555555555229</v>
      </c>
    </row>
    <row r="1419" spans="22:22" ht="12.75">
      <c r="V1419" s="10">
        <v>0.98124999999999674</v>
      </c>
    </row>
    <row r="1420" spans="22:22" ht="12.75">
      <c r="V1420" s="10">
        <v>0.98194444444444118</v>
      </c>
    </row>
    <row r="1421" spans="22:22" ht="12.75">
      <c r="V1421" s="10">
        <v>0.98263888888888562</v>
      </c>
    </row>
    <row r="1422" spans="22:22" ht="12.75">
      <c r="V1422" s="10">
        <v>0.98333333333333006</v>
      </c>
    </row>
    <row r="1423" spans="22:22" ht="12.75">
      <c r="V1423" s="10">
        <v>0.9840277777777745</v>
      </c>
    </row>
    <row r="1424" spans="22:22" ht="12.75">
      <c r="V1424" s="10">
        <v>0.98472222222221895</v>
      </c>
    </row>
    <row r="1425" spans="22:22" ht="12.75">
      <c r="V1425" s="10">
        <v>0.98541666666666339</v>
      </c>
    </row>
    <row r="1426" spans="22:22" ht="12.75">
      <c r="V1426" s="10">
        <v>0.98611111111110783</v>
      </c>
    </row>
    <row r="1427" spans="22:22" ht="12.75">
      <c r="V1427" s="10">
        <v>0.98680555555555227</v>
      </c>
    </row>
    <row r="1428" spans="22:22" ht="12.75">
      <c r="V1428" s="10">
        <v>0.98749999999999671</v>
      </c>
    </row>
    <row r="1429" spans="22:22" ht="12.75">
      <c r="V1429" s="10">
        <v>0.98819444444444116</v>
      </c>
    </row>
    <row r="1430" spans="22:22" ht="12.75">
      <c r="V1430" s="10">
        <v>0.9888888888888856</v>
      </c>
    </row>
    <row r="1431" spans="22:22" ht="12.75">
      <c r="V1431" s="10">
        <v>0.98958333333333004</v>
      </c>
    </row>
    <row r="1432" spans="22:22" ht="12.75">
      <c r="V1432" s="10">
        <v>0.99027777777777448</v>
      </c>
    </row>
    <row r="1433" spans="22:22" ht="12.75">
      <c r="V1433" s="10">
        <v>0.99097222222221892</v>
      </c>
    </row>
    <row r="1434" spans="22:22" ht="12.75">
      <c r="V1434" s="10">
        <v>0.99166666666666337</v>
      </c>
    </row>
    <row r="1435" spans="22:22" ht="12.75">
      <c r="V1435" s="10">
        <v>0.99236111111110781</v>
      </c>
    </row>
    <row r="1436" spans="22:22" ht="12.75">
      <c r="V1436" s="10">
        <v>0.99305555555555225</v>
      </c>
    </row>
    <row r="1437" spans="22:22" ht="12.75">
      <c r="V1437" s="10">
        <v>0.99374999999999669</v>
      </c>
    </row>
    <row r="1438" spans="22:22" ht="12.75">
      <c r="V1438" s="10">
        <v>0.99444444444444113</v>
      </c>
    </row>
    <row r="1439" spans="22:22" ht="12.75">
      <c r="V1439" s="10">
        <v>0.99513888888888558</v>
      </c>
    </row>
    <row r="1440" spans="22:22" ht="12.75">
      <c r="V1440" s="10">
        <v>0.99583333333333002</v>
      </c>
    </row>
    <row r="1441" spans="22:22" ht="12.75">
      <c r="V1441" s="10">
        <v>0.99652777777777446</v>
      </c>
    </row>
    <row r="1442" spans="22:22" ht="12.75">
      <c r="V1442" s="10">
        <v>0.9972222222222189</v>
      </c>
    </row>
    <row r="1443" spans="22:22" ht="12.75">
      <c r="V1443" s="10">
        <v>0.99791666666666334</v>
      </c>
    </row>
    <row r="1444" spans="22:22" ht="12.75">
      <c r="V1444" s="10">
        <v>0.99861111111110779</v>
      </c>
    </row>
    <row r="1445" spans="22:22" ht="12.75">
      <c r="V1445" s="10">
        <v>0.99930555555555223</v>
      </c>
    </row>
    <row r="1446" spans="22:22" ht="12.75">
      <c r="V1446" s="10">
        <v>0.99999999999999667</v>
      </c>
    </row>
  </sheetData>
  <autoFilter ref="B4:M143"/>
  <mergeCells count="3">
    <mergeCell ref="AO6:AS20"/>
    <mergeCell ref="BA3:BD4"/>
    <mergeCell ref="BE3:BF4"/>
  </mergeCells>
  <conditionalFormatting sqref="AJ1:AJ1048576">
    <cfRule type="duplicateValues" dxfId="19" priority="5"/>
  </conditionalFormatting>
  <dataValidations disablePrompts="1" count="2">
    <dataValidation allowBlank="1" showInputMessage="1" showErrorMessage="1" promptTitle="RETANGULAR" prompt="TIPO A, ESTRUTURA DE ANCORAGEM, ÂNGULO._x000a__x000a_" sqref="W7"/>
    <dataValidation allowBlank="1" showInputMessage="1" showErrorMessage="1" promptTitle="DUPLO T " prompt="ESTRUTUTA DE PASSAGEM_x000a_" sqref="W6"/>
  </dataValidations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>
    <pageSetUpPr fitToPage="1"/>
  </sheetPr>
  <dimension ref="A1:R197"/>
  <sheetViews>
    <sheetView showGridLines="0" zoomScale="70" zoomScaleNormal="70" zoomScaleSheetLayoutView="100" workbookViewId="0">
      <pane ySplit="8" topLeftCell="A9" activePane="bottomLeft" state="frozen"/>
      <selection activeCell="E27" sqref="E27"/>
      <selection pane="bottomLeft" activeCell="P5" sqref="P5:R5"/>
    </sheetView>
  </sheetViews>
  <sheetFormatPr defaultColWidth="12.5" defaultRowHeight="12"/>
  <cols>
    <col min="1" max="1" width="8" style="65" customWidth="1"/>
    <col min="2" max="4" width="14.5" style="65" customWidth="1"/>
    <col min="5" max="5" width="18.33203125" style="65" customWidth="1"/>
    <col min="6" max="6" width="20" style="65" bestFit="1" customWidth="1"/>
    <col min="7" max="7" width="17.83203125" style="65" customWidth="1"/>
    <col min="8" max="8" width="27.6640625" style="65" bestFit="1" customWidth="1"/>
    <col min="9" max="9" width="23.83203125" style="65" bestFit="1" customWidth="1"/>
    <col min="10" max="10" width="31.33203125" style="65" customWidth="1"/>
    <col min="11" max="11" width="21.6640625" style="65" customWidth="1"/>
    <col min="12" max="12" width="12.33203125" style="65" customWidth="1"/>
    <col min="13" max="13" width="14.1640625" style="65" customWidth="1"/>
    <col min="14" max="14" width="15" style="65" customWidth="1"/>
    <col min="15" max="15" width="12.33203125" style="67" customWidth="1"/>
    <col min="16" max="16" width="22" style="67" customWidth="1"/>
    <col min="17" max="17" width="25.1640625" style="68" bestFit="1" customWidth="1"/>
    <col min="18" max="18" width="29.33203125" style="67" customWidth="1"/>
    <col min="19" max="16384" width="12.5" style="65"/>
  </cols>
  <sheetData>
    <row r="1" spans="1:18" ht="34.5" customHeight="1">
      <c r="A1" s="187"/>
      <c r="B1" s="188"/>
      <c r="C1" s="188"/>
      <c r="D1" s="188"/>
      <c r="E1" s="188"/>
      <c r="F1" s="191" t="s">
        <v>1433</v>
      </c>
      <c r="G1" s="191"/>
      <c r="H1" s="191"/>
      <c r="I1" s="191"/>
      <c r="J1" s="191"/>
      <c r="K1" s="193" t="s">
        <v>1419</v>
      </c>
      <c r="L1" s="194"/>
      <c r="M1" s="193" t="s">
        <v>1438</v>
      </c>
      <c r="N1" s="194"/>
      <c r="O1" s="167" t="s">
        <v>361</v>
      </c>
      <c r="P1" s="167"/>
      <c r="Q1" s="171" t="s">
        <v>1424</v>
      </c>
      <c r="R1" s="171" t="s">
        <v>1439</v>
      </c>
    </row>
    <row r="2" spans="1:18" ht="14.25" customHeight="1">
      <c r="A2" s="189"/>
      <c r="B2" s="190"/>
      <c r="C2" s="190"/>
      <c r="D2" s="190"/>
      <c r="E2" s="190"/>
      <c r="F2" s="192"/>
      <c r="G2" s="192"/>
      <c r="H2" s="192"/>
      <c r="I2" s="192"/>
      <c r="J2" s="192"/>
      <c r="K2" s="195"/>
      <c r="L2" s="196"/>
      <c r="M2" s="195"/>
      <c r="N2" s="196"/>
      <c r="O2" s="169"/>
      <c r="P2" s="169"/>
      <c r="Q2" s="172"/>
      <c r="R2" s="172"/>
    </row>
    <row r="3" spans="1:18" ht="39" customHeight="1">
      <c r="A3" s="189"/>
      <c r="B3" s="190"/>
      <c r="C3" s="190"/>
      <c r="D3" s="190"/>
      <c r="E3" s="190"/>
      <c r="F3" s="192"/>
      <c r="G3" s="192"/>
      <c r="H3" s="192"/>
      <c r="I3" s="192"/>
      <c r="J3" s="192"/>
      <c r="K3" s="197">
        <f>SUMIF('FORM. DE INSPEÇÃO'!H9:H1048576,"DESLOCAMENTO",'FORM. DE INSPEÇÃO'!$D$9:$D$1048576)-SUMIF('FORM. DE INSPEÇÃO'!H9:H1048576,"DESLOCAMENTO",'FORM. DE INSPEÇÃO'!$C$9:$C$1048576)</f>
        <v>0.45902777777777892</v>
      </c>
      <c r="L3" s="198"/>
      <c r="M3" s="199">
        <f>(HOUR('FORM. DE INSPEÇÃO'!K3)*60+MINUTE('FORM. DE INSPEÇÃO'!K3))/60</f>
        <v>11.016666666666667</v>
      </c>
      <c r="N3" s="200"/>
      <c r="O3" s="185" t="str">
        <f>IF(G5="","",G5)</f>
        <v>MINUCIOSA</v>
      </c>
      <c r="P3" s="186"/>
      <c r="Q3" s="134">
        <f>(SUMIF('FORM. DE INSPEÇÃO'!H9:H1048576,"&lt;&gt; ",'FORM. DE INSPEÇÃO'!$D$9:$D$1048576)-SUMIF('FORM. DE INSPEÇÃO'!H9:H1048576,"&lt;&gt; ",'FORM. DE INSPEÇÃO'!$C$9:$C$1048576))-'FORM. DE INSPEÇÃO'!K3</f>
        <v>1.6631944444444446</v>
      </c>
      <c r="R3" s="139">
        <f>(HOUR(Q3)*60+MINUTE(Q3))/60</f>
        <v>15.916666666666666</v>
      </c>
    </row>
    <row r="4" spans="1:18" s="66" customFormat="1" ht="45" customHeight="1">
      <c r="A4" s="219" t="s">
        <v>21</v>
      </c>
      <c r="B4" s="175"/>
      <c r="C4" s="220" t="s">
        <v>358</v>
      </c>
      <c r="D4" s="220"/>
      <c r="E4" s="106" t="s">
        <v>359</v>
      </c>
      <c r="F4" s="106" t="s">
        <v>1425</v>
      </c>
      <c r="G4" s="106" t="s">
        <v>361</v>
      </c>
      <c r="H4" s="106" t="s">
        <v>13</v>
      </c>
      <c r="I4" s="107" t="s">
        <v>12</v>
      </c>
      <c r="J4" s="133" t="s">
        <v>1437</v>
      </c>
      <c r="K4" s="183" t="s">
        <v>367</v>
      </c>
      <c r="L4" s="184"/>
      <c r="M4" s="175" t="s">
        <v>368</v>
      </c>
      <c r="N4" s="175"/>
      <c r="O4" s="175"/>
      <c r="P4" s="175" t="s">
        <v>368</v>
      </c>
      <c r="Q4" s="175"/>
      <c r="R4" s="176"/>
    </row>
    <row r="5" spans="1:18" s="66" customFormat="1" ht="30.75" customHeight="1" thickBot="1">
      <c r="A5" s="217" t="s">
        <v>10</v>
      </c>
      <c r="B5" s="218"/>
      <c r="C5" s="177" t="s">
        <v>175</v>
      </c>
      <c r="D5" s="177"/>
      <c r="E5" s="103" t="str">
        <f>IFERROR(VLOOKUP(C5,'INFORMÇAÕES '!$C$5:$E$1048576,3,0),"")</f>
        <v>BCB/VFR-C1-02L1</v>
      </c>
      <c r="F5" s="103" t="str">
        <f>IFERROR(VLOOKUP(C5,'INFORMÇAÕES '!$C$5:$L$1048576,5,0),"")</f>
        <v>69KV / 52,48 KM</v>
      </c>
      <c r="G5" s="104" t="s">
        <v>362</v>
      </c>
      <c r="H5" s="152">
        <v>6000245284</v>
      </c>
      <c r="I5" s="152">
        <v>2268271</v>
      </c>
      <c r="J5" s="105">
        <v>255343</v>
      </c>
      <c r="K5" s="181" t="s">
        <v>1380</v>
      </c>
      <c r="L5" s="182"/>
      <c r="M5" s="177" t="s">
        <v>1381</v>
      </c>
      <c r="N5" s="177"/>
      <c r="O5" s="177"/>
      <c r="P5" s="177" t="s">
        <v>1379</v>
      </c>
      <c r="Q5" s="177"/>
      <c r="R5" s="178"/>
    </row>
    <row r="6" spans="1:18" ht="6.75" customHeight="1" thickBot="1"/>
    <row r="7" spans="1:18" ht="21.6" customHeight="1">
      <c r="A7" s="203" t="s">
        <v>1</v>
      </c>
      <c r="B7" s="209" t="s">
        <v>1420</v>
      </c>
      <c r="C7" s="211" t="s">
        <v>1432</v>
      </c>
      <c r="D7" s="212"/>
      <c r="E7" s="205" t="s">
        <v>369</v>
      </c>
      <c r="F7" s="173" t="s">
        <v>373</v>
      </c>
      <c r="G7" s="173" t="s">
        <v>374</v>
      </c>
      <c r="H7" s="173" t="s">
        <v>375</v>
      </c>
      <c r="I7" s="173" t="s">
        <v>1182</v>
      </c>
      <c r="J7" s="213" t="s">
        <v>377</v>
      </c>
      <c r="K7" s="214"/>
      <c r="L7" s="173" t="s">
        <v>376</v>
      </c>
      <c r="M7" s="173" t="s">
        <v>5</v>
      </c>
      <c r="N7" s="207" t="s">
        <v>384</v>
      </c>
      <c r="O7" s="208"/>
      <c r="P7" s="173" t="s">
        <v>392</v>
      </c>
      <c r="Q7" s="173" t="s">
        <v>395</v>
      </c>
      <c r="R7" s="179" t="s">
        <v>393</v>
      </c>
    </row>
    <row r="8" spans="1:18" ht="30.75" customHeight="1" thickBot="1">
      <c r="A8" s="204"/>
      <c r="B8" s="210"/>
      <c r="C8" s="108" t="s">
        <v>1421</v>
      </c>
      <c r="D8" s="108" t="s">
        <v>1422</v>
      </c>
      <c r="E8" s="206"/>
      <c r="F8" s="174"/>
      <c r="G8" s="174"/>
      <c r="H8" s="174"/>
      <c r="I8" s="174"/>
      <c r="J8" s="215"/>
      <c r="K8" s="216"/>
      <c r="L8" s="174"/>
      <c r="M8" s="174"/>
      <c r="N8" s="109" t="s">
        <v>383</v>
      </c>
      <c r="O8" s="109" t="s">
        <v>385</v>
      </c>
      <c r="P8" s="174"/>
      <c r="Q8" s="174"/>
      <c r="R8" s="180"/>
    </row>
    <row r="9" spans="1:18">
      <c r="A9" s="69">
        <f>IF(H9="","",1)</f>
        <v>1</v>
      </c>
      <c r="B9" s="70">
        <v>43444</v>
      </c>
      <c r="C9" s="71">
        <v>0.45833333333333331</v>
      </c>
      <c r="D9" s="71"/>
      <c r="E9" s="72" t="s">
        <v>1441</v>
      </c>
      <c r="F9" s="73" t="s">
        <v>371</v>
      </c>
      <c r="G9" s="73" t="s">
        <v>1341</v>
      </c>
      <c r="H9" s="74" t="s">
        <v>439</v>
      </c>
      <c r="I9" s="74"/>
      <c r="J9" s="202"/>
      <c r="K9" s="202"/>
      <c r="L9" s="75" t="str">
        <f>IFERROR(VLOOKUP(J9,'TABELA DE DEFEITOS'!$A$4:$B$1048576,2,0),"")</f>
        <v/>
      </c>
      <c r="M9" s="76" t="str">
        <f>IFERROR(VLOOKUP(J9,'TABELA DE DEFEITOS'!$A$4:$I$1048576,9,0),"")</f>
        <v/>
      </c>
      <c r="N9" s="73"/>
      <c r="O9" s="77"/>
      <c r="P9" s="77"/>
      <c r="Q9" s="78"/>
      <c r="R9" s="79"/>
    </row>
    <row r="10" spans="1:18">
      <c r="A10" s="69">
        <f>IF(H10="","",A9+1)</f>
        <v>2</v>
      </c>
      <c r="B10" s="70"/>
      <c r="C10" s="71"/>
      <c r="D10" s="71"/>
      <c r="E10" s="72" t="s">
        <v>1442</v>
      </c>
      <c r="F10" s="73" t="s">
        <v>371</v>
      </c>
      <c r="G10" s="73" t="s">
        <v>1342</v>
      </c>
      <c r="H10" s="74" t="s">
        <v>403</v>
      </c>
      <c r="I10" s="74" t="s">
        <v>882</v>
      </c>
      <c r="J10" s="202" t="s">
        <v>641</v>
      </c>
      <c r="K10" s="202"/>
      <c r="L10" s="75" t="str">
        <f>IFERROR(VLOOKUP(J10,'TABELA DE DEFEITOS'!$A$4:$B$1048576,2,0),"")</f>
        <v>ES21</v>
      </c>
      <c r="M10" s="76" t="str">
        <f>IFERROR(VLOOKUP(J10,'TABELA DE DEFEITOS'!$A$4:$I$1048576,9,0),"")</f>
        <v>A</v>
      </c>
      <c r="N10" s="73"/>
      <c r="O10" s="77">
        <v>336.4</v>
      </c>
      <c r="P10" s="77"/>
      <c r="Q10" s="78" t="s">
        <v>401</v>
      </c>
      <c r="R10" s="79" t="s">
        <v>1443</v>
      </c>
    </row>
    <row r="11" spans="1:18">
      <c r="A11" s="69">
        <f t="shared" ref="A11:A74" si="0">IF(H11="","",A10+1)</f>
        <v>3</v>
      </c>
      <c r="B11" s="70"/>
      <c r="C11" s="80"/>
      <c r="D11" s="71">
        <v>0.49791666666666662</v>
      </c>
      <c r="E11" s="72" t="s">
        <v>1444</v>
      </c>
      <c r="F11" s="73" t="s">
        <v>371</v>
      </c>
      <c r="G11" s="73" t="s">
        <v>1342</v>
      </c>
      <c r="H11" s="74" t="s">
        <v>1168</v>
      </c>
      <c r="I11" s="74" t="s">
        <v>459</v>
      </c>
      <c r="J11" s="202" t="s">
        <v>608</v>
      </c>
      <c r="K11" s="202"/>
      <c r="L11" s="75" t="str">
        <f>IFERROR(VLOOKUP(J11,'TABELA DE DEFEITOS'!$A$4:$B$1048576,2,0),"")</f>
        <v>AF01</v>
      </c>
      <c r="M11" s="76" t="str">
        <f>IFERROR(VLOOKUP(J11,'TABELA DE DEFEITOS'!$A$4:$I$1048576,9,0),"")</f>
        <v>P2</v>
      </c>
      <c r="N11" s="73"/>
      <c r="O11" s="77">
        <v>336.4</v>
      </c>
      <c r="P11" s="77"/>
      <c r="Q11" s="78" t="s">
        <v>401</v>
      </c>
      <c r="R11" s="79" t="s">
        <v>1445</v>
      </c>
    </row>
    <row r="12" spans="1:18">
      <c r="A12" s="69">
        <f t="shared" si="0"/>
        <v>4</v>
      </c>
      <c r="B12" s="70"/>
      <c r="C12" s="71">
        <v>0.49861111111111112</v>
      </c>
      <c r="D12" s="71">
        <v>0.50347222222222221</v>
      </c>
      <c r="E12" s="72"/>
      <c r="F12" s="73"/>
      <c r="G12" s="73"/>
      <c r="H12" s="74" t="s">
        <v>1423</v>
      </c>
      <c r="I12" s="74"/>
      <c r="J12" s="202"/>
      <c r="K12" s="202"/>
      <c r="L12" s="75" t="str">
        <f>IFERROR(VLOOKUP(J12,'TABELA DE DEFEITOS'!$A$4:$B$1048576,2,0),"")</f>
        <v/>
      </c>
      <c r="M12" s="76" t="str">
        <f>IFERROR(VLOOKUP(J12,'TABELA DE DEFEITOS'!$A$4:$I$1048576,9,0),"")</f>
        <v/>
      </c>
      <c r="N12" s="73"/>
      <c r="O12" s="77"/>
      <c r="P12" s="77"/>
      <c r="Q12" s="78"/>
      <c r="R12" s="79" t="s">
        <v>1446</v>
      </c>
    </row>
    <row r="13" spans="1:18">
      <c r="A13" s="69">
        <f t="shared" si="0"/>
        <v>5</v>
      </c>
      <c r="B13" s="70"/>
      <c r="C13" s="71">
        <v>0.59583333333333333</v>
      </c>
      <c r="D13" s="71">
        <v>0.60277777777777775</v>
      </c>
      <c r="E13" s="72"/>
      <c r="F13" s="73"/>
      <c r="G13" s="73"/>
      <c r="H13" s="74" t="s">
        <v>1423</v>
      </c>
      <c r="I13" s="74"/>
      <c r="J13" s="202"/>
      <c r="K13" s="202"/>
      <c r="L13" s="75" t="str">
        <f>IFERROR(VLOOKUP(J13,'TABELA DE DEFEITOS'!$A$4:$B$1048576,2,0),"")</f>
        <v/>
      </c>
      <c r="M13" s="76" t="str">
        <f>IFERROR(VLOOKUP(J13,'TABELA DE DEFEITOS'!$A$4:$I$1048576,9,0),"")</f>
        <v/>
      </c>
      <c r="N13" s="73"/>
      <c r="O13" s="77"/>
      <c r="P13" s="77"/>
      <c r="Q13" s="78"/>
      <c r="R13" s="79" t="s">
        <v>1447</v>
      </c>
    </row>
    <row r="14" spans="1:18">
      <c r="A14" s="69"/>
      <c r="B14" s="70"/>
      <c r="C14" s="71"/>
      <c r="D14" s="80"/>
      <c r="E14" s="72"/>
      <c r="F14" s="73"/>
      <c r="G14" s="73"/>
      <c r="H14" s="74"/>
      <c r="I14" s="74"/>
      <c r="J14" s="202"/>
      <c r="K14" s="202"/>
      <c r="L14" s="75"/>
      <c r="M14" s="76"/>
      <c r="N14" s="73"/>
      <c r="O14" s="77"/>
      <c r="P14" s="77"/>
      <c r="Q14" s="78"/>
      <c r="R14" s="79"/>
    </row>
    <row r="15" spans="1:18">
      <c r="A15" s="69">
        <f t="shared" si="0"/>
        <v>1</v>
      </c>
      <c r="B15" s="70"/>
      <c r="C15" s="80"/>
      <c r="D15" s="80"/>
      <c r="E15" s="72" t="s">
        <v>1448</v>
      </c>
      <c r="F15" s="73" t="s">
        <v>371</v>
      </c>
      <c r="G15" s="73" t="s">
        <v>1345</v>
      </c>
      <c r="H15" s="74" t="s">
        <v>1168</v>
      </c>
      <c r="I15" s="74" t="s">
        <v>459</v>
      </c>
      <c r="J15" s="202" t="s">
        <v>611</v>
      </c>
      <c r="K15" s="202"/>
      <c r="L15" s="75" t="str">
        <f>IFERROR(VLOOKUP(J15,'TABELA DE DEFEITOS'!$A$4:$B$1048576,2,0),"")</f>
        <v>AF03</v>
      </c>
      <c r="M15" s="76" t="str">
        <f>IFERROR(VLOOKUP(J15,'TABELA DE DEFEITOS'!$A$4:$I$1048576,9,0),"")</f>
        <v>A</v>
      </c>
      <c r="N15" s="73"/>
      <c r="O15" s="77" t="s">
        <v>388</v>
      </c>
      <c r="P15" s="77"/>
      <c r="Q15" s="78" t="s">
        <v>400</v>
      </c>
      <c r="R15" s="79"/>
    </row>
    <row r="16" spans="1:18">
      <c r="A16" s="69">
        <f t="shared" si="0"/>
        <v>2</v>
      </c>
      <c r="B16" s="70"/>
      <c r="C16" s="80"/>
      <c r="D16" s="80"/>
      <c r="E16" s="72" t="s">
        <v>1449</v>
      </c>
      <c r="F16" s="73" t="s">
        <v>371</v>
      </c>
      <c r="G16" s="73" t="s">
        <v>1186</v>
      </c>
      <c r="H16" s="74" t="s">
        <v>403</v>
      </c>
      <c r="I16" s="74" t="s">
        <v>882</v>
      </c>
      <c r="J16" s="202" t="s">
        <v>641</v>
      </c>
      <c r="K16" s="202"/>
      <c r="L16" s="75" t="str">
        <f>IFERROR(VLOOKUP(J16,'TABELA DE DEFEITOS'!$A$4:$B$1048576,2,0),"")</f>
        <v>ES21</v>
      </c>
      <c r="M16" s="76" t="str">
        <f>IFERROR(VLOOKUP(J16,'TABELA DE DEFEITOS'!$A$4:$I$1048576,9,0),"")</f>
        <v>A</v>
      </c>
      <c r="N16" s="73"/>
      <c r="O16" s="77" t="s">
        <v>388</v>
      </c>
      <c r="P16" s="77"/>
      <c r="Q16" s="78" t="s">
        <v>1334</v>
      </c>
      <c r="R16" s="79" t="s">
        <v>1450</v>
      </c>
    </row>
    <row r="17" spans="1:18">
      <c r="A17" s="69">
        <f t="shared" si="0"/>
        <v>3</v>
      </c>
      <c r="B17" s="70"/>
      <c r="C17" s="80"/>
      <c r="D17" s="80"/>
      <c r="E17" s="72" t="s">
        <v>1451</v>
      </c>
      <c r="F17" s="73" t="s">
        <v>371</v>
      </c>
      <c r="G17" s="73" t="s">
        <v>1186</v>
      </c>
      <c r="H17" s="74" t="s">
        <v>1169</v>
      </c>
      <c r="I17" s="74" t="s">
        <v>1175</v>
      </c>
      <c r="J17" s="202" t="s">
        <v>564</v>
      </c>
      <c r="K17" s="202"/>
      <c r="L17" s="75" t="str">
        <f>IFERROR(VLOOKUP(J17,'TABELA DE DEFEITOS'!$A$4:$B$1048576,2,0),"")</f>
        <v>IS16</v>
      </c>
      <c r="M17" s="76" t="str">
        <f>IFERROR(VLOOKUP(J17,'TABELA DE DEFEITOS'!$A$4:$I$1048576,9,0),"")</f>
        <v>P2</v>
      </c>
      <c r="N17" s="73" t="s">
        <v>379</v>
      </c>
      <c r="O17" s="77" t="s">
        <v>388</v>
      </c>
      <c r="P17" s="77"/>
      <c r="Q17" s="78" t="s">
        <v>1334</v>
      </c>
      <c r="R17" s="79" t="s">
        <v>1450</v>
      </c>
    </row>
    <row r="18" spans="1:18">
      <c r="A18" s="69">
        <f t="shared" si="0"/>
        <v>4</v>
      </c>
      <c r="B18" s="70"/>
      <c r="C18" s="80"/>
      <c r="D18" s="71">
        <v>0.70416666666666661</v>
      </c>
      <c r="E18" s="72" t="s">
        <v>1452</v>
      </c>
      <c r="F18" s="73" t="s">
        <v>371</v>
      </c>
      <c r="G18" s="73" t="s">
        <v>1186</v>
      </c>
      <c r="H18" s="74" t="s">
        <v>1169</v>
      </c>
      <c r="I18" s="74" t="s">
        <v>1175</v>
      </c>
      <c r="J18" s="202" t="s">
        <v>564</v>
      </c>
      <c r="K18" s="202"/>
      <c r="L18" s="75" t="str">
        <f>IFERROR(VLOOKUP(J18,'TABELA DE DEFEITOS'!$A$4:$B$1048576,2,0),"")</f>
        <v>IS16</v>
      </c>
      <c r="M18" s="76" t="str">
        <f>IFERROR(VLOOKUP(J18,'TABELA DE DEFEITOS'!$A$4:$I$1048576,9,0),"")</f>
        <v>P2</v>
      </c>
      <c r="N18" s="73" t="s">
        <v>380</v>
      </c>
      <c r="O18" s="77" t="s">
        <v>388</v>
      </c>
      <c r="P18" s="77"/>
      <c r="Q18" s="78" t="s">
        <v>1334</v>
      </c>
      <c r="R18" s="79" t="s">
        <v>1450</v>
      </c>
    </row>
    <row r="19" spans="1:18">
      <c r="A19" s="69">
        <f t="shared" si="0"/>
        <v>5</v>
      </c>
      <c r="B19" s="70"/>
      <c r="C19" s="71">
        <v>0.70486111111111116</v>
      </c>
      <c r="D19" s="71">
        <v>0.72916666666666663</v>
      </c>
      <c r="E19" s="72"/>
      <c r="F19" s="73"/>
      <c r="G19" s="73"/>
      <c r="H19" s="74" t="s">
        <v>1423</v>
      </c>
      <c r="I19" s="74"/>
      <c r="J19" s="202"/>
      <c r="K19" s="202"/>
      <c r="L19" s="75" t="str">
        <f>IFERROR(VLOOKUP(J19,'TABELA DE DEFEITOS'!$A$4:$B$1048576,2,0),"")</f>
        <v/>
      </c>
      <c r="M19" s="76" t="str">
        <f>IFERROR(VLOOKUP(J19,'TABELA DE DEFEITOS'!$A$4:$I$1048576,9,0),"")</f>
        <v/>
      </c>
      <c r="N19" s="73"/>
      <c r="O19" s="77"/>
      <c r="P19" s="77"/>
      <c r="Q19" s="78"/>
      <c r="R19" s="79" t="s">
        <v>1453</v>
      </c>
    </row>
    <row r="20" spans="1:18">
      <c r="A20" s="69">
        <f t="shared" si="0"/>
        <v>6</v>
      </c>
      <c r="B20" s="70">
        <v>43445</v>
      </c>
      <c r="C20" s="71">
        <v>0.31319444444444444</v>
      </c>
      <c r="D20" s="71">
        <v>0.32222222222222224</v>
      </c>
      <c r="E20" s="72"/>
      <c r="F20" s="73"/>
      <c r="G20" s="73"/>
      <c r="H20" s="74" t="s">
        <v>1423</v>
      </c>
      <c r="I20" s="74"/>
      <c r="J20" s="202"/>
      <c r="K20" s="202"/>
      <c r="L20" s="75" t="str">
        <f>IFERROR(VLOOKUP(J20,'TABELA DE DEFEITOS'!$A$4:$B$1048576,2,0),"")</f>
        <v/>
      </c>
      <c r="M20" s="76" t="str">
        <f>IFERROR(VLOOKUP(J20,'TABELA DE DEFEITOS'!$A$4:$I$1048576,9,0),"")</f>
        <v/>
      </c>
      <c r="N20" s="73"/>
      <c r="O20" s="77"/>
      <c r="P20" s="77"/>
      <c r="Q20" s="78"/>
      <c r="R20" s="79" t="s">
        <v>1454</v>
      </c>
    </row>
    <row r="21" spans="1:18">
      <c r="A21" s="69">
        <f t="shared" si="0"/>
        <v>7</v>
      </c>
      <c r="B21" s="70"/>
      <c r="C21" s="71">
        <v>0.32291666666666669</v>
      </c>
      <c r="D21" s="80"/>
      <c r="E21" s="72" t="s">
        <v>1455</v>
      </c>
      <c r="F21" s="73" t="s">
        <v>371</v>
      </c>
      <c r="G21" s="73" t="s">
        <v>1186</v>
      </c>
      <c r="H21" s="74" t="s">
        <v>439</v>
      </c>
      <c r="I21" s="74"/>
      <c r="J21" s="202"/>
      <c r="K21" s="202"/>
      <c r="L21" s="75" t="str">
        <f>IFERROR(VLOOKUP(J21,'TABELA DE DEFEITOS'!$A$4:$B$1048576,2,0),"")</f>
        <v/>
      </c>
      <c r="M21" s="76" t="str">
        <f>IFERROR(VLOOKUP(J21,'TABELA DE DEFEITOS'!$A$4:$I$1048576,9,0),"")</f>
        <v/>
      </c>
      <c r="N21" s="73"/>
      <c r="O21" s="77"/>
      <c r="P21" s="77"/>
      <c r="Q21" s="78"/>
      <c r="R21" s="79"/>
    </row>
    <row r="22" spans="1:18">
      <c r="A22" s="69">
        <f t="shared" si="0"/>
        <v>8</v>
      </c>
      <c r="B22" s="70"/>
      <c r="C22" s="80"/>
      <c r="D22" s="80"/>
      <c r="E22" s="72" t="s">
        <v>1497</v>
      </c>
      <c r="F22" s="73" t="s">
        <v>371</v>
      </c>
      <c r="G22" s="73" t="s">
        <v>1186</v>
      </c>
      <c r="H22" s="74" t="s">
        <v>1169</v>
      </c>
      <c r="I22" s="74" t="s">
        <v>1175</v>
      </c>
      <c r="J22" s="202" t="s">
        <v>564</v>
      </c>
      <c r="K22" s="202"/>
      <c r="L22" s="75" t="str">
        <f>IFERROR(VLOOKUP(J22,'TABELA DE DEFEITOS'!$A$4:$B$1048576,2,0),"")</f>
        <v>IS16</v>
      </c>
      <c r="M22" s="76" t="str">
        <f>IFERROR(VLOOKUP(J22,'TABELA DE DEFEITOS'!$A$4:$I$1048576,9,0),"")</f>
        <v>P2</v>
      </c>
      <c r="N22" s="73" t="s">
        <v>24</v>
      </c>
      <c r="O22" s="77" t="s">
        <v>388</v>
      </c>
      <c r="P22" s="77"/>
      <c r="Q22" s="78" t="s">
        <v>1334</v>
      </c>
      <c r="R22" s="79" t="s">
        <v>1456</v>
      </c>
    </row>
    <row r="23" spans="1:18">
      <c r="A23" s="69">
        <f t="shared" si="0"/>
        <v>9</v>
      </c>
      <c r="B23" s="70"/>
      <c r="C23" s="80"/>
      <c r="D23" s="80"/>
      <c r="E23" s="72" t="s">
        <v>1498</v>
      </c>
      <c r="F23" s="73" t="s">
        <v>371</v>
      </c>
      <c r="G23" s="73" t="s">
        <v>1186</v>
      </c>
      <c r="H23" s="74" t="s">
        <v>1168</v>
      </c>
      <c r="I23" s="74" t="s">
        <v>459</v>
      </c>
      <c r="J23" s="202" t="s">
        <v>608</v>
      </c>
      <c r="K23" s="202"/>
      <c r="L23" s="75" t="str">
        <f>IFERROR(VLOOKUP(J23,'TABELA DE DEFEITOS'!$A$4:$B$1048576,2,0),"")</f>
        <v>AF01</v>
      </c>
      <c r="M23" s="76" t="str">
        <f>IFERROR(VLOOKUP(J23,'TABELA DE DEFEITOS'!$A$4:$I$1048576,9,0),"")</f>
        <v>P2</v>
      </c>
      <c r="N23" s="73"/>
      <c r="O23" s="77" t="s">
        <v>388</v>
      </c>
      <c r="P23" s="77"/>
      <c r="Q23" s="78"/>
      <c r="R23" s="79" t="s">
        <v>1457</v>
      </c>
    </row>
    <row r="24" spans="1:18">
      <c r="A24" s="69">
        <f t="shared" si="0"/>
        <v>10</v>
      </c>
      <c r="B24" s="70"/>
      <c r="C24" s="80"/>
      <c r="D24" s="80"/>
      <c r="E24" s="72" t="s">
        <v>1458</v>
      </c>
      <c r="F24" s="73" t="s">
        <v>371</v>
      </c>
      <c r="G24" s="73" t="s">
        <v>1344</v>
      </c>
      <c r="H24" s="74" t="s">
        <v>1169</v>
      </c>
      <c r="I24" s="74" t="s">
        <v>1175</v>
      </c>
      <c r="J24" s="202" t="s">
        <v>564</v>
      </c>
      <c r="K24" s="202"/>
      <c r="L24" s="75" t="str">
        <f>IFERROR(VLOOKUP(J24,'TABELA DE DEFEITOS'!$A$4:$B$1048576,2,0),"")</f>
        <v>IS16</v>
      </c>
      <c r="M24" s="76" t="str">
        <f>IFERROR(VLOOKUP(J24,'TABELA DE DEFEITOS'!$A$4:$I$1048576,9,0),"")</f>
        <v>P2</v>
      </c>
      <c r="N24" s="73" t="s">
        <v>24</v>
      </c>
      <c r="O24" s="77" t="s">
        <v>388</v>
      </c>
      <c r="P24" s="77" t="s">
        <v>390</v>
      </c>
      <c r="Q24" s="78" t="s">
        <v>1334</v>
      </c>
      <c r="R24" s="79" t="s">
        <v>1459</v>
      </c>
    </row>
    <row r="25" spans="1:18">
      <c r="A25" s="69">
        <f t="shared" si="0"/>
        <v>11</v>
      </c>
      <c r="B25" s="70"/>
      <c r="C25" s="80"/>
      <c r="D25" s="80"/>
      <c r="E25" s="72" t="s">
        <v>1458</v>
      </c>
      <c r="F25" s="73" t="s">
        <v>371</v>
      </c>
      <c r="G25" s="73" t="s">
        <v>1344</v>
      </c>
      <c r="H25" s="74" t="s">
        <v>1168</v>
      </c>
      <c r="I25" s="74" t="s">
        <v>459</v>
      </c>
      <c r="J25" s="202" t="s">
        <v>608</v>
      </c>
      <c r="K25" s="202"/>
      <c r="L25" s="75" t="str">
        <f>IFERROR(VLOOKUP(J25,'TABELA DE DEFEITOS'!$A$4:$B$1048576,2,0),"")</f>
        <v>AF01</v>
      </c>
      <c r="M25" s="76" t="str">
        <f>IFERROR(VLOOKUP(J25,'TABELA DE DEFEITOS'!$A$4:$I$1048576,9,0),"")</f>
        <v>P2</v>
      </c>
      <c r="N25" s="73"/>
      <c r="O25" s="77" t="s">
        <v>388</v>
      </c>
      <c r="P25" s="77"/>
      <c r="Q25" s="78" t="s">
        <v>1334</v>
      </c>
      <c r="R25" s="79" t="s">
        <v>1459</v>
      </c>
    </row>
    <row r="26" spans="1:18">
      <c r="A26" s="69">
        <f t="shared" si="0"/>
        <v>12</v>
      </c>
      <c r="B26" s="70"/>
      <c r="C26" s="80"/>
      <c r="D26" s="80"/>
      <c r="E26" s="72" t="s">
        <v>1460</v>
      </c>
      <c r="F26" s="73" t="s">
        <v>371</v>
      </c>
      <c r="G26" s="73" t="s">
        <v>1186</v>
      </c>
      <c r="H26" s="74" t="s">
        <v>1169</v>
      </c>
      <c r="I26" s="74" t="s">
        <v>1175</v>
      </c>
      <c r="J26" s="202" t="s">
        <v>564</v>
      </c>
      <c r="K26" s="202"/>
      <c r="L26" s="75" t="str">
        <f>IFERROR(VLOOKUP(J26,'TABELA DE DEFEITOS'!$A$4:$B$1048576,2,0),"")</f>
        <v>IS16</v>
      </c>
      <c r="M26" s="76" t="str">
        <f>IFERROR(VLOOKUP(J26,'TABELA DE DEFEITOS'!$A$4:$I$1048576,9,0),"")</f>
        <v>P2</v>
      </c>
      <c r="N26" s="73" t="s">
        <v>24</v>
      </c>
      <c r="O26" s="77" t="s">
        <v>388</v>
      </c>
      <c r="P26" s="77"/>
      <c r="Q26" s="78" t="s">
        <v>400</v>
      </c>
      <c r="R26" s="79"/>
    </row>
    <row r="27" spans="1:18">
      <c r="A27" s="69">
        <f t="shared" si="0"/>
        <v>13</v>
      </c>
      <c r="B27" s="70"/>
      <c r="C27" s="80"/>
      <c r="D27" s="80"/>
      <c r="E27" s="72" t="s">
        <v>1461</v>
      </c>
      <c r="F27" s="73" t="s">
        <v>371</v>
      </c>
      <c r="G27" s="73" t="s">
        <v>1230</v>
      </c>
      <c r="H27" s="74" t="s">
        <v>1169</v>
      </c>
      <c r="I27" s="74" t="s">
        <v>1175</v>
      </c>
      <c r="J27" s="202" t="s">
        <v>564</v>
      </c>
      <c r="K27" s="202"/>
      <c r="L27" s="75" t="str">
        <f>IFERROR(VLOOKUP(J27,'TABELA DE DEFEITOS'!$A$4:$B$1048576,2,0),"")</f>
        <v>IS16</v>
      </c>
      <c r="M27" s="76" t="str">
        <f>IFERROR(VLOOKUP(J27,'TABELA DE DEFEITOS'!$A$4:$I$1048576,9,0),"")</f>
        <v>P2</v>
      </c>
      <c r="N27" s="73" t="s">
        <v>6</v>
      </c>
      <c r="O27" s="77" t="s">
        <v>388</v>
      </c>
      <c r="P27" s="77" t="s">
        <v>391</v>
      </c>
      <c r="Q27" s="78" t="s">
        <v>400</v>
      </c>
      <c r="R27" s="79"/>
    </row>
    <row r="28" spans="1:18">
      <c r="A28" s="69">
        <f t="shared" si="0"/>
        <v>14</v>
      </c>
      <c r="B28" s="70"/>
      <c r="C28" s="80"/>
      <c r="D28" s="80"/>
      <c r="E28" s="72" t="s">
        <v>1499</v>
      </c>
      <c r="F28" s="73" t="s">
        <v>371</v>
      </c>
      <c r="G28" s="73" t="s">
        <v>1186</v>
      </c>
      <c r="H28" s="74" t="s">
        <v>1169</v>
      </c>
      <c r="I28" s="74" t="s">
        <v>1175</v>
      </c>
      <c r="J28" s="202" t="s">
        <v>564</v>
      </c>
      <c r="K28" s="202"/>
      <c r="L28" s="75" t="str">
        <f>IFERROR(VLOOKUP(J28,'TABELA DE DEFEITOS'!$A$4:$B$1048576,2,0),"")</f>
        <v>IS16</v>
      </c>
      <c r="M28" s="76" t="str">
        <f>IFERROR(VLOOKUP(J28,'TABELA DE DEFEITOS'!$A$4:$I$1048576,9,0),"")</f>
        <v>P2</v>
      </c>
      <c r="N28" s="73" t="s">
        <v>24</v>
      </c>
      <c r="O28" s="77" t="s">
        <v>388</v>
      </c>
      <c r="P28" s="77"/>
      <c r="Q28" s="78" t="s">
        <v>400</v>
      </c>
      <c r="R28" s="79" t="s">
        <v>1462</v>
      </c>
    </row>
    <row r="29" spans="1:18">
      <c r="A29" s="69">
        <f t="shared" si="0"/>
        <v>15</v>
      </c>
      <c r="B29" s="70"/>
      <c r="C29" s="80"/>
      <c r="D29" s="71">
        <v>0.48055555555555557</v>
      </c>
      <c r="E29" s="72" t="s">
        <v>1463</v>
      </c>
      <c r="F29" s="73" t="s">
        <v>371</v>
      </c>
      <c r="G29" s="73" t="s">
        <v>1186</v>
      </c>
      <c r="H29" s="74" t="s">
        <v>439</v>
      </c>
      <c r="I29" s="74"/>
      <c r="J29" s="202"/>
      <c r="K29" s="202"/>
      <c r="L29" s="75" t="str">
        <f>IFERROR(VLOOKUP(J29,'TABELA DE DEFEITOS'!$A$4:$B$1048576,2,0),"")</f>
        <v/>
      </c>
      <c r="M29" s="76" t="str">
        <f>IFERROR(VLOOKUP(J29,'TABELA DE DEFEITOS'!$A$4:$I$1048576,9,0),"")</f>
        <v/>
      </c>
      <c r="N29" s="73"/>
      <c r="O29" s="77"/>
      <c r="P29" s="77"/>
      <c r="Q29" s="78"/>
      <c r="R29" s="79"/>
    </row>
    <row r="30" spans="1:18">
      <c r="A30" s="69">
        <f t="shared" si="0"/>
        <v>16</v>
      </c>
      <c r="B30" s="70"/>
      <c r="C30" s="71">
        <v>0.48125000000000001</v>
      </c>
      <c r="D30" s="71">
        <v>0.4993055555555555</v>
      </c>
      <c r="E30" s="72"/>
      <c r="F30" s="73"/>
      <c r="G30" s="73"/>
      <c r="H30" s="74" t="s">
        <v>1423</v>
      </c>
      <c r="I30" s="74"/>
      <c r="J30" s="202"/>
      <c r="K30" s="202"/>
      <c r="L30" s="75" t="str">
        <f>IFERROR(VLOOKUP(J30,'TABELA DE DEFEITOS'!$A$4:$B$1048576,2,0),"")</f>
        <v/>
      </c>
      <c r="M30" s="76" t="str">
        <f>IFERROR(VLOOKUP(J30,'TABELA DE DEFEITOS'!$A$4:$I$1048576,9,0),"")</f>
        <v/>
      </c>
      <c r="N30" s="73"/>
      <c r="O30" s="77"/>
      <c r="P30" s="77"/>
      <c r="Q30" s="78"/>
      <c r="R30" s="79" t="s">
        <v>1465</v>
      </c>
    </row>
    <row r="31" spans="1:18">
      <c r="A31" s="69">
        <f t="shared" si="0"/>
        <v>17</v>
      </c>
      <c r="B31" s="70"/>
      <c r="C31" s="71">
        <v>0.66736111111111107</v>
      </c>
      <c r="D31" s="71">
        <v>0.6875</v>
      </c>
      <c r="E31" s="72" t="s">
        <v>1464</v>
      </c>
      <c r="F31" s="73" t="s">
        <v>371</v>
      </c>
      <c r="G31" s="73" t="s">
        <v>1230</v>
      </c>
      <c r="H31" s="74" t="s">
        <v>1423</v>
      </c>
      <c r="I31" s="74"/>
      <c r="J31" s="202"/>
      <c r="K31" s="202"/>
      <c r="L31" s="75" t="str">
        <f>IFERROR(VLOOKUP(J31,'TABELA DE DEFEITOS'!$A$4:$B$1048576,2,0),"")</f>
        <v/>
      </c>
      <c r="M31" s="76" t="str">
        <f>IFERROR(VLOOKUP(J31,'TABELA DE DEFEITOS'!$A$4:$I$1048576,9,0),"")</f>
        <v/>
      </c>
      <c r="N31" s="73"/>
      <c r="O31" s="77"/>
      <c r="P31" s="77"/>
      <c r="Q31" s="78"/>
      <c r="R31" s="79" t="s">
        <v>1447</v>
      </c>
    </row>
    <row r="32" spans="1:18">
      <c r="A32" s="69">
        <f t="shared" si="0"/>
        <v>18</v>
      </c>
      <c r="B32" s="70"/>
      <c r="C32" s="71">
        <v>0.68819444444444444</v>
      </c>
      <c r="D32" s="80"/>
      <c r="E32" s="72" t="s">
        <v>1464</v>
      </c>
      <c r="F32" s="73" t="s">
        <v>371</v>
      </c>
      <c r="G32" s="73" t="s">
        <v>1230</v>
      </c>
      <c r="H32" s="74" t="s">
        <v>439</v>
      </c>
      <c r="I32" s="74"/>
      <c r="J32" s="202"/>
      <c r="K32" s="202"/>
      <c r="L32" s="75" t="str">
        <f>IFERROR(VLOOKUP(J32,'TABELA DE DEFEITOS'!$A$4:$B$1048576,2,0),"")</f>
        <v/>
      </c>
      <c r="M32" s="76" t="str">
        <f>IFERROR(VLOOKUP(J32,'TABELA DE DEFEITOS'!$A$4:$I$1048576,9,0),"")</f>
        <v/>
      </c>
      <c r="N32" s="73"/>
      <c r="O32" s="77"/>
      <c r="P32" s="77"/>
      <c r="Q32" s="78"/>
      <c r="R32" s="79"/>
    </row>
    <row r="33" spans="1:18">
      <c r="A33" s="69">
        <f t="shared" si="0"/>
        <v>19</v>
      </c>
      <c r="B33" s="70"/>
      <c r="C33" s="80"/>
      <c r="D33" s="71">
        <v>0.72916666666666663</v>
      </c>
      <c r="E33" s="72" t="s">
        <v>1466</v>
      </c>
      <c r="F33" s="73" t="s">
        <v>371</v>
      </c>
      <c r="G33" s="73" t="s">
        <v>1186</v>
      </c>
      <c r="H33" s="74" t="s">
        <v>1169</v>
      </c>
      <c r="I33" s="74" t="s">
        <v>1175</v>
      </c>
      <c r="J33" s="202" t="s">
        <v>564</v>
      </c>
      <c r="K33" s="202"/>
      <c r="L33" s="75" t="str">
        <f>IFERROR(VLOOKUP(J33,'TABELA DE DEFEITOS'!$A$4:$B$1048576,2,0),"")</f>
        <v>IS16</v>
      </c>
      <c r="M33" s="76" t="str">
        <f>IFERROR(VLOOKUP(J33,'TABELA DE DEFEITOS'!$A$4:$I$1048576,9,0),"")</f>
        <v>P2</v>
      </c>
      <c r="N33" s="73" t="s">
        <v>382</v>
      </c>
      <c r="O33" s="77" t="s">
        <v>388</v>
      </c>
      <c r="P33" s="77"/>
      <c r="Q33" s="78" t="s">
        <v>400</v>
      </c>
      <c r="R33" s="79"/>
    </row>
    <row r="34" spans="1:18">
      <c r="A34" s="69">
        <f t="shared" si="0"/>
        <v>20</v>
      </c>
      <c r="B34" s="70"/>
      <c r="C34" s="71">
        <v>0.72986111111111107</v>
      </c>
      <c r="D34" s="71">
        <v>0.75</v>
      </c>
      <c r="E34" s="72"/>
      <c r="F34" s="73"/>
      <c r="G34" s="73"/>
      <c r="H34" s="74" t="s">
        <v>1423</v>
      </c>
      <c r="I34" s="74"/>
      <c r="J34" s="202"/>
      <c r="K34" s="202"/>
      <c r="L34" s="75" t="str">
        <f>IFERROR(VLOOKUP(J34,'TABELA DE DEFEITOS'!$A$4:$B$1048576,2,0),"")</f>
        <v/>
      </c>
      <c r="M34" s="76" t="str">
        <f>IFERROR(VLOOKUP(J34,'TABELA DE DEFEITOS'!$A$4:$I$1048576,9,0),"")</f>
        <v/>
      </c>
      <c r="N34" s="73"/>
      <c r="O34" s="77"/>
      <c r="P34" s="77"/>
      <c r="Q34" s="78"/>
      <c r="R34" s="79" t="s">
        <v>1467</v>
      </c>
    </row>
    <row r="35" spans="1:18">
      <c r="A35" s="69">
        <f t="shared" si="0"/>
        <v>21</v>
      </c>
      <c r="B35" s="70">
        <v>43446</v>
      </c>
      <c r="C35" s="71">
        <v>0.56597222222222221</v>
      </c>
      <c r="D35" s="71">
        <v>0.58333333333333337</v>
      </c>
      <c r="E35" s="72"/>
      <c r="F35" s="73"/>
      <c r="G35" s="73"/>
      <c r="H35" s="74" t="s">
        <v>1423</v>
      </c>
      <c r="I35" s="74"/>
      <c r="J35" s="202"/>
      <c r="K35" s="202"/>
      <c r="L35" s="75" t="str">
        <f>IFERROR(VLOOKUP(J35,'TABELA DE DEFEITOS'!$A$4:$B$1048576,2,0),"")</f>
        <v/>
      </c>
      <c r="M35" s="76" t="str">
        <f>IFERROR(VLOOKUP(J35,'TABELA DE DEFEITOS'!$A$4:$I$1048576,9,0),"")</f>
        <v/>
      </c>
      <c r="N35" s="73"/>
      <c r="O35" s="77"/>
      <c r="P35" s="77"/>
      <c r="Q35" s="78"/>
      <c r="R35" s="79" t="s">
        <v>1468</v>
      </c>
    </row>
    <row r="36" spans="1:18">
      <c r="A36" s="69">
        <f t="shared" si="0"/>
        <v>22</v>
      </c>
      <c r="B36" s="70"/>
      <c r="C36" s="71">
        <v>0.58402777777777781</v>
      </c>
      <c r="D36" s="80"/>
      <c r="E36" s="72" t="s">
        <v>1469</v>
      </c>
      <c r="F36" s="73" t="s">
        <v>371</v>
      </c>
      <c r="G36" s="73" t="s">
        <v>1186</v>
      </c>
      <c r="H36" s="74" t="s">
        <v>439</v>
      </c>
      <c r="I36" s="74"/>
      <c r="J36" s="202"/>
      <c r="K36" s="202"/>
      <c r="L36" s="75" t="str">
        <f>IFERROR(VLOOKUP(J36,'TABELA DE DEFEITOS'!$A$4:$B$1048576,2,0),"")</f>
        <v/>
      </c>
      <c r="M36" s="76" t="str">
        <f>IFERROR(VLOOKUP(J36,'TABELA DE DEFEITOS'!$A$4:$I$1048576,9,0),"")</f>
        <v/>
      </c>
      <c r="N36" s="73"/>
      <c r="O36" s="77"/>
      <c r="P36" s="77"/>
      <c r="Q36" s="78"/>
      <c r="R36" s="79"/>
    </row>
    <row r="37" spans="1:18">
      <c r="A37" s="69">
        <f t="shared" si="0"/>
        <v>23</v>
      </c>
      <c r="B37" s="70"/>
      <c r="C37" s="80"/>
      <c r="D37" s="71">
        <v>0.70833333333333337</v>
      </c>
      <c r="E37" s="72" t="s">
        <v>1470</v>
      </c>
      <c r="F37" s="73" t="s">
        <v>371</v>
      </c>
      <c r="G37" s="73" t="s">
        <v>1186</v>
      </c>
      <c r="H37" s="74" t="s">
        <v>439</v>
      </c>
      <c r="I37" s="74"/>
      <c r="J37" s="202"/>
      <c r="K37" s="202"/>
      <c r="L37" s="75" t="str">
        <f>IFERROR(VLOOKUP(J37,'TABELA DE DEFEITOS'!$A$4:$B$1048576,2,0),"")</f>
        <v/>
      </c>
      <c r="M37" s="76" t="str">
        <f>IFERROR(VLOOKUP(J37,'TABELA DE DEFEITOS'!$A$4:$I$1048576,9,0),"")</f>
        <v/>
      </c>
      <c r="N37" s="73"/>
      <c r="O37" s="77"/>
      <c r="P37" s="77"/>
      <c r="Q37" s="78"/>
      <c r="R37" s="79"/>
    </row>
    <row r="38" spans="1:18">
      <c r="A38" s="69">
        <f t="shared" si="0"/>
        <v>24</v>
      </c>
      <c r="B38" s="70"/>
      <c r="C38" s="71">
        <v>0.7090277777777777</v>
      </c>
      <c r="D38" s="71">
        <v>0.75416666666666676</v>
      </c>
      <c r="E38" s="72"/>
      <c r="F38" s="73"/>
      <c r="G38" s="73"/>
      <c r="H38" s="74" t="s">
        <v>1423</v>
      </c>
      <c r="I38" s="74"/>
      <c r="J38" s="202"/>
      <c r="K38" s="202"/>
      <c r="L38" s="75" t="str">
        <f>IFERROR(VLOOKUP(J38,'TABELA DE DEFEITOS'!$A$4:$B$1048576,2,0),"")</f>
        <v/>
      </c>
      <c r="M38" s="76" t="str">
        <f>IFERROR(VLOOKUP(J38,'TABELA DE DEFEITOS'!$A$4:$I$1048576,9,0),"")</f>
        <v/>
      </c>
      <c r="N38" s="73"/>
      <c r="O38" s="77"/>
      <c r="P38" s="77"/>
      <c r="Q38" s="78"/>
      <c r="R38" s="79" t="s">
        <v>1467</v>
      </c>
    </row>
    <row r="39" spans="1:18">
      <c r="A39" s="69">
        <f t="shared" si="0"/>
        <v>25</v>
      </c>
      <c r="B39" s="70">
        <v>43447</v>
      </c>
      <c r="C39" s="71">
        <v>0.31736111111111115</v>
      </c>
      <c r="D39" s="71">
        <v>0.3520833333333333</v>
      </c>
      <c r="E39" s="72"/>
      <c r="F39" s="73"/>
      <c r="G39" s="73"/>
      <c r="H39" s="74" t="s">
        <v>1423</v>
      </c>
      <c r="I39" s="74"/>
      <c r="J39" s="202"/>
      <c r="K39" s="202"/>
      <c r="L39" s="75" t="str">
        <f>IFERROR(VLOOKUP(J39,'TABELA DE DEFEITOS'!$A$4:$B$1048576,2,0),"")</f>
        <v/>
      </c>
      <c r="M39" s="76" t="str">
        <f>IFERROR(VLOOKUP(J39,'TABELA DE DEFEITOS'!$A$4:$I$1048576,9,0),"")</f>
        <v/>
      </c>
      <c r="N39" s="73"/>
      <c r="O39" s="77"/>
      <c r="P39" s="77"/>
      <c r="Q39" s="78"/>
      <c r="R39" s="79" t="s">
        <v>1472</v>
      </c>
    </row>
    <row r="40" spans="1:18">
      <c r="A40" s="69">
        <f t="shared" si="0"/>
        <v>26</v>
      </c>
      <c r="B40" s="70"/>
      <c r="C40" s="71">
        <v>0.3527777777777778</v>
      </c>
      <c r="D40" s="80"/>
      <c r="E40" s="72" t="s">
        <v>1471</v>
      </c>
      <c r="F40" s="73" t="s">
        <v>371</v>
      </c>
      <c r="G40" s="73" t="s">
        <v>1186</v>
      </c>
      <c r="H40" s="74" t="s">
        <v>439</v>
      </c>
      <c r="I40" s="74"/>
      <c r="J40" s="202"/>
      <c r="K40" s="202"/>
      <c r="L40" s="75" t="str">
        <f>IFERROR(VLOOKUP(J40,'TABELA DE DEFEITOS'!$A$4:$B$1048576,2,0),"")</f>
        <v/>
      </c>
      <c r="M40" s="76" t="str">
        <f>IFERROR(VLOOKUP(J40,'TABELA DE DEFEITOS'!$A$4:$I$1048576,9,0),"")</f>
        <v/>
      </c>
      <c r="N40" s="73"/>
      <c r="O40" s="77"/>
      <c r="P40" s="77"/>
      <c r="Q40" s="78"/>
      <c r="R40" s="79"/>
    </row>
    <row r="41" spans="1:18">
      <c r="A41" s="69">
        <f t="shared" si="0"/>
        <v>27</v>
      </c>
      <c r="B41" s="70"/>
      <c r="C41" s="80"/>
      <c r="D41" s="71">
        <v>0.47361111111111115</v>
      </c>
      <c r="E41" s="72" t="s">
        <v>1473</v>
      </c>
      <c r="F41" s="73" t="s">
        <v>371</v>
      </c>
      <c r="G41" s="73" t="s">
        <v>1186</v>
      </c>
      <c r="H41" s="74" t="s">
        <v>439</v>
      </c>
      <c r="I41" s="74"/>
      <c r="J41" s="202"/>
      <c r="K41" s="202"/>
      <c r="L41" s="75" t="str">
        <f>IFERROR(VLOOKUP(J41,'TABELA DE DEFEITOS'!$A$4:$B$1048576,2,0),"")</f>
        <v/>
      </c>
      <c r="M41" s="76" t="str">
        <f>IFERROR(VLOOKUP(J41,'TABELA DE DEFEITOS'!$A$4:$I$1048576,9,0),"")</f>
        <v/>
      </c>
      <c r="N41" s="73"/>
      <c r="O41" s="77"/>
      <c r="P41" s="77"/>
      <c r="Q41" s="78"/>
      <c r="R41" s="79"/>
    </row>
    <row r="42" spans="1:18">
      <c r="A42" s="69">
        <f t="shared" si="0"/>
        <v>28</v>
      </c>
      <c r="B42" s="70"/>
      <c r="C42" s="71">
        <v>0.47430555555555554</v>
      </c>
      <c r="D42" s="71">
        <v>0.50555555555555554</v>
      </c>
      <c r="E42" s="72"/>
      <c r="F42" s="73"/>
      <c r="G42" s="73"/>
      <c r="H42" s="74" t="s">
        <v>1423</v>
      </c>
      <c r="I42" s="74"/>
      <c r="J42" s="202"/>
      <c r="K42" s="202"/>
      <c r="L42" s="75" t="str">
        <f>IFERROR(VLOOKUP(J42,'TABELA DE DEFEITOS'!$A$4:$B$1048576,2,0),"")</f>
        <v/>
      </c>
      <c r="M42" s="76" t="str">
        <f>IFERROR(VLOOKUP(J42,'TABELA DE DEFEITOS'!$A$4:$I$1048576,9,0),"")</f>
        <v/>
      </c>
      <c r="N42" s="73"/>
      <c r="O42" s="77"/>
      <c r="P42" s="77"/>
      <c r="Q42" s="78"/>
      <c r="R42" s="79" t="s">
        <v>1467</v>
      </c>
    </row>
    <row r="43" spans="1:18">
      <c r="A43" s="69">
        <f t="shared" si="0"/>
        <v>29</v>
      </c>
      <c r="B43" s="70"/>
      <c r="C43" s="71">
        <v>0.57777777777777783</v>
      </c>
      <c r="D43" s="71">
        <v>0.60972222222222217</v>
      </c>
      <c r="E43" s="72"/>
      <c r="F43" s="73"/>
      <c r="G43" s="73"/>
      <c r="H43" s="74" t="s">
        <v>1423</v>
      </c>
      <c r="I43" s="74"/>
      <c r="J43" s="202"/>
      <c r="K43" s="202"/>
      <c r="L43" s="75" t="str">
        <f>IFERROR(VLOOKUP(J43,'TABELA DE DEFEITOS'!$A$4:$B$1048576,2,0),"")</f>
        <v/>
      </c>
      <c r="M43" s="76" t="str">
        <f>IFERROR(VLOOKUP(J43,'TABELA DE DEFEITOS'!$A$4:$I$1048576,9,0),"")</f>
        <v/>
      </c>
      <c r="N43" s="73"/>
      <c r="O43" s="77"/>
      <c r="P43" s="77"/>
      <c r="Q43" s="78"/>
      <c r="R43" s="79" t="s">
        <v>1476</v>
      </c>
    </row>
    <row r="44" spans="1:18">
      <c r="A44" s="69">
        <f t="shared" si="0"/>
        <v>30</v>
      </c>
      <c r="B44" s="70"/>
      <c r="C44" s="71">
        <v>0.61041666666666672</v>
      </c>
      <c r="D44" s="80"/>
      <c r="E44" s="72" t="s">
        <v>1474</v>
      </c>
      <c r="F44" s="73" t="s">
        <v>371</v>
      </c>
      <c r="G44" s="73" t="s">
        <v>1186</v>
      </c>
      <c r="H44" s="74" t="s">
        <v>439</v>
      </c>
      <c r="I44" s="74"/>
      <c r="J44" s="202"/>
      <c r="K44" s="202"/>
      <c r="L44" s="75" t="str">
        <f>IFERROR(VLOOKUP(J44,'TABELA DE DEFEITOS'!$A$4:$B$1048576,2,0),"")</f>
        <v/>
      </c>
      <c r="M44" s="76" t="str">
        <f>IFERROR(VLOOKUP(J44,'TABELA DE DEFEITOS'!$A$4:$I$1048576,9,0),"")</f>
        <v/>
      </c>
      <c r="N44" s="73"/>
      <c r="O44" s="77"/>
      <c r="P44" s="77"/>
      <c r="Q44" s="78"/>
      <c r="R44" s="79"/>
    </row>
    <row r="45" spans="1:18">
      <c r="A45" s="69">
        <f t="shared" si="0"/>
        <v>31</v>
      </c>
      <c r="B45" s="70"/>
      <c r="C45" s="80"/>
      <c r="D45" s="71">
        <v>0.73125000000000007</v>
      </c>
      <c r="E45" s="72" t="s">
        <v>1475</v>
      </c>
      <c r="F45" s="73" t="s">
        <v>371</v>
      </c>
      <c r="G45" s="73" t="s">
        <v>1186</v>
      </c>
      <c r="H45" s="74" t="s">
        <v>439</v>
      </c>
      <c r="I45" s="74"/>
      <c r="J45" s="202"/>
      <c r="K45" s="202"/>
      <c r="L45" s="75" t="str">
        <f>IFERROR(VLOOKUP(J45,'TABELA DE DEFEITOS'!$A$4:$B$1048576,2,0),"")</f>
        <v/>
      </c>
      <c r="M45" s="76" t="str">
        <f>IFERROR(VLOOKUP(J45,'TABELA DE DEFEITOS'!$A$4:$I$1048576,9,0),"")</f>
        <v/>
      </c>
      <c r="N45" s="73"/>
      <c r="O45" s="77"/>
      <c r="P45" s="77"/>
      <c r="Q45" s="78"/>
      <c r="R45" s="79"/>
    </row>
    <row r="46" spans="1:18">
      <c r="A46" s="69">
        <f t="shared" si="0"/>
        <v>32</v>
      </c>
      <c r="B46" s="70"/>
      <c r="C46" s="71">
        <v>0.7319444444444444</v>
      </c>
      <c r="D46" s="71">
        <v>0.77708333333333324</v>
      </c>
      <c r="E46" s="72"/>
      <c r="F46" s="73"/>
      <c r="G46" s="73"/>
      <c r="H46" s="74" t="s">
        <v>1423</v>
      </c>
      <c r="I46" s="74"/>
      <c r="J46" s="202"/>
      <c r="K46" s="202"/>
      <c r="L46" s="75" t="str">
        <f>IFERROR(VLOOKUP(J46,'TABELA DE DEFEITOS'!$A$4:$B$1048576,2,0),"")</f>
        <v/>
      </c>
      <c r="M46" s="76" t="str">
        <f>IFERROR(VLOOKUP(J46,'TABELA DE DEFEITOS'!$A$4:$I$1048576,9,0),"")</f>
        <v/>
      </c>
      <c r="N46" s="73"/>
      <c r="O46" s="77"/>
      <c r="P46" s="77"/>
      <c r="Q46" s="78"/>
      <c r="R46" s="79" t="s">
        <v>1467</v>
      </c>
    </row>
    <row r="47" spans="1:18">
      <c r="A47" s="69">
        <f t="shared" si="0"/>
        <v>33</v>
      </c>
      <c r="B47" s="70">
        <v>43452</v>
      </c>
      <c r="C47" s="71">
        <v>0.41666666666666669</v>
      </c>
      <c r="D47" s="71">
        <v>0.45833333333333331</v>
      </c>
      <c r="E47" s="72"/>
      <c r="F47" s="73"/>
      <c r="G47" s="73"/>
      <c r="H47" s="74" t="s">
        <v>1423</v>
      </c>
      <c r="I47" s="74"/>
      <c r="J47" s="202"/>
      <c r="K47" s="202"/>
      <c r="L47" s="75" t="str">
        <f>IFERROR(VLOOKUP(J47,'TABELA DE DEFEITOS'!$A$4:$B$1048576,2,0),"")</f>
        <v/>
      </c>
      <c r="M47" s="76" t="str">
        <f>IFERROR(VLOOKUP(J47,'TABELA DE DEFEITOS'!$A$4:$I$1048576,9,0),"")</f>
        <v/>
      </c>
      <c r="N47" s="73"/>
      <c r="O47" s="77"/>
      <c r="P47" s="77"/>
      <c r="Q47" s="78"/>
      <c r="R47" s="79" t="s">
        <v>1477</v>
      </c>
    </row>
    <row r="48" spans="1:18">
      <c r="A48" s="69">
        <f t="shared" si="0"/>
        <v>34</v>
      </c>
      <c r="B48" s="70"/>
      <c r="C48" s="71">
        <v>0.5625</v>
      </c>
      <c r="D48" s="80"/>
      <c r="E48" s="72" t="s">
        <v>1478</v>
      </c>
      <c r="F48" s="73" t="s">
        <v>371</v>
      </c>
      <c r="G48" s="73" t="s">
        <v>1230</v>
      </c>
      <c r="H48" s="74" t="s">
        <v>439</v>
      </c>
      <c r="I48" s="74"/>
      <c r="J48" s="202"/>
      <c r="K48" s="202"/>
      <c r="L48" s="75" t="str">
        <f>IFERROR(VLOOKUP(J48,'TABELA DE DEFEITOS'!$A$4:$B$1048576,2,0),"")</f>
        <v/>
      </c>
      <c r="M48" s="76" t="str">
        <f>IFERROR(VLOOKUP(J48,'TABELA DE DEFEITOS'!$A$4:$I$1048576,9,0),"")</f>
        <v/>
      </c>
      <c r="N48" s="73"/>
      <c r="O48" s="77"/>
      <c r="P48" s="77"/>
      <c r="Q48" s="78"/>
      <c r="R48" s="79"/>
    </row>
    <row r="49" spans="1:18">
      <c r="A49" s="69">
        <f t="shared" si="0"/>
        <v>35</v>
      </c>
      <c r="B49" s="70"/>
      <c r="C49" s="80"/>
      <c r="D49" s="80"/>
      <c r="E49" s="72" t="s">
        <v>1479</v>
      </c>
      <c r="F49" s="73" t="s">
        <v>371</v>
      </c>
      <c r="G49" s="73" t="s">
        <v>1230</v>
      </c>
      <c r="H49" s="74" t="s">
        <v>403</v>
      </c>
      <c r="I49" s="74" t="s">
        <v>882</v>
      </c>
      <c r="J49" s="202" t="s">
        <v>641</v>
      </c>
      <c r="K49" s="202"/>
      <c r="L49" s="75" t="str">
        <f>IFERROR(VLOOKUP(J49,'TABELA DE DEFEITOS'!$A$4:$B$1048576,2,0),"")</f>
        <v>ES21</v>
      </c>
      <c r="M49" s="76" t="str">
        <f>IFERROR(VLOOKUP(J49,'TABELA DE DEFEITOS'!$A$4:$I$1048576,9,0),"")</f>
        <v>A</v>
      </c>
      <c r="N49" s="73"/>
      <c r="O49" s="77" t="s">
        <v>388</v>
      </c>
      <c r="P49" s="77"/>
      <c r="Q49" s="78" t="s">
        <v>400</v>
      </c>
      <c r="R49" s="79" t="s">
        <v>1480</v>
      </c>
    </row>
    <row r="50" spans="1:18">
      <c r="A50" s="69">
        <f t="shared" si="0"/>
        <v>36</v>
      </c>
      <c r="B50" s="70"/>
      <c r="C50" s="80"/>
      <c r="D50" s="80"/>
      <c r="E50" s="72" t="s">
        <v>1481</v>
      </c>
      <c r="F50" s="73" t="s">
        <v>371</v>
      </c>
      <c r="G50" s="73" t="s">
        <v>1230</v>
      </c>
      <c r="H50" s="74" t="s">
        <v>1172</v>
      </c>
      <c r="I50" s="74" t="s">
        <v>479</v>
      </c>
      <c r="J50" s="202" t="s">
        <v>481</v>
      </c>
      <c r="K50" s="202"/>
      <c r="L50" s="75" t="str">
        <f>IFERROR(VLOOKUP(J50,'TABELA DE DEFEITOS'!$A$4:$B$1048576,2,0),"")</f>
        <v>CB04</v>
      </c>
      <c r="M50" s="76" t="str">
        <f>IFERROR(VLOOKUP(J50,'TABELA DE DEFEITOS'!$A$4:$I$1048576,9,0),"")</f>
        <v>A</v>
      </c>
      <c r="N50" s="73"/>
      <c r="O50" s="77" t="s">
        <v>388</v>
      </c>
      <c r="P50" s="77"/>
      <c r="Q50" s="78" t="s">
        <v>400</v>
      </c>
      <c r="R50" s="79" t="s">
        <v>1482</v>
      </c>
    </row>
    <row r="51" spans="1:18">
      <c r="A51" s="69">
        <f t="shared" si="0"/>
        <v>37</v>
      </c>
      <c r="B51" s="70"/>
      <c r="C51" s="80"/>
      <c r="D51" s="80"/>
      <c r="E51" s="72" t="s">
        <v>1483</v>
      </c>
      <c r="F51" s="73" t="s">
        <v>371</v>
      </c>
      <c r="G51" s="73" t="s">
        <v>1186</v>
      </c>
      <c r="H51" s="74" t="s">
        <v>403</v>
      </c>
      <c r="I51" s="74" t="s">
        <v>882</v>
      </c>
      <c r="J51" s="202" t="s">
        <v>641</v>
      </c>
      <c r="K51" s="202"/>
      <c r="L51" s="75" t="str">
        <f>IFERROR(VLOOKUP(J51,'TABELA DE DEFEITOS'!$A$4:$B$1048576,2,0),"")</f>
        <v>ES21</v>
      </c>
      <c r="M51" s="76" t="str">
        <f>IFERROR(VLOOKUP(J51,'TABELA DE DEFEITOS'!$A$4:$I$1048576,9,0),"")</f>
        <v>A</v>
      </c>
      <c r="N51" s="73"/>
      <c r="O51" s="77" t="s">
        <v>388</v>
      </c>
      <c r="P51" s="77"/>
      <c r="Q51" s="78" t="s">
        <v>400</v>
      </c>
      <c r="R51" s="79"/>
    </row>
    <row r="52" spans="1:18">
      <c r="A52" s="69">
        <f t="shared" si="0"/>
        <v>38</v>
      </c>
      <c r="B52" s="70"/>
      <c r="C52" s="80"/>
      <c r="D52" s="71">
        <v>0.73958333333333337</v>
      </c>
      <c r="E52" s="72" t="s">
        <v>1484</v>
      </c>
      <c r="F52" s="73" t="s">
        <v>371</v>
      </c>
      <c r="G52" s="73" t="s">
        <v>1230</v>
      </c>
      <c r="H52" s="74" t="s">
        <v>439</v>
      </c>
      <c r="I52" s="74"/>
      <c r="J52" s="202"/>
      <c r="K52" s="202"/>
      <c r="L52" s="75" t="str">
        <f>IFERROR(VLOOKUP(J52,'TABELA DE DEFEITOS'!$A$4:$B$1048576,2,0),"")</f>
        <v/>
      </c>
      <c r="M52" s="76" t="str">
        <f>IFERROR(VLOOKUP(J52,'TABELA DE DEFEITOS'!$A$4:$I$1048576,9,0),"")</f>
        <v/>
      </c>
      <c r="N52" s="73"/>
      <c r="O52" s="77"/>
      <c r="P52" s="77"/>
      <c r="Q52" s="78"/>
      <c r="R52" s="79"/>
    </row>
    <row r="53" spans="1:18">
      <c r="A53" s="69">
        <f t="shared" si="0"/>
        <v>39</v>
      </c>
      <c r="B53" s="70"/>
      <c r="C53" s="71">
        <v>0.7402777777777777</v>
      </c>
      <c r="D53" s="71">
        <v>0.77083333333333337</v>
      </c>
      <c r="E53" s="72"/>
      <c r="F53" s="73"/>
      <c r="G53" s="73"/>
      <c r="H53" s="74" t="s">
        <v>1423</v>
      </c>
      <c r="I53" s="74"/>
      <c r="J53" s="202"/>
      <c r="K53" s="202"/>
      <c r="L53" s="75" t="str">
        <f>IFERROR(VLOOKUP(J53,'TABELA DE DEFEITOS'!$A$4:$B$1048576,2,0),"")</f>
        <v/>
      </c>
      <c r="M53" s="76" t="str">
        <f>IFERROR(VLOOKUP(J53,'TABELA DE DEFEITOS'!$A$4:$I$1048576,9,0),"")</f>
        <v/>
      </c>
      <c r="N53" s="73"/>
      <c r="O53" s="77"/>
      <c r="P53" s="77"/>
      <c r="Q53" s="78"/>
      <c r="R53" s="79" t="s">
        <v>1485</v>
      </c>
    </row>
    <row r="54" spans="1:18">
      <c r="A54" s="69">
        <f t="shared" si="0"/>
        <v>40</v>
      </c>
      <c r="B54" s="70">
        <v>43453</v>
      </c>
      <c r="C54" s="71">
        <v>0.32291666666666669</v>
      </c>
      <c r="D54" s="71">
        <v>0.33611111111111108</v>
      </c>
      <c r="E54" s="72"/>
      <c r="F54" s="73"/>
      <c r="G54" s="73"/>
      <c r="H54" s="74" t="s">
        <v>1423</v>
      </c>
      <c r="I54" s="74"/>
      <c r="J54" s="202"/>
      <c r="K54" s="202"/>
      <c r="L54" s="75" t="str">
        <f>IFERROR(VLOOKUP(J54,'TABELA DE DEFEITOS'!$A$4:$B$1048576,2,0),"")</f>
        <v/>
      </c>
      <c r="M54" s="76" t="str">
        <f>IFERROR(VLOOKUP(J54,'TABELA DE DEFEITOS'!$A$4:$I$1048576,9,0),"")</f>
        <v/>
      </c>
      <c r="N54" s="73"/>
      <c r="O54" s="77"/>
      <c r="P54" s="77"/>
      <c r="Q54" s="78"/>
      <c r="R54" s="79" t="s">
        <v>1486</v>
      </c>
    </row>
    <row r="55" spans="1:18">
      <c r="A55" s="69">
        <f t="shared" si="0"/>
        <v>41</v>
      </c>
      <c r="B55" s="70"/>
      <c r="C55" s="71">
        <v>0.33680555555555558</v>
      </c>
      <c r="D55" s="80"/>
      <c r="E55" s="72" t="s">
        <v>1488</v>
      </c>
      <c r="F55" s="73" t="s">
        <v>371</v>
      </c>
      <c r="G55" s="73" t="s">
        <v>1230</v>
      </c>
      <c r="H55" s="74" t="s">
        <v>1172</v>
      </c>
      <c r="I55" s="74" t="s">
        <v>479</v>
      </c>
      <c r="J55" s="202" t="s">
        <v>481</v>
      </c>
      <c r="K55" s="202"/>
      <c r="L55" s="75" t="str">
        <f>IFERROR(VLOOKUP(J55,'TABELA DE DEFEITOS'!$A$4:$B$1048576,2,0),"")</f>
        <v>CB04</v>
      </c>
      <c r="M55" s="76" t="str">
        <f>IFERROR(VLOOKUP(J55,'TABELA DE DEFEITOS'!$A$4:$I$1048576,9,0),"")</f>
        <v>A</v>
      </c>
      <c r="N55" s="73"/>
      <c r="O55" s="77" t="s">
        <v>388</v>
      </c>
      <c r="P55" s="77"/>
      <c r="Q55" s="78" t="s">
        <v>400</v>
      </c>
      <c r="R55" s="79" t="s">
        <v>1487</v>
      </c>
    </row>
    <row r="56" spans="1:18">
      <c r="A56" s="69">
        <f t="shared" si="0"/>
        <v>42</v>
      </c>
      <c r="B56" s="70"/>
      <c r="C56" s="80"/>
      <c r="D56" s="80"/>
      <c r="E56" s="72" t="s">
        <v>1489</v>
      </c>
      <c r="F56" s="73" t="s">
        <v>371</v>
      </c>
      <c r="G56" s="73" t="s">
        <v>1230</v>
      </c>
      <c r="H56" s="74" t="s">
        <v>1172</v>
      </c>
      <c r="I56" s="74" t="s">
        <v>479</v>
      </c>
      <c r="J56" s="202" t="s">
        <v>481</v>
      </c>
      <c r="K56" s="202"/>
      <c r="L56" s="75" t="str">
        <f>IFERROR(VLOOKUP(J56,'TABELA DE DEFEITOS'!$A$4:$B$1048576,2,0),"")</f>
        <v>CB04</v>
      </c>
      <c r="M56" s="76" t="str">
        <f>IFERROR(VLOOKUP(J56,'TABELA DE DEFEITOS'!$A$4:$I$1048576,9,0),"")</f>
        <v>A</v>
      </c>
      <c r="N56" s="73"/>
      <c r="O56" s="77" t="s">
        <v>388</v>
      </c>
      <c r="P56" s="77"/>
      <c r="Q56" s="78" t="s">
        <v>400</v>
      </c>
      <c r="R56" s="79"/>
    </row>
    <row r="57" spans="1:18">
      <c r="A57" s="69">
        <f t="shared" si="0"/>
        <v>43</v>
      </c>
      <c r="B57" s="70"/>
      <c r="C57" s="80"/>
      <c r="D57" s="80"/>
      <c r="E57" s="72" t="s">
        <v>1490</v>
      </c>
      <c r="F57" s="73" t="s">
        <v>371</v>
      </c>
      <c r="G57" s="73" t="s">
        <v>1186</v>
      </c>
      <c r="H57" s="74" t="s">
        <v>1168</v>
      </c>
      <c r="I57" s="74" t="s">
        <v>459</v>
      </c>
      <c r="J57" s="202" t="s">
        <v>608</v>
      </c>
      <c r="K57" s="202"/>
      <c r="L57" s="75" t="str">
        <f>IFERROR(VLOOKUP(J57,'TABELA DE DEFEITOS'!$A$4:$B$1048576,2,0),"")</f>
        <v>AF01</v>
      </c>
      <c r="M57" s="76" t="str">
        <f>IFERROR(VLOOKUP(J57,'TABELA DE DEFEITOS'!$A$4:$I$1048576,9,0),"")</f>
        <v>P2</v>
      </c>
      <c r="N57" s="73"/>
      <c r="O57" s="77" t="s">
        <v>388</v>
      </c>
      <c r="P57" s="77"/>
      <c r="Q57" s="78" t="s">
        <v>400</v>
      </c>
      <c r="R57" s="79" t="s">
        <v>1491</v>
      </c>
    </row>
    <row r="58" spans="1:18">
      <c r="A58" s="69">
        <f t="shared" si="0"/>
        <v>44</v>
      </c>
      <c r="B58" s="70"/>
      <c r="C58" s="80"/>
      <c r="D58" s="80"/>
      <c r="E58" s="72" t="s">
        <v>1492</v>
      </c>
      <c r="F58" s="73" t="s">
        <v>371</v>
      </c>
      <c r="G58" s="73" t="s">
        <v>1186</v>
      </c>
      <c r="H58" s="74" t="s">
        <v>1169</v>
      </c>
      <c r="I58" s="74" t="s">
        <v>1175</v>
      </c>
      <c r="J58" s="202" t="s">
        <v>564</v>
      </c>
      <c r="K58" s="202"/>
      <c r="L58" s="75" t="str">
        <f>IFERROR(VLOOKUP(J58,'TABELA DE DEFEITOS'!$A$4:$B$1048576,2,0),"")</f>
        <v>IS16</v>
      </c>
      <c r="M58" s="76" t="str">
        <f>IFERROR(VLOOKUP(J58,'TABELA DE DEFEITOS'!$A$4:$I$1048576,9,0),"")</f>
        <v>P2</v>
      </c>
      <c r="N58" s="73" t="s">
        <v>24</v>
      </c>
      <c r="O58" s="77" t="s">
        <v>388</v>
      </c>
      <c r="P58" s="77"/>
      <c r="Q58" s="78" t="s">
        <v>400</v>
      </c>
      <c r="R58" s="79" t="s">
        <v>1493</v>
      </c>
    </row>
    <row r="59" spans="1:18">
      <c r="A59" s="69">
        <f t="shared" si="0"/>
        <v>45</v>
      </c>
      <c r="B59" s="70"/>
      <c r="C59" s="80"/>
      <c r="D59" s="80"/>
      <c r="E59" s="72" t="s">
        <v>1494</v>
      </c>
      <c r="F59" s="73" t="s">
        <v>371</v>
      </c>
      <c r="G59" s="73" t="s">
        <v>1186</v>
      </c>
      <c r="H59" s="74" t="s">
        <v>1173</v>
      </c>
      <c r="I59" s="74" t="s">
        <v>1177</v>
      </c>
      <c r="J59" s="202" t="s">
        <v>424</v>
      </c>
      <c r="K59" s="202"/>
      <c r="L59" s="75" t="str">
        <f>IFERROR(VLOOKUP(J59,'TABELA DE DEFEITOS'!$A$4:$B$1048576,2,0),"")</f>
        <v>FA27</v>
      </c>
      <c r="M59" s="76" t="str">
        <f>IFERROR(VLOOKUP(J59,'TABELA DE DEFEITOS'!$A$4:$I$1048576,9,0),"")</f>
        <v>P2</v>
      </c>
      <c r="N59" s="73" t="s">
        <v>6</v>
      </c>
      <c r="O59" s="77" t="s">
        <v>388</v>
      </c>
      <c r="P59" s="77"/>
      <c r="Q59" s="78" t="s">
        <v>400</v>
      </c>
      <c r="R59" s="79" t="s">
        <v>1495</v>
      </c>
    </row>
    <row r="60" spans="1:18">
      <c r="A60" s="69"/>
      <c r="B60" s="70"/>
      <c r="C60" s="80"/>
      <c r="D60" s="71"/>
      <c r="E60" s="72"/>
      <c r="F60" s="73"/>
      <c r="G60" s="73"/>
      <c r="H60" s="74"/>
      <c r="I60" s="74"/>
      <c r="J60" s="202"/>
      <c r="K60" s="202"/>
      <c r="L60" s="75"/>
      <c r="M60" s="76"/>
      <c r="N60" s="73"/>
      <c r="O60" s="77"/>
      <c r="P60" s="77"/>
      <c r="Q60" s="78"/>
      <c r="R60" s="79"/>
    </row>
    <row r="61" spans="1:18">
      <c r="A61" s="69">
        <f t="shared" si="0"/>
        <v>1</v>
      </c>
      <c r="B61" s="70"/>
      <c r="C61" s="71"/>
      <c r="D61" s="71">
        <v>0.51458333333333328</v>
      </c>
      <c r="E61" s="72" t="s">
        <v>1496</v>
      </c>
      <c r="F61" s="73" t="s">
        <v>371</v>
      </c>
      <c r="G61" s="73" t="s">
        <v>1186</v>
      </c>
      <c r="H61" s="74" t="s">
        <v>439</v>
      </c>
      <c r="I61" s="74"/>
      <c r="J61" s="202"/>
      <c r="K61" s="202"/>
      <c r="L61" s="75" t="str">
        <f>IFERROR(VLOOKUP(J61,'TABELA DE DEFEITOS'!$A$4:$B$1048576,2,0),"")</f>
        <v/>
      </c>
      <c r="M61" s="76" t="str">
        <f>IFERROR(VLOOKUP(J61,'TABELA DE DEFEITOS'!$A$4:$I$1048576,9,0),"")</f>
        <v/>
      </c>
      <c r="N61" s="73"/>
      <c r="O61" s="77"/>
      <c r="P61" s="77"/>
      <c r="Q61" s="78"/>
      <c r="R61" s="79" t="s">
        <v>1446</v>
      </c>
    </row>
    <row r="62" spans="1:18">
      <c r="A62" s="69">
        <f t="shared" si="0"/>
        <v>2</v>
      </c>
      <c r="B62" s="70"/>
      <c r="C62" s="71">
        <v>0.51527777777777783</v>
      </c>
      <c r="D62" s="71">
        <v>0.53472222222222221</v>
      </c>
      <c r="E62" s="72"/>
      <c r="F62" s="73"/>
      <c r="G62" s="73"/>
      <c r="H62" s="74" t="s">
        <v>1423</v>
      </c>
      <c r="I62" s="74"/>
      <c r="J62" s="202"/>
      <c r="K62" s="202"/>
      <c r="L62" s="75" t="str">
        <f>IFERROR(VLOOKUP(J62,'TABELA DE DEFEITOS'!$A$4:$B$1048576,2,0),"")</f>
        <v/>
      </c>
      <c r="M62" s="76" t="str">
        <f>IFERROR(VLOOKUP(J62,'TABELA DE DEFEITOS'!$A$4:$I$1048576,9,0),"")</f>
        <v/>
      </c>
      <c r="N62" s="73"/>
      <c r="O62" s="77"/>
      <c r="P62" s="77"/>
      <c r="Q62" s="78"/>
      <c r="R62" s="79"/>
    </row>
    <row r="63" spans="1:18">
      <c r="A63" s="69">
        <f t="shared" si="0"/>
        <v>3</v>
      </c>
      <c r="B63" s="70"/>
      <c r="C63" s="71">
        <v>0.5625</v>
      </c>
      <c r="D63" s="71">
        <v>0.60763888888888895</v>
      </c>
      <c r="E63" s="72"/>
      <c r="F63" s="73"/>
      <c r="G63" s="73"/>
      <c r="H63" s="74" t="s">
        <v>1423</v>
      </c>
      <c r="I63" s="74"/>
      <c r="J63" s="202"/>
      <c r="K63" s="202"/>
      <c r="L63" s="75" t="str">
        <f>IFERROR(VLOOKUP(J63,'TABELA DE DEFEITOS'!$A$4:$B$1048576,2,0),"")</f>
        <v/>
      </c>
      <c r="M63" s="76" t="str">
        <f>IFERROR(VLOOKUP(J63,'TABELA DE DEFEITOS'!$A$4:$I$1048576,9,0),"")</f>
        <v/>
      </c>
      <c r="N63" s="73"/>
      <c r="O63" s="77"/>
      <c r="P63" s="77"/>
      <c r="Q63" s="78"/>
      <c r="R63" s="79"/>
    </row>
    <row r="64" spans="1:18">
      <c r="A64" s="69" t="str">
        <f t="shared" si="0"/>
        <v/>
      </c>
      <c r="B64" s="70"/>
      <c r="C64" s="80"/>
      <c r="D64" s="80"/>
      <c r="E64" s="72"/>
      <c r="F64" s="73"/>
      <c r="G64" s="73"/>
      <c r="H64" s="74"/>
      <c r="I64" s="74"/>
      <c r="J64" s="202"/>
      <c r="K64" s="202"/>
      <c r="L64" s="75" t="str">
        <f>IFERROR(VLOOKUP(J64,'TABELA DE DEFEITOS'!$A$4:$B$1048576,2,0),"")</f>
        <v/>
      </c>
      <c r="M64" s="76" t="str">
        <f>IFERROR(VLOOKUP(J64,'TABELA DE DEFEITOS'!$A$4:$I$1048576,9,0),"")</f>
        <v/>
      </c>
      <c r="N64" s="73"/>
      <c r="O64" s="77"/>
      <c r="P64" s="77"/>
      <c r="Q64" s="78"/>
      <c r="R64" s="79"/>
    </row>
    <row r="65" spans="1:18">
      <c r="A65" s="69" t="str">
        <f t="shared" si="0"/>
        <v/>
      </c>
      <c r="B65" s="70"/>
      <c r="C65" s="80"/>
      <c r="D65" s="80"/>
      <c r="E65" s="72"/>
      <c r="F65" s="73"/>
      <c r="G65" s="73"/>
      <c r="H65" s="74"/>
      <c r="I65" s="74"/>
      <c r="J65" s="202"/>
      <c r="K65" s="202"/>
      <c r="L65" s="75" t="str">
        <f>IFERROR(VLOOKUP(J65,'TABELA DE DEFEITOS'!$A$4:$B$1048576,2,0),"")</f>
        <v/>
      </c>
      <c r="M65" s="76" t="str">
        <f>IFERROR(VLOOKUP(J65,'TABELA DE DEFEITOS'!$A$4:$I$1048576,9,0),"")</f>
        <v/>
      </c>
      <c r="N65" s="73"/>
      <c r="O65" s="77"/>
      <c r="P65" s="77"/>
      <c r="Q65" s="78"/>
      <c r="R65" s="79"/>
    </row>
    <row r="66" spans="1:18">
      <c r="A66" s="69" t="str">
        <f t="shared" si="0"/>
        <v/>
      </c>
      <c r="B66" s="70"/>
      <c r="C66" s="80"/>
      <c r="D66" s="80"/>
      <c r="E66" s="72"/>
      <c r="F66" s="73"/>
      <c r="G66" s="73"/>
      <c r="H66" s="74"/>
      <c r="I66" s="74"/>
      <c r="J66" s="202"/>
      <c r="K66" s="202"/>
      <c r="L66" s="75" t="str">
        <f>IFERROR(VLOOKUP(J66,'TABELA DE DEFEITOS'!$A$4:$B$1048576,2,0),"")</f>
        <v/>
      </c>
      <c r="M66" s="76" t="str">
        <f>IFERROR(VLOOKUP(J66,'TABELA DE DEFEITOS'!$A$4:$I$1048576,9,0),"")</f>
        <v/>
      </c>
      <c r="N66" s="73"/>
      <c r="O66" s="77"/>
      <c r="P66" s="77"/>
      <c r="Q66" s="78"/>
      <c r="R66" s="79"/>
    </row>
    <row r="67" spans="1:18">
      <c r="A67" s="69" t="str">
        <f t="shared" si="0"/>
        <v/>
      </c>
      <c r="B67" s="70"/>
      <c r="C67" s="80"/>
      <c r="D67" s="80"/>
      <c r="E67" s="72"/>
      <c r="F67" s="73"/>
      <c r="G67" s="73"/>
      <c r="H67" s="74"/>
      <c r="I67" s="74"/>
      <c r="J67" s="202"/>
      <c r="K67" s="202"/>
      <c r="L67" s="75" t="str">
        <f>IFERROR(VLOOKUP(J67,'TABELA DE DEFEITOS'!$A$4:$B$1048576,2,0),"")</f>
        <v/>
      </c>
      <c r="M67" s="76" t="str">
        <f>IFERROR(VLOOKUP(J67,'TABELA DE DEFEITOS'!$A$4:$I$1048576,9,0),"")</f>
        <v/>
      </c>
      <c r="N67" s="73"/>
      <c r="O67" s="77"/>
      <c r="P67" s="77"/>
      <c r="Q67" s="78"/>
      <c r="R67" s="79"/>
    </row>
    <row r="68" spans="1:18">
      <c r="A68" s="69" t="str">
        <f t="shared" si="0"/>
        <v/>
      </c>
      <c r="B68" s="70"/>
      <c r="C68" s="80"/>
      <c r="D68" s="80"/>
      <c r="E68" s="72"/>
      <c r="F68" s="73"/>
      <c r="G68" s="73"/>
      <c r="H68" s="74"/>
      <c r="I68" s="74"/>
      <c r="J68" s="202"/>
      <c r="K68" s="202"/>
      <c r="L68" s="75" t="str">
        <f>IFERROR(VLOOKUP(J68,'TABELA DE DEFEITOS'!$A$4:$B$1048576,2,0),"")</f>
        <v/>
      </c>
      <c r="M68" s="76" t="str">
        <f>IFERROR(VLOOKUP(J68,'TABELA DE DEFEITOS'!$A$4:$I$1048576,9,0),"")</f>
        <v/>
      </c>
      <c r="N68" s="73"/>
      <c r="O68" s="77"/>
      <c r="P68" s="77"/>
      <c r="Q68" s="78"/>
      <c r="R68" s="79"/>
    </row>
    <row r="69" spans="1:18">
      <c r="A69" s="69" t="str">
        <f t="shared" si="0"/>
        <v/>
      </c>
      <c r="B69" s="70"/>
      <c r="C69" s="80"/>
      <c r="D69" s="80"/>
      <c r="E69" s="72"/>
      <c r="F69" s="73"/>
      <c r="G69" s="73"/>
      <c r="H69" s="74"/>
      <c r="I69" s="74"/>
      <c r="J69" s="202"/>
      <c r="K69" s="202"/>
      <c r="L69" s="75" t="str">
        <f>IFERROR(VLOOKUP(J69,'TABELA DE DEFEITOS'!$A$4:$B$1048576,2,0),"")</f>
        <v/>
      </c>
      <c r="M69" s="76" t="str">
        <f>IFERROR(VLOOKUP(J69,'TABELA DE DEFEITOS'!$A$4:$I$1048576,9,0),"")</f>
        <v/>
      </c>
      <c r="N69" s="73"/>
      <c r="O69" s="77"/>
      <c r="P69" s="77"/>
      <c r="Q69" s="78"/>
      <c r="R69" s="79"/>
    </row>
    <row r="70" spans="1:18">
      <c r="A70" s="69" t="str">
        <f t="shared" si="0"/>
        <v/>
      </c>
      <c r="B70" s="70"/>
      <c r="C70" s="80"/>
      <c r="D70" s="80"/>
      <c r="E70" s="72"/>
      <c r="F70" s="73"/>
      <c r="G70" s="73"/>
      <c r="H70" s="74"/>
      <c r="I70" s="74"/>
      <c r="J70" s="202"/>
      <c r="K70" s="202"/>
      <c r="L70" s="75" t="str">
        <f>IFERROR(VLOOKUP(J70,'TABELA DE DEFEITOS'!$A$4:$B$1048576,2,0),"")</f>
        <v/>
      </c>
      <c r="M70" s="76" t="str">
        <f>IFERROR(VLOOKUP(J70,'TABELA DE DEFEITOS'!$A$4:$I$1048576,9,0),"")</f>
        <v/>
      </c>
      <c r="N70" s="73"/>
      <c r="O70" s="77"/>
      <c r="P70" s="77"/>
      <c r="Q70" s="78"/>
      <c r="R70" s="79"/>
    </row>
    <row r="71" spans="1:18">
      <c r="A71" s="69" t="str">
        <f t="shared" si="0"/>
        <v/>
      </c>
      <c r="B71" s="70"/>
      <c r="C71" s="80"/>
      <c r="D71" s="80"/>
      <c r="E71" s="72"/>
      <c r="F71" s="73"/>
      <c r="G71" s="73"/>
      <c r="H71" s="74"/>
      <c r="I71" s="74"/>
      <c r="J71" s="202"/>
      <c r="K71" s="202"/>
      <c r="L71" s="75" t="str">
        <f>IFERROR(VLOOKUP(J71,'TABELA DE DEFEITOS'!$A$4:$B$1048576,2,0),"")</f>
        <v/>
      </c>
      <c r="M71" s="76" t="str">
        <f>IFERROR(VLOOKUP(J71,'TABELA DE DEFEITOS'!$A$4:$I$1048576,9,0),"")</f>
        <v/>
      </c>
      <c r="N71" s="73"/>
      <c r="O71" s="77"/>
      <c r="P71" s="77"/>
      <c r="Q71" s="78"/>
      <c r="R71" s="79"/>
    </row>
    <row r="72" spans="1:18">
      <c r="A72" s="69" t="str">
        <f t="shared" si="0"/>
        <v/>
      </c>
      <c r="B72" s="70"/>
      <c r="C72" s="80"/>
      <c r="D72" s="80"/>
      <c r="E72" s="72"/>
      <c r="F72" s="73"/>
      <c r="G72" s="73"/>
      <c r="H72" s="74"/>
      <c r="I72" s="74"/>
      <c r="J72" s="202"/>
      <c r="K72" s="202"/>
      <c r="L72" s="75" t="str">
        <f>IFERROR(VLOOKUP(J72,'TABELA DE DEFEITOS'!$A$4:$B$1048576,2,0),"")</f>
        <v/>
      </c>
      <c r="M72" s="76" t="str">
        <f>IFERROR(VLOOKUP(J72,'TABELA DE DEFEITOS'!$A$4:$I$1048576,9,0),"")</f>
        <v/>
      </c>
      <c r="N72" s="73"/>
      <c r="O72" s="77"/>
      <c r="P72" s="77"/>
      <c r="Q72" s="78"/>
      <c r="R72" s="79"/>
    </row>
    <row r="73" spans="1:18">
      <c r="A73" s="69" t="str">
        <f t="shared" si="0"/>
        <v/>
      </c>
      <c r="B73" s="70"/>
      <c r="C73" s="80"/>
      <c r="D73" s="80"/>
      <c r="E73" s="72"/>
      <c r="F73" s="73"/>
      <c r="G73" s="73"/>
      <c r="H73" s="74"/>
      <c r="I73" s="74"/>
      <c r="J73" s="202"/>
      <c r="K73" s="202"/>
      <c r="L73" s="75" t="str">
        <f>IFERROR(VLOOKUP(J73,'TABELA DE DEFEITOS'!$A$4:$B$1048576,2,0),"")</f>
        <v/>
      </c>
      <c r="M73" s="76" t="str">
        <f>IFERROR(VLOOKUP(J73,'TABELA DE DEFEITOS'!$A$4:$I$1048576,9,0),"")</f>
        <v/>
      </c>
      <c r="N73" s="73"/>
      <c r="O73" s="77"/>
      <c r="P73" s="77"/>
      <c r="Q73" s="78"/>
      <c r="R73" s="79"/>
    </row>
    <row r="74" spans="1:18">
      <c r="A74" s="69" t="str">
        <f t="shared" si="0"/>
        <v/>
      </c>
      <c r="B74" s="70"/>
      <c r="C74" s="80"/>
      <c r="D74" s="80"/>
      <c r="E74" s="72"/>
      <c r="F74" s="73"/>
      <c r="G74" s="73"/>
      <c r="H74" s="74"/>
      <c r="I74" s="74"/>
      <c r="J74" s="202"/>
      <c r="K74" s="202"/>
      <c r="L74" s="75" t="str">
        <f>IFERROR(VLOOKUP(J74,'TABELA DE DEFEITOS'!$A$4:$B$1048576,2,0),"")</f>
        <v/>
      </c>
      <c r="M74" s="76" t="str">
        <f>IFERROR(VLOOKUP(J74,'TABELA DE DEFEITOS'!$A$4:$I$1048576,9,0),"")</f>
        <v/>
      </c>
      <c r="N74" s="73"/>
      <c r="O74" s="77"/>
      <c r="P74" s="77"/>
      <c r="Q74" s="78"/>
      <c r="R74" s="79"/>
    </row>
    <row r="75" spans="1:18">
      <c r="A75" s="69" t="str">
        <f t="shared" ref="A75:A138" si="1">IF(H75="","",A74+1)</f>
        <v/>
      </c>
      <c r="B75" s="70"/>
      <c r="C75" s="80"/>
      <c r="D75" s="80"/>
      <c r="E75" s="72"/>
      <c r="F75" s="73"/>
      <c r="G75" s="73"/>
      <c r="H75" s="74"/>
      <c r="I75" s="74"/>
      <c r="J75" s="202"/>
      <c r="K75" s="202"/>
      <c r="L75" s="75" t="str">
        <f>IFERROR(VLOOKUP(J75,'TABELA DE DEFEITOS'!$A$4:$B$1048576,2,0),"")</f>
        <v/>
      </c>
      <c r="M75" s="76" t="str">
        <f>IFERROR(VLOOKUP(J75,'TABELA DE DEFEITOS'!$A$4:$I$1048576,9,0),"")</f>
        <v/>
      </c>
      <c r="N75" s="73"/>
      <c r="O75" s="77"/>
      <c r="P75" s="77"/>
      <c r="Q75" s="78"/>
      <c r="R75" s="79"/>
    </row>
    <row r="76" spans="1:18">
      <c r="A76" s="69" t="str">
        <f t="shared" si="1"/>
        <v/>
      </c>
      <c r="B76" s="70"/>
      <c r="C76" s="80"/>
      <c r="D76" s="80"/>
      <c r="E76" s="72"/>
      <c r="F76" s="73"/>
      <c r="G76" s="73"/>
      <c r="H76" s="74"/>
      <c r="I76" s="74"/>
      <c r="J76" s="202"/>
      <c r="K76" s="202"/>
      <c r="L76" s="75" t="str">
        <f>IFERROR(VLOOKUP(J76,'TABELA DE DEFEITOS'!$A$4:$B$1048576,2,0),"")</f>
        <v/>
      </c>
      <c r="M76" s="76" t="str">
        <f>IFERROR(VLOOKUP(J76,'TABELA DE DEFEITOS'!$A$4:$I$1048576,9,0),"")</f>
        <v/>
      </c>
      <c r="N76" s="73"/>
      <c r="O76" s="77"/>
      <c r="P76" s="77"/>
      <c r="Q76" s="78"/>
      <c r="R76" s="79"/>
    </row>
    <row r="77" spans="1:18">
      <c r="A77" s="69" t="str">
        <f t="shared" si="1"/>
        <v/>
      </c>
      <c r="B77" s="70"/>
      <c r="C77" s="80"/>
      <c r="D77" s="80"/>
      <c r="E77" s="72"/>
      <c r="F77" s="73"/>
      <c r="G77" s="73"/>
      <c r="H77" s="74"/>
      <c r="I77" s="74"/>
      <c r="J77" s="202"/>
      <c r="K77" s="202"/>
      <c r="L77" s="75" t="str">
        <f>IFERROR(VLOOKUP(J77,'TABELA DE DEFEITOS'!$A$4:$B$1048576,2,0),"")</f>
        <v/>
      </c>
      <c r="M77" s="76" t="str">
        <f>IFERROR(VLOOKUP(J77,'TABELA DE DEFEITOS'!$A$4:$I$1048576,9,0),"")</f>
        <v/>
      </c>
      <c r="N77" s="73"/>
      <c r="O77" s="77"/>
      <c r="P77" s="77"/>
      <c r="Q77" s="78"/>
      <c r="R77" s="79"/>
    </row>
    <row r="78" spans="1:18">
      <c r="A78" s="69" t="str">
        <f t="shared" si="1"/>
        <v/>
      </c>
      <c r="B78" s="70"/>
      <c r="C78" s="80"/>
      <c r="D78" s="80"/>
      <c r="E78" s="72"/>
      <c r="F78" s="73"/>
      <c r="G78" s="73"/>
      <c r="H78" s="74"/>
      <c r="I78" s="74"/>
      <c r="J78" s="202"/>
      <c r="K78" s="202"/>
      <c r="L78" s="75" t="str">
        <f>IFERROR(VLOOKUP(J78,'TABELA DE DEFEITOS'!$A$4:$B$1048576,2,0),"")</f>
        <v/>
      </c>
      <c r="M78" s="76" t="str">
        <f>IFERROR(VLOOKUP(J78,'TABELA DE DEFEITOS'!$A$4:$I$1048576,9,0),"")</f>
        <v/>
      </c>
      <c r="N78" s="73"/>
      <c r="O78" s="77"/>
      <c r="P78" s="77"/>
      <c r="Q78" s="78"/>
      <c r="R78" s="79"/>
    </row>
    <row r="79" spans="1:18">
      <c r="A79" s="69" t="str">
        <f t="shared" si="1"/>
        <v/>
      </c>
      <c r="B79" s="70"/>
      <c r="C79" s="80"/>
      <c r="D79" s="80"/>
      <c r="E79" s="72"/>
      <c r="F79" s="73"/>
      <c r="G79" s="73"/>
      <c r="H79" s="74"/>
      <c r="I79" s="74"/>
      <c r="J79" s="202"/>
      <c r="K79" s="202"/>
      <c r="L79" s="75" t="str">
        <f>IFERROR(VLOOKUP(J79,'TABELA DE DEFEITOS'!$A$4:$B$1048576,2,0),"")</f>
        <v/>
      </c>
      <c r="M79" s="76" t="str">
        <f>IFERROR(VLOOKUP(J79,'TABELA DE DEFEITOS'!$A$4:$I$1048576,9,0),"")</f>
        <v/>
      </c>
      <c r="N79" s="73"/>
      <c r="O79" s="77"/>
      <c r="P79" s="77"/>
      <c r="Q79" s="78"/>
      <c r="R79" s="79"/>
    </row>
    <row r="80" spans="1:18">
      <c r="A80" s="69" t="str">
        <f t="shared" si="1"/>
        <v/>
      </c>
      <c r="B80" s="70"/>
      <c r="C80" s="80"/>
      <c r="D80" s="80"/>
      <c r="E80" s="72"/>
      <c r="F80" s="73"/>
      <c r="G80" s="73"/>
      <c r="H80" s="74"/>
      <c r="I80" s="74"/>
      <c r="J80" s="202"/>
      <c r="K80" s="202"/>
      <c r="L80" s="75" t="str">
        <f>IFERROR(VLOOKUP(J80,'TABELA DE DEFEITOS'!$A$4:$B$1048576,2,0),"")</f>
        <v/>
      </c>
      <c r="M80" s="76" t="str">
        <f>IFERROR(VLOOKUP(J80,'TABELA DE DEFEITOS'!$A$4:$I$1048576,9,0),"")</f>
        <v/>
      </c>
      <c r="N80" s="73"/>
      <c r="O80" s="77"/>
      <c r="P80" s="77"/>
      <c r="Q80" s="78"/>
      <c r="R80" s="79"/>
    </row>
    <row r="81" spans="1:18">
      <c r="A81" s="69" t="str">
        <f t="shared" si="1"/>
        <v/>
      </c>
      <c r="B81" s="70"/>
      <c r="C81" s="80"/>
      <c r="D81" s="80"/>
      <c r="E81" s="72"/>
      <c r="F81" s="73"/>
      <c r="G81" s="73"/>
      <c r="H81" s="74"/>
      <c r="I81" s="74"/>
      <c r="J81" s="202"/>
      <c r="K81" s="202"/>
      <c r="L81" s="75" t="str">
        <f>IFERROR(VLOOKUP(J81,'TABELA DE DEFEITOS'!$A$4:$B$1048576,2,0),"")</f>
        <v/>
      </c>
      <c r="M81" s="76" t="str">
        <f>IFERROR(VLOOKUP(J81,'TABELA DE DEFEITOS'!$A$4:$I$1048576,9,0),"")</f>
        <v/>
      </c>
      <c r="N81" s="73"/>
      <c r="O81" s="77"/>
      <c r="P81" s="77"/>
      <c r="Q81" s="78"/>
      <c r="R81" s="79"/>
    </row>
    <row r="82" spans="1:18">
      <c r="A82" s="69" t="str">
        <f t="shared" si="1"/>
        <v/>
      </c>
      <c r="B82" s="70"/>
      <c r="C82" s="80"/>
      <c r="D82" s="80"/>
      <c r="E82" s="72"/>
      <c r="F82" s="73"/>
      <c r="G82" s="73"/>
      <c r="H82" s="74"/>
      <c r="I82" s="74"/>
      <c r="J82" s="202"/>
      <c r="K82" s="202"/>
      <c r="L82" s="75" t="str">
        <f>IFERROR(VLOOKUP(J82,'TABELA DE DEFEITOS'!$A$4:$B$1048576,2,0),"")</f>
        <v/>
      </c>
      <c r="M82" s="76" t="str">
        <f>IFERROR(VLOOKUP(J82,'TABELA DE DEFEITOS'!$A$4:$I$1048576,9,0),"")</f>
        <v/>
      </c>
      <c r="N82" s="73"/>
      <c r="O82" s="77"/>
      <c r="P82" s="77"/>
      <c r="Q82" s="78"/>
      <c r="R82" s="79"/>
    </row>
    <row r="83" spans="1:18">
      <c r="A83" s="69" t="str">
        <f t="shared" si="1"/>
        <v/>
      </c>
      <c r="B83" s="70"/>
      <c r="C83" s="80"/>
      <c r="D83" s="80"/>
      <c r="E83" s="72"/>
      <c r="F83" s="73"/>
      <c r="G83" s="73"/>
      <c r="H83" s="74"/>
      <c r="I83" s="74"/>
      <c r="J83" s="202"/>
      <c r="K83" s="202"/>
      <c r="L83" s="75" t="str">
        <f>IFERROR(VLOOKUP(J83,'TABELA DE DEFEITOS'!$A$4:$B$1048576,2,0),"")</f>
        <v/>
      </c>
      <c r="M83" s="76" t="str">
        <f>IFERROR(VLOOKUP(J83,'TABELA DE DEFEITOS'!$A$4:$I$1048576,9,0),"")</f>
        <v/>
      </c>
      <c r="N83" s="73"/>
      <c r="O83" s="77"/>
      <c r="P83" s="77"/>
      <c r="Q83" s="78"/>
      <c r="R83" s="79"/>
    </row>
    <row r="84" spans="1:18">
      <c r="A84" s="69" t="str">
        <f t="shared" si="1"/>
        <v/>
      </c>
      <c r="B84" s="70"/>
      <c r="C84" s="80"/>
      <c r="D84" s="80"/>
      <c r="E84" s="72"/>
      <c r="F84" s="73"/>
      <c r="G84" s="73"/>
      <c r="H84" s="74"/>
      <c r="I84" s="74"/>
      <c r="J84" s="202"/>
      <c r="K84" s="202"/>
      <c r="L84" s="75" t="str">
        <f>IFERROR(VLOOKUP(J84,'TABELA DE DEFEITOS'!$A$4:$B$1048576,2,0),"")</f>
        <v/>
      </c>
      <c r="M84" s="76" t="str">
        <f>IFERROR(VLOOKUP(J84,'TABELA DE DEFEITOS'!$A$4:$I$1048576,9,0),"")</f>
        <v/>
      </c>
      <c r="N84" s="73"/>
      <c r="O84" s="77"/>
      <c r="P84" s="77"/>
      <c r="Q84" s="78"/>
      <c r="R84" s="79"/>
    </row>
    <row r="85" spans="1:18">
      <c r="A85" s="69" t="str">
        <f t="shared" si="1"/>
        <v/>
      </c>
      <c r="B85" s="70"/>
      <c r="C85" s="80"/>
      <c r="D85" s="80"/>
      <c r="E85" s="72"/>
      <c r="F85" s="73"/>
      <c r="G85" s="73"/>
      <c r="H85" s="74"/>
      <c r="I85" s="74"/>
      <c r="J85" s="202"/>
      <c r="K85" s="202"/>
      <c r="L85" s="75" t="str">
        <f>IFERROR(VLOOKUP(J85,'TABELA DE DEFEITOS'!$A$4:$B$1048576,2,0),"")</f>
        <v/>
      </c>
      <c r="M85" s="76" t="str">
        <f>IFERROR(VLOOKUP(J85,'TABELA DE DEFEITOS'!$A$4:$I$1048576,9,0),"")</f>
        <v/>
      </c>
      <c r="N85" s="73"/>
      <c r="O85" s="77"/>
      <c r="P85" s="77"/>
      <c r="Q85" s="78"/>
      <c r="R85" s="79"/>
    </row>
    <row r="86" spans="1:18">
      <c r="A86" s="69" t="str">
        <f t="shared" si="1"/>
        <v/>
      </c>
      <c r="B86" s="70"/>
      <c r="C86" s="80"/>
      <c r="D86" s="80"/>
      <c r="E86" s="72"/>
      <c r="F86" s="73"/>
      <c r="G86" s="73"/>
      <c r="H86" s="74"/>
      <c r="I86" s="74"/>
      <c r="J86" s="202"/>
      <c r="K86" s="202"/>
      <c r="L86" s="75" t="str">
        <f>IFERROR(VLOOKUP(J86,'TABELA DE DEFEITOS'!$A$4:$B$1048576,2,0),"")</f>
        <v/>
      </c>
      <c r="M86" s="76" t="str">
        <f>IFERROR(VLOOKUP(J86,'TABELA DE DEFEITOS'!$A$4:$I$1048576,9,0),"")</f>
        <v/>
      </c>
      <c r="N86" s="73"/>
      <c r="O86" s="77"/>
      <c r="P86" s="77"/>
      <c r="Q86" s="78"/>
      <c r="R86" s="79"/>
    </row>
    <row r="87" spans="1:18">
      <c r="A87" s="69" t="str">
        <f t="shared" si="1"/>
        <v/>
      </c>
      <c r="B87" s="70"/>
      <c r="C87" s="80"/>
      <c r="D87" s="80"/>
      <c r="E87" s="72"/>
      <c r="F87" s="73"/>
      <c r="G87" s="73"/>
      <c r="H87" s="74"/>
      <c r="I87" s="74"/>
      <c r="J87" s="202"/>
      <c r="K87" s="202"/>
      <c r="L87" s="75" t="str">
        <f>IFERROR(VLOOKUP(J87,'TABELA DE DEFEITOS'!$A$4:$B$1048576,2,0),"")</f>
        <v/>
      </c>
      <c r="M87" s="76" t="str">
        <f>IFERROR(VLOOKUP(J87,'TABELA DE DEFEITOS'!$A$4:$I$1048576,9,0),"")</f>
        <v/>
      </c>
      <c r="N87" s="73"/>
      <c r="O87" s="77"/>
      <c r="P87" s="77"/>
      <c r="Q87" s="78"/>
      <c r="R87" s="79"/>
    </row>
    <row r="88" spans="1:18">
      <c r="A88" s="69" t="str">
        <f t="shared" si="1"/>
        <v/>
      </c>
      <c r="B88" s="70"/>
      <c r="C88" s="80"/>
      <c r="D88" s="80"/>
      <c r="E88" s="72"/>
      <c r="F88" s="73"/>
      <c r="G88" s="73"/>
      <c r="H88" s="74"/>
      <c r="I88" s="74"/>
      <c r="J88" s="202"/>
      <c r="K88" s="202"/>
      <c r="L88" s="75" t="str">
        <f>IFERROR(VLOOKUP(J88,'TABELA DE DEFEITOS'!$A$4:$B$1048576,2,0),"")</f>
        <v/>
      </c>
      <c r="M88" s="76" t="str">
        <f>IFERROR(VLOOKUP(J88,'TABELA DE DEFEITOS'!$A$4:$I$1048576,9,0),"")</f>
        <v/>
      </c>
      <c r="N88" s="73"/>
      <c r="O88" s="77"/>
      <c r="P88" s="77"/>
      <c r="Q88" s="78"/>
      <c r="R88" s="79"/>
    </row>
    <row r="89" spans="1:18">
      <c r="A89" s="69" t="str">
        <f t="shared" si="1"/>
        <v/>
      </c>
      <c r="B89" s="70"/>
      <c r="C89" s="80"/>
      <c r="D89" s="80"/>
      <c r="E89" s="72"/>
      <c r="F89" s="73"/>
      <c r="G89" s="73"/>
      <c r="H89" s="74"/>
      <c r="I89" s="74"/>
      <c r="J89" s="202"/>
      <c r="K89" s="202"/>
      <c r="L89" s="75" t="str">
        <f>IFERROR(VLOOKUP(J89,'TABELA DE DEFEITOS'!$A$4:$B$1048576,2,0),"")</f>
        <v/>
      </c>
      <c r="M89" s="76" t="str">
        <f>IFERROR(VLOOKUP(J89,'TABELA DE DEFEITOS'!$A$4:$I$1048576,9,0),"")</f>
        <v/>
      </c>
      <c r="N89" s="73"/>
      <c r="O89" s="77"/>
      <c r="P89" s="77"/>
      <c r="Q89" s="78"/>
      <c r="R89" s="79"/>
    </row>
    <row r="90" spans="1:18">
      <c r="A90" s="69" t="str">
        <f t="shared" si="1"/>
        <v/>
      </c>
      <c r="B90" s="70"/>
      <c r="C90" s="80"/>
      <c r="D90" s="80"/>
      <c r="E90" s="72"/>
      <c r="F90" s="73"/>
      <c r="G90" s="73"/>
      <c r="H90" s="74"/>
      <c r="I90" s="74"/>
      <c r="J90" s="202"/>
      <c r="K90" s="202"/>
      <c r="L90" s="75" t="str">
        <f>IFERROR(VLOOKUP(J90,'TABELA DE DEFEITOS'!$A$4:$B$1048576,2,0),"")</f>
        <v/>
      </c>
      <c r="M90" s="76" t="str">
        <f>IFERROR(VLOOKUP(J90,'TABELA DE DEFEITOS'!$A$4:$I$1048576,9,0),"")</f>
        <v/>
      </c>
      <c r="N90" s="73"/>
      <c r="O90" s="77"/>
      <c r="P90" s="77"/>
      <c r="Q90" s="78"/>
      <c r="R90" s="79"/>
    </row>
    <row r="91" spans="1:18">
      <c r="A91" s="69" t="str">
        <f t="shared" si="1"/>
        <v/>
      </c>
      <c r="B91" s="70"/>
      <c r="C91" s="80"/>
      <c r="D91" s="80"/>
      <c r="E91" s="72"/>
      <c r="F91" s="73"/>
      <c r="G91" s="73"/>
      <c r="H91" s="74"/>
      <c r="I91" s="74"/>
      <c r="J91" s="202"/>
      <c r="K91" s="202"/>
      <c r="L91" s="75" t="str">
        <f>IFERROR(VLOOKUP(J91,'TABELA DE DEFEITOS'!$A$4:$B$1048576,2,0),"")</f>
        <v/>
      </c>
      <c r="M91" s="76" t="str">
        <f>IFERROR(VLOOKUP(J91,'TABELA DE DEFEITOS'!$A$4:$I$1048576,9,0),"")</f>
        <v/>
      </c>
      <c r="N91" s="73"/>
      <c r="O91" s="77"/>
      <c r="P91" s="77"/>
      <c r="Q91" s="78"/>
      <c r="R91" s="79"/>
    </row>
    <row r="92" spans="1:18">
      <c r="A92" s="69" t="str">
        <f t="shared" si="1"/>
        <v/>
      </c>
      <c r="B92" s="70"/>
      <c r="C92" s="80"/>
      <c r="D92" s="80"/>
      <c r="E92" s="72"/>
      <c r="F92" s="73"/>
      <c r="G92" s="73"/>
      <c r="H92" s="74"/>
      <c r="I92" s="74"/>
      <c r="J92" s="202"/>
      <c r="K92" s="202"/>
      <c r="L92" s="75" t="str">
        <f>IFERROR(VLOOKUP(J92,'TABELA DE DEFEITOS'!$A$4:$B$1048576,2,0),"")</f>
        <v/>
      </c>
      <c r="M92" s="76" t="str">
        <f>IFERROR(VLOOKUP(J92,'TABELA DE DEFEITOS'!$A$4:$I$1048576,9,0),"")</f>
        <v/>
      </c>
      <c r="N92" s="73"/>
      <c r="O92" s="77"/>
      <c r="P92" s="77"/>
      <c r="Q92" s="78"/>
      <c r="R92" s="79"/>
    </row>
    <row r="93" spans="1:18">
      <c r="A93" s="69" t="str">
        <f t="shared" si="1"/>
        <v/>
      </c>
      <c r="B93" s="70"/>
      <c r="C93" s="80"/>
      <c r="D93" s="80"/>
      <c r="E93" s="72"/>
      <c r="F93" s="73"/>
      <c r="G93" s="73"/>
      <c r="H93" s="74"/>
      <c r="I93" s="74"/>
      <c r="J93" s="202"/>
      <c r="K93" s="202"/>
      <c r="L93" s="75" t="str">
        <f>IFERROR(VLOOKUP(J93,'TABELA DE DEFEITOS'!$A$4:$B$1048576,2,0),"")</f>
        <v/>
      </c>
      <c r="M93" s="76" t="str">
        <f>IFERROR(VLOOKUP(J93,'TABELA DE DEFEITOS'!$A$4:$I$1048576,9,0),"")</f>
        <v/>
      </c>
      <c r="N93" s="73"/>
      <c r="O93" s="77"/>
      <c r="P93" s="77"/>
      <c r="Q93" s="78"/>
      <c r="R93" s="79"/>
    </row>
    <row r="94" spans="1:18">
      <c r="A94" s="69" t="str">
        <f t="shared" si="1"/>
        <v/>
      </c>
      <c r="B94" s="70"/>
      <c r="C94" s="80"/>
      <c r="D94" s="80"/>
      <c r="E94" s="72"/>
      <c r="F94" s="73"/>
      <c r="G94" s="73"/>
      <c r="H94" s="74"/>
      <c r="I94" s="74"/>
      <c r="J94" s="202"/>
      <c r="K94" s="202"/>
      <c r="L94" s="75" t="str">
        <f>IFERROR(VLOOKUP(J94,'TABELA DE DEFEITOS'!$A$4:$B$1048576,2,0),"")</f>
        <v/>
      </c>
      <c r="M94" s="76" t="str">
        <f>IFERROR(VLOOKUP(J94,'TABELA DE DEFEITOS'!$A$4:$I$1048576,9,0),"")</f>
        <v/>
      </c>
      <c r="N94" s="73"/>
      <c r="O94" s="77"/>
      <c r="P94" s="77"/>
      <c r="Q94" s="78"/>
      <c r="R94" s="79"/>
    </row>
    <row r="95" spans="1:18">
      <c r="A95" s="69" t="str">
        <f t="shared" si="1"/>
        <v/>
      </c>
      <c r="B95" s="70"/>
      <c r="C95" s="80"/>
      <c r="D95" s="80"/>
      <c r="E95" s="72"/>
      <c r="F95" s="73"/>
      <c r="G95" s="73"/>
      <c r="H95" s="74"/>
      <c r="I95" s="74"/>
      <c r="J95" s="202"/>
      <c r="K95" s="202"/>
      <c r="L95" s="75" t="str">
        <f>IFERROR(VLOOKUP(J95,'TABELA DE DEFEITOS'!$A$4:$B$1048576,2,0),"")</f>
        <v/>
      </c>
      <c r="M95" s="76" t="str">
        <f>IFERROR(VLOOKUP(J95,'TABELA DE DEFEITOS'!$A$4:$I$1048576,9,0),"")</f>
        <v/>
      </c>
      <c r="N95" s="73"/>
      <c r="O95" s="77"/>
      <c r="P95" s="77"/>
      <c r="Q95" s="78"/>
      <c r="R95" s="79"/>
    </row>
    <row r="96" spans="1:18">
      <c r="A96" s="69" t="str">
        <f t="shared" si="1"/>
        <v/>
      </c>
      <c r="B96" s="70"/>
      <c r="C96" s="80"/>
      <c r="D96" s="80"/>
      <c r="E96" s="72"/>
      <c r="F96" s="73"/>
      <c r="G96" s="73"/>
      <c r="H96" s="74"/>
      <c r="I96" s="74"/>
      <c r="J96" s="202"/>
      <c r="K96" s="202"/>
      <c r="L96" s="75" t="str">
        <f>IFERROR(VLOOKUP(J96,'TABELA DE DEFEITOS'!$A$4:$B$1048576,2,0),"")</f>
        <v/>
      </c>
      <c r="M96" s="76" t="str">
        <f>IFERROR(VLOOKUP(J96,'TABELA DE DEFEITOS'!$A$4:$I$1048576,9,0),"")</f>
        <v/>
      </c>
      <c r="N96" s="73"/>
      <c r="O96" s="77"/>
      <c r="P96" s="77"/>
      <c r="Q96" s="78"/>
      <c r="R96" s="79"/>
    </row>
    <row r="97" spans="1:18">
      <c r="A97" s="69" t="str">
        <f t="shared" si="1"/>
        <v/>
      </c>
      <c r="B97" s="70"/>
      <c r="C97" s="80"/>
      <c r="D97" s="80"/>
      <c r="E97" s="72"/>
      <c r="F97" s="73"/>
      <c r="G97" s="73"/>
      <c r="H97" s="74"/>
      <c r="I97" s="74"/>
      <c r="J97" s="202"/>
      <c r="K97" s="202"/>
      <c r="L97" s="75" t="str">
        <f>IFERROR(VLOOKUP(J97,'TABELA DE DEFEITOS'!$A$4:$B$1048576,2,0),"")</f>
        <v/>
      </c>
      <c r="M97" s="76" t="str">
        <f>IFERROR(VLOOKUP(J97,'TABELA DE DEFEITOS'!$A$4:$I$1048576,9,0),"")</f>
        <v/>
      </c>
      <c r="N97" s="73"/>
      <c r="O97" s="77"/>
      <c r="P97" s="77"/>
      <c r="Q97" s="78"/>
      <c r="R97" s="79"/>
    </row>
    <row r="98" spans="1:18">
      <c r="A98" s="69" t="str">
        <f t="shared" si="1"/>
        <v/>
      </c>
      <c r="B98" s="70"/>
      <c r="C98" s="80"/>
      <c r="D98" s="80"/>
      <c r="E98" s="72"/>
      <c r="F98" s="73"/>
      <c r="G98" s="73"/>
      <c r="H98" s="74"/>
      <c r="I98" s="74"/>
      <c r="J98" s="202"/>
      <c r="K98" s="202"/>
      <c r="L98" s="75" t="str">
        <f>IFERROR(VLOOKUP(J98,'TABELA DE DEFEITOS'!$A$4:$B$1048576,2,0),"")</f>
        <v/>
      </c>
      <c r="M98" s="76" t="str">
        <f>IFERROR(VLOOKUP(J98,'TABELA DE DEFEITOS'!$A$4:$I$1048576,9,0),"")</f>
        <v/>
      </c>
      <c r="N98" s="73"/>
      <c r="O98" s="77"/>
      <c r="P98" s="77"/>
      <c r="Q98" s="78"/>
      <c r="R98" s="79"/>
    </row>
    <row r="99" spans="1:18">
      <c r="A99" s="69" t="str">
        <f t="shared" si="1"/>
        <v/>
      </c>
      <c r="B99" s="70"/>
      <c r="C99" s="80"/>
      <c r="D99" s="80"/>
      <c r="E99" s="72"/>
      <c r="F99" s="73"/>
      <c r="G99" s="73"/>
      <c r="H99" s="74"/>
      <c r="I99" s="74"/>
      <c r="J99" s="202"/>
      <c r="K99" s="202"/>
      <c r="L99" s="75" t="str">
        <f>IFERROR(VLOOKUP(J99,'TABELA DE DEFEITOS'!$A$4:$B$1048576,2,0),"")</f>
        <v/>
      </c>
      <c r="M99" s="76" t="str">
        <f>IFERROR(VLOOKUP(J99,'TABELA DE DEFEITOS'!$A$4:$I$1048576,9,0),"")</f>
        <v/>
      </c>
      <c r="N99" s="73"/>
      <c r="O99" s="77"/>
      <c r="P99" s="77"/>
      <c r="Q99" s="78"/>
      <c r="R99" s="79"/>
    </row>
    <row r="100" spans="1:18">
      <c r="A100" s="69" t="str">
        <f t="shared" si="1"/>
        <v/>
      </c>
      <c r="B100" s="70"/>
      <c r="C100" s="80"/>
      <c r="D100" s="80"/>
      <c r="E100" s="72"/>
      <c r="F100" s="73"/>
      <c r="G100" s="73"/>
      <c r="H100" s="74"/>
      <c r="I100" s="74"/>
      <c r="J100" s="202"/>
      <c r="K100" s="202"/>
      <c r="L100" s="75" t="str">
        <f>IFERROR(VLOOKUP(J100,'TABELA DE DEFEITOS'!$A$4:$B$1048576,2,0),"")</f>
        <v/>
      </c>
      <c r="M100" s="76" t="str">
        <f>IFERROR(VLOOKUP(J100,'TABELA DE DEFEITOS'!$A$4:$I$1048576,9,0),"")</f>
        <v/>
      </c>
      <c r="N100" s="73"/>
      <c r="O100" s="77"/>
      <c r="P100" s="77"/>
      <c r="Q100" s="78"/>
      <c r="R100" s="79"/>
    </row>
    <row r="101" spans="1:18">
      <c r="A101" s="69" t="str">
        <f t="shared" si="1"/>
        <v/>
      </c>
      <c r="B101" s="70"/>
      <c r="C101" s="80"/>
      <c r="D101" s="80"/>
      <c r="E101" s="72"/>
      <c r="F101" s="73"/>
      <c r="G101" s="73"/>
      <c r="H101" s="74"/>
      <c r="I101" s="74"/>
      <c r="J101" s="202"/>
      <c r="K101" s="202"/>
      <c r="L101" s="75" t="str">
        <f>IFERROR(VLOOKUP(J101,'TABELA DE DEFEITOS'!$A$4:$B$1048576,2,0),"")</f>
        <v/>
      </c>
      <c r="M101" s="76" t="str">
        <f>IFERROR(VLOOKUP(J101,'TABELA DE DEFEITOS'!$A$4:$I$1048576,9,0),"")</f>
        <v/>
      </c>
      <c r="N101" s="73"/>
      <c r="O101" s="77"/>
      <c r="P101" s="77"/>
      <c r="Q101" s="78"/>
      <c r="R101" s="79"/>
    </row>
    <row r="102" spans="1:18">
      <c r="A102" s="69" t="str">
        <f t="shared" si="1"/>
        <v/>
      </c>
      <c r="B102" s="70"/>
      <c r="C102" s="80"/>
      <c r="D102" s="80"/>
      <c r="E102" s="72"/>
      <c r="F102" s="73"/>
      <c r="G102" s="73"/>
      <c r="H102" s="74"/>
      <c r="I102" s="74"/>
      <c r="J102" s="202"/>
      <c r="K102" s="202"/>
      <c r="L102" s="75" t="str">
        <f>IFERROR(VLOOKUP(J102,'TABELA DE DEFEITOS'!$A$4:$B$1048576,2,0),"")</f>
        <v/>
      </c>
      <c r="M102" s="76" t="str">
        <f>IFERROR(VLOOKUP(J102,'TABELA DE DEFEITOS'!$A$4:$I$1048576,9,0),"")</f>
        <v/>
      </c>
      <c r="N102" s="73"/>
      <c r="O102" s="77"/>
      <c r="P102" s="77"/>
      <c r="Q102" s="78"/>
      <c r="R102" s="79"/>
    </row>
    <row r="103" spans="1:18">
      <c r="A103" s="69" t="str">
        <f t="shared" si="1"/>
        <v/>
      </c>
      <c r="B103" s="70"/>
      <c r="C103" s="80"/>
      <c r="D103" s="80"/>
      <c r="E103" s="72"/>
      <c r="F103" s="73"/>
      <c r="G103" s="73"/>
      <c r="H103" s="74"/>
      <c r="I103" s="74"/>
      <c r="J103" s="202"/>
      <c r="K103" s="202"/>
      <c r="L103" s="75" t="str">
        <f>IFERROR(VLOOKUP(J103,'TABELA DE DEFEITOS'!$A$4:$B$1048576,2,0),"")</f>
        <v/>
      </c>
      <c r="M103" s="76" t="str">
        <f>IFERROR(VLOOKUP(J103,'TABELA DE DEFEITOS'!$A$4:$I$1048576,9,0),"")</f>
        <v/>
      </c>
      <c r="N103" s="73"/>
      <c r="O103" s="77"/>
      <c r="P103" s="77"/>
      <c r="Q103" s="78"/>
      <c r="R103" s="79"/>
    </row>
    <row r="104" spans="1:18">
      <c r="A104" s="69" t="str">
        <f t="shared" si="1"/>
        <v/>
      </c>
      <c r="B104" s="70"/>
      <c r="C104" s="80"/>
      <c r="D104" s="80"/>
      <c r="E104" s="72"/>
      <c r="F104" s="73"/>
      <c r="G104" s="73"/>
      <c r="H104" s="74"/>
      <c r="I104" s="74"/>
      <c r="J104" s="202"/>
      <c r="K104" s="202"/>
      <c r="L104" s="75" t="str">
        <f>IFERROR(VLOOKUP(J104,'TABELA DE DEFEITOS'!$A$4:$B$1048576,2,0),"")</f>
        <v/>
      </c>
      <c r="M104" s="76" t="str">
        <f>IFERROR(VLOOKUP(J104,'TABELA DE DEFEITOS'!$A$4:$I$1048576,9,0),"")</f>
        <v/>
      </c>
      <c r="N104" s="73"/>
      <c r="O104" s="77"/>
      <c r="P104" s="77"/>
      <c r="Q104" s="78"/>
      <c r="R104" s="79"/>
    </row>
    <row r="105" spans="1:18">
      <c r="A105" s="69" t="str">
        <f t="shared" si="1"/>
        <v/>
      </c>
      <c r="B105" s="70"/>
      <c r="C105" s="80"/>
      <c r="D105" s="80"/>
      <c r="E105" s="72"/>
      <c r="F105" s="73"/>
      <c r="G105" s="73"/>
      <c r="H105" s="74"/>
      <c r="I105" s="74"/>
      <c r="J105" s="202"/>
      <c r="K105" s="202"/>
      <c r="L105" s="75" t="str">
        <f>IFERROR(VLOOKUP(J105,'TABELA DE DEFEITOS'!$A$4:$B$1048576,2,0),"")</f>
        <v/>
      </c>
      <c r="M105" s="76" t="str">
        <f>IFERROR(VLOOKUP(J105,'TABELA DE DEFEITOS'!$A$4:$I$1048576,9,0),"")</f>
        <v/>
      </c>
      <c r="N105" s="73"/>
      <c r="O105" s="77"/>
      <c r="P105" s="77"/>
      <c r="Q105" s="78"/>
      <c r="R105" s="79"/>
    </row>
    <row r="106" spans="1:18">
      <c r="A106" s="69" t="str">
        <f t="shared" si="1"/>
        <v/>
      </c>
      <c r="B106" s="70"/>
      <c r="C106" s="80"/>
      <c r="D106" s="80"/>
      <c r="E106" s="72"/>
      <c r="F106" s="73"/>
      <c r="G106" s="73"/>
      <c r="H106" s="74"/>
      <c r="I106" s="74"/>
      <c r="J106" s="202"/>
      <c r="K106" s="202"/>
      <c r="L106" s="75" t="str">
        <f>IFERROR(VLOOKUP(J106,'TABELA DE DEFEITOS'!$A$4:$B$1048576,2,0),"")</f>
        <v/>
      </c>
      <c r="M106" s="76" t="str">
        <f>IFERROR(VLOOKUP(J106,'TABELA DE DEFEITOS'!$A$4:$I$1048576,9,0),"")</f>
        <v/>
      </c>
      <c r="N106" s="73"/>
      <c r="O106" s="77"/>
      <c r="P106" s="77"/>
      <c r="Q106" s="78"/>
      <c r="R106" s="79"/>
    </row>
    <row r="107" spans="1:18">
      <c r="A107" s="69" t="str">
        <f t="shared" si="1"/>
        <v/>
      </c>
      <c r="B107" s="70"/>
      <c r="C107" s="80"/>
      <c r="D107" s="80"/>
      <c r="E107" s="72"/>
      <c r="F107" s="73"/>
      <c r="G107" s="73"/>
      <c r="H107" s="74"/>
      <c r="I107" s="74"/>
      <c r="J107" s="202"/>
      <c r="K107" s="202"/>
      <c r="L107" s="75" t="str">
        <f>IFERROR(VLOOKUP(J107,'TABELA DE DEFEITOS'!$A$4:$B$1048576,2,0),"")</f>
        <v/>
      </c>
      <c r="M107" s="76" t="str">
        <f>IFERROR(VLOOKUP(J107,'TABELA DE DEFEITOS'!$A$4:$I$1048576,9,0),"")</f>
        <v/>
      </c>
      <c r="N107" s="73"/>
      <c r="O107" s="77"/>
      <c r="P107" s="77"/>
      <c r="Q107" s="78"/>
      <c r="R107" s="79"/>
    </row>
    <row r="108" spans="1:18">
      <c r="A108" s="69" t="str">
        <f t="shared" si="1"/>
        <v/>
      </c>
      <c r="B108" s="70"/>
      <c r="C108" s="80"/>
      <c r="D108" s="80"/>
      <c r="E108" s="72"/>
      <c r="F108" s="73"/>
      <c r="G108" s="73"/>
      <c r="H108" s="74"/>
      <c r="I108" s="74"/>
      <c r="J108" s="202"/>
      <c r="K108" s="202"/>
      <c r="L108" s="75" t="str">
        <f>IFERROR(VLOOKUP(J108,'TABELA DE DEFEITOS'!$A$4:$B$1048576,2,0),"")</f>
        <v/>
      </c>
      <c r="M108" s="76" t="str">
        <f>IFERROR(VLOOKUP(J108,'TABELA DE DEFEITOS'!$A$4:$I$1048576,9,0),"")</f>
        <v/>
      </c>
      <c r="N108" s="73"/>
      <c r="O108" s="77"/>
      <c r="P108" s="77"/>
      <c r="Q108" s="78"/>
      <c r="R108" s="79"/>
    </row>
    <row r="109" spans="1:18">
      <c r="A109" s="69" t="str">
        <f t="shared" si="1"/>
        <v/>
      </c>
      <c r="B109" s="70"/>
      <c r="C109" s="80"/>
      <c r="D109" s="80"/>
      <c r="E109" s="72"/>
      <c r="F109" s="73"/>
      <c r="G109" s="73"/>
      <c r="H109" s="74"/>
      <c r="I109" s="74"/>
      <c r="J109" s="202"/>
      <c r="K109" s="202"/>
      <c r="L109" s="75" t="str">
        <f>IFERROR(VLOOKUP(J109,'TABELA DE DEFEITOS'!$A$4:$B$1048576,2,0),"")</f>
        <v/>
      </c>
      <c r="M109" s="76" t="str">
        <f>IFERROR(VLOOKUP(J109,'TABELA DE DEFEITOS'!$A$4:$I$1048576,9,0),"")</f>
        <v/>
      </c>
      <c r="N109" s="73"/>
      <c r="O109" s="77"/>
      <c r="P109" s="77"/>
      <c r="Q109" s="78"/>
      <c r="R109" s="79"/>
    </row>
    <row r="110" spans="1:18">
      <c r="A110" s="69" t="str">
        <f t="shared" si="1"/>
        <v/>
      </c>
      <c r="B110" s="70"/>
      <c r="C110" s="80"/>
      <c r="D110" s="80"/>
      <c r="E110" s="72"/>
      <c r="F110" s="73"/>
      <c r="G110" s="73"/>
      <c r="H110" s="74"/>
      <c r="I110" s="74"/>
      <c r="J110" s="202"/>
      <c r="K110" s="202"/>
      <c r="L110" s="75" t="str">
        <f>IFERROR(VLOOKUP(J110,'TABELA DE DEFEITOS'!$A$4:$B$1048576,2,0),"")</f>
        <v/>
      </c>
      <c r="M110" s="76" t="str">
        <f>IFERROR(VLOOKUP(J110,'TABELA DE DEFEITOS'!$A$4:$I$1048576,9,0),"")</f>
        <v/>
      </c>
      <c r="N110" s="73"/>
      <c r="O110" s="77"/>
      <c r="P110" s="77"/>
      <c r="Q110" s="78"/>
      <c r="R110" s="79"/>
    </row>
    <row r="111" spans="1:18">
      <c r="A111" s="69" t="str">
        <f t="shared" si="1"/>
        <v/>
      </c>
      <c r="B111" s="70"/>
      <c r="C111" s="80"/>
      <c r="D111" s="80"/>
      <c r="E111" s="72"/>
      <c r="F111" s="73"/>
      <c r="G111" s="73"/>
      <c r="H111" s="74"/>
      <c r="I111" s="74"/>
      <c r="J111" s="202"/>
      <c r="K111" s="202"/>
      <c r="L111" s="75" t="str">
        <f>IFERROR(VLOOKUP(J111,'TABELA DE DEFEITOS'!$A$4:$B$1048576,2,0),"")</f>
        <v/>
      </c>
      <c r="M111" s="76" t="str">
        <f>IFERROR(VLOOKUP(J111,'TABELA DE DEFEITOS'!$A$4:$I$1048576,9,0),"")</f>
        <v/>
      </c>
      <c r="N111" s="73"/>
      <c r="O111" s="77"/>
      <c r="P111" s="77"/>
      <c r="Q111" s="78"/>
      <c r="R111" s="79"/>
    </row>
    <row r="112" spans="1:18">
      <c r="A112" s="69" t="str">
        <f t="shared" si="1"/>
        <v/>
      </c>
      <c r="B112" s="70"/>
      <c r="C112" s="80"/>
      <c r="D112" s="80"/>
      <c r="E112" s="72"/>
      <c r="F112" s="73"/>
      <c r="G112" s="73"/>
      <c r="H112" s="74"/>
      <c r="I112" s="74"/>
      <c r="J112" s="202"/>
      <c r="K112" s="202"/>
      <c r="L112" s="75" t="str">
        <f>IFERROR(VLOOKUP(J112,'TABELA DE DEFEITOS'!$A$4:$B$1048576,2,0),"")</f>
        <v/>
      </c>
      <c r="M112" s="76" t="str">
        <f>IFERROR(VLOOKUP(J112,'TABELA DE DEFEITOS'!$A$4:$I$1048576,9,0),"")</f>
        <v/>
      </c>
      <c r="N112" s="73"/>
      <c r="O112" s="77"/>
      <c r="P112" s="77"/>
      <c r="Q112" s="78"/>
      <c r="R112" s="79"/>
    </row>
    <row r="113" spans="1:18">
      <c r="A113" s="69" t="str">
        <f t="shared" si="1"/>
        <v/>
      </c>
      <c r="B113" s="70"/>
      <c r="C113" s="80"/>
      <c r="D113" s="80"/>
      <c r="E113" s="72"/>
      <c r="F113" s="73"/>
      <c r="G113" s="73"/>
      <c r="H113" s="74"/>
      <c r="I113" s="74"/>
      <c r="J113" s="202"/>
      <c r="K113" s="202"/>
      <c r="L113" s="75" t="str">
        <f>IFERROR(VLOOKUP(J113,'TABELA DE DEFEITOS'!$A$4:$B$1048576,2,0),"")</f>
        <v/>
      </c>
      <c r="M113" s="76" t="str">
        <f>IFERROR(VLOOKUP(J113,'TABELA DE DEFEITOS'!$A$4:$I$1048576,9,0),"")</f>
        <v/>
      </c>
      <c r="N113" s="73"/>
      <c r="O113" s="77"/>
      <c r="P113" s="77"/>
      <c r="Q113" s="78"/>
      <c r="R113" s="79"/>
    </row>
    <row r="114" spans="1:18">
      <c r="A114" s="69" t="str">
        <f t="shared" si="1"/>
        <v/>
      </c>
      <c r="B114" s="70"/>
      <c r="C114" s="80"/>
      <c r="D114" s="80"/>
      <c r="E114" s="72"/>
      <c r="F114" s="73"/>
      <c r="G114" s="73"/>
      <c r="H114" s="74"/>
      <c r="I114" s="74"/>
      <c r="J114" s="202"/>
      <c r="K114" s="202"/>
      <c r="L114" s="75" t="str">
        <f>IFERROR(VLOOKUP(J114,'TABELA DE DEFEITOS'!$A$4:$B$1048576,2,0),"")</f>
        <v/>
      </c>
      <c r="M114" s="76" t="str">
        <f>IFERROR(VLOOKUP(J114,'TABELA DE DEFEITOS'!$A$4:$I$1048576,9,0),"")</f>
        <v/>
      </c>
      <c r="N114" s="73"/>
      <c r="O114" s="77"/>
      <c r="P114" s="77"/>
      <c r="Q114" s="78"/>
      <c r="R114" s="79"/>
    </row>
    <row r="115" spans="1:18">
      <c r="A115" s="69" t="str">
        <f t="shared" si="1"/>
        <v/>
      </c>
      <c r="B115" s="70"/>
      <c r="C115" s="80"/>
      <c r="D115" s="80"/>
      <c r="E115" s="72"/>
      <c r="F115" s="73"/>
      <c r="G115" s="73"/>
      <c r="H115" s="74"/>
      <c r="I115" s="74"/>
      <c r="J115" s="202"/>
      <c r="K115" s="202"/>
      <c r="L115" s="75" t="str">
        <f>IFERROR(VLOOKUP(J115,'TABELA DE DEFEITOS'!$A$4:$B$1048576,2,0),"")</f>
        <v/>
      </c>
      <c r="M115" s="76" t="str">
        <f>IFERROR(VLOOKUP(J115,'TABELA DE DEFEITOS'!$A$4:$I$1048576,9,0),"")</f>
        <v/>
      </c>
      <c r="N115" s="73"/>
      <c r="O115" s="77"/>
      <c r="P115" s="77"/>
      <c r="Q115" s="78"/>
      <c r="R115" s="79"/>
    </row>
    <row r="116" spans="1:18">
      <c r="A116" s="69" t="str">
        <f t="shared" si="1"/>
        <v/>
      </c>
      <c r="B116" s="70"/>
      <c r="C116" s="80"/>
      <c r="D116" s="80"/>
      <c r="E116" s="72"/>
      <c r="F116" s="73"/>
      <c r="G116" s="73"/>
      <c r="H116" s="74"/>
      <c r="I116" s="74"/>
      <c r="J116" s="202"/>
      <c r="K116" s="202"/>
      <c r="L116" s="75" t="str">
        <f>IFERROR(VLOOKUP(J116,'TABELA DE DEFEITOS'!$A$4:$B$1048576,2,0),"")</f>
        <v/>
      </c>
      <c r="M116" s="76" t="str">
        <f>IFERROR(VLOOKUP(J116,'TABELA DE DEFEITOS'!$A$4:$I$1048576,9,0),"")</f>
        <v/>
      </c>
      <c r="N116" s="73"/>
      <c r="O116" s="77"/>
      <c r="P116" s="77"/>
      <c r="Q116" s="78"/>
      <c r="R116" s="79"/>
    </row>
    <row r="117" spans="1:18">
      <c r="A117" s="69" t="str">
        <f t="shared" si="1"/>
        <v/>
      </c>
      <c r="B117" s="70"/>
      <c r="C117" s="80"/>
      <c r="D117" s="80"/>
      <c r="E117" s="72"/>
      <c r="F117" s="73"/>
      <c r="G117" s="73"/>
      <c r="H117" s="74"/>
      <c r="I117" s="74"/>
      <c r="J117" s="202"/>
      <c r="K117" s="202"/>
      <c r="L117" s="75" t="str">
        <f>IFERROR(VLOOKUP(J117,'TABELA DE DEFEITOS'!$A$4:$B$1048576,2,0),"")</f>
        <v/>
      </c>
      <c r="M117" s="76" t="str">
        <f>IFERROR(VLOOKUP(J117,'TABELA DE DEFEITOS'!$A$4:$I$1048576,9,0),"")</f>
        <v/>
      </c>
      <c r="N117" s="73"/>
      <c r="O117" s="77"/>
      <c r="P117" s="77"/>
      <c r="Q117" s="78"/>
      <c r="R117" s="79"/>
    </row>
    <row r="118" spans="1:18">
      <c r="A118" s="69" t="str">
        <f t="shared" si="1"/>
        <v/>
      </c>
      <c r="B118" s="70"/>
      <c r="C118" s="80"/>
      <c r="D118" s="80"/>
      <c r="E118" s="72"/>
      <c r="F118" s="73"/>
      <c r="G118" s="73"/>
      <c r="H118" s="74"/>
      <c r="I118" s="74"/>
      <c r="J118" s="202"/>
      <c r="K118" s="202"/>
      <c r="L118" s="75" t="str">
        <f>IFERROR(VLOOKUP(J118,'TABELA DE DEFEITOS'!$A$4:$B$1048576,2,0),"")</f>
        <v/>
      </c>
      <c r="M118" s="76" t="str">
        <f>IFERROR(VLOOKUP(J118,'TABELA DE DEFEITOS'!$A$4:$I$1048576,9,0),"")</f>
        <v/>
      </c>
      <c r="N118" s="73"/>
      <c r="O118" s="77"/>
      <c r="P118" s="77"/>
      <c r="Q118" s="78"/>
      <c r="R118" s="79"/>
    </row>
    <row r="119" spans="1:18">
      <c r="A119" s="69" t="str">
        <f t="shared" si="1"/>
        <v/>
      </c>
      <c r="B119" s="70"/>
      <c r="C119" s="80"/>
      <c r="D119" s="80"/>
      <c r="E119" s="72"/>
      <c r="F119" s="73"/>
      <c r="G119" s="73"/>
      <c r="H119" s="74"/>
      <c r="I119" s="74"/>
      <c r="J119" s="202"/>
      <c r="K119" s="202"/>
      <c r="L119" s="75" t="str">
        <f>IFERROR(VLOOKUP(J119,'TABELA DE DEFEITOS'!$A$4:$B$1048576,2,0),"")</f>
        <v/>
      </c>
      <c r="M119" s="76" t="str">
        <f>IFERROR(VLOOKUP(J119,'TABELA DE DEFEITOS'!$A$4:$I$1048576,9,0),"")</f>
        <v/>
      </c>
      <c r="N119" s="73"/>
      <c r="O119" s="77"/>
      <c r="P119" s="77"/>
      <c r="Q119" s="78"/>
      <c r="R119" s="79"/>
    </row>
    <row r="120" spans="1:18">
      <c r="A120" s="69" t="str">
        <f t="shared" si="1"/>
        <v/>
      </c>
      <c r="B120" s="70"/>
      <c r="C120" s="80"/>
      <c r="D120" s="80"/>
      <c r="E120" s="72"/>
      <c r="F120" s="73"/>
      <c r="G120" s="73"/>
      <c r="H120" s="74"/>
      <c r="I120" s="74"/>
      <c r="J120" s="202"/>
      <c r="K120" s="202"/>
      <c r="L120" s="75" t="str">
        <f>IFERROR(VLOOKUP(J120,'TABELA DE DEFEITOS'!$A$4:$B$1048576,2,0),"")</f>
        <v/>
      </c>
      <c r="M120" s="76" t="str">
        <f>IFERROR(VLOOKUP(J120,'TABELA DE DEFEITOS'!$A$4:$I$1048576,9,0),"")</f>
        <v/>
      </c>
      <c r="N120" s="73"/>
      <c r="O120" s="77"/>
      <c r="P120" s="77"/>
      <c r="Q120" s="78"/>
      <c r="R120" s="79"/>
    </row>
    <row r="121" spans="1:18">
      <c r="A121" s="69" t="str">
        <f t="shared" si="1"/>
        <v/>
      </c>
      <c r="B121" s="70"/>
      <c r="C121" s="80"/>
      <c r="D121" s="80"/>
      <c r="E121" s="72"/>
      <c r="F121" s="73"/>
      <c r="G121" s="73"/>
      <c r="H121" s="74"/>
      <c r="I121" s="74"/>
      <c r="J121" s="202"/>
      <c r="K121" s="202"/>
      <c r="L121" s="75" t="str">
        <f>IFERROR(VLOOKUP(J121,'TABELA DE DEFEITOS'!$A$4:$B$1048576,2,0),"")</f>
        <v/>
      </c>
      <c r="M121" s="76" t="str">
        <f>IFERROR(VLOOKUP(J121,'TABELA DE DEFEITOS'!$A$4:$I$1048576,9,0),"")</f>
        <v/>
      </c>
      <c r="N121" s="73"/>
      <c r="O121" s="77"/>
      <c r="P121" s="77"/>
      <c r="Q121" s="78"/>
      <c r="R121" s="79"/>
    </row>
    <row r="122" spans="1:18">
      <c r="A122" s="69" t="str">
        <f t="shared" si="1"/>
        <v/>
      </c>
      <c r="B122" s="70"/>
      <c r="C122" s="80"/>
      <c r="D122" s="80"/>
      <c r="E122" s="72"/>
      <c r="F122" s="73"/>
      <c r="G122" s="73"/>
      <c r="H122" s="74"/>
      <c r="I122" s="74"/>
      <c r="J122" s="202"/>
      <c r="K122" s="202"/>
      <c r="L122" s="75" t="str">
        <f>IFERROR(VLOOKUP(J122,'TABELA DE DEFEITOS'!$A$4:$B$1048576,2,0),"")</f>
        <v/>
      </c>
      <c r="M122" s="76" t="str">
        <f>IFERROR(VLOOKUP(J122,'TABELA DE DEFEITOS'!$A$4:$I$1048576,9,0),"")</f>
        <v/>
      </c>
      <c r="N122" s="73"/>
      <c r="O122" s="77"/>
      <c r="P122" s="77"/>
      <c r="Q122" s="78"/>
      <c r="R122" s="79"/>
    </row>
    <row r="123" spans="1:18">
      <c r="A123" s="69" t="str">
        <f t="shared" si="1"/>
        <v/>
      </c>
      <c r="B123" s="70"/>
      <c r="C123" s="80"/>
      <c r="D123" s="80"/>
      <c r="E123" s="72"/>
      <c r="F123" s="73"/>
      <c r="G123" s="73"/>
      <c r="H123" s="74"/>
      <c r="I123" s="74"/>
      <c r="J123" s="202"/>
      <c r="K123" s="202"/>
      <c r="L123" s="75" t="str">
        <f>IFERROR(VLOOKUP(J123,'TABELA DE DEFEITOS'!$A$4:$B$1048576,2,0),"")</f>
        <v/>
      </c>
      <c r="M123" s="76" t="str">
        <f>IFERROR(VLOOKUP(J123,'TABELA DE DEFEITOS'!$A$4:$I$1048576,9,0),"")</f>
        <v/>
      </c>
      <c r="N123" s="73"/>
      <c r="O123" s="77"/>
      <c r="P123" s="77"/>
      <c r="Q123" s="78"/>
      <c r="R123" s="79"/>
    </row>
    <row r="124" spans="1:18">
      <c r="A124" s="69" t="str">
        <f t="shared" si="1"/>
        <v/>
      </c>
      <c r="B124" s="70"/>
      <c r="C124" s="80"/>
      <c r="D124" s="80"/>
      <c r="E124" s="72"/>
      <c r="F124" s="73"/>
      <c r="G124" s="73"/>
      <c r="H124" s="74"/>
      <c r="I124" s="74"/>
      <c r="J124" s="202"/>
      <c r="K124" s="202"/>
      <c r="L124" s="75" t="str">
        <f>IFERROR(VLOOKUP(J124,'TABELA DE DEFEITOS'!$A$4:$B$1048576,2,0),"")</f>
        <v/>
      </c>
      <c r="M124" s="76" t="str">
        <f>IFERROR(VLOOKUP(J124,'TABELA DE DEFEITOS'!$A$4:$I$1048576,9,0),"")</f>
        <v/>
      </c>
      <c r="N124" s="73"/>
      <c r="O124" s="77"/>
      <c r="P124" s="77"/>
      <c r="Q124" s="78"/>
      <c r="R124" s="79"/>
    </row>
    <row r="125" spans="1:18">
      <c r="A125" s="69" t="str">
        <f t="shared" si="1"/>
        <v/>
      </c>
      <c r="B125" s="70"/>
      <c r="C125" s="80"/>
      <c r="D125" s="80"/>
      <c r="E125" s="72"/>
      <c r="F125" s="73"/>
      <c r="G125" s="73"/>
      <c r="H125" s="74"/>
      <c r="I125" s="74"/>
      <c r="J125" s="202"/>
      <c r="K125" s="202"/>
      <c r="L125" s="75" t="str">
        <f>IFERROR(VLOOKUP(J125,'TABELA DE DEFEITOS'!$A$4:$B$1048576,2,0),"")</f>
        <v/>
      </c>
      <c r="M125" s="76" t="str">
        <f>IFERROR(VLOOKUP(J125,'TABELA DE DEFEITOS'!$A$4:$I$1048576,9,0),"")</f>
        <v/>
      </c>
      <c r="N125" s="73"/>
      <c r="O125" s="77"/>
      <c r="P125" s="77"/>
      <c r="Q125" s="78"/>
      <c r="R125" s="79"/>
    </row>
    <row r="126" spans="1:18">
      <c r="A126" s="69" t="str">
        <f t="shared" si="1"/>
        <v/>
      </c>
      <c r="B126" s="70"/>
      <c r="C126" s="80"/>
      <c r="D126" s="80"/>
      <c r="E126" s="72"/>
      <c r="F126" s="73"/>
      <c r="G126" s="73"/>
      <c r="H126" s="74"/>
      <c r="I126" s="74"/>
      <c r="J126" s="202"/>
      <c r="K126" s="202"/>
      <c r="L126" s="75" t="str">
        <f>IFERROR(VLOOKUP(J126,'TABELA DE DEFEITOS'!$A$4:$B$1048576,2,0),"")</f>
        <v/>
      </c>
      <c r="M126" s="76" t="str">
        <f>IFERROR(VLOOKUP(J126,'TABELA DE DEFEITOS'!$A$4:$I$1048576,9,0),"")</f>
        <v/>
      </c>
      <c r="N126" s="73"/>
      <c r="O126" s="77"/>
      <c r="P126" s="77"/>
      <c r="Q126" s="78"/>
      <c r="R126" s="79"/>
    </row>
    <row r="127" spans="1:18">
      <c r="A127" s="69" t="str">
        <f t="shared" si="1"/>
        <v/>
      </c>
      <c r="B127" s="70"/>
      <c r="C127" s="80"/>
      <c r="D127" s="80"/>
      <c r="E127" s="72"/>
      <c r="F127" s="73"/>
      <c r="G127" s="73"/>
      <c r="H127" s="74"/>
      <c r="I127" s="74"/>
      <c r="J127" s="202"/>
      <c r="K127" s="202"/>
      <c r="L127" s="75" t="str">
        <f>IFERROR(VLOOKUP(J127,'TABELA DE DEFEITOS'!$A$4:$B$1048576,2,0),"")</f>
        <v/>
      </c>
      <c r="M127" s="76" t="str">
        <f>IFERROR(VLOOKUP(J127,'TABELA DE DEFEITOS'!$A$4:$I$1048576,9,0),"")</f>
        <v/>
      </c>
      <c r="N127" s="73"/>
      <c r="O127" s="77"/>
      <c r="P127" s="77"/>
      <c r="Q127" s="78"/>
      <c r="R127" s="79"/>
    </row>
    <row r="128" spans="1:18">
      <c r="A128" s="69" t="str">
        <f t="shared" si="1"/>
        <v/>
      </c>
      <c r="B128" s="70"/>
      <c r="C128" s="80"/>
      <c r="D128" s="80"/>
      <c r="E128" s="72"/>
      <c r="F128" s="73"/>
      <c r="G128" s="73"/>
      <c r="H128" s="74"/>
      <c r="I128" s="74"/>
      <c r="J128" s="202"/>
      <c r="K128" s="202"/>
      <c r="L128" s="75" t="str">
        <f>IFERROR(VLOOKUP(J128,'TABELA DE DEFEITOS'!$A$4:$B$1048576,2,0),"")</f>
        <v/>
      </c>
      <c r="M128" s="76" t="str">
        <f>IFERROR(VLOOKUP(J128,'TABELA DE DEFEITOS'!$A$4:$I$1048576,9,0),"")</f>
        <v/>
      </c>
      <c r="N128" s="73"/>
      <c r="O128" s="77"/>
      <c r="P128" s="77"/>
      <c r="Q128" s="78"/>
      <c r="R128" s="79"/>
    </row>
    <row r="129" spans="1:18">
      <c r="A129" s="69" t="str">
        <f t="shared" si="1"/>
        <v/>
      </c>
      <c r="B129" s="70"/>
      <c r="C129" s="80"/>
      <c r="D129" s="80"/>
      <c r="E129" s="72"/>
      <c r="F129" s="73"/>
      <c r="G129" s="73"/>
      <c r="H129" s="74"/>
      <c r="I129" s="74"/>
      <c r="J129" s="202"/>
      <c r="K129" s="202"/>
      <c r="L129" s="75" t="str">
        <f>IFERROR(VLOOKUP(J129,'TABELA DE DEFEITOS'!$A$4:$B$1048576,2,0),"")</f>
        <v/>
      </c>
      <c r="M129" s="76" t="str">
        <f>IFERROR(VLOOKUP(J129,'TABELA DE DEFEITOS'!$A$4:$I$1048576,9,0),"")</f>
        <v/>
      </c>
      <c r="N129" s="73"/>
      <c r="O129" s="77"/>
      <c r="P129" s="77"/>
      <c r="Q129" s="78"/>
      <c r="R129" s="79"/>
    </row>
    <row r="130" spans="1:18">
      <c r="A130" s="69" t="str">
        <f t="shared" si="1"/>
        <v/>
      </c>
      <c r="B130" s="70"/>
      <c r="C130" s="80"/>
      <c r="D130" s="80"/>
      <c r="E130" s="72"/>
      <c r="F130" s="73"/>
      <c r="G130" s="73"/>
      <c r="H130" s="74"/>
      <c r="I130" s="74"/>
      <c r="J130" s="202"/>
      <c r="K130" s="202"/>
      <c r="L130" s="75" t="str">
        <f>IFERROR(VLOOKUP(J130,'TABELA DE DEFEITOS'!$A$4:$B$1048576,2,0),"")</f>
        <v/>
      </c>
      <c r="M130" s="76" t="str">
        <f>IFERROR(VLOOKUP(J130,'TABELA DE DEFEITOS'!$A$4:$I$1048576,9,0),"")</f>
        <v/>
      </c>
      <c r="N130" s="73"/>
      <c r="O130" s="77"/>
      <c r="P130" s="77"/>
      <c r="Q130" s="78"/>
      <c r="R130" s="79"/>
    </row>
    <row r="131" spans="1:18">
      <c r="A131" s="69" t="str">
        <f t="shared" si="1"/>
        <v/>
      </c>
      <c r="B131" s="70"/>
      <c r="C131" s="80"/>
      <c r="D131" s="80"/>
      <c r="E131" s="72"/>
      <c r="F131" s="73"/>
      <c r="G131" s="73"/>
      <c r="H131" s="74"/>
      <c r="I131" s="74"/>
      <c r="J131" s="202"/>
      <c r="K131" s="202"/>
      <c r="L131" s="75" t="str">
        <f>IFERROR(VLOOKUP(J131,'TABELA DE DEFEITOS'!$A$4:$B$1048576,2,0),"")</f>
        <v/>
      </c>
      <c r="M131" s="76" t="str">
        <f>IFERROR(VLOOKUP(J131,'TABELA DE DEFEITOS'!$A$4:$I$1048576,9,0),"")</f>
        <v/>
      </c>
      <c r="N131" s="73"/>
      <c r="O131" s="77"/>
      <c r="P131" s="77"/>
      <c r="Q131" s="78"/>
      <c r="R131" s="79"/>
    </row>
    <row r="132" spans="1:18">
      <c r="A132" s="69" t="str">
        <f t="shared" si="1"/>
        <v/>
      </c>
      <c r="B132" s="70"/>
      <c r="C132" s="80"/>
      <c r="D132" s="80"/>
      <c r="E132" s="72"/>
      <c r="F132" s="73"/>
      <c r="G132" s="73"/>
      <c r="H132" s="74"/>
      <c r="I132" s="74"/>
      <c r="J132" s="202"/>
      <c r="K132" s="202"/>
      <c r="L132" s="75" t="str">
        <f>IFERROR(VLOOKUP(J132,'TABELA DE DEFEITOS'!$A$4:$B$1048576,2,0),"")</f>
        <v/>
      </c>
      <c r="M132" s="76" t="str">
        <f>IFERROR(VLOOKUP(J132,'TABELA DE DEFEITOS'!$A$4:$I$1048576,9,0),"")</f>
        <v/>
      </c>
      <c r="N132" s="73"/>
      <c r="O132" s="77"/>
      <c r="P132" s="77"/>
      <c r="Q132" s="78"/>
      <c r="R132" s="79"/>
    </row>
    <row r="133" spans="1:18">
      <c r="A133" s="69" t="str">
        <f t="shared" si="1"/>
        <v/>
      </c>
      <c r="B133" s="70"/>
      <c r="C133" s="80"/>
      <c r="D133" s="80"/>
      <c r="E133" s="72"/>
      <c r="F133" s="73"/>
      <c r="G133" s="73"/>
      <c r="H133" s="74"/>
      <c r="I133" s="74"/>
      <c r="J133" s="202"/>
      <c r="K133" s="202"/>
      <c r="L133" s="75" t="str">
        <f>IFERROR(VLOOKUP(J133,'TABELA DE DEFEITOS'!$A$4:$B$1048576,2,0),"")</f>
        <v/>
      </c>
      <c r="M133" s="76" t="str">
        <f>IFERROR(VLOOKUP(J133,'TABELA DE DEFEITOS'!$A$4:$I$1048576,9,0),"")</f>
        <v/>
      </c>
      <c r="N133" s="73"/>
      <c r="O133" s="77"/>
      <c r="P133" s="77"/>
      <c r="Q133" s="78"/>
      <c r="R133" s="79"/>
    </row>
    <row r="134" spans="1:18">
      <c r="A134" s="69" t="str">
        <f t="shared" si="1"/>
        <v/>
      </c>
      <c r="B134" s="70"/>
      <c r="C134" s="80"/>
      <c r="D134" s="80"/>
      <c r="E134" s="72"/>
      <c r="F134" s="73"/>
      <c r="G134" s="73"/>
      <c r="H134" s="74"/>
      <c r="I134" s="74"/>
      <c r="J134" s="202"/>
      <c r="K134" s="202"/>
      <c r="L134" s="75" t="str">
        <f>IFERROR(VLOOKUP(J134,'TABELA DE DEFEITOS'!$A$4:$B$1048576,2,0),"")</f>
        <v/>
      </c>
      <c r="M134" s="76" t="str">
        <f>IFERROR(VLOOKUP(J134,'TABELA DE DEFEITOS'!$A$4:$I$1048576,9,0),"")</f>
        <v/>
      </c>
      <c r="N134" s="73"/>
      <c r="O134" s="77"/>
      <c r="P134" s="77"/>
      <c r="Q134" s="78"/>
      <c r="R134" s="79"/>
    </row>
    <row r="135" spans="1:18">
      <c r="A135" s="69" t="str">
        <f t="shared" si="1"/>
        <v/>
      </c>
      <c r="B135" s="70"/>
      <c r="C135" s="80"/>
      <c r="D135" s="80"/>
      <c r="E135" s="72"/>
      <c r="F135" s="73"/>
      <c r="G135" s="73"/>
      <c r="H135" s="74"/>
      <c r="I135" s="74"/>
      <c r="J135" s="202"/>
      <c r="K135" s="202"/>
      <c r="L135" s="75" t="str">
        <f>IFERROR(VLOOKUP(J135,'TABELA DE DEFEITOS'!$A$4:$B$1048576,2,0),"")</f>
        <v/>
      </c>
      <c r="M135" s="76" t="str">
        <f>IFERROR(VLOOKUP(J135,'TABELA DE DEFEITOS'!$A$4:$I$1048576,9,0),"")</f>
        <v/>
      </c>
      <c r="N135" s="73"/>
      <c r="O135" s="77"/>
      <c r="P135" s="77"/>
      <c r="Q135" s="78"/>
      <c r="R135" s="79"/>
    </row>
    <row r="136" spans="1:18">
      <c r="A136" s="69" t="str">
        <f t="shared" si="1"/>
        <v/>
      </c>
      <c r="B136" s="70"/>
      <c r="C136" s="80"/>
      <c r="D136" s="80"/>
      <c r="E136" s="72"/>
      <c r="F136" s="73"/>
      <c r="G136" s="73"/>
      <c r="H136" s="74"/>
      <c r="I136" s="74"/>
      <c r="J136" s="202"/>
      <c r="K136" s="202"/>
      <c r="L136" s="75" t="str">
        <f>IFERROR(VLOOKUP(J136,'TABELA DE DEFEITOS'!$A$4:$B$1048576,2,0),"")</f>
        <v/>
      </c>
      <c r="M136" s="76" t="str">
        <f>IFERROR(VLOOKUP(J136,'TABELA DE DEFEITOS'!$A$4:$I$1048576,9,0),"")</f>
        <v/>
      </c>
      <c r="N136" s="73"/>
      <c r="O136" s="77"/>
      <c r="P136" s="77"/>
      <c r="Q136" s="78"/>
      <c r="R136" s="79"/>
    </row>
    <row r="137" spans="1:18">
      <c r="A137" s="69" t="str">
        <f t="shared" si="1"/>
        <v/>
      </c>
      <c r="B137" s="70"/>
      <c r="C137" s="80"/>
      <c r="D137" s="80"/>
      <c r="E137" s="72"/>
      <c r="F137" s="73"/>
      <c r="G137" s="73"/>
      <c r="H137" s="74"/>
      <c r="I137" s="74"/>
      <c r="J137" s="202"/>
      <c r="K137" s="202"/>
      <c r="L137" s="75" t="str">
        <f>IFERROR(VLOOKUP(J137,'TABELA DE DEFEITOS'!$A$4:$B$1048576,2,0),"")</f>
        <v/>
      </c>
      <c r="M137" s="76" t="str">
        <f>IFERROR(VLOOKUP(J137,'TABELA DE DEFEITOS'!$A$4:$I$1048576,9,0),"")</f>
        <v/>
      </c>
      <c r="N137" s="73"/>
      <c r="O137" s="77"/>
      <c r="P137" s="77"/>
      <c r="Q137" s="78"/>
      <c r="R137" s="79"/>
    </row>
    <row r="138" spans="1:18">
      <c r="A138" s="69" t="str">
        <f t="shared" si="1"/>
        <v/>
      </c>
      <c r="B138" s="70"/>
      <c r="C138" s="80"/>
      <c r="D138" s="80"/>
      <c r="E138" s="72"/>
      <c r="F138" s="73"/>
      <c r="G138" s="73"/>
      <c r="H138" s="74"/>
      <c r="I138" s="74"/>
      <c r="J138" s="202"/>
      <c r="K138" s="202"/>
      <c r="L138" s="75" t="str">
        <f>IFERROR(VLOOKUP(J138,'TABELA DE DEFEITOS'!$A$4:$B$1048576,2,0),"")</f>
        <v/>
      </c>
      <c r="M138" s="76" t="str">
        <f>IFERROR(VLOOKUP(J138,'TABELA DE DEFEITOS'!$A$4:$I$1048576,9,0),"")</f>
        <v/>
      </c>
      <c r="N138" s="73"/>
      <c r="O138" s="77"/>
      <c r="P138" s="77"/>
      <c r="Q138" s="78"/>
      <c r="R138" s="79"/>
    </row>
    <row r="139" spans="1:18">
      <c r="A139" s="69" t="str">
        <f t="shared" ref="A139:A197" si="2">IF(H139="","",A138+1)</f>
        <v/>
      </c>
      <c r="B139" s="70"/>
      <c r="C139" s="80"/>
      <c r="D139" s="80"/>
      <c r="E139" s="72"/>
      <c r="F139" s="73"/>
      <c r="G139" s="73"/>
      <c r="H139" s="74"/>
      <c r="I139" s="74"/>
      <c r="J139" s="202"/>
      <c r="K139" s="202"/>
      <c r="L139" s="75" t="str">
        <f>IFERROR(VLOOKUP(J139,'TABELA DE DEFEITOS'!$A$4:$B$1048576,2,0),"")</f>
        <v/>
      </c>
      <c r="M139" s="76" t="str">
        <f>IFERROR(VLOOKUP(J139,'TABELA DE DEFEITOS'!$A$4:$I$1048576,9,0),"")</f>
        <v/>
      </c>
      <c r="N139" s="73"/>
      <c r="O139" s="77"/>
      <c r="P139" s="77"/>
      <c r="Q139" s="78"/>
      <c r="R139" s="79"/>
    </row>
    <row r="140" spans="1:18">
      <c r="A140" s="69" t="str">
        <f t="shared" si="2"/>
        <v/>
      </c>
      <c r="B140" s="70"/>
      <c r="C140" s="80"/>
      <c r="D140" s="80"/>
      <c r="E140" s="72"/>
      <c r="F140" s="73"/>
      <c r="G140" s="73"/>
      <c r="H140" s="74"/>
      <c r="I140" s="74"/>
      <c r="J140" s="202"/>
      <c r="K140" s="202"/>
      <c r="L140" s="75" t="str">
        <f>IFERROR(VLOOKUP(J140,'TABELA DE DEFEITOS'!$A$4:$B$1048576,2,0),"")</f>
        <v/>
      </c>
      <c r="M140" s="76" t="str">
        <f>IFERROR(VLOOKUP(J140,'TABELA DE DEFEITOS'!$A$4:$I$1048576,9,0),"")</f>
        <v/>
      </c>
      <c r="N140" s="73"/>
      <c r="O140" s="77"/>
      <c r="P140" s="77"/>
      <c r="Q140" s="78"/>
      <c r="R140" s="79"/>
    </row>
    <row r="141" spans="1:18">
      <c r="A141" s="69" t="str">
        <f t="shared" si="2"/>
        <v/>
      </c>
      <c r="B141" s="70"/>
      <c r="C141" s="80"/>
      <c r="D141" s="80"/>
      <c r="E141" s="72"/>
      <c r="F141" s="73"/>
      <c r="G141" s="73"/>
      <c r="H141" s="74"/>
      <c r="I141" s="74"/>
      <c r="J141" s="202"/>
      <c r="K141" s="202"/>
      <c r="L141" s="75" t="str">
        <f>IFERROR(VLOOKUP(J141,'TABELA DE DEFEITOS'!$A$4:$B$1048576,2,0),"")</f>
        <v/>
      </c>
      <c r="M141" s="76" t="str">
        <f>IFERROR(VLOOKUP(J141,'TABELA DE DEFEITOS'!$A$4:$I$1048576,9,0),"")</f>
        <v/>
      </c>
      <c r="N141" s="73"/>
      <c r="O141" s="77"/>
      <c r="P141" s="77"/>
      <c r="Q141" s="78"/>
      <c r="R141" s="79"/>
    </row>
    <row r="142" spans="1:18">
      <c r="A142" s="69" t="str">
        <f t="shared" si="2"/>
        <v/>
      </c>
      <c r="B142" s="70"/>
      <c r="C142" s="80"/>
      <c r="D142" s="80"/>
      <c r="E142" s="72"/>
      <c r="F142" s="73"/>
      <c r="G142" s="73"/>
      <c r="H142" s="74"/>
      <c r="I142" s="74"/>
      <c r="J142" s="202"/>
      <c r="K142" s="202"/>
      <c r="L142" s="75" t="str">
        <f>IFERROR(VLOOKUP(J142,'TABELA DE DEFEITOS'!$A$4:$B$1048576,2,0),"")</f>
        <v/>
      </c>
      <c r="M142" s="76" t="str">
        <f>IFERROR(VLOOKUP(J142,'TABELA DE DEFEITOS'!$A$4:$I$1048576,9,0),"")</f>
        <v/>
      </c>
      <c r="N142" s="73"/>
      <c r="O142" s="77"/>
      <c r="P142" s="77"/>
      <c r="Q142" s="78"/>
      <c r="R142" s="79"/>
    </row>
    <row r="143" spans="1:18">
      <c r="A143" s="69" t="str">
        <f t="shared" si="2"/>
        <v/>
      </c>
      <c r="B143" s="70"/>
      <c r="C143" s="80"/>
      <c r="D143" s="80"/>
      <c r="E143" s="72"/>
      <c r="F143" s="73"/>
      <c r="G143" s="73"/>
      <c r="H143" s="74"/>
      <c r="I143" s="74"/>
      <c r="J143" s="202"/>
      <c r="K143" s="202"/>
      <c r="L143" s="75" t="str">
        <f>IFERROR(VLOOKUP(J143,'TABELA DE DEFEITOS'!$A$4:$B$1048576,2,0),"")</f>
        <v/>
      </c>
      <c r="M143" s="76" t="str">
        <f>IFERROR(VLOOKUP(J143,'TABELA DE DEFEITOS'!$A$4:$I$1048576,9,0),"")</f>
        <v/>
      </c>
      <c r="N143" s="73"/>
      <c r="O143" s="77"/>
      <c r="P143" s="77"/>
      <c r="Q143" s="78"/>
      <c r="R143" s="79"/>
    </row>
    <row r="144" spans="1:18">
      <c r="A144" s="69" t="str">
        <f t="shared" si="2"/>
        <v/>
      </c>
      <c r="B144" s="70"/>
      <c r="C144" s="80"/>
      <c r="D144" s="80"/>
      <c r="E144" s="72"/>
      <c r="F144" s="73"/>
      <c r="G144" s="73"/>
      <c r="H144" s="74"/>
      <c r="I144" s="74"/>
      <c r="J144" s="202"/>
      <c r="K144" s="202"/>
      <c r="L144" s="75" t="str">
        <f>IFERROR(VLOOKUP(J144,'TABELA DE DEFEITOS'!$A$4:$B$1048576,2,0),"")</f>
        <v/>
      </c>
      <c r="M144" s="76" t="str">
        <f>IFERROR(VLOOKUP(J144,'TABELA DE DEFEITOS'!$A$4:$I$1048576,9,0),"")</f>
        <v/>
      </c>
      <c r="N144" s="73"/>
      <c r="O144" s="77"/>
      <c r="P144" s="77"/>
      <c r="Q144" s="78"/>
      <c r="R144" s="79"/>
    </row>
    <row r="145" spans="1:18">
      <c r="A145" s="69" t="str">
        <f t="shared" si="2"/>
        <v/>
      </c>
      <c r="B145" s="70"/>
      <c r="C145" s="80"/>
      <c r="D145" s="80"/>
      <c r="E145" s="72"/>
      <c r="F145" s="73"/>
      <c r="G145" s="73"/>
      <c r="H145" s="74"/>
      <c r="I145" s="74"/>
      <c r="J145" s="202"/>
      <c r="K145" s="202"/>
      <c r="L145" s="75" t="str">
        <f>IFERROR(VLOOKUP(J145,'TABELA DE DEFEITOS'!$A$4:$B$1048576,2,0),"")</f>
        <v/>
      </c>
      <c r="M145" s="76" t="str">
        <f>IFERROR(VLOOKUP(J145,'TABELA DE DEFEITOS'!$A$4:$I$1048576,9,0),"")</f>
        <v/>
      </c>
      <c r="N145" s="73"/>
      <c r="O145" s="77"/>
      <c r="P145" s="77"/>
      <c r="Q145" s="78"/>
      <c r="R145" s="79"/>
    </row>
    <row r="146" spans="1:18">
      <c r="A146" s="69" t="str">
        <f t="shared" si="2"/>
        <v/>
      </c>
      <c r="B146" s="70"/>
      <c r="C146" s="80"/>
      <c r="D146" s="80"/>
      <c r="E146" s="72"/>
      <c r="F146" s="73"/>
      <c r="G146" s="73"/>
      <c r="H146" s="74"/>
      <c r="I146" s="74"/>
      <c r="J146" s="202"/>
      <c r="K146" s="202"/>
      <c r="L146" s="75" t="str">
        <f>IFERROR(VLOOKUP(J146,'TABELA DE DEFEITOS'!$A$4:$B$1048576,2,0),"")</f>
        <v/>
      </c>
      <c r="M146" s="76" t="str">
        <f>IFERROR(VLOOKUP(J146,'TABELA DE DEFEITOS'!$A$4:$I$1048576,9,0),"")</f>
        <v/>
      </c>
      <c r="N146" s="73"/>
      <c r="O146" s="77"/>
      <c r="P146" s="77"/>
      <c r="Q146" s="78"/>
      <c r="R146" s="79"/>
    </row>
    <row r="147" spans="1:18">
      <c r="A147" s="69" t="str">
        <f t="shared" si="2"/>
        <v/>
      </c>
      <c r="B147" s="70"/>
      <c r="C147" s="80"/>
      <c r="D147" s="80"/>
      <c r="E147" s="72"/>
      <c r="F147" s="73"/>
      <c r="G147" s="73"/>
      <c r="H147" s="74"/>
      <c r="I147" s="74"/>
      <c r="J147" s="202"/>
      <c r="K147" s="202"/>
      <c r="L147" s="75" t="str">
        <f>IFERROR(VLOOKUP(J147,'TABELA DE DEFEITOS'!$A$4:$B$1048576,2,0),"")</f>
        <v/>
      </c>
      <c r="M147" s="76" t="str">
        <f>IFERROR(VLOOKUP(J147,'TABELA DE DEFEITOS'!$A$4:$I$1048576,9,0),"")</f>
        <v/>
      </c>
      <c r="N147" s="73"/>
      <c r="O147" s="77"/>
      <c r="P147" s="77"/>
      <c r="Q147" s="78"/>
      <c r="R147" s="79"/>
    </row>
    <row r="148" spans="1:18">
      <c r="A148" s="69" t="str">
        <f t="shared" si="2"/>
        <v/>
      </c>
      <c r="B148" s="70"/>
      <c r="C148" s="80"/>
      <c r="D148" s="80"/>
      <c r="E148" s="72"/>
      <c r="F148" s="73"/>
      <c r="G148" s="73"/>
      <c r="H148" s="74"/>
      <c r="I148" s="74"/>
      <c r="J148" s="202"/>
      <c r="K148" s="202"/>
      <c r="L148" s="75" t="str">
        <f>IFERROR(VLOOKUP(J148,'TABELA DE DEFEITOS'!$A$4:$B$1048576,2,0),"")</f>
        <v/>
      </c>
      <c r="M148" s="76" t="str">
        <f>IFERROR(VLOOKUP(J148,'TABELA DE DEFEITOS'!$A$4:$I$1048576,9,0),"")</f>
        <v/>
      </c>
      <c r="N148" s="73"/>
      <c r="O148" s="77"/>
      <c r="P148" s="77"/>
      <c r="Q148" s="78"/>
      <c r="R148" s="79"/>
    </row>
    <row r="149" spans="1:18">
      <c r="A149" s="69" t="str">
        <f t="shared" si="2"/>
        <v/>
      </c>
      <c r="B149" s="70"/>
      <c r="C149" s="80"/>
      <c r="D149" s="80"/>
      <c r="E149" s="72"/>
      <c r="F149" s="73"/>
      <c r="G149" s="73"/>
      <c r="H149" s="74"/>
      <c r="I149" s="74"/>
      <c r="J149" s="202"/>
      <c r="K149" s="202"/>
      <c r="L149" s="75" t="str">
        <f>IFERROR(VLOOKUP(J149,'TABELA DE DEFEITOS'!$A$4:$B$1048576,2,0),"")</f>
        <v/>
      </c>
      <c r="M149" s="76" t="str">
        <f>IFERROR(VLOOKUP(J149,'TABELA DE DEFEITOS'!$A$4:$I$1048576,9,0),"")</f>
        <v/>
      </c>
      <c r="N149" s="73"/>
      <c r="O149" s="77"/>
      <c r="P149" s="77"/>
      <c r="Q149" s="78"/>
      <c r="R149" s="79"/>
    </row>
    <row r="150" spans="1:18">
      <c r="A150" s="69" t="str">
        <f t="shared" si="2"/>
        <v/>
      </c>
      <c r="B150" s="70"/>
      <c r="C150" s="80"/>
      <c r="D150" s="80"/>
      <c r="E150" s="72"/>
      <c r="F150" s="73"/>
      <c r="G150" s="73"/>
      <c r="H150" s="74"/>
      <c r="I150" s="74"/>
      <c r="J150" s="202"/>
      <c r="K150" s="202"/>
      <c r="L150" s="75" t="str">
        <f>IFERROR(VLOOKUP(J150,'TABELA DE DEFEITOS'!$A$4:$B$1048576,2,0),"")</f>
        <v/>
      </c>
      <c r="M150" s="76" t="str">
        <f>IFERROR(VLOOKUP(J150,'TABELA DE DEFEITOS'!$A$4:$I$1048576,9,0),"")</f>
        <v/>
      </c>
      <c r="N150" s="73"/>
      <c r="O150" s="77"/>
      <c r="P150" s="77"/>
      <c r="Q150" s="78"/>
      <c r="R150" s="79"/>
    </row>
    <row r="151" spans="1:18">
      <c r="A151" s="69" t="str">
        <f t="shared" si="2"/>
        <v/>
      </c>
      <c r="B151" s="70"/>
      <c r="C151" s="80"/>
      <c r="D151" s="80"/>
      <c r="E151" s="72"/>
      <c r="F151" s="73"/>
      <c r="G151" s="73"/>
      <c r="H151" s="74"/>
      <c r="I151" s="74"/>
      <c r="J151" s="202"/>
      <c r="K151" s="202"/>
      <c r="L151" s="75" t="str">
        <f>IFERROR(VLOOKUP(J151,'TABELA DE DEFEITOS'!$A$4:$B$1048576,2,0),"")</f>
        <v/>
      </c>
      <c r="M151" s="76" t="str">
        <f>IFERROR(VLOOKUP(J151,'TABELA DE DEFEITOS'!$A$4:$I$1048576,9,0),"")</f>
        <v/>
      </c>
      <c r="N151" s="73"/>
      <c r="O151" s="77"/>
      <c r="P151" s="77"/>
      <c r="Q151" s="78"/>
      <c r="R151" s="79"/>
    </row>
    <row r="152" spans="1:18">
      <c r="A152" s="69" t="str">
        <f t="shared" si="2"/>
        <v/>
      </c>
      <c r="B152" s="70"/>
      <c r="C152" s="80"/>
      <c r="D152" s="80"/>
      <c r="E152" s="72"/>
      <c r="F152" s="73"/>
      <c r="G152" s="73"/>
      <c r="H152" s="74"/>
      <c r="I152" s="74"/>
      <c r="J152" s="202"/>
      <c r="K152" s="202"/>
      <c r="L152" s="75" t="str">
        <f>IFERROR(VLOOKUP(J152,'TABELA DE DEFEITOS'!$A$4:$B$1048576,2,0),"")</f>
        <v/>
      </c>
      <c r="M152" s="76" t="str">
        <f>IFERROR(VLOOKUP(J152,'TABELA DE DEFEITOS'!$A$4:$I$1048576,9,0),"")</f>
        <v/>
      </c>
      <c r="N152" s="73"/>
      <c r="O152" s="77"/>
      <c r="P152" s="77"/>
      <c r="Q152" s="78"/>
      <c r="R152" s="79"/>
    </row>
    <row r="153" spans="1:18">
      <c r="A153" s="69" t="str">
        <f t="shared" si="2"/>
        <v/>
      </c>
      <c r="B153" s="70"/>
      <c r="C153" s="80"/>
      <c r="D153" s="80"/>
      <c r="E153" s="72"/>
      <c r="F153" s="73"/>
      <c r="G153" s="73"/>
      <c r="H153" s="74"/>
      <c r="I153" s="74"/>
      <c r="J153" s="202"/>
      <c r="K153" s="202"/>
      <c r="L153" s="75" t="str">
        <f>IFERROR(VLOOKUP(J153,'TABELA DE DEFEITOS'!$A$4:$B$1048576,2,0),"")</f>
        <v/>
      </c>
      <c r="M153" s="76" t="str">
        <f>IFERROR(VLOOKUP(J153,'TABELA DE DEFEITOS'!$A$4:$I$1048576,9,0),"")</f>
        <v/>
      </c>
      <c r="N153" s="73"/>
      <c r="O153" s="77"/>
      <c r="P153" s="77"/>
      <c r="Q153" s="78"/>
      <c r="R153" s="79"/>
    </row>
    <row r="154" spans="1:18">
      <c r="A154" s="69" t="str">
        <f t="shared" si="2"/>
        <v/>
      </c>
      <c r="B154" s="70"/>
      <c r="C154" s="80"/>
      <c r="D154" s="80"/>
      <c r="E154" s="72"/>
      <c r="F154" s="73"/>
      <c r="G154" s="73"/>
      <c r="H154" s="74"/>
      <c r="I154" s="74"/>
      <c r="J154" s="202"/>
      <c r="K154" s="202"/>
      <c r="L154" s="75" t="str">
        <f>IFERROR(VLOOKUP(J154,'TABELA DE DEFEITOS'!$A$4:$B$1048576,2,0),"")</f>
        <v/>
      </c>
      <c r="M154" s="76" t="str">
        <f>IFERROR(VLOOKUP(J154,'TABELA DE DEFEITOS'!$A$4:$I$1048576,9,0),"")</f>
        <v/>
      </c>
      <c r="N154" s="73"/>
      <c r="O154" s="77"/>
      <c r="P154" s="77"/>
      <c r="Q154" s="78"/>
      <c r="R154" s="79"/>
    </row>
    <row r="155" spans="1:18">
      <c r="A155" s="69" t="str">
        <f t="shared" si="2"/>
        <v/>
      </c>
      <c r="B155" s="70"/>
      <c r="C155" s="80"/>
      <c r="D155" s="80"/>
      <c r="E155" s="72"/>
      <c r="F155" s="73"/>
      <c r="G155" s="73"/>
      <c r="H155" s="74"/>
      <c r="I155" s="74"/>
      <c r="J155" s="202"/>
      <c r="K155" s="202"/>
      <c r="L155" s="75" t="str">
        <f>IFERROR(VLOOKUP(J155,'TABELA DE DEFEITOS'!$A$4:$B$1048576,2,0),"")</f>
        <v/>
      </c>
      <c r="M155" s="76" t="str">
        <f>IFERROR(VLOOKUP(J155,'TABELA DE DEFEITOS'!$A$4:$I$1048576,9,0),"")</f>
        <v/>
      </c>
      <c r="N155" s="73"/>
      <c r="O155" s="77"/>
      <c r="P155" s="77"/>
      <c r="Q155" s="78"/>
      <c r="R155" s="79"/>
    </row>
    <row r="156" spans="1:18">
      <c r="A156" s="69" t="str">
        <f t="shared" si="2"/>
        <v/>
      </c>
      <c r="B156" s="70"/>
      <c r="C156" s="80"/>
      <c r="D156" s="80"/>
      <c r="E156" s="72"/>
      <c r="F156" s="73"/>
      <c r="G156" s="73"/>
      <c r="H156" s="74"/>
      <c r="I156" s="74"/>
      <c r="J156" s="202"/>
      <c r="K156" s="202"/>
      <c r="L156" s="75" t="str">
        <f>IFERROR(VLOOKUP(J156,'TABELA DE DEFEITOS'!$A$4:$B$1048576,2,0),"")</f>
        <v/>
      </c>
      <c r="M156" s="76" t="str">
        <f>IFERROR(VLOOKUP(J156,'TABELA DE DEFEITOS'!$A$4:$I$1048576,9,0),"")</f>
        <v/>
      </c>
      <c r="N156" s="73"/>
      <c r="O156" s="77"/>
      <c r="P156" s="77"/>
      <c r="Q156" s="78"/>
      <c r="R156" s="79"/>
    </row>
    <row r="157" spans="1:18">
      <c r="A157" s="69" t="str">
        <f t="shared" si="2"/>
        <v/>
      </c>
      <c r="B157" s="70"/>
      <c r="C157" s="80"/>
      <c r="D157" s="80"/>
      <c r="E157" s="72"/>
      <c r="F157" s="73"/>
      <c r="G157" s="73"/>
      <c r="H157" s="74"/>
      <c r="I157" s="74"/>
      <c r="J157" s="202"/>
      <c r="K157" s="202"/>
      <c r="L157" s="75" t="str">
        <f>IFERROR(VLOOKUP(J157,'TABELA DE DEFEITOS'!$A$4:$B$1048576,2,0),"")</f>
        <v/>
      </c>
      <c r="M157" s="76" t="str">
        <f>IFERROR(VLOOKUP(J157,'TABELA DE DEFEITOS'!$A$4:$I$1048576,9,0),"")</f>
        <v/>
      </c>
      <c r="N157" s="73"/>
      <c r="O157" s="77"/>
      <c r="P157" s="77"/>
      <c r="Q157" s="78"/>
      <c r="R157" s="79"/>
    </row>
    <row r="158" spans="1:18">
      <c r="A158" s="69" t="str">
        <f t="shared" si="2"/>
        <v/>
      </c>
      <c r="B158" s="70"/>
      <c r="C158" s="80"/>
      <c r="D158" s="80"/>
      <c r="E158" s="72"/>
      <c r="F158" s="73"/>
      <c r="G158" s="73"/>
      <c r="H158" s="74"/>
      <c r="I158" s="74"/>
      <c r="J158" s="202"/>
      <c r="K158" s="202"/>
      <c r="L158" s="75" t="str">
        <f>IFERROR(VLOOKUP(J158,'TABELA DE DEFEITOS'!$A$4:$B$1048576,2,0),"")</f>
        <v/>
      </c>
      <c r="M158" s="76" t="str">
        <f>IFERROR(VLOOKUP(J158,'TABELA DE DEFEITOS'!$A$4:$I$1048576,9,0),"")</f>
        <v/>
      </c>
      <c r="N158" s="73"/>
      <c r="O158" s="77"/>
      <c r="P158" s="77"/>
      <c r="Q158" s="78"/>
      <c r="R158" s="79"/>
    </row>
    <row r="159" spans="1:18">
      <c r="A159" s="69" t="str">
        <f t="shared" si="2"/>
        <v/>
      </c>
      <c r="B159" s="70"/>
      <c r="C159" s="80"/>
      <c r="D159" s="80"/>
      <c r="E159" s="72"/>
      <c r="F159" s="73"/>
      <c r="G159" s="73"/>
      <c r="H159" s="74"/>
      <c r="I159" s="74"/>
      <c r="J159" s="202"/>
      <c r="K159" s="202"/>
      <c r="L159" s="75" t="str">
        <f>IFERROR(VLOOKUP(J159,'TABELA DE DEFEITOS'!$A$4:$B$1048576,2,0),"")</f>
        <v/>
      </c>
      <c r="M159" s="76" t="str">
        <f>IFERROR(VLOOKUP(J159,'TABELA DE DEFEITOS'!$A$4:$I$1048576,9,0),"")</f>
        <v/>
      </c>
      <c r="N159" s="73"/>
      <c r="O159" s="77"/>
      <c r="P159" s="77"/>
      <c r="Q159" s="78"/>
      <c r="R159" s="79"/>
    </row>
    <row r="160" spans="1:18">
      <c r="A160" s="69" t="str">
        <f t="shared" si="2"/>
        <v/>
      </c>
      <c r="B160" s="70"/>
      <c r="C160" s="80"/>
      <c r="D160" s="80"/>
      <c r="E160" s="72"/>
      <c r="F160" s="73"/>
      <c r="G160" s="73"/>
      <c r="H160" s="74"/>
      <c r="I160" s="74"/>
      <c r="J160" s="202"/>
      <c r="K160" s="202"/>
      <c r="L160" s="75" t="str">
        <f>IFERROR(VLOOKUP(J160,'TABELA DE DEFEITOS'!$A$4:$B$1048576,2,0),"")</f>
        <v/>
      </c>
      <c r="M160" s="76" t="str">
        <f>IFERROR(VLOOKUP(J160,'TABELA DE DEFEITOS'!$A$4:$I$1048576,9,0),"")</f>
        <v/>
      </c>
      <c r="N160" s="73"/>
      <c r="O160" s="77"/>
      <c r="P160" s="77"/>
      <c r="Q160" s="78"/>
      <c r="R160" s="79"/>
    </row>
    <row r="161" spans="1:18">
      <c r="A161" s="69" t="str">
        <f t="shared" si="2"/>
        <v/>
      </c>
      <c r="B161" s="70"/>
      <c r="C161" s="80"/>
      <c r="D161" s="80"/>
      <c r="E161" s="72"/>
      <c r="F161" s="73"/>
      <c r="G161" s="73"/>
      <c r="H161" s="74"/>
      <c r="I161" s="74"/>
      <c r="J161" s="202"/>
      <c r="K161" s="202"/>
      <c r="L161" s="75" t="str">
        <f>IFERROR(VLOOKUP(J161,'TABELA DE DEFEITOS'!$A$4:$B$1048576,2,0),"")</f>
        <v/>
      </c>
      <c r="M161" s="76" t="str">
        <f>IFERROR(VLOOKUP(J161,'TABELA DE DEFEITOS'!$A$4:$I$1048576,9,0),"")</f>
        <v/>
      </c>
      <c r="N161" s="73"/>
      <c r="O161" s="77"/>
      <c r="P161" s="77"/>
      <c r="Q161" s="78"/>
      <c r="R161" s="79"/>
    </row>
    <row r="162" spans="1:18">
      <c r="A162" s="69" t="str">
        <f t="shared" si="2"/>
        <v/>
      </c>
      <c r="B162" s="70"/>
      <c r="C162" s="80"/>
      <c r="D162" s="80"/>
      <c r="E162" s="72"/>
      <c r="F162" s="73"/>
      <c r="G162" s="73"/>
      <c r="H162" s="74"/>
      <c r="I162" s="74"/>
      <c r="J162" s="202"/>
      <c r="K162" s="202"/>
      <c r="L162" s="75" t="str">
        <f>IFERROR(VLOOKUP(J162,'TABELA DE DEFEITOS'!$A$4:$B$1048576,2,0),"")</f>
        <v/>
      </c>
      <c r="M162" s="76" t="str">
        <f>IFERROR(VLOOKUP(J162,'TABELA DE DEFEITOS'!$A$4:$I$1048576,9,0),"")</f>
        <v/>
      </c>
      <c r="N162" s="73"/>
      <c r="O162" s="77"/>
      <c r="P162" s="77"/>
      <c r="Q162" s="78"/>
      <c r="R162" s="79"/>
    </row>
    <row r="163" spans="1:18">
      <c r="A163" s="69" t="str">
        <f t="shared" si="2"/>
        <v/>
      </c>
      <c r="B163" s="70"/>
      <c r="C163" s="80"/>
      <c r="D163" s="80"/>
      <c r="E163" s="72"/>
      <c r="F163" s="73"/>
      <c r="G163" s="73"/>
      <c r="H163" s="74"/>
      <c r="I163" s="74"/>
      <c r="J163" s="202"/>
      <c r="K163" s="202"/>
      <c r="L163" s="75" t="str">
        <f>IFERROR(VLOOKUP(J163,'TABELA DE DEFEITOS'!$A$4:$B$1048576,2,0),"")</f>
        <v/>
      </c>
      <c r="M163" s="76" t="str">
        <f>IFERROR(VLOOKUP(J163,'TABELA DE DEFEITOS'!$A$4:$I$1048576,9,0),"")</f>
        <v/>
      </c>
      <c r="N163" s="73"/>
      <c r="O163" s="77"/>
      <c r="P163" s="77"/>
      <c r="Q163" s="78"/>
      <c r="R163" s="79"/>
    </row>
    <row r="164" spans="1:18">
      <c r="A164" s="69" t="str">
        <f t="shared" si="2"/>
        <v/>
      </c>
      <c r="B164" s="70"/>
      <c r="C164" s="80"/>
      <c r="D164" s="80"/>
      <c r="E164" s="72"/>
      <c r="F164" s="73"/>
      <c r="G164" s="73"/>
      <c r="H164" s="74"/>
      <c r="I164" s="74"/>
      <c r="J164" s="202"/>
      <c r="K164" s="202"/>
      <c r="L164" s="75" t="str">
        <f>IFERROR(VLOOKUP(J164,'TABELA DE DEFEITOS'!$A$4:$B$1048576,2,0),"")</f>
        <v/>
      </c>
      <c r="M164" s="76" t="str">
        <f>IFERROR(VLOOKUP(J164,'TABELA DE DEFEITOS'!$A$4:$I$1048576,9,0),"")</f>
        <v/>
      </c>
      <c r="N164" s="73"/>
      <c r="O164" s="77"/>
      <c r="P164" s="77"/>
      <c r="Q164" s="78"/>
      <c r="R164" s="79"/>
    </row>
    <row r="165" spans="1:18">
      <c r="A165" s="69" t="str">
        <f t="shared" si="2"/>
        <v/>
      </c>
      <c r="B165" s="70"/>
      <c r="C165" s="80"/>
      <c r="D165" s="80"/>
      <c r="E165" s="72"/>
      <c r="F165" s="73"/>
      <c r="G165" s="73"/>
      <c r="H165" s="74"/>
      <c r="I165" s="74"/>
      <c r="J165" s="202"/>
      <c r="K165" s="202"/>
      <c r="L165" s="75" t="str">
        <f>IFERROR(VLOOKUP(J165,'TABELA DE DEFEITOS'!$A$4:$B$1048576,2,0),"")</f>
        <v/>
      </c>
      <c r="M165" s="76" t="str">
        <f>IFERROR(VLOOKUP(J165,'TABELA DE DEFEITOS'!$A$4:$I$1048576,9,0),"")</f>
        <v/>
      </c>
      <c r="N165" s="73"/>
      <c r="O165" s="77"/>
      <c r="P165" s="77"/>
      <c r="Q165" s="78"/>
      <c r="R165" s="79"/>
    </row>
    <row r="166" spans="1:18">
      <c r="A166" s="69" t="str">
        <f t="shared" si="2"/>
        <v/>
      </c>
      <c r="B166" s="70"/>
      <c r="C166" s="80"/>
      <c r="D166" s="80"/>
      <c r="E166" s="72"/>
      <c r="F166" s="73"/>
      <c r="G166" s="73"/>
      <c r="H166" s="74"/>
      <c r="I166" s="74"/>
      <c r="J166" s="202"/>
      <c r="K166" s="202"/>
      <c r="L166" s="75" t="str">
        <f>IFERROR(VLOOKUP(J166,'TABELA DE DEFEITOS'!$A$4:$B$1048576,2,0),"")</f>
        <v/>
      </c>
      <c r="M166" s="76" t="str">
        <f>IFERROR(VLOOKUP(J166,'TABELA DE DEFEITOS'!$A$4:$I$1048576,9,0),"")</f>
        <v/>
      </c>
      <c r="N166" s="73"/>
      <c r="O166" s="77"/>
      <c r="P166" s="77"/>
      <c r="Q166" s="78"/>
      <c r="R166" s="79"/>
    </row>
    <row r="167" spans="1:18">
      <c r="A167" s="69" t="str">
        <f t="shared" si="2"/>
        <v/>
      </c>
      <c r="B167" s="70"/>
      <c r="C167" s="80"/>
      <c r="D167" s="80"/>
      <c r="E167" s="72"/>
      <c r="F167" s="73"/>
      <c r="G167" s="73"/>
      <c r="H167" s="74"/>
      <c r="I167" s="74"/>
      <c r="J167" s="202"/>
      <c r="K167" s="202"/>
      <c r="L167" s="75" t="str">
        <f>IFERROR(VLOOKUP(J167,'TABELA DE DEFEITOS'!$A$4:$B$1048576,2,0),"")</f>
        <v/>
      </c>
      <c r="M167" s="76" t="str">
        <f>IFERROR(VLOOKUP(J167,'TABELA DE DEFEITOS'!$A$4:$I$1048576,9,0),"")</f>
        <v/>
      </c>
      <c r="N167" s="73"/>
      <c r="O167" s="77"/>
      <c r="P167" s="77"/>
      <c r="Q167" s="78"/>
      <c r="R167" s="79"/>
    </row>
    <row r="168" spans="1:18">
      <c r="A168" s="69" t="str">
        <f t="shared" si="2"/>
        <v/>
      </c>
      <c r="B168" s="70"/>
      <c r="C168" s="80"/>
      <c r="D168" s="80"/>
      <c r="E168" s="72"/>
      <c r="F168" s="73"/>
      <c r="G168" s="73"/>
      <c r="H168" s="74"/>
      <c r="I168" s="74"/>
      <c r="J168" s="202"/>
      <c r="K168" s="202"/>
      <c r="L168" s="75" t="str">
        <f>IFERROR(VLOOKUP(J168,'TABELA DE DEFEITOS'!$A$4:$B$1048576,2,0),"")</f>
        <v/>
      </c>
      <c r="M168" s="76" t="str">
        <f>IFERROR(VLOOKUP(J168,'TABELA DE DEFEITOS'!$A$4:$I$1048576,9,0),"")</f>
        <v/>
      </c>
      <c r="N168" s="73"/>
      <c r="O168" s="77"/>
      <c r="P168" s="77"/>
      <c r="Q168" s="78"/>
      <c r="R168" s="79"/>
    </row>
    <row r="169" spans="1:18">
      <c r="A169" s="69" t="str">
        <f t="shared" si="2"/>
        <v/>
      </c>
      <c r="B169" s="70"/>
      <c r="C169" s="80"/>
      <c r="D169" s="80"/>
      <c r="E169" s="72"/>
      <c r="F169" s="73"/>
      <c r="G169" s="73"/>
      <c r="H169" s="74"/>
      <c r="I169" s="74"/>
      <c r="J169" s="202"/>
      <c r="K169" s="202"/>
      <c r="L169" s="75" t="str">
        <f>IFERROR(VLOOKUP(J169,'TABELA DE DEFEITOS'!$A$4:$B$1048576,2,0),"")</f>
        <v/>
      </c>
      <c r="M169" s="76" t="str">
        <f>IFERROR(VLOOKUP(J169,'TABELA DE DEFEITOS'!$A$4:$I$1048576,9,0),"")</f>
        <v/>
      </c>
      <c r="N169" s="73"/>
      <c r="O169" s="77"/>
      <c r="P169" s="77"/>
      <c r="Q169" s="78"/>
      <c r="R169" s="79"/>
    </row>
    <row r="170" spans="1:18">
      <c r="A170" s="69" t="str">
        <f t="shared" si="2"/>
        <v/>
      </c>
      <c r="B170" s="70"/>
      <c r="C170" s="80"/>
      <c r="D170" s="80"/>
      <c r="E170" s="72"/>
      <c r="F170" s="73"/>
      <c r="G170" s="73"/>
      <c r="H170" s="74"/>
      <c r="I170" s="74"/>
      <c r="J170" s="202"/>
      <c r="K170" s="202"/>
      <c r="L170" s="75" t="str">
        <f>IFERROR(VLOOKUP(J170,'TABELA DE DEFEITOS'!$A$4:$B$1048576,2,0),"")</f>
        <v/>
      </c>
      <c r="M170" s="76" t="str">
        <f>IFERROR(VLOOKUP(J170,'TABELA DE DEFEITOS'!$A$4:$I$1048576,9,0),"")</f>
        <v/>
      </c>
      <c r="N170" s="73"/>
      <c r="O170" s="77"/>
      <c r="P170" s="77"/>
      <c r="Q170" s="78"/>
      <c r="R170" s="79"/>
    </row>
    <row r="171" spans="1:18">
      <c r="A171" s="69" t="str">
        <f t="shared" si="2"/>
        <v/>
      </c>
      <c r="B171" s="70"/>
      <c r="C171" s="80"/>
      <c r="D171" s="80"/>
      <c r="E171" s="72"/>
      <c r="F171" s="73"/>
      <c r="G171" s="73"/>
      <c r="H171" s="74"/>
      <c r="I171" s="74"/>
      <c r="J171" s="202"/>
      <c r="K171" s="202"/>
      <c r="L171" s="75" t="str">
        <f>IFERROR(VLOOKUP(J171,'TABELA DE DEFEITOS'!$A$4:$B$1048576,2,0),"")</f>
        <v/>
      </c>
      <c r="M171" s="76" t="str">
        <f>IFERROR(VLOOKUP(J171,'TABELA DE DEFEITOS'!$A$4:$I$1048576,9,0),"")</f>
        <v/>
      </c>
      <c r="N171" s="73"/>
      <c r="O171" s="77"/>
      <c r="P171" s="77"/>
      <c r="Q171" s="78"/>
      <c r="R171" s="79"/>
    </row>
    <row r="172" spans="1:18">
      <c r="A172" s="69" t="str">
        <f t="shared" si="2"/>
        <v/>
      </c>
      <c r="B172" s="70"/>
      <c r="C172" s="80"/>
      <c r="D172" s="80"/>
      <c r="E172" s="72"/>
      <c r="F172" s="73"/>
      <c r="G172" s="73"/>
      <c r="H172" s="74"/>
      <c r="I172" s="74"/>
      <c r="J172" s="202"/>
      <c r="K172" s="202"/>
      <c r="L172" s="75" t="str">
        <f>IFERROR(VLOOKUP(J172,'TABELA DE DEFEITOS'!$A$4:$B$1048576,2,0),"")</f>
        <v/>
      </c>
      <c r="M172" s="76" t="str">
        <f>IFERROR(VLOOKUP(J172,'TABELA DE DEFEITOS'!$A$4:$I$1048576,9,0),"")</f>
        <v/>
      </c>
      <c r="N172" s="73"/>
      <c r="O172" s="77"/>
      <c r="P172" s="77"/>
      <c r="Q172" s="78"/>
      <c r="R172" s="79"/>
    </row>
    <row r="173" spans="1:18">
      <c r="A173" s="69" t="str">
        <f t="shared" si="2"/>
        <v/>
      </c>
      <c r="B173" s="70"/>
      <c r="C173" s="80"/>
      <c r="D173" s="80"/>
      <c r="E173" s="72"/>
      <c r="F173" s="73"/>
      <c r="G173" s="73"/>
      <c r="H173" s="74"/>
      <c r="I173" s="74"/>
      <c r="J173" s="202"/>
      <c r="K173" s="202"/>
      <c r="L173" s="75" t="str">
        <f>IFERROR(VLOOKUP(J173,'TABELA DE DEFEITOS'!$A$4:$B$1048576,2,0),"")</f>
        <v/>
      </c>
      <c r="M173" s="76" t="str">
        <f>IFERROR(VLOOKUP(J173,'TABELA DE DEFEITOS'!$A$4:$I$1048576,9,0),"")</f>
        <v/>
      </c>
      <c r="N173" s="73"/>
      <c r="O173" s="77"/>
      <c r="P173" s="77"/>
      <c r="Q173" s="78"/>
      <c r="R173" s="79"/>
    </row>
    <row r="174" spans="1:18">
      <c r="A174" s="69" t="str">
        <f t="shared" si="2"/>
        <v/>
      </c>
      <c r="B174" s="70"/>
      <c r="C174" s="80"/>
      <c r="D174" s="80"/>
      <c r="E174" s="72"/>
      <c r="F174" s="73"/>
      <c r="G174" s="73"/>
      <c r="H174" s="74"/>
      <c r="I174" s="74"/>
      <c r="J174" s="202"/>
      <c r="K174" s="202"/>
      <c r="L174" s="75" t="str">
        <f>IFERROR(VLOOKUP(J174,'TABELA DE DEFEITOS'!$A$4:$B$1048576,2,0),"")</f>
        <v/>
      </c>
      <c r="M174" s="76" t="str">
        <f>IFERROR(VLOOKUP(J174,'TABELA DE DEFEITOS'!$A$4:$I$1048576,9,0),"")</f>
        <v/>
      </c>
      <c r="N174" s="73"/>
      <c r="O174" s="77"/>
      <c r="P174" s="77"/>
      <c r="Q174" s="78"/>
      <c r="R174" s="79"/>
    </row>
    <row r="175" spans="1:18">
      <c r="A175" s="69" t="str">
        <f t="shared" si="2"/>
        <v/>
      </c>
      <c r="B175" s="70"/>
      <c r="C175" s="80"/>
      <c r="D175" s="80"/>
      <c r="E175" s="72"/>
      <c r="F175" s="73"/>
      <c r="G175" s="73"/>
      <c r="H175" s="74"/>
      <c r="I175" s="74"/>
      <c r="J175" s="202"/>
      <c r="K175" s="202"/>
      <c r="L175" s="75" t="str">
        <f>IFERROR(VLOOKUP(J175,'TABELA DE DEFEITOS'!$A$4:$B$1048576,2,0),"")</f>
        <v/>
      </c>
      <c r="M175" s="76" t="str">
        <f>IFERROR(VLOOKUP(J175,'TABELA DE DEFEITOS'!$A$4:$I$1048576,9,0),"")</f>
        <v/>
      </c>
      <c r="N175" s="73"/>
      <c r="O175" s="77"/>
      <c r="P175" s="77"/>
      <c r="Q175" s="78"/>
      <c r="R175" s="79"/>
    </row>
    <row r="176" spans="1:18">
      <c r="A176" s="69" t="str">
        <f t="shared" si="2"/>
        <v/>
      </c>
      <c r="B176" s="70"/>
      <c r="C176" s="80"/>
      <c r="D176" s="80"/>
      <c r="E176" s="72"/>
      <c r="F176" s="73"/>
      <c r="G176" s="73"/>
      <c r="H176" s="74"/>
      <c r="I176" s="74"/>
      <c r="J176" s="202"/>
      <c r="K176" s="202"/>
      <c r="L176" s="75" t="str">
        <f>IFERROR(VLOOKUP(J176,'TABELA DE DEFEITOS'!$A$4:$B$1048576,2,0),"")</f>
        <v/>
      </c>
      <c r="M176" s="76" t="str">
        <f>IFERROR(VLOOKUP(J176,'TABELA DE DEFEITOS'!$A$4:$I$1048576,9,0),"")</f>
        <v/>
      </c>
      <c r="N176" s="73"/>
      <c r="O176" s="77"/>
      <c r="P176" s="77"/>
      <c r="Q176" s="78"/>
      <c r="R176" s="79"/>
    </row>
    <row r="177" spans="1:18">
      <c r="A177" s="69" t="str">
        <f t="shared" si="2"/>
        <v/>
      </c>
      <c r="B177" s="70"/>
      <c r="C177" s="80"/>
      <c r="D177" s="80"/>
      <c r="E177" s="72"/>
      <c r="F177" s="73"/>
      <c r="G177" s="73"/>
      <c r="H177" s="74"/>
      <c r="I177" s="74"/>
      <c r="J177" s="202"/>
      <c r="K177" s="202"/>
      <c r="L177" s="75" t="str">
        <f>IFERROR(VLOOKUP(J177,'TABELA DE DEFEITOS'!$A$4:$B$1048576,2,0),"")</f>
        <v/>
      </c>
      <c r="M177" s="76" t="str">
        <f>IFERROR(VLOOKUP(J177,'TABELA DE DEFEITOS'!$A$4:$I$1048576,9,0),"")</f>
        <v/>
      </c>
      <c r="N177" s="73"/>
      <c r="O177" s="77"/>
      <c r="P177" s="77"/>
      <c r="Q177" s="78"/>
      <c r="R177" s="79"/>
    </row>
    <row r="178" spans="1:18">
      <c r="A178" s="69" t="str">
        <f t="shared" si="2"/>
        <v/>
      </c>
      <c r="B178" s="70"/>
      <c r="C178" s="80"/>
      <c r="D178" s="80"/>
      <c r="E178" s="72"/>
      <c r="F178" s="73"/>
      <c r="G178" s="73"/>
      <c r="H178" s="74"/>
      <c r="I178" s="74"/>
      <c r="J178" s="202"/>
      <c r="K178" s="202"/>
      <c r="L178" s="75" t="str">
        <f>IFERROR(VLOOKUP(J178,'TABELA DE DEFEITOS'!$A$4:$B$1048576,2,0),"")</f>
        <v/>
      </c>
      <c r="M178" s="76" t="str">
        <f>IFERROR(VLOOKUP(J178,'TABELA DE DEFEITOS'!$A$4:$I$1048576,9,0),"")</f>
        <v/>
      </c>
      <c r="N178" s="73"/>
      <c r="O178" s="77"/>
      <c r="P178" s="77"/>
      <c r="Q178" s="78"/>
      <c r="R178" s="79"/>
    </row>
    <row r="179" spans="1:18">
      <c r="A179" s="69" t="str">
        <f t="shared" si="2"/>
        <v/>
      </c>
      <c r="B179" s="70"/>
      <c r="C179" s="80"/>
      <c r="D179" s="80"/>
      <c r="E179" s="72"/>
      <c r="F179" s="73"/>
      <c r="G179" s="73"/>
      <c r="H179" s="74"/>
      <c r="I179" s="74"/>
      <c r="J179" s="202"/>
      <c r="K179" s="202"/>
      <c r="L179" s="75" t="str">
        <f>IFERROR(VLOOKUP(J179,'TABELA DE DEFEITOS'!$A$4:$B$1048576,2,0),"")</f>
        <v/>
      </c>
      <c r="M179" s="76" t="str">
        <f>IFERROR(VLOOKUP(J179,'TABELA DE DEFEITOS'!$A$4:$I$1048576,9,0),"")</f>
        <v/>
      </c>
      <c r="N179" s="73"/>
      <c r="O179" s="77"/>
      <c r="P179" s="77"/>
      <c r="Q179" s="78"/>
      <c r="R179" s="79"/>
    </row>
    <row r="180" spans="1:18">
      <c r="A180" s="69" t="str">
        <f t="shared" si="2"/>
        <v/>
      </c>
      <c r="B180" s="70"/>
      <c r="C180" s="80"/>
      <c r="D180" s="80"/>
      <c r="E180" s="72"/>
      <c r="F180" s="73"/>
      <c r="G180" s="73"/>
      <c r="H180" s="74"/>
      <c r="I180" s="74"/>
      <c r="J180" s="202"/>
      <c r="K180" s="202"/>
      <c r="L180" s="75" t="str">
        <f>IFERROR(VLOOKUP(J180,'TABELA DE DEFEITOS'!$A$4:$B$1048576,2,0),"")</f>
        <v/>
      </c>
      <c r="M180" s="76" t="str">
        <f>IFERROR(VLOOKUP(J180,'TABELA DE DEFEITOS'!$A$4:$I$1048576,9,0),"")</f>
        <v/>
      </c>
      <c r="N180" s="73"/>
      <c r="O180" s="77"/>
      <c r="P180" s="77"/>
      <c r="Q180" s="78"/>
      <c r="R180" s="79"/>
    </row>
    <row r="181" spans="1:18">
      <c r="A181" s="69" t="str">
        <f t="shared" si="2"/>
        <v/>
      </c>
      <c r="B181" s="70"/>
      <c r="C181" s="80"/>
      <c r="D181" s="80"/>
      <c r="E181" s="72"/>
      <c r="F181" s="73"/>
      <c r="G181" s="73"/>
      <c r="H181" s="74"/>
      <c r="I181" s="74"/>
      <c r="J181" s="202"/>
      <c r="K181" s="202"/>
      <c r="L181" s="75" t="str">
        <f>IFERROR(VLOOKUP(J181,'TABELA DE DEFEITOS'!$A$4:$B$1048576,2,0),"")</f>
        <v/>
      </c>
      <c r="M181" s="76" t="str">
        <f>IFERROR(VLOOKUP(J181,'TABELA DE DEFEITOS'!$A$4:$I$1048576,9,0),"")</f>
        <v/>
      </c>
      <c r="N181" s="73"/>
      <c r="O181" s="77"/>
      <c r="P181" s="77"/>
      <c r="Q181" s="78"/>
      <c r="R181" s="79"/>
    </row>
    <row r="182" spans="1:18">
      <c r="A182" s="69" t="str">
        <f t="shared" si="2"/>
        <v/>
      </c>
      <c r="B182" s="70"/>
      <c r="C182" s="80"/>
      <c r="D182" s="80"/>
      <c r="E182" s="72"/>
      <c r="F182" s="73"/>
      <c r="G182" s="73"/>
      <c r="H182" s="74"/>
      <c r="I182" s="74"/>
      <c r="J182" s="202"/>
      <c r="K182" s="202"/>
      <c r="L182" s="75" t="str">
        <f>IFERROR(VLOOKUP(J182,'TABELA DE DEFEITOS'!$A$4:$B$1048576,2,0),"")</f>
        <v/>
      </c>
      <c r="M182" s="76" t="str">
        <f>IFERROR(VLOOKUP(J182,'TABELA DE DEFEITOS'!$A$4:$I$1048576,9,0),"")</f>
        <v/>
      </c>
      <c r="N182" s="73"/>
      <c r="O182" s="77"/>
      <c r="P182" s="77"/>
      <c r="Q182" s="78"/>
      <c r="R182" s="79"/>
    </row>
    <row r="183" spans="1:18">
      <c r="A183" s="69" t="str">
        <f t="shared" si="2"/>
        <v/>
      </c>
      <c r="B183" s="70"/>
      <c r="C183" s="80"/>
      <c r="D183" s="80"/>
      <c r="E183" s="72"/>
      <c r="F183" s="73"/>
      <c r="G183" s="73"/>
      <c r="H183" s="74"/>
      <c r="I183" s="74"/>
      <c r="J183" s="202"/>
      <c r="K183" s="202"/>
      <c r="L183" s="75" t="str">
        <f>IFERROR(VLOOKUP(J183,'TABELA DE DEFEITOS'!$A$4:$B$1048576,2,0),"")</f>
        <v/>
      </c>
      <c r="M183" s="76" t="str">
        <f>IFERROR(VLOOKUP(J183,'TABELA DE DEFEITOS'!$A$4:$I$1048576,9,0),"")</f>
        <v/>
      </c>
      <c r="N183" s="73"/>
      <c r="O183" s="77"/>
      <c r="P183" s="77"/>
      <c r="Q183" s="78"/>
      <c r="R183" s="79"/>
    </row>
    <row r="184" spans="1:18">
      <c r="A184" s="69" t="str">
        <f t="shared" si="2"/>
        <v/>
      </c>
      <c r="B184" s="70"/>
      <c r="C184" s="80"/>
      <c r="D184" s="80"/>
      <c r="E184" s="72"/>
      <c r="F184" s="73"/>
      <c r="G184" s="73"/>
      <c r="H184" s="74"/>
      <c r="I184" s="74"/>
      <c r="J184" s="202"/>
      <c r="K184" s="202"/>
      <c r="L184" s="75" t="str">
        <f>IFERROR(VLOOKUP(J184,'TABELA DE DEFEITOS'!$A$4:$B$1048576,2,0),"")</f>
        <v/>
      </c>
      <c r="M184" s="76" t="str">
        <f>IFERROR(VLOOKUP(J184,'TABELA DE DEFEITOS'!$A$4:$I$1048576,9,0),"")</f>
        <v/>
      </c>
      <c r="N184" s="73"/>
      <c r="O184" s="77"/>
      <c r="P184" s="77"/>
      <c r="Q184" s="78"/>
      <c r="R184" s="79"/>
    </row>
    <row r="185" spans="1:18">
      <c r="A185" s="69" t="str">
        <f t="shared" si="2"/>
        <v/>
      </c>
      <c r="B185" s="70"/>
      <c r="C185" s="80"/>
      <c r="D185" s="80"/>
      <c r="E185" s="72"/>
      <c r="F185" s="73"/>
      <c r="G185" s="73"/>
      <c r="H185" s="74"/>
      <c r="I185" s="74"/>
      <c r="J185" s="202"/>
      <c r="K185" s="202"/>
      <c r="L185" s="75" t="str">
        <f>IFERROR(VLOOKUP(J185,'TABELA DE DEFEITOS'!$A$4:$B$1048576,2,0),"")</f>
        <v/>
      </c>
      <c r="M185" s="76" t="str">
        <f>IFERROR(VLOOKUP(J185,'TABELA DE DEFEITOS'!$A$4:$I$1048576,9,0),"")</f>
        <v/>
      </c>
      <c r="N185" s="73"/>
      <c r="O185" s="77"/>
      <c r="P185" s="77"/>
      <c r="Q185" s="78"/>
      <c r="R185" s="79"/>
    </row>
    <row r="186" spans="1:18">
      <c r="A186" s="69" t="str">
        <f t="shared" si="2"/>
        <v/>
      </c>
      <c r="B186" s="70"/>
      <c r="C186" s="80"/>
      <c r="D186" s="80"/>
      <c r="E186" s="72"/>
      <c r="F186" s="73"/>
      <c r="G186" s="73"/>
      <c r="H186" s="74"/>
      <c r="I186" s="74"/>
      <c r="J186" s="202"/>
      <c r="K186" s="202"/>
      <c r="L186" s="75" t="str">
        <f>IFERROR(VLOOKUP(J186,'TABELA DE DEFEITOS'!$A$4:$B$1048576,2,0),"")</f>
        <v/>
      </c>
      <c r="M186" s="76" t="str">
        <f>IFERROR(VLOOKUP(J186,'TABELA DE DEFEITOS'!$A$4:$I$1048576,9,0),"")</f>
        <v/>
      </c>
      <c r="N186" s="73"/>
      <c r="O186" s="77"/>
      <c r="P186" s="77"/>
      <c r="Q186" s="78"/>
      <c r="R186" s="79"/>
    </row>
    <row r="187" spans="1:18">
      <c r="A187" s="69" t="str">
        <f t="shared" si="2"/>
        <v/>
      </c>
      <c r="B187" s="70"/>
      <c r="C187" s="80"/>
      <c r="D187" s="80"/>
      <c r="E187" s="72"/>
      <c r="F187" s="73"/>
      <c r="G187" s="73"/>
      <c r="H187" s="74"/>
      <c r="I187" s="74"/>
      <c r="J187" s="202"/>
      <c r="K187" s="202"/>
      <c r="L187" s="75" t="str">
        <f>IFERROR(VLOOKUP(J187,'TABELA DE DEFEITOS'!$A$4:$B$1048576,2,0),"")</f>
        <v/>
      </c>
      <c r="M187" s="76" t="str">
        <f>IFERROR(VLOOKUP(J187,'TABELA DE DEFEITOS'!$A$4:$I$1048576,9,0),"")</f>
        <v/>
      </c>
      <c r="N187" s="73"/>
      <c r="O187" s="77"/>
      <c r="P187" s="77"/>
      <c r="Q187" s="78"/>
      <c r="R187" s="79"/>
    </row>
    <row r="188" spans="1:18">
      <c r="A188" s="69" t="str">
        <f t="shared" si="2"/>
        <v/>
      </c>
      <c r="B188" s="70"/>
      <c r="C188" s="80"/>
      <c r="D188" s="80"/>
      <c r="E188" s="72"/>
      <c r="F188" s="73"/>
      <c r="G188" s="73"/>
      <c r="H188" s="74"/>
      <c r="I188" s="74"/>
      <c r="J188" s="202"/>
      <c r="K188" s="202"/>
      <c r="L188" s="75" t="str">
        <f>IFERROR(VLOOKUP(J188,'TABELA DE DEFEITOS'!$A$4:$B$1048576,2,0),"")</f>
        <v/>
      </c>
      <c r="M188" s="76" t="str">
        <f>IFERROR(VLOOKUP(J188,'TABELA DE DEFEITOS'!$A$4:$I$1048576,9,0),"")</f>
        <v/>
      </c>
      <c r="N188" s="73"/>
      <c r="O188" s="77"/>
      <c r="P188" s="77"/>
      <c r="Q188" s="78"/>
      <c r="R188" s="79"/>
    </row>
    <row r="189" spans="1:18">
      <c r="A189" s="69" t="str">
        <f t="shared" si="2"/>
        <v/>
      </c>
      <c r="B189" s="70"/>
      <c r="C189" s="80"/>
      <c r="D189" s="80"/>
      <c r="E189" s="72"/>
      <c r="F189" s="73"/>
      <c r="G189" s="73"/>
      <c r="H189" s="74"/>
      <c r="I189" s="74"/>
      <c r="J189" s="202"/>
      <c r="K189" s="202"/>
      <c r="L189" s="75" t="str">
        <f>IFERROR(VLOOKUP(J189,'TABELA DE DEFEITOS'!$A$4:$B$1048576,2,0),"")</f>
        <v/>
      </c>
      <c r="M189" s="76" t="str">
        <f>IFERROR(VLOOKUP(J189,'TABELA DE DEFEITOS'!$A$4:$I$1048576,9,0),"")</f>
        <v/>
      </c>
      <c r="N189" s="73"/>
      <c r="O189" s="77"/>
      <c r="P189" s="77"/>
      <c r="Q189" s="78"/>
      <c r="R189" s="79"/>
    </row>
    <row r="190" spans="1:18">
      <c r="A190" s="69" t="str">
        <f t="shared" si="2"/>
        <v/>
      </c>
      <c r="B190" s="70"/>
      <c r="C190" s="80"/>
      <c r="D190" s="80"/>
      <c r="E190" s="72"/>
      <c r="F190" s="73"/>
      <c r="G190" s="73"/>
      <c r="H190" s="74"/>
      <c r="I190" s="74"/>
      <c r="J190" s="202"/>
      <c r="K190" s="202"/>
      <c r="L190" s="75" t="str">
        <f>IFERROR(VLOOKUP(J190,'TABELA DE DEFEITOS'!$A$4:$B$1048576,2,0),"")</f>
        <v/>
      </c>
      <c r="M190" s="76" t="str">
        <f>IFERROR(VLOOKUP(J190,'TABELA DE DEFEITOS'!$A$4:$I$1048576,9,0),"")</f>
        <v/>
      </c>
      <c r="N190" s="73"/>
      <c r="O190" s="77"/>
      <c r="P190" s="77"/>
      <c r="Q190" s="78"/>
      <c r="R190" s="79"/>
    </row>
    <row r="191" spans="1:18">
      <c r="A191" s="69" t="str">
        <f t="shared" si="2"/>
        <v/>
      </c>
      <c r="B191" s="70"/>
      <c r="C191" s="80"/>
      <c r="D191" s="80"/>
      <c r="E191" s="72"/>
      <c r="F191" s="73"/>
      <c r="G191" s="73"/>
      <c r="H191" s="74"/>
      <c r="I191" s="74"/>
      <c r="J191" s="202"/>
      <c r="K191" s="202"/>
      <c r="L191" s="75" t="str">
        <f>IFERROR(VLOOKUP(J191,'TABELA DE DEFEITOS'!$A$4:$B$1048576,2,0),"")</f>
        <v/>
      </c>
      <c r="M191" s="76" t="str">
        <f>IFERROR(VLOOKUP(J191,'TABELA DE DEFEITOS'!$A$4:$I$1048576,9,0),"")</f>
        <v/>
      </c>
      <c r="N191" s="73"/>
      <c r="O191" s="77"/>
      <c r="P191" s="77"/>
      <c r="Q191" s="78"/>
      <c r="R191" s="79"/>
    </row>
    <row r="192" spans="1:18">
      <c r="A192" s="69" t="str">
        <f t="shared" si="2"/>
        <v/>
      </c>
      <c r="B192" s="70"/>
      <c r="C192" s="80"/>
      <c r="D192" s="80"/>
      <c r="E192" s="72"/>
      <c r="F192" s="73"/>
      <c r="G192" s="73"/>
      <c r="H192" s="74"/>
      <c r="I192" s="74"/>
      <c r="J192" s="202"/>
      <c r="K192" s="202"/>
      <c r="L192" s="75" t="str">
        <f>IFERROR(VLOOKUP(J192,'TABELA DE DEFEITOS'!$A$4:$B$1048576,2,0),"")</f>
        <v/>
      </c>
      <c r="M192" s="76" t="str">
        <f>IFERROR(VLOOKUP(J192,'TABELA DE DEFEITOS'!$A$4:$I$1048576,9,0),"")</f>
        <v/>
      </c>
      <c r="N192" s="73"/>
      <c r="O192" s="77"/>
      <c r="P192" s="77"/>
      <c r="Q192" s="78"/>
      <c r="R192" s="79"/>
    </row>
    <row r="193" spans="1:18">
      <c r="A193" s="69" t="str">
        <f t="shared" si="2"/>
        <v/>
      </c>
      <c r="B193" s="70"/>
      <c r="C193" s="80"/>
      <c r="D193" s="80"/>
      <c r="E193" s="72"/>
      <c r="F193" s="73"/>
      <c r="G193" s="73"/>
      <c r="H193" s="74"/>
      <c r="I193" s="74"/>
      <c r="J193" s="202"/>
      <c r="K193" s="202"/>
      <c r="L193" s="75" t="str">
        <f>IFERROR(VLOOKUP(J193,'TABELA DE DEFEITOS'!$A$4:$B$1048576,2,0),"")</f>
        <v/>
      </c>
      <c r="M193" s="76" t="str">
        <f>IFERROR(VLOOKUP(J193,'TABELA DE DEFEITOS'!$A$4:$I$1048576,9,0),"")</f>
        <v/>
      </c>
      <c r="N193" s="73"/>
      <c r="O193" s="77"/>
      <c r="P193" s="77"/>
      <c r="Q193" s="78"/>
      <c r="R193" s="79"/>
    </row>
    <row r="194" spans="1:18">
      <c r="A194" s="69" t="str">
        <f t="shared" si="2"/>
        <v/>
      </c>
      <c r="B194" s="70"/>
      <c r="C194" s="80"/>
      <c r="D194" s="80"/>
      <c r="E194" s="72"/>
      <c r="F194" s="73"/>
      <c r="G194" s="73"/>
      <c r="H194" s="74"/>
      <c r="I194" s="74"/>
      <c r="J194" s="202"/>
      <c r="K194" s="202"/>
      <c r="L194" s="75" t="str">
        <f>IFERROR(VLOOKUP(J194,'TABELA DE DEFEITOS'!$A$4:$B$1048576,2,0),"")</f>
        <v/>
      </c>
      <c r="M194" s="76" t="str">
        <f>IFERROR(VLOOKUP(J194,'TABELA DE DEFEITOS'!$A$4:$I$1048576,9,0),"")</f>
        <v/>
      </c>
      <c r="N194" s="73"/>
      <c r="O194" s="77"/>
      <c r="P194" s="77"/>
      <c r="Q194" s="78"/>
      <c r="R194" s="79"/>
    </row>
    <row r="195" spans="1:18">
      <c r="A195" s="69" t="str">
        <f t="shared" si="2"/>
        <v/>
      </c>
      <c r="B195" s="70"/>
      <c r="C195" s="80"/>
      <c r="D195" s="80"/>
      <c r="E195" s="72"/>
      <c r="F195" s="73"/>
      <c r="G195" s="73"/>
      <c r="H195" s="74"/>
      <c r="I195" s="74"/>
      <c r="J195" s="202"/>
      <c r="K195" s="202"/>
      <c r="L195" s="75" t="str">
        <f>IFERROR(VLOOKUP(J195,'TABELA DE DEFEITOS'!$A$4:$B$1048576,2,0),"")</f>
        <v/>
      </c>
      <c r="M195" s="76" t="str">
        <f>IFERROR(VLOOKUP(J195,'TABELA DE DEFEITOS'!$A$4:$I$1048576,9,0),"")</f>
        <v/>
      </c>
      <c r="N195" s="73"/>
      <c r="O195" s="77"/>
      <c r="P195" s="77"/>
      <c r="Q195" s="78"/>
      <c r="R195" s="79"/>
    </row>
    <row r="196" spans="1:18">
      <c r="A196" s="69" t="str">
        <f t="shared" si="2"/>
        <v/>
      </c>
      <c r="B196" s="70"/>
      <c r="C196" s="80"/>
      <c r="D196" s="80"/>
      <c r="E196" s="72"/>
      <c r="F196" s="73"/>
      <c r="G196" s="73"/>
      <c r="H196" s="74"/>
      <c r="I196" s="74"/>
      <c r="J196" s="202"/>
      <c r="K196" s="202"/>
      <c r="L196" s="75" t="str">
        <f>IFERROR(VLOOKUP(J196,'TABELA DE DEFEITOS'!$A$4:$B$1048576,2,0),"")</f>
        <v/>
      </c>
      <c r="M196" s="76" t="str">
        <f>IFERROR(VLOOKUP(J196,'TABELA DE DEFEITOS'!$A$4:$I$1048576,9,0),"")</f>
        <v/>
      </c>
      <c r="N196" s="73"/>
      <c r="O196" s="77"/>
      <c r="P196" s="77"/>
      <c r="Q196" s="78"/>
      <c r="R196" s="79"/>
    </row>
    <row r="197" spans="1:18" ht="12.75" thickBot="1">
      <c r="A197" s="81" t="str">
        <f t="shared" si="2"/>
        <v/>
      </c>
      <c r="B197" s="82"/>
      <c r="C197" s="83"/>
      <c r="D197" s="83"/>
      <c r="E197" s="84"/>
      <c r="F197" s="85"/>
      <c r="G197" s="85"/>
      <c r="H197" s="86"/>
      <c r="I197" s="86"/>
      <c r="J197" s="201"/>
      <c r="K197" s="201"/>
      <c r="L197" s="87" t="str">
        <f>IFERROR(VLOOKUP(J197,'TABELA DE DEFEITOS'!$A$4:$B$1048576,2,0),"")</f>
        <v/>
      </c>
      <c r="M197" s="88" t="str">
        <f>IFERROR(VLOOKUP(J197,'TABELA DE DEFEITOS'!$A$4:$I$1048576,9,0),"")</f>
        <v/>
      </c>
      <c r="N197" s="85"/>
      <c r="O197" s="89"/>
      <c r="P197" s="89"/>
      <c r="Q197" s="90"/>
      <c r="R197" s="91"/>
    </row>
  </sheetData>
  <dataConsolidate/>
  <mergeCells count="224">
    <mergeCell ref="J10:K10"/>
    <mergeCell ref="J11:K11"/>
    <mergeCell ref="J12:K12"/>
    <mergeCell ref="J13:K13"/>
    <mergeCell ref="J14:K14"/>
    <mergeCell ref="J9:K9"/>
    <mergeCell ref="A7:A8"/>
    <mergeCell ref="E7:E8"/>
    <mergeCell ref="M4:O4"/>
    <mergeCell ref="M5:O5"/>
    <mergeCell ref="F7:F8"/>
    <mergeCell ref="G7:G8"/>
    <mergeCell ref="H7:H8"/>
    <mergeCell ref="I7:I8"/>
    <mergeCell ref="N7:O7"/>
    <mergeCell ref="M7:M8"/>
    <mergeCell ref="B7:B8"/>
    <mergeCell ref="C7:D7"/>
    <mergeCell ref="J7:K8"/>
    <mergeCell ref="L7:L8"/>
    <mergeCell ref="A5:B5"/>
    <mergeCell ref="A4:B4"/>
    <mergeCell ref="C4:D4"/>
    <mergeCell ref="C5:D5"/>
    <mergeCell ref="J24:K24"/>
    <mergeCell ref="J15:K15"/>
    <mergeCell ref="J16:K16"/>
    <mergeCell ref="J17:K17"/>
    <mergeCell ref="J18:K18"/>
    <mergeCell ref="J19:K19"/>
    <mergeCell ref="J20:K20"/>
    <mergeCell ref="J21:K21"/>
    <mergeCell ref="J31:K31"/>
    <mergeCell ref="J22:K22"/>
    <mergeCell ref="J23:K23"/>
    <mergeCell ref="J32:K32"/>
    <mergeCell ref="J33:K33"/>
    <mergeCell ref="J34:K34"/>
    <mergeCell ref="J25:K25"/>
    <mergeCell ref="J26:K26"/>
    <mergeCell ref="J27:K27"/>
    <mergeCell ref="J28:K28"/>
    <mergeCell ref="J29:K29"/>
    <mergeCell ref="J30:K30"/>
    <mergeCell ref="J40:K40"/>
    <mergeCell ref="J41:K41"/>
    <mergeCell ref="J42:K42"/>
    <mergeCell ref="J43:K43"/>
    <mergeCell ref="J44:K44"/>
    <mergeCell ref="J35:K35"/>
    <mergeCell ref="J36:K36"/>
    <mergeCell ref="J37:K37"/>
    <mergeCell ref="J38:K38"/>
    <mergeCell ref="J39:K39"/>
    <mergeCell ref="J55:K55"/>
    <mergeCell ref="J56:K56"/>
    <mergeCell ref="J50:K50"/>
    <mergeCell ref="J51:K51"/>
    <mergeCell ref="J52:K52"/>
    <mergeCell ref="J53:K53"/>
    <mergeCell ref="J54:K54"/>
    <mergeCell ref="J45:K45"/>
    <mergeCell ref="J46:K46"/>
    <mergeCell ref="J47:K47"/>
    <mergeCell ref="J48:K48"/>
    <mergeCell ref="J49:K49"/>
    <mergeCell ref="J62:K62"/>
    <mergeCell ref="J63:K63"/>
    <mergeCell ref="J64:K64"/>
    <mergeCell ref="J65:K65"/>
    <mergeCell ref="J66:K66"/>
    <mergeCell ref="J57:K57"/>
    <mergeCell ref="J58:K58"/>
    <mergeCell ref="J59:K59"/>
    <mergeCell ref="J60:K60"/>
    <mergeCell ref="J61:K61"/>
    <mergeCell ref="J72:K72"/>
    <mergeCell ref="J73:K73"/>
    <mergeCell ref="J74:K74"/>
    <mergeCell ref="J75:K75"/>
    <mergeCell ref="J76:K76"/>
    <mergeCell ref="J67:K67"/>
    <mergeCell ref="J68:K68"/>
    <mergeCell ref="J69:K69"/>
    <mergeCell ref="J70:K70"/>
    <mergeCell ref="J71:K71"/>
    <mergeCell ref="J82:K82"/>
    <mergeCell ref="J83:K83"/>
    <mergeCell ref="J84:K84"/>
    <mergeCell ref="J85:K85"/>
    <mergeCell ref="J86:K86"/>
    <mergeCell ref="J77:K77"/>
    <mergeCell ref="J78:K78"/>
    <mergeCell ref="J79:K79"/>
    <mergeCell ref="J80:K80"/>
    <mergeCell ref="J81:K81"/>
    <mergeCell ref="J92:K92"/>
    <mergeCell ref="J93:K93"/>
    <mergeCell ref="J94:K94"/>
    <mergeCell ref="J95:K95"/>
    <mergeCell ref="J96:K96"/>
    <mergeCell ref="J87:K87"/>
    <mergeCell ref="J88:K88"/>
    <mergeCell ref="J89:K89"/>
    <mergeCell ref="J90:K90"/>
    <mergeCell ref="J91:K91"/>
    <mergeCell ref="J102:K102"/>
    <mergeCell ref="J103:K103"/>
    <mergeCell ref="J104:K104"/>
    <mergeCell ref="J105:K105"/>
    <mergeCell ref="J106:K106"/>
    <mergeCell ref="J97:K97"/>
    <mergeCell ref="J98:K98"/>
    <mergeCell ref="J99:K99"/>
    <mergeCell ref="J100:K100"/>
    <mergeCell ref="J101:K101"/>
    <mergeCell ref="J112:K112"/>
    <mergeCell ref="J113:K113"/>
    <mergeCell ref="J114:K114"/>
    <mergeCell ref="J115:K115"/>
    <mergeCell ref="J116:K116"/>
    <mergeCell ref="J107:K107"/>
    <mergeCell ref="J108:K108"/>
    <mergeCell ref="J109:K109"/>
    <mergeCell ref="J110:K110"/>
    <mergeCell ref="J111:K111"/>
    <mergeCell ref="J122:K122"/>
    <mergeCell ref="J123:K123"/>
    <mergeCell ref="J124:K124"/>
    <mergeCell ref="J125:K125"/>
    <mergeCell ref="J126:K126"/>
    <mergeCell ref="J117:K117"/>
    <mergeCell ref="J118:K118"/>
    <mergeCell ref="J119:K119"/>
    <mergeCell ref="J120:K120"/>
    <mergeCell ref="J121:K121"/>
    <mergeCell ref="J132:K132"/>
    <mergeCell ref="J133:K133"/>
    <mergeCell ref="J134:K134"/>
    <mergeCell ref="J135:K135"/>
    <mergeCell ref="J136:K136"/>
    <mergeCell ref="J127:K127"/>
    <mergeCell ref="J128:K128"/>
    <mergeCell ref="J129:K129"/>
    <mergeCell ref="J130:K130"/>
    <mergeCell ref="J131:K131"/>
    <mergeCell ref="J142:K142"/>
    <mergeCell ref="J143:K143"/>
    <mergeCell ref="J144:K144"/>
    <mergeCell ref="J145:K145"/>
    <mergeCell ref="J146:K146"/>
    <mergeCell ref="J137:K137"/>
    <mergeCell ref="J138:K138"/>
    <mergeCell ref="J139:K139"/>
    <mergeCell ref="J140:K140"/>
    <mergeCell ref="J141:K141"/>
    <mergeCell ref="J152:K152"/>
    <mergeCell ref="J153:K153"/>
    <mergeCell ref="J154:K154"/>
    <mergeCell ref="J155:K155"/>
    <mergeCell ref="J156:K156"/>
    <mergeCell ref="J147:K147"/>
    <mergeCell ref="J148:K148"/>
    <mergeCell ref="J149:K149"/>
    <mergeCell ref="J150:K150"/>
    <mergeCell ref="J151:K151"/>
    <mergeCell ref="J162:K162"/>
    <mergeCell ref="J163:K163"/>
    <mergeCell ref="J164:K164"/>
    <mergeCell ref="J165:K165"/>
    <mergeCell ref="J166:K166"/>
    <mergeCell ref="J157:K157"/>
    <mergeCell ref="J158:K158"/>
    <mergeCell ref="J159:K159"/>
    <mergeCell ref="J160:K160"/>
    <mergeCell ref="J161:K161"/>
    <mergeCell ref="J179:K179"/>
    <mergeCell ref="J180:K180"/>
    <mergeCell ref="J181:K181"/>
    <mergeCell ref="J172:K172"/>
    <mergeCell ref="J173:K173"/>
    <mergeCell ref="J174:K174"/>
    <mergeCell ref="J175:K175"/>
    <mergeCell ref="J176:K176"/>
    <mergeCell ref="J167:K167"/>
    <mergeCell ref="J168:K168"/>
    <mergeCell ref="J169:K169"/>
    <mergeCell ref="J170:K170"/>
    <mergeCell ref="J171:K171"/>
    <mergeCell ref="A1:E3"/>
    <mergeCell ref="F1:J3"/>
    <mergeCell ref="K1:L2"/>
    <mergeCell ref="M1:N2"/>
    <mergeCell ref="K3:L3"/>
    <mergeCell ref="M3:N3"/>
    <mergeCell ref="J197:K197"/>
    <mergeCell ref="J192:K192"/>
    <mergeCell ref="J193:K193"/>
    <mergeCell ref="J194:K194"/>
    <mergeCell ref="J195:K195"/>
    <mergeCell ref="J196:K196"/>
    <mergeCell ref="J187:K187"/>
    <mergeCell ref="J188:K188"/>
    <mergeCell ref="J189:K189"/>
    <mergeCell ref="J190:K190"/>
    <mergeCell ref="J191:K191"/>
    <mergeCell ref="J182:K182"/>
    <mergeCell ref="J183:K183"/>
    <mergeCell ref="J184:K184"/>
    <mergeCell ref="J185:K185"/>
    <mergeCell ref="J186:K186"/>
    <mergeCell ref="J177:K177"/>
    <mergeCell ref="J178:K178"/>
    <mergeCell ref="Q1:Q2"/>
    <mergeCell ref="R1:R2"/>
    <mergeCell ref="P7:P8"/>
    <mergeCell ref="P4:R4"/>
    <mergeCell ref="P5:R5"/>
    <mergeCell ref="R7:R8"/>
    <mergeCell ref="Q7:Q8"/>
    <mergeCell ref="K5:L5"/>
    <mergeCell ref="K4:L4"/>
    <mergeCell ref="O1:P2"/>
    <mergeCell ref="O3:P3"/>
  </mergeCells>
  <conditionalFormatting sqref="A5 C5 M5:R5 E5:I5">
    <cfRule type="notContainsBlanks" dxfId="18" priority="57">
      <formula>LEN(TRIM(A5))&gt;0</formula>
    </cfRule>
    <cfRule type="containsBlanks" dxfId="17" priority="61">
      <formula>LEN(TRIM(A5))=0</formula>
    </cfRule>
  </conditionalFormatting>
  <conditionalFormatting sqref="O3">
    <cfRule type="notContainsBlanks" dxfId="16" priority="21">
      <formula>LEN(TRIM(O3))&gt;0</formula>
    </cfRule>
    <cfRule type="containsBlanks" dxfId="15" priority="60">
      <formula>LEN(TRIM(O3))=0</formula>
    </cfRule>
  </conditionalFormatting>
  <conditionalFormatting sqref="K5">
    <cfRule type="notContainsBlanks" dxfId="14" priority="13">
      <formula>LEN(TRIM(K5))&gt;0</formula>
    </cfRule>
    <cfRule type="containsBlanks" dxfId="13" priority="62">
      <formula>LEN(TRIM(K5))=0</formula>
    </cfRule>
  </conditionalFormatting>
  <conditionalFormatting sqref="K3">
    <cfRule type="notContainsBlanks" dxfId="12" priority="9">
      <formula>LEN(TRIM(K3))&gt;0</formula>
    </cfRule>
    <cfRule type="containsBlanks" dxfId="11" priority="10">
      <formula>LEN(TRIM(K3))=0</formula>
    </cfRule>
  </conditionalFormatting>
  <conditionalFormatting sqref="M3">
    <cfRule type="notContainsBlanks" dxfId="10" priority="7">
      <formula>LEN(TRIM(M3))&gt;0</formula>
    </cfRule>
    <cfRule type="containsBlanks" dxfId="9" priority="8">
      <formula>LEN(TRIM(M3))=0</formula>
    </cfRule>
  </conditionalFormatting>
  <conditionalFormatting sqref="Q3">
    <cfRule type="notContainsBlanks" dxfId="8" priority="5">
      <formula>LEN(TRIM(Q3))&gt;0</formula>
    </cfRule>
    <cfRule type="containsBlanks" dxfId="7" priority="6">
      <formula>LEN(TRIM(Q3))=0</formula>
    </cfRule>
  </conditionalFormatting>
  <conditionalFormatting sqref="R3">
    <cfRule type="notContainsBlanks" dxfId="6" priority="3">
      <formula>LEN(TRIM(R3))&gt;0</formula>
    </cfRule>
    <cfRule type="containsBlanks" dxfId="5" priority="4">
      <formula>LEN(TRIM(R3))=0</formula>
    </cfRule>
  </conditionalFormatting>
  <conditionalFormatting sqref="J5">
    <cfRule type="notContainsBlanks" dxfId="4" priority="1">
      <formula>LEN(TRIM(J5))&gt;0</formula>
    </cfRule>
    <cfRule type="containsBlanks" dxfId="3" priority="2">
      <formula>LEN(TRIM(J5))=0</formula>
    </cfRule>
  </conditionalFormatting>
  <dataValidations xWindow="149" yWindow="554" count="6">
    <dataValidation type="list" allowBlank="1" showInputMessage="1" showErrorMessage="1" sqref="A5">
      <formula1>"NORTE SLZ,NORTE PHO,CENTRO,LESTE,SUL"</formula1>
    </dataValidation>
    <dataValidation allowBlank="1" showInputMessage="1" showErrorMessage="1" promptTitle="TIPO DE ESTRUTURA" prompt="EXEMPLOS: YS1;YS2;T2D; AT1-PR; T1D-PR E ETC." sqref="G7:G8"/>
    <dataValidation type="list" allowBlank="1" showInputMessage="1" showErrorMessage="1" sqref="I9:K197">
      <formula1>INDIRECT(SUBSTITUTE(H9," ",""))</formula1>
    </dataValidation>
    <dataValidation allowBlank="1" showInputMessage="1" showErrorMessage="1" promptTitle="KM DA LINHA/Nº DA ESTRUTURA" prompt="EXEMPLO: 9/1" sqref="E7:E8"/>
    <dataValidation allowBlank="1" showInputMessage="1" showErrorMessage="1" promptTitle="LADO FONTE OU LADO CARGA" prompt="INFORMAR EM QUAL LADO SE ENCONTRA O DEFEITO, SE É LADO FONTE OU LADO CARGA._x000a_" sqref="P7:P8"/>
    <dataValidation type="list" allowBlank="1" showInputMessage="1" showErrorMessage="1" sqref="C5">
      <formula1>INDIRECT(SUBSTITUTE(A5," ",""))</formula1>
    </dataValidation>
  </dataValidations>
  <pageMargins left="0" right="0" top="0" bottom="0" header="0" footer="0"/>
  <pageSetup paperSize="9" scale="71" fitToHeight="0" orientation="landscape" horizontalDpi="300" verticalDpi="300" r:id="rId1"/>
  <drawing r:id="rId2"/>
  <extLst>
    <ext xmlns:x14="http://schemas.microsoft.com/office/spreadsheetml/2009/9/main" uri="{CCE6A557-97BC-4b89-ADB6-D9C93CAAB3DF}">
      <x14:dataValidations xmlns:xm="http://schemas.microsoft.com/office/excel/2006/main" xWindow="149" yWindow="554" count="9">
        <x14:dataValidation type="list" allowBlank="1" showInputMessage="1" showErrorMessage="1" promptTitle="FASE QUE ESTÁ COM DEFEITO">
          <x14:formula1>
            <xm:f>'INFORMÇAÕES '!$X$6:$X$12</xm:f>
          </x14:formula1>
          <xm:sqref>N9:N197</xm:sqref>
        </x14:dataValidation>
        <x14:dataValidation type="list" allowBlank="1" showInputMessage="1" showErrorMessage="1">
          <x14:formula1>
            <xm:f>'INFORMÇAÕES '!$W$6:$W$9</xm:f>
          </x14:formula1>
          <xm:sqref>F9:F197</xm:sqref>
        </x14:dataValidation>
        <x14:dataValidation type="list" allowBlank="1" showInputMessage="1" showErrorMessage="1">
          <x14:formula1>
            <xm:f>'INFORMÇAÕES '!$Z$6:$Z$7</xm:f>
          </x14:formula1>
          <xm:sqref>P9:P197</xm:sqref>
        </x14:dataValidation>
        <x14:dataValidation type="list" allowBlank="1" showInputMessage="1" showErrorMessage="1">
          <x14:formula1>
            <xm:f>'INFORMÇAÕES '!$Y$6:$Y$12</xm:f>
          </x14:formula1>
          <xm:sqref>O9:O197</xm:sqref>
        </x14:dataValidation>
        <x14:dataValidation type="list" allowBlank="1" showInputMessage="1" showErrorMessage="1">
          <x14:formula1>
            <xm:f>'INFORMÇAÕES '!$AA$6:$AA$12</xm:f>
          </x14:formula1>
          <xm:sqref>Q9:Q197</xm:sqref>
        </x14:dataValidation>
        <x14:dataValidation type="list" allowBlank="1" showInputMessage="1" showErrorMessage="1">
          <x14:formula1>
            <xm:f>'INFORMÇAÕES '!$AV$6:$AV$17</xm:f>
          </x14:formula1>
          <xm:sqref>M5:R5 K5</xm:sqref>
        </x14:dataValidation>
        <x14:dataValidation type="list" allowBlank="1" showInputMessage="1" showErrorMessage="1">
          <x14:formula1>
            <xm:f>'INFORMÇAÕES '!$AJ$6:$AJ$104</xm:f>
          </x14:formula1>
          <xm:sqref>G9:G197</xm:sqref>
        </x14:dataValidation>
        <x14:dataValidation type="list" allowBlank="1" showInputMessage="1" showErrorMessage="1">
          <x14:formula1>
            <xm:f>'INFORMÇAÕES '!$AC$6:$AC$16</xm:f>
          </x14:formula1>
          <xm:sqref>H9:H197</xm:sqref>
        </x14:dataValidation>
        <x14:dataValidation type="list" allowBlank="1" showInputMessage="1" showErrorMessage="1">
          <x14:formula1>
            <xm:f>'INFORMÇAÕES '!$Q$6:$Q$9</xm:f>
          </x14:formula1>
          <xm:sqref>G5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M190"/>
  <sheetViews>
    <sheetView showGridLines="0" zoomScale="80" zoomScaleNormal="80" workbookViewId="0"/>
  </sheetViews>
  <sheetFormatPr defaultColWidth="10.6640625" defaultRowHeight="14.25"/>
  <cols>
    <col min="1" max="1" width="8.1640625" style="1" bestFit="1" customWidth="1"/>
    <col min="2" max="2" width="4" style="1" bestFit="1" customWidth="1"/>
    <col min="3" max="3" width="18.1640625" style="1" bestFit="1" customWidth="1"/>
    <col min="4" max="4" width="18.6640625" style="1" bestFit="1" customWidth="1"/>
    <col min="5" max="5" width="17.1640625" style="1" bestFit="1" customWidth="1"/>
    <col min="6" max="6" width="15.83203125" style="1" bestFit="1" customWidth="1"/>
    <col min="7" max="7" width="34.6640625" style="1" bestFit="1" customWidth="1"/>
    <col min="8" max="8" width="6" style="149" bestFit="1" customWidth="1"/>
    <col min="9" max="9" width="6.6640625" style="149" bestFit="1" customWidth="1"/>
    <col min="10" max="10" width="8.5" style="149" bestFit="1" customWidth="1"/>
    <col min="11" max="11" width="7.5" style="149" bestFit="1" customWidth="1"/>
    <col min="12" max="12" width="16.83203125" style="149" bestFit="1" customWidth="1"/>
    <col min="13" max="13" width="10.6640625" style="149"/>
    <col min="14" max="16384" width="10.6640625" style="1"/>
  </cols>
  <sheetData>
    <row r="1" spans="1:13" ht="24.75" customHeight="1">
      <c r="A1" s="121" t="s">
        <v>12</v>
      </c>
      <c r="B1" s="121" t="s">
        <v>30</v>
      </c>
      <c r="C1" s="121" t="s">
        <v>444</v>
      </c>
      <c r="D1" s="121" t="s">
        <v>448</v>
      </c>
      <c r="E1" s="121" t="s">
        <v>445</v>
      </c>
      <c r="F1" s="121" t="s">
        <v>5</v>
      </c>
      <c r="G1" s="121" t="s">
        <v>447</v>
      </c>
      <c r="H1" s="149" t="s">
        <v>1411</v>
      </c>
      <c r="I1" s="149" t="s">
        <v>1</v>
      </c>
      <c r="J1" s="149" t="s">
        <v>1434</v>
      </c>
      <c r="K1" s="149" t="s">
        <v>378</v>
      </c>
      <c r="L1" s="149" t="s">
        <v>1435</v>
      </c>
      <c r="M1" s="149" t="s">
        <v>1440</v>
      </c>
    </row>
    <row r="2" spans="1:13" s="132" customFormat="1" ht="14.45" customHeight="1">
      <c r="A2" s="130">
        <f>IF(B2="","",'FORM. DE INSPEÇÃO'!$I$5)</f>
        <v>2268271</v>
      </c>
      <c r="B2" s="130" t="str">
        <f t="shared" ref="B2:B33" si="0">IF(E2="","","LT")</f>
        <v>LT</v>
      </c>
      <c r="C2" s="130" t="str">
        <f t="shared" ref="C2:C33" si="1">IF(E2="","",LEFT(E2,2))</f>
        <v>ES</v>
      </c>
      <c r="D2" s="130" t="str">
        <f t="shared" ref="D2:D33" si="2">B2&amp;C2</f>
        <v>LTES</v>
      </c>
      <c r="E2" s="130" t="str">
        <f>'FORM. DE INSPEÇÃO'!L10</f>
        <v>ES21</v>
      </c>
      <c r="F2" s="130" t="str">
        <f>'FORM. DE INSPEÇÃO'!M10</f>
        <v>A</v>
      </c>
      <c r="G2" s="131" t="str">
        <f>IF(F2="","",'FORM. DE INSPEÇÃO'!G10&amp;"-"&amp;'FORM. DE INSPEÇÃO'!E10)</f>
        <v>YAR-1/11</v>
      </c>
      <c r="H2" s="150" t="str">
        <f>IF(B2="","",'FORM. DE INSPEÇÃO'!R10)</f>
        <v>defronte a fiat</v>
      </c>
      <c r="I2" s="150">
        <f>IF(B2="","",'FORM. DE INSPEÇÃO'!A10)</f>
        <v>2</v>
      </c>
      <c r="J2" s="150" t="str">
        <f>IF(B2="","",'FORM. DE INSPEÇÃO'!J10:K10)</f>
        <v>POSTE C/ FERRAGEM EXPOSTA F1/F2</v>
      </c>
      <c r="K2" s="150">
        <f>IF(B2="","",'FORM. DE INSPEÇÃO'!N10)</f>
        <v>0</v>
      </c>
      <c r="L2" s="150">
        <f>IF(B2="","",'FORM. DE INSPEÇÃO'!P10)</f>
        <v>0</v>
      </c>
      <c r="M2" s="150" t="str">
        <f>IFERROR(VLOOKUP(E2,'TABELA DE DEFEITOS'!$B$4:$F$204,5,0),"")</f>
        <v>ELIMINAR OXIDAÇÃO, TROCAR / RECUPERAR POSTE</v>
      </c>
    </row>
    <row r="3" spans="1:13" s="132" customFormat="1" ht="14.45" customHeight="1">
      <c r="A3" s="21">
        <f>IF(B3="","",'FORM. DE INSPEÇÃO'!$I$5)</f>
        <v>2268271</v>
      </c>
      <c r="B3" s="21" t="str">
        <f t="shared" si="0"/>
        <v>LT</v>
      </c>
      <c r="C3" s="21" t="str">
        <f t="shared" si="1"/>
        <v>AF</v>
      </c>
      <c r="D3" s="21" t="str">
        <f t="shared" si="2"/>
        <v>LTAF</v>
      </c>
      <c r="E3" s="21" t="str">
        <f>'FORM. DE INSPEÇÃO'!L11</f>
        <v>AF01</v>
      </c>
      <c r="F3" s="21" t="str">
        <f>'FORM. DE INSPEÇÃO'!M11</f>
        <v>P2</v>
      </c>
      <c r="G3" s="22" t="str">
        <f>IF(F3="","",'FORM. DE INSPEÇÃO'!G11&amp;"-"&amp;'FORM. DE INSPEÇÃO'!E11)</f>
        <v>YAR-2/10</v>
      </c>
      <c r="H3" s="149" t="str">
        <f>IF(B3="","",'FORM. DE INSPEÇÃO'!R11)</f>
        <v xml:space="preserve">Vao de frente </v>
      </c>
      <c r="I3" s="149">
        <f>IF(B3="","",'FORM. DE INSPEÇÃO'!A11)</f>
        <v>3</v>
      </c>
      <c r="J3" s="149" t="str">
        <f>IF(B3="","",'FORM. DE INSPEÇÃO'!J11:K11)</f>
        <v>ÁRV. DENTRO DA FAIXA-DIST. CONDUT. &gt; 1,5M</v>
      </c>
      <c r="K3" s="149">
        <f>IF(B3="","",'FORM. DE INSPEÇÃO'!N11)</f>
        <v>0</v>
      </c>
      <c r="L3" s="149">
        <f>IF(B3="","",'FORM. DE INSPEÇÃO'!P11)</f>
        <v>0</v>
      </c>
      <c r="M3" s="150" t="str">
        <f>IFERROR(VLOOKUP(E3,'TABELA DE DEFEITOS'!$B$4:$F$204,5,0),"")</f>
        <v>PODAR ÁRVORE</v>
      </c>
    </row>
    <row r="4" spans="1:13">
      <c r="A4" s="21">
        <f>IF(B4="","",'FORM. DE INSPEÇÃO'!$I$5)</f>
        <v>2268271</v>
      </c>
      <c r="B4" s="21" t="str">
        <f t="shared" si="0"/>
        <v>LT</v>
      </c>
      <c r="C4" s="21" t="str">
        <f t="shared" si="1"/>
        <v>0</v>
      </c>
      <c r="D4" s="21" t="str">
        <f t="shared" si="2"/>
        <v>LT0</v>
      </c>
      <c r="E4" s="21">
        <f>'FORM. DE INSPEÇÃO'!L14</f>
        <v>0</v>
      </c>
      <c r="F4" s="21">
        <f>'FORM. DE INSPEÇÃO'!M14</f>
        <v>0</v>
      </c>
      <c r="G4" s="22" t="str">
        <f>IF(F4="","",'FORM. DE INSPEÇÃO'!G14&amp;"-"&amp;'FORM. DE INSPEÇÃO'!E14)</f>
        <v>-</v>
      </c>
      <c r="H4" s="149">
        <f>IF(B4="","",'FORM. DE INSPEÇÃO'!R14)</f>
        <v>0</v>
      </c>
      <c r="I4" s="149">
        <f>IF(B4="","",'FORM. DE INSPEÇÃO'!A14)</f>
        <v>0</v>
      </c>
      <c r="J4" s="149">
        <f>IF(B4="","",'FORM. DE INSPEÇÃO'!J14:K14)</f>
        <v>0</v>
      </c>
      <c r="K4" s="149">
        <f>IF(B4="","",'FORM. DE INSPEÇÃO'!N14)</f>
        <v>0</v>
      </c>
      <c r="L4" s="149">
        <f>IF(B4="","",'FORM. DE INSPEÇÃO'!P14)</f>
        <v>0</v>
      </c>
      <c r="M4" s="150" t="str">
        <f>IFERROR(VLOOKUP(E4,'TABELA DE DEFEITOS'!$B$4:$F$204,5,0),"")</f>
        <v/>
      </c>
    </row>
    <row r="5" spans="1:13" ht="42.75">
      <c r="A5" s="21">
        <f>IF(B5="","",'FORM. DE INSPEÇÃO'!$I$5)</f>
        <v>2268271</v>
      </c>
      <c r="B5" s="21" t="str">
        <f t="shared" si="0"/>
        <v>LT</v>
      </c>
      <c r="C5" s="21" t="str">
        <f t="shared" si="1"/>
        <v>AF</v>
      </c>
      <c r="D5" s="21" t="str">
        <f t="shared" si="2"/>
        <v>LTAF</v>
      </c>
      <c r="E5" s="21" t="str">
        <f>'FORM. DE INSPEÇÃO'!L15</f>
        <v>AF03</v>
      </c>
      <c r="F5" s="21" t="str">
        <f>'FORM. DE INSPEÇÃO'!M15</f>
        <v>A</v>
      </c>
      <c r="G5" s="22" t="str">
        <f>IF(F5="","",'FORM. DE INSPEÇÃO'!G15&amp;"-"&amp;'FORM. DE INSPEÇÃO'!E15)</f>
        <v>LA4-3/6</v>
      </c>
      <c r="H5" s="149">
        <f>IF(B5="","",'FORM. DE INSPEÇÃO'!R15)</f>
        <v>0</v>
      </c>
      <c r="I5" s="149">
        <f>IF(B5="","",'FORM. DE INSPEÇÃO'!A15)</f>
        <v>1</v>
      </c>
      <c r="J5" s="149" t="str">
        <f>IF(B5="","",'FORM. DE INSPEÇÃO'!J15:K15)</f>
        <v>ÁRV. FORA DA FAIXA-NÃO PERIGOSA</v>
      </c>
      <c r="K5" s="149">
        <f>IF(B5="","",'FORM. DE INSPEÇÃO'!N15)</f>
        <v>0</v>
      </c>
      <c r="L5" s="149">
        <f>IF(B5="","",'FORM. DE INSPEÇÃO'!P15)</f>
        <v>0</v>
      </c>
      <c r="M5" s="150" t="str">
        <f>IFERROR(VLOOKUP(E5,'TABELA DE DEFEITOS'!$B$4:$F$204,5,0),"")</f>
        <v>PODAR/ RETIRAR ÁRVORE</v>
      </c>
    </row>
    <row r="6" spans="1:13" ht="114">
      <c r="A6" s="21">
        <f>IF(B6="","",'FORM. DE INSPEÇÃO'!$I$5)</f>
        <v>2268271</v>
      </c>
      <c r="B6" s="21" t="str">
        <f t="shared" si="0"/>
        <v>LT</v>
      </c>
      <c r="C6" s="21" t="str">
        <f t="shared" si="1"/>
        <v>ES</v>
      </c>
      <c r="D6" s="21" t="str">
        <f t="shared" si="2"/>
        <v>LTES</v>
      </c>
      <c r="E6" s="21" t="str">
        <f>'FORM. DE INSPEÇÃO'!L16</f>
        <v>ES21</v>
      </c>
      <c r="F6" s="21" t="str">
        <f>'FORM. DE INSPEÇÃO'!M16</f>
        <v>A</v>
      </c>
      <c r="G6" s="22" t="str">
        <f>IF(F6="","",'FORM. DE INSPEÇÃO'!G16&amp;"-"&amp;'FORM. DE INSPEÇÃO'!E16)</f>
        <v>YS1-5/2</v>
      </c>
      <c r="H6" s="149" t="str">
        <f>IF(B6="","",'FORM. DE INSPEÇÃO'!R16)</f>
        <v>detras do aeroporto</v>
      </c>
      <c r="I6" s="149">
        <f>IF(B6="","",'FORM. DE INSPEÇÃO'!A16)</f>
        <v>2</v>
      </c>
      <c r="J6" s="149" t="str">
        <f>IF(B6="","",'FORM. DE INSPEÇÃO'!J16:K16)</f>
        <v>POSTE C/ FERRAGEM EXPOSTA F1/F2</v>
      </c>
      <c r="K6" s="149">
        <f>IF(B6="","",'FORM. DE INSPEÇÃO'!N16)</f>
        <v>0</v>
      </c>
      <c r="L6" s="149">
        <f>IF(B6="","",'FORM. DE INSPEÇÃO'!P16)</f>
        <v>0</v>
      </c>
      <c r="M6" s="150" t="str">
        <f>IFERROR(VLOOKUP(E6,'TABELA DE DEFEITOS'!$B$4:$F$204,5,0),"")</f>
        <v>ELIMINAR OXIDAÇÃO, TROCAR / RECUPERAR POSTE</v>
      </c>
    </row>
    <row r="7" spans="1:13" ht="57">
      <c r="A7" s="21">
        <f>IF(B7="","",'FORM. DE INSPEÇÃO'!$I$5)</f>
        <v>2268271</v>
      </c>
      <c r="B7" s="21" t="str">
        <f t="shared" si="0"/>
        <v>LT</v>
      </c>
      <c r="C7" s="21" t="str">
        <f t="shared" si="1"/>
        <v>IS</v>
      </c>
      <c r="D7" s="21" t="str">
        <f t="shared" si="2"/>
        <v>LTIS</v>
      </c>
      <c r="E7" s="21" t="str">
        <f>'FORM. DE INSPEÇÃO'!L17</f>
        <v>IS16</v>
      </c>
      <c r="F7" s="21" t="str">
        <f>'FORM. DE INSPEÇÃO'!M17</f>
        <v>P2</v>
      </c>
      <c r="G7" s="22" t="str">
        <f>IF(F7="","",'FORM. DE INSPEÇÃO'!G17&amp;"-"&amp;'FORM. DE INSPEÇÃO'!E17)</f>
        <v>YS1-6/2</v>
      </c>
      <c r="H7" s="149" t="str">
        <f>IF(B7="","",'FORM. DE INSPEÇÃO'!R17)</f>
        <v>detras do aeroporto</v>
      </c>
      <c r="I7" s="149">
        <f>IF(B7="","",'FORM. DE INSPEÇÃO'!A17)</f>
        <v>3</v>
      </c>
      <c r="J7" s="149" t="str">
        <f>IF(B7="","",'FORM. DE INSPEÇÃO'!J17:K17)</f>
        <v>MUITO CHAMUSCADO - POLIMÉRICO</v>
      </c>
      <c r="K7" s="149" t="str">
        <f>IF(B7="","",'FORM. DE INSPEÇÃO'!N17)</f>
        <v>AB</v>
      </c>
      <c r="L7" s="149">
        <f>IF(B7="","",'FORM. DE INSPEÇÃO'!P17)</f>
        <v>0</v>
      </c>
      <c r="M7" s="150" t="str">
        <f>IFERROR(VLOOKUP(E7,'TABELA DE DEFEITOS'!$B$4:$F$204,5,0),"")</f>
        <v>SUBSTITUIR ISOLADOR</v>
      </c>
    </row>
    <row r="8" spans="1:13" ht="57">
      <c r="A8" s="21">
        <f>IF(B8="","",'FORM. DE INSPEÇÃO'!$I$5)</f>
        <v>2268271</v>
      </c>
      <c r="B8" s="21" t="str">
        <f t="shared" si="0"/>
        <v>LT</v>
      </c>
      <c r="C8" s="21" t="str">
        <f t="shared" si="1"/>
        <v>IS</v>
      </c>
      <c r="D8" s="21" t="str">
        <f t="shared" si="2"/>
        <v>LTIS</v>
      </c>
      <c r="E8" s="21" t="str">
        <f>'FORM. DE INSPEÇÃO'!L18</f>
        <v>IS16</v>
      </c>
      <c r="F8" s="21" t="str">
        <f>'FORM. DE INSPEÇÃO'!M18</f>
        <v>P2</v>
      </c>
      <c r="G8" s="22" t="str">
        <f>IF(F8="","",'FORM. DE INSPEÇÃO'!G18&amp;"-"&amp;'FORM. DE INSPEÇÃO'!E18)</f>
        <v>YS1-6/5</v>
      </c>
      <c r="H8" s="149" t="str">
        <f>IF(B8="","",'FORM. DE INSPEÇÃO'!R18)</f>
        <v>detras do aeroporto</v>
      </c>
      <c r="I8" s="149">
        <f>IF(B8="","",'FORM. DE INSPEÇÃO'!A18)</f>
        <v>4</v>
      </c>
      <c r="J8" s="149" t="str">
        <f>IF(B8="","",'FORM. DE INSPEÇÃO'!J18:K18)</f>
        <v>MUITO CHAMUSCADO - POLIMÉRICO</v>
      </c>
      <c r="K8" s="149" t="str">
        <f>IF(B8="","",'FORM. DE INSPEÇÃO'!N18)</f>
        <v>AC</v>
      </c>
      <c r="L8" s="149">
        <f>IF(B8="","",'FORM. DE INSPEÇÃO'!P18)</f>
        <v>0</v>
      </c>
      <c r="M8" s="150" t="str">
        <f>IFERROR(VLOOKUP(E8,'TABELA DE DEFEITOS'!$B$4:$F$204,5,0),"")</f>
        <v>SUBSTITUIR ISOLADOR</v>
      </c>
    </row>
    <row r="9" spans="1:13" ht="57">
      <c r="A9" s="21">
        <f>IF(B9="","",'FORM. DE INSPEÇÃO'!$I$5)</f>
        <v>2268271</v>
      </c>
      <c r="B9" s="21" t="str">
        <f t="shared" si="0"/>
        <v>LT</v>
      </c>
      <c r="C9" s="21" t="str">
        <f t="shared" si="1"/>
        <v>IS</v>
      </c>
      <c r="D9" s="21" t="str">
        <f t="shared" si="2"/>
        <v>LTIS</v>
      </c>
      <c r="E9" s="21" t="str">
        <f>'FORM. DE INSPEÇÃO'!L22</f>
        <v>IS16</v>
      </c>
      <c r="F9" s="21" t="str">
        <f>'FORM. DE INSPEÇÃO'!M22</f>
        <v>P2</v>
      </c>
      <c r="G9" s="22" t="str">
        <f>IF(F9="","",'FORM. DE INSPEÇÃO'!G22&amp;"-"&amp;'FORM. DE INSPEÇÃO'!E22)</f>
        <v>YS1-8/3</v>
      </c>
      <c r="H9" s="149" t="str">
        <f>IF(B9="","",'FORM. DE INSPEÇÃO'!R22)</f>
        <v>pov. bambu</v>
      </c>
      <c r="I9" s="149">
        <f>IF(B9="","",'FORM. DE INSPEÇÃO'!A22)</f>
        <v>8</v>
      </c>
      <c r="J9" s="149" t="str">
        <f>IF(B9="","",'FORM. DE INSPEÇÃO'!J22:K22)</f>
        <v>MUITO CHAMUSCADO - POLIMÉRICO</v>
      </c>
      <c r="K9" s="149" t="str">
        <f>IF(B9="","",'FORM. DE INSPEÇÃO'!N22)</f>
        <v>B</v>
      </c>
      <c r="L9" s="149">
        <f>IF(B9="","",'FORM. DE INSPEÇÃO'!P22)</f>
        <v>0</v>
      </c>
      <c r="M9" s="150" t="str">
        <f>IFERROR(VLOOKUP(E9,'TABELA DE DEFEITOS'!$B$4:$F$204,5,0),"")</f>
        <v>SUBSTITUIR ISOLADOR</v>
      </c>
    </row>
    <row r="10" spans="1:13" ht="28.5">
      <c r="A10" s="21">
        <f>IF(B10="","",'FORM. DE INSPEÇÃO'!$I$5)</f>
        <v>2268271</v>
      </c>
      <c r="B10" s="21" t="str">
        <f t="shared" si="0"/>
        <v>LT</v>
      </c>
      <c r="C10" s="21" t="str">
        <f t="shared" si="1"/>
        <v>AF</v>
      </c>
      <c r="D10" s="21" t="str">
        <f t="shared" si="2"/>
        <v>LTAF</v>
      </c>
      <c r="E10" s="21" t="str">
        <f>'FORM. DE INSPEÇÃO'!L23</f>
        <v>AF01</v>
      </c>
      <c r="F10" s="21" t="str">
        <f>'FORM. DE INSPEÇÃO'!M23</f>
        <v>P2</v>
      </c>
      <c r="G10" s="22" t="str">
        <f>IF(F10="","",'FORM. DE INSPEÇÃO'!G23&amp;"-"&amp;'FORM. DE INSPEÇÃO'!E23)</f>
        <v>YS1-8/4</v>
      </c>
      <c r="H10" s="149" t="str">
        <f>IF(B10="","",'FORM. DE INSPEÇÃO'!R23)</f>
        <v>Vão de frente</v>
      </c>
      <c r="I10" s="149">
        <f>IF(B10="","",'FORM. DE INSPEÇÃO'!A23)</f>
        <v>9</v>
      </c>
      <c r="J10" s="149" t="str">
        <f>IF(B10="","",'FORM. DE INSPEÇÃO'!J23:K23)</f>
        <v>ÁRV. DENTRO DA FAIXA-DIST. CONDUT. &gt; 1,5M</v>
      </c>
      <c r="K10" s="149">
        <f>IF(B10="","",'FORM. DE INSPEÇÃO'!N23)</f>
        <v>0</v>
      </c>
      <c r="L10" s="149">
        <f>IF(B10="","",'FORM. DE INSPEÇÃO'!P23)</f>
        <v>0</v>
      </c>
      <c r="M10" s="150" t="str">
        <f>IFERROR(VLOOKUP(E10,'TABELA DE DEFEITOS'!$B$4:$F$204,5,0),"")</f>
        <v>PODAR ÁRVORE</v>
      </c>
    </row>
    <row r="11" spans="1:13" ht="57">
      <c r="A11" s="21">
        <f>IF(B11="","",'FORM. DE INSPEÇÃO'!$I$5)</f>
        <v>2268271</v>
      </c>
      <c r="B11" s="21" t="str">
        <f t="shared" si="0"/>
        <v>LT</v>
      </c>
      <c r="C11" s="21" t="str">
        <f t="shared" si="1"/>
        <v>IS</v>
      </c>
      <c r="D11" s="21" t="str">
        <f t="shared" si="2"/>
        <v>LTIS</v>
      </c>
      <c r="E11" s="21" t="str">
        <f>'FORM. DE INSPEÇÃO'!L24</f>
        <v>IS16</v>
      </c>
      <c r="F11" s="21" t="str">
        <f>'FORM. DE INSPEÇÃO'!M24</f>
        <v>P2</v>
      </c>
      <c r="G11" s="22" t="str">
        <f>IF(F11="","",'FORM. DE INSPEÇÃO'!G24&amp;"-"&amp;'FORM. DE INSPEÇÃO'!E24)</f>
        <v>YAL-9/1</v>
      </c>
      <c r="H11" s="149" t="str">
        <f>IF(B11="","",'FORM. DE INSPEÇÃO'!R24)</f>
        <v>bambu</v>
      </c>
      <c r="I11" s="149">
        <f>IF(B11="","",'FORM. DE INSPEÇÃO'!A24)</f>
        <v>10</v>
      </c>
      <c r="J11" s="149" t="str">
        <f>IF(B11="","",'FORM. DE INSPEÇÃO'!J24:K24)</f>
        <v>MUITO CHAMUSCADO - POLIMÉRICO</v>
      </c>
      <c r="K11" s="149" t="str">
        <f>IF(B11="","",'FORM. DE INSPEÇÃO'!N24)</f>
        <v>B</v>
      </c>
      <c r="L11" s="149" t="str">
        <f>IF(B11="","",'FORM. DE INSPEÇÃO'!P24)</f>
        <v>FONTE</v>
      </c>
      <c r="M11" s="150" t="str">
        <f>IFERROR(VLOOKUP(E11,'TABELA DE DEFEITOS'!$B$4:$F$204,5,0),"")</f>
        <v>SUBSTITUIR ISOLADOR</v>
      </c>
    </row>
    <row r="12" spans="1:13" ht="28.5">
      <c r="A12" s="21">
        <f>IF(B12="","",'FORM. DE INSPEÇÃO'!$I$5)</f>
        <v>2268271</v>
      </c>
      <c r="B12" s="21" t="str">
        <f t="shared" si="0"/>
        <v>LT</v>
      </c>
      <c r="C12" s="21" t="str">
        <f t="shared" si="1"/>
        <v>AF</v>
      </c>
      <c r="D12" s="21" t="str">
        <f t="shared" si="2"/>
        <v>LTAF</v>
      </c>
      <c r="E12" s="21" t="str">
        <f>'FORM. DE INSPEÇÃO'!L25</f>
        <v>AF01</v>
      </c>
      <c r="F12" s="21" t="str">
        <f>'FORM. DE INSPEÇÃO'!M25</f>
        <v>P2</v>
      </c>
      <c r="G12" s="22" t="str">
        <f>IF(F12="","",'FORM. DE INSPEÇÃO'!G25&amp;"-"&amp;'FORM. DE INSPEÇÃO'!E25)</f>
        <v>YAL-9/1</v>
      </c>
      <c r="H12" s="149" t="str">
        <f>IF(B12="","",'FORM. DE INSPEÇÃO'!R25)</f>
        <v>bambu</v>
      </c>
      <c r="I12" s="149">
        <f>IF(B12="","",'FORM. DE INSPEÇÃO'!A25)</f>
        <v>11</v>
      </c>
      <c r="J12" s="149" t="str">
        <f>IF(B12="","",'FORM. DE INSPEÇÃO'!J25:K25)</f>
        <v>ÁRV. DENTRO DA FAIXA-DIST. CONDUT. &gt; 1,5M</v>
      </c>
      <c r="K12" s="149">
        <f>IF(B12="","",'FORM. DE INSPEÇÃO'!N25)</f>
        <v>0</v>
      </c>
      <c r="L12" s="149">
        <f>IF(B12="","",'FORM. DE INSPEÇÃO'!P25)</f>
        <v>0</v>
      </c>
      <c r="M12" s="150" t="str">
        <f>IFERROR(VLOOKUP(E12,'TABELA DE DEFEITOS'!$B$4:$F$204,5,0),"")</f>
        <v>PODAR ÁRVORE</v>
      </c>
    </row>
    <row r="13" spans="1:13" ht="57">
      <c r="A13" s="21">
        <f>IF(B13="","",'FORM. DE INSPEÇÃO'!$I$5)</f>
        <v>2268271</v>
      </c>
      <c r="B13" s="21" t="str">
        <f t="shared" si="0"/>
        <v>LT</v>
      </c>
      <c r="C13" s="21" t="str">
        <f t="shared" si="1"/>
        <v>IS</v>
      </c>
      <c r="D13" s="21" t="str">
        <f t="shared" si="2"/>
        <v>LTIS</v>
      </c>
      <c r="E13" s="21" t="str">
        <f>'FORM. DE INSPEÇÃO'!L26</f>
        <v>IS16</v>
      </c>
      <c r="F13" s="21" t="str">
        <f>'FORM. DE INSPEÇÃO'!M26</f>
        <v>P2</v>
      </c>
      <c r="G13" s="22" t="str">
        <f>IF(F13="","",'FORM. DE INSPEÇÃO'!G26&amp;"-"&amp;'FORM. DE INSPEÇÃO'!E26)</f>
        <v>YS1-10/4</v>
      </c>
      <c r="H13" s="149">
        <f>IF(B13="","",'FORM. DE INSPEÇÃO'!R26)</f>
        <v>0</v>
      </c>
      <c r="I13" s="149">
        <f>IF(B13="","",'FORM. DE INSPEÇÃO'!A26)</f>
        <v>12</v>
      </c>
      <c r="J13" s="149" t="str">
        <f>IF(B13="","",'FORM. DE INSPEÇÃO'!J26:K26)</f>
        <v>MUITO CHAMUSCADO - POLIMÉRICO</v>
      </c>
      <c r="K13" s="149" t="str">
        <f>IF(B13="","",'FORM. DE INSPEÇÃO'!N26)</f>
        <v>B</v>
      </c>
      <c r="L13" s="149">
        <f>IF(B13="","",'FORM. DE INSPEÇÃO'!P26)</f>
        <v>0</v>
      </c>
      <c r="M13" s="150" t="str">
        <f>IFERROR(VLOOKUP(E13,'TABELA DE DEFEITOS'!$B$4:$F$204,5,0),"")</f>
        <v>SUBSTITUIR ISOLADOR</v>
      </c>
    </row>
    <row r="14" spans="1:13" ht="57">
      <c r="A14" s="21">
        <f>IF(B14="","",'FORM. DE INSPEÇÃO'!$I$5)</f>
        <v>2268271</v>
      </c>
      <c r="B14" s="21" t="str">
        <f t="shared" si="0"/>
        <v>LT</v>
      </c>
      <c r="C14" s="21" t="str">
        <f t="shared" si="1"/>
        <v>IS</v>
      </c>
      <c r="D14" s="21" t="str">
        <f t="shared" si="2"/>
        <v>LTIS</v>
      </c>
      <c r="E14" s="21" t="str">
        <f>'FORM. DE INSPEÇÃO'!L27</f>
        <v>IS16</v>
      </c>
      <c r="F14" s="21" t="str">
        <f>'FORM. DE INSPEÇÃO'!M27</f>
        <v>P2</v>
      </c>
      <c r="G14" s="22" t="str">
        <f>IF(F14="","",'FORM. DE INSPEÇÃO'!G27&amp;"-"&amp;'FORM. DE INSPEÇÃO'!E27)</f>
        <v>AG1-11/2</v>
      </c>
      <c r="H14" s="149">
        <f>IF(B14="","",'FORM. DE INSPEÇÃO'!R27)</f>
        <v>0</v>
      </c>
      <c r="I14" s="149">
        <f>IF(B14="","",'FORM. DE INSPEÇÃO'!A27)</f>
        <v>13</v>
      </c>
      <c r="J14" s="149" t="str">
        <f>IF(B14="","",'FORM. DE INSPEÇÃO'!J27:K27)</f>
        <v>MUITO CHAMUSCADO - POLIMÉRICO</v>
      </c>
      <c r="K14" s="149" t="str">
        <f>IF(B14="","",'FORM. DE INSPEÇÃO'!N27)</f>
        <v>A</v>
      </c>
      <c r="L14" s="149" t="str">
        <f>IF(B14="","",'FORM. DE INSPEÇÃO'!P27)</f>
        <v>CARGA</v>
      </c>
      <c r="M14" s="150" t="str">
        <f>IFERROR(VLOOKUP(E14,'TABELA DE DEFEITOS'!$B$4:$F$204,5,0),"")</f>
        <v>SUBSTITUIR ISOLADOR</v>
      </c>
    </row>
    <row r="15" spans="1:13" ht="57">
      <c r="A15" s="21">
        <f>IF(B15="","",'FORM. DE INSPEÇÃO'!$I$5)</f>
        <v>2268271</v>
      </c>
      <c r="B15" s="21" t="str">
        <f t="shared" si="0"/>
        <v>LT</v>
      </c>
      <c r="C15" s="21" t="str">
        <f t="shared" si="1"/>
        <v>IS</v>
      </c>
      <c r="D15" s="21" t="str">
        <f t="shared" si="2"/>
        <v>LTIS</v>
      </c>
      <c r="E15" s="21" t="str">
        <f>'FORM. DE INSPEÇÃO'!L28</f>
        <v>IS16</v>
      </c>
      <c r="F15" s="21" t="str">
        <f>'FORM. DE INSPEÇÃO'!M28</f>
        <v>P2</v>
      </c>
      <c r="G15" s="22" t="str">
        <f>IF(F15="","",'FORM. DE INSPEÇÃO'!G28&amp;"-"&amp;'FORM. DE INSPEÇÃO'!E28)</f>
        <v>YS1-12/4</v>
      </c>
      <c r="H15" s="149" t="str">
        <f>IF(B15="","",'FORM. DE INSPEÇÃO'!R28)</f>
        <v>sitio novo</v>
      </c>
      <c r="I15" s="149">
        <f>IF(B15="","",'FORM. DE INSPEÇÃO'!A28)</f>
        <v>14</v>
      </c>
      <c r="J15" s="149" t="str">
        <f>IF(B15="","",'FORM. DE INSPEÇÃO'!J28:K28)</f>
        <v>MUITO CHAMUSCADO - POLIMÉRICO</v>
      </c>
      <c r="K15" s="149" t="str">
        <f>IF(B15="","",'FORM. DE INSPEÇÃO'!N28)</f>
        <v>B</v>
      </c>
      <c r="L15" s="149">
        <f>IF(B15="","",'FORM. DE INSPEÇÃO'!P28)</f>
        <v>0</v>
      </c>
      <c r="M15" s="150" t="str">
        <f>IFERROR(VLOOKUP(E15,'TABELA DE DEFEITOS'!$B$4:$F$204,5,0),"")</f>
        <v>SUBSTITUIR ISOLADOR</v>
      </c>
    </row>
    <row r="16" spans="1:13" ht="57">
      <c r="A16" s="21">
        <f>IF(B16="","",'FORM. DE INSPEÇÃO'!$I$5)</f>
        <v>2268271</v>
      </c>
      <c r="B16" s="21" t="str">
        <f t="shared" si="0"/>
        <v>LT</v>
      </c>
      <c r="C16" s="21" t="str">
        <f t="shared" si="1"/>
        <v>IS</v>
      </c>
      <c r="D16" s="21" t="str">
        <f t="shared" si="2"/>
        <v>LTIS</v>
      </c>
      <c r="E16" s="21" t="str">
        <f>'FORM. DE INSPEÇÃO'!L33</f>
        <v>IS16</v>
      </c>
      <c r="F16" s="21" t="str">
        <f>'FORM. DE INSPEÇÃO'!M33</f>
        <v>P2</v>
      </c>
      <c r="G16" s="22" t="str">
        <f>IF(F16="","",'FORM. DE INSPEÇÃO'!G33&amp;"-"&amp;'FORM. DE INSPEÇÃO'!E33)</f>
        <v>YS1-15/3</v>
      </c>
      <c r="H16" s="149">
        <f>IF(B16="","",'FORM. DE INSPEÇÃO'!R33)</f>
        <v>0</v>
      </c>
      <c r="I16" s="149">
        <f>IF(B16="","",'FORM. DE INSPEÇÃO'!A33)</f>
        <v>19</v>
      </c>
      <c r="J16" s="149" t="str">
        <f>IF(B16="","",'FORM. DE INSPEÇÃO'!J33:K33)</f>
        <v>MUITO CHAMUSCADO - POLIMÉRICO</v>
      </c>
      <c r="K16" s="149" t="str">
        <f>IF(B16="","",'FORM. DE INSPEÇÃO'!N33)</f>
        <v>ABC</v>
      </c>
      <c r="L16" s="149">
        <f>IF(B16="","",'FORM. DE INSPEÇÃO'!P33)</f>
        <v>0</v>
      </c>
      <c r="M16" s="150" t="str">
        <f>IFERROR(VLOOKUP(E16,'TABELA DE DEFEITOS'!$B$4:$F$204,5,0),"")</f>
        <v>SUBSTITUIR ISOLADOR</v>
      </c>
    </row>
    <row r="17" spans="1:13" ht="114">
      <c r="A17" s="21">
        <f>IF(B17="","",'FORM. DE INSPEÇÃO'!$I$5)</f>
        <v>2268271</v>
      </c>
      <c r="B17" s="21" t="str">
        <f t="shared" si="0"/>
        <v>LT</v>
      </c>
      <c r="C17" s="21" t="str">
        <f t="shared" si="1"/>
        <v>ES</v>
      </c>
      <c r="D17" s="21" t="str">
        <f t="shared" si="2"/>
        <v>LTES</v>
      </c>
      <c r="E17" s="21" t="str">
        <f>'FORM. DE INSPEÇÃO'!L49</f>
        <v>ES21</v>
      </c>
      <c r="F17" s="21" t="str">
        <f>'FORM. DE INSPEÇÃO'!M49</f>
        <v>A</v>
      </c>
      <c r="G17" s="22" t="str">
        <f>IF(F17="","",'FORM. DE INSPEÇÃO'!G49&amp;"-"&amp;'FORM. DE INSPEÇÃO'!E49)</f>
        <v>AG1-50/3</v>
      </c>
      <c r="H17" s="149" t="str">
        <f>IF(B17="","",'FORM. DE INSPEÇÃO'!R49)</f>
        <v>EM VITURINO FREIRE</v>
      </c>
      <c r="I17" s="149">
        <f>IF(B17="","",'FORM. DE INSPEÇÃO'!A49)</f>
        <v>35</v>
      </c>
      <c r="J17" s="149" t="str">
        <f>IF(B17="","",'FORM. DE INSPEÇÃO'!J49:K49)</f>
        <v>POSTE C/ FERRAGEM EXPOSTA F1/F2</v>
      </c>
      <c r="K17" s="149">
        <f>IF(B17="","",'FORM. DE INSPEÇÃO'!N49)</f>
        <v>0</v>
      </c>
      <c r="L17" s="149">
        <f>IF(B17="","",'FORM. DE INSPEÇÃO'!P49)</f>
        <v>0</v>
      </c>
      <c r="M17" s="150" t="str">
        <f>IFERROR(VLOOKUP(E17,'TABELA DE DEFEITOS'!$B$4:$F$204,5,0),"")</f>
        <v>ELIMINAR OXIDAÇÃO, TROCAR / RECUPERAR POSTE</v>
      </c>
    </row>
    <row r="18" spans="1:13" ht="28.5">
      <c r="A18" s="21">
        <f>IF(B18="","",'FORM. DE INSPEÇÃO'!$I$5)</f>
        <v>2268271</v>
      </c>
      <c r="B18" s="21" t="str">
        <f t="shared" si="0"/>
        <v>LT</v>
      </c>
      <c r="C18" s="21" t="str">
        <f t="shared" si="1"/>
        <v>CB</v>
      </c>
      <c r="D18" s="21" t="str">
        <f t="shared" si="2"/>
        <v>LTCB</v>
      </c>
      <c r="E18" s="21" t="str">
        <f>'FORM. DE INSPEÇÃO'!L50</f>
        <v>CB04</v>
      </c>
      <c r="F18" s="21" t="str">
        <f>'FORM. DE INSPEÇÃO'!M50</f>
        <v>A</v>
      </c>
      <c r="G18" s="22" t="str">
        <f>IF(F18="","",'FORM. DE INSPEÇÃO'!G50&amp;"-"&amp;'FORM. DE INSPEÇÃO'!E50)</f>
        <v>AG1-49/3</v>
      </c>
      <c r="H18" s="149" t="str">
        <f>IF(B18="","",'FORM. DE INSPEÇÃO'!R50)</f>
        <v>EM VFR</v>
      </c>
      <c r="I18" s="149">
        <f>IF(B18="","",'FORM. DE INSPEÇÃO'!A50)</f>
        <v>36</v>
      </c>
      <c r="J18" s="149" t="str">
        <f>IF(B18="","",'FORM. DE INSPEÇÃO'!J50:K50)</f>
        <v>CABO VÃO BAIXO</v>
      </c>
      <c r="K18" s="149">
        <f>IF(B18="","",'FORM. DE INSPEÇÃO'!N50)</f>
        <v>0</v>
      </c>
      <c r="L18" s="149">
        <f>IF(B18="","",'FORM. DE INSPEÇÃO'!P50)</f>
        <v>0</v>
      </c>
      <c r="M18" s="150" t="str">
        <f>IFERROR(VLOOKUP(E18,'TABELA DE DEFEITOS'!$B$4:$F$204,5,0),"")</f>
        <v>TENSIONAR CABO</v>
      </c>
    </row>
    <row r="19" spans="1:13" ht="114">
      <c r="A19" s="21">
        <f>IF(B19="","",'FORM. DE INSPEÇÃO'!$I$5)</f>
        <v>2268271</v>
      </c>
      <c r="B19" s="21" t="str">
        <f t="shared" si="0"/>
        <v>LT</v>
      </c>
      <c r="C19" s="21" t="str">
        <f t="shared" si="1"/>
        <v>ES</v>
      </c>
      <c r="D19" s="21" t="str">
        <f t="shared" si="2"/>
        <v>LTES</v>
      </c>
      <c r="E19" s="21" t="str">
        <f>'FORM. DE INSPEÇÃO'!L51</f>
        <v>ES21</v>
      </c>
      <c r="F19" s="21" t="str">
        <f>'FORM. DE INSPEÇÃO'!M51</f>
        <v>A</v>
      </c>
      <c r="G19" s="22" t="str">
        <f>IF(F19="","",'FORM. DE INSPEÇÃO'!G51&amp;"-"&amp;'FORM. DE INSPEÇÃO'!E51)</f>
        <v>YS1-45/1</v>
      </c>
      <c r="H19" s="149">
        <f>IF(B19="","",'FORM. DE INSPEÇÃO'!R51)</f>
        <v>0</v>
      </c>
      <c r="I19" s="149">
        <f>IF(B19="","",'FORM. DE INSPEÇÃO'!A51)</f>
        <v>37</v>
      </c>
      <c r="J19" s="149" t="str">
        <f>IF(B19="","",'FORM. DE INSPEÇÃO'!J51:K51)</f>
        <v>POSTE C/ FERRAGEM EXPOSTA F1/F2</v>
      </c>
      <c r="K19" s="149">
        <f>IF(B19="","",'FORM. DE INSPEÇÃO'!N51)</f>
        <v>0</v>
      </c>
      <c r="L19" s="149">
        <f>IF(B19="","",'FORM. DE INSPEÇÃO'!P51)</f>
        <v>0</v>
      </c>
      <c r="M19" s="150" t="str">
        <f>IFERROR(VLOOKUP(E19,'TABELA DE DEFEITOS'!$B$4:$F$204,5,0),"")</f>
        <v>ELIMINAR OXIDAÇÃO, TROCAR / RECUPERAR POSTE</v>
      </c>
    </row>
    <row r="20" spans="1:13" ht="28.5">
      <c r="A20" s="21">
        <f>IF(B20="","",'FORM. DE INSPEÇÃO'!$I$5)</f>
        <v>2268271</v>
      </c>
      <c r="B20" s="21" t="str">
        <f t="shared" si="0"/>
        <v>LT</v>
      </c>
      <c r="C20" s="21" t="str">
        <f t="shared" si="1"/>
        <v>CB</v>
      </c>
      <c r="D20" s="21" t="str">
        <f t="shared" si="2"/>
        <v>LTCB</v>
      </c>
      <c r="E20" s="21" t="str">
        <f>'FORM. DE INSPEÇÃO'!L55</f>
        <v>CB04</v>
      </c>
      <c r="F20" s="21" t="str">
        <f>'FORM. DE INSPEÇÃO'!M55</f>
        <v>A</v>
      </c>
      <c r="G20" s="22" t="str">
        <f>IF(F20="","",'FORM. DE INSPEÇÃO'!G55&amp;"-"&amp;'FORM. DE INSPEÇÃO'!E55)</f>
        <v>AG1-43/1</v>
      </c>
      <c r="H20" s="149" t="str">
        <f>IF(B20="","",'FORM. DE INSPEÇÃO'!R55)</f>
        <v>PROX. POV. DEUS QU^E</v>
      </c>
      <c r="I20" s="149">
        <f>IF(B20="","",'FORM. DE INSPEÇÃO'!A55)</f>
        <v>41</v>
      </c>
      <c r="J20" s="149" t="str">
        <f>IF(B20="","",'FORM. DE INSPEÇÃO'!J55:K55)</f>
        <v>CABO VÃO BAIXO</v>
      </c>
      <c r="K20" s="149">
        <f>IF(B20="","",'FORM. DE INSPEÇÃO'!N55)</f>
        <v>0</v>
      </c>
      <c r="L20" s="149">
        <f>IF(B20="","",'FORM. DE INSPEÇÃO'!P55)</f>
        <v>0</v>
      </c>
      <c r="M20" s="150" t="str">
        <f>IFERROR(VLOOKUP(E20,'TABELA DE DEFEITOS'!$B$4:$F$204,5,0),"")</f>
        <v>TENSIONAR CABO</v>
      </c>
    </row>
    <row r="21" spans="1:13" ht="28.5">
      <c r="A21" s="21">
        <f>IF(B21="","",'FORM. DE INSPEÇÃO'!$I$5)</f>
        <v>2268271</v>
      </c>
      <c r="B21" s="21" t="str">
        <f t="shared" si="0"/>
        <v>LT</v>
      </c>
      <c r="C21" s="21" t="str">
        <f t="shared" si="1"/>
        <v>CB</v>
      </c>
      <c r="D21" s="21" t="str">
        <f t="shared" si="2"/>
        <v>LTCB</v>
      </c>
      <c r="E21" s="21" t="str">
        <f>'FORM. DE INSPEÇÃO'!L56</f>
        <v>CB04</v>
      </c>
      <c r="F21" s="21" t="str">
        <f>'FORM. DE INSPEÇÃO'!M56</f>
        <v>A</v>
      </c>
      <c r="G21" s="22" t="str">
        <f>IF(F21="","",'FORM. DE INSPEÇÃO'!G56&amp;"-"&amp;'FORM. DE INSPEÇÃO'!E56)</f>
        <v>AG1-42/3</v>
      </c>
      <c r="H21" s="149">
        <f>IF(B21="","",'FORM. DE INSPEÇÃO'!R56)</f>
        <v>0</v>
      </c>
      <c r="I21" s="149">
        <f>IF(B21="","",'FORM. DE INSPEÇÃO'!A56)</f>
        <v>42</v>
      </c>
      <c r="J21" s="149" t="str">
        <f>IF(B21="","",'FORM. DE INSPEÇÃO'!J56:K56)</f>
        <v>CABO VÃO BAIXO</v>
      </c>
      <c r="K21" s="149">
        <f>IF(B21="","",'FORM. DE INSPEÇÃO'!N56)</f>
        <v>0</v>
      </c>
      <c r="L21" s="149">
        <f>IF(B21="","",'FORM. DE INSPEÇÃO'!P56)</f>
        <v>0</v>
      </c>
      <c r="M21" s="150" t="str">
        <f>IFERROR(VLOOKUP(E21,'TABELA DE DEFEITOS'!$B$4:$F$204,5,0),"")</f>
        <v>TENSIONAR CABO</v>
      </c>
    </row>
    <row r="22" spans="1:13" ht="28.5">
      <c r="A22" s="21">
        <f>IF(B22="","",'FORM. DE INSPEÇÃO'!$I$5)</f>
        <v>2268271</v>
      </c>
      <c r="B22" s="21" t="str">
        <f t="shared" si="0"/>
        <v>LT</v>
      </c>
      <c r="C22" s="21" t="str">
        <f t="shared" si="1"/>
        <v>AF</v>
      </c>
      <c r="D22" s="21" t="str">
        <f t="shared" si="2"/>
        <v>LTAF</v>
      </c>
      <c r="E22" s="21" t="str">
        <f>'FORM. DE INSPEÇÃO'!L57</f>
        <v>AF01</v>
      </c>
      <c r="F22" s="21" t="str">
        <f>'FORM. DE INSPEÇÃO'!M57</f>
        <v>P2</v>
      </c>
      <c r="G22" s="22" t="str">
        <f>IF(F22="","",'FORM. DE INSPEÇÃO'!G57&amp;"-"&amp;'FORM. DE INSPEÇÃO'!E57)</f>
        <v>YS1-41/3</v>
      </c>
      <c r="H22" s="149" t="str">
        <f>IF(B22="","",'FORM. DE INSPEÇÃO'!R57)</f>
        <v>VF 41/3</v>
      </c>
      <c r="I22" s="149">
        <f>IF(B22="","",'FORM. DE INSPEÇÃO'!A57)</f>
        <v>43</v>
      </c>
      <c r="J22" s="149" t="str">
        <f>IF(B22="","",'FORM. DE INSPEÇÃO'!J57:K57)</f>
        <v>ÁRV. DENTRO DA FAIXA-DIST. CONDUT. &gt; 1,5M</v>
      </c>
      <c r="K22" s="149">
        <f>IF(B22="","",'FORM. DE INSPEÇÃO'!N57)</f>
        <v>0</v>
      </c>
      <c r="L22" s="149">
        <f>IF(B22="","",'FORM. DE INSPEÇÃO'!P57)</f>
        <v>0</v>
      </c>
      <c r="M22" s="150" t="str">
        <f>IFERROR(VLOOKUP(E22,'TABELA DE DEFEITOS'!$B$4:$F$204,5,0),"")</f>
        <v>PODAR ÁRVORE</v>
      </c>
    </row>
    <row r="23" spans="1:13" ht="57">
      <c r="A23" s="21">
        <f>IF(B23="","",'FORM. DE INSPEÇÃO'!$I$5)</f>
        <v>2268271</v>
      </c>
      <c r="B23" s="21" t="str">
        <f t="shared" si="0"/>
        <v>LT</v>
      </c>
      <c r="C23" s="21" t="str">
        <f t="shared" si="1"/>
        <v>IS</v>
      </c>
      <c r="D23" s="21" t="str">
        <f t="shared" si="2"/>
        <v>LTIS</v>
      </c>
      <c r="E23" s="21" t="str">
        <f>'FORM. DE INSPEÇÃO'!L58</f>
        <v>IS16</v>
      </c>
      <c r="F23" s="21" t="str">
        <f>'FORM. DE INSPEÇÃO'!M58</f>
        <v>P2</v>
      </c>
      <c r="G23" s="22" t="str">
        <f>IF(F23="","",'FORM. DE INSPEÇÃO'!G58&amp;"-"&amp;'FORM. DE INSPEÇÃO'!E58)</f>
        <v>YS1-41/1</v>
      </c>
      <c r="H23" s="149" t="str">
        <f>IF(B23="","",'FORM. DE INSPEÇÃO'!R58)</f>
        <v>POV. DEUS QUE</v>
      </c>
      <c r="I23" s="149">
        <f>IF(B23="","",'FORM. DE INSPEÇÃO'!A58)</f>
        <v>44</v>
      </c>
      <c r="J23" s="149" t="str">
        <f>IF(B23="","",'FORM. DE INSPEÇÃO'!J58:K58)</f>
        <v>MUITO CHAMUSCADO - POLIMÉRICO</v>
      </c>
      <c r="K23" s="149" t="str">
        <f>IF(B23="","",'FORM. DE INSPEÇÃO'!N58)</f>
        <v>B</v>
      </c>
      <c r="L23" s="149">
        <f>IF(B23="","",'FORM. DE INSPEÇÃO'!P58)</f>
        <v>0</v>
      </c>
      <c r="M23" s="150" t="str">
        <f>IFERROR(VLOOKUP(E23,'TABELA DE DEFEITOS'!$B$4:$F$204,5,0),"")</f>
        <v>SUBSTITUIR ISOLADOR</v>
      </c>
    </row>
    <row r="24" spans="1:13" ht="71.25">
      <c r="A24" s="21">
        <f>IF(B24="","",'FORM. DE INSPEÇÃO'!$I$5)</f>
        <v>2268271</v>
      </c>
      <c r="B24" s="21" t="str">
        <f t="shared" si="0"/>
        <v>LT</v>
      </c>
      <c r="C24" s="21" t="str">
        <f t="shared" si="1"/>
        <v>FA</v>
      </c>
      <c r="D24" s="21" t="str">
        <f t="shared" si="2"/>
        <v>LTFA</v>
      </c>
      <c r="E24" s="21" t="str">
        <f>'FORM. DE INSPEÇÃO'!L59</f>
        <v>FA27</v>
      </c>
      <c r="F24" s="21" t="str">
        <f>'FORM. DE INSPEÇÃO'!M59</f>
        <v>P2</v>
      </c>
      <c r="G24" s="22" t="str">
        <f>IF(F24="","",'FORM. DE INSPEÇÃO'!G59&amp;"-"&amp;'FORM. DE INSPEÇÃO'!E59)</f>
        <v>YS1-32/3</v>
      </c>
      <c r="H24" s="149" t="str">
        <f>IF(B24="","",'FORM. DE INSPEÇÃO'!R59)</f>
        <v>POV. SÃO SEBASTIÃO SALGADO</v>
      </c>
      <c r="I24" s="149">
        <f>IF(B24="","",'FORM. DE INSPEÇÃO'!A59)</f>
        <v>45</v>
      </c>
      <c r="J24" s="149" t="str">
        <f>IF(B24="","",'FORM. DE INSPEÇÃO'!J59:K59)</f>
        <v>GRAMPO DE SUSPENSÃO FOLGADO</v>
      </c>
      <c r="K24" s="149" t="str">
        <f>IF(B24="","",'FORM. DE INSPEÇÃO'!N59)</f>
        <v>A</v>
      </c>
      <c r="L24" s="149">
        <f>IF(B24="","",'FORM. DE INSPEÇÃO'!P59)</f>
        <v>0</v>
      </c>
      <c r="M24" s="150" t="str">
        <f>IFERROR(VLOOKUP(E24,'TABELA DE DEFEITOS'!$B$4:$F$204,5,0),"")</f>
        <v>APERTAR GRAMPO DE SUPENSÃO</v>
      </c>
    </row>
    <row r="25" spans="1:13">
      <c r="A25" s="21">
        <f>IF(B25="","",'FORM. DE INSPEÇÃO'!$I$5)</f>
        <v>2268271</v>
      </c>
      <c r="B25" s="21" t="str">
        <f t="shared" si="0"/>
        <v>LT</v>
      </c>
      <c r="C25" s="21" t="str">
        <f t="shared" si="1"/>
        <v>0</v>
      </c>
      <c r="D25" s="21" t="str">
        <f t="shared" si="2"/>
        <v>LT0</v>
      </c>
      <c r="E25" s="21">
        <f>'FORM. DE INSPEÇÃO'!L60</f>
        <v>0</v>
      </c>
      <c r="F25" s="21">
        <f>'FORM. DE INSPEÇÃO'!M60</f>
        <v>0</v>
      </c>
      <c r="G25" s="22" t="str">
        <f>IF(F25="","",'FORM. DE INSPEÇÃO'!G60&amp;"-"&amp;'FORM. DE INSPEÇÃO'!E60)</f>
        <v>-</v>
      </c>
      <c r="H25" s="149">
        <f>IF(B25="","",'FORM. DE INSPEÇÃO'!R60)</f>
        <v>0</v>
      </c>
      <c r="I25" s="149">
        <f>IF(B25="","",'FORM. DE INSPEÇÃO'!A60)</f>
        <v>0</v>
      </c>
      <c r="J25" s="149">
        <f>IF(B25="","",'FORM. DE INSPEÇÃO'!J60:K60)</f>
        <v>0</v>
      </c>
      <c r="K25" s="149">
        <f>IF(B25="","",'FORM. DE INSPEÇÃO'!N60)</f>
        <v>0</v>
      </c>
      <c r="L25" s="149">
        <f>IF(B25="","",'FORM. DE INSPEÇÃO'!P60)</f>
        <v>0</v>
      </c>
      <c r="M25" s="150" t="str">
        <f>IFERROR(VLOOKUP(E25,'TABELA DE DEFEITOS'!$B$4:$F$204,5,0),"")</f>
        <v/>
      </c>
    </row>
    <row r="26" spans="1:13">
      <c r="A26" s="130" t="str">
        <f>IF(B26="","",'FORM. DE INSPEÇÃO'!$I$5)</f>
        <v/>
      </c>
      <c r="B26" s="130" t="str">
        <f t="shared" si="0"/>
        <v/>
      </c>
      <c r="C26" s="130" t="str">
        <f t="shared" si="1"/>
        <v/>
      </c>
      <c r="D26" s="130" t="str">
        <f t="shared" si="2"/>
        <v/>
      </c>
      <c r="E26" s="130" t="str">
        <f>'FORM. DE INSPEÇÃO'!L9</f>
        <v/>
      </c>
      <c r="F26" s="130" t="str">
        <f>'FORM. DE INSPEÇÃO'!M9</f>
        <v/>
      </c>
      <c r="G26" s="131" t="str">
        <f>IF(F26="","",'FORM. DE INSPEÇÃO'!G9&amp;"-"&amp;'FORM. DE INSPEÇÃO'!E9)</f>
        <v/>
      </c>
      <c r="H26" s="150" t="str">
        <f>IF(B26="","",'FORM. DE INSPEÇÃO'!R9)</f>
        <v/>
      </c>
      <c r="I26" s="150" t="str">
        <f>IF(B26="","",'FORM. DE INSPEÇÃO'!A9)</f>
        <v/>
      </c>
      <c r="J26" s="150" t="str">
        <f>IF(B26="","",'FORM. DE INSPEÇÃO'!J9:K9)</f>
        <v/>
      </c>
      <c r="K26" s="150" t="str">
        <f>IF(B26="","",'FORM. DE INSPEÇÃO'!N9)</f>
        <v/>
      </c>
      <c r="L26" s="150" t="str">
        <f>IF(B26="","",'FORM. DE INSPEÇÃO'!P9)</f>
        <v/>
      </c>
      <c r="M26" s="150" t="str">
        <f>IFERROR(VLOOKUP(E26,'TABELA DE DEFEITOS'!$B$4:$F$204,5,0),"")</f>
        <v/>
      </c>
    </row>
    <row r="27" spans="1:13">
      <c r="A27" s="21" t="str">
        <f>IF(B27="","",'FORM. DE INSPEÇÃO'!$I$5)</f>
        <v/>
      </c>
      <c r="B27" s="21" t="str">
        <f t="shared" si="0"/>
        <v/>
      </c>
      <c r="C27" s="21" t="str">
        <f t="shared" si="1"/>
        <v/>
      </c>
      <c r="D27" s="21" t="str">
        <f t="shared" si="2"/>
        <v/>
      </c>
      <c r="E27" s="21" t="str">
        <f>'FORM. DE INSPEÇÃO'!L12</f>
        <v/>
      </c>
      <c r="F27" s="21" t="str">
        <f>'FORM. DE INSPEÇÃO'!M12</f>
        <v/>
      </c>
      <c r="G27" s="22" t="str">
        <f>IF(F27="","",'FORM. DE INSPEÇÃO'!G12&amp;"-"&amp;'FORM. DE INSPEÇÃO'!E12)</f>
        <v/>
      </c>
      <c r="H27" s="149" t="str">
        <f>IF(B27="","",'FORM. DE INSPEÇÃO'!R12)</f>
        <v/>
      </c>
      <c r="I27" s="149" t="str">
        <f>IF(B27="","",'FORM. DE INSPEÇÃO'!A12)</f>
        <v/>
      </c>
      <c r="J27" s="149" t="str">
        <f>IF(B27="","",'FORM. DE INSPEÇÃO'!J12:K12)</f>
        <v/>
      </c>
      <c r="K27" s="149" t="str">
        <f>IF(B27="","",'FORM. DE INSPEÇÃO'!N12)</f>
        <v/>
      </c>
      <c r="L27" s="149" t="str">
        <f>IF(B27="","",'FORM. DE INSPEÇÃO'!P12)</f>
        <v/>
      </c>
      <c r="M27" s="150" t="str">
        <f>IFERROR(VLOOKUP(E27,'TABELA DE DEFEITOS'!$B$4:$F$204,5,0),"")</f>
        <v/>
      </c>
    </row>
    <row r="28" spans="1:13">
      <c r="A28" s="21" t="str">
        <f>IF(B28="","",'FORM. DE INSPEÇÃO'!$I$5)</f>
        <v/>
      </c>
      <c r="B28" s="21" t="str">
        <f t="shared" si="0"/>
        <v/>
      </c>
      <c r="C28" s="21" t="str">
        <f t="shared" si="1"/>
        <v/>
      </c>
      <c r="D28" s="21" t="str">
        <f t="shared" si="2"/>
        <v/>
      </c>
      <c r="E28" s="21" t="str">
        <f>'FORM. DE INSPEÇÃO'!L13</f>
        <v/>
      </c>
      <c r="F28" s="21" t="str">
        <f>'FORM. DE INSPEÇÃO'!M13</f>
        <v/>
      </c>
      <c r="G28" s="22" t="str">
        <f>IF(F28="","",'FORM. DE INSPEÇÃO'!G13&amp;"-"&amp;'FORM. DE INSPEÇÃO'!E13)</f>
        <v/>
      </c>
      <c r="H28" s="149" t="str">
        <f>IF(B28="","",'FORM. DE INSPEÇÃO'!R13)</f>
        <v/>
      </c>
      <c r="I28" s="149" t="str">
        <f>IF(B28="","",'FORM. DE INSPEÇÃO'!A13)</f>
        <v/>
      </c>
      <c r="J28" s="149" t="str">
        <f>IF(B28="","",'FORM. DE INSPEÇÃO'!J13:K13)</f>
        <v/>
      </c>
      <c r="K28" s="149" t="str">
        <f>IF(B28="","",'FORM. DE INSPEÇÃO'!N13)</f>
        <v/>
      </c>
      <c r="L28" s="149" t="str">
        <f>IF(B28="","",'FORM. DE INSPEÇÃO'!P13)</f>
        <v/>
      </c>
      <c r="M28" s="150" t="str">
        <f>IFERROR(VLOOKUP(E28,'TABELA DE DEFEITOS'!$B$4:$F$204,5,0),"")</f>
        <v/>
      </c>
    </row>
    <row r="29" spans="1:13">
      <c r="A29" s="21" t="str">
        <f>IF(B29="","",'FORM. DE INSPEÇÃO'!$I$5)</f>
        <v/>
      </c>
      <c r="B29" s="21" t="str">
        <f t="shared" si="0"/>
        <v/>
      </c>
      <c r="C29" s="21" t="str">
        <f t="shared" si="1"/>
        <v/>
      </c>
      <c r="D29" s="21" t="str">
        <f t="shared" si="2"/>
        <v/>
      </c>
      <c r="E29" s="21" t="str">
        <f>'FORM. DE INSPEÇÃO'!L19</f>
        <v/>
      </c>
      <c r="F29" s="21" t="str">
        <f>'FORM. DE INSPEÇÃO'!M19</f>
        <v/>
      </c>
      <c r="G29" s="22" t="str">
        <f>IF(F29="","",'FORM. DE INSPEÇÃO'!G19&amp;"-"&amp;'FORM. DE INSPEÇÃO'!E19)</f>
        <v/>
      </c>
      <c r="H29" s="149" t="str">
        <f>IF(B29="","",'FORM. DE INSPEÇÃO'!R19)</f>
        <v/>
      </c>
      <c r="I29" s="149" t="str">
        <f>IF(B29="","",'FORM. DE INSPEÇÃO'!A19)</f>
        <v/>
      </c>
      <c r="J29" s="149" t="str">
        <f>IF(B29="","",'FORM. DE INSPEÇÃO'!J19:K19)</f>
        <v/>
      </c>
      <c r="K29" s="149" t="str">
        <f>IF(B29="","",'FORM. DE INSPEÇÃO'!N19)</f>
        <v/>
      </c>
      <c r="L29" s="149" t="str">
        <f>IF(B29="","",'FORM. DE INSPEÇÃO'!P19)</f>
        <v/>
      </c>
      <c r="M29" s="150" t="str">
        <f>IFERROR(VLOOKUP(E29,'TABELA DE DEFEITOS'!$B$4:$F$204,5,0),"")</f>
        <v/>
      </c>
    </row>
    <row r="30" spans="1:13">
      <c r="A30" s="21" t="str">
        <f>IF(B30="","",'FORM. DE INSPEÇÃO'!$I$5)</f>
        <v/>
      </c>
      <c r="B30" s="21" t="str">
        <f t="shared" si="0"/>
        <v/>
      </c>
      <c r="C30" s="21" t="str">
        <f t="shared" si="1"/>
        <v/>
      </c>
      <c r="D30" s="21" t="str">
        <f t="shared" si="2"/>
        <v/>
      </c>
      <c r="E30" s="21" t="str">
        <f>'FORM. DE INSPEÇÃO'!L20</f>
        <v/>
      </c>
      <c r="F30" s="21" t="str">
        <f>'FORM. DE INSPEÇÃO'!M20</f>
        <v/>
      </c>
      <c r="G30" s="22" t="str">
        <f>IF(F30="","",'FORM. DE INSPEÇÃO'!G20&amp;"-"&amp;'FORM. DE INSPEÇÃO'!E20)</f>
        <v/>
      </c>
      <c r="H30" s="149" t="str">
        <f>IF(B30="","",'FORM. DE INSPEÇÃO'!R20)</f>
        <v/>
      </c>
      <c r="I30" s="149" t="str">
        <f>IF(B30="","",'FORM. DE INSPEÇÃO'!A20)</f>
        <v/>
      </c>
      <c r="J30" s="149" t="str">
        <f>IF(B30="","",'FORM. DE INSPEÇÃO'!J20:K20)</f>
        <v/>
      </c>
      <c r="K30" s="149" t="str">
        <f>IF(B30="","",'FORM. DE INSPEÇÃO'!N20)</f>
        <v/>
      </c>
      <c r="L30" s="149" t="str">
        <f>IF(B30="","",'FORM. DE INSPEÇÃO'!P20)</f>
        <v/>
      </c>
      <c r="M30" s="150" t="str">
        <f>IFERROR(VLOOKUP(E30,'TABELA DE DEFEITOS'!$B$4:$F$204,5,0),"")</f>
        <v/>
      </c>
    </row>
    <row r="31" spans="1:13">
      <c r="A31" s="21" t="str">
        <f>IF(B31="","",'FORM. DE INSPEÇÃO'!$I$5)</f>
        <v/>
      </c>
      <c r="B31" s="21" t="str">
        <f t="shared" si="0"/>
        <v/>
      </c>
      <c r="C31" s="21" t="str">
        <f t="shared" si="1"/>
        <v/>
      </c>
      <c r="D31" s="21" t="str">
        <f t="shared" si="2"/>
        <v/>
      </c>
      <c r="E31" s="21" t="str">
        <f>'FORM. DE INSPEÇÃO'!L21</f>
        <v/>
      </c>
      <c r="F31" s="21" t="str">
        <f>'FORM. DE INSPEÇÃO'!M21</f>
        <v/>
      </c>
      <c r="G31" s="22" t="str">
        <f>IF(F31="","",'FORM. DE INSPEÇÃO'!G21&amp;"-"&amp;'FORM. DE INSPEÇÃO'!E21)</f>
        <v/>
      </c>
      <c r="H31" s="149" t="str">
        <f>IF(B31="","",'FORM. DE INSPEÇÃO'!R21)</f>
        <v/>
      </c>
      <c r="I31" s="149" t="str">
        <f>IF(B31="","",'FORM. DE INSPEÇÃO'!A21)</f>
        <v/>
      </c>
      <c r="J31" s="149" t="str">
        <f>IF(B31="","",'FORM. DE INSPEÇÃO'!J21:K21)</f>
        <v/>
      </c>
      <c r="K31" s="149" t="str">
        <f>IF(B31="","",'FORM. DE INSPEÇÃO'!N21)</f>
        <v/>
      </c>
      <c r="L31" s="149" t="str">
        <f>IF(B31="","",'FORM. DE INSPEÇÃO'!P21)</f>
        <v/>
      </c>
      <c r="M31" s="150" t="str">
        <f>IFERROR(VLOOKUP(E31,'TABELA DE DEFEITOS'!$B$4:$F$204,5,0),"")</f>
        <v/>
      </c>
    </row>
    <row r="32" spans="1:13">
      <c r="A32" s="21" t="str">
        <f>IF(B32="","",'FORM. DE INSPEÇÃO'!$I$5)</f>
        <v/>
      </c>
      <c r="B32" s="21" t="str">
        <f t="shared" si="0"/>
        <v/>
      </c>
      <c r="C32" s="21" t="str">
        <f t="shared" si="1"/>
        <v/>
      </c>
      <c r="D32" s="21" t="str">
        <f t="shared" si="2"/>
        <v/>
      </c>
      <c r="E32" s="21" t="str">
        <f>'FORM. DE INSPEÇÃO'!L29</f>
        <v/>
      </c>
      <c r="F32" s="21" t="str">
        <f>'FORM. DE INSPEÇÃO'!M29</f>
        <v/>
      </c>
      <c r="G32" s="22" t="str">
        <f>IF(F32="","",'FORM. DE INSPEÇÃO'!G29&amp;"-"&amp;'FORM. DE INSPEÇÃO'!E29)</f>
        <v/>
      </c>
      <c r="H32" s="149" t="str">
        <f>IF(B32="","",'FORM. DE INSPEÇÃO'!R29)</f>
        <v/>
      </c>
      <c r="I32" s="149" t="str">
        <f>IF(B32="","",'FORM. DE INSPEÇÃO'!A29)</f>
        <v/>
      </c>
      <c r="J32" s="149" t="str">
        <f>IF(B32="","",'FORM. DE INSPEÇÃO'!J29:K29)</f>
        <v/>
      </c>
      <c r="K32" s="149" t="str">
        <f>IF(B32="","",'FORM. DE INSPEÇÃO'!N29)</f>
        <v/>
      </c>
      <c r="L32" s="149" t="str">
        <f>IF(B32="","",'FORM. DE INSPEÇÃO'!P29)</f>
        <v/>
      </c>
      <c r="M32" s="150" t="str">
        <f>IFERROR(VLOOKUP(E32,'TABELA DE DEFEITOS'!$B$4:$F$204,5,0),"")</f>
        <v/>
      </c>
    </row>
    <row r="33" spans="1:13">
      <c r="A33" s="21" t="str">
        <f>IF(B33="","",'FORM. DE INSPEÇÃO'!$I$5)</f>
        <v/>
      </c>
      <c r="B33" s="21" t="str">
        <f t="shared" si="0"/>
        <v/>
      </c>
      <c r="C33" s="21" t="str">
        <f t="shared" si="1"/>
        <v/>
      </c>
      <c r="D33" s="21" t="str">
        <f t="shared" si="2"/>
        <v/>
      </c>
      <c r="E33" s="21" t="str">
        <f>'FORM. DE INSPEÇÃO'!L30</f>
        <v/>
      </c>
      <c r="F33" s="21" t="str">
        <f>'FORM. DE INSPEÇÃO'!M30</f>
        <v/>
      </c>
      <c r="G33" s="22" t="str">
        <f>IF(F33="","",'FORM. DE INSPEÇÃO'!G30&amp;"-"&amp;'FORM. DE INSPEÇÃO'!E30)</f>
        <v/>
      </c>
      <c r="H33" s="149" t="str">
        <f>IF(B33="","",'FORM. DE INSPEÇÃO'!R30)</f>
        <v/>
      </c>
      <c r="I33" s="149" t="str">
        <f>IF(B33="","",'FORM. DE INSPEÇÃO'!A30)</f>
        <v/>
      </c>
      <c r="J33" s="149" t="str">
        <f>IF(B33="","",'FORM. DE INSPEÇÃO'!J30:K30)</f>
        <v/>
      </c>
      <c r="K33" s="149" t="str">
        <f>IF(B33="","",'FORM. DE INSPEÇÃO'!N30)</f>
        <v/>
      </c>
      <c r="L33" s="149" t="str">
        <f>IF(B33="","",'FORM. DE INSPEÇÃO'!P30)</f>
        <v/>
      </c>
      <c r="M33" s="150" t="str">
        <f>IFERROR(VLOOKUP(E33,'TABELA DE DEFEITOS'!$B$4:$F$204,5,0),"")</f>
        <v/>
      </c>
    </row>
    <row r="34" spans="1:13">
      <c r="A34" s="21" t="str">
        <f>IF(B34="","",'FORM. DE INSPEÇÃO'!$I$5)</f>
        <v/>
      </c>
      <c r="B34" s="21" t="str">
        <f t="shared" ref="B34:B65" si="3">IF(E34="","","LT")</f>
        <v/>
      </c>
      <c r="C34" s="21" t="str">
        <f t="shared" ref="C34:C65" si="4">IF(E34="","",LEFT(E34,2))</f>
        <v/>
      </c>
      <c r="D34" s="21" t="str">
        <f t="shared" ref="D34:D65" si="5">B34&amp;C34</f>
        <v/>
      </c>
      <c r="E34" s="21" t="str">
        <f>'FORM. DE INSPEÇÃO'!L31</f>
        <v/>
      </c>
      <c r="F34" s="21" t="str">
        <f>'FORM. DE INSPEÇÃO'!M31</f>
        <v/>
      </c>
      <c r="G34" s="22" t="str">
        <f>IF(F34="","",'FORM. DE INSPEÇÃO'!G31&amp;"-"&amp;'FORM. DE INSPEÇÃO'!E31)</f>
        <v/>
      </c>
      <c r="H34" s="149" t="str">
        <f>IF(B34="","",'FORM. DE INSPEÇÃO'!R31)</f>
        <v/>
      </c>
      <c r="I34" s="149" t="str">
        <f>IF(B34="","",'FORM. DE INSPEÇÃO'!A31)</f>
        <v/>
      </c>
      <c r="J34" s="149" t="str">
        <f>IF(B34="","",'FORM. DE INSPEÇÃO'!J31:K31)</f>
        <v/>
      </c>
      <c r="K34" s="149" t="str">
        <f>IF(B34="","",'FORM. DE INSPEÇÃO'!N31)</f>
        <v/>
      </c>
      <c r="L34" s="149" t="str">
        <f>IF(B34="","",'FORM. DE INSPEÇÃO'!P31)</f>
        <v/>
      </c>
      <c r="M34" s="150" t="str">
        <f>IFERROR(VLOOKUP(E34,'TABELA DE DEFEITOS'!$B$4:$F$204,5,0),"")</f>
        <v/>
      </c>
    </row>
    <row r="35" spans="1:13">
      <c r="A35" s="21" t="str">
        <f>IF(B35="","",'FORM. DE INSPEÇÃO'!$I$5)</f>
        <v/>
      </c>
      <c r="B35" s="21" t="str">
        <f t="shared" si="3"/>
        <v/>
      </c>
      <c r="C35" s="21" t="str">
        <f t="shared" si="4"/>
        <v/>
      </c>
      <c r="D35" s="21" t="str">
        <f t="shared" si="5"/>
        <v/>
      </c>
      <c r="E35" s="21" t="str">
        <f>'FORM. DE INSPEÇÃO'!L32</f>
        <v/>
      </c>
      <c r="F35" s="21" t="str">
        <f>'FORM. DE INSPEÇÃO'!M32</f>
        <v/>
      </c>
      <c r="G35" s="22" t="str">
        <f>IF(F35="","",'FORM. DE INSPEÇÃO'!G32&amp;"-"&amp;'FORM. DE INSPEÇÃO'!E32)</f>
        <v/>
      </c>
      <c r="H35" s="149" t="str">
        <f>IF(B35="","",'FORM. DE INSPEÇÃO'!R32)</f>
        <v/>
      </c>
      <c r="I35" s="149" t="str">
        <f>IF(B35="","",'FORM. DE INSPEÇÃO'!A32)</f>
        <v/>
      </c>
      <c r="J35" s="149" t="str">
        <f>IF(B35="","",'FORM. DE INSPEÇÃO'!J32:K32)</f>
        <v/>
      </c>
      <c r="K35" s="149" t="str">
        <f>IF(B35="","",'FORM. DE INSPEÇÃO'!N32)</f>
        <v/>
      </c>
      <c r="L35" s="149" t="str">
        <f>IF(B35="","",'FORM. DE INSPEÇÃO'!P32)</f>
        <v/>
      </c>
      <c r="M35" s="150" t="str">
        <f>IFERROR(VLOOKUP(E35,'TABELA DE DEFEITOS'!$B$4:$F$204,5,0),"")</f>
        <v/>
      </c>
    </row>
    <row r="36" spans="1:13">
      <c r="A36" s="21" t="str">
        <f>IF(B36="","",'FORM. DE INSPEÇÃO'!$I$5)</f>
        <v/>
      </c>
      <c r="B36" s="21" t="str">
        <f t="shared" si="3"/>
        <v/>
      </c>
      <c r="C36" s="21" t="str">
        <f t="shared" si="4"/>
        <v/>
      </c>
      <c r="D36" s="21" t="str">
        <f t="shared" si="5"/>
        <v/>
      </c>
      <c r="E36" s="21" t="str">
        <f>'FORM. DE INSPEÇÃO'!L34</f>
        <v/>
      </c>
      <c r="F36" s="21" t="str">
        <f>'FORM. DE INSPEÇÃO'!M34</f>
        <v/>
      </c>
      <c r="G36" s="22" t="str">
        <f>IF(F36="","",'FORM. DE INSPEÇÃO'!G34&amp;"-"&amp;'FORM. DE INSPEÇÃO'!E34)</f>
        <v/>
      </c>
      <c r="H36" s="149" t="str">
        <f>IF(B36="","",'FORM. DE INSPEÇÃO'!R34)</f>
        <v/>
      </c>
      <c r="I36" s="149" t="str">
        <f>IF(B36="","",'FORM. DE INSPEÇÃO'!A34)</f>
        <v/>
      </c>
      <c r="J36" s="149" t="str">
        <f>IF(B36="","",'FORM. DE INSPEÇÃO'!J34:K34)</f>
        <v/>
      </c>
      <c r="K36" s="149" t="str">
        <f>IF(B36="","",'FORM. DE INSPEÇÃO'!N34)</f>
        <v/>
      </c>
      <c r="L36" s="149" t="str">
        <f>IF(B36="","",'FORM. DE INSPEÇÃO'!P34)</f>
        <v/>
      </c>
      <c r="M36" s="150" t="str">
        <f>IFERROR(VLOOKUP(E36,'TABELA DE DEFEITOS'!$B$4:$F$204,5,0),"")</f>
        <v/>
      </c>
    </row>
    <row r="37" spans="1:13">
      <c r="A37" s="21" t="str">
        <f>IF(B37="","",'FORM. DE INSPEÇÃO'!$I$5)</f>
        <v/>
      </c>
      <c r="B37" s="21" t="str">
        <f t="shared" si="3"/>
        <v/>
      </c>
      <c r="C37" s="21" t="str">
        <f t="shared" si="4"/>
        <v/>
      </c>
      <c r="D37" s="21" t="str">
        <f t="shared" si="5"/>
        <v/>
      </c>
      <c r="E37" s="21" t="str">
        <f>'FORM. DE INSPEÇÃO'!L35</f>
        <v/>
      </c>
      <c r="F37" s="21" t="str">
        <f>'FORM. DE INSPEÇÃO'!M35</f>
        <v/>
      </c>
      <c r="G37" s="22" t="str">
        <f>IF(F37="","",'FORM. DE INSPEÇÃO'!G35&amp;"-"&amp;'FORM. DE INSPEÇÃO'!E35)</f>
        <v/>
      </c>
      <c r="H37" s="149" t="str">
        <f>IF(B37="","",'FORM. DE INSPEÇÃO'!R35)</f>
        <v/>
      </c>
      <c r="I37" s="149" t="str">
        <f>IF(B37="","",'FORM. DE INSPEÇÃO'!A35)</f>
        <v/>
      </c>
      <c r="J37" s="149" t="str">
        <f>IF(B37="","",'FORM. DE INSPEÇÃO'!J35:K35)</f>
        <v/>
      </c>
      <c r="K37" s="149" t="str">
        <f>IF(B37="","",'FORM. DE INSPEÇÃO'!N35)</f>
        <v/>
      </c>
      <c r="L37" s="149" t="str">
        <f>IF(B37="","",'FORM. DE INSPEÇÃO'!P35)</f>
        <v/>
      </c>
      <c r="M37" s="150" t="str">
        <f>IFERROR(VLOOKUP(E37,'TABELA DE DEFEITOS'!$B$4:$F$204,5,0),"")</f>
        <v/>
      </c>
    </row>
    <row r="38" spans="1:13">
      <c r="A38" s="21" t="str">
        <f>IF(B38="","",'FORM. DE INSPEÇÃO'!$I$5)</f>
        <v/>
      </c>
      <c r="B38" s="21" t="str">
        <f t="shared" si="3"/>
        <v/>
      </c>
      <c r="C38" s="21" t="str">
        <f t="shared" si="4"/>
        <v/>
      </c>
      <c r="D38" s="21" t="str">
        <f t="shared" si="5"/>
        <v/>
      </c>
      <c r="E38" s="21" t="str">
        <f>'FORM. DE INSPEÇÃO'!L36</f>
        <v/>
      </c>
      <c r="F38" s="21" t="str">
        <f>'FORM. DE INSPEÇÃO'!M36</f>
        <v/>
      </c>
      <c r="G38" s="22" t="str">
        <f>IF(F38="","",'FORM. DE INSPEÇÃO'!G36&amp;"-"&amp;'FORM. DE INSPEÇÃO'!E36)</f>
        <v/>
      </c>
      <c r="H38" s="149" t="str">
        <f>IF(B38="","",'FORM. DE INSPEÇÃO'!R36)</f>
        <v/>
      </c>
      <c r="I38" s="149" t="str">
        <f>IF(B38="","",'FORM. DE INSPEÇÃO'!A36)</f>
        <v/>
      </c>
      <c r="J38" s="149" t="str">
        <f>IF(B38="","",'FORM. DE INSPEÇÃO'!J36:K36)</f>
        <v/>
      </c>
      <c r="K38" s="149" t="str">
        <f>IF(B38="","",'FORM. DE INSPEÇÃO'!N36)</f>
        <v/>
      </c>
      <c r="L38" s="149" t="str">
        <f>IF(B38="","",'FORM. DE INSPEÇÃO'!P36)</f>
        <v/>
      </c>
      <c r="M38" s="150" t="str">
        <f>IFERROR(VLOOKUP(E38,'TABELA DE DEFEITOS'!$B$4:$F$204,5,0),"")</f>
        <v/>
      </c>
    </row>
    <row r="39" spans="1:13">
      <c r="A39" s="21" t="str">
        <f>IF(B39="","",'FORM. DE INSPEÇÃO'!$I$5)</f>
        <v/>
      </c>
      <c r="B39" s="21" t="str">
        <f t="shared" si="3"/>
        <v/>
      </c>
      <c r="C39" s="21" t="str">
        <f t="shared" si="4"/>
        <v/>
      </c>
      <c r="D39" s="21" t="str">
        <f t="shared" si="5"/>
        <v/>
      </c>
      <c r="E39" s="21" t="str">
        <f>'FORM. DE INSPEÇÃO'!L37</f>
        <v/>
      </c>
      <c r="F39" s="21" t="str">
        <f>'FORM. DE INSPEÇÃO'!M37</f>
        <v/>
      </c>
      <c r="G39" s="22" t="str">
        <f>IF(F39="","",'FORM. DE INSPEÇÃO'!G37&amp;"-"&amp;'FORM. DE INSPEÇÃO'!E37)</f>
        <v/>
      </c>
      <c r="H39" s="149" t="str">
        <f>IF(B39="","",'FORM. DE INSPEÇÃO'!R37)</f>
        <v/>
      </c>
      <c r="I39" s="149" t="str">
        <f>IF(B39="","",'FORM. DE INSPEÇÃO'!A37)</f>
        <v/>
      </c>
      <c r="J39" s="149" t="str">
        <f>IF(B39="","",'FORM. DE INSPEÇÃO'!J37:K37)</f>
        <v/>
      </c>
      <c r="K39" s="149" t="str">
        <f>IF(B39="","",'FORM. DE INSPEÇÃO'!N37)</f>
        <v/>
      </c>
      <c r="L39" s="149" t="str">
        <f>IF(B39="","",'FORM. DE INSPEÇÃO'!P37)</f>
        <v/>
      </c>
      <c r="M39" s="150" t="str">
        <f>IFERROR(VLOOKUP(E39,'TABELA DE DEFEITOS'!$B$4:$F$204,5,0),"")</f>
        <v/>
      </c>
    </row>
    <row r="40" spans="1:13">
      <c r="A40" s="21" t="str">
        <f>IF(B40="","",'FORM. DE INSPEÇÃO'!$I$5)</f>
        <v/>
      </c>
      <c r="B40" s="21" t="str">
        <f t="shared" si="3"/>
        <v/>
      </c>
      <c r="C40" s="21" t="str">
        <f t="shared" si="4"/>
        <v/>
      </c>
      <c r="D40" s="21" t="str">
        <f t="shared" si="5"/>
        <v/>
      </c>
      <c r="E40" s="21" t="str">
        <f>'FORM. DE INSPEÇÃO'!L38</f>
        <v/>
      </c>
      <c r="F40" s="21" t="str">
        <f>'FORM. DE INSPEÇÃO'!M38</f>
        <v/>
      </c>
      <c r="G40" s="22" t="str">
        <f>IF(F40="","",'FORM. DE INSPEÇÃO'!G38&amp;"-"&amp;'FORM. DE INSPEÇÃO'!E38)</f>
        <v/>
      </c>
      <c r="H40" s="149" t="str">
        <f>IF(B40="","",'FORM. DE INSPEÇÃO'!R38)</f>
        <v/>
      </c>
      <c r="I40" s="149" t="str">
        <f>IF(B40="","",'FORM. DE INSPEÇÃO'!A38)</f>
        <v/>
      </c>
      <c r="J40" s="149" t="str">
        <f>IF(B40="","",'FORM. DE INSPEÇÃO'!J38:K38)</f>
        <v/>
      </c>
      <c r="K40" s="149" t="str">
        <f>IF(B40="","",'FORM. DE INSPEÇÃO'!N38)</f>
        <v/>
      </c>
      <c r="L40" s="149" t="str">
        <f>IF(B40="","",'FORM. DE INSPEÇÃO'!P38)</f>
        <v/>
      </c>
      <c r="M40" s="150" t="str">
        <f>IFERROR(VLOOKUP(E40,'TABELA DE DEFEITOS'!$B$4:$F$204,5,0),"")</f>
        <v/>
      </c>
    </row>
    <row r="41" spans="1:13">
      <c r="A41" s="21" t="str">
        <f>IF(B41="","",'FORM. DE INSPEÇÃO'!$I$5)</f>
        <v/>
      </c>
      <c r="B41" s="21" t="str">
        <f t="shared" si="3"/>
        <v/>
      </c>
      <c r="C41" s="21" t="str">
        <f t="shared" si="4"/>
        <v/>
      </c>
      <c r="D41" s="21" t="str">
        <f t="shared" si="5"/>
        <v/>
      </c>
      <c r="E41" s="21" t="str">
        <f>'FORM. DE INSPEÇÃO'!L39</f>
        <v/>
      </c>
      <c r="F41" s="21" t="str">
        <f>'FORM. DE INSPEÇÃO'!M39</f>
        <v/>
      </c>
      <c r="G41" s="22" t="str">
        <f>IF(F41="","",'FORM. DE INSPEÇÃO'!G39&amp;"-"&amp;'FORM. DE INSPEÇÃO'!E39)</f>
        <v/>
      </c>
      <c r="H41" s="149" t="str">
        <f>IF(B41="","",'FORM. DE INSPEÇÃO'!R39)</f>
        <v/>
      </c>
      <c r="I41" s="149" t="str">
        <f>IF(B41="","",'FORM. DE INSPEÇÃO'!A39)</f>
        <v/>
      </c>
      <c r="J41" s="149" t="str">
        <f>IF(B41="","",'FORM. DE INSPEÇÃO'!J39:K39)</f>
        <v/>
      </c>
      <c r="K41" s="149" t="str">
        <f>IF(B41="","",'FORM. DE INSPEÇÃO'!N39)</f>
        <v/>
      </c>
      <c r="L41" s="149" t="str">
        <f>IF(B41="","",'FORM. DE INSPEÇÃO'!P39)</f>
        <v/>
      </c>
      <c r="M41" s="150" t="str">
        <f>IFERROR(VLOOKUP(E41,'TABELA DE DEFEITOS'!$B$4:$F$204,5,0),"")</f>
        <v/>
      </c>
    </row>
    <row r="42" spans="1:13">
      <c r="A42" s="21" t="str">
        <f>IF(B42="","",'FORM. DE INSPEÇÃO'!$I$5)</f>
        <v/>
      </c>
      <c r="B42" s="21" t="str">
        <f t="shared" si="3"/>
        <v/>
      </c>
      <c r="C42" s="21" t="str">
        <f t="shared" si="4"/>
        <v/>
      </c>
      <c r="D42" s="21" t="str">
        <f t="shared" si="5"/>
        <v/>
      </c>
      <c r="E42" s="21" t="str">
        <f>'FORM. DE INSPEÇÃO'!L40</f>
        <v/>
      </c>
      <c r="F42" s="21" t="str">
        <f>'FORM. DE INSPEÇÃO'!M40</f>
        <v/>
      </c>
      <c r="G42" s="22" t="str">
        <f>IF(F42="","",'FORM. DE INSPEÇÃO'!G40&amp;"-"&amp;'FORM. DE INSPEÇÃO'!E40)</f>
        <v/>
      </c>
      <c r="H42" s="149" t="str">
        <f>IF(B42="","",'FORM. DE INSPEÇÃO'!R40)</f>
        <v/>
      </c>
      <c r="I42" s="149" t="str">
        <f>IF(B42="","",'FORM. DE INSPEÇÃO'!A40)</f>
        <v/>
      </c>
      <c r="J42" s="149" t="str">
        <f>IF(B42="","",'FORM. DE INSPEÇÃO'!J40:K40)</f>
        <v/>
      </c>
      <c r="K42" s="149" t="str">
        <f>IF(B42="","",'FORM. DE INSPEÇÃO'!N40)</f>
        <v/>
      </c>
      <c r="L42" s="149" t="str">
        <f>IF(B42="","",'FORM. DE INSPEÇÃO'!P40)</f>
        <v/>
      </c>
      <c r="M42" s="150" t="str">
        <f>IFERROR(VLOOKUP(E42,'TABELA DE DEFEITOS'!$B$4:$F$204,5,0),"")</f>
        <v/>
      </c>
    </row>
    <row r="43" spans="1:13">
      <c r="A43" s="21" t="str">
        <f>IF(B43="","",'FORM. DE INSPEÇÃO'!$I$5)</f>
        <v/>
      </c>
      <c r="B43" s="21" t="str">
        <f t="shared" si="3"/>
        <v/>
      </c>
      <c r="C43" s="21" t="str">
        <f t="shared" si="4"/>
        <v/>
      </c>
      <c r="D43" s="21" t="str">
        <f t="shared" si="5"/>
        <v/>
      </c>
      <c r="E43" s="21" t="str">
        <f>'FORM. DE INSPEÇÃO'!L41</f>
        <v/>
      </c>
      <c r="F43" s="21" t="str">
        <f>'FORM. DE INSPEÇÃO'!M41</f>
        <v/>
      </c>
      <c r="G43" s="22" t="str">
        <f>IF(F43="","",'FORM. DE INSPEÇÃO'!G41&amp;"-"&amp;'FORM. DE INSPEÇÃO'!E41)</f>
        <v/>
      </c>
      <c r="H43" s="149" t="str">
        <f>IF(B43="","",'FORM. DE INSPEÇÃO'!R41)</f>
        <v/>
      </c>
      <c r="I43" s="149" t="str">
        <f>IF(B43="","",'FORM. DE INSPEÇÃO'!A41)</f>
        <v/>
      </c>
      <c r="J43" s="149" t="str">
        <f>IF(B43="","",'FORM. DE INSPEÇÃO'!J41:K41)</f>
        <v/>
      </c>
      <c r="K43" s="149" t="str">
        <f>IF(B43="","",'FORM. DE INSPEÇÃO'!N41)</f>
        <v/>
      </c>
      <c r="L43" s="149" t="str">
        <f>IF(B43="","",'FORM. DE INSPEÇÃO'!P41)</f>
        <v/>
      </c>
      <c r="M43" s="150" t="str">
        <f>IFERROR(VLOOKUP(E43,'TABELA DE DEFEITOS'!$B$4:$F$204,5,0),"")</f>
        <v/>
      </c>
    </row>
    <row r="44" spans="1:13">
      <c r="A44" s="21" t="str">
        <f>IF(B44="","",'FORM. DE INSPEÇÃO'!$I$5)</f>
        <v/>
      </c>
      <c r="B44" s="21" t="str">
        <f t="shared" si="3"/>
        <v/>
      </c>
      <c r="C44" s="21" t="str">
        <f t="shared" si="4"/>
        <v/>
      </c>
      <c r="D44" s="21" t="str">
        <f t="shared" si="5"/>
        <v/>
      </c>
      <c r="E44" s="21" t="str">
        <f>'FORM. DE INSPEÇÃO'!L42</f>
        <v/>
      </c>
      <c r="F44" s="21" t="str">
        <f>'FORM. DE INSPEÇÃO'!M42</f>
        <v/>
      </c>
      <c r="G44" s="22" t="str">
        <f>IF(F44="","",'FORM. DE INSPEÇÃO'!G42&amp;"-"&amp;'FORM. DE INSPEÇÃO'!E42)</f>
        <v/>
      </c>
      <c r="H44" s="149" t="str">
        <f>IF(B44="","",'FORM. DE INSPEÇÃO'!R42)</f>
        <v/>
      </c>
      <c r="I44" s="149" t="str">
        <f>IF(B44="","",'FORM. DE INSPEÇÃO'!A42)</f>
        <v/>
      </c>
      <c r="J44" s="149" t="str">
        <f>IF(B44="","",'FORM. DE INSPEÇÃO'!J42:K42)</f>
        <v/>
      </c>
      <c r="K44" s="149" t="str">
        <f>IF(B44="","",'FORM. DE INSPEÇÃO'!N42)</f>
        <v/>
      </c>
      <c r="L44" s="149" t="str">
        <f>IF(B44="","",'FORM. DE INSPEÇÃO'!P42)</f>
        <v/>
      </c>
      <c r="M44" s="150" t="str">
        <f>IFERROR(VLOOKUP(E44,'TABELA DE DEFEITOS'!$B$4:$F$204,5,0),"")</f>
        <v/>
      </c>
    </row>
    <row r="45" spans="1:13">
      <c r="A45" s="21" t="str">
        <f>IF(B45="","",'FORM. DE INSPEÇÃO'!$I$5)</f>
        <v/>
      </c>
      <c r="B45" s="21" t="str">
        <f t="shared" si="3"/>
        <v/>
      </c>
      <c r="C45" s="21" t="str">
        <f t="shared" si="4"/>
        <v/>
      </c>
      <c r="D45" s="21" t="str">
        <f t="shared" si="5"/>
        <v/>
      </c>
      <c r="E45" s="21" t="str">
        <f>'FORM. DE INSPEÇÃO'!L43</f>
        <v/>
      </c>
      <c r="F45" s="21" t="str">
        <f>'FORM. DE INSPEÇÃO'!M43</f>
        <v/>
      </c>
      <c r="G45" s="22" t="str">
        <f>IF(F45="","",'FORM. DE INSPEÇÃO'!G43&amp;"-"&amp;'FORM. DE INSPEÇÃO'!E43)</f>
        <v/>
      </c>
      <c r="H45" s="149" t="str">
        <f>IF(B45="","",'FORM. DE INSPEÇÃO'!R43)</f>
        <v/>
      </c>
      <c r="I45" s="149" t="str">
        <f>IF(B45="","",'FORM. DE INSPEÇÃO'!A43)</f>
        <v/>
      </c>
      <c r="J45" s="149" t="str">
        <f>IF(B45="","",'FORM. DE INSPEÇÃO'!J43:K43)</f>
        <v/>
      </c>
      <c r="K45" s="149" t="str">
        <f>IF(B45="","",'FORM. DE INSPEÇÃO'!N43)</f>
        <v/>
      </c>
      <c r="L45" s="149" t="str">
        <f>IF(B45="","",'FORM. DE INSPEÇÃO'!P43)</f>
        <v/>
      </c>
      <c r="M45" s="150" t="str">
        <f>IFERROR(VLOOKUP(E45,'TABELA DE DEFEITOS'!$B$4:$F$204,5,0),"")</f>
        <v/>
      </c>
    </row>
    <row r="46" spans="1:13">
      <c r="A46" s="21" t="str">
        <f>IF(B46="","",'FORM. DE INSPEÇÃO'!$I$5)</f>
        <v/>
      </c>
      <c r="B46" s="21" t="str">
        <f t="shared" si="3"/>
        <v/>
      </c>
      <c r="C46" s="21" t="str">
        <f t="shared" si="4"/>
        <v/>
      </c>
      <c r="D46" s="21" t="str">
        <f t="shared" si="5"/>
        <v/>
      </c>
      <c r="E46" s="21" t="str">
        <f>'FORM. DE INSPEÇÃO'!L44</f>
        <v/>
      </c>
      <c r="F46" s="21" t="str">
        <f>'FORM. DE INSPEÇÃO'!M44</f>
        <v/>
      </c>
      <c r="G46" s="22" t="str">
        <f>IF(F46="","",'FORM. DE INSPEÇÃO'!G44&amp;"-"&amp;'FORM. DE INSPEÇÃO'!E44)</f>
        <v/>
      </c>
      <c r="H46" s="149" t="str">
        <f>IF(B46="","",'FORM. DE INSPEÇÃO'!R44)</f>
        <v/>
      </c>
      <c r="I46" s="149" t="str">
        <f>IF(B46="","",'FORM. DE INSPEÇÃO'!A44)</f>
        <v/>
      </c>
      <c r="J46" s="149" t="str">
        <f>IF(B46="","",'FORM. DE INSPEÇÃO'!J44:K44)</f>
        <v/>
      </c>
      <c r="K46" s="149" t="str">
        <f>IF(B46="","",'FORM. DE INSPEÇÃO'!N44)</f>
        <v/>
      </c>
      <c r="L46" s="149" t="str">
        <f>IF(B46="","",'FORM. DE INSPEÇÃO'!P44)</f>
        <v/>
      </c>
      <c r="M46" s="150" t="str">
        <f>IFERROR(VLOOKUP(E46,'TABELA DE DEFEITOS'!$B$4:$F$204,5,0),"")</f>
        <v/>
      </c>
    </row>
    <row r="47" spans="1:13">
      <c r="A47" s="21" t="str">
        <f>IF(B47="","",'FORM. DE INSPEÇÃO'!$I$5)</f>
        <v/>
      </c>
      <c r="B47" s="21" t="str">
        <f t="shared" si="3"/>
        <v/>
      </c>
      <c r="C47" s="21" t="str">
        <f t="shared" si="4"/>
        <v/>
      </c>
      <c r="D47" s="21" t="str">
        <f t="shared" si="5"/>
        <v/>
      </c>
      <c r="E47" s="21" t="str">
        <f>'FORM. DE INSPEÇÃO'!L45</f>
        <v/>
      </c>
      <c r="F47" s="21" t="str">
        <f>'FORM. DE INSPEÇÃO'!M45</f>
        <v/>
      </c>
      <c r="G47" s="22" t="str">
        <f>IF(F47="","",'FORM. DE INSPEÇÃO'!G45&amp;"-"&amp;'FORM. DE INSPEÇÃO'!E45)</f>
        <v/>
      </c>
      <c r="H47" s="149" t="str">
        <f>IF(B47="","",'FORM. DE INSPEÇÃO'!R45)</f>
        <v/>
      </c>
      <c r="I47" s="149" t="str">
        <f>IF(B47="","",'FORM. DE INSPEÇÃO'!A45)</f>
        <v/>
      </c>
      <c r="J47" s="149" t="str">
        <f>IF(B47="","",'FORM. DE INSPEÇÃO'!J45:K45)</f>
        <v/>
      </c>
      <c r="K47" s="149" t="str">
        <f>IF(B47="","",'FORM. DE INSPEÇÃO'!N45)</f>
        <v/>
      </c>
      <c r="L47" s="149" t="str">
        <f>IF(B47="","",'FORM. DE INSPEÇÃO'!P45)</f>
        <v/>
      </c>
      <c r="M47" s="150" t="str">
        <f>IFERROR(VLOOKUP(E47,'TABELA DE DEFEITOS'!$B$4:$F$204,5,0),"")</f>
        <v/>
      </c>
    </row>
    <row r="48" spans="1:13">
      <c r="A48" s="21" t="str">
        <f>IF(B48="","",'FORM. DE INSPEÇÃO'!$I$5)</f>
        <v/>
      </c>
      <c r="B48" s="21" t="str">
        <f t="shared" si="3"/>
        <v/>
      </c>
      <c r="C48" s="21" t="str">
        <f t="shared" si="4"/>
        <v/>
      </c>
      <c r="D48" s="21" t="str">
        <f t="shared" si="5"/>
        <v/>
      </c>
      <c r="E48" s="21" t="str">
        <f>'FORM. DE INSPEÇÃO'!L46</f>
        <v/>
      </c>
      <c r="F48" s="21" t="str">
        <f>'FORM. DE INSPEÇÃO'!M46</f>
        <v/>
      </c>
      <c r="G48" s="22" t="str">
        <f>IF(F48="","",'FORM. DE INSPEÇÃO'!G46&amp;"-"&amp;'FORM. DE INSPEÇÃO'!E46)</f>
        <v/>
      </c>
      <c r="H48" s="149" t="str">
        <f>IF(B48="","",'FORM. DE INSPEÇÃO'!R46)</f>
        <v/>
      </c>
      <c r="I48" s="149" t="str">
        <f>IF(B48="","",'FORM. DE INSPEÇÃO'!A46)</f>
        <v/>
      </c>
      <c r="J48" s="149" t="str">
        <f>IF(B48="","",'FORM. DE INSPEÇÃO'!J46:K46)</f>
        <v/>
      </c>
      <c r="K48" s="149" t="str">
        <f>IF(B48="","",'FORM. DE INSPEÇÃO'!N46)</f>
        <v/>
      </c>
      <c r="L48" s="149" t="str">
        <f>IF(B48="","",'FORM. DE INSPEÇÃO'!P46)</f>
        <v/>
      </c>
      <c r="M48" s="150" t="str">
        <f>IFERROR(VLOOKUP(E48,'TABELA DE DEFEITOS'!$B$4:$F$204,5,0),"")</f>
        <v/>
      </c>
    </row>
    <row r="49" spans="1:13">
      <c r="A49" s="21" t="str">
        <f>IF(B49="","",'FORM. DE INSPEÇÃO'!$I$5)</f>
        <v/>
      </c>
      <c r="B49" s="21" t="str">
        <f t="shared" si="3"/>
        <v/>
      </c>
      <c r="C49" s="21" t="str">
        <f t="shared" si="4"/>
        <v/>
      </c>
      <c r="D49" s="21" t="str">
        <f t="shared" si="5"/>
        <v/>
      </c>
      <c r="E49" s="21" t="str">
        <f>'FORM. DE INSPEÇÃO'!L47</f>
        <v/>
      </c>
      <c r="F49" s="21" t="str">
        <f>'FORM. DE INSPEÇÃO'!M47</f>
        <v/>
      </c>
      <c r="G49" s="22" t="str">
        <f>IF(F49="","",'FORM. DE INSPEÇÃO'!G47&amp;"-"&amp;'FORM. DE INSPEÇÃO'!E47)</f>
        <v/>
      </c>
      <c r="H49" s="149" t="str">
        <f>IF(B49="","",'FORM. DE INSPEÇÃO'!R47)</f>
        <v/>
      </c>
      <c r="I49" s="149" t="str">
        <f>IF(B49="","",'FORM. DE INSPEÇÃO'!A47)</f>
        <v/>
      </c>
      <c r="J49" s="149" t="str">
        <f>IF(B49="","",'FORM. DE INSPEÇÃO'!J47:K47)</f>
        <v/>
      </c>
      <c r="K49" s="149" t="str">
        <f>IF(B49="","",'FORM. DE INSPEÇÃO'!N47)</f>
        <v/>
      </c>
      <c r="L49" s="149" t="str">
        <f>IF(B49="","",'FORM. DE INSPEÇÃO'!P47)</f>
        <v/>
      </c>
      <c r="M49" s="150" t="str">
        <f>IFERROR(VLOOKUP(E49,'TABELA DE DEFEITOS'!$B$4:$F$204,5,0),"")</f>
        <v/>
      </c>
    </row>
    <row r="50" spans="1:13">
      <c r="A50" s="21" t="str">
        <f>IF(B50="","",'FORM. DE INSPEÇÃO'!$I$5)</f>
        <v/>
      </c>
      <c r="B50" s="21" t="str">
        <f t="shared" si="3"/>
        <v/>
      </c>
      <c r="C50" s="21" t="str">
        <f t="shared" si="4"/>
        <v/>
      </c>
      <c r="D50" s="21" t="str">
        <f t="shared" si="5"/>
        <v/>
      </c>
      <c r="E50" s="21" t="str">
        <f>'FORM. DE INSPEÇÃO'!L48</f>
        <v/>
      </c>
      <c r="F50" s="21" t="str">
        <f>'FORM. DE INSPEÇÃO'!M48</f>
        <v/>
      </c>
      <c r="G50" s="22" t="str">
        <f>IF(F50="","",'FORM. DE INSPEÇÃO'!G48&amp;"-"&amp;'FORM. DE INSPEÇÃO'!E48)</f>
        <v/>
      </c>
      <c r="H50" s="149" t="str">
        <f>IF(B50="","",'FORM. DE INSPEÇÃO'!R48)</f>
        <v/>
      </c>
      <c r="I50" s="149" t="str">
        <f>IF(B50="","",'FORM. DE INSPEÇÃO'!A48)</f>
        <v/>
      </c>
      <c r="J50" s="149" t="str">
        <f>IF(B50="","",'FORM. DE INSPEÇÃO'!J48:K48)</f>
        <v/>
      </c>
      <c r="K50" s="149" t="str">
        <f>IF(B50="","",'FORM. DE INSPEÇÃO'!N48)</f>
        <v/>
      </c>
      <c r="L50" s="149" t="str">
        <f>IF(B50="","",'FORM. DE INSPEÇÃO'!P48)</f>
        <v/>
      </c>
      <c r="M50" s="150" t="str">
        <f>IFERROR(VLOOKUP(E50,'TABELA DE DEFEITOS'!$B$4:$F$204,5,0),"")</f>
        <v/>
      </c>
    </row>
    <row r="51" spans="1:13">
      <c r="A51" s="21" t="str">
        <f>IF(B51="","",'FORM. DE INSPEÇÃO'!$I$5)</f>
        <v/>
      </c>
      <c r="B51" s="21" t="str">
        <f t="shared" si="3"/>
        <v/>
      </c>
      <c r="C51" s="21" t="str">
        <f t="shared" si="4"/>
        <v/>
      </c>
      <c r="D51" s="21" t="str">
        <f t="shared" si="5"/>
        <v/>
      </c>
      <c r="E51" s="21" t="str">
        <f>'FORM. DE INSPEÇÃO'!L52</f>
        <v/>
      </c>
      <c r="F51" s="21" t="str">
        <f>'FORM. DE INSPEÇÃO'!M52</f>
        <v/>
      </c>
      <c r="G51" s="22" t="str">
        <f>IF(F51="","",'FORM. DE INSPEÇÃO'!G52&amp;"-"&amp;'FORM. DE INSPEÇÃO'!E52)</f>
        <v/>
      </c>
      <c r="H51" s="149" t="str">
        <f>IF(B51="","",'FORM. DE INSPEÇÃO'!R52)</f>
        <v/>
      </c>
      <c r="I51" s="149" t="str">
        <f>IF(B51="","",'FORM. DE INSPEÇÃO'!A52)</f>
        <v/>
      </c>
      <c r="J51" s="149" t="str">
        <f>IF(B51="","",'FORM. DE INSPEÇÃO'!J52:K52)</f>
        <v/>
      </c>
      <c r="K51" s="149" t="str">
        <f>IF(B51="","",'FORM. DE INSPEÇÃO'!N52)</f>
        <v/>
      </c>
      <c r="L51" s="149" t="str">
        <f>IF(B51="","",'FORM. DE INSPEÇÃO'!P52)</f>
        <v/>
      </c>
      <c r="M51" s="150" t="str">
        <f>IFERROR(VLOOKUP(E51,'TABELA DE DEFEITOS'!$B$4:$F$204,5,0),"")</f>
        <v/>
      </c>
    </row>
    <row r="52" spans="1:13">
      <c r="A52" s="21" t="str">
        <f>IF(B52="","",'FORM. DE INSPEÇÃO'!$I$5)</f>
        <v/>
      </c>
      <c r="B52" s="21" t="str">
        <f t="shared" si="3"/>
        <v/>
      </c>
      <c r="C52" s="21" t="str">
        <f t="shared" si="4"/>
        <v/>
      </c>
      <c r="D52" s="21" t="str">
        <f t="shared" si="5"/>
        <v/>
      </c>
      <c r="E52" s="21" t="str">
        <f>'FORM. DE INSPEÇÃO'!L53</f>
        <v/>
      </c>
      <c r="F52" s="21" t="str">
        <f>'FORM. DE INSPEÇÃO'!M53</f>
        <v/>
      </c>
      <c r="G52" s="22" t="str">
        <f>IF(F52="","",'FORM. DE INSPEÇÃO'!G53&amp;"-"&amp;'FORM. DE INSPEÇÃO'!E53)</f>
        <v/>
      </c>
      <c r="H52" s="149" t="str">
        <f>IF(B52="","",'FORM. DE INSPEÇÃO'!R53)</f>
        <v/>
      </c>
      <c r="I52" s="149" t="str">
        <f>IF(B52="","",'FORM. DE INSPEÇÃO'!A53)</f>
        <v/>
      </c>
      <c r="J52" s="149" t="str">
        <f>IF(B52="","",'FORM. DE INSPEÇÃO'!J53:K53)</f>
        <v/>
      </c>
      <c r="K52" s="149" t="str">
        <f>IF(B52="","",'FORM. DE INSPEÇÃO'!N53)</f>
        <v/>
      </c>
      <c r="L52" s="149" t="str">
        <f>IF(B52="","",'FORM. DE INSPEÇÃO'!P53)</f>
        <v/>
      </c>
      <c r="M52" s="150" t="str">
        <f>IFERROR(VLOOKUP(E52,'TABELA DE DEFEITOS'!$B$4:$F$204,5,0),"")</f>
        <v/>
      </c>
    </row>
    <row r="53" spans="1:13">
      <c r="A53" s="21" t="str">
        <f>IF(B53="","",'FORM. DE INSPEÇÃO'!$I$5)</f>
        <v/>
      </c>
      <c r="B53" s="21" t="str">
        <f t="shared" si="3"/>
        <v/>
      </c>
      <c r="C53" s="21" t="str">
        <f t="shared" si="4"/>
        <v/>
      </c>
      <c r="D53" s="21" t="str">
        <f t="shared" si="5"/>
        <v/>
      </c>
      <c r="E53" s="21" t="str">
        <f>'FORM. DE INSPEÇÃO'!L54</f>
        <v/>
      </c>
      <c r="F53" s="21" t="str">
        <f>'FORM. DE INSPEÇÃO'!M54</f>
        <v/>
      </c>
      <c r="G53" s="22" t="str">
        <f>IF(F53="","",'FORM. DE INSPEÇÃO'!G54&amp;"-"&amp;'FORM. DE INSPEÇÃO'!E54)</f>
        <v/>
      </c>
      <c r="H53" s="149" t="str">
        <f>IF(B53="","",'FORM. DE INSPEÇÃO'!R54)</f>
        <v/>
      </c>
      <c r="I53" s="149" t="str">
        <f>IF(B53="","",'FORM. DE INSPEÇÃO'!A54)</f>
        <v/>
      </c>
      <c r="J53" s="149" t="str">
        <f>IF(B53="","",'FORM. DE INSPEÇÃO'!J54:K54)</f>
        <v/>
      </c>
      <c r="K53" s="149" t="str">
        <f>IF(B53="","",'FORM. DE INSPEÇÃO'!N54)</f>
        <v/>
      </c>
      <c r="L53" s="149" t="str">
        <f>IF(B53="","",'FORM. DE INSPEÇÃO'!P54)</f>
        <v/>
      </c>
      <c r="M53" s="150" t="str">
        <f>IFERROR(VLOOKUP(E53,'TABELA DE DEFEITOS'!$B$4:$F$204,5,0),"")</f>
        <v/>
      </c>
    </row>
    <row r="54" spans="1:13">
      <c r="A54" s="21" t="str">
        <f>IF(B54="","",'FORM. DE INSPEÇÃO'!$I$5)</f>
        <v/>
      </c>
      <c r="B54" s="21" t="str">
        <f t="shared" si="3"/>
        <v/>
      </c>
      <c r="C54" s="21" t="str">
        <f t="shared" si="4"/>
        <v/>
      </c>
      <c r="D54" s="21" t="str">
        <f t="shared" si="5"/>
        <v/>
      </c>
      <c r="E54" s="21" t="str">
        <f>'FORM. DE INSPEÇÃO'!L61</f>
        <v/>
      </c>
      <c r="F54" s="21" t="str">
        <f>'FORM. DE INSPEÇÃO'!M61</f>
        <v/>
      </c>
      <c r="G54" s="22" t="str">
        <f>IF(F54="","",'FORM. DE INSPEÇÃO'!G61&amp;"-"&amp;'FORM. DE INSPEÇÃO'!E61)</f>
        <v/>
      </c>
      <c r="H54" s="149" t="str">
        <f>IF(B54="","",'FORM. DE INSPEÇÃO'!R61)</f>
        <v/>
      </c>
      <c r="I54" s="149" t="str">
        <f>IF(B54="","",'FORM. DE INSPEÇÃO'!A61)</f>
        <v/>
      </c>
      <c r="J54" s="149" t="str">
        <f>IF(B54="","",'FORM. DE INSPEÇÃO'!J61:K61)</f>
        <v/>
      </c>
      <c r="K54" s="149" t="str">
        <f>IF(B54="","",'FORM. DE INSPEÇÃO'!N61)</f>
        <v/>
      </c>
      <c r="L54" s="149" t="str">
        <f>IF(B54="","",'FORM. DE INSPEÇÃO'!P61)</f>
        <v/>
      </c>
      <c r="M54" s="150" t="str">
        <f>IFERROR(VLOOKUP(E54,'TABELA DE DEFEITOS'!$B$4:$F$204,5,0),"")</f>
        <v/>
      </c>
    </row>
    <row r="55" spans="1:13">
      <c r="A55" s="21" t="str">
        <f>IF(B55="","",'FORM. DE INSPEÇÃO'!$I$5)</f>
        <v/>
      </c>
      <c r="B55" s="21" t="str">
        <f t="shared" si="3"/>
        <v/>
      </c>
      <c r="C55" s="21" t="str">
        <f t="shared" si="4"/>
        <v/>
      </c>
      <c r="D55" s="21" t="str">
        <f t="shared" si="5"/>
        <v/>
      </c>
      <c r="E55" s="21" t="str">
        <f>'FORM. DE INSPEÇÃO'!L62</f>
        <v/>
      </c>
      <c r="F55" s="21" t="str">
        <f>'FORM. DE INSPEÇÃO'!M62</f>
        <v/>
      </c>
      <c r="G55" s="22" t="str">
        <f>IF(F55="","",'FORM. DE INSPEÇÃO'!G62&amp;"-"&amp;'FORM. DE INSPEÇÃO'!E62)</f>
        <v/>
      </c>
      <c r="H55" s="149" t="str">
        <f>IF(B55="","",'FORM. DE INSPEÇÃO'!R62)</f>
        <v/>
      </c>
      <c r="I55" s="149" t="str">
        <f>IF(B55="","",'FORM. DE INSPEÇÃO'!A62)</f>
        <v/>
      </c>
      <c r="J55" s="149" t="str">
        <f>IF(B55="","",'FORM. DE INSPEÇÃO'!J62:K62)</f>
        <v/>
      </c>
      <c r="K55" s="149" t="str">
        <f>IF(B55="","",'FORM. DE INSPEÇÃO'!N62)</f>
        <v/>
      </c>
      <c r="L55" s="149" t="str">
        <f>IF(B55="","",'FORM. DE INSPEÇÃO'!P62)</f>
        <v/>
      </c>
      <c r="M55" s="150" t="str">
        <f>IFERROR(VLOOKUP(E55,'TABELA DE DEFEITOS'!$B$4:$F$204,5,0),"")</f>
        <v/>
      </c>
    </row>
    <row r="56" spans="1:13">
      <c r="A56" s="21" t="str">
        <f>IF(B56="","",'FORM. DE INSPEÇÃO'!$I$5)</f>
        <v/>
      </c>
      <c r="B56" s="21" t="str">
        <f t="shared" si="3"/>
        <v/>
      </c>
      <c r="C56" s="21" t="str">
        <f t="shared" si="4"/>
        <v/>
      </c>
      <c r="D56" s="21" t="str">
        <f t="shared" si="5"/>
        <v/>
      </c>
      <c r="E56" s="21" t="str">
        <f>'FORM. DE INSPEÇÃO'!L63</f>
        <v/>
      </c>
      <c r="F56" s="21" t="str">
        <f>'FORM. DE INSPEÇÃO'!M63</f>
        <v/>
      </c>
      <c r="G56" s="22" t="str">
        <f>IF(F56="","",'FORM. DE INSPEÇÃO'!G63&amp;"-"&amp;'FORM. DE INSPEÇÃO'!E63)</f>
        <v/>
      </c>
      <c r="H56" s="149" t="str">
        <f>IF(B56="","",'FORM. DE INSPEÇÃO'!R63)</f>
        <v/>
      </c>
      <c r="I56" s="149" t="str">
        <f>IF(B56="","",'FORM. DE INSPEÇÃO'!A63)</f>
        <v/>
      </c>
      <c r="J56" s="149" t="str">
        <f>IF(B56="","",'FORM. DE INSPEÇÃO'!J63:K63)</f>
        <v/>
      </c>
      <c r="K56" s="149" t="str">
        <f>IF(B56="","",'FORM. DE INSPEÇÃO'!N63)</f>
        <v/>
      </c>
      <c r="L56" s="149" t="str">
        <f>IF(B56="","",'FORM. DE INSPEÇÃO'!P63)</f>
        <v/>
      </c>
      <c r="M56" s="150" t="str">
        <f>IFERROR(VLOOKUP(E56,'TABELA DE DEFEITOS'!$B$4:$F$204,5,0),"")</f>
        <v/>
      </c>
    </row>
    <row r="57" spans="1:13">
      <c r="A57" s="21" t="str">
        <f>IF(B57="","",'FORM. DE INSPEÇÃO'!$I$5)</f>
        <v/>
      </c>
      <c r="B57" s="21" t="str">
        <f t="shared" si="3"/>
        <v/>
      </c>
      <c r="C57" s="21" t="str">
        <f t="shared" si="4"/>
        <v/>
      </c>
      <c r="D57" s="21" t="str">
        <f t="shared" si="5"/>
        <v/>
      </c>
      <c r="E57" s="21" t="str">
        <f>'FORM. DE INSPEÇÃO'!L64</f>
        <v/>
      </c>
      <c r="F57" s="21" t="str">
        <f>'FORM. DE INSPEÇÃO'!M64</f>
        <v/>
      </c>
      <c r="G57" s="22" t="str">
        <f>IF(F57="","",'FORM. DE INSPEÇÃO'!G64&amp;"-"&amp;'FORM. DE INSPEÇÃO'!E64)</f>
        <v/>
      </c>
      <c r="H57" s="149" t="str">
        <f>IF(B57="","",'FORM. DE INSPEÇÃO'!R64)</f>
        <v/>
      </c>
      <c r="I57" s="149" t="str">
        <f>IF(B57="","",'FORM. DE INSPEÇÃO'!A64)</f>
        <v/>
      </c>
      <c r="J57" s="149" t="str">
        <f>IF(B57="","",'FORM. DE INSPEÇÃO'!J64:K64)</f>
        <v/>
      </c>
      <c r="K57" s="149" t="str">
        <f>IF(B57="","",'FORM. DE INSPEÇÃO'!N64)</f>
        <v/>
      </c>
      <c r="L57" s="149" t="str">
        <f>IF(B57="","",'FORM. DE INSPEÇÃO'!P64)</f>
        <v/>
      </c>
      <c r="M57" s="150" t="str">
        <f>IFERROR(VLOOKUP(E57,'TABELA DE DEFEITOS'!$B$4:$F$204,5,0),"")</f>
        <v/>
      </c>
    </row>
    <row r="58" spans="1:13">
      <c r="A58" s="21" t="str">
        <f>IF(B58="","",'FORM. DE INSPEÇÃO'!$I$5)</f>
        <v/>
      </c>
      <c r="B58" s="21" t="str">
        <f t="shared" si="3"/>
        <v/>
      </c>
      <c r="C58" s="21" t="str">
        <f t="shared" si="4"/>
        <v/>
      </c>
      <c r="D58" s="21" t="str">
        <f t="shared" si="5"/>
        <v/>
      </c>
      <c r="E58" s="21" t="str">
        <f>'FORM. DE INSPEÇÃO'!L65</f>
        <v/>
      </c>
      <c r="F58" s="21" t="str">
        <f>'FORM. DE INSPEÇÃO'!M65</f>
        <v/>
      </c>
      <c r="G58" s="22" t="str">
        <f>IF(F58="","",'FORM. DE INSPEÇÃO'!G65&amp;"-"&amp;'FORM. DE INSPEÇÃO'!E65)</f>
        <v/>
      </c>
      <c r="H58" s="149" t="str">
        <f>IF(B58="","",'FORM. DE INSPEÇÃO'!R65)</f>
        <v/>
      </c>
      <c r="I58" s="149" t="str">
        <f>IF(B58="","",'FORM. DE INSPEÇÃO'!A65)</f>
        <v/>
      </c>
      <c r="J58" s="149" t="str">
        <f>IF(B58="","",'FORM. DE INSPEÇÃO'!J65:K65)</f>
        <v/>
      </c>
      <c r="K58" s="149" t="str">
        <f>IF(B58="","",'FORM. DE INSPEÇÃO'!N65)</f>
        <v/>
      </c>
      <c r="L58" s="149" t="str">
        <f>IF(B58="","",'FORM. DE INSPEÇÃO'!P65)</f>
        <v/>
      </c>
      <c r="M58" s="150" t="str">
        <f>IFERROR(VLOOKUP(E58,'TABELA DE DEFEITOS'!$B$4:$F$204,5,0),"")</f>
        <v/>
      </c>
    </row>
    <row r="59" spans="1:13">
      <c r="A59" s="21" t="str">
        <f>IF(B59="","",'FORM. DE INSPEÇÃO'!$I$5)</f>
        <v/>
      </c>
      <c r="B59" s="21" t="str">
        <f t="shared" si="3"/>
        <v/>
      </c>
      <c r="C59" s="21" t="str">
        <f t="shared" si="4"/>
        <v/>
      </c>
      <c r="D59" s="21" t="str">
        <f t="shared" si="5"/>
        <v/>
      </c>
      <c r="E59" s="21" t="str">
        <f>'FORM. DE INSPEÇÃO'!L66</f>
        <v/>
      </c>
      <c r="F59" s="21" t="str">
        <f>'FORM. DE INSPEÇÃO'!M66</f>
        <v/>
      </c>
      <c r="G59" s="22" t="str">
        <f>IF(F59="","",'FORM. DE INSPEÇÃO'!G66&amp;"-"&amp;'FORM. DE INSPEÇÃO'!E66)</f>
        <v/>
      </c>
      <c r="H59" s="149" t="str">
        <f>IF(B59="","",'FORM. DE INSPEÇÃO'!R66)</f>
        <v/>
      </c>
      <c r="I59" s="149" t="str">
        <f>IF(B59="","",'FORM. DE INSPEÇÃO'!A66)</f>
        <v/>
      </c>
      <c r="J59" s="149" t="str">
        <f>IF(B59="","",'FORM. DE INSPEÇÃO'!J66:K66)</f>
        <v/>
      </c>
      <c r="K59" s="149" t="str">
        <f>IF(B59="","",'FORM. DE INSPEÇÃO'!N66)</f>
        <v/>
      </c>
      <c r="L59" s="149" t="str">
        <f>IF(B59="","",'FORM. DE INSPEÇÃO'!P66)</f>
        <v/>
      </c>
      <c r="M59" s="150" t="str">
        <f>IFERROR(VLOOKUP(E59,'TABELA DE DEFEITOS'!$B$4:$F$204,5,0),"")</f>
        <v/>
      </c>
    </row>
    <row r="60" spans="1:13">
      <c r="A60" s="21" t="str">
        <f>IF(B60="","",'FORM. DE INSPEÇÃO'!$I$5)</f>
        <v/>
      </c>
      <c r="B60" s="21" t="str">
        <f t="shared" si="3"/>
        <v/>
      </c>
      <c r="C60" s="21" t="str">
        <f t="shared" si="4"/>
        <v/>
      </c>
      <c r="D60" s="21" t="str">
        <f t="shared" si="5"/>
        <v/>
      </c>
      <c r="E60" s="21" t="str">
        <f>'FORM. DE INSPEÇÃO'!L67</f>
        <v/>
      </c>
      <c r="F60" s="21" t="str">
        <f>'FORM. DE INSPEÇÃO'!M67</f>
        <v/>
      </c>
      <c r="G60" s="22" t="str">
        <f>IF(F60="","",'FORM. DE INSPEÇÃO'!G67&amp;"-"&amp;'FORM. DE INSPEÇÃO'!E67)</f>
        <v/>
      </c>
      <c r="H60" s="149" t="str">
        <f>IF(B60="","",'FORM. DE INSPEÇÃO'!R67)</f>
        <v/>
      </c>
      <c r="I60" s="149" t="str">
        <f>IF(B60="","",'FORM. DE INSPEÇÃO'!A67)</f>
        <v/>
      </c>
      <c r="J60" s="149" t="str">
        <f>IF(B60="","",'FORM. DE INSPEÇÃO'!J67:K67)</f>
        <v/>
      </c>
      <c r="K60" s="149" t="str">
        <f>IF(B60="","",'FORM. DE INSPEÇÃO'!N67)</f>
        <v/>
      </c>
      <c r="L60" s="149" t="str">
        <f>IF(B60="","",'FORM. DE INSPEÇÃO'!P67)</f>
        <v/>
      </c>
      <c r="M60" s="150" t="str">
        <f>IFERROR(VLOOKUP(E60,'TABELA DE DEFEITOS'!$B$4:$F$204,5,0),"")</f>
        <v/>
      </c>
    </row>
    <row r="61" spans="1:13">
      <c r="A61" s="21" t="str">
        <f>IF(B61="","",'FORM. DE INSPEÇÃO'!$I$5)</f>
        <v/>
      </c>
      <c r="B61" s="21" t="str">
        <f t="shared" si="3"/>
        <v/>
      </c>
      <c r="C61" s="21" t="str">
        <f t="shared" si="4"/>
        <v/>
      </c>
      <c r="D61" s="21" t="str">
        <f t="shared" si="5"/>
        <v/>
      </c>
      <c r="E61" s="21" t="str">
        <f>'FORM. DE INSPEÇÃO'!L68</f>
        <v/>
      </c>
      <c r="F61" s="21" t="str">
        <f>'FORM. DE INSPEÇÃO'!M68</f>
        <v/>
      </c>
      <c r="G61" s="22" t="str">
        <f>IF(F61="","",'FORM. DE INSPEÇÃO'!G68&amp;"-"&amp;'FORM. DE INSPEÇÃO'!E68)</f>
        <v/>
      </c>
      <c r="H61" s="149" t="str">
        <f>IF(B61="","",'FORM. DE INSPEÇÃO'!R68)</f>
        <v/>
      </c>
      <c r="I61" s="149" t="str">
        <f>IF(B61="","",'FORM. DE INSPEÇÃO'!A68)</f>
        <v/>
      </c>
      <c r="J61" s="149" t="str">
        <f>IF(B61="","",'FORM. DE INSPEÇÃO'!J68:K68)</f>
        <v/>
      </c>
      <c r="K61" s="149" t="str">
        <f>IF(B61="","",'FORM. DE INSPEÇÃO'!N68)</f>
        <v/>
      </c>
      <c r="L61" s="149" t="str">
        <f>IF(B61="","",'FORM. DE INSPEÇÃO'!P68)</f>
        <v/>
      </c>
      <c r="M61" s="150" t="str">
        <f>IFERROR(VLOOKUP(E61,'TABELA DE DEFEITOS'!$B$4:$F$204,5,0),"")</f>
        <v/>
      </c>
    </row>
    <row r="62" spans="1:13">
      <c r="A62" s="21" t="str">
        <f>IF(B62="","",'FORM. DE INSPEÇÃO'!$I$5)</f>
        <v/>
      </c>
      <c r="B62" s="21" t="str">
        <f t="shared" si="3"/>
        <v/>
      </c>
      <c r="C62" s="21" t="str">
        <f t="shared" si="4"/>
        <v/>
      </c>
      <c r="D62" s="21" t="str">
        <f t="shared" si="5"/>
        <v/>
      </c>
      <c r="E62" s="21" t="str">
        <f>'FORM. DE INSPEÇÃO'!L69</f>
        <v/>
      </c>
      <c r="F62" s="21" t="str">
        <f>'FORM. DE INSPEÇÃO'!M69</f>
        <v/>
      </c>
      <c r="G62" s="22" t="str">
        <f>IF(F62="","",'FORM. DE INSPEÇÃO'!G69&amp;"-"&amp;'FORM. DE INSPEÇÃO'!E69)</f>
        <v/>
      </c>
      <c r="H62" s="149" t="str">
        <f>IF(B62="","",'FORM. DE INSPEÇÃO'!R69)</f>
        <v/>
      </c>
      <c r="I62" s="149" t="str">
        <f>IF(B62="","",'FORM. DE INSPEÇÃO'!A69)</f>
        <v/>
      </c>
      <c r="J62" s="149" t="str">
        <f>IF(B62="","",'FORM. DE INSPEÇÃO'!J69:K69)</f>
        <v/>
      </c>
      <c r="K62" s="149" t="str">
        <f>IF(B62="","",'FORM. DE INSPEÇÃO'!N69)</f>
        <v/>
      </c>
      <c r="L62" s="149" t="str">
        <f>IF(B62="","",'FORM. DE INSPEÇÃO'!P69)</f>
        <v/>
      </c>
      <c r="M62" s="150" t="str">
        <f>IFERROR(VLOOKUP(E62,'TABELA DE DEFEITOS'!$B$4:$F$204,5,0),"")</f>
        <v/>
      </c>
    </row>
    <row r="63" spans="1:13">
      <c r="A63" s="21" t="str">
        <f>IF(B63="","",'FORM. DE INSPEÇÃO'!$I$5)</f>
        <v/>
      </c>
      <c r="B63" s="21" t="str">
        <f t="shared" si="3"/>
        <v/>
      </c>
      <c r="C63" s="21" t="str">
        <f t="shared" si="4"/>
        <v/>
      </c>
      <c r="D63" s="21" t="str">
        <f t="shared" si="5"/>
        <v/>
      </c>
      <c r="E63" s="21" t="str">
        <f>'FORM. DE INSPEÇÃO'!L70</f>
        <v/>
      </c>
      <c r="F63" s="21" t="str">
        <f>'FORM. DE INSPEÇÃO'!M70</f>
        <v/>
      </c>
      <c r="G63" s="22" t="str">
        <f>IF(F63="","",'FORM. DE INSPEÇÃO'!G70&amp;"-"&amp;'FORM. DE INSPEÇÃO'!E70)</f>
        <v/>
      </c>
      <c r="H63" s="149" t="str">
        <f>IF(B63="","",'FORM. DE INSPEÇÃO'!R70)</f>
        <v/>
      </c>
      <c r="I63" s="149" t="str">
        <f>IF(B63="","",'FORM. DE INSPEÇÃO'!A70)</f>
        <v/>
      </c>
      <c r="J63" s="149" t="str">
        <f>IF(B63="","",'FORM. DE INSPEÇÃO'!J70:K70)</f>
        <v/>
      </c>
      <c r="K63" s="149" t="str">
        <f>IF(B63="","",'FORM. DE INSPEÇÃO'!N70)</f>
        <v/>
      </c>
      <c r="L63" s="149" t="str">
        <f>IF(B63="","",'FORM. DE INSPEÇÃO'!P70)</f>
        <v/>
      </c>
      <c r="M63" s="150" t="str">
        <f>IFERROR(VLOOKUP(E63,'TABELA DE DEFEITOS'!$B$4:$F$204,5,0),"")</f>
        <v/>
      </c>
    </row>
    <row r="64" spans="1:13">
      <c r="A64" s="21" t="str">
        <f>IF(B64="","",'FORM. DE INSPEÇÃO'!$I$5)</f>
        <v/>
      </c>
      <c r="B64" s="21" t="str">
        <f t="shared" si="3"/>
        <v/>
      </c>
      <c r="C64" s="21" t="str">
        <f t="shared" si="4"/>
        <v/>
      </c>
      <c r="D64" s="21" t="str">
        <f t="shared" si="5"/>
        <v/>
      </c>
      <c r="E64" s="21" t="str">
        <f>'FORM. DE INSPEÇÃO'!L71</f>
        <v/>
      </c>
      <c r="F64" s="21" t="str">
        <f>'FORM. DE INSPEÇÃO'!M71</f>
        <v/>
      </c>
      <c r="G64" s="22" t="str">
        <f>IF(F64="","",'FORM. DE INSPEÇÃO'!G71&amp;"-"&amp;'FORM. DE INSPEÇÃO'!E71)</f>
        <v/>
      </c>
      <c r="H64" s="149" t="str">
        <f>IF(B64="","",'FORM. DE INSPEÇÃO'!R71)</f>
        <v/>
      </c>
      <c r="I64" s="149" t="str">
        <f>IF(B64="","",'FORM. DE INSPEÇÃO'!A71)</f>
        <v/>
      </c>
      <c r="J64" s="149" t="str">
        <f>IF(B64="","",'FORM. DE INSPEÇÃO'!J71:K71)</f>
        <v/>
      </c>
      <c r="K64" s="149" t="str">
        <f>IF(B64="","",'FORM. DE INSPEÇÃO'!N71)</f>
        <v/>
      </c>
      <c r="L64" s="149" t="str">
        <f>IF(B64="","",'FORM. DE INSPEÇÃO'!P71)</f>
        <v/>
      </c>
      <c r="M64" s="150" t="str">
        <f>IFERROR(VLOOKUP(E64,'TABELA DE DEFEITOS'!$B$4:$F$204,5,0),"")</f>
        <v/>
      </c>
    </row>
    <row r="65" spans="1:13">
      <c r="A65" s="21" t="str">
        <f>IF(B65="","",'FORM. DE INSPEÇÃO'!$I$5)</f>
        <v/>
      </c>
      <c r="B65" s="21" t="str">
        <f t="shared" si="3"/>
        <v/>
      </c>
      <c r="C65" s="21" t="str">
        <f t="shared" si="4"/>
        <v/>
      </c>
      <c r="D65" s="21" t="str">
        <f t="shared" si="5"/>
        <v/>
      </c>
      <c r="E65" s="21" t="str">
        <f>'FORM. DE INSPEÇÃO'!L72</f>
        <v/>
      </c>
      <c r="F65" s="21" t="str">
        <f>'FORM. DE INSPEÇÃO'!M72</f>
        <v/>
      </c>
      <c r="G65" s="22" t="str">
        <f>IF(F65="","",'FORM. DE INSPEÇÃO'!G72&amp;"-"&amp;'FORM. DE INSPEÇÃO'!E72)</f>
        <v/>
      </c>
      <c r="H65" s="149" t="str">
        <f>IF(B65="","",'FORM. DE INSPEÇÃO'!R72)</f>
        <v/>
      </c>
      <c r="I65" s="149" t="str">
        <f>IF(B65="","",'FORM. DE INSPEÇÃO'!A72)</f>
        <v/>
      </c>
      <c r="J65" s="149" t="str">
        <f>IF(B65="","",'FORM. DE INSPEÇÃO'!J72:K72)</f>
        <v/>
      </c>
      <c r="K65" s="149" t="str">
        <f>IF(B65="","",'FORM. DE INSPEÇÃO'!N72)</f>
        <v/>
      </c>
      <c r="L65" s="149" t="str">
        <f>IF(B65="","",'FORM. DE INSPEÇÃO'!P72)</f>
        <v/>
      </c>
      <c r="M65" s="150" t="str">
        <f>IFERROR(VLOOKUP(E65,'TABELA DE DEFEITOS'!$B$4:$F$204,5,0),"")</f>
        <v/>
      </c>
    </row>
    <row r="66" spans="1:13">
      <c r="A66" s="21" t="str">
        <f>IF(B66="","",'FORM. DE INSPEÇÃO'!$I$5)</f>
        <v/>
      </c>
      <c r="B66" s="21" t="str">
        <f t="shared" ref="B66:B97" si="6">IF(E66="","","LT")</f>
        <v/>
      </c>
      <c r="C66" s="21" t="str">
        <f t="shared" ref="C66:C97" si="7">IF(E66="","",LEFT(E66,2))</f>
        <v/>
      </c>
      <c r="D66" s="21" t="str">
        <f t="shared" ref="D66:D97" si="8">B66&amp;C66</f>
        <v/>
      </c>
      <c r="E66" s="21" t="str">
        <f>'FORM. DE INSPEÇÃO'!L73</f>
        <v/>
      </c>
      <c r="F66" s="21" t="str">
        <f>'FORM. DE INSPEÇÃO'!M73</f>
        <v/>
      </c>
      <c r="G66" s="22" t="str">
        <f>IF(F66="","",'FORM. DE INSPEÇÃO'!G73&amp;"-"&amp;'FORM. DE INSPEÇÃO'!E73)</f>
        <v/>
      </c>
      <c r="H66" s="149" t="str">
        <f>IF(B66="","",'FORM. DE INSPEÇÃO'!R73)</f>
        <v/>
      </c>
      <c r="I66" s="149" t="str">
        <f>IF(B66="","",'FORM. DE INSPEÇÃO'!A73)</f>
        <v/>
      </c>
      <c r="J66" s="149" t="str">
        <f>IF(B66="","",'FORM. DE INSPEÇÃO'!J73:K73)</f>
        <v/>
      </c>
      <c r="K66" s="149" t="str">
        <f>IF(B66="","",'FORM. DE INSPEÇÃO'!N73)</f>
        <v/>
      </c>
      <c r="L66" s="149" t="str">
        <f>IF(B66="","",'FORM. DE INSPEÇÃO'!P73)</f>
        <v/>
      </c>
      <c r="M66" s="150" t="str">
        <f>IFERROR(VLOOKUP(E66,'TABELA DE DEFEITOS'!$B$4:$F$204,5,0),"")</f>
        <v/>
      </c>
    </row>
    <row r="67" spans="1:13">
      <c r="A67" s="21" t="str">
        <f>IF(B67="","",'FORM. DE INSPEÇÃO'!$I$5)</f>
        <v/>
      </c>
      <c r="B67" s="21" t="str">
        <f t="shared" si="6"/>
        <v/>
      </c>
      <c r="C67" s="21" t="str">
        <f t="shared" si="7"/>
        <v/>
      </c>
      <c r="D67" s="21" t="str">
        <f t="shared" si="8"/>
        <v/>
      </c>
      <c r="E67" s="21" t="str">
        <f>'FORM. DE INSPEÇÃO'!L74</f>
        <v/>
      </c>
      <c r="F67" s="21" t="str">
        <f>'FORM. DE INSPEÇÃO'!M74</f>
        <v/>
      </c>
      <c r="G67" s="22" t="str">
        <f>IF(F67="","",'FORM. DE INSPEÇÃO'!G74&amp;"-"&amp;'FORM. DE INSPEÇÃO'!E74)</f>
        <v/>
      </c>
      <c r="H67" s="149" t="str">
        <f>IF(B67="","",'FORM. DE INSPEÇÃO'!R74)</f>
        <v/>
      </c>
      <c r="I67" s="149" t="str">
        <f>IF(B67="","",'FORM. DE INSPEÇÃO'!A74)</f>
        <v/>
      </c>
      <c r="J67" s="149" t="str">
        <f>IF(B67="","",'FORM. DE INSPEÇÃO'!J74:K74)</f>
        <v/>
      </c>
      <c r="K67" s="149" t="str">
        <f>IF(B67="","",'FORM. DE INSPEÇÃO'!N74)</f>
        <v/>
      </c>
      <c r="L67" s="149" t="str">
        <f>IF(B67="","",'FORM. DE INSPEÇÃO'!P74)</f>
        <v/>
      </c>
      <c r="M67" s="150" t="str">
        <f>IFERROR(VLOOKUP(E67,'TABELA DE DEFEITOS'!$B$4:$F$204,5,0),"")</f>
        <v/>
      </c>
    </row>
    <row r="68" spans="1:13">
      <c r="A68" s="21" t="str">
        <f>IF(B68="","",'FORM. DE INSPEÇÃO'!$I$5)</f>
        <v/>
      </c>
      <c r="B68" s="21" t="str">
        <f t="shared" si="6"/>
        <v/>
      </c>
      <c r="C68" s="21" t="str">
        <f t="shared" si="7"/>
        <v/>
      </c>
      <c r="D68" s="21" t="str">
        <f t="shared" si="8"/>
        <v/>
      </c>
      <c r="E68" s="21" t="str">
        <f>'FORM. DE INSPEÇÃO'!L75</f>
        <v/>
      </c>
      <c r="F68" s="21" t="str">
        <f>'FORM. DE INSPEÇÃO'!M75</f>
        <v/>
      </c>
      <c r="G68" s="22" t="str">
        <f>IF(F68="","",'FORM. DE INSPEÇÃO'!G75&amp;"-"&amp;'FORM. DE INSPEÇÃO'!E75)</f>
        <v/>
      </c>
      <c r="H68" s="149" t="str">
        <f>IF(B68="","",'FORM. DE INSPEÇÃO'!R75)</f>
        <v/>
      </c>
      <c r="I68" s="149" t="str">
        <f>IF(B68="","",'FORM. DE INSPEÇÃO'!A75)</f>
        <v/>
      </c>
      <c r="J68" s="149" t="str">
        <f>IF(B68="","",'FORM. DE INSPEÇÃO'!J75:K75)</f>
        <v/>
      </c>
      <c r="K68" s="149" t="str">
        <f>IF(B68="","",'FORM. DE INSPEÇÃO'!N75)</f>
        <v/>
      </c>
      <c r="L68" s="149" t="str">
        <f>IF(B68="","",'FORM. DE INSPEÇÃO'!P75)</f>
        <v/>
      </c>
      <c r="M68" s="150" t="str">
        <f>IFERROR(VLOOKUP(E68,'TABELA DE DEFEITOS'!$B$4:$F$204,5,0),"")</f>
        <v/>
      </c>
    </row>
    <row r="69" spans="1:13">
      <c r="A69" s="21" t="str">
        <f>IF(B69="","",'FORM. DE INSPEÇÃO'!$I$5)</f>
        <v/>
      </c>
      <c r="B69" s="21" t="str">
        <f t="shared" si="6"/>
        <v/>
      </c>
      <c r="C69" s="21" t="str">
        <f t="shared" si="7"/>
        <v/>
      </c>
      <c r="D69" s="21" t="str">
        <f t="shared" si="8"/>
        <v/>
      </c>
      <c r="E69" s="21" t="str">
        <f>'FORM. DE INSPEÇÃO'!L76</f>
        <v/>
      </c>
      <c r="F69" s="21" t="str">
        <f>'FORM. DE INSPEÇÃO'!M76</f>
        <v/>
      </c>
      <c r="G69" s="22" t="str">
        <f>IF(F69="","",'FORM. DE INSPEÇÃO'!G76&amp;"-"&amp;'FORM. DE INSPEÇÃO'!E76)</f>
        <v/>
      </c>
      <c r="H69" s="149" t="str">
        <f>IF(B69="","",'FORM. DE INSPEÇÃO'!R76)</f>
        <v/>
      </c>
      <c r="I69" s="149" t="str">
        <f>IF(B69="","",'FORM. DE INSPEÇÃO'!A76)</f>
        <v/>
      </c>
      <c r="J69" s="149" t="str">
        <f>IF(B69="","",'FORM. DE INSPEÇÃO'!J76:K76)</f>
        <v/>
      </c>
      <c r="K69" s="149" t="str">
        <f>IF(B69="","",'FORM. DE INSPEÇÃO'!N76)</f>
        <v/>
      </c>
      <c r="L69" s="149" t="str">
        <f>IF(B69="","",'FORM. DE INSPEÇÃO'!P76)</f>
        <v/>
      </c>
      <c r="M69" s="150" t="str">
        <f>IFERROR(VLOOKUP(E69,'TABELA DE DEFEITOS'!$B$4:$F$204,5,0),"")</f>
        <v/>
      </c>
    </row>
    <row r="70" spans="1:13">
      <c r="A70" s="21" t="str">
        <f>IF(B70="","",'FORM. DE INSPEÇÃO'!$I$5)</f>
        <v/>
      </c>
      <c r="B70" s="21" t="str">
        <f t="shared" si="6"/>
        <v/>
      </c>
      <c r="C70" s="21" t="str">
        <f t="shared" si="7"/>
        <v/>
      </c>
      <c r="D70" s="21" t="str">
        <f t="shared" si="8"/>
        <v/>
      </c>
      <c r="E70" s="21" t="str">
        <f>'FORM. DE INSPEÇÃO'!L77</f>
        <v/>
      </c>
      <c r="F70" s="21" t="str">
        <f>'FORM. DE INSPEÇÃO'!M77</f>
        <v/>
      </c>
      <c r="G70" s="22" t="str">
        <f>IF(F70="","",'FORM. DE INSPEÇÃO'!G77&amp;"-"&amp;'FORM. DE INSPEÇÃO'!E77)</f>
        <v/>
      </c>
      <c r="H70" s="149" t="str">
        <f>IF(B70="","",'FORM. DE INSPEÇÃO'!R77)</f>
        <v/>
      </c>
      <c r="I70" s="149" t="str">
        <f>IF(B70="","",'FORM. DE INSPEÇÃO'!A77)</f>
        <v/>
      </c>
      <c r="J70" s="149" t="str">
        <f>IF(B70="","",'FORM. DE INSPEÇÃO'!J77:K77)</f>
        <v/>
      </c>
      <c r="K70" s="149" t="str">
        <f>IF(B70="","",'FORM. DE INSPEÇÃO'!N77)</f>
        <v/>
      </c>
      <c r="L70" s="149" t="str">
        <f>IF(B70="","",'FORM. DE INSPEÇÃO'!P77)</f>
        <v/>
      </c>
      <c r="M70" s="150" t="str">
        <f>IFERROR(VLOOKUP(E70,'TABELA DE DEFEITOS'!$B$4:$F$204,5,0),"")</f>
        <v/>
      </c>
    </row>
    <row r="71" spans="1:13">
      <c r="A71" s="21" t="str">
        <f>IF(B71="","",'FORM. DE INSPEÇÃO'!$I$5)</f>
        <v/>
      </c>
      <c r="B71" s="21" t="str">
        <f t="shared" si="6"/>
        <v/>
      </c>
      <c r="C71" s="21" t="str">
        <f t="shared" si="7"/>
        <v/>
      </c>
      <c r="D71" s="21" t="str">
        <f t="shared" si="8"/>
        <v/>
      </c>
      <c r="E71" s="21" t="str">
        <f>'FORM. DE INSPEÇÃO'!L78</f>
        <v/>
      </c>
      <c r="F71" s="21" t="str">
        <f>'FORM. DE INSPEÇÃO'!M78</f>
        <v/>
      </c>
      <c r="G71" s="22" t="str">
        <f>IF(F71="","",'FORM. DE INSPEÇÃO'!G78&amp;"-"&amp;'FORM. DE INSPEÇÃO'!E78)</f>
        <v/>
      </c>
      <c r="H71" s="149" t="str">
        <f>IF(B71="","",'FORM. DE INSPEÇÃO'!R78)</f>
        <v/>
      </c>
      <c r="I71" s="149" t="str">
        <f>IF(B71="","",'FORM. DE INSPEÇÃO'!A78)</f>
        <v/>
      </c>
      <c r="J71" s="149" t="str">
        <f>IF(B71="","",'FORM. DE INSPEÇÃO'!J78:K78)</f>
        <v/>
      </c>
      <c r="K71" s="149" t="str">
        <f>IF(B71="","",'FORM. DE INSPEÇÃO'!N78)</f>
        <v/>
      </c>
      <c r="L71" s="149" t="str">
        <f>IF(B71="","",'FORM. DE INSPEÇÃO'!P78)</f>
        <v/>
      </c>
      <c r="M71" s="150" t="str">
        <f>IFERROR(VLOOKUP(E71,'TABELA DE DEFEITOS'!$B$4:$F$204,5,0),"")</f>
        <v/>
      </c>
    </row>
    <row r="72" spans="1:13">
      <c r="A72" s="21" t="str">
        <f>IF(B72="","",'FORM. DE INSPEÇÃO'!$I$5)</f>
        <v/>
      </c>
      <c r="B72" s="21" t="str">
        <f t="shared" si="6"/>
        <v/>
      </c>
      <c r="C72" s="21" t="str">
        <f t="shared" si="7"/>
        <v/>
      </c>
      <c r="D72" s="21" t="str">
        <f t="shared" si="8"/>
        <v/>
      </c>
      <c r="E72" s="21" t="str">
        <f>'FORM. DE INSPEÇÃO'!L79</f>
        <v/>
      </c>
      <c r="F72" s="21" t="str">
        <f>'FORM. DE INSPEÇÃO'!M79</f>
        <v/>
      </c>
      <c r="G72" s="22" t="str">
        <f>IF(F72="","",'FORM. DE INSPEÇÃO'!G79&amp;"-"&amp;'FORM. DE INSPEÇÃO'!E79)</f>
        <v/>
      </c>
      <c r="H72" s="149" t="str">
        <f>IF(B72="","",'FORM. DE INSPEÇÃO'!R79)</f>
        <v/>
      </c>
      <c r="I72" s="149" t="str">
        <f>IF(B72="","",'FORM. DE INSPEÇÃO'!A79)</f>
        <v/>
      </c>
      <c r="J72" s="149" t="str">
        <f>IF(B72="","",'FORM. DE INSPEÇÃO'!J79:K79)</f>
        <v/>
      </c>
      <c r="K72" s="149" t="str">
        <f>IF(B72="","",'FORM. DE INSPEÇÃO'!N79)</f>
        <v/>
      </c>
      <c r="L72" s="149" t="str">
        <f>IF(B72="","",'FORM. DE INSPEÇÃO'!P79)</f>
        <v/>
      </c>
      <c r="M72" s="150" t="str">
        <f>IFERROR(VLOOKUP(E72,'TABELA DE DEFEITOS'!$B$4:$F$204,5,0),"")</f>
        <v/>
      </c>
    </row>
    <row r="73" spans="1:13">
      <c r="A73" s="21" t="str">
        <f>IF(B73="","",'FORM. DE INSPEÇÃO'!$I$5)</f>
        <v/>
      </c>
      <c r="B73" s="21" t="str">
        <f t="shared" si="6"/>
        <v/>
      </c>
      <c r="C73" s="21" t="str">
        <f t="shared" si="7"/>
        <v/>
      </c>
      <c r="D73" s="21" t="str">
        <f t="shared" si="8"/>
        <v/>
      </c>
      <c r="E73" s="21" t="str">
        <f>'FORM. DE INSPEÇÃO'!L80</f>
        <v/>
      </c>
      <c r="F73" s="21" t="str">
        <f>'FORM. DE INSPEÇÃO'!M80</f>
        <v/>
      </c>
      <c r="G73" s="22" t="str">
        <f>IF(F73="","",'FORM. DE INSPEÇÃO'!G80&amp;"-"&amp;'FORM. DE INSPEÇÃO'!E80)</f>
        <v/>
      </c>
      <c r="H73" s="149" t="str">
        <f>IF(B73="","",'FORM. DE INSPEÇÃO'!R80)</f>
        <v/>
      </c>
      <c r="I73" s="149" t="str">
        <f>IF(B73="","",'FORM. DE INSPEÇÃO'!A80)</f>
        <v/>
      </c>
      <c r="J73" s="149" t="str">
        <f>IF(B73="","",'FORM. DE INSPEÇÃO'!J80:K80)</f>
        <v/>
      </c>
      <c r="K73" s="149" t="str">
        <f>IF(B73="","",'FORM. DE INSPEÇÃO'!N80)</f>
        <v/>
      </c>
      <c r="L73" s="149" t="str">
        <f>IF(B73="","",'FORM. DE INSPEÇÃO'!P80)</f>
        <v/>
      </c>
      <c r="M73" s="150" t="str">
        <f>IFERROR(VLOOKUP(E73,'TABELA DE DEFEITOS'!$B$4:$F$204,5,0),"")</f>
        <v/>
      </c>
    </row>
    <row r="74" spans="1:13">
      <c r="A74" s="21" t="str">
        <f>IF(B74="","",'FORM. DE INSPEÇÃO'!$I$5)</f>
        <v/>
      </c>
      <c r="B74" s="21" t="str">
        <f t="shared" si="6"/>
        <v/>
      </c>
      <c r="C74" s="21" t="str">
        <f t="shared" si="7"/>
        <v/>
      </c>
      <c r="D74" s="21" t="str">
        <f t="shared" si="8"/>
        <v/>
      </c>
      <c r="E74" s="21" t="str">
        <f>'FORM. DE INSPEÇÃO'!L81</f>
        <v/>
      </c>
      <c r="F74" s="21" t="str">
        <f>'FORM. DE INSPEÇÃO'!M81</f>
        <v/>
      </c>
      <c r="G74" s="22" t="str">
        <f>IF(F74="","",'FORM. DE INSPEÇÃO'!G81&amp;"-"&amp;'FORM. DE INSPEÇÃO'!E81)</f>
        <v/>
      </c>
      <c r="H74" s="149" t="str">
        <f>IF(B74="","",'FORM. DE INSPEÇÃO'!R81)</f>
        <v/>
      </c>
      <c r="I74" s="149" t="str">
        <f>IF(B74="","",'FORM. DE INSPEÇÃO'!A81)</f>
        <v/>
      </c>
      <c r="J74" s="149" t="str">
        <f>IF(B74="","",'FORM. DE INSPEÇÃO'!J81:K81)</f>
        <v/>
      </c>
      <c r="K74" s="149" t="str">
        <f>IF(B74="","",'FORM. DE INSPEÇÃO'!N81)</f>
        <v/>
      </c>
      <c r="L74" s="149" t="str">
        <f>IF(B74="","",'FORM. DE INSPEÇÃO'!P81)</f>
        <v/>
      </c>
      <c r="M74" s="150" t="str">
        <f>IFERROR(VLOOKUP(E74,'TABELA DE DEFEITOS'!$B$4:$F$204,5,0),"")</f>
        <v/>
      </c>
    </row>
    <row r="75" spans="1:13">
      <c r="A75" s="21" t="str">
        <f>IF(B75="","",'FORM. DE INSPEÇÃO'!$I$5)</f>
        <v/>
      </c>
      <c r="B75" s="21" t="str">
        <f t="shared" si="6"/>
        <v/>
      </c>
      <c r="C75" s="21" t="str">
        <f t="shared" si="7"/>
        <v/>
      </c>
      <c r="D75" s="21" t="str">
        <f t="shared" si="8"/>
        <v/>
      </c>
      <c r="E75" s="21" t="str">
        <f>'FORM. DE INSPEÇÃO'!L82</f>
        <v/>
      </c>
      <c r="F75" s="21" t="str">
        <f>'FORM. DE INSPEÇÃO'!M82</f>
        <v/>
      </c>
      <c r="G75" s="22" t="str">
        <f>IF(F75="","",'FORM. DE INSPEÇÃO'!G82&amp;"-"&amp;'FORM. DE INSPEÇÃO'!E82)</f>
        <v/>
      </c>
      <c r="H75" s="149" t="str">
        <f>IF(B75="","",'FORM. DE INSPEÇÃO'!R82)</f>
        <v/>
      </c>
      <c r="I75" s="149" t="str">
        <f>IF(B75="","",'FORM. DE INSPEÇÃO'!A82)</f>
        <v/>
      </c>
      <c r="J75" s="149" t="str">
        <f>IF(B75="","",'FORM. DE INSPEÇÃO'!J82:K82)</f>
        <v/>
      </c>
      <c r="K75" s="149" t="str">
        <f>IF(B75="","",'FORM. DE INSPEÇÃO'!N82)</f>
        <v/>
      </c>
      <c r="L75" s="149" t="str">
        <f>IF(B75="","",'FORM. DE INSPEÇÃO'!P82)</f>
        <v/>
      </c>
      <c r="M75" s="150" t="str">
        <f>IFERROR(VLOOKUP(E75,'TABELA DE DEFEITOS'!$B$4:$F$204,5,0),"")</f>
        <v/>
      </c>
    </row>
    <row r="76" spans="1:13">
      <c r="A76" s="21" t="str">
        <f>IF(B76="","",'FORM. DE INSPEÇÃO'!$I$5)</f>
        <v/>
      </c>
      <c r="B76" s="21" t="str">
        <f t="shared" si="6"/>
        <v/>
      </c>
      <c r="C76" s="21" t="str">
        <f t="shared" si="7"/>
        <v/>
      </c>
      <c r="D76" s="21" t="str">
        <f t="shared" si="8"/>
        <v/>
      </c>
      <c r="E76" s="21" t="str">
        <f>'FORM. DE INSPEÇÃO'!L83</f>
        <v/>
      </c>
      <c r="F76" s="21" t="str">
        <f>'FORM. DE INSPEÇÃO'!M83</f>
        <v/>
      </c>
      <c r="G76" s="22" t="str">
        <f>IF(F76="","",'FORM. DE INSPEÇÃO'!G83&amp;"-"&amp;'FORM. DE INSPEÇÃO'!E83)</f>
        <v/>
      </c>
      <c r="H76" s="149" t="str">
        <f>IF(B76="","",'FORM. DE INSPEÇÃO'!R83)</f>
        <v/>
      </c>
      <c r="I76" s="149" t="str">
        <f>IF(B76="","",'FORM. DE INSPEÇÃO'!A83)</f>
        <v/>
      </c>
      <c r="J76" s="149" t="str">
        <f>IF(B76="","",'FORM. DE INSPEÇÃO'!J83:K83)</f>
        <v/>
      </c>
      <c r="K76" s="149" t="str">
        <f>IF(B76="","",'FORM. DE INSPEÇÃO'!N83)</f>
        <v/>
      </c>
      <c r="L76" s="149" t="str">
        <f>IF(B76="","",'FORM. DE INSPEÇÃO'!P83)</f>
        <v/>
      </c>
      <c r="M76" s="150" t="str">
        <f>IFERROR(VLOOKUP(E76,'TABELA DE DEFEITOS'!$B$4:$F$204,5,0),"")</f>
        <v/>
      </c>
    </row>
    <row r="77" spans="1:13">
      <c r="A77" s="21" t="str">
        <f>IF(B77="","",'FORM. DE INSPEÇÃO'!$I$5)</f>
        <v/>
      </c>
      <c r="B77" s="21" t="str">
        <f t="shared" si="6"/>
        <v/>
      </c>
      <c r="C77" s="21" t="str">
        <f t="shared" si="7"/>
        <v/>
      </c>
      <c r="D77" s="21" t="str">
        <f t="shared" si="8"/>
        <v/>
      </c>
      <c r="E77" s="21" t="str">
        <f>'FORM. DE INSPEÇÃO'!L84</f>
        <v/>
      </c>
      <c r="F77" s="21" t="str">
        <f>'FORM. DE INSPEÇÃO'!M84</f>
        <v/>
      </c>
      <c r="G77" s="22" t="str">
        <f>IF(F77="","",'FORM. DE INSPEÇÃO'!G84&amp;"-"&amp;'FORM. DE INSPEÇÃO'!E84)</f>
        <v/>
      </c>
      <c r="H77" s="149" t="str">
        <f>IF(B77="","",'FORM. DE INSPEÇÃO'!R84)</f>
        <v/>
      </c>
      <c r="I77" s="149" t="str">
        <f>IF(B77="","",'FORM. DE INSPEÇÃO'!A84)</f>
        <v/>
      </c>
      <c r="J77" s="149" t="str">
        <f>IF(B77="","",'FORM. DE INSPEÇÃO'!J84:K84)</f>
        <v/>
      </c>
      <c r="K77" s="149" t="str">
        <f>IF(B77="","",'FORM. DE INSPEÇÃO'!N84)</f>
        <v/>
      </c>
      <c r="L77" s="149" t="str">
        <f>IF(B77="","",'FORM. DE INSPEÇÃO'!P84)</f>
        <v/>
      </c>
      <c r="M77" s="150" t="str">
        <f>IFERROR(VLOOKUP(E77,'TABELA DE DEFEITOS'!$B$4:$F$204,5,0),"")</f>
        <v/>
      </c>
    </row>
    <row r="78" spans="1:13">
      <c r="A78" s="21" t="str">
        <f>IF(B78="","",'FORM. DE INSPEÇÃO'!$I$5)</f>
        <v/>
      </c>
      <c r="B78" s="21" t="str">
        <f t="shared" si="6"/>
        <v/>
      </c>
      <c r="C78" s="21" t="str">
        <f t="shared" si="7"/>
        <v/>
      </c>
      <c r="D78" s="21" t="str">
        <f t="shared" si="8"/>
        <v/>
      </c>
      <c r="E78" s="21" t="str">
        <f>'FORM. DE INSPEÇÃO'!L85</f>
        <v/>
      </c>
      <c r="F78" s="21" t="str">
        <f>'FORM. DE INSPEÇÃO'!M85</f>
        <v/>
      </c>
      <c r="G78" s="22" t="str">
        <f>IF(F78="","",'FORM. DE INSPEÇÃO'!G85&amp;"-"&amp;'FORM. DE INSPEÇÃO'!E85)</f>
        <v/>
      </c>
      <c r="H78" s="149" t="str">
        <f>IF(B78="","",'FORM. DE INSPEÇÃO'!R85)</f>
        <v/>
      </c>
      <c r="I78" s="149" t="str">
        <f>IF(B78="","",'FORM. DE INSPEÇÃO'!A85)</f>
        <v/>
      </c>
      <c r="J78" s="149" t="str">
        <f>IF(B78="","",'FORM. DE INSPEÇÃO'!J85:K85)</f>
        <v/>
      </c>
      <c r="K78" s="149" t="str">
        <f>IF(B78="","",'FORM. DE INSPEÇÃO'!N85)</f>
        <v/>
      </c>
      <c r="L78" s="149" t="str">
        <f>IF(B78="","",'FORM. DE INSPEÇÃO'!P85)</f>
        <v/>
      </c>
      <c r="M78" s="150" t="str">
        <f>IFERROR(VLOOKUP(E78,'TABELA DE DEFEITOS'!$B$4:$F$204,5,0),"")</f>
        <v/>
      </c>
    </row>
    <row r="79" spans="1:13">
      <c r="A79" s="21" t="str">
        <f>IF(B79="","",'FORM. DE INSPEÇÃO'!$I$5)</f>
        <v/>
      </c>
      <c r="B79" s="21" t="str">
        <f t="shared" si="6"/>
        <v/>
      </c>
      <c r="C79" s="21" t="str">
        <f t="shared" si="7"/>
        <v/>
      </c>
      <c r="D79" s="21" t="str">
        <f t="shared" si="8"/>
        <v/>
      </c>
      <c r="E79" s="21" t="str">
        <f>'FORM. DE INSPEÇÃO'!L86</f>
        <v/>
      </c>
      <c r="F79" s="21" t="str">
        <f>'FORM. DE INSPEÇÃO'!M86</f>
        <v/>
      </c>
      <c r="G79" s="22" t="str">
        <f>IF(F79="","",'FORM. DE INSPEÇÃO'!G86&amp;"-"&amp;'FORM. DE INSPEÇÃO'!E86)</f>
        <v/>
      </c>
      <c r="H79" s="149" t="str">
        <f>IF(B79="","",'FORM. DE INSPEÇÃO'!R86)</f>
        <v/>
      </c>
      <c r="I79" s="149" t="str">
        <f>IF(B79="","",'FORM. DE INSPEÇÃO'!A86)</f>
        <v/>
      </c>
      <c r="J79" s="149" t="str">
        <f>IF(B79="","",'FORM. DE INSPEÇÃO'!J86:K86)</f>
        <v/>
      </c>
      <c r="K79" s="149" t="str">
        <f>IF(B79="","",'FORM. DE INSPEÇÃO'!N86)</f>
        <v/>
      </c>
      <c r="L79" s="149" t="str">
        <f>IF(B79="","",'FORM. DE INSPEÇÃO'!P86)</f>
        <v/>
      </c>
      <c r="M79" s="150" t="str">
        <f>IFERROR(VLOOKUP(E79,'TABELA DE DEFEITOS'!$B$4:$F$204,5,0),"")</f>
        <v/>
      </c>
    </row>
    <row r="80" spans="1:13">
      <c r="A80" s="21" t="str">
        <f>IF(B80="","",'FORM. DE INSPEÇÃO'!$I$5)</f>
        <v/>
      </c>
      <c r="B80" s="21" t="str">
        <f t="shared" si="6"/>
        <v/>
      </c>
      <c r="C80" s="21" t="str">
        <f t="shared" si="7"/>
        <v/>
      </c>
      <c r="D80" s="21" t="str">
        <f t="shared" si="8"/>
        <v/>
      </c>
      <c r="E80" s="21" t="str">
        <f>'FORM. DE INSPEÇÃO'!L87</f>
        <v/>
      </c>
      <c r="F80" s="21" t="str">
        <f>'FORM. DE INSPEÇÃO'!M87</f>
        <v/>
      </c>
      <c r="G80" s="22" t="str">
        <f>IF(F80="","",'FORM. DE INSPEÇÃO'!G87&amp;"-"&amp;'FORM. DE INSPEÇÃO'!E87)</f>
        <v/>
      </c>
      <c r="H80" s="149" t="str">
        <f>IF(B80="","",'FORM. DE INSPEÇÃO'!R87)</f>
        <v/>
      </c>
      <c r="I80" s="149" t="str">
        <f>IF(B80="","",'FORM. DE INSPEÇÃO'!A87)</f>
        <v/>
      </c>
      <c r="J80" s="149" t="str">
        <f>IF(B80="","",'FORM. DE INSPEÇÃO'!J87:K87)</f>
        <v/>
      </c>
      <c r="K80" s="149" t="str">
        <f>IF(B80="","",'FORM. DE INSPEÇÃO'!N87)</f>
        <v/>
      </c>
      <c r="L80" s="149" t="str">
        <f>IF(B80="","",'FORM. DE INSPEÇÃO'!P87)</f>
        <v/>
      </c>
      <c r="M80" s="150" t="str">
        <f>IFERROR(VLOOKUP(E80,'TABELA DE DEFEITOS'!$B$4:$F$204,5,0),"")</f>
        <v/>
      </c>
    </row>
    <row r="81" spans="1:13">
      <c r="A81" s="21" t="str">
        <f>IF(B81="","",'FORM. DE INSPEÇÃO'!$I$5)</f>
        <v/>
      </c>
      <c r="B81" s="21" t="str">
        <f t="shared" si="6"/>
        <v/>
      </c>
      <c r="C81" s="21" t="str">
        <f t="shared" si="7"/>
        <v/>
      </c>
      <c r="D81" s="21" t="str">
        <f t="shared" si="8"/>
        <v/>
      </c>
      <c r="E81" s="21" t="str">
        <f>'FORM. DE INSPEÇÃO'!L88</f>
        <v/>
      </c>
      <c r="F81" s="21" t="str">
        <f>'FORM. DE INSPEÇÃO'!M88</f>
        <v/>
      </c>
      <c r="G81" s="22" t="str">
        <f>IF(F81="","",'FORM. DE INSPEÇÃO'!G88&amp;"-"&amp;'FORM. DE INSPEÇÃO'!E88)</f>
        <v/>
      </c>
      <c r="H81" s="149" t="str">
        <f>IF(B81="","",'FORM. DE INSPEÇÃO'!R88)</f>
        <v/>
      </c>
      <c r="I81" s="149" t="str">
        <f>IF(B81="","",'FORM. DE INSPEÇÃO'!A88)</f>
        <v/>
      </c>
      <c r="J81" s="149" t="str">
        <f>IF(B81="","",'FORM. DE INSPEÇÃO'!J88:K88)</f>
        <v/>
      </c>
      <c r="K81" s="149" t="str">
        <f>IF(B81="","",'FORM. DE INSPEÇÃO'!N88)</f>
        <v/>
      </c>
      <c r="L81" s="149" t="str">
        <f>IF(B81="","",'FORM. DE INSPEÇÃO'!P88)</f>
        <v/>
      </c>
      <c r="M81" s="150" t="str">
        <f>IFERROR(VLOOKUP(E81,'TABELA DE DEFEITOS'!$B$4:$F$204,5,0),"")</f>
        <v/>
      </c>
    </row>
    <row r="82" spans="1:13">
      <c r="A82" s="21" t="str">
        <f>IF(B82="","",'FORM. DE INSPEÇÃO'!$I$5)</f>
        <v/>
      </c>
      <c r="B82" s="21" t="str">
        <f t="shared" si="6"/>
        <v/>
      </c>
      <c r="C82" s="21" t="str">
        <f t="shared" si="7"/>
        <v/>
      </c>
      <c r="D82" s="21" t="str">
        <f t="shared" si="8"/>
        <v/>
      </c>
      <c r="E82" s="21" t="str">
        <f>'FORM. DE INSPEÇÃO'!L89</f>
        <v/>
      </c>
      <c r="F82" s="21" t="str">
        <f>'FORM. DE INSPEÇÃO'!M89</f>
        <v/>
      </c>
      <c r="G82" s="22" t="str">
        <f>IF(F82="","",'FORM. DE INSPEÇÃO'!G89&amp;"-"&amp;'FORM. DE INSPEÇÃO'!E89)</f>
        <v/>
      </c>
      <c r="H82" s="149" t="str">
        <f>IF(B82="","",'FORM. DE INSPEÇÃO'!R89)</f>
        <v/>
      </c>
      <c r="I82" s="149" t="str">
        <f>IF(B82="","",'FORM. DE INSPEÇÃO'!A89)</f>
        <v/>
      </c>
      <c r="J82" s="149" t="str">
        <f>IF(B82="","",'FORM. DE INSPEÇÃO'!J89:K89)</f>
        <v/>
      </c>
      <c r="K82" s="149" t="str">
        <f>IF(B82="","",'FORM. DE INSPEÇÃO'!N89)</f>
        <v/>
      </c>
      <c r="L82" s="149" t="str">
        <f>IF(B82="","",'FORM. DE INSPEÇÃO'!P89)</f>
        <v/>
      </c>
      <c r="M82" s="150" t="str">
        <f>IFERROR(VLOOKUP(E82,'TABELA DE DEFEITOS'!$B$4:$F$204,5,0),"")</f>
        <v/>
      </c>
    </row>
    <row r="83" spans="1:13">
      <c r="A83" s="21" t="str">
        <f>IF(B83="","",'FORM. DE INSPEÇÃO'!$I$5)</f>
        <v/>
      </c>
      <c r="B83" s="21" t="str">
        <f t="shared" si="6"/>
        <v/>
      </c>
      <c r="C83" s="21" t="str">
        <f t="shared" si="7"/>
        <v/>
      </c>
      <c r="D83" s="21" t="str">
        <f t="shared" si="8"/>
        <v/>
      </c>
      <c r="E83" s="21" t="str">
        <f>'FORM. DE INSPEÇÃO'!L90</f>
        <v/>
      </c>
      <c r="F83" s="21" t="str">
        <f>'FORM. DE INSPEÇÃO'!M90</f>
        <v/>
      </c>
      <c r="G83" s="22" t="str">
        <f>IF(F83="","",'FORM. DE INSPEÇÃO'!G90&amp;"-"&amp;'FORM. DE INSPEÇÃO'!E90)</f>
        <v/>
      </c>
      <c r="H83" s="149" t="str">
        <f>IF(B83="","",'FORM. DE INSPEÇÃO'!R90)</f>
        <v/>
      </c>
      <c r="I83" s="149" t="str">
        <f>IF(B83="","",'FORM. DE INSPEÇÃO'!A90)</f>
        <v/>
      </c>
      <c r="J83" s="149" t="str">
        <f>IF(B83="","",'FORM. DE INSPEÇÃO'!J90:K90)</f>
        <v/>
      </c>
      <c r="K83" s="149" t="str">
        <f>IF(B83="","",'FORM. DE INSPEÇÃO'!N90)</f>
        <v/>
      </c>
      <c r="L83" s="149" t="str">
        <f>IF(B83="","",'FORM. DE INSPEÇÃO'!P90)</f>
        <v/>
      </c>
      <c r="M83" s="150" t="str">
        <f>IFERROR(VLOOKUP(E83,'TABELA DE DEFEITOS'!$B$4:$F$204,5,0),"")</f>
        <v/>
      </c>
    </row>
    <row r="84" spans="1:13">
      <c r="A84" s="21" t="str">
        <f>IF(B84="","",'FORM. DE INSPEÇÃO'!$I$5)</f>
        <v/>
      </c>
      <c r="B84" s="21" t="str">
        <f t="shared" si="6"/>
        <v/>
      </c>
      <c r="C84" s="21" t="str">
        <f t="shared" si="7"/>
        <v/>
      </c>
      <c r="D84" s="21" t="str">
        <f t="shared" si="8"/>
        <v/>
      </c>
      <c r="E84" s="21" t="str">
        <f>'FORM. DE INSPEÇÃO'!L91</f>
        <v/>
      </c>
      <c r="F84" s="21" t="str">
        <f>'FORM. DE INSPEÇÃO'!M91</f>
        <v/>
      </c>
      <c r="G84" s="22" t="str">
        <f>IF(F84="","",'FORM. DE INSPEÇÃO'!G91&amp;"-"&amp;'FORM. DE INSPEÇÃO'!E91)</f>
        <v/>
      </c>
      <c r="H84" s="149" t="str">
        <f>IF(B84="","",'FORM. DE INSPEÇÃO'!R91)</f>
        <v/>
      </c>
      <c r="I84" s="149" t="str">
        <f>IF(B84="","",'FORM. DE INSPEÇÃO'!A91)</f>
        <v/>
      </c>
      <c r="J84" s="149" t="str">
        <f>IF(B84="","",'FORM. DE INSPEÇÃO'!J91:K91)</f>
        <v/>
      </c>
      <c r="K84" s="149" t="str">
        <f>IF(B84="","",'FORM. DE INSPEÇÃO'!N91)</f>
        <v/>
      </c>
      <c r="L84" s="149" t="str">
        <f>IF(B84="","",'FORM. DE INSPEÇÃO'!P91)</f>
        <v/>
      </c>
      <c r="M84" s="150" t="str">
        <f>IFERROR(VLOOKUP(E84,'TABELA DE DEFEITOS'!$B$4:$F$204,5,0),"")</f>
        <v/>
      </c>
    </row>
    <row r="85" spans="1:13">
      <c r="A85" s="21" t="str">
        <f>IF(B85="","",'FORM. DE INSPEÇÃO'!$I$5)</f>
        <v/>
      </c>
      <c r="B85" s="21" t="str">
        <f t="shared" si="6"/>
        <v/>
      </c>
      <c r="C85" s="21" t="str">
        <f t="shared" si="7"/>
        <v/>
      </c>
      <c r="D85" s="21" t="str">
        <f t="shared" si="8"/>
        <v/>
      </c>
      <c r="E85" s="21" t="str">
        <f>'FORM. DE INSPEÇÃO'!L92</f>
        <v/>
      </c>
      <c r="F85" s="21" t="str">
        <f>'FORM. DE INSPEÇÃO'!M92</f>
        <v/>
      </c>
      <c r="G85" s="22" t="str">
        <f>IF(F85="","",'FORM. DE INSPEÇÃO'!G92&amp;"-"&amp;'FORM. DE INSPEÇÃO'!E92)</f>
        <v/>
      </c>
      <c r="H85" s="149" t="str">
        <f>IF(B85="","",'FORM. DE INSPEÇÃO'!R92)</f>
        <v/>
      </c>
      <c r="I85" s="149" t="str">
        <f>IF(B85="","",'FORM. DE INSPEÇÃO'!A92)</f>
        <v/>
      </c>
      <c r="J85" s="149" t="str">
        <f>IF(B85="","",'FORM. DE INSPEÇÃO'!J92:K92)</f>
        <v/>
      </c>
      <c r="K85" s="149" t="str">
        <f>IF(B85="","",'FORM. DE INSPEÇÃO'!N92)</f>
        <v/>
      </c>
      <c r="L85" s="149" t="str">
        <f>IF(B85="","",'FORM. DE INSPEÇÃO'!P92)</f>
        <v/>
      </c>
      <c r="M85" s="150" t="str">
        <f>IFERROR(VLOOKUP(E85,'TABELA DE DEFEITOS'!$B$4:$F$204,5,0),"")</f>
        <v/>
      </c>
    </row>
    <row r="86" spans="1:13">
      <c r="A86" s="21" t="str">
        <f>IF(B86="","",'FORM. DE INSPEÇÃO'!$I$5)</f>
        <v/>
      </c>
      <c r="B86" s="21" t="str">
        <f t="shared" si="6"/>
        <v/>
      </c>
      <c r="C86" s="21" t="str">
        <f t="shared" si="7"/>
        <v/>
      </c>
      <c r="D86" s="21" t="str">
        <f t="shared" si="8"/>
        <v/>
      </c>
      <c r="E86" s="21" t="str">
        <f>'FORM. DE INSPEÇÃO'!L93</f>
        <v/>
      </c>
      <c r="F86" s="21" t="str">
        <f>'FORM. DE INSPEÇÃO'!M93</f>
        <v/>
      </c>
      <c r="G86" s="22" t="str">
        <f>IF(F86="","",'FORM. DE INSPEÇÃO'!G93&amp;"-"&amp;'FORM. DE INSPEÇÃO'!E93)</f>
        <v/>
      </c>
      <c r="H86" s="149" t="str">
        <f>IF(B86="","",'FORM. DE INSPEÇÃO'!R93)</f>
        <v/>
      </c>
      <c r="I86" s="149" t="str">
        <f>IF(B86="","",'FORM. DE INSPEÇÃO'!A93)</f>
        <v/>
      </c>
      <c r="J86" s="149" t="str">
        <f>IF(B86="","",'FORM. DE INSPEÇÃO'!J93:K93)</f>
        <v/>
      </c>
      <c r="K86" s="149" t="str">
        <f>IF(B86="","",'FORM. DE INSPEÇÃO'!N93)</f>
        <v/>
      </c>
      <c r="L86" s="149" t="str">
        <f>IF(B86="","",'FORM. DE INSPEÇÃO'!P93)</f>
        <v/>
      </c>
      <c r="M86" s="150" t="str">
        <f>IFERROR(VLOOKUP(E86,'TABELA DE DEFEITOS'!$B$4:$F$204,5,0),"")</f>
        <v/>
      </c>
    </row>
    <row r="87" spans="1:13">
      <c r="A87" s="21" t="str">
        <f>IF(B87="","",'FORM. DE INSPEÇÃO'!$I$5)</f>
        <v/>
      </c>
      <c r="B87" s="21" t="str">
        <f t="shared" si="6"/>
        <v/>
      </c>
      <c r="C87" s="21" t="str">
        <f t="shared" si="7"/>
        <v/>
      </c>
      <c r="D87" s="21" t="str">
        <f t="shared" si="8"/>
        <v/>
      </c>
      <c r="E87" s="21" t="str">
        <f>'FORM. DE INSPEÇÃO'!L94</f>
        <v/>
      </c>
      <c r="F87" s="21" t="str">
        <f>'FORM. DE INSPEÇÃO'!M94</f>
        <v/>
      </c>
      <c r="G87" s="22" t="str">
        <f>IF(F87="","",'FORM. DE INSPEÇÃO'!G94&amp;"-"&amp;'FORM. DE INSPEÇÃO'!E94)</f>
        <v/>
      </c>
      <c r="H87" s="149" t="str">
        <f>IF(B87="","",'FORM. DE INSPEÇÃO'!R94)</f>
        <v/>
      </c>
      <c r="I87" s="149" t="str">
        <f>IF(B87="","",'FORM. DE INSPEÇÃO'!A94)</f>
        <v/>
      </c>
      <c r="J87" s="149" t="str">
        <f>IF(B87="","",'FORM. DE INSPEÇÃO'!J94:K94)</f>
        <v/>
      </c>
      <c r="K87" s="149" t="str">
        <f>IF(B87="","",'FORM. DE INSPEÇÃO'!N94)</f>
        <v/>
      </c>
      <c r="L87" s="149" t="str">
        <f>IF(B87="","",'FORM. DE INSPEÇÃO'!P94)</f>
        <v/>
      </c>
      <c r="M87" s="150" t="str">
        <f>IFERROR(VLOOKUP(E87,'TABELA DE DEFEITOS'!$B$4:$F$204,5,0),"")</f>
        <v/>
      </c>
    </row>
    <row r="88" spans="1:13">
      <c r="A88" s="21" t="str">
        <f>IF(B88="","",'FORM. DE INSPEÇÃO'!$I$5)</f>
        <v/>
      </c>
      <c r="B88" s="21" t="str">
        <f t="shared" si="6"/>
        <v/>
      </c>
      <c r="C88" s="21" t="str">
        <f t="shared" si="7"/>
        <v/>
      </c>
      <c r="D88" s="21" t="str">
        <f t="shared" si="8"/>
        <v/>
      </c>
      <c r="E88" s="21" t="str">
        <f>'FORM. DE INSPEÇÃO'!L95</f>
        <v/>
      </c>
      <c r="F88" s="21" t="str">
        <f>'FORM. DE INSPEÇÃO'!M95</f>
        <v/>
      </c>
      <c r="G88" s="22" t="str">
        <f>IF(F88="","",'FORM. DE INSPEÇÃO'!G95&amp;"-"&amp;'FORM. DE INSPEÇÃO'!E95)</f>
        <v/>
      </c>
      <c r="H88" s="149" t="str">
        <f>IF(B88="","",'FORM. DE INSPEÇÃO'!R95)</f>
        <v/>
      </c>
      <c r="I88" s="149" t="str">
        <f>IF(B88="","",'FORM. DE INSPEÇÃO'!A95)</f>
        <v/>
      </c>
      <c r="J88" s="149" t="str">
        <f>IF(B88="","",'FORM. DE INSPEÇÃO'!J95:K95)</f>
        <v/>
      </c>
      <c r="K88" s="149" t="str">
        <f>IF(B88="","",'FORM. DE INSPEÇÃO'!N95)</f>
        <v/>
      </c>
      <c r="L88" s="149" t="str">
        <f>IF(B88="","",'FORM. DE INSPEÇÃO'!P95)</f>
        <v/>
      </c>
      <c r="M88" s="150" t="str">
        <f>IFERROR(VLOOKUP(E88,'TABELA DE DEFEITOS'!$B$4:$F$204,5,0),"")</f>
        <v/>
      </c>
    </row>
    <row r="89" spans="1:13">
      <c r="A89" s="21" t="str">
        <f>IF(B89="","",'FORM. DE INSPEÇÃO'!$I$5)</f>
        <v/>
      </c>
      <c r="B89" s="21" t="str">
        <f t="shared" si="6"/>
        <v/>
      </c>
      <c r="C89" s="21" t="str">
        <f t="shared" si="7"/>
        <v/>
      </c>
      <c r="D89" s="21" t="str">
        <f t="shared" si="8"/>
        <v/>
      </c>
      <c r="E89" s="21" t="str">
        <f>'FORM. DE INSPEÇÃO'!L96</f>
        <v/>
      </c>
      <c r="F89" s="21" t="str">
        <f>'FORM. DE INSPEÇÃO'!M96</f>
        <v/>
      </c>
      <c r="G89" s="22" t="str">
        <f>IF(F89="","",'FORM. DE INSPEÇÃO'!G96&amp;"-"&amp;'FORM. DE INSPEÇÃO'!E96)</f>
        <v/>
      </c>
      <c r="H89" s="149" t="str">
        <f>IF(B89="","",'FORM. DE INSPEÇÃO'!R96)</f>
        <v/>
      </c>
      <c r="I89" s="149" t="str">
        <f>IF(B89="","",'FORM. DE INSPEÇÃO'!A96)</f>
        <v/>
      </c>
      <c r="J89" s="149" t="str">
        <f>IF(B89="","",'FORM. DE INSPEÇÃO'!J96:K96)</f>
        <v/>
      </c>
      <c r="K89" s="149" t="str">
        <f>IF(B89="","",'FORM. DE INSPEÇÃO'!N96)</f>
        <v/>
      </c>
      <c r="L89" s="149" t="str">
        <f>IF(B89="","",'FORM. DE INSPEÇÃO'!P96)</f>
        <v/>
      </c>
      <c r="M89" s="150" t="str">
        <f>IFERROR(VLOOKUP(E89,'TABELA DE DEFEITOS'!$B$4:$F$204,5,0),"")</f>
        <v/>
      </c>
    </row>
    <row r="90" spans="1:13">
      <c r="A90" s="21" t="str">
        <f>IF(B90="","",'FORM. DE INSPEÇÃO'!$I$5)</f>
        <v/>
      </c>
      <c r="B90" s="21" t="str">
        <f t="shared" si="6"/>
        <v/>
      </c>
      <c r="C90" s="21" t="str">
        <f t="shared" si="7"/>
        <v/>
      </c>
      <c r="D90" s="21" t="str">
        <f t="shared" si="8"/>
        <v/>
      </c>
      <c r="E90" s="21" t="str">
        <f>'FORM. DE INSPEÇÃO'!L97</f>
        <v/>
      </c>
      <c r="F90" s="21" t="str">
        <f>'FORM. DE INSPEÇÃO'!M97</f>
        <v/>
      </c>
      <c r="G90" s="22" t="str">
        <f>IF(F90="","",'FORM. DE INSPEÇÃO'!G97&amp;"-"&amp;'FORM. DE INSPEÇÃO'!E97)</f>
        <v/>
      </c>
      <c r="H90" s="149" t="str">
        <f>IF(B90="","",'FORM. DE INSPEÇÃO'!R97)</f>
        <v/>
      </c>
      <c r="I90" s="149" t="str">
        <f>IF(B90="","",'FORM. DE INSPEÇÃO'!A97)</f>
        <v/>
      </c>
      <c r="J90" s="149" t="str">
        <f>IF(B90="","",'FORM. DE INSPEÇÃO'!J97:K97)</f>
        <v/>
      </c>
      <c r="K90" s="149" t="str">
        <f>IF(B90="","",'FORM. DE INSPEÇÃO'!N97)</f>
        <v/>
      </c>
      <c r="L90" s="149" t="str">
        <f>IF(B90="","",'FORM. DE INSPEÇÃO'!P97)</f>
        <v/>
      </c>
      <c r="M90" s="150" t="str">
        <f>IFERROR(VLOOKUP(E90,'TABELA DE DEFEITOS'!$B$4:$F$204,5,0),"")</f>
        <v/>
      </c>
    </row>
    <row r="91" spans="1:13">
      <c r="A91" s="21" t="str">
        <f>IF(B91="","",'FORM. DE INSPEÇÃO'!$I$5)</f>
        <v/>
      </c>
      <c r="B91" s="21" t="str">
        <f t="shared" si="6"/>
        <v/>
      </c>
      <c r="C91" s="21" t="str">
        <f t="shared" si="7"/>
        <v/>
      </c>
      <c r="D91" s="21" t="str">
        <f t="shared" si="8"/>
        <v/>
      </c>
      <c r="E91" s="21" t="str">
        <f>'FORM. DE INSPEÇÃO'!L98</f>
        <v/>
      </c>
      <c r="F91" s="21" t="str">
        <f>'FORM. DE INSPEÇÃO'!M98</f>
        <v/>
      </c>
      <c r="G91" s="22" t="str">
        <f>IF(F91="","",'FORM. DE INSPEÇÃO'!G98&amp;"-"&amp;'FORM. DE INSPEÇÃO'!E98)</f>
        <v/>
      </c>
      <c r="H91" s="149" t="str">
        <f>IF(B91="","",'FORM. DE INSPEÇÃO'!R98)</f>
        <v/>
      </c>
      <c r="I91" s="149" t="str">
        <f>IF(B91="","",'FORM. DE INSPEÇÃO'!A98)</f>
        <v/>
      </c>
      <c r="J91" s="149" t="str">
        <f>IF(B91="","",'FORM. DE INSPEÇÃO'!J98:K98)</f>
        <v/>
      </c>
      <c r="K91" s="149" t="str">
        <f>IF(B91="","",'FORM. DE INSPEÇÃO'!N98)</f>
        <v/>
      </c>
      <c r="L91" s="149" t="str">
        <f>IF(B91="","",'FORM. DE INSPEÇÃO'!P98)</f>
        <v/>
      </c>
      <c r="M91" s="150" t="str">
        <f>IFERROR(VLOOKUP(E91,'TABELA DE DEFEITOS'!$B$4:$F$204,5,0),"")</f>
        <v/>
      </c>
    </row>
    <row r="92" spans="1:13">
      <c r="A92" s="21" t="str">
        <f>IF(B92="","",'FORM. DE INSPEÇÃO'!$I$5)</f>
        <v/>
      </c>
      <c r="B92" s="21" t="str">
        <f t="shared" si="6"/>
        <v/>
      </c>
      <c r="C92" s="21" t="str">
        <f t="shared" si="7"/>
        <v/>
      </c>
      <c r="D92" s="21" t="str">
        <f t="shared" si="8"/>
        <v/>
      </c>
      <c r="E92" s="21" t="str">
        <f>'FORM. DE INSPEÇÃO'!L99</f>
        <v/>
      </c>
      <c r="F92" s="21" t="str">
        <f>'FORM. DE INSPEÇÃO'!M99</f>
        <v/>
      </c>
      <c r="G92" s="22" t="str">
        <f>IF(F92="","",'FORM. DE INSPEÇÃO'!G99&amp;"-"&amp;'FORM. DE INSPEÇÃO'!E99)</f>
        <v/>
      </c>
      <c r="H92" s="149" t="str">
        <f>IF(B92="","",'FORM. DE INSPEÇÃO'!R99)</f>
        <v/>
      </c>
      <c r="I92" s="149" t="str">
        <f>IF(B92="","",'FORM. DE INSPEÇÃO'!A99)</f>
        <v/>
      </c>
      <c r="J92" s="149" t="str">
        <f>IF(B92="","",'FORM. DE INSPEÇÃO'!J99:K99)</f>
        <v/>
      </c>
      <c r="K92" s="149" t="str">
        <f>IF(B92="","",'FORM. DE INSPEÇÃO'!N99)</f>
        <v/>
      </c>
      <c r="L92" s="149" t="str">
        <f>IF(B92="","",'FORM. DE INSPEÇÃO'!P99)</f>
        <v/>
      </c>
      <c r="M92" s="150" t="str">
        <f>IFERROR(VLOOKUP(E92,'TABELA DE DEFEITOS'!$B$4:$F$204,5,0),"")</f>
        <v/>
      </c>
    </row>
    <row r="93" spans="1:13">
      <c r="A93" s="21" t="str">
        <f>IF(B93="","",'FORM. DE INSPEÇÃO'!$I$5)</f>
        <v/>
      </c>
      <c r="B93" s="21" t="str">
        <f t="shared" si="6"/>
        <v/>
      </c>
      <c r="C93" s="21" t="str">
        <f t="shared" si="7"/>
        <v/>
      </c>
      <c r="D93" s="21" t="str">
        <f t="shared" si="8"/>
        <v/>
      </c>
      <c r="E93" s="21" t="str">
        <f>'FORM. DE INSPEÇÃO'!L100</f>
        <v/>
      </c>
      <c r="F93" s="21" t="str">
        <f>'FORM. DE INSPEÇÃO'!M100</f>
        <v/>
      </c>
      <c r="G93" s="22" t="str">
        <f>IF(F93="","",'FORM. DE INSPEÇÃO'!G100&amp;"-"&amp;'FORM. DE INSPEÇÃO'!E100)</f>
        <v/>
      </c>
      <c r="H93" s="149" t="str">
        <f>IF(B93="","",'FORM. DE INSPEÇÃO'!R100)</f>
        <v/>
      </c>
      <c r="I93" s="149" t="str">
        <f>IF(B93="","",'FORM. DE INSPEÇÃO'!A100)</f>
        <v/>
      </c>
      <c r="J93" s="149" t="str">
        <f>IF(B93="","",'FORM. DE INSPEÇÃO'!J100:K100)</f>
        <v/>
      </c>
      <c r="K93" s="149" t="str">
        <f>IF(B93="","",'FORM. DE INSPEÇÃO'!N100)</f>
        <v/>
      </c>
      <c r="L93" s="149" t="str">
        <f>IF(B93="","",'FORM. DE INSPEÇÃO'!P100)</f>
        <v/>
      </c>
      <c r="M93" s="150" t="str">
        <f>IFERROR(VLOOKUP(E93,'TABELA DE DEFEITOS'!$B$4:$F$204,5,0),"")</f>
        <v/>
      </c>
    </row>
    <row r="94" spans="1:13">
      <c r="A94" s="21" t="str">
        <f>IF(B94="","",'FORM. DE INSPEÇÃO'!$I$5)</f>
        <v/>
      </c>
      <c r="B94" s="21" t="str">
        <f t="shared" si="6"/>
        <v/>
      </c>
      <c r="C94" s="21" t="str">
        <f t="shared" si="7"/>
        <v/>
      </c>
      <c r="D94" s="21" t="str">
        <f t="shared" si="8"/>
        <v/>
      </c>
      <c r="E94" s="21" t="str">
        <f>'FORM. DE INSPEÇÃO'!L101</f>
        <v/>
      </c>
      <c r="F94" s="21" t="str">
        <f>'FORM. DE INSPEÇÃO'!M101</f>
        <v/>
      </c>
      <c r="G94" s="22" t="str">
        <f>IF(F94="","",'FORM. DE INSPEÇÃO'!G101&amp;"-"&amp;'FORM. DE INSPEÇÃO'!E101)</f>
        <v/>
      </c>
      <c r="H94" s="149" t="str">
        <f>IF(B94="","",'FORM. DE INSPEÇÃO'!R101)</f>
        <v/>
      </c>
      <c r="I94" s="149" t="str">
        <f>IF(B94="","",'FORM. DE INSPEÇÃO'!A101)</f>
        <v/>
      </c>
      <c r="J94" s="149" t="str">
        <f>IF(B94="","",'FORM. DE INSPEÇÃO'!J101:K101)</f>
        <v/>
      </c>
      <c r="K94" s="149" t="str">
        <f>IF(B94="","",'FORM. DE INSPEÇÃO'!N101)</f>
        <v/>
      </c>
      <c r="L94" s="149" t="str">
        <f>IF(B94="","",'FORM. DE INSPEÇÃO'!P101)</f>
        <v/>
      </c>
      <c r="M94" s="150" t="str">
        <f>IFERROR(VLOOKUP(E94,'TABELA DE DEFEITOS'!$B$4:$F$204,5,0),"")</f>
        <v/>
      </c>
    </row>
    <row r="95" spans="1:13">
      <c r="A95" s="21" t="str">
        <f>IF(B95="","",'FORM. DE INSPEÇÃO'!$I$5)</f>
        <v/>
      </c>
      <c r="B95" s="21" t="str">
        <f t="shared" si="6"/>
        <v/>
      </c>
      <c r="C95" s="21" t="str">
        <f t="shared" si="7"/>
        <v/>
      </c>
      <c r="D95" s="21" t="str">
        <f t="shared" si="8"/>
        <v/>
      </c>
      <c r="E95" s="21" t="str">
        <f>'FORM. DE INSPEÇÃO'!L102</f>
        <v/>
      </c>
      <c r="F95" s="21" t="str">
        <f>'FORM. DE INSPEÇÃO'!M102</f>
        <v/>
      </c>
      <c r="G95" s="22" t="str">
        <f>IF(F95="","",'FORM. DE INSPEÇÃO'!G102&amp;"-"&amp;'FORM. DE INSPEÇÃO'!E102)</f>
        <v/>
      </c>
      <c r="H95" s="149" t="str">
        <f>IF(B95="","",'FORM. DE INSPEÇÃO'!R102)</f>
        <v/>
      </c>
      <c r="I95" s="149" t="str">
        <f>IF(B95="","",'FORM. DE INSPEÇÃO'!A102)</f>
        <v/>
      </c>
      <c r="J95" s="149" t="str">
        <f>IF(B95="","",'FORM. DE INSPEÇÃO'!J102:K102)</f>
        <v/>
      </c>
      <c r="K95" s="149" t="str">
        <f>IF(B95="","",'FORM. DE INSPEÇÃO'!N102)</f>
        <v/>
      </c>
      <c r="L95" s="149" t="str">
        <f>IF(B95="","",'FORM. DE INSPEÇÃO'!P102)</f>
        <v/>
      </c>
      <c r="M95" s="150" t="str">
        <f>IFERROR(VLOOKUP(E95,'TABELA DE DEFEITOS'!$B$4:$F$204,5,0),"")</f>
        <v/>
      </c>
    </row>
    <row r="96" spans="1:13">
      <c r="A96" s="21" t="str">
        <f>IF(B96="","",'FORM. DE INSPEÇÃO'!$I$5)</f>
        <v/>
      </c>
      <c r="B96" s="21" t="str">
        <f t="shared" si="6"/>
        <v/>
      </c>
      <c r="C96" s="21" t="str">
        <f t="shared" si="7"/>
        <v/>
      </c>
      <c r="D96" s="21" t="str">
        <f t="shared" si="8"/>
        <v/>
      </c>
      <c r="E96" s="21" t="str">
        <f>'FORM. DE INSPEÇÃO'!L103</f>
        <v/>
      </c>
      <c r="F96" s="21" t="str">
        <f>'FORM. DE INSPEÇÃO'!M103</f>
        <v/>
      </c>
      <c r="G96" s="22" t="str">
        <f>IF(F96="","",'FORM. DE INSPEÇÃO'!G103&amp;"-"&amp;'FORM. DE INSPEÇÃO'!E103)</f>
        <v/>
      </c>
      <c r="H96" s="149" t="str">
        <f>IF(B96="","",'FORM. DE INSPEÇÃO'!R103)</f>
        <v/>
      </c>
      <c r="I96" s="149" t="str">
        <f>IF(B96="","",'FORM. DE INSPEÇÃO'!A103)</f>
        <v/>
      </c>
      <c r="J96" s="149" t="str">
        <f>IF(B96="","",'FORM. DE INSPEÇÃO'!J103:K103)</f>
        <v/>
      </c>
      <c r="K96" s="149" t="str">
        <f>IF(B96="","",'FORM. DE INSPEÇÃO'!N103)</f>
        <v/>
      </c>
      <c r="L96" s="149" t="str">
        <f>IF(B96="","",'FORM. DE INSPEÇÃO'!P103)</f>
        <v/>
      </c>
      <c r="M96" s="150" t="str">
        <f>IFERROR(VLOOKUP(E96,'TABELA DE DEFEITOS'!$B$4:$F$204,5,0),"")</f>
        <v/>
      </c>
    </row>
    <row r="97" spans="1:13">
      <c r="A97" s="21" t="str">
        <f>IF(B97="","",'FORM. DE INSPEÇÃO'!$I$5)</f>
        <v/>
      </c>
      <c r="B97" s="21" t="str">
        <f t="shared" si="6"/>
        <v/>
      </c>
      <c r="C97" s="21" t="str">
        <f t="shared" si="7"/>
        <v/>
      </c>
      <c r="D97" s="21" t="str">
        <f t="shared" si="8"/>
        <v/>
      </c>
      <c r="E97" s="21" t="str">
        <f>'FORM. DE INSPEÇÃO'!L104</f>
        <v/>
      </c>
      <c r="F97" s="21" t="str">
        <f>'FORM. DE INSPEÇÃO'!M104</f>
        <v/>
      </c>
      <c r="G97" s="22" t="str">
        <f>IF(F97="","",'FORM. DE INSPEÇÃO'!G104&amp;"-"&amp;'FORM. DE INSPEÇÃO'!E104)</f>
        <v/>
      </c>
      <c r="H97" s="149" t="str">
        <f>IF(B97="","",'FORM. DE INSPEÇÃO'!R104)</f>
        <v/>
      </c>
      <c r="I97" s="149" t="str">
        <f>IF(B97="","",'FORM. DE INSPEÇÃO'!A104)</f>
        <v/>
      </c>
      <c r="J97" s="149" t="str">
        <f>IF(B97="","",'FORM. DE INSPEÇÃO'!J104:K104)</f>
        <v/>
      </c>
      <c r="K97" s="149" t="str">
        <f>IF(B97="","",'FORM. DE INSPEÇÃO'!N104)</f>
        <v/>
      </c>
      <c r="L97" s="149" t="str">
        <f>IF(B97="","",'FORM. DE INSPEÇÃO'!P104)</f>
        <v/>
      </c>
      <c r="M97" s="150" t="str">
        <f>IFERROR(VLOOKUP(E97,'TABELA DE DEFEITOS'!$B$4:$F$204,5,0),"")</f>
        <v/>
      </c>
    </row>
    <row r="98" spans="1:13">
      <c r="A98" s="21" t="str">
        <f>IF(B98="","",'FORM. DE INSPEÇÃO'!$I$5)</f>
        <v/>
      </c>
      <c r="B98" s="21" t="str">
        <f t="shared" ref="B98:B129" si="9">IF(E98="","","LT")</f>
        <v/>
      </c>
      <c r="C98" s="21" t="str">
        <f t="shared" ref="C98:C129" si="10">IF(E98="","",LEFT(E98,2))</f>
        <v/>
      </c>
      <c r="D98" s="21" t="str">
        <f t="shared" ref="D98:D129" si="11">B98&amp;C98</f>
        <v/>
      </c>
      <c r="E98" s="21" t="str">
        <f>'FORM. DE INSPEÇÃO'!L105</f>
        <v/>
      </c>
      <c r="F98" s="21" t="str">
        <f>'FORM. DE INSPEÇÃO'!M105</f>
        <v/>
      </c>
      <c r="G98" s="22" t="str">
        <f>IF(F98="","",'FORM. DE INSPEÇÃO'!G105&amp;"-"&amp;'FORM. DE INSPEÇÃO'!E105)</f>
        <v/>
      </c>
      <c r="H98" s="149" t="str">
        <f>IF(B98="","",'FORM. DE INSPEÇÃO'!R105)</f>
        <v/>
      </c>
      <c r="I98" s="149" t="str">
        <f>IF(B98="","",'FORM. DE INSPEÇÃO'!A105)</f>
        <v/>
      </c>
      <c r="J98" s="149" t="str">
        <f>IF(B98="","",'FORM. DE INSPEÇÃO'!J105:K105)</f>
        <v/>
      </c>
      <c r="K98" s="149" t="str">
        <f>IF(B98="","",'FORM. DE INSPEÇÃO'!N105)</f>
        <v/>
      </c>
      <c r="L98" s="149" t="str">
        <f>IF(B98="","",'FORM. DE INSPEÇÃO'!P105)</f>
        <v/>
      </c>
      <c r="M98" s="150" t="str">
        <f>IFERROR(VLOOKUP(E98,'TABELA DE DEFEITOS'!$B$4:$F$204,5,0),"")</f>
        <v/>
      </c>
    </row>
    <row r="99" spans="1:13">
      <c r="A99" s="21" t="str">
        <f>IF(B99="","",'FORM. DE INSPEÇÃO'!$I$5)</f>
        <v/>
      </c>
      <c r="B99" s="21" t="str">
        <f t="shared" si="9"/>
        <v/>
      </c>
      <c r="C99" s="21" t="str">
        <f t="shared" si="10"/>
        <v/>
      </c>
      <c r="D99" s="21" t="str">
        <f t="shared" si="11"/>
        <v/>
      </c>
      <c r="E99" s="21" t="str">
        <f>'FORM. DE INSPEÇÃO'!L106</f>
        <v/>
      </c>
      <c r="F99" s="21" t="str">
        <f>'FORM. DE INSPEÇÃO'!M106</f>
        <v/>
      </c>
      <c r="G99" s="22" t="str">
        <f>IF(F99="","",'FORM. DE INSPEÇÃO'!G106&amp;"-"&amp;'FORM. DE INSPEÇÃO'!E106)</f>
        <v/>
      </c>
      <c r="H99" s="149" t="str">
        <f>IF(B99="","",'FORM. DE INSPEÇÃO'!R106)</f>
        <v/>
      </c>
      <c r="I99" s="149" t="str">
        <f>IF(B99="","",'FORM. DE INSPEÇÃO'!A106)</f>
        <v/>
      </c>
      <c r="J99" s="149" t="str">
        <f>IF(B99="","",'FORM. DE INSPEÇÃO'!J106:K106)</f>
        <v/>
      </c>
      <c r="K99" s="149" t="str">
        <f>IF(B99="","",'FORM. DE INSPEÇÃO'!N106)</f>
        <v/>
      </c>
      <c r="L99" s="149" t="str">
        <f>IF(B99="","",'FORM. DE INSPEÇÃO'!P106)</f>
        <v/>
      </c>
      <c r="M99" s="150" t="str">
        <f>IFERROR(VLOOKUP(E99,'TABELA DE DEFEITOS'!$B$4:$F$204,5,0),"")</f>
        <v/>
      </c>
    </row>
    <row r="100" spans="1:13">
      <c r="A100" s="21" t="str">
        <f>IF(B100="","",'FORM. DE INSPEÇÃO'!$I$5)</f>
        <v/>
      </c>
      <c r="B100" s="21" t="str">
        <f t="shared" si="9"/>
        <v/>
      </c>
      <c r="C100" s="21" t="str">
        <f t="shared" si="10"/>
        <v/>
      </c>
      <c r="D100" s="21" t="str">
        <f t="shared" si="11"/>
        <v/>
      </c>
      <c r="E100" s="21" t="str">
        <f>'FORM. DE INSPEÇÃO'!L107</f>
        <v/>
      </c>
      <c r="F100" s="21" t="str">
        <f>'FORM. DE INSPEÇÃO'!M107</f>
        <v/>
      </c>
      <c r="G100" s="22" t="str">
        <f>IF(F100="","",'FORM. DE INSPEÇÃO'!G107&amp;"-"&amp;'FORM. DE INSPEÇÃO'!E107)</f>
        <v/>
      </c>
      <c r="H100" s="149" t="str">
        <f>IF(B100="","",'FORM. DE INSPEÇÃO'!R107)</f>
        <v/>
      </c>
      <c r="I100" s="149" t="str">
        <f>IF(B100="","",'FORM. DE INSPEÇÃO'!A107)</f>
        <v/>
      </c>
      <c r="J100" s="149" t="str">
        <f>IF(B100="","",'FORM. DE INSPEÇÃO'!J107:K107)</f>
        <v/>
      </c>
      <c r="K100" s="149" t="str">
        <f>IF(B100="","",'FORM. DE INSPEÇÃO'!N107)</f>
        <v/>
      </c>
      <c r="L100" s="149" t="str">
        <f>IF(B100="","",'FORM. DE INSPEÇÃO'!P107)</f>
        <v/>
      </c>
      <c r="M100" s="150" t="str">
        <f>IFERROR(VLOOKUP(E100,'TABELA DE DEFEITOS'!$B$4:$F$204,5,0),"")</f>
        <v/>
      </c>
    </row>
    <row r="101" spans="1:13">
      <c r="A101" s="21" t="str">
        <f>IF(B101="","",'FORM. DE INSPEÇÃO'!$I$5)</f>
        <v/>
      </c>
      <c r="B101" s="21" t="str">
        <f t="shared" si="9"/>
        <v/>
      </c>
      <c r="C101" s="21" t="str">
        <f t="shared" si="10"/>
        <v/>
      </c>
      <c r="D101" s="21" t="str">
        <f t="shared" si="11"/>
        <v/>
      </c>
      <c r="E101" s="21" t="str">
        <f>'FORM. DE INSPEÇÃO'!L108</f>
        <v/>
      </c>
      <c r="F101" s="21" t="str">
        <f>'FORM. DE INSPEÇÃO'!M108</f>
        <v/>
      </c>
      <c r="G101" s="22" t="str">
        <f>IF(F101="","",'FORM. DE INSPEÇÃO'!G108&amp;"-"&amp;'FORM. DE INSPEÇÃO'!E108)</f>
        <v/>
      </c>
      <c r="H101" s="149" t="str">
        <f>IF(B101="","",'FORM. DE INSPEÇÃO'!R108)</f>
        <v/>
      </c>
      <c r="I101" s="149" t="str">
        <f>IF(B101="","",'FORM. DE INSPEÇÃO'!A108)</f>
        <v/>
      </c>
      <c r="J101" s="149" t="str">
        <f>IF(B101="","",'FORM. DE INSPEÇÃO'!J108:K108)</f>
        <v/>
      </c>
      <c r="K101" s="149" t="str">
        <f>IF(B101="","",'FORM. DE INSPEÇÃO'!N108)</f>
        <v/>
      </c>
      <c r="L101" s="149" t="str">
        <f>IF(B101="","",'FORM. DE INSPEÇÃO'!P108)</f>
        <v/>
      </c>
      <c r="M101" s="150" t="str">
        <f>IFERROR(VLOOKUP(E101,'TABELA DE DEFEITOS'!$B$4:$F$204,5,0),"")</f>
        <v/>
      </c>
    </row>
    <row r="102" spans="1:13">
      <c r="A102" s="21" t="str">
        <f>IF(B102="","",'FORM. DE INSPEÇÃO'!$I$5)</f>
        <v/>
      </c>
      <c r="B102" s="21" t="str">
        <f t="shared" si="9"/>
        <v/>
      </c>
      <c r="C102" s="21" t="str">
        <f t="shared" si="10"/>
        <v/>
      </c>
      <c r="D102" s="21" t="str">
        <f t="shared" si="11"/>
        <v/>
      </c>
      <c r="E102" s="21" t="str">
        <f>'FORM. DE INSPEÇÃO'!L109</f>
        <v/>
      </c>
      <c r="F102" s="21" t="str">
        <f>'FORM. DE INSPEÇÃO'!M109</f>
        <v/>
      </c>
      <c r="G102" s="22" t="str">
        <f>IF(F102="","",'FORM. DE INSPEÇÃO'!G109&amp;"-"&amp;'FORM. DE INSPEÇÃO'!E109)</f>
        <v/>
      </c>
      <c r="H102" s="149" t="str">
        <f>IF(B102="","",'FORM. DE INSPEÇÃO'!R109)</f>
        <v/>
      </c>
      <c r="I102" s="149" t="str">
        <f>IF(B102="","",'FORM. DE INSPEÇÃO'!A109)</f>
        <v/>
      </c>
      <c r="J102" s="149" t="str">
        <f>IF(B102="","",'FORM. DE INSPEÇÃO'!J109:K109)</f>
        <v/>
      </c>
      <c r="K102" s="149" t="str">
        <f>IF(B102="","",'FORM. DE INSPEÇÃO'!N109)</f>
        <v/>
      </c>
      <c r="L102" s="149" t="str">
        <f>IF(B102="","",'FORM. DE INSPEÇÃO'!P109)</f>
        <v/>
      </c>
      <c r="M102" s="150" t="str">
        <f>IFERROR(VLOOKUP(E102,'TABELA DE DEFEITOS'!$B$4:$F$204,5,0),"")</f>
        <v/>
      </c>
    </row>
    <row r="103" spans="1:13">
      <c r="A103" s="21" t="str">
        <f>IF(B103="","",'FORM. DE INSPEÇÃO'!$I$5)</f>
        <v/>
      </c>
      <c r="B103" s="21" t="str">
        <f t="shared" si="9"/>
        <v/>
      </c>
      <c r="C103" s="21" t="str">
        <f t="shared" si="10"/>
        <v/>
      </c>
      <c r="D103" s="21" t="str">
        <f t="shared" si="11"/>
        <v/>
      </c>
      <c r="E103" s="21" t="str">
        <f>'FORM. DE INSPEÇÃO'!L110</f>
        <v/>
      </c>
      <c r="F103" s="21" t="str">
        <f>'FORM. DE INSPEÇÃO'!M110</f>
        <v/>
      </c>
      <c r="G103" s="22" t="str">
        <f>IF(F103="","",'FORM. DE INSPEÇÃO'!G110&amp;"-"&amp;'FORM. DE INSPEÇÃO'!E110)</f>
        <v/>
      </c>
      <c r="H103" s="149" t="str">
        <f>IF(B103="","",'FORM. DE INSPEÇÃO'!R110)</f>
        <v/>
      </c>
      <c r="I103" s="149" t="str">
        <f>IF(B103="","",'FORM. DE INSPEÇÃO'!A110)</f>
        <v/>
      </c>
      <c r="J103" s="149" t="str">
        <f>IF(B103="","",'FORM. DE INSPEÇÃO'!J110:K110)</f>
        <v/>
      </c>
      <c r="K103" s="149" t="str">
        <f>IF(B103="","",'FORM. DE INSPEÇÃO'!N110)</f>
        <v/>
      </c>
      <c r="L103" s="149" t="str">
        <f>IF(B103="","",'FORM. DE INSPEÇÃO'!P110)</f>
        <v/>
      </c>
      <c r="M103" s="150" t="str">
        <f>IFERROR(VLOOKUP(E103,'TABELA DE DEFEITOS'!$B$4:$F$204,5,0),"")</f>
        <v/>
      </c>
    </row>
    <row r="104" spans="1:13">
      <c r="A104" s="21" t="str">
        <f>IF(B104="","",'FORM. DE INSPEÇÃO'!$I$5)</f>
        <v/>
      </c>
      <c r="B104" s="21" t="str">
        <f t="shared" si="9"/>
        <v/>
      </c>
      <c r="C104" s="21" t="str">
        <f t="shared" si="10"/>
        <v/>
      </c>
      <c r="D104" s="21" t="str">
        <f t="shared" si="11"/>
        <v/>
      </c>
      <c r="E104" s="21" t="str">
        <f>'FORM. DE INSPEÇÃO'!L111</f>
        <v/>
      </c>
      <c r="F104" s="21" t="str">
        <f>'FORM. DE INSPEÇÃO'!M111</f>
        <v/>
      </c>
      <c r="G104" s="22" t="str">
        <f>IF(F104="","",'FORM. DE INSPEÇÃO'!G111&amp;"-"&amp;'FORM. DE INSPEÇÃO'!E111)</f>
        <v/>
      </c>
      <c r="H104" s="149" t="str">
        <f>IF(B104="","",'FORM. DE INSPEÇÃO'!R111)</f>
        <v/>
      </c>
      <c r="I104" s="149" t="str">
        <f>IF(B104="","",'FORM. DE INSPEÇÃO'!A111)</f>
        <v/>
      </c>
      <c r="J104" s="149" t="str">
        <f>IF(B104="","",'FORM. DE INSPEÇÃO'!J111:K111)</f>
        <v/>
      </c>
      <c r="K104" s="149" t="str">
        <f>IF(B104="","",'FORM. DE INSPEÇÃO'!N111)</f>
        <v/>
      </c>
      <c r="L104" s="149" t="str">
        <f>IF(B104="","",'FORM. DE INSPEÇÃO'!P111)</f>
        <v/>
      </c>
      <c r="M104" s="150" t="str">
        <f>IFERROR(VLOOKUP(E104,'TABELA DE DEFEITOS'!$B$4:$F$204,5,0),"")</f>
        <v/>
      </c>
    </row>
    <row r="105" spans="1:13">
      <c r="A105" s="21" t="str">
        <f>IF(B105="","",'FORM. DE INSPEÇÃO'!$I$5)</f>
        <v/>
      </c>
      <c r="B105" s="21" t="str">
        <f t="shared" si="9"/>
        <v/>
      </c>
      <c r="C105" s="21" t="str">
        <f t="shared" si="10"/>
        <v/>
      </c>
      <c r="D105" s="21" t="str">
        <f t="shared" si="11"/>
        <v/>
      </c>
      <c r="E105" s="21" t="str">
        <f>'FORM. DE INSPEÇÃO'!L112</f>
        <v/>
      </c>
      <c r="F105" s="21" t="str">
        <f>'FORM. DE INSPEÇÃO'!M112</f>
        <v/>
      </c>
      <c r="G105" s="22" t="str">
        <f>IF(F105="","",'FORM. DE INSPEÇÃO'!G112&amp;"-"&amp;'FORM. DE INSPEÇÃO'!E112)</f>
        <v/>
      </c>
      <c r="H105" s="149" t="str">
        <f>IF(B105="","",'FORM. DE INSPEÇÃO'!R112)</f>
        <v/>
      </c>
      <c r="I105" s="149" t="str">
        <f>IF(B105="","",'FORM. DE INSPEÇÃO'!A112)</f>
        <v/>
      </c>
      <c r="J105" s="149" t="str">
        <f>IF(B105="","",'FORM. DE INSPEÇÃO'!J112:K112)</f>
        <v/>
      </c>
      <c r="K105" s="149" t="str">
        <f>IF(B105="","",'FORM. DE INSPEÇÃO'!N112)</f>
        <v/>
      </c>
      <c r="L105" s="149" t="str">
        <f>IF(B105="","",'FORM. DE INSPEÇÃO'!P112)</f>
        <v/>
      </c>
      <c r="M105" s="150" t="str">
        <f>IFERROR(VLOOKUP(E105,'TABELA DE DEFEITOS'!$B$4:$F$204,5,0),"")</f>
        <v/>
      </c>
    </row>
    <row r="106" spans="1:13">
      <c r="A106" s="21" t="str">
        <f>IF(B106="","",'FORM. DE INSPEÇÃO'!$I$5)</f>
        <v/>
      </c>
      <c r="B106" s="21" t="str">
        <f t="shared" si="9"/>
        <v/>
      </c>
      <c r="C106" s="21" t="str">
        <f t="shared" si="10"/>
        <v/>
      </c>
      <c r="D106" s="21" t="str">
        <f t="shared" si="11"/>
        <v/>
      </c>
      <c r="E106" s="21" t="str">
        <f>'FORM. DE INSPEÇÃO'!L113</f>
        <v/>
      </c>
      <c r="F106" s="21" t="str">
        <f>'FORM. DE INSPEÇÃO'!M113</f>
        <v/>
      </c>
      <c r="G106" s="22" t="str">
        <f>IF(F106="","",'FORM. DE INSPEÇÃO'!G113&amp;"-"&amp;'FORM. DE INSPEÇÃO'!E113)</f>
        <v/>
      </c>
      <c r="H106" s="149" t="str">
        <f>IF(B106="","",'FORM. DE INSPEÇÃO'!R113)</f>
        <v/>
      </c>
      <c r="I106" s="149" t="str">
        <f>IF(B106="","",'FORM. DE INSPEÇÃO'!A113)</f>
        <v/>
      </c>
      <c r="J106" s="149" t="str">
        <f>IF(B106="","",'FORM. DE INSPEÇÃO'!J113:K113)</f>
        <v/>
      </c>
      <c r="K106" s="149" t="str">
        <f>IF(B106="","",'FORM. DE INSPEÇÃO'!N113)</f>
        <v/>
      </c>
      <c r="L106" s="149" t="str">
        <f>IF(B106="","",'FORM. DE INSPEÇÃO'!P113)</f>
        <v/>
      </c>
      <c r="M106" s="150" t="str">
        <f>IFERROR(VLOOKUP(E106,'TABELA DE DEFEITOS'!$B$4:$F$204,5,0),"")</f>
        <v/>
      </c>
    </row>
    <row r="107" spans="1:13">
      <c r="A107" s="21" t="str">
        <f>IF(B107="","",'FORM. DE INSPEÇÃO'!$I$5)</f>
        <v/>
      </c>
      <c r="B107" s="21" t="str">
        <f t="shared" si="9"/>
        <v/>
      </c>
      <c r="C107" s="21" t="str">
        <f t="shared" si="10"/>
        <v/>
      </c>
      <c r="D107" s="21" t="str">
        <f t="shared" si="11"/>
        <v/>
      </c>
      <c r="E107" s="21" t="str">
        <f>'FORM. DE INSPEÇÃO'!L114</f>
        <v/>
      </c>
      <c r="F107" s="21" t="str">
        <f>'FORM. DE INSPEÇÃO'!M114</f>
        <v/>
      </c>
      <c r="G107" s="22" t="str">
        <f>IF(F107="","",'FORM. DE INSPEÇÃO'!G114&amp;"-"&amp;'FORM. DE INSPEÇÃO'!E114)</f>
        <v/>
      </c>
      <c r="H107" s="149" t="str">
        <f>IF(B107="","",'FORM. DE INSPEÇÃO'!R114)</f>
        <v/>
      </c>
      <c r="I107" s="149" t="str">
        <f>IF(B107="","",'FORM. DE INSPEÇÃO'!A114)</f>
        <v/>
      </c>
      <c r="J107" s="149" t="str">
        <f>IF(B107="","",'FORM. DE INSPEÇÃO'!J114:K114)</f>
        <v/>
      </c>
      <c r="K107" s="149" t="str">
        <f>IF(B107="","",'FORM. DE INSPEÇÃO'!N114)</f>
        <v/>
      </c>
      <c r="L107" s="149" t="str">
        <f>IF(B107="","",'FORM. DE INSPEÇÃO'!P114)</f>
        <v/>
      </c>
      <c r="M107" s="150" t="str">
        <f>IFERROR(VLOOKUP(E107,'TABELA DE DEFEITOS'!$B$4:$F$204,5,0),"")</f>
        <v/>
      </c>
    </row>
    <row r="108" spans="1:13">
      <c r="A108" s="21" t="str">
        <f>IF(B108="","",'FORM. DE INSPEÇÃO'!$I$5)</f>
        <v/>
      </c>
      <c r="B108" s="21" t="str">
        <f t="shared" si="9"/>
        <v/>
      </c>
      <c r="C108" s="21" t="str">
        <f t="shared" si="10"/>
        <v/>
      </c>
      <c r="D108" s="21" t="str">
        <f t="shared" si="11"/>
        <v/>
      </c>
      <c r="E108" s="21" t="str">
        <f>'FORM. DE INSPEÇÃO'!L115</f>
        <v/>
      </c>
      <c r="F108" s="21" t="str">
        <f>'FORM. DE INSPEÇÃO'!M115</f>
        <v/>
      </c>
      <c r="G108" s="22" t="str">
        <f>IF(F108="","",'FORM. DE INSPEÇÃO'!G115&amp;"-"&amp;'FORM. DE INSPEÇÃO'!E115)</f>
        <v/>
      </c>
      <c r="H108" s="149" t="str">
        <f>IF(B108="","",'FORM. DE INSPEÇÃO'!R115)</f>
        <v/>
      </c>
      <c r="I108" s="149" t="str">
        <f>IF(B108="","",'FORM. DE INSPEÇÃO'!A115)</f>
        <v/>
      </c>
      <c r="J108" s="149" t="str">
        <f>IF(B108="","",'FORM. DE INSPEÇÃO'!J115:K115)</f>
        <v/>
      </c>
      <c r="K108" s="149" t="str">
        <f>IF(B108="","",'FORM. DE INSPEÇÃO'!N115)</f>
        <v/>
      </c>
      <c r="L108" s="149" t="str">
        <f>IF(B108="","",'FORM. DE INSPEÇÃO'!P115)</f>
        <v/>
      </c>
      <c r="M108" s="150" t="str">
        <f>IFERROR(VLOOKUP(E108,'TABELA DE DEFEITOS'!$B$4:$F$204,5,0),"")</f>
        <v/>
      </c>
    </row>
    <row r="109" spans="1:13">
      <c r="A109" s="21" t="str">
        <f>IF(B109="","",'FORM. DE INSPEÇÃO'!$I$5)</f>
        <v/>
      </c>
      <c r="B109" s="21" t="str">
        <f t="shared" si="9"/>
        <v/>
      </c>
      <c r="C109" s="21" t="str">
        <f t="shared" si="10"/>
        <v/>
      </c>
      <c r="D109" s="21" t="str">
        <f t="shared" si="11"/>
        <v/>
      </c>
      <c r="E109" s="21" t="str">
        <f>'FORM. DE INSPEÇÃO'!L116</f>
        <v/>
      </c>
      <c r="F109" s="21" t="str">
        <f>'FORM. DE INSPEÇÃO'!M116</f>
        <v/>
      </c>
      <c r="G109" s="22" t="str">
        <f>IF(F109="","",'FORM. DE INSPEÇÃO'!G116&amp;"-"&amp;'FORM. DE INSPEÇÃO'!E116)</f>
        <v/>
      </c>
      <c r="H109" s="149" t="str">
        <f>IF(B109="","",'FORM. DE INSPEÇÃO'!R116)</f>
        <v/>
      </c>
      <c r="I109" s="149" t="str">
        <f>IF(B109="","",'FORM. DE INSPEÇÃO'!A116)</f>
        <v/>
      </c>
      <c r="J109" s="149" t="str">
        <f>IF(B109="","",'FORM. DE INSPEÇÃO'!J116:K116)</f>
        <v/>
      </c>
      <c r="K109" s="149" t="str">
        <f>IF(B109="","",'FORM. DE INSPEÇÃO'!N116)</f>
        <v/>
      </c>
      <c r="L109" s="149" t="str">
        <f>IF(B109="","",'FORM. DE INSPEÇÃO'!P116)</f>
        <v/>
      </c>
      <c r="M109" s="150" t="str">
        <f>IFERROR(VLOOKUP(E109,'TABELA DE DEFEITOS'!$B$4:$F$204,5,0),"")</f>
        <v/>
      </c>
    </row>
    <row r="110" spans="1:13">
      <c r="A110" s="21" t="str">
        <f>IF(B110="","",'FORM. DE INSPEÇÃO'!$I$5)</f>
        <v/>
      </c>
      <c r="B110" s="21" t="str">
        <f t="shared" si="9"/>
        <v/>
      </c>
      <c r="C110" s="21" t="str">
        <f t="shared" si="10"/>
        <v/>
      </c>
      <c r="D110" s="21" t="str">
        <f t="shared" si="11"/>
        <v/>
      </c>
      <c r="E110" s="21" t="str">
        <f>'FORM. DE INSPEÇÃO'!L117</f>
        <v/>
      </c>
      <c r="F110" s="21" t="str">
        <f>'FORM. DE INSPEÇÃO'!M117</f>
        <v/>
      </c>
      <c r="G110" s="22" t="str">
        <f>IF(F110="","",'FORM. DE INSPEÇÃO'!G117&amp;"-"&amp;'FORM. DE INSPEÇÃO'!E117)</f>
        <v/>
      </c>
      <c r="H110" s="149" t="str">
        <f>IF(B110="","",'FORM. DE INSPEÇÃO'!R117)</f>
        <v/>
      </c>
      <c r="I110" s="149" t="str">
        <f>IF(B110="","",'FORM. DE INSPEÇÃO'!A117)</f>
        <v/>
      </c>
      <c r="J110" s="149" t="str">
        <f>IF(B110="","",'FORM. DE INSPEÇÃO'!J117:K117)</f>
        <v/>
      </c>
      <c r="K110" s="149" t="str">
        <f>IF(B110="","",'FORM. DE INSPEÇÃO'!N117)</f>
        <v/>
      </c>
      <c r="L110" s="149" t="str">
        <f>IF(B110="","",'FORM. DE INSPEÇÃO'!P117)</f>
        <v/>
      </c>
      <c r="M110" s="150" t="str">
        <f>IFERROR(VLOOKUP(E110,'TABELA DE DEFEITOS'!$B$4:$F$204,5,0),"")</f>
        <v/>
      </c>
    </row>
    <row r="111" spans="1:13">
      <c r="A111" s="21" t="str">
        <f>IF(B111="","",'FORM. DE INSPEÇÃO'!$I$5)</f>
        <v/>
      </c>
      <c r="B111" s="21" t="str">
        <f t="shared" si="9"/>
        <v/>
      </c>
      <c r="C111" s="21" t="str">
        <f t="shared" si="10"/>
        <v/>
      </c>
      <c r="D111" s="21" t="str">
        <f t="shared" si="11"/>
        <v/>
      </c>
      <c r="E111" s="21" t="str">
        <f>'FORM. DE INSPEÇÃO'!L118</f>
        <v/>
      </c>
      <c r="F111" s="21" t="str">
        <f>'FORM. DE INSPEÇÃO'!M118</f>
        <v/>
      </c>
      <c r="G111" s="22" t="str">
        <f>IF(F111="","",'FORM. DE INSPEÇÃO'!G118&amp;"-"&amp;'FORM. DE INSPEÇÃO'!E118)</f>
        <v/>
      </c>
      <c r="H111" s="149" t="str">
        <f>IF(B111="","",'FORM. DE INSPEÇÃO'!R118)</f>
        <v/>
      </c>
      <c r="I111" s="149" t="str">
        <f>IF(B111="","",'FORM. DE INSPEÇÃO'!A118)</f>
        <v/>
      </c>
      <c r="J111" s="149" t="str">
        <f>IF(B111="","",'FORM. DE INSPEÇÃO'!J118:K118)</f>
        <v/>
      </c>
      <c r="K111" s="149" t="str">
        <f>IF(B111="","",'FORM. DE INSPEÇÃO'!N118)</f>
        <v/>
      </c>
      <c r="L111" s="149" t="str">
        <f>IF(B111="","",'FORM. DE INSPEÇÃO'!P118)</f>
        <v/>
      </c>
      <c r="M111" s="150" t="str">
        <f>IFERROR(VLOOKUP(E111,'TABELA DE DEFEITOS'!$B$4:$F$204,5,0),"")</f>
        <v/>
      </c>
    </row>
    <row r="112" spans="1:13">
      <c r="A112" s="21" t="str">
        <f>IF(B112="","",'FORM. DE INSPEÇÃO'!$I$5)</f>
        <v/>
      </c>
      <c r="B112" s="21" t="str">
        <f t="shared" si="9"/>
        <v/>
      </c>
      <c r="C112" s="21" t="str">
        <f t="shared" si="10"/>
        <v/>
      </c>
      <c r="D112" s="21" t="str">
        <f t="shared" si="11"/>
        <v/>
      </c>
      <c r="E112" s="21" t="str">
        <f>'FORM. DE INSPEÇÃO'!L119</f>
        <v/>
      </c>
      <c r="F112" s="21" t="str">
        <f>'FORM. DE INSPEÇÃO'!M119</f>
        <v/>
      </c>
      <c r="G112" s="22" t="str">
        <f>IF(F112="","",'FORM. DE INSPEÇÃO'!G119&amp;"-"&amp;'FORM. DE INSPEÇÃO'!E119)</f>
        <v/>
      </c>
      <c r="H112" s="149" t="str">
        <f>IF(B112="","",'FORM. DE INSPEÇÃO'!R119)</f>
        <v/>
      </c>
      <c r="I112" s="149" t="str">
        <f>IF(B112="","",'FORM. DE INSPEÇÃO'!A119)</f>
        <v/>
      </c>
      <c r="J112" s="149" t="str">
        <f>IF(B112="","",'FORM. DE INSPEÇÃO'!J119:K119)</f>
        <v/>
      </c>
      <c r="K112" s="149" t="str">
        <f>IF(B112="","",'FORM. DE INSPEÇÃO'!N119)</f>
        <v/>
      </c>
      <c r="L112" s="149" t="str">
        <f>IF(B112="","",'FORM. DE INSPEÇÃO'!P119)</f>
        <v/>
      </c>
      <c r="M112" s="150" t="str">
        <f>IFERROR(VLOOKUP(E112,'TABELA DE DEFEITOS'!$B$4:$F$204,5,0),"")</f>
        <v/>
      </c>
    </row>
    <row r="113" spans="1:13">
      <c r="A113" s="21" t="str">
        <f>IF(B113="","",'FORM. DE INSPEÇÃO'!$I$5)</f>
        <v/>
      </c>
      <c r="B113" s="21" t="str">
        <f t="shared" si="9"/>
        <v/>
      </c>
      <c r="C113" s="21" t="str">
        <f t="shared" si="10"/>
        <v/>
      </c>
      <c r="D113" s="21" t="str">
        <f t="shared" si="11"/>
        <v/>
      </c>
      <c r="E113" s="21" t="str">
        <f>'FORM. DE INSPEÇÃO'!L120</f>
        <v/>
      </c>
      <c r="F113" s="21" t="str">
        <f>'FORM. DE INSPEÇÃO'!M120</f>
        <v/>
      </c>
      <c r="G113" s="22" t="str">
        <f>IF(F113="","",'FORM. DE INSPEÇÃO'!G120&amp;"-"&amp;'FORM. DE INSPEÇÃO'!E120)</f>
        <v/>
      </c>
      <c r="H113" s="149" t="str">
        <f>IF(B113="","",'FORM. DE INSPEÇÃO'!R120)</f>
        <v/>
      </c>
      <c r="I113" s="149" t="str">
        <f>IF(B113="","",'FORM. DE INSPEÇÃO'!A120)</f>
        <v/>
      </c>
      <c r="J113" s="149" t="str">
        <f>IF(B113="","",'FORM. DE INSPEÇÃO'!J120:K120)</f>
        <v/>
      </c>
      <c r="K113" s="149" t="str">
        <f>IF(B113="","",'FORM. DE INSPEÇÃO'!N120)</f>
        <v/>
      </c>
      <c r="L113" s="149" t="str">
        <f>IF(B113="","",'FORM. DE INSPEÇÃO'!P120)</f>
        <v/>
      </c>
      <c r="M113" s="150" t="str">
        <f>IFERROR(VLOOKUP(E113,'TABELA DE DEFEITOS'!$B$4:$F$204,5,0),"")</f>
        <v/>
      </c>
    </row>
    <row r="114" spans="1:13">
      <c r="A114" s="21" t="str">
        <f>IF(B114="","",'FORM. DE INSPEÇÃO'!$I$5)</f>
        <v/>
      </c>
      <c r="B114" s="21" t="str">
        <f t="shared" si="9"/>
        <v/>
      </c>
      <c r="C114" s="21" t="str">
        <f t="shared" si="10"/>
        <v/>
      </c>
      <c r="D114" s="21" t="str">
        <f t="shared" si="11"/>
        <v/>
      </c>
      <c r="E114" s="21" t="str">
        <f>'FORM. DE INSPEÇÃO'!L121</f>
        <v/>
      </c>
      <c r="F114" s="21" t="str">
        <f>'FORM. DE INSPEÇÃO'!M121</f>
        <v/>
      </c>
      <c r="G114" s="22" t="str">
        <f>IF(F114="","",'FORM. DE INSPEÇÃO'!G121&amp;"-"&amp;'FORM. DE INSPEÇÃO'!E121)</f>
        <v/>
      </c>
      <c r="H114" s="149" t="str">
        <f>IF(B114="","",'FORM. DE INSPEÇÃO'!R121)</f>
        <v/>
      </c>
      <c r="I114" s="149" t="str">
        <f>IF(B114="","",'FORM. DE INSPEÇÃO'!A121)</f>
        <v/>
      </c>
      <c r="J114" s="149" t="str">
        <f>IF(B114="","",'FORM. DE INSPEÇÃO'!J121:K121)</f>
        <v/>
      </c>
      <c r="K114" s="149" t="str">
        <f>IF(B114="","",'FORM. DE INSPEÇÃO'!N121)</f>
        <v/>
      </c>
      <c r="L114" s="149" t="str">
        <f>IF(B114="","",'FORM. DE INSPEÇÃO'!P121)</f>
        <v/>
      </c>
      <c r="M114" s="150" t="str">
        <f>IFERROR(VLOOKUP(E114,'TABELA DE DEFEITOS'!$B$4:$F$204,5,0),"")</f>
        <v/>
      </c>
    </row>
    <row r="115" spans="1:13">
      <c r="A115" s="21" t="str">
        <f>IF(B115="","",'FORM. DE INSPEÇÃO'!$I$5)</f>
        <v/>
      </c>
      <c r="B115" s="21" t="str">
        <f t="shared" si="9"/>
        <v/>
      </c>
      <c r="C115" s="21" t="str">
        <f t="shared" si="10"/>
        <v/>
      </c>
      <c r="D115" s="21" t="str">
        <f t="shared" si="11"/>
        <v/>
      </c>
      <c r="E115" s="21" t="str">
        <f>'FORM. DE INSPEÇÃO'!L122</f>
        <v/>
      </c>
      <c r="F115" s="21" t="str">
        <f>'FORM. DE INSPEÇÃO'!M122</f>
        <v/>
      </c>
      <c r="G115" s="22" t="str">
        <f>IF(F115="","",'FORM. DE INSPEÇÃO'!G122&amp;"-"&amp;'FORM. DE INSPEÇÃO'!E122)</f>
        <v/>
      </c>
      <c r="H115" s="149" t="str">
        <f>IF(B115="","",'FORM. DE INSPEÇÃO'!R122)</f>
        <v/>
      </c>
      <c r="I115" s="149" t="str">
        <f>IF(B115="","",'FORM. DE INSPEÇÃO'!A122)</f>
        <v/>
      </c>
      <c r="J115" s="149" t="str">
        <f>IF(B115="","",'FORM. DE INSPEÇÃO'!J122:K122)</f>
        <v/>
      </c>
      <c r="K115" s="149" t="str">
        <f>IF(B115="","",'FORM. DE INSPEÇÃO'!N122)</f>
        <v/>
      </c>
      <c r="L115" s="149" t="str">
        <f>IF(B115="","",'FORM. DE INSPEÇÃO'!P122)</f>
        <v/>
      </c>
      <c r="M115" s="150" t="str">
        <f>IFERROR(VLOOKUP(E115,'TABELA DE DEFEITOS'!$B$4:$F$204,5,0),"")</f>
        <v/>
      </c>
    </row>
    <row r="116" spans="1:13">
      <c r="A116" s="21" t="str">
        <f>IF(B116="","",'FORM. DE INSPEÇÃO'!$I$5)</f>
        <v/>
      </c>
      <c r="B116" s="21" t="str">
        <f t="shared" si="9"/>
        <v/>
      </c>
      <c r="C116" s="21" t="str">
        <f t="shared" si="10"/>
        <v/>
      </c>
      <c r="D116" s="21" t="str">
        <f t="shared" si="11"/>
        <v/>
      </c>
      <c r="E116" s="21" t="str">
        <f>'FORM. DE INSPEÇÃO'!L123</f>
        <v/>
      </c>
      <c r="F116" s="21" t="str">
        <f>'FORM. DE INSPEÇÃO'!M123</f>
        <v/>
      </c>
      <c r="G116" s="22" t="str">
        <f>IF(F116="","",'FORM. DE INSPEÇÃO'!G123&amp;"-"&amp;'FORM. DE INSPEÇÃO'!E123)</f>
        <v/>
      </c>
      <c r="H116" s="149" t="str">
        <f>IF(B116="","",'FORM. DE INSPEÇÃO'!R123)</f>
        <v/>
      </c>
      <c r="I116" s="149" t="str">
        <f>IF(B116="","",'FORM. DE INSPEÇÃO'!A123)</f>
        <v/>
      </c>
      <c r="J116" s="149" t="str">
        <f>IF(B116="","",'FORM. DE INSPEÇÃO'!J123:K123)</f>
        <v/>
      </c>
      <c r="K116" s="149" t="str">
        <f>IF(B116="","",'FORM. DE INSPEÇÃO'!N123)</f>
        <v/>
      </c>
      <c r="L116" s="149" t="str">
        <f>IF(B116="","",'FORM. DE INSPEÇÃO'!P123)</f>
        <v/>
      </c>
      <c r="M116" s="150" t="str">
        <f>IFERROR(VLOOKUP(E116,'TABELA DE DEFEITOS'!$B$4:$F$204,5,0),"")</f>
        <v/>
      </c>
    </row>
    <row r="117" spans="1:13">
      <c r="A117" s="21" t="str">
        <f>IF(B117="","",'FORM. DE INSPEÇÃO'!$I$5)</f>
        <v/>
      </c>
      <c r="B117" s="21" t="str">
        <f t="shared" si="9"/>
        <v/>
      </c>
      <c r="C117" s="21" t="str">
        <f t="shared" si="10"/>
        <v/>
      </c>
      <c r="D117" s="21" t="str">
        <f t="shared" si="11"/>
        <v/>
      </c>
      <c r="E117" s="21" t="str">
        <f>'FORM. DE INSPEÇÃO'!L124</f>
        <v/>
      </c>
      <c r="F117" s="21" t="str">
        <f>'FORM. DE INSPEÇÃO'!M124</f>
        <v/>
      </c>
      <c r="G117" s="22" t="str">
        <f>IF(F117="","",'FORM. DE INSPEÇÃO'!G124&amp;"-"&amp;'FORM. DE INSPEÇÃO'!E124)</f>
        <v/>
      </c>
      <c r="H117" s="149" t="str">
        <f>IF(B117="","",'FORM. DE INSPEÇÃO'!R124)</f>
        <v/>
      </c>
      <c r="I117" s="149" t="str">
        <f>IF(B117="","",'FORM. DE INSPEÇÃO'!A124)</f>
        <v/>
      </c>
      <c r="J117" s="149" t="str">
        <f>IF(B117="","",'FORM. DE INSPEÇÃO'!J124:K124)</f>
        <v/>
      </c>
      <c r="K117" s="149" t="str">
        <f>IF(B117="","",'FORM. DE INSPEÇÃO'!N124)</f>
        <v/>
      </c>
      <c r="L117" s="149" t="str">
        <f>IF(B117="","",'FORM. DE INSPEÇÃO'!P124)</f>
        <v/>
      </c>
      <c r="M117" s="150" t="str">
        <f>IFERROR(VLOOKUP(E117,'TABELA DE DEFEITOS'!$B$4:$F$204,5,0),"")</f>
        <v/>
      </c>
    </row>
    <row r="118" spans="1:13">
      <c r="A118" s="21" t="str">
        <f>IF(B118="","",'FORM. DE INSPEÇÃO'!$I$5)</f>
        <v/>
      </c>
      <c r="B118" s="21" t="str">
        <f t="shared" si="9"/>
        <v/>
      </c>
      <c r="C118" s="21" t="str">
        <f t="shared" si="10"/>
        <v/>
      </c>
      <c r="D118" s="21" t="str">
        <f t="shared" si="11"/>
        <v/>
      </c>
      <c r="E118" s="21" t="str">
        <f>'FORM. DE INSPEÇÃO'!L125</f>
        <v/>
      </c>
      <c r="F118" s="21" t="str">
        <f>'FORM. DE INSPEÇÃO'!M125</f>
        <v/>
      </c>
      <c r="G118" s="22" t="str">
        <f>IF(F118="","",'FORM. DE INSPEÇÃO'!G125&amp;"-"&amp;'FORM. DE INSPEÇÃO'!E125)</f>
        <v/>
      </c>
      <c r="H118" s="149" t="str">
        <f>IF(B118="","",'FORM. DE INSPEÇÃO'!R125)</f>
        <v/>
      </c>
      <c r="I118" s="149" t="str">
        <f>IF(B118="","",'FORM. DE INSPEÇÃO'!A125)</f>
        <v/>
      </c>
      <c r="J118" s="149" t="str">
        <f>IF(B118="","",'FORM. DE INSPEÇÃO'!J125:K125)</f>
        <v/>
      </c>
      <c r="K118" s="149" t="str">
        <f>IF(B118="","",'FORM. DE INSPEÇÃO'!N125)</f>
        <v/>
      </c>
      <c r="L118" s="149" t="str">
        <f>IF(B118="","",'FORM. DE INSPEÇÃO'!P125)</f>
        <v/>
      </c>
      <c r="M118" s="150" t="str">
        <f>IFERROR(VLOOKUP(E118,'TABELA DE DEFEITOS'!$B$4:$F$204,5,0),"")</f>
        <v/>
      </c>
    </row>
    <row r="119" spans="1:13">
      <c r="A119" s="21" t="str">
        <f>IF(B119="","",'FORM. DE INSPEÇÃO'!$I$5)</f>
        <v/>
      </c>
      <c r="B119" s="21" t="str">
        <f t="shared" si="9"/>
        <v/>
      </c>
      <c r="C119" s="21" t="str">
        <f t="shared" si="10"/>
        <v/>
      </c>
      <c r="D119" s="21" t="str">
        <f t="shared" si="11"/>
        <v/>
      </c>
      <c r="E119" s="21" t="str">
        <f>'FORM. DE INSPEÇÃO'!L126</f>
        <v/>
      </c>
      <c r="F119" s="21" t="str">
        <f>'FORM. DE INSPEÇÃO'!M126</f>
        <v/>
      </c>
      <c r="G119" s="22" t="str">
        <f>IF(F119="","",'FORM. DE INSPEÇÃO'!G126&amp;"-"&amp;'FORM. DE INSPEÇÃO'!E126)</f>
        <v/>
      </c>
      <c r="H119" s="149" t="str">
        <f>IF(B119="","",'FORM. DE INSPEÇÃO'!R126)</f>
        <v/>
      </c>
      <c r="I119" s="149" t="str">
        <f>IF(B119="","",'FORM. DE INSPEÇÃO'!A126)</f>
        <v/>
      </c>
      <c r="J119" s="149" t="str">
        <f>IF(B119="","",'FORM. DE INSPEÇÃO'!J126:K126)</f>
        <v/>
      </c>
      <c r="K119" s="149" t="str">
        <f>IF(B119="","",'FORM. DE INSPEÇÃO'!N126)</f>
        <v/>
      </c>
      <c r="L119" s="149" t="str">
        <f>IF(B119="","",'FORM. DE INSPEÇÃO'!P126)</f>
        <v/>
      </c>
      <c r="M119" s="150" t="str">
        <f>IFERROR(VLOOKUP(E119,'TABELA DE DEFEITOS'!$B$4:$F$204,5,0),"")</f>
        <v/>
      </c>
    </row>
    <row r="120" spans="1:13">
      <c r="A120" s="21" t="str">
        <f>IF(B120="","",'FORM. DE INSPEÇÃO'!$I$5)</f>
        <v/>
      </c>
      <c r="B120" s="21" t="str">
        <f t="shared" si="9"/>
        <v/>
      </c>
      <c r="C120" s="21" t="str">
        <f t="shared" si="10"/>
        <v/>
      </c>
      <c r="D120" s="21" t="str">
        <f t="shared" si="11"/>
        <v/>
      </c>
      <c r="E120" s="21" t="str">
        <f>'FORM. DE INSPEÇÃO'!L127</f>
        <v/>
      </c>
      <c r="F120" s="21" t="str">
        <f>'FORM. DE INSPEÇÃO'!M127</f>
        <v/>
      </c>
      <c r="G120" s="22" t="str">
        <f>IF(F120="","",'FORM. DE INSPEÇÃO'!G127&amp;"-"&amp;'FORM. DE INSPEÇÃO'!E127)</f>
        <v/>
      </c>
      <c r="H120" s="149" t="str">
        <f>IF(B120="","",'FORM. DE INSPEÇÃO'!R127)</f>
        <v/>
      </c>
      <c r="I120" s="149" t="str">
        <f>IF(B120="","",'FORM. DE INSPEÇÃO'!A127)</f>
        <v/>
      </c>
      <c r="J120" s="149" t="str">
        <f>IF(B120="","",'FORM. DE INSPEÇÃO'!J127:K127)</f>
        <v/>
      </c>
      <c r="K120" s="149" t="str">
        <f>IF(B120="","",'FORM. DE INSPEÇÃO'!N127)</f>
        <v/>
      </c>
      <c r="L120" s="149" t="str">
        <f>IF(B120="","",'FORM. DE INSPEÇÃO'!P127)</f>
        <v/>
      </c>
      <c r="M120" s="150" t="str">
        <f>IFERROR(VLOOKUP(E120,'TABELA DE DEFEITOS'!$B$4:$F$204,5,0),"")</f>
        <v/>
      </c>
    </row>
    <row r="121" spans="1:13">
      <c r="A121" s="21" t="str">
        <f>IF(B121="","",'FORM. DE INSPEÇÃO'!$I$5)</f>
        <v/>
      </c>
      <c r="B121" s="21" t="str">
        <f t="shared" si="9"/>
        <v/>
      </c>
      <c r="C121" s="21" t="str">
        <f t="shared" si="10"/>
        <v/>
      </c>
      <c r="D121" s="21" t="str">
        <f t="shared" si="11"/>
        <v/>
      </c>
      <c r="E121" s="21" t="str">
        <f>'FORM. DE INSPEÇÃO'!L128</f>
        <v/>
      </c>
      <c r="F121" s="21" t="str">
        <f>'FORM. DE INSPEÇÃO'!M128</f>
        <v/>
      </c>
      <c r="G121" s="22" t="str">
        <f>IF(F121="","",'FORM. DE INSPEÇÃO'!G128&amp;"-"&amp;'FORM. DE INSPEÇÃO'!E128)</f>
        <v/>
      </c>
      <c r="H121" s="149" t="str">
        <f>IF(B121="","",'FORM. DE INSPEÇÃO'!R128)</f>
        <v/>
      </c>
      <c r="I121" s="149" t="str">
        <f>IF(B121="","",'FORM. DE INSPEÇÃO'!A128)</f>
        <v/>
      </c>
      <c r="J121" s="149" t="str">
        <f>IF(B121="","",'FORM. DE INSPEÇÃO'!J128:K128)</f>
        <v/>
      </c>
      <c r="K121" s="149" t="str">
        <f>IF(B121="","",'FORM. DE INSPEÇÃO'!N128)</f>
        <v/>
      </c>
      <c r="L121" s="149" t="str">
        <f>IF(B121="","",'FORM. DE INSPEÇÃO'!P128)</f>
        <v/>
      </c>
      <c r="M121" s="150" t="str">
        <f>IFERROR(VLOOKUP(E121,'TABELA DE DEFEITOS'!$B$4:$F$204,5,0),"")</f>
        <v/>
      </c>
    </row>
    <row r="122" spans="1:13">
      <c r="A122" s="21" t="str">
        <f>IF(B122="","",'FORM. DE INSPEÇÃO'!$I$5)</f>
        <v/>
      </c>
      <c r="B122" s="21" t="str">
        <f t="shared" si="9"/>
        <v/>
      </c>
      <c r="C122" s="21" t="str">
        <f t="shared" si="10"/>
        <v/>
      </c>
      <c r="D122" s="21" t="str">
        <f t="shared" si="11"/>
        <v/>
      </c>
      <c r="E122" s="21" t="str">
        <f>'FORM. DE INSPEÇÃO'!L129</f>
        <v/>
      </c>
      <c r="F122" s="21" t="str">
        <f>'FORM. DE INSPEÇÃO'!M129</f>
        <v/>
      </c>
      <c r="G122" s="22" t="str">
        <f>IF(F122="","",'FORM. DE INSPEÇÃO'!G129&amp;"-"&amp;'FORM. DE INSPEÇÃO'!E129)</f>
        <v/>
      </c>
      <c r="H122" s="149" t="str">
        <f>IF(B122="","",'FORM. DE INSPEÇÃO'!R129)</f>
        <v/>
      </c>
      <c r="I122" s="149" t="str">
        <f>IF(B122="","",'FORM. DE INSPEÇÃO'!A129)</f>
        <v/>
      </c>
      <c r="J122" s="149" t="str">
        <f>IF(B122="","",'FORM. DE INSPEÇÃO'!J129:K129)</f>
        <v/>
      </c>
      <c r="K122" s="149" t="str">
        <f>IF(B122="","",'FORM. DE INSPEÇÃO'!N129)</f>
        <v/>
      </c>
      <c r="L122" s="149" t="str">
        <f>IF(B122="","",'FORM. DE INSPEÇÃO'!P129)</f>
        <v/>
      </c>
      <c r="M122" s="150" t="str">
        <f>IFERROR(VLOOKUP(E122,'TABELA DE DEFEITOS'!$B$4:$F$204,5,0),"")</f>
        <v/>
      </c>
    </row>
    <row r="123" spans="1:13">
      <c r="A123" s="21" t="str">
        <f>IF(B123="","",'FORM. DE INSPEÇÃO'!$I$5)</f>
        <v/>
      </c>
      <c r="B123" s="21" t="str">
        <f t="shared" si="9"/>
        <v/>
      </c>
      <c r="C123" s="21" t="str">
        <f t="shared" si="10"/>
        <v/>
      </c>
      <c r="D123" s="21" t="str">
        <f t="shared" si="11"/>
        <v/>
      </c>
      <c r="E123" s="21" t="str">
        <f>'FORM. DE INSPEÇÃO'!L130</f>
        <v/>
      </c>
      <c r="F123" s="21" t="str">
        <f>'FORM. DE INSPEÇÃO'!M130</f>
        <v/>
      </c>
      <c r="G123" s="22" t="str">
        <f>IF(F123="","",'FORM. DE INSPEÇÃO'!G130&amp;"-"&amp;'FORM. DE INSPEÇÃO'!E130)</f>
        <v/>
      </c>
      <c r="H123" s="149" t="str">
        <f>IF(B123="","",'FORM. DE INSPEÇÃO'!R130)</f>
        <v/>
      </c>
      <c r="I123" s="149" t="str">
        <f>IF(B123="","",'FORM. DE INSPEÇÃO'!A130)</f>
        <v/>
      </c>
      <c r="J123" s="149" t="str">
        <f>IF(B123="","",'FORM. DE INSPEÇÃO'!J130:K130)</f>
        <v/>
      </c>
      <c r="K123" s="149" t="str">
        <f>IF(B123="","",'FORM. DE INSPEÇÃO'!N130)</f>
        <v/>
      </c>
      <c r="L123" s="149" t="str">
        <f>IF(B123="","",'FORM. DE INSPEÇÃO'!P130)</f>
        <v/>
      </c>
      <c r="M123" s="150" t="str">
        <f>IFERROR(VLOOKUP(E123,'TABELA DE DEFEITOS'!$B$4:$F$204,5,0),"")</f>
        <v/>
      </c>
    </row>
    <row r="124" spans="1:13">
      <c r="A124" s="21" t="str">
        <f>IF(B124="","",'FORM. DE INSPEÇÃO'!$I$5)</f>
        <v/>
      </c>
      <c r="B124" s="21" t="str">
        <f t="shared" si="9"/>
        <v/>
      </c>
      <c r="C124" s="21" t="str">
        <f t="shared" si="10"/>
        <v/>
      </c>
      <c r="D124" s="21" t="str">
        <f t="shared" si="11"/>
        <v/>
      </c>
      <c r="E124" s="21" t="str">
        <f>'FORM. DE INSPEÇÃO'!L131</f>
        <v/>
      </c>
      <c r="F124" s="21" t="str">
        <f>'FORM. DE INSPEÇÃO'!M131</f>
        <v/>
      </c>
      <c r="G124" s="22" t="str">
        <f>IF(F124="","",'FORM. DE INSPEÇÃO'!G131&amp;"-"&amp;'FORM. DE INSPEÇÃO'!E131)</f>
        <v/>
      </c>
      <c r="H124" s="149" t="str">
        <f>IF(B124="","",'FORM. DE INSPEÇÃO'!R131)</f>
        <v/>
      </c>
      <c r="I124" s="149" t="str">
        <f>IF(B124="","",'FORM. DE INSPEÇÃO'!A131)</f>
        <v/>
      </c>
      <c r="J124" s="149" t="str">
        <f>IF(B124="","",'FORM. DE INSPEÇÃO'!J131:K131)</f>
        <v/>
      </c>
      <c r="K124" s="149" t="str">
        <f>IF(B124="","",'FORM. DE INSPEÇÃO'!N131)</f>
        <v/>
      </c>
      <c r="L124" s="149" t="str">
        <f>IF(B124="","",'FORM. DE INSPEÇÃO'!P131)</f>
        <v/>
      </c>
      <c r="M124" s="150" t="str">
        <f>IFERROR(VLOOKUP(E124,'TABELA DE DEFEITOS'!$B$4:$F$204,5,0),"")</f>
        <v/>
      </c>
    </row>
    <row r="125" spans="1:13">
      <c r="A125" s="21" t="str">
        <f>IF(B125="","",'FORM. DE INSPEÇÃO'!$I$5)</f>
        <v/>
      </c>
      <c r="B125" s="21" t="str">
        <f t="shared" si="9"/>
        <v/>
      </c>
      <c r="C125" s="21" t="str">
        <f t="shared" si="10"/>
        <v/>
      </c>
      <c r="D125" s="21" t="str">
        <f t="shared" si="11"/>
        <v/>
      </c>
      <c r="E125" s="21" t="str">
        <f>'FORM. DE INSPEÇÃO'!L132</f>
        <v/>
      </c>
      <c r="F125" s="21" t="str">
        <f>'FORM. DE INSPEÇÃO'!M132</f>
        <v/>
      </c>
      <c r="G125" s="22" t="str">
        <f>IF(F125="","",'FORM. DE INSPEÇÃO'!G132&amp;"-"&amp;'FORM. DE INSPEÇÃO'!E132)</f>
        <v/>
      </c>
      <c r="H125" s="149" t="str">
        <f>IF(B125="","",'FORM. DE INSPEÇÃO'!R132)</f>
        <v/>
      </c>
      <c r="I125" s="149" t="str">
        <f>IF(B125="","",'FORM. DE INSPEÇÃO'!A132)</f>
        <v/>
      </c>
      <c r="J125" s="149" t="str">
        <f>IF(B125="","",'FORM. DE INSPEÇÃO'!J132:K132)</f>
        <v/>
      </c>
      <c r="K125" s="149" t="str">
        <f>IF(B125="","",'FORM. DE INSPEÇÃO'!N132)</f>
        <v/>
      </c>
      <c r="L125" s="149" t="str">
        <f>IF(B125="","",'FORM. DE INSPEÇÃO'!P132)</f>
        <v/>
      </c>
      <c r="M125" s="150" t="str">
        <f>IFERROR(VLOOKUP(E125,'TABELA DE DEFEITOS'!$B$4:$F$204,5,0),"")</f>
        <v/>
      </c>
    </row>
    <row r="126" spans="1:13">
      <c r="A126" s="21" t="str">
        <f>IF(B126="","",'FORM. DE INSPEÇÃO'!$I$5)</f>
        <v/>
      </c>
      <c r="B126" s="21" t="str">
        <f t="shared" si="9"/>
        <v/>
      </c>
      <c r="C126" s="21" t="str">
        <f t="shared" si="10"/>
        <v/>
      </c>
      <c r="D126" s="21" t="str">
        <f t="shared" si="11"/>
        <v/>
      </c>
      <c r="E126" s="21" t="str">
        <f>'FORM. DE INSPEÇÃO'!L133</f>
        <v/>
      </c>
      <c r="F126" s="21" t="str">
        <f>'FORM. DE INSPEÇÃO'!M133</f>
        <v/>
      </c>
      <c r="G126" s="22" t="str">
        <f>IF(F126="","",'FORM. DE INSPEÇÃO'!G133&amp;"-"&amp;'FORM. DE INSPEÇÃO'!E133)</f>
        <v/>
      </c>
      <c r="H126" s="149" t="str">
        <f>IF(B126="","",'FORM. DE INSPEÇÃO'!R133)</f>
        <v/>
      </c>
      <c r="I126" s="149" t="str">
        <f>IF(B126="","",'FORM. DE INSPEÇÃO'!A133)</f>
        <v/>
      </c>
      <c r="J126" s="149" t="str">
        <f>IF(B126="","",'FORM. DE INSPEÇÃO'!J133:K133)</f>
        <v/>
      </c>
      <c r="K126" s="149" t="str">
        <f>IF(B126="","",'FORM. DE INSPEÇÃO'!N133)</f>
        <v/>
      </c>
      <c r="L126" s="149" t="str">
        <f>IF(B126="","",'FORM. DE INSPEÇÃO'!P133)</f>
        <v/>
      </c>
      <c r="M126" s="150" t="str">
        <f>IFERROR(VLOOKUP(E126,'TABELA DE DEFEITOS'!$B$4:$F$204,5,0),"")</f>
        <v/>
      </c>
    </row>
    <row r="127" spans="1:13">
      <c r="A127" s="21" t="str">
        <f>IF(B127="","",'FORM. DE INSPEÇÃO'!$I$5)</f>
        <v/>
      </c>
      <c r="B127" s="21" t="str">
        <f t="shared" si="9"/>
        <v/>
      </c>
      <c r="C127" s="21" t="str">
        <f t="shared" si="10"/>
        <v/>
      </c>
      <c r="D127" s="21" t="str">
        <f t="shared" si="11"/>
        <v/>
      </c>
      <c r="E127" s="21" t="str">
        <f>'FORM. DE INSPEÇÃO'!L134</f>
        <v/>
      </c>
      <c r="F127" s="21" t="str">
        <f>'FORM. DE INSPEÇÃO'!M134</f>
        <v/>
      </c>
      <c r="G127" s="22" t="str">
        <f>IF(F127="","",'FORM. DE INSPEÇÃO'!G134&amp;"-"&amp;'FORM. DE INSPEÇÃO'!E134)</f>
        <v/>
      </c>
      <c r="H127" s="149" t="str">
        <f>IF(B127="","",'FORM. DE INSPEÇÃO'!R134)</f>
        <v/>
      </c>
      <c r="I127" s="149" t="str">
        <f>IF(B127="","",'FORM. DE INSPEÇÃO'!A134)</f>
        <v/>
      </c>
      <c r="J127" s="149" t="str">
        <f>IF(B127="","",'FORM. DE INSPEÇÃO'!J134:K134)</f>
        <v/>
      </c>
      <c r="K127" s="149" t="str">
        <f>IF(B127="","",'FORM. DE INSPEÇÃO'!N134)</f>
        <v/>
      </c>
      <c r="L127" s="149" t="str">
        <f>IF(B127="","",'FORM. DE INSPEÇÃO'!P134)</f>
        <v/>
      </c>
      <c r="M127" s="150" t="str">
        <f>IFERROR(VLOOKUP(E127,'TABELA DE DEFEITOS'!$B$4:$F$204,5,0),"")</f>
        <v/>
      </c>
    </row>
    <row r="128" spans="1:13">
      <c r="A128" s="21" t="str">
        <f>IF(B128="","",'FORM. DE INSPEÇÃO'!$I$5)</f>
        <v/>
      </c>
      <c r="B128" s="21" t="str">
        <f t="shared" si="9"/>
        <v/>
      </c>
      <c r="C128" s="21" t="str">
        <f t="shared" si="10"/>
        <v/>
      </c>
      <c r="D128" s="21" t="str">
        <f t="shared" si="11"/>
        <v/>
      </c>
      <c r="E128" s="21" t="str">
        <f>'FORM. DE INSPEÇÃO'!L135</f>
        <v/>
      </c>
      <c r="F128" s="21" t="str">
        <f>'FORM. DE INSPEÇÃO'!M135</f>
        <v/>
      </c>
      <c r="G128" s="22" t="str">
        <f>IF(F128="","",'FORM. DE INSPEÇÃO'!G135&amp;"-"&amp;'FORM. DE INSPEÇÃO'!E135)</f>
        <v/>
      </c>
      <c r="H128" s="149" t="str">
        <f>IF(B128="","",'FORM. DE INSPEÇÃO'!R135)</f>
        <v/>
      </c>
      <c r="I128" s="149" t="str">
        <f>IF(B128="","",'FORM. DE INSPEÇÃO'!A135)</f>
        <v/>
      </c>
      <c r="J128" s="149" t="str">
        <f>IF(B128="","",'FORM. DE INSPEÇÃO'!J135:K135)</f>
        <v/>
      </c>
      <c r="K128" s="149" t="str">
        <f>IF(B128="","",'FORM. DE INSPEÇÃO'!N135)</f>
        <v/>
      </c>
      <c r="L128" s="149" t="str">
        <f>IF(B128="","",'FORM. DE INSPEÇÃO'!P135)</f>
        <v/>
      </c>
      <c r="M128" s="150" t="str">
        <f>IFERROR(VLOOKUP(E128,'TABELA DE DEFEITOS'!$B$4:$F$204,5,0),"")</f>
        <v/>
      </c>
    </row>
    <row r="129" spans="1:13">
      <c r="A129" s="21" t="str">
        <f>IF(B129="","",'FORM. DE INSPEÇÃO'!$I$5)</f>
        <v/>
      </c>
      <c r="B129" s="21" t="str">
        <f t="shared" si="9"/>
        <v/>
      </c>
      <c r="C129" s="21" t="str">
        <f t="shared" si="10"/>
        <v/>
      </c>
      <c r="D129" s="21" t="str">
        <f t="shared" si="11"/>
        <v/>
      </c>
      <c r="E129" s="21" t="str">
        <f>'FORM. DE INSPEÇÃO'!L136</f>
        <v/>
      </c>
      <c r="F129" s="21" t="str">
        <f>'FORM. DE INSPEÇÃO'!M136</f>
        <v/>
      </c>
      <c r="G129" s="22" t="str">
        <f>IF(F129="","",'FORM. DE INSPEÇÃO'!G136&amp;"-"&amp;'FORM. DE INSPEÇÃO'!E136)</f>
        <v/>
      </c>
      <c r="H129" s="149" t="str">
        <f>IF(B129="","",'FORM. DE INSPEÇÃO'!R136)</f>
        <v/>
      </c>
      <c r="I129" s="149" t="str">
        <f>IF(B129="","",'FORM. DE INSPEÇÃO'!A136)</f>
        <v/>
      </c>
      <c r="J129" s="149" t="str">
        <f>IF(B129="","",'FORM. DE INSPEÇÃO'!J136:K136)</f>
        <v/>
      </c>
      <c r="K129" s="149" t="str">
        <f>IF(B129="","",'FORM. DE INSPEÇÃO'!N136)</f>
        <v/>
      </c>
      <c r="L129" s="149" t="str">
        <f>IF(B129="","",'FORM. DE INSPEÇÃO'!P136)</f>
        <v/>
      </c>
      <c r="M129" s="150" t="str">
        <f>IFERROR(VLOOKUP(E129,'TABELA DE DEFEITOS'!$B$4:$F$204,5,0),"")</f>
        <v/>
      </c>
    </row>
    <row r="130" spans="1:13">
      <c r="A130" s="21" t="str">
        <f>IF(B130="","",'FORM. DE INSPEÇÃO'!$I$5)</f>
        <v/>
      </c>
      <c r="B130" s="21" t="str">
        <f t="shared" ref="B130:B161" si="12">IF(E130="","","LT")</f>
        <v/>
      </c>
      <c r="C130" s="21" t="str">
        <f t="shared" ref="C130:C161" si="13">IF(E130="","",LEFT(E130,2))</f>
        <v/>
      </c>
      <c r="D130" s="21" t="str">
        <f t="shared" ref="D130:D161" si="14">B130&amp;C130</f>
        <v/>
      </c>
      <c r="E130" s="21" t="str">
        <f>'FORM. DE INSPEÇÃO'!L137</f>
        <v/>
      </c>
      <c r="F130" s="21" t="str">
        <f>'FORM. DE INSPEÇÃO'!M137</f>
        <v/>
      </c>
      <c r="G130" s="22" t="str">
        <f>IF(F130="","",'FORM. DE INSPEÇÃO'!G137&amp;"-"&amp;'FORM. DE INSPEÇÃO'!E137)</f>
        <v/>
      </c>
      <c r="H130" s="149" t="str">
        <f>IF(B130="","",'FORM. DE INSPEÇÃO'!R137)</f>
        <v/>
      </c>
      <c r="I130" s="149" t="str">
        <f>IF(B130="","",'FORM. DE INSPEÇÃO'!A137)</f>
        <v/>
      </c>
      <c r="J130" s="149" t="str">
        <f>IF(B130="","",'FORM. DE INSPEÇÃO'!J137:K137)</f>
        <v/>
      </c>
      <c r="K130" s="149" t="str">
        <f>IF(B130="","",'FORM. DE INSPEÇÃO'!N137)</f>
        <v/>
      </c>
      <c r="L130" s="149" t="str">
        <f>IF(B130="","",'FORM. DE INSPEÇÃO'!P137)</f>
        <v/>
      </c>
      <c r="M130" s="150" t="str">
        <f>IFERROR(VLOOKUP(E130,'TABELA DE DEFEITOS'!$B$4:$F$204,5,0),"")</f>
        <v/>
      </c>
    </row>
    <row r="131" spans="1:13">
      <c r="A131" s="21" t="str">
        <f>IF(B131="","",'FORM. DE INSPEÇÃO'!$I$5)</f>
        <v/>
      </c>
      <c r="B131" s="21" t="str">
        <f t="shared" si="12"/>
        <v/>
      </c>
      <c r="C131" s="21" t="str">
        <f t="shared" si="13"/>
        <v/>
      </c>
      <c r="D131" s="21" t="str">
        <f t="shared" si="14"/>
        <v/>
      </c>
      <c r="E131" s="21" t="str">
        <f>'FORM. DE INSPEÇÃO'!L138</f>
        <v/>
      </c>
      <c r="F131" s="21" t="str">
        <f>'FORM. DE INSPEÇÃO'!M138</f>
        <v/>
      </c>
      <c r="G131" s="22" t="str">
        <f>IF(F131="","",'FORM. DE INSPEÇÃO'!G138&amp;"-"&amp;'FORM. DE INSPEÇÃO'!E138)</f>
        <v/>
      </c>
      <c r="H131" s="149" t="str">
        <f>IF(B131="","",'FORM. DE INSPEÇÃO'!R138)</f>
        <v/>
      </c>
      <c r="I131" s="149" t="str">
        <f>IF(B131="","",'FORM. DE INSPEÇÃO'!A138)</f>
        <v/>
      </c>
      <c r="J131" s="149" t="str">
        <f>IF(B131="","",'FORM. DE INSPEÇÃO'!J138:K138)</f>
        <v/>
      </c>
      <c r="K131" s="149" t="str">
        <f>IF(B131="","",'FORM. DE INSPEÇÃO'!N138)</f>
        <v/>
      </c>
      <c r="L131" s="149" t="str">
        <f>IF(B131="","",'FORM. DE INSPEÇÃO'!P138)</f>
        <v/>
      </c>
      <c r="M131" s="150" t="str">
        <f>IFERROR(VLOOKUP(E131,'TABELA DE DEFEITOS'!$B$4:$F$204,5,0),"")</f>
        <v/>
      </c>
    </row>
    <row r="132" spans="1:13">
      <c r="A132" s="21" t="str">
        <f>IF(B132="","",'FORM. DE INSPEÇÃO'!$I$5)</f>
        <v/>
      </c>
      <c r="B132" s="21" t="str">
        <f t="shared" si="12"/>
        <v/>
      </c>
      <c r="C132" s="21" t="str">
        <f t="shared" si="13"/>
        <v/>
      </c>
      <c r="D132" s="21" t="str">
        <f t="shared" si="14"/>
        <v/>
      </c>
      <c r="E132" s="21" t="str">
        <f>'FORM. DE INSPEÇÃO'!L139</f>
        <v/>
      </c>
      <c r="F132" s="21" t="str">
        <f>'FORM. DE INSPEÇÃO'!M139</f>
        <v/>
      </c>
      <c r="G132" s="22" t="str">
        <f>IF(F132="","",'FORM. DE INSPEÇÃO'!G139&amp;"-"&amp;'FORM. DE INSPEÇÃO'!E139)</f>
        <v/>
      </c>
      <c r="H132" s="149" t="str">
        <f>IF(B132="","",'FORM. DE INSPEÇÃO'!R139)</f>
        <v/>
      </c>
      <c r="I132" s="149" t="str">
        <f>IF(B132="","",'FORM. DE INSPEÇÃO'!A139)</f>
        <v/>
      </c>
      <c r="J132" s="149" t="str">
        <f>IF(B132="","",'FORM. DE INSPEÇÃO'!J139:K139)</f>
        <v/>
      </c>
      <c r="K132" s="149" t="str">
        <f>IF(B132="","",'FORM. DE INSPEÇÃO'!N139)</f>
        <v/>
      </c>
      <c r="L132" s="149" t="str">
        <f>IF(B132="","",'FORM. DE INSPEÇÃO'!P139)</f>
        <v/>
      </c>
      <c r="M132" s="150" t="str">
        <f>IFERROR(VLOOKUP(E132,'TABELA DE DEFEITOS'!$B$4:$F$204,5,0),"")</f>
        <v/>
      </c>
    </row>
    <row r="133" spans="1:13">
      <c r="A133" s="21" t="str">
        <f>IF(B133="","",'FORM. DE INSPEÇÃO'!$I$5)</f>
        <v/>
      </c>
      <c r="B133" s="21" t="str">
        <f t="shared" si="12"/>
        <v/>
      </c>
      <c r="C133" s="21" t="str">
        <f t="shared" si="13"/>
        <v/>
      </c>
      <c r="D133" s="21" t="str">
        <f t="shared" si="14"/>
        <v/>
      </c>
      <c r="E133" s="21" t="str">
        <f>'FORM. DE INSPEÇÃO'!L140</f>
        <v/>
      </c>
      <c r="F133" s="21" t="str">
        <f>'FORM. DE INSPEÇÃO'!M140</f>
        <v/>
      </c>
      <c r="G133" s="22" t="str">
        <f>IF(F133="","",'FORM. DE INSPEÇÃO'!G140&amp;"-"&amp;'FORM. DE INSPEÇÃO'!E140)</f>
        <v/>
      </c>
      <c r="H133" s="149" t="str">
        <f>IF(B133="","",'FORM. DE INSPEÇÃO'!R140)</f>
        <v/>
      </c>
      <c r="I133" s="149" t="str">
        <f>IF(B133="","",'FORM. DE INSPEÇÃO'!A140)</f>
        <v/>
      </c>
      <c r="J133" s="149" t="str">
        <f>IF(B133="","",'FORM. DE INSPEÇÃO'!J140:K140)</f>
        <v/>
      </c>
      <c r="K133" s="149" t="str">
        <f>IF(B133="","",'FORM. DE INSPEÇÃO'!N140)</f>
        <v/>
      </c>
      <c r="L133" s="149" t="str">
        <f>IF(B133="","",'FORM. DE INSPEÇÃO'!P140)</f>
        <v/>
      </c>
      <c r="M133" s="150" t="str">
        <f>IFERROR(VLOOKUP(E133,'TABELA DE DEFEITOS'!$B$4:$F$204,5,0),"")</f>
        <v/>
      </c>
    </row>
    <row r="134" spans="1:13">
      <c r="A134" s="21" t="str">
        <f>IF(B134="","",'FORM. DE INSPEÇÃO'!$I$5)</f>
        <v/>
      </c>
      <c r="B134" s="21" t="str">
        <f t="shared" si="12"/>
        <v/>
      </c>
      <c r="C134" s="21" t="str">
        <f t="shared" si="13"/>
        <v/>
      </c>
      <c r="D134" s="21" t="str">
        <f t="shared" si="14"/>
        <v/>
      </c>
      <c r="E134" s="21" t="str">
        <f>'FORM. DE INSPEÇÃO'!L141</f>
        <v/>
      </c>
      <c r="F134" s="21" t="str">
        <f>'FORM. DE INSPEÇÃO'!M141</f>
        <v/>
      </c>
      <c r="G134" s="22" t="str">
        <f>IF(F134="","",'FORM. DE INSPEÇÃO'!G141&amp;"-"&amp;'FORM. DE INSPEÇÃO'!E141)</f>
        <v/>
      </c>
      <c r="H134" s="149" t="str">
        <f>IF(B134="","",'FORM. DE INSPEÇÃO'!R141)</f>
        <v/>
      </c>
      <c r="I134" s="149" t="str">
        <f>IF(B134="","",'FORM. DE INSPEÇÃO'!A141)</f>
        <v/>
      </c>
      <c r="J134" s="149" t="str">
        <f>IF(B134="","",'FORM. DE INSPEÇÃO'!J141:K141)</f>
        <v/>
      </c>
      <c r="K134" s="149" t="str">
        <f>IF(B134="","",'FORM. DE INSPEÇÃO'!N141)</f>
        <v/>
      </c>
      <c r="L134" s="149" t="str">
        <f>IF(B134="","",'FORM. DE INSPEÇÃO'!P141)</f>
        <v/>
      </c>
      <c r="M134" s="150" t="str">
        <f>IFERROR(VLOOKUP(E134,'TABELA DE DEFEITOS'!$B$4:$F$204,5,0),"")</f>
        <v/>
      </c>
    </row>
    <row r="135" spans="1:13">
      <c r="A135" s="21" t="str">
        <f>IF(B135="","",'FORM. DE INSPEÇÃO'!$I$5)</f>
        <v/>
      </c>
      <c r="B135" s="21" t="str">
        <f t="shared" si="12"/>
        <v/>
      </c>
      <c r="C135" s="21" t="str">
        <f t="shared" si="13"/>
        <v/>
      </c>
      <c r="D135" s="21" t="str">
        <f t="shared" si="14"/>
        <v/>
      </c>
      <c r="E135" s="21" t="str">
        <f>'FORM. DE INSPEÇÃO'!L142</f>
        <v/>
      </c>
      <c r="F135" s="21" t="str">
        <f>'FORM. DE INSPEÇÃO'!M142</f>
        <v/>
      </c>
      <c r="G135" s="22" t="str">
        <f>IF(F135="","",'FORM. DE INSPEÇÃO'!G142&amp;"-"&amp;'FORM. DE INSPEÇÃO'!E142)</f>
        <v/>
      </c>
      <c r="H135" s="149" t="str">
        <f>IF(B135="","",'FORM. DE INSPEÇÃO'!R142)</f>
        <v/>
      </c>
      <c r="I135" s="149" t="str">
        <f>IF(B135="","",'FORM. DE INSPEÇÃO'!A142)</f>
        <v/>
      </c>
      <c r="J135" s="149" t="str">
        <f>IF(B135="","",'FORM. DE INSPEÇÃO'!J142:K142)</f>
        <v/>
      </c>
      <c r="K135" s="149" t="str">
        <f>IF(B135="","",'FORM. DE INSPEÇÃO'!N142)</f>
        <v/>
      </c>
      <c r="L135" s="149" t="str">
        <f>IF(B135="","",'FORM. DE INSPEÇÃO'!P142)</f>
        <v/>
      </c>
      <c r="M135" s="150" t="str">
        <f>IFERROR(VLOOKUP(E135,'TABELA DE DEFEITOS'!$B$4:$F$204,5,0),"")</f>
        <v/>
      </c>
    </row>
    <row r="136" spans="1:13">
      <c r="A136" s="21" t="str">
        <f>IF(B136="","",'FORM. DE INSPEÇÃO'!$I$5)</f>
        <v/>
      </c>
      <c r="B136" s="21" t="str">
        <f t="shared" si="12"/>
        <v/>
      </c>
      <c r="C136" s="21" t="str">
        <f t="shared" si="13"/>
        <v/>
      </c>
      <c r="D136" s="21" t="str">
        <f t="shared" si="14"/>
        <v/>
      </c>
      <c r="E136" s="21" t="str">
        <f>'FORM. DE INSPEÇÃO'!L143</f>
        <v/>
      </c>
      <c r="F136" s="21" t="str">
        <f>'FORM. DE INSPEÇÃO'!M143</f>
        <v/>
      </c>
      <c r="G136" s="22" t="str">
        <f>IF(F136="","",'FORM. DE INSPEÇÃO'!G143&amp;"-"&amp;'FORM. DE INSPEÇÃO'!E143)</f>
        <v/>
      </c>
      <c r="H136" s="149" t="str">
        <f>IF(B136="","",'FORM. DE INSPEÇÃO'!R143)</f>
        <v/>
      </c>
      <c r="I136" s="149" t="str">
        <f>IF(B136="","",'FORM. DE INSPEÇÃO'!A143)</f>
        <v/>
      </c>
      <c r="J136" s="149" t="str">
        <f>IF(B136="","",'FORM. DE INSPEÇÃO'!J143:K143)</f>
        <v/>
      </c>
      <c r="K136" s="149" t="str">
        <f>IF(B136="","",'FORM. DE INSPEÇÃO'!N143)</f>
        <v/>
      </c>
      <c r="L136" s="149" t="str">
        <f>IF(B136="","",'FORM. DE INSPEÇÃO'!P143)</f>
        <v/>
      </c>
      <c r="M136" s="150" t="str">
        <f>IFERROR(VLOOKUP(E136,'TABELA DE DEFEITOS'!$B$4:$F$204,5,0),"")</f>
        <v/>
      </c>
    </row>
    <row r="137" spans="1:13">
      <c r="A137" s="21" t="str">
        <f>IF(B137="","",'FORM. DE INSPEÇÃO'!$I$5)</f>
        <v/>
      </c>
      <c r="B137" s="21" t="str">
        <f t="shared" si="12"/>
        <v/>
      </c>
      <c r="C137" s="21" t="str">
        <f t="shared" si="13"/>
        <v/>
      </c>
      <c r="D137" s="21" t="str">
        <f t="shared" si="14"/>
        <v/>
      </c>
      <c r="E137" s="21" t="str">
        <f>'FORM. DE INSPEÇÃO'!L144</f>
        <v/>
      </c>
      <c r="F137" s="21" t="str">
        <f>'FORM. DE INSPEÇÃO'!M144</f>
        <v/>
      </c>
      <c r="G137" s="22" t="str">
        <f>IF(F137="","",'FORM. DE INSPEÇÃO'!G144&amp;"-"&amp;'FORM. DE INSPEÇÃO'!E144)</f>
        <v/>
      </c>
      <c r="H137" s="149" t="str">
        <f>IF(B137="","",'FORM. DE INSPEÇÃO'!R144)</f>
        <v/>
      </c>
      <c r="I137" s="149" t="str">
        <f>IF(B137="","",'FORM. DE INSPEÇÃO'!A144)</f>
        <v/>
      </c>
      <c r="J137" s="149" t="str">
        <f>IF(B137="","",'FORM. DE INSPEÇÃO'!J144:K144)</f>
        <v/>
      </c>
      <c r="K137" s="149" t="str">
        <f>IF(B137="","",'FORM. DE INSPEÇÃO'!N144)</f>
        <v/>
      </c>
      <c r="L137" s="149" t="str">
        <f>IF(B137="","",'FORM. DE INSPEÇÃO'!P144)</f>
        <v/>
      </c>
      <c r="M137" s="150" t="str">
        <f>IFERROR(VLOOKUP(E137,'TABELA DE DEFEITOS'!$B$4:$F$204,5,0),"")</f>
        <v/>
      </c>
    </row>
    <row r="138" spans="1:13">
      <c r="A138" s="21" t="str">
        <f>IF(B138="","",'FORM. DE INSPEÇÃO'!$I$5)</f>
        <v/>
      </c>
      <c r="B138" s="21" t="str">
        <f t="shared" si="12"/>
        <v/>
      </c>
      <c r="C138" s="21" t="str">
        <f t="shared" si="13"/>
        <v/>
      </c>
      <c r="D138" s="21" t="str">
        <f t="shared" si="14"/>
        <v/>
      </c>
      <c r="E138" s="21" t="str">
        <f>'FORM. DE INSPEÇÃO'!L145</f>
        <v/>
      </c>
      <c r="F138" s="21" t="str">
        <f>'FORM. DE INSPEÇÃO'!M145</f>
        <v/>
      </c>
      <c r="G138" s="22" t="str">
        <f>IF(F138="","",'FORM. DE INSPEÇÃO'!G145&amp;"-"&amp;'FORM. DE INSPEÇÃO'!E145)</f>
        <v/>
      </c>
      <c r="H138" s="149" t="str">
        <f>IF(B138="","",'FORM. DE INSPEÇÃO'!R145)</f>
        <v/>
      </c>
      <c r="I138" s="149" t="str">
        <f>IF(B138="","",'FORM. DE INSPEÇÃO'!A145)</f>
        <v/>
      </c>
      <c r="J138" s="149" t="str">
        <f>IF(B138="","",'FORM. DE INSPEÇÃO'!J145:K145)</f>
        <v/>
      </c>
      <c r="K138" s="149" t="str">
        <f>IF(B138="","",'FORM. DE INSPEÇÃO'!N145)</f>
        <v/>
      </c>
      <c r="L138" s="149" t="str">
        <f>IF(B138="","",'FORM. DE INSPEÇÃO'!P145)</f>
        <v/>
      </c>
      <c r="M138" s="150" t="str">
        <f>IFERROR(VLOOKUP(E138,'TABELA DE DEFEITOS'!$B$4:$F$204,5,0),"")</f>
        <v/>
      </c>
    </row>
    <row r="139" spans="1:13">
      <c r="A139" s="21" t="str">
        <f>IF(B139="","",'FORM. DE INSPEÇÃO'!$I$5)</f>
        <v/>
      </c>
      <c r="B139" s="21" t="str">
        <f t="shared" si="12"/>
        <v/>
      </c>
      <c r="C139" s="21" t="str">
        <f t="shared" si="13"/>
        <v/>
      </c>
      <c r="D139" s="21" t="str">
        <f t="shared" si="14"/>
        <v/>
      </c>
      <c r="E139" s="21" t="str">
        <f>'FORM. DE INSPEÇÃO'!L146</f>
        <v/>
      </c>
      <c r="F139" s="21" t="str">
        <f>'FORM. DE INSPEÇÃO'!M146</f>
        <v/>
      </c>
      <c r="G139" s="22" t="str">
        <f>IF(F139="","",'FORM. DE INSPEÇÃO'!G146&amp;"-"&amp;'FORM. DE INSPEÇÃO'!E146)</f>
        <v/>
      </c>
      <c r="H139" s="149" t="str">
        <f>IF(B139="","",'FORM. DE INSPEÇÃO'!R146)</f>
        <v/>
      </c>
      <c r="I139" s="149" t="str">
        <f>IF(B139="","",'FORM. DE INSPEÇÃO'!A146)</f>
        <v/>
      </c>
      <c r="J139" s="149" t="str">
        <f>IF(B139="","",'FORM. DE INSPEÇÃO'!J146:K146)</f>
        <v/>
      </c>
      <c r="K139" s="149" t="str">
        <f>IF(B139="","",'FORM. DE INSPEÇÃO'!N146)</f>
        <v/>
      </c>
      <c r="L139" s="149" t="str">
        <f>IF(B139="","",'FORM. DE INSPEÇÃO'!P146)</f>
        <v/>
      </c>
      <c r="M139" s="150" t="str">
        <f>IFERROR(VLOOKUP(E139,'TABELA DE DEFEITOS'!$B$4:$F$204,5,0),"")</f>
        <v/>
      </c>
    </row>
    <row r="140" spans="1:13">
      <c r="A140" s="21" t="str">
        <f>IF(B140="","",'FORM. DE INSPEÇÃO'!$I$5)</f>
        <v/>
      </c>
      <c r="B140" s="21" t="str">
        <f t="shared" si="12"/>
        <v/>
      </c>
      <c r="C140" s="21" t="str">
        <f t="shared" si="13"/>
        <v/>
      </c>
      <c r="D140" s="21" t="str">
        <f t="shared" si="14"/>
        <v/>
      </c>
      <c r="E140" s="21" t="str">
        <f>'FORM. DE INSPEÇÃO'!L147</f>
        <v/>
      </c>
      <c r="F140" s="21" t="str">
        <f>'FORM. DE INSPEÇÃO'!M147</f>
        <v/>
      </c>
      <c r="G140" s="22" t="str">
        <f>IF(F140="","",'FORM. DE INSPEÇÃO'!G147&amp;"-"&amp;'FORM. DE INSPEÇÃO'!E147)</f>
        <v/>
      </c>
      <c r="H140" s="149" t="str">
        <f>IF(B140="","",'FORM. DE INSPEÇÃO'!R147)</f>
        <v/>
      </c>
      <c r="I140" s="149" t="str">
        <f>IF(B140="","",'FORM. DE INSPEÇÃO'!A147)</f>
        <v/>
      </c>
      <c r="J140" s="149" t="str">
        <f>IF(B140="","",'FORM. DE INSPEÇÃO'!J147:K147)</f>
        <v/>
      </c>
      <c r="K140" s="149" t="str">
        <f>IF(B140="","",'FORM. DE INSPEÇÃO'!N147)</f>
        <v/>
      </c>
      <c r="L140" s="149" t="str">
        <f>IF(B140="","",'FORM. DE INSPEÇÃO'!P147)</f>
        <v/>
      </c>
      <c r="M140" s="150" t="str">
        <f>IFERROR(VLOOKUP(E140,'TABELA DE DEFEITOS'!$B$4:$F$204,5,0),"")</f>
        <v/>
      </c>
    </row>
    <row r="141" spans="1:13">
      <c r="A141" s="21" t="str">
        <f>IF(B141="","",'FORM. DE INSPEÇÃO'!$I$5)</f>
        <v/>
      </c>
      <c r="B141" s="21" t="str">
        <f t="shared" si="12"/>
        <v/>
      </c>
      <c r="C141" s="21" t="str">
        <f t="shared" si="13"/>
        <v/>
      </c>
      <c r="D141" s="21" t="str">
        <f t="shared" si="14"/>
        <v/>
      </c>
      <c r="E141" s="21" t="str">
        <f>'FORM. DE INSPEÇÃO'!L148</f>
        <v/>
      </c>
      <c r="F141" s="21" t="str">
        <f>'FORM. DE INSPEÇÃO'!M148</f>
        <v/>
      </c>
      <c r="G141" s="22" t="str">
        <f>IF(F141="","",'FORM. DE INSPEÇÃO'!G148&amp;"-"&amp;'FORM. DE INSPEÇÃO'!E148)</f>
        <v/>
      </c>
      <c r="H141" s="149" t="str">
        <f>IF(B141="","",'FORM. DE INSPEÇÃO'!R148)</f>
        <v/>
      </c>
      <c r="I141" s="149" t="str">
        <f>IF(B141="","",'FORM. DE INSPEÇÃO'!A148)</f>
        <v/>
      </c>
      <c r="J141" s="149" t="str">
        <f>IF(B141="","",'FORM. DE INSPEÇÃO'!J148:K148)</f>
        <v/>
      </c>
      <c r="K141" s="149" t="str">
        <f>IF(B141="","",'FORM. DE INSPEÇÃO'!N148)</f>
        <v/>
      </c>
      <c r="L141" s="149" t="str">
        <f>IF(B141="","",'FORM. DE INSPEÇÃO'!P148)</f>
        <v/>
      </c>
      <c r="M141" s="150" t="str">
        <f>IFERROR(VLOOKUP(E141,'TABELA DE DEFEITOS'!$B$4:$F$204,5,0),"")</f>
        <v/>
      </c>
    </row>
    <row r="142" spans="1:13">
      <c r="A142" s="21" t="str">
        <f>IF(B142="","",'FORM. DE INSPEÇÃO'!$I$5)</f>
        <v/>
      </c>
      <c r="B142" s="21" t="str">
        <f t="shared" si="12"/>
        <v/>
      </c>
      <c r="C142" s="21" t="str">
        <f t="shared" si="13"/>
        <v/>
      </c>
      <c r="D142" s="21" t="str">
        <f t="shared" si="14"/>
        <v/>
      </c>
      <c r="E142" s="21" t="str">
        <f>'FORM. DE INSPEÇÃO'!L149</f>
        <v/>
      </c>
      <c r="F142" s="21" t="str">
        <f>'FORM. DE INSPEÇÃO'!M149</f>
        <v/>
      </c>
      <c r="G142" s="22" t="str">
        <f>IF(F142="","",'FORM. DE INSPEÇÃO'!G149&amp;"-"&amp;'FORM. DE INSPEÇÃO'!E149)</f>
        <v/>
      </c>
      <c r="H142" s="149" t="str">
        <f>IF(B142="","",'FORM. DE INSPEÇÃO'!R149)</f>
        <v/>
      </c>
      <c r="I142" s="149" t="str">
        <f>IF(B142="","",'FORM. DE INSPEÇÃO'!A149)</f>
        <v/>
      </c>
      <c r="J142" s="149" t="str">
        <f>IF(B142="","",'FORM. DE INSPEÇÃO'!J149:K149)</f>
        <v/>
      </c>
      <c r="K142" s="149" t="str">
        <f>IF(B142="","",'FORM. DE INSPEÇÃO'!N149)</f>
        <v/>
      </c>
      <c r="L142" s="149" t="str">
        <f>IF(B142="","",'FORM. DE INSPEÇÃO'!P149)</f>
        <v/>
      </c>
      <c r="M142" s="150" t="str">
        <f>IFERROR(VLOOKUP(E142,'TABELA DE DEFEITOS'!$B$4:$F$204,5,0),"")</f>
        <v/>
      </c>
    </row>
    <row r="143" spans="1:13">
      <c r="A143" s="21" t="str">
        <f>IF(B143="","",'FORM. DE INSPEÇÃO'!$I$5)</f>
        <v/>
      </c>
      <c r="B143" s="21" t="str">
        <f t="shared" si="12"/>
        <v/>
      </c>
      <c r="C143" s="21" t="str">
        <f t="shared" si="13"/>
        <v/>
      </c>
      <c r="D143" s="21" t="str">
        <f t="shared" si="14"/>
        <v/>
      </c>
      <c r="E143" s="21" t="str">
        <f>'FORM. DE INSPEÇÃO'!L150</f>
        <v/>
      </c>
      <c r="F143" s="21" t="str">
        <f>'FORM. DE INSPEÇÃO'!M150</f>
        <v/>
      </c>
      <c r="G143" s="22" t="str">
        <f>IF(F143="","",'FORM. DE INSPEÇÃO'!G150&amp;"-"&amp;'FORM. DE INSPEÇÃO'!E150)</f>
        <v/>
      </c>
      <c r="H143" s="149" t="str">
        <f>IF(B143="","",'FORM. DE INSPEÇÃO'!R150)</f>
        <v/>
      </c>
      <c r="I143" s="149" t="str">
        <f>IF(B143="","",'FORM. DE INSPEÇÃO'!A150)</f>
        <v/>
      </c>
      <c r="J143" s="149" t="str">
        <f>IF(B143="","",'FORM. DE INSPEÇÃO'!J150:K150)</f>
        <v/>
      </c>
      <c r="K143" s="149" t="str">
        <f>IF(B143="","",'FORM. DE INSPEÇÃO'!N150)</f>
        <v/>
      </c>
      <c r="L143" s="149" t="str">
        <f>IF(B143="","",'FORM. DE INSPEÇÃO'!P150)</f>
        <v/>
      </c>
      <c r="M143" s="150" t="str">
        <f>IFERROR(VLOOKUP(E143,'TABELA DE DEFEITOS'!$B$4:$F$204,5,0),"")</f>
        <v/>
      </c>
    </row>
    <row r="144" spans="1:13">
      <c r="A144" s="21" t="str">
        <f>IF(B144="","",'FORM. DE INSPEÇÃO'!$I$5)</f>
        <v/>
      </c>
      <c r="B144" s="21" t="str">
        <f t="shared" si="12"/>
        <v/>
      </c>
      <c r="C144" s="21" t="str">
        <f t="shared" si="13"/>
        <v/>
      </c>
      <c r="D144" s="21" t="str">
        <f t="shared" si="14"/>
        <v/>
      </c>
      <c r="E144" s="21" t="str">
        <f>'FORM. DE INSPEÇÃO'!L151</f>
        <v/>
      </c>
      <c r="F144" s="21" t="str">
        <f>'FORM. DE INSPEÇÃO'!M151</f>
        <v/>
      </c>
      <c r="G144" s="22" t="str">
        <f>IF(F144="","",'FORM. DE INSPEÇÃO'!G151&amp;"-"&amp;'FORM. DE INSPEÇÃO'!E151)</f>
        <v/>
      </c>
      <c r="H144" s="149" t="str">
        <f>IF(B144="","",'FORM. DE INSPEÇÃO'!R151)</f>
        <v/>
      </c>
      <c r="I144" s="149" t="str">
        <f>IF(B144="","",'FORM. DE INSPEÇÃO'!A151)</f>
        <v/>
      </c>
      <c r="J144" s="149" t="str">
        <f>IF(B144="","",'FORM. DE INSPEÇÃO'!J151:K151)</f>
        <v/>
      </c>
      <c r="K144" s="149" t="str">
        <f>IF(B144="","",'FORM. DE INSPEÇÃO'!N151)</f>
        <v/>
      </c>
      <c r="L144" s="149" t="str">
        <f>IF(B144="","",'FORM. DE INSPEÇÃO'!P151)</f>
        <v/>
      </c>
      <c r="M144" s="150" t="str">
        <f>IFERROR(VLOOKUP(E144,'TABELA DE DEFEITOS'!$B$4:$F$204,5,0),"")</f>
        <v/>
      </c>
    </row>
    <row r="145" spans="1:13">
      <c r="A145" s="21" t="str">
        <f>IF(B145="","",'FORM. DE INSPEÇÃO'!$I$5)</f>
        <v/>
      </c>
      <c r="B145" s="21" t="str">
        <f t="shared" si="12"/>
        <v/>
      </c>
      <c r="C145" s="21" t="str">
        <f t="shared" si="13"/>
        <v/>
      </c>
      <c r="D145" s="21" t="str">
        <f t="shared" si="14"/>
        <v/>
      </c>
      <c r="E145" s="21" t="str">
        <f>'FORM. DE INSPEÇÃO'!L152</f>
        <v/>
      </c>
      <c r="F145" s="21" t="str">
        <f>'FORM. DE INSPEÇÃO'!M152</f>
        <v/>
      </c>
      <c r="G145" s="22" t="str">
        <f>IF(F145="","",'FORM. DE INSPEÇÃO'!G152&amp;"-"&amp;'FORM. DE INSPEÇÃO'!E152)</f>
        <v/>
      </c>
      <c r="H145" s="149" t="str">
        <f>IF(B145="","",'FORM. DE INSPEÇÃO'!R152)</f>
        <v/>
      </c>
      <c r="I145" s="149" t="str">
        <f>IF(B145="","",'FORM. DE INSPEÇÃO'!A152)</f>
        <v/>
      </c>
      <c r="J145" s="149" t="str">
        <f>IF(B145="","",'FORM. DE INSPEÇÃO'!J152:K152)</f>
        <v/>
      </c>
      <c r="K145" s="149" t="str">
        <f>IF(B145="","",'FORM. DE INSPEÇÃO'!N152)</f>
        <v/>
      </c>
      <c r="L145" s="149" t="str">
        <f>IF(B145="","",'FORM. DE INSPEÇÃO'!P152)</f>
        <v/>
      </c>
      <c r="M145" s="150" t="str">
        <f>IFERROR(VLOOKUP(E145,'TABELA DE DEFEITOS'!$B$4:$F$204,5,0),"")</f>
        <v/>
      </c>
    </row>
    <row r="146" spans="1:13">
      <c r="A146" s="21" t="str">
        <f>IF(B146="","",'FORM. DE INSPEÇÃO'!$I$5)</f>
        <v/>
      </c>
      <c r="B146" s="21" t="str">
        <f t="shared" si="12"/>
        <v/>
      </c>
      <c r="C146" s="21" t="str">
        <f t="shared" si="13"/>
        <v/>
      </c>
      <c r="D146" s="21" t="str">
        <f t="shared" si="14"/>
        <v/>
      </c>
      <c r="E146" s="21" t="str">
        <f>'FORM. DE INSPEÇÃO'!L153</f>
        <v/>
      </c>
      <c r="F146" s="21" t="str">
        <f>'FORM. DE INSPEÇÃO'!M153</f>
        <v/>
      </c>
      <c r="G146" s="22" t="str">
        <f>IF(F146="","",'FORM. DE INSPEÇÃO'!G153&amp;"-"&amp;'FORM. DE INSPEÇÃO'!E153)</f>
        <v/>
      </c>
      <c r="H146" s="149" t="str">
        <f>IF(B146="","",'FORM. DE INSPEÇÃO'!R153)</f>
        <v/>
      </c>
      <c r="I146" s="149" t="str">
        <f>IF(B146="","",'FORM. DE INSPEÇÃO'!A153)</f>
        <v/>
      </c>
      <c r="J146" s="149" t="str">
        <f>IF(B146="","",'FORM. DE INSPEÇÃO'!J153:K153)</f>
        <v/>
      </c>
      <c r="K146" s="149" t="str">
        <f>IF(B146="","",'FORM. DE INSPEÇÃO'!N153)</f>
        <v/>
      </c>
      <c r="L146" s="149" t="str">
        <f>IF(B146="","",'FORM. DE INSPEÇÃO'!P153)</f>
        <v/>
      </c>
      <c r="M146" s="150" t="str">
        <f>IFERROR(VLOOKUP(E146,'TABELA DE DEFEITOS'!$B$4:$F$204,5,0),"")</f>
        <v/>
      </c>
    </row>
    <row r="147" spans="1:13">
      <c r="A147" s="21" t="str">
        <f>IF(B147="","",'FORM. DE INSPEÇÃO'!$I$5)</f>
        <v/>
      </c>
      <c r="B147" s="21" t="str">
        <f t="shared" si="12"/>
        <v/>
      </c>
      <c r="C147" s="21" t="str">
        <f t="shared" si="13"/>
        <v/>
      </c>
      <c r="D147" s="21" t="str">
        <f t="shared" si="14"/>
        <v/>
      </c>
      <c r="E147" s="21" t="str">
        <f>'FORM. DE INSPEÇÃO'!L154</f>
        <v/>
      </c>
      <c r="F147" s="21" t="str">
        <f>'FORM. DE INSPEÇÃO'!M154</f>
        <v/>
      </c>
      <c r="G147" s="22" t="str">
        <f>IF(F147="","",'FORM. DE INSPEÇÃO'!G154&amp;"-"&amp;'FORM. DE INSPEÇÃO'!E154)</f>
        <v/>
      </c>
      <c r="H147" s="149" t="str">
        <f>IF(B147="","",'FORM. DE INSPEÇÃO'!R154)</f>
        <v/>
      </c>
      <c r="I147" s="149" t="str">
        <f>IF(B147="","",'FORM. DE INSPEÇÃO'!A154)</f>
        <v/>
      </c>
      <c r="J147" s="149" t="str">
        <f>IF(B147="","",'FORM. DE INSPEÇÃO'!J154:K154)</f>
        <v/>
      </c>
      <c r="K147" s="149" t="str">
        <f>IF(B147="","",'FORM. DE INSPEÇÃO'!N154)</f>
        <v/>
      </c>
      <c r="L147" s="149" t="str">
        <f>IF(B147="","",'FORM. DE INSPEÇÃO'!P154)</f>
        <v/>
      </c>
      <c r="M147" s="150" t="str">
        <f>IFERROR(VLOOKUP(E147,'TABELA DE DEFEITOS'!$B$4:$F$204,5,0),"")</f>
        <v/>
      </c>
    </row>
    <row r="148" spans="1:13">
      <c r="A148" s="21" t="str">
        <f>IF(B148="","",'FORM. DE INSPEÇÃO'!$I$5)</f>
        <v/>
      </c>
      <c r="B148" s="21" t="str">
        <f t="shared" si="12"/>
        <v/>
      </c>
      <c r="C148" s="21" t="str">
        <f t="shared" si="13"/>
        <v/>
      </c>
      <c r="D148" s="21" t="str">
        <f t="shared" si="14"/>
        <v/>
      </c>
      <c r="E148" s="21" t="str">
        <f>'FORM. DE INSPEÇÃO'!L155</f>
        <v/>
      </c>
      <c r="F148" s="21" t="str">
        <f>'FORM. DE INSPEÇÃO'!M155</f>
        <v/>
      </c>
      <c r="G148" s="22" t="str">
        <f>IF(F148="","",'FORM. DE INSPEÇÃO'!G155&amp;"-"&amp;'FORM. DE INSPEÇÃO'!E155)</f>
        <v/>
      </c>
      <c r="H148" s="149" t="str">
        <f>IF(B148="","",'FORM. DE INSPEÇÃO'!R155)</f>
        <v/>
      </c>
      <c r="I148" s="149" t="str">
        <f>IF(B148="","",'FORM. DE INSPEÇÃO'!A155)</f>
        <v/>
      </c>
      <c r="J148" s="149" t="str">
        <f>IF(B148="","",'FORM. DE INSPEÇÃO'!J155:K155)</f>
        <v/>
      </c>
      <c r="K148" s="149" t="str">
        <f>IF(B148="","",'FORM. DE INSPEÇÃO'!N155)</f>
        <v/>
      </c>
      <c r="L148" s="149" t="str">
        <f>IF(B148="","",'FORM. DE INSPEÇÃO'!P155)</f>
        <v/>
      </c>
      <c r="M148" s="150" t="str">
        <f>IFERROR(VLOOKUP(E148,'TABELA DE DEFEITOS'!$B$4:$F$204,5,0),"")</f>
        <v/>
      </c>
    </row>
    <row r="149" spans="1:13">
      <c r="A149" s="21" t="str">
        <f>IF(B149="","",'FORM. DE INSPEÇÃO'!$I$5)</f>
        <v/>
      </c>
      <c r="B149" s="21" t="str">
        <f t="shared" si="12"/>
        <v/>
      </c>
      <c r="C149" s="21" t="str">
        <f t="shared" si="13"/>
        <v/>
      </c>
      <c r="D149" s="21" t="str">
        <f t="shared" si="14"/>
        <v/>
      </c>
      <c r="E149" s="21" t="str">
        <f>'FORM. DE INSPEÇÃO'!L156</f>
        <v/>
      </c>
      <c r="F149" s="21" t="str">
        <f>'FORM. DE INSPEÇÃO'!M156</f>
        <v/>
      </c>
      <c r="G149" s="22" t="str">
        <f>IF(F149="","",'FORM. DE INSPEÇÃO'!G156&amp;"-"&amp;'FORM. DE INSPEÇÃO'!E156)</f>
        <v/>
      </c>
      <c r="H149" s="149" t="str">
        <f>IF(B149="","",'FORM. DE INSPEÇÃO'!R156)</f>
        <v/>
      </c>
      <c r="I149" s="149" t="str">
        <f>IF(B149="","",'FORM. DE INSPEÇÃO'!A156)</f>
        <v/>
      </c>
      <c r="J149" s="149" t="str">
        <f>IF(B149="","",'FORM. DE INSPEÇÃO'!J156:K156)</f>
        <v/>
      </c>
      <c r="K149" s="149" t="str">
        <f>IF(B149="","",'FORM. DE INSPEÇÃO'!N156)</f>
        <v/>
      </c>
      <c r="L149" s="149" t="str">
        <f>IF(B149="","",'FORM. DE INSPEÇÃO'!P156)</f>
        <v/>
      </c>
      <c r="M149" s="150" t="str">
        <f>IFERROR(VLOOKUP(E149,'TABELA DE DEFEITOS'!$B$4:$F$204,5,0),"")</f>
        <v/>
      </c>
    </row>
    <row r="150" spans="1:13">
      <c r="A150" s="21" t="str">
        <f>IF(B150="","",'FORM. DE INSPEÇÃO'!$I$5)</f>
        <v/>
      </c>
      <c r="B150" s="21" t="str">
        <f t="shared" si="12"/>
        <v/>
      </c>
      <c r="C150" s="21" t="str">
        <f t="shared" si="13"/>
        <v/>
      </c>
      <c r="D150" s="21" t="str">
        <f t="shared" si="14"/>
        <v/>
      </c>
      <c r="E150" s="21" t="str">
        <f>'FORM. DE INSPEÇÃO'!L157</f>
        <v/>
      </c>
      <c r="F150" s="21" t="str">
        <f>'FORM. DE INSPEÇÃO'!M157</f>
        <v/>
      </c>
      <c r="G150" s="22" t="str">
        <f>IF(F150="","",'FORM. DE INSPEÇÃO'!G157&amp;"-"&amp;'FORM. DE INSPEÇÃO'!E157)</f>
        <v/>
      </c>
      <c r="H150" s="149" t="str">
        <f>IF(B150="","",'FORM. DE INSPEÇÃO'!R157)</f>
        <v/>
      </c>
      <c r="I150" s="149" t="str">
        <f>IF(B150="","",'FORM. DE INSPEÇÃO'!A157)</f>
        <v/>
      </c>
      <c r="J150" s="149" t="str">
        <f>IF(B150="","",'FORM. DE INSPEÇÃO'!J157:K157)</f>
        <v/>
      </c>
      <c r="K150" s="149" t="str">
        <f>IF(B150="","",'FORM. DE INSPEÇÃO'!N157)</f>
        <v/>
      </c>
      <c r="L150" s="149" t="str">
        <f>IF(B150="","",'FORM. DE INSPEÇÃO'!P157)</f>
        <v/>
      </c>
      <c r="M150" s="150" t="str">
        <f>IFERROR(VLOOKUP(E150,'TABELA DE DEFEITOS'!$B$4:$F$204,5,0),"")</f>
        <v/>
      </c>
    </row>
    <row r="151" spans="1:13">
      <c r="A151" s="21" t="str">
        <f>IF(B151="","",'FORM. DE INSPEÇÃO'!$I$5)</f>
        <v/>
      </c>
      <c r="B151" s="21" t="str">
        <f t="shared" si="12"/>
        <v/>
      </c>
      <c r="C151" s="21" t="str">
        <f t="shared" si="13"/>
        <v/>
      </c>
      <c r="D151" s="21" t="str">
        <f t="shared" si="14"/>
        <v/>
      </c>
      <c r="E151" s="21" t="str">
        <f>'FORM. DE INSPEÇÃO'!L158</f>
        <v/>
      </c>
      <c r="F151" s="21" t="str">
        <f>'FORM. DE INSPEÇÃO'!M158</f>
        <v/>
      </c>
      <c r="G151" s="22" t="str">
        <f>IF(F151="","",'FORM. DE INSPEÇÃO'!G158&amp;"-"&amp;'FORM. DE INSPEÇÃO'!E158)</f>
        <v/>
      </c>
      <c r="H151" s="149" t="str">
        <f>IF(B151="","",'FORM. DE INSPEÇÃO'!R158)</f>
        <v/>
      </c>
      <c r="I151" s="149" t="str">
        <f>IF(B151="","",'FORM. DE INSPEÇÃO'!A158)</f>
        <v/>
      </c>
      <c r="J151" s="149" t="str">
        <f>IF(B151="","",'FORM. DE INSPEÇÃO'!J158:K158)</f>
        <v/>
      </c>
      <c r="K151" s="149" t="str">
        <f>IF(B151="","",'FORM. DE INSPEÇÃO'!N158)</f>
        <v/>
      </c>
      <c r="L151" s="149" t="str">
        <f>IF(B151="","",'FORM. DE INSPEÇÃO'!P158)</f>
        <v/>
      </c>
      <c r="M151" s="150" t="str">
        <f>IFERROR(VLOOKUP(E151,'TABELA DE DEFEITOS'!$B$4:$F$204,5,0),"")</f>
        <v/>
      </c>
    </row>
    <row r="152" spans="1:13">
      <c r="A152" s="21" t="str">
        <f>IF(B152="","",'FORM. DE INSPEÇÃO'!$I$5)</f>
        <v/>
      </c>
      <c r="B152" s="21" t="str">
        <f t="shared" si="12"/>
        <v/>
      </c>
      <c r="C152" s="21" t="str">
        <f t="shared" si="13"/>
        <v/>
      </c>
      <c r="D152" s="21" t="str">
        <f t="shared" si="14"/>
        <v/>
      </c>
      <c r="E152" s="21" t="str">
        <f>'FORM. DE INSPEÇÃO'!L159</f>
        <v/>
      </c>
      <c r="F152" s="21" t="str">
        <f>'FORM. DE INSPEÇÃO'!M159</f>
        <v/>
      </c>
      <c r="G152" s="22" t="str">
        <f>IF(F152="","",'FORM. DE INSPEÇÃO'!G159&amp;"-"&amp;'FORM. DE INSPEÇÃO'!E159)</f>
        <v/>
      </c>
      <c r="H152" s="149" t="str">
        <f>IF(B152="","",'FORM. DE INSPEÇÃO'!R159)</f>
        <v/>
      </c>
      <c r="I152" s="149" t="str">
        <f>IF(B152="","",'FORM. DE INSPEÇÃO'!A159)</f>
        <v/>
      </c>
      <c r="J152" s="149" t="str">
        <f>IF(B152="","",'FORM. DE INSPEÇÃO'!J159:K159)</f>
        <v/>
      </c>
      <c r="K152" s="149" t="str">
        <f>IF(B152="","",'FORM. DE INSPEÇÃO'!N159)</f>
        <v/>
      </c>
      <c r="L152" s="149" t="str">
        <f>IF(B152="","",'FORM. DE INSPEÇÃO'!P159)</f>
        <v/>
      </c>
      <c r="M152" s="150" t="str">
        <f>IFERROR(VLOOKUP(E152,'TABELA DE DEFEITOS'!$B$4:$F$204,5,0),"")</f>
        <v/>
      </c>
    </row>
    <row r="153" spans="1:13">
      <c r="A153" s="21" t="str">
        <f>IF(B153="","",'FORM. DE INSPEÇÃO'!$I$5)</f>
        <v/>
      </c>
      <c r="B153" s="21" t="str">
        <f t="shared" si="12"/>
        <v/>
      </c>
      <c r="C153" s="21" t="str">
        <f t="shared" si="13"/>
        <v/>
      </c>
      <c r="D153" s="21" t="str">
        <f t="shared" si="14"/>
        <v/>
      </c>
      <c r="E153" s="21" t="str">
        <f>'FORM. DE INSPEÇÃO'!L160</f>
        <v/>
      </c>
      <c r="F153" s="21" t="str">
        <f>'FORM. DE INSPEÇÃO'!M160</f>
        <v/>
      </c>
      <c r="G153" s="22" t="str">
        <f>IF(F153="","",'FORM. DE INSPEÇÃO'!G160&amp;"-"&amp;'FORM. DE INSPEÇÃO'!E160)</f>
        <v/>
      </c>
      <c r="H153" s="149" t="str">
        <f>IF(B153="","",'FORM. DE INSPEÇÃO'!R160)</f>
        <v/>
      </c>
      <c r="I153" s="149" t="str">
        <f>IF(B153="","",'FORM. DE INSPEÇÃO'!A160)</f>
        <v/>
      </c>
      <c r="J153" s="149" t="str">
        <f>IF(B153="","",'FORM. DE INSPEÇÃO'!J160:K160)</f>
        <v/>
      </c>
      <c r="K153" s="149" t="str">
        <f>IF(B153="","",'FORM. DE INSPEÇÃO'!N160)</f>
        <v/>
      </c>
      <c r="L153" s="149" t="str">
        <f>IF(B153="","",'FORM. DE INSPEÇÃO'!P160)</f>
        <v/>
      </c>
      <c r="M153" s="150" t="str">
        <f>IFERROR(VLOOKUP(E153,'TABELA DE DEFEITOS'!$B$4:$F$204,5,0),"")</f>
        <v/>
      </c>
    </row>
    <row r="154" spans="1:13">
      <c r="A154" s="21" t="str">
        <f>IF(B154="","",'FORM. DE INSPEÇÃO'!$I$5)</f>
        <v/>
      </c>
      <c r="B154" s="21" t="str">
        <f t="shared" si="12"/>
        <v/>
      </c>
      <c r="C154" s="21" t="str">
        <f t="shared" si="13"/>
        <v/>
      </c>
      <c r="D154" s="21" t="str">
        <f t="shared" si="14"/>
        <v/>
      </c>
      <c r="E154" s="21" t="str">
        <f>'FORM. DE INSPEÇÃO'!L161</f>
        <v/>
      </c>
      <c r="F154" s="21" t="str">
        <f>'FORM. DE INSPEÇÃO'!M161</f>
        <v/>
      </c>
      <c r="G154" s="22" t="str">
        <f>IF(F154="","",'FORM. DE INSPEÇÃO'!G161&amp;"-"&amp;'FORM. DE INSPEÇÃO'!E161)</f>
        <v/>
      </c>
      <c r="H154" s="149" t="str">
        <f>IF(B154="","",'FORM. DE INSPEÇÃO'!R161)</f>
        <v/>
      </c>
      <c r="I154" s="149" t="str">
        <f>IF(B154="","",'FORM. DE INSPEÇÃO'!A161)</f>
        <v/>
      </c>
      <c r="J154" s="149" t="str">
        <f>IF(B154="","",'FORM. DE INSPEÇÃO'!J161:K161)</f>
        <v/>
      </c>
      <c r="K154" s="149" t="str">
        <f>IF(B154="","",'FORM. DE INSPEÇÃO'!N161)</f>
        <v/>
      </c>
      <c r="L154" s="149" t="str">
        <f>IF(B154="","",'FORM. DE INSPEÇÃO'!P161)</f>
        <v/>
      </c>
      <c r="M154" s="150" t="str">
        <f>IFERROR(VLOOKUP(E154,'TABELA DE DEFEITOS'!$B$4:$F$204,5,0),"")</f>
        <v/>
      </c>
    </row>
    <row r="155" spans="1:13">
      <c r="A155" s="21" t="str">
        <f>IF(B155="","",'FORM. DE INSPEÇÃO'!$I$5)</f>
        <v/>
      </c>
      <c r="B155" s="21" t="str">
        <f t="shared" si="12"/>
        <v/>
      </c>
      <c r="C155" s="21" t="str">
        <f t="shared" si="13"/>
        <v/>
      </c>
      <c r="D155" s="21" t="str">
        <f t="shared" si="14"/>
        <v/>
      </c>
      <c r="E155" s="21" t="str">
        <f>'FORM. DE INSPEÇÃO'!L162</f>
        <v/>
      </c>
      <c r="F155" s="21" t="str">
        <f>'FORM. DE INSPEÇÃO'!M162</f>
        <v/>
      </c>
      <c r="G155" s="22" t="str">
        <f>IF(F155="","",'FORM. DE INSPEÇÃO'!G162&amp;"-"&amp;'FORM. DE INSPEÇÃO'!E162)</f>
        <v/>
      </c>
      <c r="H155" s="149" t="str">
        <f>IF(B155="","",'FORM. DE INSPEÇÃO'!R162)</f>
        <v/>
      </c>
      <c r="I155" s="149" t="str">
        <f>IF(B155="","",'FORM. DE INSPEÇÃO'!A162)</f>
        <v/>
      </c>
      <c r="J155" s="149" t="str">
        <f>IF(B155="","",'FORM. DE INSPEÇÃO'!J162:K162)</f>
        <v/>
      </c>
      <c r="K155" s="149" t="str">
        <f>IF(B155="","",'FORM. DE INSPEÇÃO'!N162)</f>
        <v/>
      </c>
      <c r="L155" s="149" t="str">
        <f>IF(B155="","",'FORM. DE INSPEÇÃO'!P162)</f>
        <v/>
      </c>
      <c r="M155" s="150" t="str">
        <f>IFERROR(VLOOKUP(E155,'TABELA DE DEFEITOS'!$B$4:$F$204,5,0),"")</f>
        <v/>
      </c>
    </row>
    <row r="156" spans="1:13">
      <c r="A156" s="21" t="str">
        <f>IF(B156="","",'FORM. DE INSPEÇÃO'!$I$5)</f>
        <v/>
      </c>
      <c r="B156" s="21" t="str">
        <f t="shared" si="12"/>
        <v/>
      </c>
      <c r="C156" s="21" t="str">
        <f t="shared" si="13"/>
        <v/>
      </c>
      <c r="D156" s="21" t="str">
        <f t="shared" si="14"/>
        <v/>
      </c>
      <c r="E156" s="21" t="str">
        <f>'FORM. DE INSPEÇÃO'!L163</f>
        <v/>
      </c>
      <c r="F156" s="21" t="str">
        <f>'FORM. DE INSPEÇÃO'!M163</f>
        <v/>
      </c>
      <c r="G156" s="22" t="str">
        <f>IF(F156="","",'FORM. DE INSPEÇÃO'!G163&amp;"-"&amp;'FORM. DE INSPEÇÃO'!E163)</f>
        <v/>
      </c>
      <c r="H156" s="149" t="str">
        <f>IF(B156="","",'FORM. DE INSPEÇÃO'!R163)</f>
        <v/>
      </c>
      <c r="I156" s="149" t="str">
        <f>IF(B156="","",'FORM. DE INSPEÇÃO'!A163)</f>
        <v/>
      </c>
      <c r="J156" s="149" t="str">
        <f>IF(B156="","",'FORM. DE INSPEÇÃO'!J163:K163)</f>
        <v/>
      </c>
      <c r="K156" s="149" t="str">
        <f>IF(B156="","",'FORM. DE INSPEÇÃO'!N163)</f>
        <v/>
      </c>
      <c r="L156" s="149" t="str">
        <f>IF(B156="","",'FORM. DE INSPEÇÃO'!P163)</f>
        <v/>
      </c>
      <c r="M156" s="150" t="str">
        <f>IFERROR(VLOOKUP(E156,'TABELA DE DEFEITOS'!$B$4:$F$204,5,0),"")</f>
        <v/>
      </c>
    </row>
    <row r="157" spans="1:13">
      <c r="A157" s="21" t="str">
        <f>IF(B157="","",'FORM. DE INSPEÇÃO'!$I$5)</f>
        <v/>
      </c>
      <c r="B157" s="21" t="str">
        <f t="shared" si="12"/>
        <v/>
      </c>
      <c r="C157" s="21" t="str">
        <f t="shared" si="13"/>
        <v/>
      </c>
      <c r="D157" s="21" t="str">
        <f t="shared" si="14"/>
        <v/>
      </c>
      <c r="E157" s="21" t="str">
        <f>'FORM. DE INSPEÇÃO'!L164</f>
        <v/>
      </c>
      <c r="F157" s="21" t="str">
        <f>'FORM. DE INSPEÇÃO'!M164</f>
        <v/>
      </c>
      <c r="G157" s="22" t="str">
        <f>IF(F157="","",'FORM. DE INSPEÇÃO'!G164&amp;"-"&amp;'FORM. DE INSPEÇÃO'!E164)</f>
        <v/>
      </c>
      <c r="H157" s="149" t="str">
        <f>IF(B157="","",'FORM. DE INSPEÇÃO'!R164)</f>
        <v/>
      </c>
      <c r="I157" s="149" t="str">
        <f>IF(B157="","",'FORM. DE INSPEÇÃO'!A164)</f>
        <v/>
      </c>
      <c r="J157" s="149" t="str">
        <f>IF(B157="","",'FORM. DE INSPEÇÃO'!J164:K164)</f>
        <v/>
      </c>
      <c r="K157" s="149" t="str">
        <f>IF(B157="","",'FORM. DE INSPEÇÃO'!N164)</f>
        <v/>
      </c>
      <c r="L157" s="149" t="str">
        <f>IF(B157="","",'FORM. DE INSPEÇÃO'!P164)</f>
        <v/>
      </c>
      <c r="M157" s="150" t="str">
        <f>IFERROR(VLOOKUP(E157,'TABELA DE DEFEITOS'!$B$4:$F$204,5,0),"")</f>
        <v/>
      </c>
    </row>
    <row r="158" spans="1:13">
      <c r="A158" s="21" t="str">
        <f>IF(B158="","",'FORM. DE INSPEÇÃO'!$I$5)</f>
        <v/>
      </c>
      <c r="B158" s="21" t="str">
        <f t="shared" si="12"/>
        <v/>
      </c>
      <c r="C158" s="21" t="str">
        <f t="shared" si="13"/>
        <v/>
      </c>
      <c r="D158" s="21" t="str">
        <f t="shared" si="14"/>
        <v/>
      </c>
      <c r="E158" s="21" t="str">
        <f>'FORM. DE INSPEÇÃO'!L165</f>
        <v/>
      </c>
      <c r="F158" s="21" t="str">
        <f>'FORM. DE INSPEÇÃO'!M165</f>
        <v/>
      </c>
      <c r="G158" s="22" t="str">
        <f>IF(F158="","",'FORM. DE INSPEÇÃO'!G165&amp;"-"&amp;'FORM. DE INSPEÇÃO'!E165)</f>
        <v/>
      </c>
      <c r="H158" s="149" t="str">
        <f>IF(B158="","",'FORM. DE INSPEÇÃO'!R165)</f>
        <v/>
      </c>
      <c r="I158" s="149" t="str">
        <f>IF(B158="","",'FORM. DE INSPEÇÃO'!A165)</f>
        <v/>
      </c>
      <c r="J158" s="149" t="str">
        <f>IF(B158="","",'FORM. DE INSPEÇÃO'!J165:K165)</f>
        <v/>
      </c>
      <c r="K158" s="149" t="str">
        <f>IF(B158="","",'FORM. DE INSPEÇÃO'!N165)</f>
        <v/>
      </c>
      <c r="L158" s="149" t="str">
        <f>IF(B158="","",'FORM. DE INSPEÇÃO'!P165)</f>
        <v/>
      </c>
      <c r="M158" s="150" t="str">
        <f>IFERROR(VLOOKUP(E158,'TABELA DE DEFEITOS'!$B$4:$F$204,5,0),"")</f>
        <v/>
      </c>
    </row>
    <row r="159" spans="1:13">
      <c r="A159" s="21" t="str">
        <f>IF(B159="","",'FORM. DE INSPEÇÃO'!$I$5)</f>
        <v/>
      </c>
      <c r="B159" s="21" t="str">
        <f t="shared" si="12"/>
        <v/>
      </c>
      <c r="C159" s="21" t="str">
        <f t="shared" si="13"/>
        <v/>
      </c>
      <c r="D159" s="21" t="str">
        <f t="shared" si="14"/>
        <v/>
      </c>
      <c r="E159" s="21" t="str">
        <f>'FORM. DE INSPEÇÃO'!L166</f>
        <v/>
      </c>
      <c r="F159" s="21" t="str">
        <f>'FORM. DE INSPEÇÃO'!M166</f>
        <v/>
      </c>
      <c r="G159" s="22" t="str">
        <f>IF(F159="","",'FORM. DE INSPEÇÃO'!G166&amp;"-"&amp;'FORM. DE INSPEÇÃO'!E166)</f>
        <v/>
      </c>
      <c r="H159" s="149" t="str">
        <f>IF(B159="","",'FORM. DE INSPEÇÃO'!R166)</f>
        <v/>
      </c>
      <c r="I159" s="149" t="str">
        <f>IF(B159="","",'FORM. DE INSPEÇÃO'!A166)</f>
        <v/>
      </c>
      <c r="J159" s="149" t="str">
        <f>IF(B159="","",'FORM. DE INSPEÇÃO'!J166:K166)</f>
        <v/>
      </c>
      <c r="K159" s="149" t="str">
        <f>IF(B159="","",'FORM. DE INSPEÇÃO'!N166)</f>
        <v/>
      </c>
      <c r="L159" s="149" t="str">
        <f>IF(B159="","",'FORM. DE INSPEÇÃO'!P166)</f>
        <v/>
      </c>
      <c r="M159" s="150" t="str">
        <f>IFERROR(VLOOKUP(E159,'TABELA DE DEFEITOS'!$B$4:$F$204,5,0),"")</f>
        <v/>
      </c>
    </row>
    <row r="160" spans="1:13">
      <c r="A160" s="21" t="str">
        <f>IF(B160="","",'FORM. DE INSPEÇÃO'!$I$5)</f>
        <v/>
      </c>
      <c r="B160" s="21" t="str">
        <f t="shared" si="12"/>
        <v/>
      </c>
      <c r="C160" s="21" t="str">
        <f t="shared" si="13"/>
        <v/>
      </c>
      <c r="D160" s="21" t="str">
        <f t="shared" si="14"/>
        <v/>
      </c>
      <c r="E160" s="21" t="str">
        <f>'FORM. DE INSPEÇÃO'!L167</f>
        <v/>
      </c>
      <c r="F160" s="21" t="str">
        <f>'FORM. DE INSPEÇÃO'!M167</f>
        <v/>
      </c>
      <c r="G160" s="22" t="str">
        <f>IF(F160="","",'FORM. DE INSPEÇÃO'!G167&amp;"-"&amp;'FORM. DE INSPEÇÃO'!E167)</f>
        <v/>
      </c>
      <c r="H160" s="149" t="str">
        <f>IF(B160="","",'FORM. DE INSPEÇÃO'!R167)</f>
        <v/>
      </c>
      <c r="I160" s="149" t="str">
        <f>IF(B160="","",'FORM. DE INSPEÇÃO'!A167)</f>
        <v/>
      </c>
      <c r="J160" s="149" t="str">
        <f>IF(B160="","",'FORM. DE INSPEÇÃO'!J167:K167)</f>
        <v/>
      </c>
      <c r="K160" s="149" t="str">
        <f>IF(B160="","",'FORM. DE INSPEÇÃO'!N167)</f>
        <v/>
      </c>
      <c r="L160" s="149" t="str">
        <f>IF(B160="","",'FORM. DE INSPEÇÃO'!P167)</f>
        <v/>
      </c>
      <c r="M160" s="150" t="str">
        <f>IFERROR(VLOOKUP(E160,'TABELA DE DEFEITOS'!$B$4:$F$204,5,0),"")</f>
        <v/>
      </c>
    </row>
    <row r="161" spans="1:13">
      <c r="A161" s="21" t="str">
        <f>IF(B161="","",'FORM. DE INSPEÇÃO'!$I$5)</f>
        <v/>
      </c>
      <c r="B161" s="21" t="str">
        <f t="shared" si="12"/>
        <v/>
      </c>
      <c r="C161" s="21" t="str">
        <f t="shared" si="13"/>
        <v/>
      </c>
      <c r="D161" s="21" t="str">
        <f t="shared" si="14"/>
        <v/>
      </c>
      <c r="E161" s="21" t="str">
        <f>'FORM. DE INSPEÇÃO'!L168</f>
        <v/>
      </c>
      <c r="F161" s="21" t="str">
        <f>'FORM. DE INSPEÇÃO'!M168</f>
        <v/>
      </c>
      <c r="G161" s="22" t="str">
        <f>IF(F161="","",'FORM. DE INSPEÇÃO'!G168&amp;"-"&amp;'FORM. DE INSPEÇÃO'!E168)</f>
        <v/>
      </c>
      <c r="H161" s="149" t="str">
        <f>IF(B161="","",'FORM. DE INSPEÇÃO'!R168)</f>
        <v/>
      </c>
      <c r="I161" s="149" t="str">
        <f>IF(B161="","",'FORM. DE INSPEÇÃO'!A168)</f>
        <v/>
      </c>
      <c r="J161" s="149" t="str">
        <f>IF(B161="","",'FORM. DE INSPEÇÃO'!J168:K168)</f>
        <v/>
      </c>
      <c r="K161" s="149" t="str">
        <f>IF(B161="","",'FORM. DE INSPEÇÃO'!N168)</f>
        <v/>
      </c>
      <c r="L161" s="149" t="str">
        <f>IF(B161="","",'FORM. DE INSPEÇÃO'!P168)</f>
        <v/>
      </c>
      <c r="M161" s="150" t="str">
        <f>IFERROR(VLOOKUP(E161,'TABELA DE DEFEITOS'!$B$4:$F$204,5,0),"")</f>
        <v/>
      </c>
    </row>
    <row r="162" spans="1:13">
      <c r="A162" s="21" t="str">
        <f>IF(B162="","",'FORM. DE INSPEÇÃO'!$I$5)</f>
        <v/>
      </c>
      <c r="B162" s="21" t="str">
        <f t="shared" ref="B162:B190" si="15">IF(E162="","","LT")</f>
        <v/>
      </c>
      <c r="C162" s="21" t="str">
        <f t="shared" ref="C162:C190" si="16">IF(E162="","",LEFT(E162,2))</f>
        <v/>
      </c>
      <c r="D162" s="21" t="str">
        <f t="shared" ref="D162:D190" si="17">B162&amp;C162</f>
        <v/>
      </c>
      <c r="E162" s="21" t="str">
        <f>'FORM. DE INSPEÇÃO'!L169</f>
        <v/>
      </c>
      <c r="F162" s="21" t="str">
        <f>'FORM. DE INSPEÇÃO'!M169</f>
        <v/>
      </c>
      <c r="G162" s="22" t="str">
        <f>IF(F162="","",'FORM. DE INSPEÇÃO'!G169&amp;"-"&amp;'FORM. DE INSPEÇÃO'!E169)</f>
        <v/>
      </c>
      <c r="H162" s="149" t="str">
        <f>IF(B162="","",'FORM. DE INSPEÇÃO'!R169)</f>
        <v/>
      </c>
      <c r="I162" s="149" t="str">
        <f>IF(B162="","",'FORM. DE INSPEÇÃO'!A169)</f>
        <v/>
      </c>
      <c r="J162" s="149" t="str">
        <f>IF(B162="","",'FORM. DE INSPEÇÃO'!J169:K169)</f>
        <v/>
      </c>
      <c r="K162" s="149" t="str">
        <f>IF(B162="","",'FORM. DE INSPEÇÃO'!N169)</f>
        <v/>
      </c>
      <c r="L162" s="149" t="str">
        <f>IF(B162="","",'FORM. DE INSPEÇÃO'!P169)</f>
        <v/>
      </c>
      <c r="M162" s="150" t="str">
        <f>IFERROR(VLOOKUP(E162,'TABELA DE DEFEITOS'!$B$4:$F$204,5,0),"")</f>
        <v/>
      </c>
    </row>
    <row r="163" spans="1:13">
      <c r="A163" s="21" t="str">
        <f>IF(B163="","",'FORM. DE INSPEÇÃO'!$I$5)</f>
        <v/>
      </c>
      <c r="B163" s="21" t="str">
        <f t="shared" si="15"/>
        <v/>
      </c>
      <c r="C163" s="21" t="str">
        <f t="shared" si="16"/>
        <v/>
      </c>
      <c r="D163" s="21" t="str">
        <f t="shared" si="17"/>
        <v/>
      </c>
      <c r="E163" s="21" t="str">
        <f>'FORM. DE INSPEÇÃO'!L170</f>
        <v/>
      </c>
      <c r="F163" s="21" t="str">
        <f>'FORM. DE INSPEÇÃO'!M170</f>
        <v/>
      </c>
      <c r="G163" s="22" t="str">
        <f>IF(F163="","",'FORM. DE INSPEÇÃO'!G170&amp;"-"&amp;'FORM. DE INSPEÇÃO'!E170)</f>
        <v/>
      </c>
      <c r="H163" s="149" t="str">
        <f>IF(B163="","",'FORM. DE INSPEÇÃO'!R170)</f>
        <v/>
      </c>
      <c r="I163" s="149" t="str">
        <f>IF(B163="","",'FORM. DE INSPEÇÃO'!A170)</f>
        <v/>
      </c>
      <c r="J163" s="149" t="str">
        <f>IF(B163="","",'FORM. DE INSPEÇÃO'!J170:K170)</f>
        <v/>
      </c>
      <c r="K163" s="149" t="str">
        <f>IF(B163="","",'FORM. DE INSPEÇÃO'!N170)</f>
        <v/>
      </c>
      <c r="L163" s="149" t="str">
        <f>IF(B163="","",'FORM. DE INSPEÇÃO'!P170)</f>
        <v/>
      </c>
      <c r="M163" s="150" t="str">
        <f>IFERROR(VLOOKUP(E163,'TABELA DE DEFEITOS'!$B$4:$F$204,5,0),"")</f>
        <v/>
      </c>
    </row>
    <row r="164" spans="1:13">
      <c r="A164" s="21" t="str">
        <f>IF(B164="","",'FORM. DE INSPEÇÃO'!$I$5)</f>
        <v/>
      </c>
      <c r="B164" s="21" t="str">
        <f t="shared" si="15"/>
        <v/>
      </c>
      <c r="C164" s="21" t="str">
        <f t="shared" si="16"/>
        <v/>
      </c>
      <c r="D164" s="21" t="str">
        <f t="shared" si="17"/>
        <v/>
      </c>
      <c r="E164" s="21" t="str">
        <f>'FORM. DE INSPEÇÃO'!L171</f>
        <v/>
      </c>
      <c r="F164" s="21" t="str">
        <f>'FORM. DE INSPEÇÃO'!M171</f>
        <v/>
      </c>
      <c r="G164" s="22" t="str">
        <f>IF(F164="","",'FORM. DE INSPEÇÃO'!G171&amp;"-"&amp;'FORM. DE INSPEÇÃO'!E171)</f>
        <v/>
      </c>
      <c r="H164" s="149" t="str">
        <f>IF(B164="","",'FORM. DE INSPEÇÃO'!R171)</f>
        <v/>
      </c>
      <c r="I164" s="149" t="str">
        <f>IF(B164="","",'FORM. DE INSPEÇÃO'!A171)</f>
        <v/>
      </c>
      <c r="J164" s="149" t="str">
        <f>IF(B164="","",'FORM. DE INSPEÇÃO'!J171:K171)</f>
        <v/>
      </c>
      <c r="K164" s="149" t="str">
        <f>IF(B164="","",'FORM. DE INSPEÇÃO'!N171)</f>
        <v/>
      </c>
      <c r="L164" s="149" t="str">
        <f>IF(B164="","",'FORM. DE INSPEÇÃO'!P171)</f>
        <v/>
      </c>
      <c r="M164" s="150" t="str">
        <f>IFERROR(VLOOKUP(E164,'TABELA DE DEFEITOS'!$B$4:$F$204,5,0),"")</f>
        <v/>
      </c>
    </row>
    <row r="165" spans="1:13">
      <c r="A165" s="21" t="str">
        <f>IF(B165="","",'FORM. DE INSPEÇÃO'!$I$5)</f>
        <v/>
      </c>
      <c r="B165" s="21" t="str">
        <f t="shared" si="15"/>
        <v/>
      </c>
      <c r="C165" s="21" t="str">
        <f t="shared" si="16"/>
        <v/>
      </c>
      <c r="D165" s="21" t="str">
        <f t="shared" si="17"/>
        <v/>
      </c>
      <c r="E165" s="21" t="str">
        <f>'FORM. DE INSPEÇÃO'!L172</f>
        <v/>
      </c>
      <c r="F165" s="21" t="str">
        <f>'FORM. DE INSPEÇÃO'!M172</f>
        <v/>
      </c>
      <c r="G165" s="22" t="str">
        <f>IF(F165="","",'FORM. DE INSPEÇÃO'!G172&amp;"-"&amp;'FORM. DE INSPEÇÃO'!E172)</f>
        <v/>
      </c>
      <c r="H165" s="149" t="str">
        <f>IF(B165="","",'FORM. DE INSPEÇÃO'!R172)</f>
        <v/>
      </c>
      <c r="I165" s="149" t="str">
        <f>IF(B165="","",'FORM. DE INSPEÇÃO'!A172)</f>
        <v/>
      </c>
      <c r="J165" s="149" t="str">
        <f>IF(B165="","",'FORM. DE INSPEÇÃO'!J172:K172)</f>
        <v/>
      </c>
      <c r="K165" s="149" t="str">
        <f>IF(B165="","",'FORM. DE INSPEÇÃO'!N172)</f>
        <v/>
      </c>
      <c r="L165" s="149" t="str">
        <f>IF(B165="","",'FORM. DE INSPEÇÃO'!P172)</f>
        <v/>
      </c>
      <c r="M165" s="150" t="str">
        <f>IFERROR(VLOOKUP(E165,'TABELA DE DEFEITOS'!$B$4:$F$204,5,0),"")</f>
        <v/>
      </c>
    </row>
    <row r="166" spans="1:13">
      <c r="A166" s="21" t="str">
        <f>IF(B166="","",'FORM. DE INSPEÇÃO'!$I$5)</f>
        <v/>
      </c>
      <c r="B166" s="21" t="str">
        <f t="shared" si="15"/>
        <v/>
      </c>
      <c r="C166" s="21" t="str">
        <f t="shared" si="16"/>
        <v/>
      </c>
      <c r="D166" s="21" t="str">
        <f t="shared" si="17"/>
        <v/>
      </c>
      <c r="E166" s="21" t="str">
        <f>'FORM. DE INSPEÇÃO'!L173</f>
        <v/>
      </c>
      <c r="F166" s="21" t="str">
        <f>'FORM. DE INSPEÇÃO'!M173</f>
        <v/>
      </c>
      <c r="G166" s="22" t="str">
        <f>IF(F166="","",'FORM. DE INSPEÇÃO'!G173&amp;"-"&amp;'FORM. DE INSPEÇÃO'!E173)</f>
        <v/>
      </c>
      <c r="H166" s="149" t="str">
        <f>IF(B166="","",'FORM. DE INSPEÇÃO'!R173)</f>
        <v/>
      </c>
      <c r="I166" s="149" t="str">
        <f>IF(B166="","",'FORM. DE INSPEÇÃO'!A173)</f>
        <v/>
      </c>
      <c r="J166" s="149" t="str">
        <f>IF(B166="","",'FORM. DE INSPEÇÃO'!J173:K173)</f>
        <v/>
      </c>
      <c r="K166" s="149" t="str">
        <f>IF(B166="","",'FORM. DE INSPEÇÃO'!N173)</f>
        <v/>
      </c>
      <c r="L166" s="149" t="str">
        <f>IF(B166="","",'FORM. DE INSPEÇÃO'!P173)</f>
        <v/>
      </c>
      <c r="M166" s="150" t="str">
        <f>IFERROR(VLOOKUP(E166,'TABELA DE DEFEITOS'!$B$4:$F$204,5,0),"")</f>
        <v/>
      </c>
    </row>
    <row r="167" spans="1:13">
      <c r="A167" s="21" t="str">
        <f>IF(B167="","",'FORM. DE INSPEÇÃO'!$I$5)</f>
        <v/>
      </c>
      <c r="B167" s="21" t="str">
        <f t="shared" si="15"/>
        <v/>
      </c>
      <c r="C167" s="21" t="str">
        <f t="shared" si="16"/>
        <v/>
      </c>
      <c r="D167" s="21" t="str">
        <f t="shared" si="17"/>
        <v/>
      </c>
      <c r="E167" s="21" t="str">
        <f>'FORM. DE INSPEÇÃO'!L174</f>
        <v/>
      </c>
      <c r="F167" s="21" t="str">
        <f>'FORM. DE INSPEÇÃO'!M174</f>
        <v/>
      </c>
      <c r="G167" s="22" t="str">
        <f>IF(F167="","",'FORM. DE INSPEÇÃO'!G174&amp;"-"&amp;'FORM. DE INSPEÇÃO'!E174)</f>
        <v/>
      </c>
      <c r="H167" s="149" t="str">
        <f>IF(B167="","",'FORM. DE INSPEÇÃO'!R174)</f>
        <v/>
      </c>
      <c r="I167" s="149" t="str">
        <f>IF(B167="","",'FORM. DE INSPEÇÃO'!A174)</f>
        <v/>
      </c>
      <c r="J167" s="149" t="str">
        <f>IF(B167="","",'FORM. DE INSPEÇÃO'!J174:K174)</f>
        <v/>
      </c>
      <c r="K167" s="149" t="str">
        <f>IF(B167="","",'FORM. DE INSPEÇÃO'!N174)</f>
        <v/>
      </c>
      <c r="L167" s="149" t="str">
        <f>IF(B167="","",'FORM. DE INSPEÇÃO'!P174)</f>
        <v/>
      </c>
      <c r="M167" s="150" t="str">
        <f>IFERROR(VLOOKUP(E167,'TABELA DE DEFEITOS'!$B$4:$F$204,5,0),"")</f>
        <v/>
      </c>
    </row>
    <row r="168" spans="1:13">
      <c r="A168" s="21" t="str">
        <f>IF(B168="","",'FORM. DE INSPEÇÃO'!$I$5)</f>
        <v/>
      </c>
      <c r="B168" s="21" t="str">
        <f t="shared" si="15"/>
        <v/>
      </c>
      <c r="C168" s="21" t="str">
        <f t="shared" si="16"/>
        <v/>
      </c>
      <c r="D168" s="21" t="str">
        <f t="shared" si="17"/>
        <v/>
      </c>
      <c r="E168" s="21" t="str">
        <f>'FORM. DE INSPEÇÃO'!L175</f>
        <v/>
      </c>
      <c r="F168" s="21" t="str">
        <f>'FORM. DE INSPEÇÃO'!M175</f>
        <v/>
      </c>
      <c r="G168" s="22" t="str">
        <f>IF(F168="","",'FORM. DE INSPEÇÃO'!G175&amp;"-"&amp;'FORM. DE INSPEÇÃO'!E175)</f>
        <v/>
      </c>
      <c r="H168" s="149" t="str">
        <f>IF(B168="","",'FORM. DE INSPEÇÃO'!R175)</f>
        <v/>
      </c>
      <c r="I168" s="149" t="str">
        <f>IF(B168="","",'FORM. DE INSPEÇÃO'!A175)</f>
        <v/>
      </c>
      <c r="J168" s="149" t="str">
        <f>IF(B168="","",'FORM. DE INSPEÇÃO'!J175:K175)</f>
        <v/>
      </c>
      <c r="K168" s="149" t="str">
        <f>IF(B168="","",'FORM. DE INSPEÇÃO'!N175)</f>
        <v/>
      </c>
      <c r="L168" s="149" t="str">
        <f>IF(B168="","",'FORM. DE INSPEÇÃO'!P175)</f>
        <v/>
      </c>
      <c r="M168" s="150" t="str">
        <f>IFERROR(VLOOKUP(E168,'TABELA DE DEFEITOS'!$B$4:$F$204,5,0),"")</f>
        <v/>
      </c>
    </row>
    <row r="169" spans="1:13">
      <c r="A169" s="21" t="str">
        <f>IF(B169="","",'FORM. DE INSPEÇÃO'!$I$5)</f>
        <v/>
      </c>
      <c r="B169" s="21" t="str">
        <f t="shared" si="15"/>
        <v/>
      </c>
      <c r="C169" s="21" t="str">
        <f t="shared" si="16"/>
        <v/>
      </c>
      <c r="D169" s="21" t="str">
        <f t="shared" si="17"/>
        <v/>
      </c>
      <c r="E169" s="21" t="str">
        <f>'FORM. DE INSPEÇÃO'!L176</f>
        <v/>
      </c>
      <c r="F169" s="21" t="str">
        <f>'FORM. DE INSPEÇÃO'!M176</f>
        <v/>
      </c>
      <c r="G169" s="22" t="str">
        <f>IF(F169="","",'FORM. DE INSPEÇÃO'!G176&amp;"-"&amp;'FORM. DE INSPEÇÃO'!E176)</f>
        <v/>
      </c>
      <c r="H169" s="149" t="str">
        <f>IF(B169="","",'FORM. DE INSPEÇÃO'!R176)</f>
        <v/>
      </c>
      <c r="I169" s="149" t="str">
        <f>IF(B169="","",'FORM. DE INSPEÇÃO'!A176)</f>
        <v/>
      </c>
      <c r="J169" s="149" t="str">
        <f>IF(B169="","",'FORM. DE INSPEÇÃO'!J176:K176)</f>
        <v/>
      </c>
      <c r="K169" s="149" t="str">
        <f>IF(B169="","",'FORM. DE INSPEÇÃO'!N176)</f>
        <v/>
      </c>
      <c r="L169" s="149" t="str">
        <f>IF(B169="","",'FORM. DE INSPEÇÃO'!P176)</f>
        <v/>
      </c>
      <c r="M169" s="150" t="str">
        <f>IFERROR(VLOOKUP(E169,'TABELA DE DEFEITOS'!$B$4:$F$204,5,0),"")</f>
        <v/>
      </c>
    </row>
    <row r="170" spans="1:13">
      <c r="A170" s="21" t="str">
        <f>IF(B170="","",'FORM. DE INSPEÇÃO'!$I$5)</f>
        <v/>
      </c>
      <c r="B170" s="21" t="str">
        <f t="shared" si="15"/>
        <v/>
      </c>
      <c r="C170" s="21" t="str">
        <f t="shared" si="16"/>
        <v/>
      </c>
      <c r="D170" s="21" t="str">
        <f t="shared" si="17"/>
        <v/>
      </c>
      <c r="E170" s="21" t="str">
        <f>'FORM. DE INSPEÇÃO'!L177</f>
        <v/>
      </c>
      <c r="F170" s="21" t="str">
        <f>'FORM. DE INSPEÇÃO'!M177</f>
        <v/>
      </c>
      <c r="G170" s="22" t="str">
        <f>IF(F170="","",'FORM. DE INSPEÇÃO'!G177&amp;"-"&amp;'FORM. DE INSPEÇÃO'!E177)</f>
        <v/>
      </c>
      <c r="H170" s="149" t="str">
        <f>IF(B170="","",'FORM. DE INSPEÇÃO'!R177)</f>
        <v/>
      </c>
      <c r="I170" s="149" t="str">
        <f>IF(B170="","",'FORM. DE INSPEÇÃO'!A177)</f>
        <v/>
      </c>
      <c r="J170" s="149" t="str">
        <f>IF(B170="","",'FORM. DE INSPEÇÃO'!J177:K177)</f>
        <v/>
      </c>
      <c r="K170" s="149" t="str">
        <f>IF(B170="","",'FORM. DE INSPEÇÃO'!N177)</f>
        <v/>
      </c>
      <c r="L170" s="149" t="str">
        <f>IF(B170="","",'FORM. DE INSPEÇÃO'!P177)</f>
        <v/>
      </c>
      <c r="M170" s="150" t="str">
        <f>IFERROR(VLOOKUP(E170,'TABELA DE DEFEITOS'!$B$4:$F$204,5,0),"")</f>
        <v/>
      </c>
    </row>
    <row r="171" spans="1:13">
      <c r="A171" s="21" t="str">
        <f>IF(B171="","",'FORM. DE INSPEÇÃO'!$I$5)</f>
        <v/>
      </c>
      <c r="B171" s="21" t="str">
        <f t="shared" si="15"/>
        <v/>
      </c>
      <c r="C171" s="21" t="str">
        <f t="shared" si="16"/>
        <v/>
      </c>
      <c r="D171" s="21" t="str">
        <f t="shared" si="17"/>
        <v/>
      </c>
      <c r="E171" s="21" t="str">
        <f>'FORM. DE INSPEÇÃO'!L178</f>
        <v/>
      </c>
      <c r="F171" s="21" t="str">
        <f>'FORM. DE INSPEÇÃO'!M178</f>
        <v/>
      </c>
      <c r="G171" s="22" t="str">
        <f>IF(F171="","",'FORM. DE INSPEÇÃO'!G178&amp;"-"&amp;'FORM. DE INSPEÇÃO'!E178)</f>
        <v/>
      </c>
      <c r="H171" s="149" t="str">
        <f>IF(B171="","",'FORM. DE INSPEÇÃO'!R178)</f>
        <v/>
      </c>
      <c r="I171" s="149" t="str">
        <f>IF(B171="","",'FORM. DE INSPEÇÃO'!A178)</f>
        <v/>
      </c>
      <c r="J171" s="149" t="str">
        <f>IF(B171="","",'FORM. DE INSPEÇÃO'!J178:K178)</f>
        <v/>
      </c>
      <c r="K171" s="149" t="str">
        <f>IF(B171="","",'FORM. DE INSPEÇÃO'!N178)</f>
        <v/>
      </c>
      <c r="L171" s="149" t="str">
        <f>IF(B171="","",'FORM. DE INSPEÇÃO'!P178)</f>
        <v/>
      </c>
      <c r="M171" s="150" t="str">
        <f>IFERROR(VLOOKUP(E171,'TABELA DE DEFEITOS'!$B$4:$F$204,5,0),"")</f>
        <v/>
      </c>
    </row>
    <row r="172" spans="1:13">
      <c r="A172" s="21" t="str">
        <f>IF(B172="","",'FORM. DE INSPEÇÃO'!$I$5)</f>
        <v/>
      </c>
      <c r="B172" s="21" t="str">
        <f t="shared" si="15"/>
        <v/>
      </c>
      <c r="C172" s="21" t="str">
        <f t="shared" si="16"/>
        <v/>
      </c>
      <c r="D172" s="21" t="str">
        <f t="shared" si="17"/>
        <v/>
      </c>
      <c r="E172" s="21" t="str">
        <f>'FORM. DE INSPEÇÃO'!L179</f>
        <v/>
      </c>
      <c r="F172" s="21" t="str">
        <f>'FORM. DE INSPEÇÃO'!M179</f>
        <v/>
      </c>
      <c r="G172" s="22" t="str">
        <f>IF(F172="","",'FORM. DE INSPEÇÃO'!G179&amp;"-"&amp;'FORM. DE INSPEÇÃO'!E179)</f>
        <v/>
      </c>
      <c r="H172" s="149" t="str">
        <f>IF(B172="","",'FORM. DE INSPEÇÃO'!R179)</f>
        <v/>
      </c>
      <c r="I172" s="149" t="str">
        <f>IF(B172="","",'FORM. DE INSPEÇÃO'!A179)</f>
        <v/>
      </c>
      <c r="J172" s="149" t="str">
        <f>IF(B172="","",'FORM. DE INSPEÇÃO'!J179:K179)</f>
        <v/>
      </c>
      <c r="K172" s="149" t="str">
        <f>IF(B172="","",'FORM. DE INSPEÇÃO'!N179)</f>
        <v/>
      </c>
      <c r="L172" s="149" t="str">
        <f>IF(B172="","",'FORM. DE INSPEÇÃO'!P179)</f>
        <v/>
      </c>
      <c r="M172" s="150" t="str">
        <f>IFERROR(VLOOKUP(E172,'TABELA DE DEFEITOS'!$B$4:$F$204,5,0),"")</f>
        <v/>
      </c>
    </row>
    <row r="173" spans="1:13">
      <c r="A173" s="21" t="str">
        <f>IF(B173="","",'FORM. DE INSPEÇÃO'!$I$5)</f>
        <v/>
      </c>
      <c r="B173" s="21" t="str">
        <f t="shared" si="15"/>
        <v/>
      </c>
      <c r="C173" s="21" t="str">
        <f t="shared" si="16"/>
        <v/>
      </c>
      <c r="D173" s="21" t="str">
        <f t="shared" si="17"/>
        <v/>
      </c>
      <c r="E173" s="21" t="str">
        <f>'FORM. DE INSPEÇÃO'!L180</f>
        <v/>
      </c>
      <c r="F173" s="21" t="str">
        <f>'FORM. DE INSPEÇÃO'!M180</f>
        <v/>
      </c>
      <c r="G173" s="22" t="str">
        <f>IF(F173="","",'FORM. DE INSPEÇÃO'!G180&amp;"-"&amp;'FORM. DE INSPEÇÃO'!E180)</f>
        <v/>
      </c>
      <c r="H173" s="149" t="str">
        <f>IF(B173="","",'FORM. DE INSPEÇÃO'!R180)</f>
        <v/>
      </c>
      <c r="I173" s="149" t="str">
        <f>IF(B173="","",'FORM. DE INSPEÇÃO'!A180)</f>
        <v/>
      </c>
      <c r="J173" s="149" t="str">
        <f>IF(B173="","",'FORM. DE INSPEÇÃO'!J180:K180)</f>
        <v/>
      </c>
      <c r="K173" s="149" t="str">
        <f>IF(B173="","",'FORM. DE INSPEÇÃO'!N180)</f>
        <v/>
      </c>
      <c r="L173" s="149" t="str">
        <f>IF(B173="","",'FORM. DE INSPEÇÃO'!P180)</f>
        <v/>
      </c>
      <c r="M173" s="150" t="str">
        <f>IFERROR(VLOOKUP(E173,'TABELA DE DEFEITOS'!$B$4:$F$204,5,0),"")</f>
        <v/>
      </c>
    </row>
    <row r="174" spans="1:13">
      <c r="A174" s="21" t="str">
        <f>IF(B174="","",'FORM. DE INSPEÇÃO'!$I$5)</f>
        <v/>
      </c>
      <c r="B174" s="21" t="str">
        <f t="shared" si="15"/>
        <v/>
      </c>
      <c r="C174" s="21" t="str">
        <f t="shared" si="16"/>
        <v/>
      </c>
      <c r="D174" s="21" t="str">
        <f t="shared" si="17"/>
        <v/>
      </c>
      <c r="E174" s="21" t="str">
        <f>'FORM. DE INSPEÇÃO'!L181</f>
        <v/>
      </c>
      <c r="F174" s="21" t="str">
        <f>'FORM. DE INSPEÇÃO'!M181</f>
        <v/>
      </c>
      <c r="G174" s="22" t="str">
        <f>IF(F174="","",'FORM. DE INSPEÇÃO'!G181&amp;"-"&amp;'FORM. DE INSPEÇÃO'!E181)</f>
        <v/>
      </c>
      <c r="H174" s="149" t="str">
        <f>IF(B174="","",'FORM. DE INSPEÇÃO'!R181)</f>
        <v/>
      </c>
      <c r="I174" s="149" t="str">
        <f>IF(B174="","",'FORM. DE INSPEÇÃO'!A181)</f>
        <v/>
      </c>
      <c r="J174" s="149" t="str">
        <f>IF(B174="","",'FORM. DE INSPEÇÃO'!J181:K181)</f>
        <v/>
      </c>
      <c r="K174" s="149" t="str">
        <f>IF(B174="","",'FORM. DE INSPEÇÃO'!N181)</f>
        <v/>
      </c>
      <c r="L174" s="149" t="str">
        <f>IF(B174="","",'FORM. DE INSPEÇÃO'!P181)</f>
        <v/>
      </c>
      <c r="M174" s="150" t="str">
        <f>IFERROR(VLOOKUP(E174,'TABELA DE DEFEITOS'!$B$4:$F$204,5,0),"")</f>
        <v/>
      </c>
    </row>
    <row r="175" spans="1:13">
      <c r="A175" s="21" t="str">
        <f>IF(B175="","",'FORM. DE INSPEÇÃO'!$I$5)</f>
        <v/>
      </c>
      <c r="B175" s="21" t="str">
        <f t="shared" si="15"/>
        <v/>
      </c>
      <c r="C175" s="21" t="str">
        <f t="shared" si="16"/>
        <v/>
      </c>
      <c r="D175" s="21" t="str">
        <f t="shared" si="17"/>
        <v/>
      </c>
      <c r="E175" s="21" t="str">
        <f>'FORM. DE INSPEÇÃO'!L182</f>
        <v/>
      </c>
      <c r="F175" s="21" t="str">
        <f>'FORM. DE INSPEÇÃO'!M182</f>
        <v/>
      </c>
      <c r="G175" s="22" t="str">
        <f>IF(F175="","",'FORM. DE INSPEÇÃO'!G182&amp;"-"&amp;'FORM. DE INSPEÇÃO'!E182)</f>
        <v/>
      </c>
      <c r="H175" s="149" t="str">
        <f>IF(B175="","",'FORM. DE INSPEÇÃO'!R182)</f>
        <v/>
      </c>
      <c r="I175" s="149" t="str">
        <f>IF(B175="","",'FORM. DE INSPEÇÃO'!A182)</f>
        <v/>
      </c>
      <c r="J175" s="149" t="str">
        <f>IF(B175="","",'FORM. DE INSPEÇÃO'!J182:K182)</f>
        <v/>
      </c>
      <c r="K175" s="149" t="str">
        <f>IF(B175="","",'FORM. DE INSPEÇÃO'!N182)</f>
        <v/>
      </c>
      <c r="L175" s="149" t="str">
        <f>IF(B175="","",'FORM. DE INSPEÇÃO'!P182)</f>
        <v/>
      </c>
      <c r="M175" s="150" t="str">
        <f>IFERROR(VLOOKUP(E175,'TABELA DE DEFEITOS'!$B$4:$F$204,5,0),"")</f>
        <v/>
      </c>
    </row>
    <row r="176" spans="1:13">
      <c r="A176" s="21" t="str">
        <f>IF(B176="","",'FORM. DE INSPEÇÃO'!$I$5)</f>
        <v/>
      </c>
      <c r="B176" s="21" t="str">
        <f t="shared" si="15"/>
        <v/>
      </c>
      <c r="C176" s="21" t="str">
        <f t="shared" si="16"/>
        <v/>
      </c>
      <c r="D176" s="21" t="str">
        <f t="shared" si="17"/>
        <v/>
      </c>
      <c r="E176" s="21" t="str">
        <f>'FORM. DE INSPEÇÃO'!L183</f>
        <v/>
      </c>
      <c r="F176" s="21" t="str">
        <f>'FORM. DE INSPEÇÃO'!M183</f>
        <v/>
      </c>
      <c r="G176" s="22" t="str">
        <f>IF(F176="","",'FORM. DE INSPEÇÃO'!G183&amp;"-"&amp;'FORM. DE INSPEÇÃO'!E183)</f>
        <v/>
      </c>
      <c r="H176" s="149" t="str">
        <f>IF(B176="","",'FORM. DE INSPEÇÃO'!R183)</f>
        <v/>
      </c>
      <c r="I176" s="149" t="str">
        <f>IF(B176="","",'FORM. DE INSPEÇÃO'!A183)</f>
        <v/>
      </c>
      <c r="J176" s="149" t="str">
        <f>IF(B176="","",'FORM. DE INSPEÇÃO'!J183:K183)</f>
        <v/>
      </c>
      <c r="K176" s="149" t="str">
        <f>IF(B176="","",'FORM. DE INSPEÇÃO'!N183)</f>
        <v/>
      </c>
      <c r="L176" s="149" t="str">
        <f>IF(B176="","",'FORM. DE INSPEÇÃO'!P183)</f>
        <v/>
      </c>
      <c r="M176" s="150" t="str">
        <f>IFERROR(VLOOKUP(E176,'TABELA DE DEFEITOS'!$B$4:$F$204,5,0),"")</f>
        <v/>
      </c>
    </row>
    <row r="177" spans="1:13">
      <c r="A177" s="21" t="str">
        <f>IF(B177="","",'FORM. DE INSPEÇÃO'!$I$5)</f>
        <v/>
      </c>
      <c r="B177" s="21" t="str">
        <f t="shared" si="15"/>
        <v/>
      </c>
      <c r="C177" s="21" t="str">
        <f t="shared" si="16"/>
        <v/>
      </c>
      <c r="D177" s="21" t="str">
        <f t="shared" si="17"/>
        <v/>
      </c>
      <c r="E177" s="21" t="str">
        <f>'FORM. DE INSPEÇÃO'!L184</f>
        <v/>
      </c>
      <c r="F177" s="21" t="str">
        <f>'FORM. DE INSPEÇÃO'!M184</f>
        <v/>
      </c>
      <c r="G177" s="22" t="str">
        <f>IF(F177="","",'FORM. DE INSPEÇÃO'!G184&amp;"-"&amp;'FORM. DE INSPEÇÃO'!E184)</f>
        <v/>
      </c>
      <c r="H177" s="149" t="str">
        <f>IF(B177="","",'FORM. DE INSPEÇÃO'!R184)</f>
        <v/>
      </c>
      <c r="I177" s="149" t="str">
        <f>IF(B177="","",'FORM. DE INSPEÇÃO'!A184)</f>
        <v/>
      </c>
      <c r="J177" s="149" t="str">
        <f>IF(B177="","",'FORM. DE INSPEÇÃO'!J184:K184)</f>
        <v/>
      </c>
      <c r="K177" s="149" t="str">
        <f>IF(B177="","",'FORM. DE INSPEÇÃO'!N184)</f>
        <v/>
      </c>
      <c r="L177" s="149" t="str">
        <f>IF(B177="","",'FORM. DE INSPEÇÃO'!P184)</f>
        <v/>
      </c>
      <c r="M177" s="150" t="str">
        <f>IFERROR(VLOOKUP(E177,'TABELA DE DEFEITOS'!$B$4:$F$204,5,0),"")</f>
        <v/>
      </c>
    </row>
    <row r="178" spans="1:13">
      <c r="A178" s="21" t="str">
        <f>IF(B178="","",'FORM. DE INSPEÇÃO'!$I$5)</f>
        <v/>
      </c>
      <c r="B178" s="21" t="str">
        <f t="shared" si="15"/>
        <v/>
      </c>
      <c r="C178" s="21" t="str">
        <f t="shared" si="16"/>
        <v/>
      </c>
      <c r="D178" s="21" t="str">
        <f t="shared" si="17"/>
        <v/>
      </c>
      <c r="E178" s="21" t="str">
        <f>'FORM. DE INSPEÇÃO'!L185</f>
        <v/>
      </c>
      <c r="F178" s="21" t="str">
        <f>'FORM. DE INSPEÇÃO'!M185</f>
        <v/>
      </c>
      <c r="G178" s="22" t="str">
        <f>IF(F178="","",'FORM. DE INSPEÇÃO'!G185&amp;"-"&amp;'FORM. DE INSPEÇÃO'!E185)</f>
        <v/>
      </c>
      <c r="H178" s="149" t="str">
        <f>IF(B178="","",'FORM. DE INSPEÇÃO'!R185)</f>
        <v/>
      </c>
      <c r="I178" s="149" t="str">
        <f>IF(B178="","",'FORM. DE INSPEÇÃO'!A185)</f>
        <v/>
      </c>
      <c r="J178" s="149" t="str">
        <f>IF(B178="","",'FORM. DE INSPEÇÃO'!J185:K185)</f>
        <v/>
      </c>
      <c r="K178" s="149" t="str">
        <f>IF(B178="","",'FORM. DE INSPEÇÃO'!N185)</f>
        <v/>
      </c>
      <c r="L178" s="149" t="str">
        <f>IF(B178="","",'FORM. DE INSPEÇÃO'!P185)</f>
        <v/>
      </c>
      <c r="M178" s="150" t="str">
        <f>IFERROR(VLOOKUP(E178,'TABELA DE DEFEITOS'!$B$4:$F$204,5,0),"")</f>
        <v/>
      </c>
    </row>
    <row r="179" spans="1:13">
      <c r="A179" s="21" t="str">
        <f>IF(B179="","",'FORM. DE INSPEÇÃO'!$I$5)</f>
        <v/>
      </c>
      <c r="B179" s="21" t="str">
        <f t="shared" si="15"/>
        <v/>
      </c>
      <c r="C179" s="21" t="str">
        <f t="shared" si="16"/>
        <v/>
      </c>
      <c r="D179" s="21" t="str">
        <f t="shared" si="17"/>
        <v/>
      </c>
      <c r="E179" s="21" t="str">
        <f>'FORM. DE INSPEÇÃO'!L186</f>
        <v/>
      </c>
      <c r="F179" s="21" t="str">
        <f>'FORM. DE INSPEÇÃO'!M186</f>
        <v/>
      </c>
      <c r="G179" s="22" t="str">
        <f>IF(F179="","",'FORM. DE INSPEÇÃO'!G186&amp;"-"&amp;'FORM. DE INSPEÇÃO'!E186)</f>
        <v/>
      </c>
      <c r="H179" s="149" t="str">
        <f>IF(B179="","",'FORM. DE INSPEÇÃO'!R186)</f>
        <v/>
      </c>
      <c r="I179" s="149" t="str">
        <f>IF(B179="","",'FORM. DE INSPEÇÃO'!A186)</f>
        <v/>
      </c>
      <c r="J179" s="149" t="str">
        <f>IF(B179="","",'FORM. DE INSPEÇÃO'!J186:K186)</f>
        <v/>
      </c>
      <c r="K179" s="149" t="str">
        <f>IF(B179="","",'FORM. DE INSPEÇÃO'!N186)</f>
        <v/>
      </c>
      <c r="L179" s="149" t="str">
        <f>IF(B179="","",'FORM. DE INSPEÇÃO'!P186)</f>
        <v/>
      </c>
      <c r="M179" s="150" t="str">
        <f>IFERROR(VLOOKUP(E179,'TABELA DE DEFEITOS'!$B$4:$F$204,5,0),"")</f>
        <v/>
      </c>
    </row>
    <row r="180" spans="1:13">
      <c r="A180" s="21" t="str">
        <f>IF(B180="","",'FORM. DE INSPEÇÃO'!$I$5)</f>
        <v/>
      </c>
      <c r="B180" s="21" t="str">
        <f t="shared" si="15"/>
        <v/>
      </c>
      <c r="C180" s="21" t="str">
        <f t="shared" si="16"/>
        <v/>
      </c>
      <c r="D180" s="21" t="str">
        <f t="shared" si="17"/>
        <v/>
      </c>
      <c r="E180" s="21" t="str">
        <f>'FORM. DE INSPEÇÃO'!L187</f>
        <v/>
      </c>
      <c r="F180" s="21" t="str">
        <f>'FORM. DE INSPEÇÃO'!M187</f>
        <v/>
      </c>
      <c r="G180" s="22" t="str">
        <f>IF(F180="","",'FORM. DE INSPEÇÃO'!G187&amp;"-"&amp;'FORM. DE INSPEÇÃO'!E187)</f>
        <v/>
      </c>
      <c r="H180" s="149" t="str">
        <f>IF(B180="","",'FORM. DE INSPEÇÃO'!R187)</f>
        <v/>
      </c>
      <c r="I180" s="149" t="str">
        <f>IF(B180="","",'FORM. DE INSPEÇÃO'!A187)</f>
        <v/>
      </c>
      <c r="J180" s="149" t="str">
        <f>IF(B180="","",'FORM. DE INSPEÇÃO'!J187:K187)</f>
        <v/>
      </c>
      <c r="K180" s="149" t="str">
        <f>IF(B180="","",'FORM. DE INSPEÇÃO'!N187)</f>
        <v/>
      </c>
      <c r="L180" s="149" t="str">
        <f>IF(B180="","",'FORM. DE INSPEÇÃO'!P187)</f>
        <v/>
      </c>
      <c r="M180" s="150" t="str">
        <f>IFERROR(VLOOKUP(E180,'TABELA DE DEFEITOS'!$B$4:$F$204,5,0),"")</f>
        <v/>
      </c>
    </row>
    <row r="181" spans="1:13">
      <c r="A181" s="21" t="str">
        <f>IF(B181="","",'FORM. DE INSPEÇÃO'!$I$5)</f>
        <v/>
      </c>
      <c r="B181" s="21" t="str">
        <f t="shared" si="15"/>
        <v/>
      </c>
      <c r="C181" s="21" t="str">
        <f t="shared" si="16"/>
        <v/>
      </c>
      <c r="D181" s="21" t="str">
        <f t="shared" si="17"/>
        <v/>
      </c>
      <c r="E181" s="21" t="str">
        <f>'FORM. DE INSPEÇÃO'!L188</f>
        <v/>
      </c>
      <c r="F181" s="21" t="str">
        <f>'FORM. DE INSPEÇÃO'!M188</f>
        <v/>
      </c>
      <c r="G181" s="22" t="str">
        <f>IF(F181="","",'FORM. DE INSPEÇÃO'!G188&amp;"-"&amp;'FORM. DE INSPEÇÃO'!E188)</f>
        <v/>
      </c>
      <c r="H181" s="149" t="str">
        <f>IF(B181="","",'FORM. DE INSPEÇÃO'!R188)</f>
        <v/>
      </c>
      <c r="I181" s="149" t="str">
        <f>IF(B181="","",'FORM. DE INSPEÇÃO'!A188)</f>
        <v/>
      </c>
      <c r="J181" s="149" t="str">
        <f>IF(B181="","",'FORM. DE INSPEÇÃO'!J188:K188)</f>
        <v/>
      </c>
      <c r="K181" s="149" t="str">
        <f>IF(B181="","",'FORM. DE INSPEÇÃO'!N188)</f>
        <v/>
      </c>
      <c r="L181" s="149" t="str">
        <f>IF(B181="","",'FORM. DE INSPEÇÃO'!P188)</f>
        <v/>
      </c>
      <c r="M181" s="150" t="str">
        <f>IFERROR(VLOOKUP(E181,'TABELA DE DEFEITOS'!$B$4:$F$204,5,0),"")</f>
        <v/>
      </c>
    </row>
    <row r="182" spans="1:13">
      <c r="A182" s="21" t="str">
        <f>IF(B182="","",'FORM. DE INSPEÇÃO'!$I$5)</f>
        <v/>
      </c>
      <c r="B182" s="21" t="str">
        <f t="shared" si="15"/>
        <v/>
      </c>
      <c r="C182" s="21" t="str">
        <f t="shared" si="16"/>
        <v/>
      </c>
      <c r="D182" s="21" t="str">
        <f t="shared" si="17"/>
        <v/>
      </c>
      <c r="E182" s="21" t="str">
        <f>'FORM. DE INSPEÇÃO'!L189</f>
        <v/>
      </c>
      <c r="F182" s="21" t="str">
        <f>'FORM. DE INSPEÇÃO'!M189</f>
        <v/>
      </c>
      <c r="G182" s="22" t="str">
        <f>IF(F182="","",'FORM. DE INSPEÇÃO'!G189&amp;"-"&amp;'FORM. DE INSPEÇÃO'!E189)</f>
        <v/>
      </c>
      <c r="H182" s="149" t="str">
        <f>IF(B182="","",'FORM. DE INSPEÇÃO'!R189)</f>
        <v/>
      </c>
      <c r="I182" s="149" t="str">
        <f>IF(B182="","",'FORM. DE INSPEÇÃO'!A189)</f>
        <v/>
      </c>
      <c r="J182" s="149" t="str">
        <f>IF(B182="","",'FORM. DE INSPEÇÃO'!J189:K189)</f>
        <v/>
      </c>
      <c r="K182" s="149" t="str">
        <f>IF(B182="","",'FORM. DE INSPEÇÃO'!N189)</f>
        <v/>
      </c>
      <c r="L182" s="149" t="str">
        <f>IF(B182="","",'FORM. DE INSPEÇÃO'!P189)</f>
        <v/>
      </c>
      <c r="M182" s="150" t="str">
        <f>IFERROR(VLOOKUP(E182,'TABELA DE DEFEITOS'!$B$4:$F$204,5,0),"")</f>
        <v/>
      </c>
    </row>
    <row r="183" spans="1:13">
      <c r="A183" s="21" t="str">
        <f>IF(B183="","",'FORM. DE INSPEÇÃO'!$I$5)</f>
        <v/>
      </c>
      <c r="B183" s="21" t="str">
        <f t="shared" si="15"/>
        <v/>
      </c>
      <c r="C183" s="21" t="str">
        <f t="shared" si="16"/>
        <v/>
      </c>
      <c r="D183" s="21" t="str">
        <f t="shared" si="17"/>
        <v/>
      </c>
      <c r="E183" s="21" t="str">
        <f>'FORM. DE INSPEÇÃO'!L190</f>
        <v/>
      </c>
      <c r="F183" s="21" t="str">
        <f>'FORM. DE INSPEÇÃO'!M190</f>
        <v/>
      </c>
      <c r="G183" s="22" t="str">
        <f>IF(F183="","",'FORM. DE INSPEÇÃO'!G190&amp;"-"&amp;'FORM. DE INSPEÇÃO'!E190)</f>
        <v/>
      </c>
      <c r="H183" s="149" t="str">
        <f>IF(B183="","",'FORM. DE INSPEÇÃO'!R190)</f>
        <v/>
      </c>
      <c r="I183" s="149" t="str">
        <f>IF(B183="","",'FORM. DE INSPEÇÃO'!A190)</f>
        <v/>
      </c>
      <c r="J183" s="149" t="str">
        <f>IF(B183="","",'FORM. DE INSPEÇÃO'!J190:K190)</f>
        <v/>
      </c>
      <c r="K183" s="149" t="str">
        <f>IF(B183="","",'FORM. DE INSPEÇÃO'!N190)</f>
        <v/>
      </c>
      <c r="L183" s="149" t="str">
        <f>IF(B183="","",'FORM. DE INSPEÇÃO'!P190)</f>
        <v/>
      </c>
      <c r="M183" s="150" t="str">
        <f>IFERROR(VLOOKUP(E183,'TABELA DE DEFEITOS'!$B$4:$F$204,5,0),"")</f>
        <v/>
      </c>
    </row>
    <row r="184" spans="1:13">
      <c r="A184" s="21" t="str">
        <f>IF(B184="","",'FORM. DE INSPEÇÃO'!$I$5)</f>
        <v/>
      </c>
      <c r="B184" s="21" t="str">
        <f t="shared" si="15"/>
        <v/>
      </c>
      <c r="C184" s="21" t="str">
        <f t="shared" si="16"/>
        <v/>
      </c>
      <c r="D184" s="21" t="str">
        <f t="shared" si="17"/>
        <v/>
      </c>
      <c r="E184" s="21" t="str">
        <f>'FORM. DE INSPEÇÃO'!L191</f>
        <v/>
      </c>
      <c r="F184" s="21" t="str">
        <f>'FORM. DE INSPEÇÃO'!M191</f>
        <v/>
      </c>
      <c r="G184" s="22" t="str">
        <f>IF(F184="","",'FORM. DE INSPEÇÃO'!G191&amp;"-"&amp;'FORM. DE INSPEÇÃO'!E191)</f>
        <v/>
      </c>
      <c r="H184" s="149" t="str">
        <f>IF(B184="","",'FORM. DE INSPEÇÃO'!R191)</f>
        <v/>
      </c>
      <c r="I184" s="149" t="str">
        <f>IF(B184="","",'FORM. DE INSPEÇÃO'!A191)</f>
        <v/>
      </c>
      <c r="J184" s="149" t="str">
        <f>IF(B184="","",'FORM. DE INSPEÇÃO'!J191:K191)</f>
        <v/>
      </c>
      <c r="K184" s="149" t="str">
        <f>IF(B184="","",'FORM. DE INSPEÇÃO'!N191)</f>
        <v/>
      </c>
      <c r="L184" s="149" t="str">
        <f>IF(B184="","",'FORM. DE INSPEÇÃO'!P191)</f>
        <v/>
      </c>
      <c r="M184" s="150" t="str">
        <f>IFERROR(VLOOKUP(E184,'TABELA DE DEFEITOS'!$B$4:$F$204,5,0),"")</f>
        <v/>
      </c>
    </row>
    <row r="185" spans="1:13">
      <c r="A185" s="21" t="str">
        <f>IF(B185="","",'FORM. DE INSPEÇÃO'!$I$5)</f>
        <v/>
      </c>
      <c r="B185" s="21" t="str">
        <f t="shared" si="15"/>
        <v/>
      </c>
      <c r="C185" s="21" t="str">
        <f t="shared" si="16"/>
        <v/>
      </c>
      <c r="D185" s="21" t="str">
        <f t="shared" si="17"/>
        <v/>
      </c>
      <c r="E185" s="21" t="str">
        <f>'FORM. DE INSPEÇÃO'!L192</f>
        <v/>
      </c>
      <c r="F185" s="21" t="str">
        <f>'FORM. DE INSPEÇÃO'!M192</f>
        <v/>
      </c>
      <c r="G185" s="22" t="str">
        <f>IF(F185="","",'FORM. DE INSPEÇÃO'!G192&amp;"-"&amp;'FORM. DE INSPEÇÃO'!E192)</f>
        <v/>
      </c>
      <c r="H185" s="149" t="str">
        <f>IF(B185="","",'FORM. DE INSPEÇÃO'!R192)</f>
        <v/>
      </c>
      <c r="I185" s="149" t="str">
        <f>IF(B185="","",'FORM. DE INSPEÇÃO'!A192)</f>
        <v/>
      </c>
      <c r="J185" s="149" t="str">
        <f>IF(B185="","",'FORM. DE INSPEÇÃO'!J192:K192)</f>
        <v/>
      </c>
      <c r="K185" s="149" t="str">
        <f>IF(B185="","",'FORM. DE INSPEÇÃO'!N192)</f>
        <v/>
      </c>
      <c r="L185" s="149" t="str">
        <f>IF(B185="","",'FORM. DE INSPEÇÃO'!P192)</f>
        <v/>
      </c>
      <c r="M185" s="150" t="str">
        <f>IFERROR(VLOOKUP(E185,'TABELA DE DEFEITOS'!$B$4:$F$204,5,0),"")</f>
        <v/>
      </c>
    </row>
    <row r="186" spans="1:13">
      <c r="A186" s="21" t="str">
        <f>IF(B186="","",'FORM. DE INSPEÇÃO'!$I$5)</f>
        <v/>
      </c>
      <c r="B186" s="21" t="str">
        <f t="shared" si="15"/>
        <v/>
      </c>
      <c r="C186" s="21" t="str">
        <f t="shared" si="16"/>
        <v/>
      </c>
      <c r="D186" s="21" t="str">
        <f t="shared" si="17"/>
        <v/>
      </c>
      <c r="E186" s="21" t="str">
        <f>'FORM. DE INSPEÇÃO'!L193</f>
        <v/>
      </c>
      <c r="F186" s="21" t="str">
        <f>'FORM. DE INSPEÇÃO'!M193</f>
        <v/>
      </c>
      <c r="G186" s="22" t="str">
        <f>IF(F186="","",'FORM. DE INSPEÇÃO'!G193&amp;"-"&amp;'FORM. DE INSPEÇÃO'!E193)</f>
        <v/>
      </c>
      <c r="H186" s="149" t="str">
        <f>IF(B186="","",'FORM. DE INSPEÇÃO'!R193)</f>
        <v/>
      </c>
      <c r="I186" s="149" t="str">
        <f>IF(B186="","",'FORM. DE INSPEÇÃO'!A193)</f>
        <v/>
      </c>
      <c r="J186" s="149" t="str">
        <f>IF(B186="","",'FORM. DE INSPEÇÃO'!J193:K193)</f>
        <v/>
      </c>
      <c r="K186" s="149" t="str">
        <f>IF(B186="","",'FORM. DE INSPEÇÃO'!N193)</f>
        <v/>
      </c>
      <c r="L186" s="149" t="str">
        <f>IF(B186="","",'FORM. DE INSPEÇÃO'!P193)</f>
        <v/>
      </c>
      <c r="M186" s="150" t="str">
        <f>IFERROR(VLOOKUP(E186,'TABELA DE DEFEITOS'!$B$4:$F$204,5,0),"")</f>
        <v/>
      </c>
    </row>
    <row r="187" spans="1:13">
      <c r="A187" s="21" t="str">
        <f>IF(B187="","",'FORM. DE INSPEÇÃO'!$I$5)</f>
        <v/>
      </c>
      <c r="B187" s="21" t="str">
        <f t="shared" si="15"/>
        <v/>
      </c>
      <c r="C187" s="21" t="str">
        <f t="shared" si="16"/>
        <v/>
      </c>
      <c r="D187" s="21" t="str">
        <f t="shared" si="17"/>
        <v/>
      </c>
      <c r="E187" s="21" t="str">
        <f>'FORM. DE INSPEÇÃO'!L194</f>
        <v/>
      </c>
      <c r="F187" s="21" t="str">
        <f>'FORM. DE INSPEÇÃO'!M194</f>
        <v/>
      </c>
      <c r="G187" s="22" t="str">
        <f>IF(F187="","",'FORM. DE INSPEÇÃO'!G194&amp;"-"&amp;'FORM. DE INSPEÇÃO'!E194)</f>
        <v/>
      </c>
      <c r="H187" s="149" t="str">
        <f>IF(B187="","",'FORM. DE INSPEÇÃO'!R194)</f>
        <v/>
      </c>
      <c r="I187" s="149" t="str">
        <f>IF(B187="","",'FORM. DE INSPEÇÃO'!A194)</f>
        <v/>
      </c>
      <c r="J187" s="149" t="str">
        <f>IF(B187="","",'FORM. DE INSPEÇÃO'!J194:K194)</f>
        <v/>
      </c>
      <c r="K187" s="149" t="str">
        <f>IF(B187="","",'FORM. DE INSPEÇÃO'!N194)</f>
        <v/>
      </c>
      <c r="L187" s="149" t="str">
        <f>IF(B187="","",'FORM. DE INSPEÇÃO'!P194)</f>
        <v/>
      </c>
      <c r="M187" s="150" t="str">
        <f>IFERROR(VLOOKUP(E187,'TABELA DE DEFEITOS'!$B$4:$F$204,5,0),"")</f>
        <v/>
      </c>
    </row>
    <row r="188" spans="1:13">
      <c r="A188" s="21" t="str">
        <f>IF(B188="","",'FORM. DE INSPEÇÃO'!$I$5)</f>
        <v/>
      </c>
      <c r="B188" s="21" t="str">
        <f t="shared" si="15"/>
        <v/>
      </c>
      <c r="C188" s="21" t="str">
        <f t="shared" si="16"/>
        <v/>
      </c>
      <c r="D188" s="21" t="str">
        <f t="shared" si="17"/>
        <v/>
      </c>
      <c r="E188" s="21" t="str">
        <f>'FORM. DE INSPEÇÃO'!L195</f>
        <v/>
      </c>
      <c r="F188" s="21" t="str">
        <f>'FORM. DE INSPEÇÃO'!M195</f>
        <v/>
      </c>
      <c r="G188" s="22" t="str">
        <f>IF(F188="","",'FORM. DE INSPEÇÃO'!G195&amp;"-"&amp;'FORM. DE INSPEÇÃO'!E195)</f>
        <v/>
      </c>
      <c r="H188" s="149" t="str">
        <f>IF(B188="","",'FORM. DE INSPEÇÃO'!R195)</f>
        <v/>
      </c>
      <c r="I188" s="149" t="str">
        <f>IF(B188="","",'FORM. DE INSPEÇÃO'!A195)</f>
        <v/>
      </c>
      <c r="J188" s="149" t="str">
        <f>IF(B188="","",'FORM. DE INSPEÇÃO'!J195:K195)</f>
        <v/>
      </c>
      <c r="K188" s="149" t="str">
        <f>IF(B188="","",'FORM. DE INSPEÇÃO'!N195)</f>
        <v/>
      </c>
      <c r="L188" s="149" t="str">
        <f>IF(B188="","",'FORM. DE INSPEÇÃO'!P195)</f>
        <v/>
      </c>
      <c r="M188" s="150" t="str">
        <f>IFERROR(VLOOKUP(E188,'TABELA DE DEFEITOS'!$B$4:$F$204,5,0),"")</f>
        <v/>
      </c>
    </row>
    <row r="189" spans="1:13">
      <c r="A189" s="21" t="str">
        <f>IF(B189="","",'FORM. DE INSPEÇÃO'!$I$5)</f>
        <v/>
      </c>
      <c r="B189" s="21" t="str">
        <f t="shared" si="15"/>
        <v/>
      </c>
      <c r="C189" s="21" t="str">
        <f t="shared" si="16"/>
        <v/>
      </c>
      <c r="D189" s="21" t="str">
        <f t="shared" si="17"/>
        <v/>
      </c>
      <c r="E189" s="21" t="str">
        <f>'FORM. DE INSPEÇÃO'!L196</f>
        <v/>
      </c>
      <c r="F189" s="21" t="str">
        <f>'FORM. DE INSPEÇÃO'!M196</f>
        <v/>
      </c>
      <c r="G189" s="22" t="str">
        <f>IF(F189="","",'FORM. DE INSPEÇÃO'!G196&amp;"-"&amp;'FORM. DE INSPEÇÃO'!E196)</f>
        <v/>
      </c>
      <c r="H189" s="149" t="str">
        <f>IF(B189="","",'FORM. DE INSPEÇÃO'!R196)</f>
        <v/>
      </c>
      <c r="I189" s="149" t="str">
        <f>IF(B189="","",'FORM. DE INSPEÇÃO'!A196)</f>
        <v/>
      </c>
      <c r="J189" s="149" t="str">
        <f>IF(B189="","",'FORM. DE INSPEÇÃO'!J196:K196)</f>
        <v/>
      </c>
      <c r="K189" s="149" t="str">
        <f>IF(B189="","",'FORM. DE INSPEÇÃO'!N196)</f>
        <v/>
      </c>
      <c r="L189" s="149" t="str">
        <f>IF(B189="","",'FORM. DE INSPEÇÃO'!P196)</f>
        <v/>
      </c>
      <c r="M189" s="150" t="str">
        <f>IFERROR(VLOOKUP(E189,'TABELA DE DEFEITOS'!$B$4:$F$204,5,0),"")</f>
        <v/>
      </c>
    </row>
    <row r="190" spans="1:13">
      <c r="A190" s="21" t="str">
        <f>IF(B190="","",'FORM. DE INSPEÇÃO'!$I$5)</f>
        <v/>
      </c>
      <c r="B190" s="21" t="str">
        <f t="shared" si="15"/>
        <v/>
      </c>
      <c r="C190" s="21" t="str">
        <f t="shared" si="16"/>
        <v/>
      </c>
      <c r="D190" s="21" t="str">
        <f t="shared" si="17"/>
        <v/>
      </c>
      <c r="E190" s="21" t="str">
        <f>'FORM. DE INSPEÇÃO'!L197</f>
        <v/>
      </c>
      <c r="F190" s="21" t="str">
        <f>'FORM. DE INSPEÇÃO'!M197</f>
        <v/>
      </c>
      <c r="G190" s="22" t="str">
        <f>IF(F190="","",'FORM. DE INSPEÇÃO'!G197&amp;"-"&amp;'FORM. DE INSPEÇÃO'!E197)</f>
        <v/>
      </c>
      <c r="H190" s="149" t="str">
        <f>IF(B190="","",'FORM. DE INSPEÇÃO'!R197)</f>
        <v/>
      </c>
      <c r="I190" s="149" t="str">
        <f>IF(B190="","",'FORM. DE INSPEÇÃO'!A197)</f>
        <v/>
      </c>
      <c r="J190" s="149" t="str">
        <f>IF(B190="","",'FORM. DE INSPEÇÃO'!J197:K197)</f>
        <v/>
      </c>
      <c r="K190" s="149" t="str">
        <f>IF(B190="","",'FORM. DE INSPEÇÃO'!N197)</f>
        <v/>
      </c>
      <c r="L190" s="149" t="str">
        <f>IF(B190="","",'FORM. DE INSPEÇÃO'!P197)</f>
        <v/>
      </c>
      <c r="M190" s="150" t="str">
        <f>IFERROR(VLOOKUP(E190,'TABELA DE DEFEITOS'!$B$4:$F$204,5,0),"")</f>
        <v/>
      </c>
    </row>
  </sheetData>
  <sortState ref="A2:L190">
    <sortCondition ref="A2:A190"/>
  </sortState>
  <pageMargins left="0.511811024" right="0.511811024" top="0.78740157499999996" bottom="0.78740157499999996" header="0.31496062000000002" footer="0.31496062000000002"/>
  <pageSetup paperSize="9" orientation="portrait" horizontalDpi="4294967295" verticalDpi="4294967295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ilha13">
    <pageSetUpPr fitToPage="1"/>
  </sheetPr>
  <dimension ref="A1:N130"/>
  <sheetViews>
    <sheetView showGridLines="0" tabSelected="1" topLeftCell="A130" zoomScaleNormal="100" workbookViewId="0">
      <selection activeCell="H31" sqref="H31:M31"/>
    </sheetView>
  </sheetViews>
  <sheetFormatPr defaultColWidth="12" defaultRowHeight="10.5"/>
  <cols>
    <col min="1" max="1" width="12" style="135"/>
    <col min="2" max="6" width="12.5" style="135" customWidth="1"/>
    <col min="7" max="7" width="17.33203125" style="135" bestFit="1" customWidth="1"/>
    <col min="8" max="8" width="12.5" style="135" customWidth="1"/>
    <col min="9" max="9" width="7.83203125" style="135" customWidth="1"/>
    <col min="10" max="10" width="11.1640625" style="135" customWidth="1"/>
    <col min="11" max="11" width="11.6640625" style="144" customWidth="1"/>
    <col min="12" max="12" width="20.33203125" style="145" customWidth="1"/>
    <col min="13" max="13" width="17.5" style="135" customWidth="1"/>
    <col min="14" max="16384" width="12" style="135"/>
  </cols>
  <sheetData>
    <row r="1" spans="1:14" s="96" customFormat="1" ht="13.5" customHeight="1" thickBot="1">
      <c r="A1" s="92"/>
      <c r="B1" s="93"/>
      <c r="C1" s="94"/>
      <c r="D1" s="93"/>
      <c r="E1" s="93"/>
      <c r="F1" s="93"/>
      <c r="G1" s="93"/>
      <c r="H1" s="93"/>
      <c r="I1" s="93"/>
      <c r="J1" s="93"/>
      <c r="K1" s="140"/>
      <c r="L1" s="146"/>
      <c r="M1" s="95"/>
      <c r="N1" s="93"/>
    </row>
    <row r="2" spans="1:14" s="92" customFormat="1" ht="23.1" customHeight="1">
      <c r="B2" s="228"/>
      <c r="C2" s="229"/>
      <c r="D2" s="229"/>
      <c r="E2" s="229"/>
      <c r="F2" s="234" t="s">
        <v>1426</v>
      </c>
      <c r="G2" s="234"/>
      <c r="H2" s="234"/>
      <c r="I2" s="234"/>
      <c r="J2" s="234"/>
      <c r="K2" s="234"/>
      <c r="L2" s="234"/>
      <c r="M2" s="235"/>
    </row>
    <row r="3" spans="1:14" s="92" customFormat="1" ht="23.1" customHeight="1">
      <c r="B3" s="230"/>
      <c r="C3" s="231"/>
      <c r="D3" s="231"/>
      <c r="E3" s="231"/>
      <c r="F3" s="236"/>
      <c r="G3" s="236"/>
      <c r="H3" s="236"/>
      <c r="I3" s="236"/>
      <c r="J3" s="236"/>
      <c r="K3" s="236"/>
      <c r="L3" s="236"/>
      <c r="M3" s="237"/>
    </row>
    <row r="4" spans="1:14" s="92" customFormat="1" ht="23.1" customHeight="1" thickBot="1">
      <c r="B4" s="232"/>
      <c r="C4" s="233"/>
      <c r="D4" s="233"/>
      <c r="E4" s="233"/>
      <c r="F4" s="238"/>
      <c r="G4" s="238"/>
      <c r="H4" s="238"/>
      <c r="I4" s="238"/>
      <c r="J4" s="238"/>
      <c r="K4" s="238"/>
      <c r="L4" s="238"/>
      <c r="M4" s="239"/>
    </row>
    <row r="5" spans="1:14" s="98" customFormat="1" ht="15" customHeight="1">
      <c r="A5" s="92"/>
      <c r="B5" s="240" t="s">
        <v>1427</v>
      </c>
      <c r="C5" s="241"/>
      <c r="D5" s="242" t="s">
        <v>10</v>
      </c>
      <c r="E5" s="242"/>
      <c r="F5" s="242"/>
      <c r="G5" s="127" t="s">
        <v>1436</v>
      </c>
      <c r="H5" s="242" t="s">
        <v>1500</v>
      </c>
      <c r="I5" s="242"/>
      <c r="J5" s="122"/>
      <c r="K5" s="243"/>
      <c r="L5" s="243"/>
      <c r="M5" s="124"/>
      <c r="N5" s="97"/>
    </row>
    <row r="6" spans="1:14" s="98" customFormat="1" ht="15" customHeight="1">
      <c r="A6" s="92"/>
      <c r="B6" s="250" t="s">
        <v>1428</v>
      </c>
      <c r="C6" s="251"/>
      <c r="D6" s="252" t="s">
        <v>362</v>
      </c>
      <c r="E6" s="252"/>
      <c r="F6" s="253"/>
      <c r="G6" s="128"/>
      <c r="H6" s="254"/>
      <c r="I6" s="255"/>
      <c r="J6" s="122"/>
      <c r="K6" s="243"/>
      <c r="L6" s="243"/>
      <c r="M6" s="124"/>
      <c r="N6" s="97"/>
    </row>
    <row r="7" spans="1:14" s="98" customFormat="1" ht="15" customHeight="1">
      <c r="A7" s="92"/>
      <c r="B7" s="250" t="s">
        <v>1429</v>
      </c>
      <c r="C7" s="251"/>
      <c r="D7" s="253"/>
      <c r="E7" s="253"/>
      <c r="F7" s="253"/>
      <c r="G7" s="129"/>
      <c r="H7" s="256"/>
      <c r="I7" s="257"/>
      <c r="J7" s="122"/>
      <c r="K7" s="243"/>
      <c r="L7" s="243"/>
      <c r="M7" s="124"/>
      <c r="N7" s="97"/>
    </row>
    <row r="8" spans="1:14" s="98" customFormat="1" ht="15" customHeight="1" thickBot="1">
      <c r="A8" s="92"/>
      <c r="B8" s="244" t="s">
        <v>1430</v>
      </c>
      <c r="C8" s="245"/>
      <c r="D8" s="246" t="s">
        <v>175</v>
      </c>
      <c r="E8" s="246"/>
      <c r="F8" s="246"/>
      <c r="G8" s="123" t="s">
        <v>1431</v>
      </c>
      <c r="H8" s="246" t="s">
        <v>1082</v>
      </c>
      <c r="I8" s="246"/>
      <c r="J8" s="125"/>
      <c r="K8" s="141"/>
      <c r="L8" s="147"/>
      <c r="M8" s="126"/>
      <c r="N8" s="97"/>
    </row>
    <row r="9" spans="1:14" s="101" customFormat="1" ht="14.1" customHeight="1" thickBot="1">
      <c r="A9" s="92"/>
      <c r="B9" s="99"/>
      <c r="C9" s="100"/>
      <c r="D9" s="100"/>
      <c r="E9" s="100"/>
      <c r="F9" s="99"/>
      <c r="G9" s="100"/>
      <c r="H9" s="100"/>
      <c r="I9" s="100"/>
      <c r="J9" s="100"/>
      <c r="K9" s="142"/>
      <c r="L9" s="148"/>
      <c r="M9" s="100"/>
    </row>
    <row r="10" spans="1:14" s="102" customFormat="1" ht="39.950000000000003" customHeight="1" thickBot="1">
      <c r="A10" s="92"/>
      <c r="B10" s="247" t="s">
        <v>1412</v>
      </c>
      <c r="C10" s="248"/>
      <c r="D10" s="248"/>
      <c r="E10" s="248"/>
      <c r="F10" s="248"/>
      <c r="G10" s="248"/>
      <c r="H10" s="248"/>
      <c r="I10" s="248"/>
      <c r="J10" s="248"/>
      <c r="K10" s="248"/>
      <c r="L10" s="248"/>
      <c r="M10" s="249"/>
    </row>
    <row r="11" spans="1:14" s="102" customFormat="1" ht="2.4500000000000002" customHeight="1">
      <c r="K11" s="143"/>
    </row>
    <row r="12" spans="1:14">
      <c r="B12" s="221" t="s">
        <v>1502</v>
      </c>
      <c r="C12" s="221" t="s">
        <v>1503</v>
      </c>
      <c r="D12" s="222"/>
      <c r="E12" s="222"/>
      <c r="F12" s="221" t="s">
        <v>1504</v>
      </c>
      <c r="G12" s="222"/>
      <c r="H12" s="221" t="s">
        <v>1505</v>
      </c>
      <c r="I12" s="221" t="s">
        <v>1506</v>
      </c>
      <c r="J12" s="221" t="s">
        <v>1507</v>
      </c>
      <c r="K12" s="223" t="s">
        <v>1508</v>
      </c>
      <c r="L12" s="225" t="s">
        <v>1509</v>
      </c>
      <c r="M12" s="221" t="s">
        <v>1510</v>
      </c>
    </row>
    <row r="13" spans="1:14">
      <c r="B13" s="222"/>
      <c r="C13" s="222"/>
      <c r="D13" s="222"/>
      <c r="E13" s="222"/>
      <c r="F13" s="222"/>
      <c r="G13" s="222"/>
      <c r="H13" s="222"/>
      <c r="I13" s="222"/>
      <c r="J13" s="222"/>
      <c r="K13" s="224"/>
      <c r="L13" s="226"/>
      <c r="M13" s="222"/>
    </row>
    <row r="14" spans="1:14" ht="30" customHeight="1">
      <c r="B14" s="135">
        <v>2</v>
      </c>
      <c r="C14" s="226" t="s">
        <v>641</v>
      </c>
      <c r="D14" s="226"/>
      <c r="E14" s="226"/>
      <c r="F14" s="222" t="s">
        <v>760</v>
      </c>
      <c r="G14" s="222"/>
      <c r="H14" s="135" t="s">
        <v>1515</v>
      </c>
      <c r="I14" s="135">
        <v>0</v>
      </c>
      <c r="J14" s="135" t="s">
        <v>6</v>
      </c>
      <c r="K14" s="144">
        <v>0</v>
      </c>
      <c r="L14" s="145" t="s">
        <v>507</v>
      </c>
      <c r="M14" s="135" t="s">
        <v>1443</v>
      </c>
    </row>
    <row r="15" spans="1:14">
      <c r="B15" s="151" t="s">
        <v>1511</v>
      </c>
      <c r="C15" s="221" t="s">
        <v>1512</v>
      </c>
      <c r="D15" s="222"/>
      <c r="E15" s="222"/>
      <c r="F15" s="222"/>
      <c r="G15" s="222"/>
      <c r="H15" s="151" t="s">
        <v>1513</v>
      </c>
      <c r="I15" s="221" t="s">
        <v>1514</v>
      </c>
      <c r="J15" s="222"/>
      <c r="K15" s="222"/>
      <c r="L15" s="222"/>
      <c r="M15" s="222"/>
    </row>
    <row r="16" spans="1:14" ht="255" customHeight="1">
      <c r="B16" s="222"/>
      <c r="C16" s="222"/>
      <c r="D16" s="222"/>
      <c r="E16" s="222"/>
      <c r="F16" s="222"/>
      <c r="G16" s="222"/>
      <c r="H16" s="227" t="s">
        <v>1501</v>
      </c>
      <c r="I16" s="222"/>
      <c r="J16" s="222"/>
      <c r="K16" s="222"/>
      <c r="L16" s="222"/>
      <c r="M16" s="222"/>
    </row>
    <row r="17" spans="2:13">
      <c r="B17" s="221" t="s">
        <v>1502</v>
      </c>
      <c r="C17" s="221" t="s">
        <v>1503</v>
      </c>
      <c r="D17" s="222"/>
      <c r="E17" s="222"/>
      <c r="F17" s="221" t="s">
        <v>1504</v>
      </c>
      <c r="G17" s="222"/>
      <c r="H17" s="221" t="s">
        <v>1505</v>
      </c>
      <c r="I17" s="221" t="s">
        <v>1506</v>
      </c>
      <c r="J17" s="221" t="s">
        <v>1507</v>
      </c>
      <c r="K17" s="223" t="s">
        <v>1508</v>
      </c>
      <c r="L17" s="225" t="s">
        <v>1509</v>
      </c>
      <c r="M17" s="221" t="s">
        <v>1510</v>
      </c>
    </row>
    <row r="18" spans="2:13">
      <c r="B18" s="222"/>
      <c r="C18" s="222"/>
      <c r="D18" s="222"/>
      <c r="E18" s="222"/>
      <c r="F18" s="222"/>
      <c r="G18" s="222"/>
      <c r="H18" s="222"/>
      <c r="I18" s="222"/>
      <c r="J18" s="222"/>
      <c r="K18" s="224"/>
      <c r="L18" s="226"/>
      <c r="M18" s="222"/>
    </row>
    <row r="19" spans="2:13" ht="30" customHeight="1">
      <c r="B19" s="135">
        <v>3</v>
      </c>
      <c r="C19" s="226" t="s">
        <v>608</v>
      </c>
      <c r="D19" s="226"/>
      <c r="E19" s="226"/>
      <c r="F19" s="222" t="s">
        <v>695</v>
      </c>
      <c r="G19" s="222"/>
      <c r="H19" s="135" t="s">
        <v>1518</v>
      </c>
      <c r="I19" s="135">
        <v>0</v>
      </c>
      <c r="J19" s="135" t="s">
        <v>7</v>
      </c>
      <c r="K19" s="144">
        <v>0</v>
      </c>
      <c r="L19" s="145" t="s">
        <v>460</v>
      </c>
      <c r="M19" s="135" t="s">
        <v>1445</v>
      </c>
    </row>
    <row r="20" spans="2:13">
      <c r="B20" s="151" t="s">
        <v>1516</v>
      </c>
      <c r="C20" s="221" t="s">
        <v>1512</v>
      </c>
      <c r="D20" s="222"/>
      <c r="E20" s="222"/>
      <c r="F20" s="222"/>
      <c r="G20" s="222"/>
      <c r="H20" s="151" t="s">
        <v>1517</v>
      </c>
      <c r="I20" s="221" t="s">
        <v>1514</v>
      </c>
      <c r="J20" s="222"/>
      <c r="K20" s="222"/>
      <c r="L20" s="222"/>
      <c r="M20" s="222"/>
    </row>
    <row r="21" spans="2:13" ht="255" customHeight="1">
      <c r="B21" s="222"/>
      <c r="C21" s="222"/>
      <c r="D21" s="222"/>
      <c r="E21" s="222"/>
      <c r="F21" s="222"/>
      <c r="G21" s="222"/>
      <c r="H21" s="227" t="s">
        <v>1501</v>
      </c>
      <c r="I21" s="222"/>
      <c r="J21" s="222"/>
      <c r="K21" s="222"/>
      <c r="L21" s="222"/>
      <c r="M21" s="222"/>
    </row>
    <row r="22" spans="2:13">
      <c r="B22" s="221" t="s">
        <v>1502</v>
      </c>
      <c r="C22" s="221" t="s">
        <v>1503</v>
      </c>
      <c r="D22" s="222"/>
      <c r="E22" s="222"/>
      <c r="F22" s="221" t="s">
        <v>1504</v>
      </c>
      <c r="G22" s="222"/>
      <c r="H22" s="221" t="s">
        <v>1505</v>
      </c>
      <c r="I22" s="221" t="s">
        <v>1506</v>
      </c>
      <c r="J22" s="221" t="s">
        <v>1507</v>
      </c>
      <c r="K22" s="223" t="s">
        <v>1508</v>
      </c>
      <c r="L22" s="225" t="s">
        <v>1509</v>
      </c>
      <c r="M22" s="221" t="s">
        <v>1510</v>
      </c>
    </row>
    <row r="23" spans="2:13">
      <c r="B23" s="222"/>
      <c r="C23" s="222"/>
      <c r="D23" s="222"/>
      <c r="E23" s="222"/>
      <c r="F23" s="222"/>
      <c r="G23" s="222"/>
      <c r="H23" s="222"/>
      <c r="I23" s="222"/>
      <c r="J23" s="222"/>
      <c r="K23" s="224"/>
      <c r="L23" s="226"/>
      <c r="M23" s="222"/>
    </row>
    <row r="24" spans="2:13" ht="30" customHeight="1">
      <c r="B24" s="135">
        <v>0</v>
      </c>
      <c r="C24" s="226">
        <v>0</v>
      </c>
      <c r="D24" s="226"/>
      <c r="E24" s="226"/>
      <c r="F24" s="222">
        <v>0</v>
      </c>
      <c r="G24" s="222"/>
      <c r="H24" s="135" t="s">
        <v>1521</v>
      </c>
      <c r="I24" s="135">
        <v>0</v>
      </c>
      <c r="J24" s="135">
        <v>0</v>
      </c>
      <c r="K24" s="144">
        <v>0</v>
      </c>
      <c r="L24" s="145" t="s">
        <v>1522</v>
      </c>
      <c r="M24" s="135">
        <v>0</v>
      </c>
    </row>
    <row r="25" spans="2:13">
      <c r="B25" s="151" t="s">
        <v>1519</v>
      </c>
      <c r="C25" s="221" t="s">
        <v>1512</v>
      </c>
      <c r="D25" s="222"/>
      <c r="E25" s="222"/>
      <c r="F25" s="222"/>
      <c r="G25" s="222"/>
      <c r="H25" s="151" t="s">
        <v>1520</v>
      </c>
      <c r="I25" s="221" t="s">
        <v>1514</v>
      </c>
      <c r="J25" s="222"/>
      <c r="K25" s="222"/>
      <c r="L25" s="222"/>
      <c r="M25" s="222"/>
    </row>
    <row r="26" spans="2:13" ht="255" customHeight="1">
      <c r="B26" s="222"/>
      <c r="C26" s="222"/>
      <c r="D26" s="222"/>
      <c r="E26" s="222"/>
      <c r="F26" s="222"/>
      <c r="G26" s="222"/>
      <c r="H26" s="227" t="s">
        <v>1501</v>
      </c>
      <c r="I26" s="222"/>
      <c r="J26" s="222"/>
      <c r="K26" s="222"/>
      <c r="L26" s="222"/>
      <c r="M26" s="222"/>
    </row>
    <row r="27" spans="2:13">
      <c r="B27" s="221" t="s">
        <v>1502</v>
      </c>
      <c r="C27" s="221" t="s">
        <v>1503</v>
      </c>
      <c r="D27" s="222"/>
      <c r="E27" s="222"/>
      <c r="F27" s="221" t="s">
        <v>1504</v>
      </c>
      <c r="G27" s="222"/>
      <c r="H27" s="221" t="s">
        <v>1505</v>
      </c>
      <c r="I27" s="221" t="s">
        <v>1506</v>
      </c>
      <c r="J27" s="221" t="s">
        <v>1507</v>
      </c>
      <c r="K27" s="223" t="s">
        <v>1508</v>
      </c>
      <c r="L27" s="225" t="s">
        <v>1509</v>
      </c>
      <c r="M27" s="221" t="s">
        <v>1510</v>
      </c>
    </row>
    <row r="28" spans="2:13">
      <c r="B28" s="222"/>
      <c r="C28" s="222"/>
      <c r="D28" s="222"/>
      <c r="E28" s="222"/>
      <c r="F28" s="222"/>
      <c r="G28" s="222"/>
      <c r="H28" s="222"/>
      <c r="I28" s="222"/>
      <c r="J28" s="222"/>
      <c r="K28" s="224"/>
      <c r="L28" s="226"/>
      <c r="M28" s="222"/>
    </row>
    <row r="29" spans="2:13" ht="30" customHeight="1">
      <c r="B29" s="135">
        <v>1</v>
      </c>
      <c r="C29" s="226" t="s">
        <v>1584</v>
      </c>
      <c r="D29" s="226"/>
      <c r="E29" s="226"/>
      <c r="F29" s="222" t="s">
        <v>697</v>
      </c>
      <c r="G29" s="222"/>
      <c r="H29" s="135" t="s">
        <v>1525</v>
      </c>
      <c r="I29" s="135">
        <v>0</v>
      </c>
      <c r="J29" s="135" t="s">
        <v>6</v>
      </c>
      <c r="K29" s="144">
        <v>0</v>
      </c>
      <c r="L29" s="145" t="s">
        <v>460</v>
      </c>
      <c r="M29" s="135">
        <v>0</v>
      </c>
    </row>
    <row r="30" spans="2:13">
      <c r="B30" s="151" t="s">
        <v>1523</v>
      </c>
      <c r="C30" s="221" t="s">
        <v>1512</v>
      </c>
      <c r="D30" s="222"/>
      <c r="E30" s="222"/>
      <c r="F30" s="222"/>
      <c r="G30" s="222"/>
      <c r="H30" s="151" t="s">
        <v>1524</v>
      </c>
      <c r="I30" s="221" t="s">
        <v>1514</v>
      </c>
      <c r="J30" s="222"/>
      <c r="K30" s="222"/>
      <c r="L30" s="222"/>
      <c r="M30" s="222"/>
    </row>
    <row r="31" spans="2:13" ht="255" customHeight="1">
      <c r="B31" s="222"/>
      <c r="C31" s="222"/>
      <c r="D31" s="222"/>
      <c r="E31" s="222"/>
      <c r="F31" s="222"/>
      <c r="G31" s="222"/>
      <c r="H31" s="227" t="s">
        <v>1501</v>
      </c>
      <c r="I31" s="222"/>
      <c r="J31" s="222"/>
      <c r="K31" s="222"/>
      <c r="L31" s="222"/>
      <c r="M31" s="222"/>
    </row>
    <row r="32" spans="2:13">
      <c r="B32" s="221" t="s">
        <v>1502</v>
      </c>
      <c r="C32" s="221" t="s">
        <v>1503</v>
      </c>
      <c r="D32" s="222"/>
      <c r="E32" s="222"/>
      <c r="F32" s="221" t="s">
        <v>1504</v>
      </c>
      <c r="G32" s="222"/>
      <c r="H32" s="221" t="s">
        <v>1505</v>
      </c>
      <c r="I32" s="221" t="s">
        <v>1506</v>
      </c>
      <c r="J32" s="221" t="s">
        <v>1507</v>
      </c>
      <c r="K32" s="223" t="s">
        <v>1508</v>
      </c>
      <c r="L32" s="225" t="s">
        <v>1509</v>
      </c>
      <c r="M32" s="221" t="s">
        <v>1510</v>
      </c>
    </row>
    <row r="33" spans="2:13">
      <c r="B33" s="222"/>
      <c r="C33" s="222"/>
      <c r="D33" s="222"/>
      <c r="E33" s="222"/>
      <c r="F33" s="222"/>
      <c r="G33" s="222"/>
      <c r="H33" s="222"/>
      <c r="I33" s="222"/>
      <c r="J33" s="222"/>
      <c r="K33" s="224"/>
      <c r="L33" s="226"/>
      <c r="M33" s="222"/>
    </row>
    <row r="34" spans="2:13" ht="30" customHeight="1">
      <c r="B34" s="135">
        <v>2</v>
      </c>
      <c r="C34" s="226" t="s">
        <v>641</v>
      </c>
      <c r="D34" s="226"/>
      <c r="E34" s="226"/>
      <c r="F34" s="222" t="s">
        <v>760</v>
      </c>
      <c r="G34" s="222"/>
      <c r="H34" s="135" t="s">
        <v>1528</v>
      </c>
      <c r="I34" s="135">
        <v>0</v>
      </c>
      <c r="J34" s="135" t="s">
        <v>6</v>
      </c>
      <c r="K34" s="144">
        <v>0</v>
      </c>
      <c r="L34" s="145" t="s">
        <v>507</v>
      </c>
      <c r="M34" s="135" t="s">
        <v>1450</v>
      </c>
    </row>
    <row r="35" spans="2:13">
      <c r="B35" s="151" t="s">
        <v>1526</v>
      </c>
      <c r="C35" s="221" t="s">
        <v>1512</v>
      </c>
      <c r="D35" s="222"/>
      <c r="E35" s="222"/>
      <c r="F35" s="222"/>
      <c r="G35" s="222"/>
      <c r="H35" s="151" t="s">
        <v>1527</v>
      </c>
      <c r="I35" s="221" t="s">
        <v>1514</v>
      </c>
      <c r="J35" s="222"/>
      <c r="K35" s="222"/>
      <c r="L35" s="222"/>
      <c r="M35" s="222"/>
    </row>
    <row r="36" spans="2:13" ht="255" customHeight="1">
      <c r="B36" s="222"/>
      <c r="C36" s="222"/>
      <c r="D36" s="222"/>
      <c r="E36" s="222"/>
      <c r="F36" s="222"/>
      <c r="G36" s="222"/>
      <c r="H36" s="227" t="s">
        <v>1501</v>
      </c>
      <c r="I36" s="222"/>
      <c r="J36" s="222"/>
      <c r="K36" s="222"/>
      <c r="L36" s="222"/>
      <c r="M36" s="222"/>
    </row>
    <row r="37" spans="2:13">
      <c r="B37" s="221" t="s">
        <v>1502</v>
      </c>
      <c r="C37" s="221" t="s">
        <v>1503</v>
      </c>
      <c r="D37" s="222"/>
      <c r="E37" s="222"/>
      <c r="F37" s="221" t="s">
        <v>1504</v>
      </c>
      <c r="G37" s="222"/>
      <c r="H37" s="221" t="s">
        <v>1505</v>
      </c>
      <c r="I37" s="221" t="s">
        <v>1506</v>
      </c>
      <c r="J37" s="221" t="s">
        <v>1507</v>
      </c>
      <c r="K37" s="223" t="s">
        <v>1508</v>
      </c>
      <c r="L37" s="225" t="s">
        <v>1509</v>
      </c>
      <c r="M37" s="221" t="s">
        <v>1510</v>
      </c>
    </row>
    <row r="38" spans="2:13">
      <c r="B38" s="222"/>
      <c r="C38" s="222"/>
      <c r="D38" s="222"/>
      <c r="E38" s="222"/>
      <c r="F38" s="222"/>
      <c r="G38" s="222"/>
      <c r="H38" s="222"/>
      <c r="I38" s="222"/>
      <c r="J38" s="222"/>
      <c r="K38" s="224"/>
      <c r="L38" s="226"/>
      <c r="M38" s="222"/>
    </row>
    <row r="39" spans="2:13" ht="30" customHeight="1">
      <c r="B39" s="135">
        <v>3</v>
      </c>
      <c r="C39" s="226" t="s">
        <v>564</v>
      </c>
      <c r="D39" s="226"/>
      <c r="E39" s="226"/>
      <c r="F39" s="222" t="s">
        <v>837</v>
      </c>
      <c r="G39" s="222"/>
      <c r="H39" s="135" t="s">
        <v>1531</v>
      </c>
      <c r="I39" s="135" t="s">
        <v>379</v>
      </c>
      <c r="J39" s="135" t="s">
        <v>7</v>
      </c>
      <c r="K39" s="144">
        <v>0</v>
      </c>
      <c r="L39" s="145" t="s">
        <v>559</v>
      </c>
      <c r="M39" s="135" t="s">
        <v>1450</v>
      </c>
    </row>
    <row r="40" spans="2:13">
      <c r="B40" s="151" t="s">
        <v>1529</v>
      </c>
      <c r="C40" s="221" t="s">
        <v>1512</v>
      </c>
      <c r="D40" s="222"/>
      <c r="E40" s="222"/>
      <c r="F40" s="222"/>
      <c r="G40" s="222"/>
      <c r="H40" s="151" t="s">
        <v>1530</v>
      </c>
      <c r="I40" s="221" t="s">
        <v>1514</v>
      </c>
      <c r="J40" s="222"/>
      <c r="K40" s="222"/>
      <c r="L40" s="222"/>
      <c r="M40" s="222"/>
    </row>
    <row r="41" spans="2:13" ht="255" customHeight="1">
      <c r="B41" s="222"/>
      <c r="C41" s="222"/>
      <c r="D41" s="222"/>
      <c r="E41" s="222"/>
      <c r="F41" s="222"/>
      <c r="G41" s="222"/>
      <c r="H41" s="227" t="s">
        <v>1501</v>
      </c>
      <c r="I41" s="222"/>
      <c r="J41" s="222"/>
      <c r="K41" s="222"/>
      <c r="L41" s="222"/>
      <c r="M41" s="222"/>
    </row>
    <row r="42" spans="2:13">
      <c r="B42" s="221" t="s">
        <v>1502</v>
      </c>
      <c r="C42" s="221" t="s">
        <v>1503</v>
      </c>
      <c r="D42" s="222"/>
      <c r="E42" s="222"/>
      <c r="F42" s="221" t="s">
        <v>1504</v>
      </c>
      <c r="G42" s="222"/>
      <c r="H42" s="221" t="s">
        <v>1505</v>
      </c>
      <c r="I42" s="221" t="s">
        <v>1506</v>
      </c>
      <c r="J42" s="221" t="s">
        <v>1507</v>
      </c>
      <c r="K42" s="223" t="s">
        <v>1508</v>
      </c>
      <c r="L42" s="225" t="s">
        <v>1509</v>
      </c>
      <c r="M42" s="221" t="s">
        <v>1510</v>
      </c>
    </row>
    <row r="43" spans="2:13">
      <c r="B43" s="222"/>
      <c r="C43" s="222"/>
      <c r="D43" s="222"/>
      <c r="E43" s="222"/>
      <c r="F43" s="222"/>
      <c r="G43" s="222"/>
      <c r="H43" s="222"/>
      <c r="I43" s="222"/>
      <c r="J43" s="222"/>
      <c r="K43" s="224"/>
      <c r="L43" s="226"/>
      <c r="M43" s="222"/>
    </row>
    <row r="44" spans="2:13" ht="30" customHeight="1">
      <c r="B44" s="135">
        <v>4</v>
      </c>
      <c r="C44" s="226" t="s">
        <v>564</v>
      </c>
      <c r="D44" s="226"/>
      <c r="E44" s="226"/>
      <c r="F44" s="222" t="s">
        <v>837</v>
      </c>
      <c r="G44" s="222"/>
      <c r="H44" s="135" t="s">
        <v>1534</v>
      </c>
      <c r="I44" s="135" t="s">
        <v>380</v>
      </c>
      <c r="J44" s="135" t="s">
        <v>7</v>
      </c>
      <c r="K44" s="144">
        <v>0</v>
      </c>
      <c r="L44" s="145" t="s">
        <v>559</v>
      </c>
      <c r="M44" s="135" t="s">
        <v>1450</v>
      </c>
    </row>
    <row r="45" spans="2:13">
      <c r="B45" s="151" t="s">
        <v>1532</v>
      </c>
      <c r="C45" s="221" t="s">
        <v>1512</v>
      </c>
      <c r="D45" s="222"/>
      <c r="E45" s="222"/>
      <c r="F45" s="222"/>
      <c r="G45" s="222"/>
      <c r="H45" s="151" t="s">
        <v>1533</v>
      </c>
      <c r="I45" s="221" t="s">
        <v>1514</v>
      </c>
      <c r="J45" s="222"/>
      <c r="K45" s="222"/>
      <c r="L45" s="222"/>
      <c r="M45" s="222"/>
    </row>
    <row r="46" spans="2:13" ht="255" customHeight="1">
      <c r="B46" s="222"/>
      <c r="C46" s="222"/>
      <c r="D46" s="222"/>
      <c r="E46" s="222"/>
      <c r="F46" s="222"/>
      <c r="G46" s="222"/>
      <c r="H46" s="227" t="s">
        <v>1501</v>
      </c>
      <c r="I46" s="222"/>
      <c r="J46" s="222"/>
      <c r="K46" s="222"/>
      <c r="L46" s="222"/>
      <c r="M46" s="222"/>
    </row>
    <row r="47" spans="2:13">
      <c r="B47" s="221" t="s">
        <v>1502</v>
      </c>
      <c r="C47" s="221" t="s">
        <v>1503</v>
      </c>
      <c r="D47" s="222"/>
      <c r="E47" s="222"/>
      <c r="F47" s="221" t="s">
        <v>1504</v>
      </c>
      <c r="G47" s="222"/>
      <c r="H47" s="221" t="s">
        <v>1505</v>
      </c>
      <c r="I47" s="221" t="s">
        <v>1506</v>
      </c>
      <c r="J47" s="221" t="s">
        <v>1507</v>
      </c>
      <c r="K47" s="223" t="s">
        <v>1508</v>
      </c>
      <c r="L47" s="225" t="s">
        <v>1509</v>
      </c>
      <c r="M47" s="221" t="s">
        <v>1510</v>
      </c>
    </row>
    <row r="48" spans="2:13">
      <c r="B48" s="222"/>
      <c r="C48" s="222"/>
      <c r="D48" s="222"/>
      <c r="E48" s="222"/>
      <c r="F48" s="222"/>
      <c r="G48" s="222"/>
      <c r="H48" s="222"/>
      <c r="I48" s="222"/>
      <c r="J48" s="222"/>
      <c r="K48" s="224"/>
      <c r="L48" s="226"/>
      <c r="M48" s="222"/>
    </row>
    <row r="49" spans="2:13" ht="30" customHeight="1">
      <c r="B49" s="135">
        <v>8</v>
      </c>
      <c r="C49" s="226" t="s">
        <v>564</v>
      </c>
      <c r="D49" s="226"/>
      <c r="E49" s="226"/>
      <c r="F49" s="222" t="s">
        <v>837</v>
      </c>
      <c r="G49" s="222"/>
      <c r="H49" s="135" t="s">
        <v>1537</v>
      </c>
      <c r="I49" s="135" t="s">
        <v>24</v>
      </c>
      <c r="J49" s="135" t="s">
        <v>7</v>
      </c>
      <c r="K49" s="144">
        <v>0</v>
      </c>
      <c r="L49" s="145" t="s">
        <v>559</v>
      </c>
      <c r="M49" s="135" t="s">
        <v>1456</v>
      </c>
    </row>
    <row r="50" spans="2:13">
      <c r="B50" s="151" t="s">
        <v>1535</v>
      </c>
      <c r="C50" s="221" t="s">
        <v>1512</v>
      </c>
      <c r="D50" s="222"/>
      <c r="E50" s="222"/>
      <c r="F50" s="222"/>
      <c r="G50" s="222"/>
      <c r="H50" s="151" t="s">
        <v>1536</v>
      </c>
      <c r="I50" s="221" t="s">
        <v>1514</v>
      </c>
      <c r="J50" s="222"/>
      <c r="K50" s="222"/>
      <c r="L50" s="222"/>
      <c r="M50" s="222"/>
    </row>
    <row r="51" spans="2:13" ht="255" customHeight="1">
      <c r="B51" s="222"/>
      <c r="C51" s="222"/>
      <c r="D51" s="222"/>
      <c r="E51" s="222"/>
      <c r="F51" s="222"/>
      <c r="G51" s="222"/>
      <c r="H51" s="227" t="s">
        <v>1501</v>
      </c>
      <c r="I51" s="222"/>
      <c r="J51" s="222"/>
      <c r="K51" s="222"/>
      <c r="L51" s="222"/>
      <c r="M51" s="222"/>
    </row>
    <row r="52" spans="2:13">
      <c r="B52" s="221" t="s">
        <v>1502</v>
      </c>
      <c r="C52" s="221" t="s">
        <v>1503</v>
      </c>
      <c r="D52" s="222"/>
      <c r="E52" s="222"/>
      <c r="F52" s="221" t="s">
        <v>1504</v>
      </c>
      <c r="G52" s="222"/>
      <c r="H52" s="221" t="s">
        <v>1505</v>
      </c>
      <c r="I52" s="221" t="s">
        <v>1506</v>
      </c>
      <c r="J52" s="221" t="s">
        <v>1507</v>
      </c>
      <c r="K52" s="223" t="s">
        <v>1508</v>
      </c>
      <c r="L52" s="225" t="s">
        <v>1509</v>
      </c>
      <c r="M52" s="221" t="s">
        <v>1510</v>
      </c>
    </row>
    <row r="53" spans="2:13">
      <c r="B53" s="222"/>
      <c r="C53" s="222"/>
      <c r="D53" s="222"/>
      <c r="E53" s="222"/>
      <c r="F53" s="222"/>
      <c r="G53" s="222"/>
      <c r="H53" s="222"/>
      <c r="I53" s="222"/>
      <c r="J53" s="222"/>
      <c r="K53" s="224"/>
      <c r="L53" s="226"/>
      <c r="M53" s="222"/>
    </row>
    <row r="54" spans="2:13" ht="30" customHeight="1">
      <c r="B54" s="135">
        <v>9</v>
      </c>
      <c r="C54" s="226" t="s">
        <v>610</v>
      </c>
      <c r="D54" s="226"/>
      <c r="E54" s="226"/>
      <c r="F54" s="222" t="s">
        <v>698</v>
      </c>
      <c r="G54" s="222"/>
      <c r="H54" s="135" t="s">
        <v>1540</v>
      </c>
      <c r="I54" s="135">
        <v>0</v>
      </c>
      <c r="J54" s="135" t="s">
        <v>8</v>
      </c>
      <c r="K54" s="144">
        <v>0</v>
      </c>
      <c r="L54" s="145" t="s">
        <v>462</v>
      </c>
      <c r="M54" s="135" t="s">
        <v>1457</v>
      </c>
    </row>
    <row r="55" spans="2:13">
      <c r="B55" s="151" t="s">
        <v>1538</v>
      </c>
      <c r="C55" s="221" t="s">
        <v>1512</v>
      </c>
      <c r="D55" s="222"/>
      <c r="E55" s="222"/>
      <c r="F55" s="222"/>
      <c r="G55" s="222"/>
      <c r="H55" s="151" t="s">
        <v>1539</v>
      </c>
      <c r="I55" s="221" t="s">
        <v>1514</v>
      </c>
      <c r="J55" s="222"/>
      <c r="K55" s="222"/>
      <c r="L55" s="222"/>
      <c r="M55" s="222"/>
    </row>
    <row r="56" spans="2:13" ht="255" customHeight="1">
      <c r="B56" s="222"/>
      <c r="C56" s="222"/>
      <c r="D56" s="222"/>
      <c r="E56" s="222"/>
      <c r="F56" s="222"/>
      <c r="G56" s="222"/>
      <c r="H56" s="227" t="s">
        <v>1501</v>
      </c>
      <c r="I56" s="222"/>
      <c r="J56" s="222"/>
      <c r="K56" s="222"/>
      <c r="L56" s="222"/>
      <c r="M56" s="222"/>
    </row>
    <row r="57" spans="2:13">
      <c r="B57" s="221" t="s">
        <v>1502</v>
      </c>
      <c r="C57" s="221" t="s">
        <v>1503</v>
      </c>
      <c r="D57" s="222"/>
      <c r="E57" s="222"/>
      <c r="F57" s="221" t="s">
        <v>1504</v>
      </c>
      <c r="G57" s="222"/>
      <c r="H57" s="221" t="s">
        <v>1505</v>
      </c>
      <c r="I57" s="221" t="s">
        <v>1506</v>
      </c>
      <c r="J57" s="221" t="s">
        <v>1507</v>
      </c>
      <c r="K57" s="223" t="s">
        <v>1508</v>
      </c>
      <c r="L57" s="225" t="s">
        <v>1509</v>
      </c>
      <c r="M57" s="221" t="s">
        <v>1510</v>
      </c>
    </row>
    <row r="58" spans="2:13">
      <c r="B58" s="222"/>
      <c r="C58" s="222"/>
      <c r="D58" s="222"/>
      <c r="E58" s="222"/>
      <c r="F58" s="222"/>
      <c r="G58" s="222"/>
      <c r="H58" s="222"/>
      <c r="I58" s="222"/>
      <c r="J58" s="222"/>
      <c r="K58" s="224"/>
      <c r="L58" s="226"/>
      <c r="M58" s="222"/>
    </row>
    <row r="59" spans="2:13" ht="30" customHeight="1">
      <c r="B59" s="135">
        <v>10</v>
      </c>
      <c r="C59" s="226" t="s">
        <v>564</v>
      </c>
      <c r="D59" s="226"/>
      <c r="E59" s="226"/>
      <c r="F59" s="222" t="s">
        <v>837</v>
      </c>
      <c r="G59" s="222"/>
      <c r="H59" s="135" t="s">
        <v>1543</v>
      </c>
      <c r="I59" s="135" t="s">
        <v>24</v>
      </c>
      <c r="J59" s="135" t="s">
        <v>7</v>
      </c>
      <c r="K59" s="144" t="s">
        <v>390</v>
      </c>
      <c r="L59" s="145" t="s">
        <v>559</v>
      </c>
      <c r="M59" s="135" t="s">
        <v>1459</v>
      </c>
    </row>
    <row r="60" spans="2:13">
      <c r="B60" s="151" t="s">
        <v>1541</v>
      </c>
      <c r="C60" s="221" t="s">
        <v>1512</v>
      </c>
      <c r="D60" s="222"/>
      <c r="E60" s="222"/>
      <c r="F60" s="222"/>
      <c r="G60" s="222"/>
      <c r="H60" s="151" t="s">
        <v>1542</v>
      </c>
      <c r="I60" s="221" t="s">
        <v>1514</v>
      </c>
      <c r="J60" s="222"/>
      <c r="K60" s="222"/>
      <c r="L60" s="222"/>
      <c r="M60" s="222"/>
    </row>
    <row r="61" spans="2:13" ht="255" customHeight="1">
      <c r="B61" s="222"/>
      <c r="C61" s="222"/>
      <c r="D61" s="222"/>
      <c r="E61" s="222"/>
      <c r="F61" s="222"/>
      <c r="G61" s="222"/>
      <c r="H61" s="227" t="s">
        <v>1501</v>
      </c>
      <c r="I61" s="222"/>
      <c r="J61" s="222"/>
      <c r="K61" s="222"/>
      <c r="L61" s="222"/>
      <c r="M61" s="222"/>
    </row>
    <row r="62" spans="2:13">
      <c r="B62" s="221" t="s">
        <v>1502</v>
      </c>
      <c r="C62" s="221" t="s">
        <v>1503</v>
      </c>
      <c r="D62" s="222"/>
      <c r="E62" s="222"/>
      <c r="F62" s="221" t="s">
        <v>1504</v>
      </c>
      <c r="G62" s="222"/>
      <c r="H62" s="221" t="s">
        <v>1505</v>
      </c>
      <c r="I62" s="221" t="s">
        <v>1506</v>
      </c>
      <c r="J62" s="221" t="s">
        <v>1507</v>
      </c>
      <c r="K62" s="223" t="s">
        <v>1508</v>
      </c>
      <c r="L62" s="225" t="s">
        <v>1509</v>
      </c>
      <c r="M62" s="221" t="s">
        <v>1510</v>
      </c>
    </row>
    <row r="63" spans="2:13">
      <c r="B63" s="222"/>
      <c r="C63" s="222"/>
      <c r="D63" s="222"/>
      <c r="E63" s="222"/>
      <c r="F63" s="222"/>
      <c r="G63" s="222"/>
      <c r="H63" s="222"/>
      <c r="I63" s="222"/>
      <c r="J63" s="222"/>
      <c r="K63" s="224"/>
      <c r="L63" s="226"/>
      <c r="M63" s="222"/>
    </row>
    <row r="64" spans="2:13" ht="30" customHeight="1">
      <c r="B64" s="135">
        <v>11</v>
      </c>
      <c r="C64" s="226" t="s">
        <v>608</v>
      </c>
      <c r="D64" s="226"/>
      <c r="E64" s="226"/>
      <c r="F64" s="222" t="s">
        <v>695</v>
      </c>
      <c r="G64" s="222"/>
      <c r="H64" s="135" t="s">
        <v>1543</v>
      </c>
      <c r="I64" s="135">
        <v>0</v>
      </c>
      <c r="J64" s="135" t="s">
        <v>7</v>
      </c>
      <c r="K64" s="144">
        <v>0</v>
      </c>
      <c r="L64" s="145" t="s">
        <v>460</v>
      </c>
      <c r="M64" s="135" t="s">
        <v>1459</v>
      </c>
    </row>
    <row r="65" spans="2:13">
      <c r="B65" s="151" t="s">
        <v>1544</v>
      </c>
      <c r="C65" s="221" t="s">
        <v>1512</v>
      </c>
      <c r="D65" s="222"/>
      <c r="E65" s="222"/>
      <c r="F65" s="222"/>
      <c r="G65" s="222"/>
      <c r="H65" s="151" t="s">
        <v>1545</v>
      </c>
      <c r="I65" s="221" t="s">
        <v>1514</v>
      </c>
      <c r="J65" s="222"/>
      <c r="K65" s="222"/>
      <c r="L65" s="222"/>
      <c r="M65" s="222"/>
    </row>
    <row r="66" spans="2:13" ht="255" customHeight="1">
      <c r="B66" s="222"/>
      <c r="C66" s="222"/>
      <c r="D66" s="222"/>
      <c r="E66" s="222"/>
      <c r="F66" s="222"/>
      <c r="G66" s="222"/>
      <c r="H66" s="227" t="s">
        <v>1501</v>
      </c>
      <c r="I66" s="222"/>
      <c r="J66" s="222"/>
      <c r="K66" s="222"/>
      <c r="L66" s="222"/>
      <c r="M66" s="222"/>
    </row>
    <row r="67" spans="2:13">
      <c r="B67" s="221" t="s">
        <v>1502</v>
      </c>
      <c r="C67" s="221" t="s">
        <v>1503</v>
      </c>
      <c r="D67" s="222"/>
      <c r="E67" s="222"/>
      <c r="F67" s="221" t="s">
        <v>1504</v>
      </c>
      <c r="G67" s="222"/>
      <c r="H67" s="221" t="s">
        <v>1505</v>
      </c>
      <c r="I67" s="221" t="s">
        <v>1506</v>
      </c>
      <c r="J67" s="221" t="s">
        <v>1507</v>
      </c>
      <c r="K67" s="223" t="s">
        <v>1508</v>
      </c>
      <c r="L67" s="225" t="s">
        <v>1509</v>
      </c>
      <c r="M67" s="221" t="s">
        <v>1510</v>
      </c>
    </row>
    <row r="68" spans="2:13">
      <c r="B68" s="222"/>
      <c r="C68" s="222"/>
      <c r="D68" s="222"/>
      <c r="E68" s="222"/>
      <c r="F68" s="222"/>
      <c r="G68" s="222"/>
      <c r="H68" s="222"/>
      <c r="I68" s="222"/>
      <c r="J68" s="222"/>
      <c r="K68" s="224"/>
      <c r="L68" s="226"/>
      <c r="M68" s="222"/>
    </row>
    <row r="69" spans="2:13" ht="30" customHeight="1">
      <c r="B69" s="135">
        <v>12</v>
      </c>
      <c r="C69" s="226" t="s">
        <v>564</v>
      </c>
      <c r="D69" s="226"/>
      <c r="E69" s="226"/>
      <c r="F69" s="222" t="s">
        <v>837</v>
      </c>
      <c r="G69" s="222"/>
      <c r="H69" s="135" t="s">
        <v>1548</v>
      </c>
      <c r="I69" s="135" t="s">
        <v>24</v>
      </c>
      <c r="J69" s="135" t="s">
        <v>7</v>
      </c>
      <c r="K69" s="144">
        <v>0</v>
      </c>
      <c r="L69" s="145" t="s">
        <v>559</v>
      </c>
      <c r="M69" s="135">
        <v>0</v>
      </c>
    </row>
    <row r="70" spans="2:13">
      <c r="B70" s="151" t="s">
        <v>1546</v>
      </c>
      <c r="C70" s="221" t="s">
        <v>1512</v>
      </c>
      <c r="D70" s="222"/>
      <c r="E70" s="222"/>
      <c r="F70" s="222"/>
      <c r="G70" s="222"/>
      <c r="H70" s="151" t="s">
        <v>1547</v>
      </c>
      <c r="I70" s="221" t="s">
        <v>1514</v>
      </c>
      <c r="J70" s="222"/>
      <c r="K70" s="222"/>
      <c r="L70" s="222"/>
      <c r="M70" s="222"/>
    </row>
    <row r="71" spans="2:13" ht="255" customHeight="1">
      <c r="B71" s="222"/>
      <c r="C71" s="222"/>
      <c r="D71" s="222"/>
      <c r="E71" s="222"/>
      <c r="F71" s="222"/>
      <c r="G71" s="222"/>
      <c r="H71" s="227" t="s">
        <v>1501</v>
      </c>
      <c r="I71" s="222"/>
      <c r="J71" s="222"/>
      <c r="K71" s="222"/>
      <c r="L71" s="222"/>
      <c r="M71" s="222"/>
    </row>
    <row r="72" spans="2:13">
      <c r="B72" s="221" t="s">
        <v>1502</v>
      </c>
      <c r="C72" s="221" t="s">
        <v>1503</v>
      </c>
      <c r="D72" s="222"/>
      <c r="E72" s="222"/>
      <c r="F72" s="221" t="s">
        <v>1504</v>
      </c>
      <c r="G72" s="222"/>
      <c r="H72" s="221" t="s">
        <v>1505</v>
      </c>
      <c r="I72" s="221" t="s">
        <v>1506</v>
      </c>
      <c r="J72" s="221" t="s">
        <v>1507</v>
      </c>
      <c r="K72" s="223" t="s">
        <v>1508</v>
      </c>
      <c r="L72" s="225" t="s">
        <v>1509</v>
      </c>
      <c r="M72" s="221" t="s">
        <v>1510</v>
      </c>
    </row>
    <row r="73" spans="2:13">
      <c r="B73" s="222"/>
      <c r="C73" s="222"/>
      <c r="D73" s="222"/>
      <c r="E73" s="222"/>
      <c r="F73" s="222"/>
      <c r="G73" s="222"/>
      <c r="H73" s="222"/>
      <c r="I73" s="222"/>
      <c r="J73" s="222"/>
      <c r="K73" s="224"/>
      <c r="L73" s="226"/>
      <c r="M73" s="222"/>
    </row>
    <row r="74" spans="2:13" ht="30" customHeight="1">
      <c r="B74" s="135">
        <v>13</v>
      </c>
      <c r="C74" s="226" t="s">
        <v>564</v>
      </c>
      <c r="D74" s="226"/>
      <c r="E74" s="226"/>
      <c r="F74" s="222" t="s">
        <v>837</v>
      </c>
      <c r="G74" s="222"/>
      <c r="H74" s="135" t="s">
        <v>1551</v>
      </c>
      <c r="I74" s="135" t="s">
        <v>6</v>
      </c>
      <c r="J74" s="135" t="s">
        <v>7</v>
      </c>
      <c r="K74" s="144" t="s">
        <v>391</v>
      </c>
      <c r="L74" s="145" t="s">
        <v>559</v>
      </c>
      <c r="M74" s="135">
        <v>0</v>
      </c>
    </row>
    <row r="75" spans="2:13">
      <c r="B75" s="151" t="s">
        <v>1549</v>
      </c>
      <c r="C75" s="221" t="s">
        <v>1512</v>
      </c>
      <c r="D75" s="222"/>
      <c r="E75" s="222"/>
      <c r="F75" s="222"/>
      <c r="G75" s="222"/>
      <c r="H75" s="151" t="s">
        <v>1550</v>
      </c>
      <c r="I75" s="221" t="s">
        <v>1514</v>
      </c>
      <c r="J75" s="222"/>
      <c r="K75" s="222"/>
      <c r="L75" s="222"/>
      <c r="M75" s="222"/>
    </row>
    <row r="76" spans="2:13" ht="255" customHeight="1">
      <c r="B76" s="222"/>
      <c r="C76" s="222"/>
      <c r="D76" s="222"/>
      <c r="E76" s="222"/>
      <c r="F76" s="222"/>
      <c r="G76" s="222"/>
      <c r="H76" s="227" t="s">
        <v>1501</v>
      </c>
      <c r="I76" s="222"/>
      <c r="J76" s="222"/>
      <c r="K76" s="222"/>
      <c r="L76" s="222"/>
      <c r="M76" s="222"/>
    </row>
    <row r="77" spans="2:13">
      <c r="B77" s="221" t="s">
        <v>1502</v>
      </c>
      <c r="C77" s="221" t="s">
        <v>1503</v>
      </c>
      <c r="D77" s="222"/>
      <c r="E77" s="222"/>
      <c r="F77" s="221" t="s">
        <v>1504</v>
      </c>
      <c r="G77" s="222"/>
      <c r="H77" s="221" t="s">
        <v>1505</v>
      </c>
      <c r="I77" s="221" t="s">
        <v>1506</v>
      </c>
      <c r="J77" s="221" t="s">
        <v>1507</v>
      </c>
      <c r="K77" s="223" t="s">
        <v>1508</v>
      </c>
      <c r="L77" s="225" t="s">
        <v>1509</v>
      </c>
      <c r="M77" s="221" t="s">
        <v>1510</v>
      </c>
    </row>
    <row r="78" spans="2:13">
      <c r="B78" s="222"/>
      <c r="C78" s="222"/>
      <c r="D78" s="222"/>
      <c r="E78" s="222"/>
      <c r="F78" s="222"/>
      <c r="G78" s="222"/>
      <c r="H78" s="222"/>
      <c r="I78" s="222"/>
      <c r="J78" s="222"/>
      <c r="K78" s="224"/>
      <c r="L78" s="226"/>
      <c r="M78" s="222"/>
    </row>
    <row r="79" spans="2:13" ht="30" customHeight="1">
      <c r="B79" s="135">
        <v>14</v>
      </c>
      <c r="C79" s="226" t="s">
        <v>564</v>
      </c>
      <c r="D79" s="226"/>
      <c r="E79" s="226"/>
      <c r="F79" s="222" t="s">
        <v>837</v>
      </c>
      <c r="G79" s="222"/>
      <c r="H79" s="135" t="s">
        <v>1554</v>
      </c>
      <c r="I79" s="135" t="s">
        <v>24</v>
      </c>
      <c r="J79" s="135" t="s">
        <v>7</v>
      </c>
      <c r="K79" s="144">
        <v>0</v>
      </c>
      <c r="L79" s="145" t="s">
        <v>559</v>
      </c>
      <c r="M79" s="135" t="s">
        <v>1462</v>
      </c>
    </row>
    <row r="80" spans="2:13">
      <c r="B80" s="151" t="s">
        <v>1552</v>
      </c>
      <c r="C80" s="221" t="s">
        <v>1512</v>
      </c>
      <c r="D80" s="222"/>
      <c r="E80" s="222"/>
      <c r="F80" s="222"/>
      <c r="G80" s="222"/>
      <c r="H80" s="151" t="s">
        <v>1553</v>
      </c>
      <c r="I80" s="221" t="s">
        <v>1514</v>
      </c>
      <c r="J80" s="222"/>
      <c r="K80" s="222"/>
      <c r="L80" s="222"/>
      <c r="M80" s="222"/>
    </row>
    <row r="81" spans="2:13" ht="255" customHeight="1">
      <c r="B81" s="222"/>
      <c r="C81" s="222"/>
      <c r="D81" s="222"/>
      <c r="E81" s="222"/>
      <c r="F81" s="222"/>
      <c r="G81" s="222"/>
      <c r="H81" s="227" t="s">
        <v>1501</v>
      </c>
      <c r="I81" s="222"/>
      <c r="J81" s="222"/>
      <c r="K81" s="222"/>
      <c r="L81" s="222"/>
      <c r="M81" s="222"/>
    </row>
    <row r="82" spans="2:13">
      <c r="B82" s="221" t="s">
        <v>1502</v>
      </c>
      <c r="C82" s="221" t="s">
        <v>1503</v>
      </c>
      <c r="D82" s="222"/>
      <c r="E82" s="222"/>
      <c r="F82" s="221" t="s">
        <v>1504</v>
      </c>
      <c r="G82" s="222"/>
      <c r="H82" s="221" t="s">
        <v>1505</v>
      </c>
      <c r="I82" s="221" t="s">
        <v>1506</v>
      </c>
      <c r="J82" s="221" t="s">
        <v>1507</v>
      </c>
      <c r="K82" s="223" t="s">
        <v>1508</v>
      </c>
      <c r="L82" s="225" t="s">
        <v>1509</v>
      </c>
      <c r="M82" s="221" t="s">
        <v>1510</v>
      </c>
    </row>
    <row r="83" spans="2:13">
      <c r="B83" s="222"/>
      <c r="C83" s="222"/>
      <c r="D83" s="222"/>
      <c r="E83" s="222"/>
      <c r="F83" s="222"/>
      <c r="G83" s="222"/>
      <c r="H83" s="222"/>
      <c r="I83" s="222"/>
      <c r="J83" s="222"/>
      <c r="K83" s="224"/>
      <c r="L83" s="226"/>
      <c r="M83" s="222"/>
    </row>
    <row r="84" spans="2:13" ht="30" customHeight="1">
      <c r="B84" s="135">
        <v>19</v>
      </c>
      <c r="C84" s="226" t="s">
        <v>564</v>
      </c>
      <c r="D84" s="226"/>
      <c r="E84" s="226"/>
      <c r="F84" s="222" t="s">
        <v>837</v>
      </c>
      <c r="G84" s="222"/>
      <c r="H84" s="135" t="s">
        <v>1557</v>
      </c>
      <c r="I84" s="135" t="s">
        <v>382</v>
      </c>
      <c r="J84" s="135" t="s">
        <v>7</v>
      </c>
      <c r="K84" s="144">
        <v>0</v>
      </c>
      <c r="L84" s="145" t="s">
        <v>559</v>
      </c>
      <c r="M84" s="135">
        <v>0</v>
      </c>
    </row>
    <row r="85" spans="2:13">
      <c r="B85" s="151" t="s">
        <v>1555</v>
      </c>
      <c r="C85" s="221" t="s">
        <v>1512</v>
      </c>
      <c r="D85" s="222"/>
      <c r="E85" s="222"/>
      <c r="F85" s="222"/>
      <c r="G85" s="222"/>
      <c r="H85" s="151" t="s">
        <v>1556</v>
      </c>
      <c r="I85" s="221" t="s">
        <v>1514</v>
      </c>
      <c r="J85" s="222"/>
      <c r="K85" s="222"/>
      <c r="L85" s="222"/>
      <c r="M85" s="222"/>
    </row>
    <row r="86" spans="2:13" ht="255" customHeight="1">
      <c r="B86" s="222"/>
      <c r="C86" s="222"/>
      <c r="D86" s="222"/>
      <c r="E86" s="222"/>
      <c r="F86" s="222"/>
      <c r="G86" s="222"/>
      <c r="H86" s="227" t="s">
        <v>1501</v>
      </c>
      <c r="I86" s="222"/>
      <c r="J86" s="222"/>
      <c r="K86" s="222"/>
      <c r="L86" s="222"/>
      <c r="M86" s="222"/>
    </row>
    <row r="87" spans="2:13">
      <c r="B87" s="221" t="s">
        <v>1502</v>
      </c>
      <c r="C87" s="221" t="s">
        <v>1503</v>
      </c>
      <c r="D87" s="222"/>
      <c r="E87" s="222"/>
      <c r="F87" s="221" t="s">
        <v>1504</v>
      </c>
      <c r="G87" s="222"/>
      <c r="H87" s="221" t="s">
        <v>1505</v>
      </c>
      <c r="I87" s="221" t="s">
        <v>1506</v>
      </c>
      <c r="J87" s="221" t="s">
        <v>1507</v>
      </c>
      <c r="K87" s="223" t="s">
        <v>1508</v>
      </c>
      <c r="L87" s="225" t="s">
        <v>1509</v>
      </c>
      <c r="M87" s="221" t="s">
        <v>1510</v>
      </c>
    </row>
    <row r="88" spans="2:13">
      <c r="B88" s="222"/>
      <c r="C88" s="222"/>
      <c r="D88" s="222"/>
      <c r="E88" s="222"/>
      <c r="F88" s="222"/>
      <c r="G88" s="222"/>
      <c r="H88" s="222"/>
      <c r="I88" s="222"/>
      <c r="J88" s="222"/>
      <c r="K88" s="224"/>
      <c r="L88" s="226"/>
      <c r="M88" s="222"/>
    </row>
    <row r="89" spans="2:13" ht="30" customHeight="1">
      <c r="B89" s="135">
        <v>35</v>
      </c>
      <c r="C89" s="226" t="s">
        <v>641</v>
      </c>
      <c r="D89" s="226"/>
      <c r="E89" s="226"/>
      <c r="F89" s="222" t="s">
        <v>760</v>
      </c>
      <c r="G89" s="222"/>
      <c r="H89" s="135" t="s">
        <v>1560</v>
      </c>
      <c r="I89" s="135">
        <v>0</v>
      </c>
      <c r="J89" s="135" t="s">
        <v>6</v>
      </c>
      <c r="K89" s="144">
        <v>0</v>
      </c>
      <c r="L89" s="145" t="s">
        <v>507</v>
      </c>
      <c r="M89" s="135" t="s">
        <v>1480</v>
      </c>
    </row>
    <row r="90" spans="2:13">
      <c r="B90" s="151" t="s">
        <v>1558</v>
      </c>
      <c r="C90" s="221" t="s">
        <v>1512</v>
      </c>
      <c r="D90" s="222"/>
      <c r="E90" s="222"/>
      <c r="F90" s="222"/>
      <c r="G90" s="222"/>
      <c r="H90" s="151" t="s">
        <v>1559</v>
      </c>
      <c r="I90" s="221" t="s">
        <v>1514</v>
      </c>
      <c r="J90" s="222"/>
      <c r="K90" s="222"/>
      <c r="L90" s="222"/>
      <c r="M90" s="222"/>
    </row>
    <row r="91" spans="2:13" ht="255" customHeight="1">
      <c r="B91" s="222"/>
      <c r="C91" s="222"/>
      <c r="D91" s="222"/>
      <c r="E91" s="222"/>
      <c r="F91" s="222"/>
      <c r="G91" s="222"/>
      <c r="H91" s="227" t="s">
        <v>1501</v>
      </c>
      <c r="I91" s="222"/>
      <c r="J91" s="222"/>
      <c r="K91" s="222"/>
      <c r="L91" s="222"/>
      <c r="M91" s="222"/>
    </row>
    <row r="92" spans="2:13">
      <c r="B92" s="221" t="s">
        <v>1502</v>
      </c>
      <c r="C92" s="221" t="s">
        <v>1503</v>
      </c>
      <c r="D92" s="222"/>
      <c r="E92" s="222"/>
      <c r="F92" s="221" t="s">
        <v>1504</v>
      </c>
      <c r="G92" s="222"/>
      <c r="H92" s="221" t="s">
        <v>1505</v>
      </c>
      <c r="I92" s="221" t="s">
        <v>1506</v>
      </c>
      <c r="J92" s="221" t="s">
        <v>1507</v>
      </c>
      <c r="K92" s="223" t="s">
        <v>1508</v>
      </c>
      <c r="L92" s="225" t="s">
        <v>1509</v>
      </c>
      <c r="M92" s="221" t="s">
        <v>1510</v>
      </c>
    </row>
    <row r="93" spans="2:13">
      <c r="B93" s="222"/>
      <c r="C93" s="222"/>
      <c r="D93" s="222"/>
      <c r="E93" s="222"/>
      <c r="F93" s="222"/>
      <c r="G93" s="222"/>
      <c r="H93" s="222"/>
      <c r="I93" s="222"/>
      <c r="J93" s="222"/>
      <c r="K93" s="224"/>
      <c r="L93" s="226"/>
      <c r="M93" s="222"/>
    </row>
    <row r="94" spans="2:13" ht="30" customHeight="1">
      <c r="B94" s="135">
        <v>36</v>
      </c>
      <c r="C94" s="226" t="s">
        <v>481</v>
      </c>
      <c r="D94" s="226"/>
      <c r="E94" s="226"/>
      <c r="F94" s="222" t="s">
        <v>725</v>
      </c>
      <c r="G94" s="222"/>
      <c r="H94" s="135" t="s">
        <v>1563</v>
      </c>
      <c r="I94" s="135">
        <v>0</v>
      </c>
      <c r="J94" s="135" t="s">
        <v>6</v>
      </c>
      <c r="K94" s="144">
        <v>0</v>
      </c>
      <c r="L94" s="145" t="s">
        <v>482</v>
      </c>
      <c r="M94" s="135" t="s">
        <v>1482</v>
      </c>
    </row>
    <row r="95" spans="2:13">
      <c r="B95" s="151" t="s">
        <v>1561</v>
      </c>
      <c r="C95" s="221" t="s">
        <v>1512</v>
      </c>
      <c r="D95" s="222"/>
      <c r="E95" s="222"/>
      <c r="F95" s="222"/>
      <c r="G95" s="222"/>
      <c r="H95" s="151" t="s">
        <v>1562</v>
      </c>
      <c r="I95" s="221" t="s">
        <v>1514</v>
      </c>
      <c r="J95" s="222"/>
      <c r="K95" s="222"/>
      <c r="L95" s="222"/>
      <c r="M95" s="222"/>
    </row>
    <row r="96" spans="2:13" ht="255" customHeight="1">
      <c r="B96" s="222"/>
      <c r="C96" s="222"/>
      <c r="D96" s="222"/>
      <c r="E96" s="222"/>
      <c r="F96" s="222"/>
      <c r="G96" s="222"/>
      <c r="H96" s="227" t="s">
        <v>1501</v>
      </c>
      <c r="I96" s="222"/>
      <c r="J96" s="222"/>
      <c r="K96" s="222"/>
      <c r="L96" s="222"/>
      <c r="M96" s="222"/>
    </row>
    <row r="97" spans="2:13">
      <c r="B97" s="221" t="s">
        <v>1502</v>
      </c>
      <c r="C97" s="221" t="s">
        <v>1503</v>
      </c>
      <c r="D97" s="222"/>
      <c r="E97" s="222"/>
      <c r="F97" s="221" t="s">
        <v>1504</v>
      </c>
      <c r="G97" s="222"/>
      <c r="H97" s="221" t="s">
        <v>1505</v>
      </c>
      <c r="I97" s="221" t="s">
        <v>1506</v>
      </c>
      <c r="J97" s="221" t="s">
        <v>1507</v>
      </c>
      <c r="K97" s="223" t="s">
        <v>1508</v>
      </c>
      <c r="L97" s="225" t="s">
        <v>1509</v>
      </c>
      <c r="M97" s="221" t="s">
        <v>1510</v>
      </c>
    </row>
    <row r="98" spans="2:13">
      <c r="B98" s="222"/>
      <c r="C98" s="222"/>
      <c r="D98" s="222"/>
      <c r="E98" s="222"/>
      <c r="F98" s="222"/>
      <c r="G98" s="222"/>
      <c r="H98" s="222"/>
      <c r="I98" s="222"/>
      <c r="J98" s="222"/>
      <c r="K98" s="224"/>
      <c r="L98" s="226"/>
      <c r="M98" s="222"/>
    </row>
    <row r="99" spans="2:13" ht="30" customHeight="1">
      <c r="B99" s="135">
        <v>37</v>
      </c>
      <c r="C99" s="226" t="s">
        <v>641</v>
      </c>
      <c r="D99" s="226"/>
      <c r="E99" s="226"/>
      <c r="F99" s="222" t="s">
        <v>760</v>
      </c>
      <c r="G99" s="222"/>
      <c r="H99" s="135" t="s">
        <v>1566</v>
      </c>
      <c r="I99" s="135">
        <v>0</v>
      </c>
      <c r="J99" s="135" t="s">
        <v>6</v>
      </c>
      <c r="K99" s="144">
        <v>0</v>
      </c>
      <c r="L99" s="145" t="s">
        <v>507</v>
      </c>
      <c r="M99" s="135">
        <v>0</v>
      </c>
    </row>
    <row r="100" spans="2:13">
      <c r="B100" s="151" t="s">
        <v>1564</v>
      </c>
      <c r="C100" s="221" t="s">
        <v>1512</v>
      </c>
      <c r="D100" s="222"/>
      <c r="E100" s="222"/>
      <c r="F100" s="222"/>
      <c r="G100" s="222"/>
      <c r="H100" s="151" t="s">
        <v>1565</v>
      </c>
      <c r="I100" s="221" t="s">
        <v>1514</v>
      </c>
      <c r="J100" s="222"/>
      <c r="K100" s="222"/>
      <c r="L100" s="222"/>
      <c r="M100" s="222"/>
    </row>
    <row r="101" spans="2:13" ht="255" customHeight="1">
      <c r="B101" s="222"/>
      <c r="C101" s="222"/>
      <c r="D101" s="222"/>
      <c r="E101" s="222"/>
      <c r="F101" s="222"/>
      <c r="G101" s="222"/>
      <c r="H101" s="227" t="s">
        <v>1501</v>
      </c>
      <c r="I101" s="222"/>
      <c r="J101" s="222"/>
      <c r="K101" s="222"/>
      <c r="L101" s="222"/>
      <c r="M101" s="222"/>
    </row>
    <row r="102" spans="2:13">
      <c r="B102" s="221" t="s">
        <v>1502</v>
      </c>
      <c r="C102" s="221" t="s">
        <v>1503</v>
      </c>
      <c r="D102" s="222"/>
      <c r="E102" s="222"/>
      <c r="F102" s="221" t="s">
        <v>1504</v>
      </c>
      <c r="G102" s="222"/>
      <c r="H102" s="221" t="s">
        <v>1505</v>
      </c>
      <c r="I102" s="221" t="s">
        <v>1506</v>
      </c>
      <c r="J102" s="221" t="s">
        <v>1507</v>
      </c>
      <c r="K102" s="223" t="s">
        <v>1508</v>
      </c>
      <c r="L102" s="225" t="s">
        <v>1509</v>
      </c>
      <c r="M102" s="221" t="s">
        <v>1510</v>
      </c>
    </row>
    <row r="103" spans="2:13">
      <c r="B103" s="222"/>
      <c r="C103" s="222"/>
      <c r="D103" s="222"/>
      <c r="E103" s="222"/>
      <c r="F103" s="222"/>
      <c r="G103" s="222"/>
      <c r="H103" s="222"/>
      <c r="I103" s="222"/>
      <c r="J103" s="222"/>
      <c r="K103" s="224"/>
      <c r="L103" s="226"/>
      <c r="M103" s="222"/>
    </row>
    <row r="104" spans="2:13" ht="30" customHeight="1">
      <c r="B104" s="135">
        <v>41</v>
      </c>
      <c r="C104" s="226" t="s">
        <v>481</v>
      </c>
      <c r="D104" s="226"/>
      <c r="E104" s="226"/>
      <c r="F104" s="222" t="s">
        <v>725</v>
      </c>
      <c r="G104" s="222"/>
      <c r="H104" s="135" t="s">
        <v>1569</v>
      </c>
      <c r="I104" s="135">
        <v>0</v>
      </c>
      <c r="J104" s="135" t="s">
        <v>6</v>
      </c>
      <c r="K104" s="144">
        <v>0</v>
      </c>
      <c r="L104" s="145" t="s">
        <v>482</v>
      </c>
      <c r="M104" s="135" t="s">
        <v>1487</v>
      </c>
    </row>
    <row r="105" spans="2:13">
      <c r="B105" s="151" t="s">
        <v>1567</v>
      </c>
      <c r="C105" s="221" t="s">
        <v>1512</v>
      </c>
      <c r="D105" s="222"/>
      <c r="E105" s="222"/>
      <c r="F105" s="222"/>
      <c r="G105" s="222"/>
      <c r="H105" s="151" t="s">
        <v>1568</v>
      </c>
      <c r="I105" s="221" t="s">
        <v>1514</v>
      </c>
      <c r="J105" s="222"/>
      <c r="K105" s="222"/>
      <c r="L105" s="222"/>
      <c r="M105" s="222"/>
    </row>
    <row r="106" spans="2:13" ht="255" customHeight="1">
      <c r="B106" s="222"/>
      <c r="C106" s="222"/>
      <c r="D106" s="222"/>
      <c r="E106" s="222"/>
      <c r="F106" s="222"/>
      <c r="G106" s="222"/>
      <c r="H106" s="227" t="s">
        <v>1501</v>
      </c>
      <c r="I106" s="222"/>
      <c r="J106" s="222"/>
      <c r="K106" s="222"/>
      <c r="L106" s="222"/>
      <c r="M106" s="222"/>
    </row>
    <row r="107" spans="2:13">
      <c r="B107" s="221" t="s">
        <v>1502</v>
      </c>
      <c r="C107" s="221" t="s">
        <v>1503</v>
      </c>
      <c r="D107" s="222"/>
      <c r="E107" s="222"/>
      <c r="F107" s="221" t="s">
        <v>1504</v>
      </c>
      <c r="G107" s="222"/>
      <c r="H107" s="221" t="s">
        <v>1505</v>
      </c>
      <c r="I107" s="221" t="s">
        <v>1506</v>
      </c>
      <c r="J107" s="221" t="s">
        <v>1507</v>
      </c>
      <c r="K107" s="223" t="s">
        <v>1508</v>
      </c>
      <c r="L107" s="225" t="s">
        <v>1509</v>
      </c>
      <c r="M107" s="221" t="s">
        <v>1510</v>
      </c>
    </row>
    <row r="108" spans="2:13">
      <c r="B108" s="222"/>
      <c r="C108" s="222"/>
      <c r="D108" s="222"/>
      <c r="E108" s="222"/>
      <c r="F108" s="222"/>
      <c r="G108" s="222"/>
      <c r="H108" s="222"/>
      <c r="I108" s="222"/>
      <c r="J108" s="222"/>
      <c r="K108" s="224"/>
      <c r="L108" s="226"/>
      <c r="M108" s="222"/>
    </row>
    <row r="109" spans="2:13" ht="30" customHeight="1">
      <c r="B109" s="135">
        <v>42</v>
      </c>
      <c r="C109" s="226" t="s">
        <v>481</v>
      </c>
      <c r="D109" s="226"/>
      <c r="E109" s="226"/>
      <c r="F109" s="222" t="s">
        <v>725</v>
      </c>
      <c r="G109" s="222"/>
      <c r="H109" s="135" t="s">
        <v>1572</v>
      </c>
      <c r="I109" s="135">
        <v>0</v>
      </c>
      <c r="J109" s="135" t="s">
        <v>6</v>
      </c>
      <c r="K109" s="144">
        <v>0</v>
      </c>
      <c r="L109" s="145" t="s">
        <v>482</v>
      </c>
      <c r="M109" s="135">
        <v>0</v>
      </c>
    </row>
    <row r="110" spans="2:13">
      <c r="B110" s="151" t="s">
        <v>1570</v>
      </c>
      <c r="C110" s="221" t="s">
        <v>1512</v>
      </c>
      <c r="D110" s="222"/>
      <c r="E110" s="222"/>
      <c r="F110" s="222"/>
      <c r="G110" s="222"/>
      <c r="H110" s="151" t="s">
        <v>1571</v>
      </c>
      <c r="I110" s="221" t="s">
        <v>1514</v>
      </c>
      <c r="J110" s="222"/>
      <c r="K110" s="222"/>
      <c r="L110" s="222"/>
      <c r="M110" s="222"/>
    </row>
    <row r="111" spans="2:13" ht="255" customHeight="1">
      <c r="B111" s="222"/>
      <c r="C111" s="222"/>
      <c r="D111" s="222"/>
      <c r="E111" s="222"/>
      <c r="F111" s="222"/>
      <c r="G111" s="222"/>
      <c r="H111" s="227" t="s">
        <v>1501</v>
      </c>
      <c r="I111" s="222"/>
      <c r="J111" s="222"/>
      <c r="K111" s="222"/>
      <c r="L111" s="222"/>
      <c r="M111" s="222"/>
    </row>
    <row r="112" spans="2:13">
      <c r="B112" s="221" t="s">
        <v>1502</v>
      </c>
      <c r="C112" s="221" t="s">
        <v>1503</v>
      </c>
      <c r="D112" s="222"/>
      <c r="E112" s="222"/>
      <c r="F112" s="221" t="s">
        <v>1504</v>
      </c>
      <c r="G112" s="222"/>
      <c r="H112" s="221" t="s">
        <v>1505</v>
      </c>
      <c r="I112" s="221" t="s">
        <v>1506</v>
      </c>
      <c r="J112" s="221" t="s">
        <v>1507</v>
      </c>
      <c r="K112" s="223" t="s">
        <v>1508</v>
      </c>
      <c r="L112" s="225" t="s">
        <v>1509</v>
      </c>
      <c r="M112" s="221" t="s">
        <v>1510</v>
      </c>
    </row>
    <row r="113" spans="2:13">
      <c r="B113" s="222"/>
      <c r="C113" s="222"/>
      <c r="D113" s="222"/>
      <c r="E113" s="222"/>
      <c r="F113" s="222"/>
      <c r="G113" s="222"/>
      <c r="H113" s="222"/>
      <c r="I113" s="222"/>
      <c r="J113" s="222"/>
      <c r="K113" s="224"/>
      <c r="L113" s="226"/>
      <c r="M113" s="222"/>
    </row>
    <row r="114" spans="2:13" ht="30" customHeight="1">
      <c r="B114" s="135">
        <v>43</v>
      </c>
      <c r="C114" s="226" t="s">
        <v>608</v>
      </c>
      <c r="D114" s="226"/>
      <c r="E114" s="226"/>
      <c r="F114" s="222" t="s">
        <v>695</v>
      </c>
      <c r="G114" s="222"/>
      <c r="H114" s="135" t="s">
        <v>1575</v>
      </c>
      <c r="I114" s="135">
        <v>0</v>
      </c>
      <c r="J114" s="135" t="s">
        <v>7</v>
      </c>
      <c r="K114" s="144">
        <v>0</v>
      </c>
      <c r="L114" s="145" t="s">
        <v>460</v>
      </c>
      <c r="M114" s="135" t="s">
        <v>1491</v>
      </c>
    </row>
    <row r="115" spans="2:13">
      <c r="B115" s="151" t="s">
        <v>1573</v>
      </c>
      <c r="C115" s="221" t="s">
        <v>1512</v>
      </c>
      <c r="D115" s="222"/>
      <c r="E115" s="222"/>
      <c r="F115" s="222"/>
      <c r="G115" s="222"/>
      <c r="H115" s="151" t="s">
        <v>1574</v>
      </c>
      <c r="I115" s="221" t="s">
        <v>1514</v>
      </c>
      <c r="J115" s="222"/>
      <c r="K115" s="222"/>
      <c r="L115" s="222"/>
      <c r="M115" s="222"/>
    </row>
    <row r="116" spans="2:13" ht="255" customHeight="1">
      <c r="B116" s="222"/>
      <c r="C116" s="222"/>
      <c r="D116" s="222"/>
      <c r="E116" s="222"/>
      <c r="F116" s="222"/>
      <c r="G116" s="222"/>
      <c r="H116" s="227" t="s">
        <v>1501</v>
      </c>
      <c r="I116" s="222"/>
      <c r="J116" s="222"/>
      <c r="K116" s="222"/>
      <c r="L116" s="222"/>
      <c r="M116" s="222"/>
    </row>
    <row r="117" spans="2:13">
      <c r="B117" s="221" t="s">
        <v>1502</v>
      </c>
      <c r="C117" s="221" t="s">
        <v>1503</v>
      </c>
      <c r="D117" s="222"/>
      <c r="E117" s="222"/>
      <c r="F117" s="221" t="s">
        <v>1504</v>
      </c>
      <c r="G117" s="222"/>
      <c r="H117" s="221" t="s">
        <v>1505</v>
      </c>
      <c r="I117" s="221" t="s">
        <v>1506</v>
      </c>
      <c r="J117" s="221" t="s">
        <v>1507</v>
      </c>
      <c r="K117" s="223" t="s">
        <v>1508</v>
      </c>
      <c r="L117" s="225" t="s">
        <v>1509</v>
      </c>
      <c r="M117" s="221" t="s">
        <v>1510</v>
      </c>
    </row>
    <row r="118" spans="2:13">
      <c r="B118" s="222"/>
      <c r="C118" s="222"/>
      <c r="D118" s="222"/>
      <c r="E118" s="222"/>
      <c r="F118" s="222"/>
      <c r="G118" s="222"/>
      <c r="H118" s="222"/>
      <c r="I118" s="222"/>
      <c r="J118" s="222"/>
      <c r="K118" s="224"/>
      <c r="L118" s="226"/>
      <c r="M118" s="222"/>
    </row>
    <row r="119" spans="2:13" ht="30" customHeight="1">
      <c r="B119" s="135">
        <v>44</v>
      </c>
      <c r="C119" s="226" t="s">
        <v>564</v>
      </c>
      <c r="D119" s="226"/>
      <c r="E119" s="226"/>
      <c r="F119" s="222" t="s">
        <v>837</v>
      </c>
      <c r="G119" s="222"/>
      <c r="H119" s="135" t="s">
        <v>1578</v>
      </c>
      <c r="I119" s="135" t="s">
        <v>24</v>
      </c>
      <c r="J119" s="135" t="s">
        <v>7</v>
      </c>
      <c r="K119" s="144">
        <v>0</v>
      </c>
      <c r="L119" s="145" t="s">
        <v>559</v>
      </c>
      <c r="M119" s="135" t="s">
        <v>1493</v>
      </c>
    </row>
    <row r="120" spans="2:13">
      <c r="B120" s="151" t="s">
        <v>1576</v>
      </c>
      <c r="C120" s="221" t="s">
        <v>1512</v>
      </c>
      <c r="D120" s="222"/>
      <c r="E120" s="222"/>
      <c r="F120" s="222"/>
      <c r="G120" s="222"/>
      <c r="H120" s="151" t="s">
        <v>1577</v>
      </c>
      <c r="I120" s="221" t="s">
        <v>1514</v>
      </c>
      <c r="J120" s="222"/>
      <c r="K120" s="222"/>
      <c r="L120" s="222"/>
      <c r="M120" s="222"/>
    </row>
    <row r="121" spans="2:13" ht="255" customHeight="1">
      <c r="B121" s="222"/>
      <c r="C121" s="222"/>
      <c r="D121" s="222"/>
      <c r="E121" s="222"/>
      <c r="F121" s="222"/>
      <c r="G121" s="222"/>
      <c r="H121" s="227" t="s">
        <v>1501</v>
      </c>
      <c r="I121" s="222"/>
      <c r="J121" s="222"/>
      <c r="K121" s="222"/>
      <c r="L121" s="222"/>
      <c r="M121" s="222"/>
    </row>
    <row r="122" spans="2:13">
      <c r="B122" s="221" t="s">
        <v>1502</v>
      </c>
      <c r="C122" s="221" t="s">
        <v>1503</v>
      </c>
      <c r="D122" s="222"/>
      <c r="E122" s="222"/>
      <c r="F122" s="221" t="s">
        <v>1504</v>
      </c>
      <c r="G122" s="222"/>
      <c r="H122" s="221" t="s">
        <v>1505</v>
      </c>
      <c r="I122" s="221" t="s">
        <v>1506</v>
      </c>
      <c r="J122" s="221" t="s">
        <v>1507</v>
      </c>
      <c r="K122" s="223" t="s">
        <v>1508</v>
      </c>
      <c r="L122" s="225" t="s">
        <v>1509</v>
      </c>
      <c r="M122" s="221" t="s">
        <v>1510</v>
      </c>
    </row>
    <row r="123" spans="2:13">
      <c r="B123" s="222"/>
      <c r="C123" s="222"/>
      <c r="D123" s="222"/>
      <c r="E123" s="222"/>
      <c r="F123" s="222"/>
      <c r="G123" s="222"/>
      <c r="H123" s="222"/>
      <c r="I123" s="222"/>
      <c r="J123" s="222"/>
      <c r="K123" s="224"/>
      <c r="L123" s="226"/>
      <c r="M123" s="222"/>
    </row>
    <row r="124" spans="2:13" ht="30" customHeight="1">
      <c r="B124" s="135">
        <v>45</v>
      </c>
      <c r="C124" s="226" t="s">
        <v>424</v>
      </c>
      <c r="D124" s="226"/>
      <c r="E124" s="226"/>
      <c r="F124" s="222" t="s">
        <v>809</v>
      </c>
      <c r="G124" s="222"/>
      <c r="H124" s="135" t="s">
        <v>1581</v>
      </c>
      <c r="I124" s="135" t="s">
        <v>6</v>
      </c>
      <c r="J124" s="135" t="s">
        <v>7</v>
      </c>
      <c r="K124" s="144">
        <v>0</v>
      </c>
      <c r="L124" s="145" t="s">
        <v>555</v>
      </c>
      <c r="M124" s="135" t="s">
        <v>1495</v>
      </c>
    </row>
    <row r="125" spans="2:13">
      <c r="B125" s="151" t="s">
        <v>1579</v>
      </c>
      <c r="C125" s="221" t="s">
        <v>1512</v>
      </c>
      <c r="D125" s="222"/>
      <c r="E125" s="222"/>
      <c r="F125" s="222"/>
      <c r="G125" s="222"/>
      <c r="H125" s="151" t="s">
        <v>1580</v>
      </c>
      <c r="I125" s="221" t="s">
        <v>1514</v>
      </c>
      <c r="J125" s="222"/>
      <c r="K125" s="222"/>
      <c r="L125" s="222"/>
      <c r="M125" s="222"/>
    </row>
    <row r="126" spans="2:13" ht="255" customHeight="1"/>
    <row r="127" spans="2:13">
      <c r="B127" s="221" t="s">
        <v>1502</v>
      </c>
      <c r="C127" s="221" t="s">
        <v>1503</v>
      </c>
      <c r="D127" s="222"/>
      <c r="E127" s="222"/>
      <c r="F127" s="221" t="s">
        <v>1504</v>
      </c>
      <c r="G127" s="222"/>
      <c r="H127" s="221" t="s">
        <v>1505</v>
      </c>
      <c r="I127" s="221" t="s">
        <v>1506</v>
      </c>
      <c r="J127" s="221" t="s">
        <v>1507</v>
      </c>
      <c r="K127" s="223" t="s">
        <v>1508</v>
      </c>
      <c r="L127" s="225" t="s">
        <v>1509</v>
      </c>
      <c r="M127" s="221" t="s">
        <v>1510</v>
      </c>
    </row>
    <row r="128" spans="2:13">
      <c r="B128" s="222"/>
      <c r="C128" s="222"/>
      <c r="D128" s="222"/>
      <c r="E128" s="222"/>
      <c r="F128" s="222"/>
      <c r="G128" s="222"/>
      <c r="H128" s="222"/>
      <c r="I128" s="222"/>
      <c r="J128" s="222"/>
      <c r="K128" s="224"/>
      <c r="L128" s="226"/>
      <c r="M128" s="222"/>
    </row>
    <row r="129" spans="2:13" ht="30" customHeight="1">
      <c r="B129" s="135">
        <v>0</v>
      </c>
      <c r="C129" s="226">
        <v>0</v>
      </c>
      <c r="D129" s="226"/>
      <c r="E129" s="226"/>
      <c r="F129" s="222">
        <v>0</v>
      </c>
      <c r="G129" s="222"/>
      <c r="H129" s="135" t="s">
        <v>1521</v>
      </c>
      <c r="I129" s="135">
        <v>0</v>
      </c>
      <c r="J129" s="135">
        <v>0</v>
      </c>
      <c r="K129" s="144">
        <v>0</v>
      </c>
      <c r="L129" s="145" t="s">
        <v>1522</v>
      </c>
      <c r="M129" s="135">
        <v>0</v>
      </c>
    </row>
    <row r="130" spans="2:13">
      <c r="B130" s="151" t="s">
        <v>1582</v>
      </c>
      <c r="C130" s="221" t="s">
        <v>1512</v>
      </c>
      <c r="D130" s="222"/>
      <c r="E130" s="222"/>
      <c r="F130" s="222"/>
      <c r="G130" s="222"/>
      <c r="H130" s="151" t="s">
        <v>1583</v>
      </c>
      <c r="I130" s="221" t="s">
        <v>1514</v>
      </c>
      <c r="J130" s="222"/>
      <c r="K130" s="222"/>
      <c r="L130" s="222"/>
      <c r="M130" s="222"/>
    </row>
  </sheetData>
  <mergeCells count="374">
    <mergeCell ref="B10:M10"/>
    <mergeCell ref="B6:C6"/>
    <mergeCell ref="D6:F6"/>
    <mergeCell ref="H6:I6"/>
    <mergeCell ref="K6:L6"/>
    <mergeCell ref="B7:C7"/>
    <mergeCell ref="D7:F7"/>
    <mergeCell ref="H7:I7"/>
    <mergeCell ref="K7:L7"/>
    <mergeCell ref="B2:E4"/>
    <mergeCell ref="F2:M4"/>
    <mergeCell ref="B5:C5"/>
    <mergeCell ref="D5:F5"/>
    <mergeCell ref="H5:I5"/>
    <mergeCell ref="K5:L5"/>
    <mergeCell ref="B8:C8"/>
    <mergeCell ref="D8:F8"/>
    <mergeCell ref="H8:I8"/>
    <mergeCell ref="B16:G16"/>
    <mergeCell ref="H16:M16"/>
    <mergeCell ref="B21:G21"/>
    <mergeCell ref="H21:M21"/>
    <mergeCell ref="B26:G26"/>
    <mergeCell ref="H26:M26"/>
    <mergeCell ref="C17:E18"/>
    <mergeCell ref="F17:G18"/>
    <mergeCell ref="H17:H18"/>
    <mergeCell ref="I17:I18"/>
    <mergeCell ref="J17:J18"/>
    <mergeCell ref="K17:K18"/>
    <mergeCell ref="L17:L18"/>
    <mergeCell ref="M17:M18"/>
    <mergeCell ref="C20:G20"/>
    <mergeCell ref="I20:M20"/>
    <mergeCell ref="C19:E19"/>
    <mergeCell ref="F19:G19"/>
    <mergeCell ref="B22:B23"/>
    <mergeCell ref="C22:E23"/>
    <mergeCell ref="F22:G23"/>
    <mergeCell ref="H22:H23"/>
    <mergeCell ref="I22:I23"/>
    <mergeCell ref="J22:J23"/>
    <mergeCell ref="B41:G41"/>
    <mergeCell ref="H41:M41"/>
    <mergeCell ref="B32:B33"/>
    <mergeCell ref="C32:E33"/>
    <mergeCell ref="F32:G33"/>
    <mergeCell ref="H32:H33"/>
    <mergeCell ref="I32:I33"/>
    <mergeCell ref="J32:J33"/>
    <mergeCell ref="K32:K33"/>
    <mergeCell ref="L32:L33"/>
    <mergeCell ref="M32:M33"/>
    <mergeCell ref="C35:G35"/>
    <mergeCell ref="C40:G40"/>
    <mergeCell ref="I40:M40"/>
    <mergeCell ref="C39:E39"/>
    <mergeCell ref="F39:G39"/>
    <mergeCell ref="B56:G56"/>
    <mergeCell ref="H56:M56"/>
    <mergeCell ref="C50:G50"/>
    <mergeCell ref="I50:M50"/>
    <mergeCell ref="C49:E49"/>
    <mergeCell ref="F49:G49"/>
    <mergeCell ref="B52:B53"/>
    <mergeCell ref="C52:E53"/>
    <mergeCell ref="F52:G53"/>
    <mergeCell ref="H52:H53"/>
    <mergeCell ref="I52:I53"/>
    <mergeCell ref="J52:J53"/>
    <mergeCell ref="K52:K53"/>
    <mergeCell ref="L52:L53"/>
    <mergeCell ref="M52:M53"/>
    <mergeCell ref="C55:G55"/>
    <mergeCell ref="I55:M55"/>
    <mergeCell ref="C54:E54"/>
    <mergeCell ref="F54:G54"/>
    <mergeCell ref="B51:G51"/>
    <mergeCell ref="H51:M51"/>
    <mergeCell ref="B61:G61"/>
    <mergeCell ref="H61:M61"/>
    <mergeCell ref="B66:G66"/>
    <mergeCell ref="H66:M66"/>
    <mergeCell ref="B71:G71"/>
    <mergeCell ref="H71:M71"/>
    <mergeCell ref="B62:B63"/>
    <mergeCell ref="C62:E63"/>
    <mergeCell ref="F62:G63"/>
    <mergeCell ref="H62:H63"/>
    <mergeCell ref="I62:I63"/>
    <mergeCell ref="J62:J63"/>
    <mergeCell ref="K62:K63"/>
    <mergeCell ref="L62:L63"/>
    <mergeCell ref="M62:M63"/>
    <mergeCell ref="C65:G65"/>
    <mergeCell ref="I65:M65"/>
    <mergeCell ref="C64:E64"/>
    <mergeCell ref="F64:G64"/>
    <mergeCell ref="B67:B68"/>
    <mergeCell ref="C67:E68"/>
    <mergeCell ref="F67:G68"/>
    <mergeCell ref="H67:H68"/>
    <mergeCell ref="I67:I68"/>
    <mergeCell ref="B86:G86"/>
    <mergeCell ref="H86:M86"/>
    <mergeCell ref="C80:G80"/>
    <mergeCell ref="I80:M80"/>
    <mergeCell ref="C79:E79"/>
    <mergeCell ref="F79:G79"/>
    <mergeCell ref="B82:B83"/>
    <mergeCell ref="C82:E83"/>
    <mergeCell ref="F82:G83"/>
    <mergeCell ref="H82:H83"/>
    <mergeCell ref="I82:I83"/>
    <mergeCell ref="J82:J83"/>
    <mergeCell ref="K82:K83"/>
    <mergeCell ref="L82:L83"/>
    <mergeCell ref="M82:M83"/>
    <mergeCell ref="C85:G85"/>
    <mergeCell ref="I85:M85"/>
    <mergeCell ref="C84:E84"/>
    <mergeCell ref="F84:G84"/>
    <mergeCell ref="B81:G81"/>
    <mergeCell ref="H81:M81"/>
    <mergeCell ref="B91:G91"/>
    <mergeCell ref="H91:M91"/>
    <mergeCell ref="B96:G96"/>
    <mergeCell ref="H96:M96"/>
    <mergeCell ref="B101:G101"/>
    <mergeCell ref="H101:M101"/>
    <mergeCell ref="B92:B93"/>
    <mergeCell ref="C92:E93"/>
    <mergeCell ref="F92:G93"/>
    <mergeCell ref="H92:H93"/>
    <mergeCell ref="I92:I93"/>
    <mergeCell ref="J92:J93"/>
    <mergeCell ref="K92:K93"/>
    <mergeCell ref="L92:L93"/>
    <mergeCell ref="M92:M93"/>
    <mergeCell ref="C95:G95"/>
    <mergeCell ref="I95:M95"/>
    <mergeCell ref="C94:E94"/>
    <mergeCell ref="F94:G94"/>
    <mergeCell ref="B97:B98"/>
    <mergeCell ref="C97:E98"/>
    <mergeCell ref="F97:G98"/>
    <mergeCell ref="H97:H98"/>
    <mergeCell ref="I97:I98"/>
    <mergeCell ref="B116:G116"/>
    <mergeCell ref="H116:M116"/>
    <mergeCell ref="C110:G110"/>
    <mergeCell ref="I110:M110"/>
    <mergeCell ref="C109:E109"/>
    <mergeCell ref="F109:G109"/>
    <mergeCell ref="B112:B113"/>
    <mergeCell ref="C112:E113"/>
    <mergeCell ref="F112:G113"/>
    <mergeCell ref="H112:H113"/>
    <mergeCell ref="I112:I113"/>
    <mergeCell ref="J112:J113"/>
    <mergeCell ref="K112:K113"/>
    <mergeCell ref="L112:L113"/>
    <mergeCell ref="M112:M113"/>
    <mergeCell ref="C115:G115"/>
    <mergeCell ref="I115:M115"/>
    <mergeCell ref="C114:E114"/>
    <mergeCell ref="F114:G114"/>
    <mergeCell ref="H111:M111"/>
    <mergeCell ref="B121:G121"/>
    <mergeCell ref="H121:M121"/>
    <mergeCell ref="B12:B13"/>
    <mergeCell ref="C12:E13"/>
    <mergeCell ref="F12:G13"/>
    <mergeCell ref="H12:H13"/>
    <mergeCell ref="I12:I13"/>
    <mergeCell ref="J12:J13"/>
    <mergeCell ref="K12:K13"/>
    <mergeCell ref="L12:L13"/>
    <mergeCell ref="M12:M13"/>
    <mergeCell ref="C15:G15"/>
    <mergeCell ref="I15:M15"/>
    <mergeCell ref="C14:E14"/>
    <mergeCell ref="F14:G14"/>
    <mergeCell ref="B17:B18"/>
    <mergeCell ref="B106:G106"/>
    <mergeCell ref="H106:M106"/>
    <mergeCell ref="B111:G111"/>
    <mergeCell ref="M22:M23"/>
    <mergeCell ref="C25:G25"/>
    <mergeCell ref="I25:M25"/>
    <mergeCell ref="C24:E24"/>
    <mergeCell ref="F24:G24"/>
    <mergeCell ref="K22:K23"/>
    <mergeCell ref="L22:L23"/>
    <mergeCell ref="J27:J28"/>
    <mergeCell ref="K27:K28"/>
    <mergeCell ref="L27:L28"/>
    <mergeCell ref="M27:M28"/>
    <mergeCell ref="C30:G30"/>
    <mergeCell ref="I30:M30"/>
    <mergeCell ref="C29:E29"/>
    <mergeCell ref="F29:G29"/>
    <mergeCell ref="B27:B28"/>
    <mergeCell ref="C27:E28"/>
    <mergeCell ref="F27:G28"/>
    <mergeCell ref="H27:H28"/>
    <mergeCell ref="I27:I28"/>
    <mergeCell ref="I35:M35"/>
    <mergeCell ref="C34:E34"/>
    <mergeCell ref="F34:G34"/>
    <mergeCell ref="B37:B38"/>
    <mergeCell ref="C37:E38"/>
    <mergeCell ref="F37:G38"/>
    <mergeCell ref="H37:H38"/>
    <mergeCell ref="I37:I38"/>
    <mergeCell ref="J37:J38"/>
    <mergeCell ref="K37:K38"/>
    <mergeCell ref="L37:L38"/>
    <mergeCell ref="M37:M38"/>
    <mergeCell ref="B31:G31"/>
    <mergeCell ref="H31:M31"/>
    <mergeCell ref="B36:G36"/>
    <mergeCell ref="H36:M36"/>
    <mergeCell ref="B42:B43"/>
    <mergeCell ref="C42:E43"/>
    <mergeCell ref="F42:G43"/>
    <mergeCell ref="H42:H43"/>
    <mergeCell ref="I42:I43"/>
    <mergeCell ref="J42:J43"/>
    <mergeCell ref="K42:K43"/>
    <mergeCell ref="L42:L43"/>
    <mergeCell ref="M42:M43"/>
    <mergeCell ref="C44:E44"/>
    <mergeCell ref="F44:G44"/>
    <mergeCell ref="B47:B48"/>
    <mergeCell ref="C47:E48"/>
    <mergeCell ref="F47:G48"/>
    <mergeCell ref="H47:H48"/>
    <mergeCell ref="I47:I48"/>
    <mergeCell ref="J47:J48"/>
    <mergeCell ref="K47:K48"/>
    <mergeCell ref="B46:G46"/>
    <mergeCell ref="H46:M46"/>
    <mergeCell ref="C45:G45"/>
    <mergeCell ref="I45:M45"/>
    <mergeCell ref="L47:L48"/>
    <mergeCell ref="M47:M48"/>
    <mergeCell ref="J57:J58"/>
    <mergeCell ref="K57:K58"/>
    <mergeCell ref="L57:L58"/>
    <mergeCell ref="M57:M58"/>
    <mergeCell ref="C60:G60"/>
    <mergeCell ref="I60:M60"/>
    <mergeCell ref="C59:E59"/>
    <mergeCell ref="F59:G59"/>
    <mergeCell ref="B57:B58"/>
    <mergeCell ref="C57:E58"/>
    <mergeCell ref="F57:G58"/>
    <mergeCell ref="H57:H58"/>
    <mergeCell ref="I57:I58"/>
    <mergeCell ref="J67:J68"/>
    <mergeCell ref="K67:K68"/>
    <mergeCell ref="L67:L68"/>
    <mergeCell ref="M67:M68"/>
    <mergeCell ref="C70:G70"/>
    <mergeCell ref="I70:M70"/>
    <mergeCell ref="C69:E69"/>
    <mergeCell ref="F69:G69"/>
    <mergeCell ref="B72:B73"/>
    <mergeCell ref="C72:E73"/>
    <mergeCell ref="F72:G73"/>
    <mergeCell ref="H72:H73"/>
    <mergeCell ref="I72:I73"/>
    <mergeCell ref="J72:J73"/>
    <mergeCell ref="K72:K73"/>
    <mergeCell ref="L72:L73"/>
    <mergeCell ref="M72:M73"/>
    <mergeCell ref="C74:E74"/>
    <mergeCell ref="F74:G74"/>
    <mergeCell ref="B77:B78"/>
    <mergeCell ref="C77:E78"/>
    <mergeCell ref="F77:G78"/>
    <mergeCell ref="H77:H78"/>
    <mergeCell ref="I77:I78"/>
    <mergeCell ref="J77:J78"/>
    <mergeCell ref="K77:K78"/>
    <mergeCell ref="B76:G76"/>
    <mergeCell ref="H76:M76"/>
    <mergeCell ref="C75:G75"/>
    <mergeCell ref="I75:M75"/>
    <mergeCell ref="L77:L78"/>
    <mergeCell ref="M77:M78"/>
    <mergeCell ref="J87:J88"/>
    <mergeCell ref="K87:K88"/>
    <mergeCell ref="L87:L88"/>
    <mergeCell ref="M87:M88"/>
    <mergeCell ref="C90:G90"/>
    <mergeCell ref="I90:M90"/>
    <mergeCell ref="C89:E89"/>
    <mergeCell ref="F89:G89"/>
    <mergeCell ref="B87:B88"/>
    <mergeCell ref="C87:E88"/>
    <mergeCell ref="F87:G88"/>
    <mergeCell ref="H87:H88"/>
    <mergeCell ref="I87:I88"/>
    <mergeCell ref="J97:J98"/>
    <mergeCell ref="K97:K98"/>
    <mergeCell ref="L97:L98"/>
    <mergeCell ref="M97:M98"/>
    <mergeCell ref="C100:G100"/>
    <mergeCell ref="I100:M100"/>
    <mergeCell ref="C99:E99"/>
    <mergeCell ref="F99:G99"/>
    <mergeCell ref="B102:B103"/>
    <mergeCell ref="C102:E103"/>
    <mergeCell ref="F102:G103"/>
    <mergeCell ref="H102:H103"/>
    <mergeCell ref="I102:I103"/>
    <mergeCell ref="J102:J103"/>
    <mergeCell ref="K102:K103"/>
    <mergeCell ref="L102:L103"/>
    <mergeCell ref="M102:M103"/>
    <mergeCell ref="C104:E104"/>
    <mergeCell ref="F104:G104"/>
    <mergeCell ref="B107:B108"/>
    <mergeCell ref="C107:E108"/>
    <mergeCell ref="F107:G108"/>
    <mergeCell ref="H107:H108"/>
    <mergeCell ref="I107:I108"/>
    <mergeCell ref="J107:J108"/>
    <mergeCell ref="K107:K108"/>
    <mergeCell ref="C105:G105"/>
    <mergeCell ref="I105:M105"/>
    <mergeCell ref="L107:L108"/>
    <mergeCell ref="M107:M108"/>
    <mergeCell ref="J117:J118"/>
    <mergeCell ref="K117:K118"/>
    <mergeCell ref="L117:L118"/>
    <mergeCell ref="M117:M118"/>
    <mergeCell ref="C120:G120"/>
    <mergeCell ref="I120:M120"/>
    <mergeCell ref="C119:E119"/>
    <mergeCell ref="F119:G119"/>
    <mergeCell ref="B117:B118"/>
    <mergeCell ref="C117:E118"/>
    <mergeCell ref="F117:G118"/>
    <mergeCell ref="H117:H118"/>
    <mergeCell ref="I117:I118"/>
    <mergeCell ref="J122:J123"/>
    <mergeCell ref="K122:K123"/>
    <mergeCell ref="L122:L123"/>
    <mergeCell ref="M122:M123"/>
    <mergeCell ref="C125:G125"/>
    <mergeCell ref="I125:M125"/>
    <mergeCell ref="C124:E124"/>
    <mergeCell ref="F124:G124"/>
    <mergeCell ref="B122:B123"/>
    <mergeCell ref="C122:E123"/>
    <mergeCell ref="F122:G123"/>
    <mergeCell ref="H122:H123"/>
    <mergeCell ref="I122:I123"/>
    <mergeCell ref="J127:J128"/>
    <mergeCell ref="K127:K128"/>
    <mergeCell ref="L127:L128"/>
    <mergeCell ref="M127:M128"/>
    <mergeCell ref="C130:G130"/>
    <mergeCell ref="I130:M130"/>
    <mergeCell ref="C129:E129"/>
    <mergeCell ref="F129:G129"/>
    <mergeCell ref="B127:B128"/>
    <mergeCell ref="C127:E128"/>
    <mergeCell ref="F127:G128"/>
    <mergeCell ref="H127:H128"/>
    <mergeCell ref="I127:I128"/>
  </mergeCells>
  <conditionalFormatting sqref="D5:F8">
    <cfRule type="notContainsBlanks" dxfId="2" priority="4">
      <formula>LEN(TRIM(D5))&gt;0</formula>
    </cfRule>
  </conditionalFormatting>
  <conditionalFormatting sqref="H5:I5">
    <cfRule type="notContainsBlanks" dxfId="1" priority="3">
      <formula>LEN(TRIM(H5))&gt;0</formula>
    </cfRule>
  </conditionalFormatting>
  <conditionalFormatting sqref="H8:I8">
    <cfRule type="notContainsBlanks" dxfId="0" priority="1">
      <formula>LEN(TRIM(H8))&gt;0</formula>
    </cfRule>
  </conditionalFormatting>
  <hyperlinks>
    <hyperlink ref="H16" tooltip="Clique aqui e escolha a foto correspondente à execução" display="Evidência da Execução"/>
    <hyperlink ref="H21" tooltip="Clique aqui e escolha a foto correspondente à execução" display="Evidência da Execução"/>
    <hyperlink ref="H26" tooltip="Clique aqui e escolha a foto correspondente à execução" display="Evidência da Execução"/>
    <hyperlink ref="H31" tooltip="Clique aqui e escolha a foto correspondente à execução" display="Evidência da Execução"/>
    <hyperlink ref="H36" tooltip="Clique aqui e escolha a foto correspondente à execução" display="Evidência da Execução"/>
    <hyperlink ref="H41" tooltip="Clique aqui e escolha a foto correspondente à execução" display="Evidência da Execução"/>
    <hyperlink ref="H46" tooltip="Clique aqui e escolha a foto correspondente à execução" display="Evidência da Execução"/>
    <hyperlink ref="H51" tooltip="Clique aqui e escolha a foto correspondente à execução" display="Evidência da Execução"/>
    <hyperlink ref="H56" tooltip="Clique aqui e escolha a foto correspondente à execução" display="Evidência da Execução"/>
    <hyperlink ref="H61" tooltip="Clique aqui e escolha a foto correspondente à execução" display="Evidência da Execução"/>
    <hyperlink ref="H66" tooltip="Clique aqui e escolha a foto correspondente à execução" display="Evidência da Execução"/>
    <hyperlink ref="H71" tooltip="Clique aqui e escolha a foto correspondente à execução" display="Evidência da Execução"/>
    <hyperlink ref="H76" tooltip="Clique aqui e escolha a foto correspondente à execução" display="Evidência da Execução"/>
    <hyperlink ref="H81" tooltip="Clique aqui e escolha a foto correspondente à execução" display="Evidência da Execução"/>
    <hyperlink ref="H86" tooltip="Clique aqui e escolha a foto correspondente à execução" display="Evidência da Execução"/>
    <hyperlink ref="H91" tooltip="Clique aqui e escolha a foto correspondente à execução" display="Evidência da Execução"/>
    <hyperlink ref="H96" tooltip="Clique aqui e escolha a foto correspondente à execução" display="Evidência da Execução"/>
    <hyperlink ref="H101" tooltip="Clique aqui e escolha a foto correspondente à execução" display="Evidência da Execução"/>
    <hyperlink ref="H106" tooltip="Clique aqui e escolha a foto correspondente à execução" display="Evidência da Execução"/>
    <hyperlink ref="H111" tooltip="Clique aqui e escolha a foto correspondente à execução" display="Evidência da Execução"/>
    <hyperlink ref="H116" tooltip="Clique aqui e escolha a foto correspondente à execução" display="Evidência da Execução"/>
    <hyperlink ref="H121" tooltip="Clique aqui e escolha a foto correspondente à execução" display="Evidência da Execução"/>
  </hyperlinks>
  <pageMargins left="0.511811024" right="0.511811024" top="0.78740157499999996" bottom="0.78740157499999996" header="0.31496062000000002" footer="0.31496062000000002"/>
  <pageSetup paperSize="9" scale="51" fitToHeight="0" orientation="portrait" horizontalDpi="4294967295" verticalDpi="4294967295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47</vt:i4>
      </vt:variant>
    </vt:vector>
  </HeadingPairs>
  <TitlesOfParts>
    <vt:vector size="52" baseType="lpstr">
      <vt:lpstr>TABELA DE DEFEITOS</vt:lpstr>
      <vt:lpstr>INFORMÇAÕES </vt:lpstr>
      <vt:lpstr>FORM. DE INSPEÇÃO</vt:lpstr>
      <vt:lpstr>CSV</vt:lpstr>
      <vt:lpstr>RF</vt:lpstr>
      <vt:lpstr>ACESSO</vt:lpstr>
      <vt:lpstr>ACESSO_</vt:lpstr>
      <vt:lpstr>AMORTECEDOR</vt:lpstr>
      <vt:lpstr>ANEL</vt:lpstr>
      <vt:lpstr>ÁRVORE</vt:lpstr>
      <vt:lpstr>ÁRVOREFAIXA</vt:lpstr>
      <vt:lpstr>BASE</vt:lpstr>
      <vt:lpstr>CABO</vt:lpstr>
      <vt:lpstr>CABOGUARDA</vt:lpstr>
      <vt:lpstr>CANTONEIRA</vt:lpstr>
      <vt:lpstr>CENTRO</vt:lpstr>
      <vt:lpstr>CONCHA</vt:lpstr>
      <vt:lpstr>CONDUTORESCONEXAO</vt:lpstr>
      <vt:lpstr>CONEXAO</vt:lpstr>
      <vt:lpstr>CRUZETA</vt:lpstr>
      <vt:lpstr>DEFENSA</vt:lpstr>
      <vt:lpstr>ELODELIGACAO</vt:lpstr>
      <vt:lpstr>EMENDA</vt:lpstr>
      <vt:lpstr>ESTAI</vt:lpstr>
      <vt:lpstr>ESTRUTURA</vt:lpstr>
      <vt:lpstr>FAIXA</vt:lpstr>
      <vt:lpstr>FERRAGENSACESSORIOS</vt:lpstr>
      <vt:lpstr>GRAMPOANCORAGEM</vt:lpstr>
      <vt:lpstr>GRAMPOSUSPENSAO</vt:lpstr>
      <vt:lpstr>ISOLADOR</vt:lpstr>
      <vt:lpstr>ISOLADORESCADEIAS</vt:lpstr>
      <vt:lpstr>JUMPER</vt:lpstr>
      <vt:lpstr>LESTE</vt:lpstr>
      <vt:lpstr>LINEPOST</vt:lpstr>
      <vt:lpstr>MANILHA</vt:lpstr>
      <vt:lpstr>NORTEPHO</vt:lpstr>
      <vt:lpstr>NORTESLZ</vt:lpstr>
      <vt:lpstr>PARA_RAIOS</vt:lpstr>
      <vt:lpstr>PARAFUSOOLHAL</vt:lpstr>
      <vt:lpstr>PARARAIOS</vt:lpstr>
      <vt:lpstr>PEDAROL</vt:lpstr>
      <vt:lpstr>POLIMERICO</vt:lpstr>
      <vt:lpstr>POSTE</vt:lpstr>
      <vt:lpstr>POSTE_</vt:lpstr>
      <vt:lpstr>SINALIZACAO</vt:lpstr>
      <vt:lpstr>SINALIZACAO_</vt:lpstr>
      <vt:lpstr>SISTEMADEATERR.</vt:lpstr>
      <vt:lpstr>SISTEMADEATERR_</vt:lpstr>
      <vt:lpstr>SUL</vt:lpstr>
      <vt:lpstr>TORRE</vt:lpstr>
      <vt:lpstr>TORRE_</vt:lpstr>
      <vt:lpstr>VIDRO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Diogo Nakazima</dc:creator>
  <cp:lastModifiedBy>Rondinele Pinheiro Silva</cp:lastModifiedBy>
  <cp:lastPrinted>2018-09-05T15:08:09Z</cp:lastPrinted>
  <dcterms:created xsi:type="dcterms:W3CDTF">2016-10-13T11:31:20Z</dcterms:created>
  <dcterms:modified xsi:type="dcterms:W3CDTF">2019-02-06T20:46:23Z</dcterms:modified>
</cp:coreProperties>
</file>