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filterPrivacy="1" defaultThemeVersion="124226"/>
  <xr:revisionPtr revIDLastSave="0" documentId="13_ncr:1_{89BCD464-6336-8043-9834-4800B7DBDA67}" xr6:coauthVersionLast="47" xr6:coauthVersionMax="47" xr10:uidLastSave="{00000000-0000-0000-0000-000000000000}"/>
  <bookViews>
    <workbookView xWindow="-7060" yWindow="-21100" windowWidth="38400" windowHeight="21100" xr2:uid="{00000000-000D-0000-FFFF-FFFF00000000}"/>
  </bookViews>
  <sheets>
    <sheet name="sol-ese-1-giorno3" sheetId="1" r:id="rId1"/>
    <sheet name="sol-2-ese-2-giorno3" sheetId="2" r:id="rId2"/>
    <sheet name="Grafici" sheetId="4" r:id="rId3"/>
    <sheet name="Grafici-2" sheetId="5" r:id="rId4"/>
  </sheets>
  <definedNames>
    <definedName name="_xlnm._FilterDatabase" localSheetId="0" hidden="1">'sol-ese-1-giorno3'!$B$5:$G$75</definedName>
    <definedName name="_xlchart.v1.0" hidden="1">'sol-2-ese-2-giorno3'!$J$17:$J$29</definedName>
    <definedName name="_xlchart.v1.1" hidden="1">'sol-2-ese-2-giorno3'!$K$17:$K$29</definedName>
    <definedName name="_xlchart.v1.10" hidden="1">'sol-2-ese-2-giorno3'!$J$17:$J$29</definedName>
    <definedName name="_xlchart.v1.11" hidden="1">'sol-2-ese-2-giorno3'!$K$17:$K$29</definedName>
    <definedName name="_xlchart.v1.12" hidden="1">'sol-ese-1-giorno3'!$E$6:$E$162</definedName>
    <definedName name="_xlchart.v1.13" hidden="1">'sol-ese-1-giorno3'!$G$6:$G$162</definedName>
    <definedName name="_xlchart.v1.14" hidden="1">'sol-2-ese-2-giorno3'!$J$17:$J$29</definedName>
    <definedName name="_xlchart.v1.15" hidden="1">'sol-2-ese-2-giorno3'!$K$17:$K$29</definedName>
    <definedName name="_xlchart.v1.16" hidden="1">'sol-ese-1-giorno3'!$C$6:$C$162</definedName>
    <definedName name="_xlchart.v1.17" hidden="1">'sol-ese-1-giorno3'!$G$6:$G$162</definedName>
    <definedName name="_xlchart.v1.18" hidden="1">'sol-ese-1-giorno3'!$D$6:$D$162</definedName>
    <definedName name="_xlchart.v1.19" hidden="1">'sol-ese-1-giorno3'!$G$6:$G$162</definedName>
    <definedName name="_xlchart.v1.2" hidden="1">'sol-2-ese-2-giorno3'!$J$17:$J$29</definedName>
    <definedName name="_xlchart.v1.20" hidden="1">'Grafici-2'!$L$10:$M$21</definedName>
    <definedName name="_xlchart.v1.21" hidden="1">'Grafici-2'!$N$10:$N$21</definedName>
    <definedName name="_xlchart.v1.22" hidden="1">'Grafici-2'!$L$10:$M$21</definedName>
    <definedName name="_xlchart.v1.23" hidden="1">'Grafici-2'!$N$10:$N$21</definedName>
    <definedName name="_xlchart.v1.24" hidden="1">'Grafici-2'!$M$10:$M$21</definedName>
    <definedName name="_xlchart.v1.25" hidden="1">'Grafici-2'!$N$10:$N$21</definedName>
    <definedName name="_xlchart.v1.26" hidden="1">'Grafici-2'!$L$10:$M$21</definedName>
    <definedName name="_xlchart.v1.27" hidden="1">'Grafici-2'!$N$10:$N$21</definedName>
    <definedName name="_xlchart.v1.28" hidden="1">'Grafici-2'!$Q$10:$Q$17</definedName>
    <definedName name="_xlchart.v1.29" hidden="1">'Grafici-2'!$S$10:$S$17</definedName>
    <definedName name="_xlchart.v1.3" hidden="1">'sol-2-ese-2-giorno3'!$K$17:$K$29</definedName>
    <definedName name="_xlchart.v1.30" hidden="1">'Grafici-2'!$L$10:$M$21</definedName>
    <definedName name="_xlchart.v1.31" hidden="1">'Grafici-2'!$N$10:$N$21</definedName>
    <definedName name="_xlchart.v1.32" hidden="1">'Grafici-2'!$Q$10:$R$17</definedName>
    <definedName name="_xlchart.v1.33" hidden="1">'Grafici-2'!$S$10:$S$17</definedName>
    <definedName name="_xlchart.v1.34" hidden="1">'Grafici-2'!$M$10:$M$21</definedName>
    <definedName name="_xlchart.v1.35" hidden="1">'Grafici-2'!$N$10:$N$21</definedName>
    <definedName name="_xlchart.v1.4" hidden="1">'sol-2-ese-2-giorno3'!$J$17:$J$29</definedName>
    <definedName name="_xlchart.v1.5" hidden="1">'sol-2-ese-2-giorno3'!$K$17:$K$29</definedName>
    <definedName name="_xlchart.v1.6" hidden="1">'sol-2-ese-2-giorno3'!$J$17:$J$29</definedName>
    <definedName name="_xlchart.v1.7" hidden="1">'sol-2-ese-2-giorno3'!$K$17:$K$29</definedName>
    <definedName name="_xlchart.v1.8" hidden="1">'sol-2-ese-2-giorno3'!$J$17:$J$29</definedName>
    <definedName name="_xlchart.v1.9" hidden="1">'sol-2-ese-2-giorno3'!$K$17:$K$29</definedName>
    <definedName name="_xlcn.WorksheetConnection_PivorbaseB2G1591" hidden="1">'sol-ese-1-giorno3'!$B$5:$G$162</definedName>
    <definedName name="codici">#REF!</definedName>
    <definedName name="tabella">'sol-ese-1-giorno3'!$B$27:$G$81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  <x15:modelTable id="dati" name="dati" connection="Connessione"/>
        </x15:modelTables>
        <x15:modelRelationships>
          <x15:modelRelationship fromTable="Intervallo" fromColumn="codice prodotto" toTable="dati" toColumn="codice 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6" i="1"/>
  <c r="T21" i="5"/>
  <c r="T13" i="5"/>
  <c r="T12" i="5"/>
  <c r="T11" i="5"/>
  <c r="T10" i="5"/>
  <c r="N17" i="5"/>
  <c r="N18" i="5"/>
  <c r="N21" i="5"/>
  <c r="N20" i="5"/>
  <c r="N19" i="5"/>
  <c r="N16" i="5"/>
  <c r="N15" i="5"/>
  <c r="N14" i="5"/>
  <c r="N12" i="5"/>
  <c r="N13" i="5"/>
  <c r="N10" i="5"/>
  <c r="N11" i="5"/>
  <c r="P6" i="5"/>
  <c r="O6" i="5"/>
  <c r="N6" i="5"/>
  <c r="M6" i="5"/>
  <c r="F18" i="2"/>
  <c r="F19" i="2"/>
  <c r="F20" i="2"/>
  <c r="F21" i="2"/>
  <c r="F22" i="2"/>
  <c r="F23" i="2"/>
  <c r="F24" i="2"/>
  <c r="F17" i="2"/>
  <c r="E18" i="2"/>
  <c r="E19" i="2"/>
  <c r="E20" i="2"/>
  <c r="E21" i="2"/>
  <c r="E22" i="2"/>
  <c r="E23" i="2"/>
  <c r="E24" i="2"/>
  <c r="E17" i="2"/>
  <c r="C20" i="2"/>
  <c r="C21" i="2"/>
  <c r="C22" i="2"/>
  <c r="C23" i="2"/>
  <c r="C24" i="2"/>
  <c r="C17" i="2"/>
  <c r="C19" i="2"/>
  <c r="C18" i="2"/>
  <c r="F26" i="2" l="1"/>
  <c r="F27" i="2" s="1"/>
  <c r="F29" i="2" s="1"/>
  <c r="C11" i="2"/>
  <c r="N6" i="1"/>
  <c r="M6" i="1"/>
  <c r="J3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EBB4C-749B-4103-9576-0CEF8B671939}" name="Connessione" type="104" refreshedVersion="0" background="1">
    <extLst>
      <ext xmlns:x15="http://schemas.microsoft.com/office/spreadsheetml/2010/11/main" uri="{DE250136-89BD-433C-8126-D09CA5730AF9}">
        <x15:connection id="dati"/>
      </ext>
    </extLst>
  </connection>
  <connection id="2" xr16:uid="{00000000-0015-0000-FFFF-FFFF00000000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1"/>
        </x15:connection>
      </ext>
    </extLst>
  </connection>
</connections>
</file>

<file path=xl/sharedStrings.xml><?xml version="1.0" encoding="utf-8"?>
<sst xmlns="http://schemas.openxmlformats.org/spreadsheetml/2006/main" count="1065" uniqueCount="74">
  <si>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</si>
  <si>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</si>
  <si>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</si>
  <si>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</si>
  <si>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</si>
  <si>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</si>
  <si>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</si>
  <si>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</si>
  <si>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</si>
  <si>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</si>
  <si>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</si>
  <si>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</si>
  <si>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</si>
  <si>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</si>
  <si>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</si>
  <si>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</si>
  <si>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</si>
  <si>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</si>
  <si>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</si>
  <si>
    <t xml:space="preserve">SCHEDA ORDINATIVO </t>
  </si>
  <si>
    <t>codice</t>
  </si>
  <si>
    <t>Descrizione</t>
  </si>
  <si>
    <t>Quantità</t>
  </si>
  <si>
    <t xml:space="preserve">prezzo </t>
  </si>
  <si>
    <t>totale</t>
  </si>
  <si>
    <t xml:space="preserve">Codice </t>
  </si>
  <si>
    <t>Categoria prodotto</t>
  </si>
  <si>
    <t>modello</t>
  </si>
  <si>
    <t>prezzo unitario</t>
  </si>
  <si>
    <t>a2</t>
  </si>
  <si>
    <t>a1</t>
  </si>
  <si>
    <t>Snowboard</t>
  </si>
  <si>
    <t>DIABLO</t>
  </si>
  <si>
    <t>a5</t>
  </si>
  <si>
    <t>EVIL</t>
  </si>
  <si>
    <t>a7</t>
  </si>
  <si>
    <t>a3</t>
  </si>
  <si>
    <t>Giacche Snowboard</t>
  </si>
  <si>
    <t>MONO</t>
  </si>
  <si>
    <t>a4</t>
  </si>
  <si>
    <t>EVOL</t>
  </si>
  <si>
    <t>ROUTER</t>
  </si>
  <si>
    <t>a6</t>
  </si>
  <si>
    <t>FOCUS</t>
  </si>
  <si>
    <t>MAIMED</t>
  </si>
  <si>
    <t>a8</t>
  </si>
  <si>
    <t>Pantaloni Snowboard</t>
  </si>
  <si>
    <t>FRONT</t>
  </si>
  <si>
    <t>a9</t>
  </si>
  <si>
    <t>CARGO</t>
  </si>
  <si>
    <t>Totale Imponibile</t>
  </si>
  <si>
    <t>a10</t>
  </si>
  <si>
    <t>FRANK</t>
  </si>
  <si>
    <t>iva 22%</t>
  </si>
  <si>
    <t>a11</t>
  </si>
  <si>
    <t>Scarponi</t>
  </si>
  <si>
    <t>SLOGAN</t>
  </si>
  <si>
    <t>a12</t>
  </si>
  <si>
    <t>PRISON</t>
  </si>
  <si>
    <t>tot. Importo</t>
  </si>
  <si>
    <t>a13</t>
  </si>
  <si>
    <t>SOLID</t>
  </si>
  <si>
    <t>data</t>
  </si>
  <si>
    <t>venditore</t>
  </si>
  <si>
    <t>regione</t>
  </si>
  <si>
    <t>settore</t>
  </si>
  <si>
    <t>fatturato</t>
  </si>
  <si>
    <t>bianchi</t>
  </si>
  <si>
    <t>verdi</t>
  </si>
  <si>
    <t>rossi</t>
  </si>
  <si>
    <t>neri</t>
  </si>
  <si>
    <t>lombardia</t>
  </si>
  <si>
    <t>veneto</t>
  </si>
  <si>
    <t>friuli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</si>
</sst>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€&quot;\ * #,##0.00_-;\-&quot;€&quot;\ * #,##0.00_-;_-&quot;€&quot;\ * &quot;-&quot;??_-;_-@_-"/>
    <numFmt numFmtId="165" formatCode="[$-F800]dddd\,\ mmmm\ dd\,\ yyyy"/>
    <numFmt numFmtId="167" formatCode="_-* #,##0.00\ [$€-410]_-;\-* #,##0.00\ [$€-410]_-;_-* &quot;-&quot;??\ [$€-410]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4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167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/>
    </xf>
    <xf numFmtId="164" fontId="0" fillId="0" borderId="0" xfId="1" applyFont="1" applyBorder="1"/>
    <xf numFmtId="0" fontId="4" fillId="0" borderId="0" xfId="0" quotePrefix="1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5" borderId="1" xfId="0" applyFont="1" applyFill="1" applyBorder="1"/>
    <xf numFmtId="0" fontId="3" fillId="0" borderId="1" xfId="0" applyFont="1" applyBorder="1" applyAlignment="1">
      <alignment horizontal="center" vertical="top"/>
    </xf>
    <xf numFmtId="0" fontId="7" fillId="0" borderId="1" xfId="0" quotePrefix="1" applyFont="1" applyBorder="1"/>
    <xf numFmtId="0" fontId="7" fillId="0" borderId="1" xfId="0" applyFont="1" applyBorder="1" applyAlignment="1">
      <alignment horizontal="center"/>
    </xf>
    <xf numFmtId="164" fontId="7" fillId="0" borderId="1" xfId="1" applyFont="1" applyBorder="1"/>
    <xf numFmtId="164" fontId="7" fillId="0" borderId="1" xfId="0" applyNumberFormat="1" applyFont="1" applyBorder="1"/>
    <xf numFmtId="0" fontId="0" fillId="2" borderId="1" xfId="0" applyFill="1" applyBorder="1"/>
    <xf numFmtId="0" fontId="3" fillId="0" borderId="1" xfId="0" applyFont="1" applyBorder="1"/>
    <xf numFmtId="0" fontId="7" fillId="0" borderId="0" xfId="0" applyFont="1"/>
    <xf numFmtId="0" fontId="0" fillId="0" borderId="1" xfId="0" applyBorder="1" applyAlignment="1">
      <alignment horizontal="center" vertical="top"/>
    </xf>
    <xf numFmtId="164" fontId="7" fillId="0" borderId="0" xfId="0" applyNumberFormat="1" applyFont="1"/>
    <xf numFmtId="164" fontId="2" fillId="0" borderId="0" xfId="1" applyFont="1" applyBorder="1" applyAlignment="1">
      <alignment horizontal="right"/>
    </xf>
    <xf numFmtId="164" fontId="0" fillId="0" borderId="0" xfId="2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top"/>
    </xf>
    <xf numFmtId="0" fontId="7" fillId="0" borderId="0" xfId="0" quotePrefix="1" applyFont="1" applyBorder="1"/>
    <xf numFmtId="0" fontId="7" fillId="0" borderId="0" xfId="0" applyFont="1" applyBorder="1" applyAlignment="1">
      <alignment horizontal="center"/>
    </xf>
    <xf numFmtId="164" fontId="7" fillId="0" borderId="0" xfId="1" applyFont="1" applyBorder="1"/>
    <xf numFmtId="164" fontId="7" fillId="0" borderId="0" xfId="0" applyNumberFormat="1" applyFont="1" applyBorder="1"/>
    <xf numFmtId="0" fontId="8" fillId="6" borderId="0" xfId="0" applyFont="1" applyFill="1"/>
    <xf numFmtId="14" fontId="8" fillId="6" borderId="0" xfId="0" applyNumberFormat="1" applyFont="1" applyFill="1"/>
    <xf numFmtId="14" fontId="0" fillId="0" borderId="0" xfId="0" applyNumberFormat="1"/>
    <xf numFmtId="14" fontId="9" fillId="0" borderId="0" xfId="0" applyNumberFormat="1" applyFont="1"/>
    <xf numFmtId="164" fontId="0" fillId="0" borderId="0" xfId="1" applyFont="1"/>
  </cellXfs>
  <cellStyles count="3">
    <cellStyle name="Euro" xfId="2" xr:uid="{DF3D080B-F924-F048-BD09-E0DCB8FB97A0}"/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7076741C-D65A-414F-8994-CC4989EE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 per venditore</a:t>
            </a:r>
            <a:r>
              <a:rPr lang="it-IT" baseline="0"/>
              <a:t> e per regione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652777777777777"/>
          <c:y val="0.17168999708369789"/>
          <c:w val="0.79736111111111108"/>
          <c:h val="0.521897783610382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504-8B48-864A-18A14883B3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504-8B48-864A-18A14883B35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04-8B48-864A-18A14883B35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504-8B48-864A-18A14883B35C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504-8B48-864A-18A14883B35C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504-8B48-864A-18A14883B35C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504-8B48-864A-18A14883B35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504-8B48-864A-18A14883B35C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504-8B48-864A-18A14883B35C}"/>
              </c:ext>
            </c:extLst>
          </c:dPt>
          <c:cat>
            <c:multiLvlStrRef>
              <c:f>'Grafici-2'!$L$10:$M$21</c:f>
              <c:multiLvlStrCache>
                <c:ptCount val="12"/>
                <c:lvl>
                  <c:pt idx="0">
                    <c:v>lombardia</c:v>
                  </c:pt>
                  <c:pt idx="1">
                    <c:v>veneto</c:v>
                  </c:pt>
                  <c:pt idx="2">
                    <c:v>friuli</c:v>
                  </c:pt>
                  <c:pt idx="3">
                    <c:v>lombardia</c:v>
                  </c:pt>
                  <c:pt idx="4">
                    <c:v>veneto</c:v>
                  </c:pt>
                  <c:pt idx="5">
                    <c:v>friuli</c:v>
                  </c:pt>
                  <c:pt idx="6">
                    <c:v>lombardia</c:v>
                  </c:pt>
                  <c:pt idx="7">
                    <c:v>veneto</c:v>
                  </c:pt>
                  <c:pt idx="8">
                    <c:v>friuli</c:v>
                  </c:pt>
                  <c:pt idx="9">
                    <c:v>lombardia</c:v>
                  </c:pt>
                  <c:pt idx="10">
                    <c:v>veneto</c:v>
                  </c:pt>
                  <c:pt idx="11">
                    <c:v>friuli</c:v>
                  </c:pt>
                </c:lvl>
                <c:lvl>
                  <c:pt idx="0">
                    <c:v>bianchi</c:v>
                  </c:pt>
                  <c:pt idx="3">
                    <c:v>verdi</c:v>
                  </c:pt>
                  <c:pt idx="6">
                    <c:v>rossi</c:v>
                  </c:pt>
                  <c:pt idx="9">
                    <c:v>neri</c:v>
                  </c:pt>
                </c:lvl>
              </c:multiLvlStrCache>
            </c:multiLvlStrRef>
          </c:cat>
          <c:val>
            <c:numRef>
              <c:f>'Grafici-2'!$N$10:$N$21</c:f>
              <c:numCache>
                <c:formatCode>_-"€"\ * #,##0.00_-;\-"€"\ * #,##0.00_-;_-"€"\ * "-"??_-;_-@_-</c:formatCode>
                <c:ptCount val="12"/>
                <c:pt idx="0">
                  <c:v>39950</c:v>
                </c:pt>
                <c:pt idx="1">
                  <c:v>70478</c:v>
                </c:pt>
                <c:pt idx="2">
                  <c:v>70478</c:v>
                </c:pt>
                <c:pt idx="3">
                  <c:v>37960</c:v>
                </c:pt>
                <c:pt idx="4">
                  <c:v>40174</c:v>
                </c:pt>
                <c:pt idx="5">
                  <c:v>44030</c:v>
                </c:pt>
                <c:pt idx="6">
                  <c:v>32920</c:v>
                </c:pt>
                <c:pt idx="7">
                  <c:v>40174</c:v>
                </c:pt>
                <c:pt idx="8">
                  <c:v>44030</c:v>
                </c:pt>
                <c:pt idx="9">
                  <c:v>9377</c:v>
                </c:pt>
                <c:pt idx="10">
                  <c:v>31038</c:v>
                </c:pt>
                <c:pt idx="11">
                  <c:v>45120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4-8B48-864A-18A14883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435103"/>
        <c:axId val="1468278735"/>
      </c:barChart>
      <c:catAx>
        <c:axId val="32743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8278735"/>
        <c:crosses val="autoZero"/>
        <c:auto val="1"/>
        <c:lblAlgn val="ctr"/>
        <c:lblOffset val="100"/>
        <c:noMultiLvlLbl val="0"/>
      </c:catAx>
      <c:valAx>
        <c:axId val="14682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43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Fatturato per regione e per venditore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'Grafici-2'!$T$9</c:f>
              <c:strCache>
                <c:ptCount val="1"/>
                <c:pt idx="0">
                  <c:v>fatturato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ED-D845-93E5-88CC8F26A56E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CED-D845-93E5-88CC8F26A56E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ED-D845-93E5-88CC8F26A56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ED-D845-93E5-88CC8F26A56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ED-D845-93E5-88CC8F26A56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CED-D845-93E5-88CC8F26A56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ED-D845-93E5-88CC8F26A56E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CED-D845-93E5-88CC8F26A56E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ED-D845-93E5-88CC8F26A56E}"/>
              </c:ext>
            </c:extLst>
          </c:dPt>
          <c:cat>
            <c:multiLvlStrRef>
              <c:f>'Grafici-2'!$R$10:$S$21</c:f>
              <c:multiLvlStrCache>
                <c:ptCount val="12"/>
                <c:lvl>
                  <c:pt idx="0">
                    <c:v>bianchi</c:v>
                  </c:pt>
                  <c:pt idx="1">
                    <c:v>verdi</c:v>
                  </c:pt>
                  <c:pt idx="2">
                    <c:v>rossi</c:v>
                  </c:pt>
                  <c:pt idx="3">
                    <c:v>neri</c:v>
                  </c:pt>
                  <c:pt idx="4">
                    <c:v>bianchi</c:v>
                  </c:pt>
                  <c:pt idx="5">
                    <c:v>verdi</c:v>
                  </c:pt>
                  <c:pt idx="6">
                    <c:v>rossi</c:v>
                  </c:pt>
                  <c:pt idx="7">
                    <c:v>neri</c:v>
                  </c:pt>
                  <c:pt idx="8">
                    <c:v>bianchi</c:v>
                  </c:pt>
                  <c:pt idx="9">
                    <c:v>verdi</c:v>
                  </c:pt>
                  <c:pt idx="10">
                    <c:v>rossi</c:v>
                  </c:pt>
                  <c:pt idx="11">
                    <c:v>neri</c:v>
                  </c:pt>
                </c:lvl>
                <c:lvl>
                  <c:pt idx="0">
                    <c:v>lombardia</c:v>
                  </c:pt>
                  <c:pt idx="4">
                    <c:v> veneto </c:v>
                  </c:pt>
                  <c:pt idx="8">
                    <c:v>friuli</c:v>
                  </c:pt>
                </c:lvl>
              </c:multiLvlStrCache>
            </c:multiLvlStrRef>
          </c:cat>
          <c:val>
            <c:numRef>
              <c:f>'Grafici-2'!$T$10:$T$21</c:f>
              <c:numCache>
                <c:formatCode>_-"€"\ * #,##0.00_-;\-"€"\ * #,##0.00_-;_-"€"\ * "-"??_-;_-@_-</c:formatCode>
                <c:ptCount val="12"/>
                <c:pt idx="0">
                  <c:v>39950</c:v>
                </c:pt>
                <c:pt idx="1">
                  <c:v>37960</c:v>
                </c:pt>
                <c:pt idx="2">
                  <c:v>32920</c:v>
                </c:pt>
                <c:pt idx="3">
                  <c:v>9377</c:v>
                </c:pt>
                <c:pt idx="4">
                  <c:v>70478</c:v>
                </c:pt>
                <c:pt idx="5">
                  <c:v>40174</c:v>
                </c:pt>
                <c:pt idx="6">
                  <c:v>40174</c:v>
                </c:pt>
                <c:pt idx="7">
                  <c:v>31038</c:v>
                </c:pt>
                <c:pt idx="8">
                  <c:v>70478</c:v>
                </c:pt>
                <c:pt idx="9">
                  <c:v>44030</c:v>
                </c:pt>
                <c:pt idx="10">
                  <c:v>44030</c:v>
                </c:pt>
                <c:pt idx="11">
                  <c:v>45120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D-D845-93E5-88CC8F26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937727"/>
        <c:axId val="1717706607"/>
      </c:barChart>
      <c:catAx>
        <c:axId val="17179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706607"/>
        <c:crosses val="autoZero"/>
        <c:auto val="1"/>
        <c:lblAlgn val="ctr"/>
        <c:lblOffset val="100"/>
        <c:noMultiLvlLbl val="0"/>
      </c:catAx>
      <c:valAx>
        <c:axId val="17177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93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it-IT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Prezzi modelli</a:t>
            </a:r>
            <a:endParaRPr lang="it-IT"/>
          </a:p>
        </cx:rich>
      </cx:tx>
    </cx:title>
    <cx:plotArea>
      <cx:plotAreaRegion>
        <cx:series layoutId="treemap" uniqueId="{13D66D47-EBCB-7B4C-95C1-808403C9A258}">
          <cx:dataPt idx="1"/>
          <cx:dataPt idx="5"/>
          <cx:dataPt idx="9"/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>
      <cx:tx>
        <cx:txData>
          <cx:v>Grafico per fatturato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Grafico per fatturato</a:t>
          </a:r>
        </a:p>
      </cx:txPr>
    </cx:title>
    <cx:plotArea>
      <cx:plotAreaRegion>
        <cx:series layoutId="clusteredColumn" uniqueId="{07533AD2-F878-3A4C-AB32-49A752CB30AE}">
          <cx:dataId val="0"/>
          <cx:layoutPr>
            <cx:aggregation/>
          </cx:layoutPr>
          <cx:axisId val="1"/>
        </cx:series>
        <cx:series layoutId="paretoLine" ownerIdx="0" uniqueId="{A91D6DE5-CC89-D84E-AB7F-3B4F5FB432A4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title pos="t" align="ctr" overlay="0"/>
    <cx:plotArea>
      <cx:plotAreaRegion>
        <cx:plotSurface>
          <cx:spPr>
            <a:ln>
              <a:noFill/>
            </a:ln>
          </cx:spPr>
        </cx:plotSurface>
        <cx:series layoutId="clusteredColumn" uniqueId="{A9C895D7-3899-C146-890B-7F6B5D2C1BA2}">
          <cx:dataId val="0"/>
          <cx:layoutPr>
            <cx:aggregation/>
          </cx:layoutPr>
          <cx:axisId val="1"/>
        </cx:series>
        <cx:series layoutId="paretoLine" ownerIdx="0" uniqueId="{DBFBAA6C-0ECF-D74C-930C-662E21D1B097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/>
    <cx:plotArea>
      <cx:plotAreaRegion>
        <cx:series layoutId="clusteredColumn" uniqueId="{7FB77AAC-0F67-2342-B58A-DB8F12BB7170}">
          <cx:dataId val="0"/>
          <cx:layoutPr>
            <cx:aggregation/>
          </cx:layoutPr>
          <cx:axisId val="1"/>
        </cx:series>
        <cx:series layoutId="paretoLine" ownerIdx="0" uniqueId="{4ADF3147-C9D4-EE4C-935A-15BA6EB1C473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it-IT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Prezzi modelli</a:t>
            </a:r>
            <a:endParaRPr lang="it-IT"/>
          </a:p>
        </cx:rich>
      </cx:tx>
    </cx:title>
    <cx:plotArea>
      <cx:plotAreaRegion>
        <cx:series layoutId="treemap" uniqueId="{13D66D47-EBCB-7B4C-95C1-808403C9A258}">
          <cx:dataPt idx="1"/>
          <cx:dataPt idx="5"/>
          <cx:dataPt idx="9"/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4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CEF74EC-4966-F948-AECB-D535AA90E813}"/>
            </a:ext>
          </a:extLst>
        </xdr:cNvPr>
        <xdr:cNvSpPr txBox="1"/>
      </xdr:nvSpPr>
      <xdr:spPr>
        <a:xfrm>
          <a:off x="1003300" y="165100"/>
          <a:ext cx="4203700" cy="11557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11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BE9C3BC8-49D5-8842-8382-F864EFBEE4E3}"/>
            </a:ext>
          </a:extLst>
        </xdr:cNvPr>
        <xdr:cNvSpPr txBox="1"/>
      </xdr:nvSpPr>
      <xdr:spPr>
        <a:xfrm>
          <a:off x="9525001" y="1816100"/>
          <a:ext cx="1536699" cy="4953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  <xdr:twoCellAnchor>
    <xdr:from>
      <xdr:col>6</xdr:col>
      <xdr:colOff>1006231</xdr:colOff>
      <xdr:row>34</xdr:row>
      <xdr:rowOff>84015</xdr:rowOff>
    </xdr:from>
    <xdr:to>
      <xdr:col>10</xdr:col>
      <xdr:colOff>1016000</xdr:colOff>
      <xdr:row>48</xdr:row>
      <xdr:rowOff>82061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9D38F7D8-D920-0CB8-2F40-AB38BE55DF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0000" y="685409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160374</xdr:colOff>
      <xdr:row>2</xdr:row>
      <xdr:rowOff>63500</xdr:rowOff>
    </xdr:from>
    <xdr:to>
      <xdr:col>11</xdr:col>
      <xdr:colOff>488211</xdr:colOff>
      <xdr:row>25</xdr:row>
      <xdr:rowOff>154763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6D6746D7-86B0-0844-9B59-28025F3C3E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1374" y="444500"/>
              <a:ext cx="7757337" cy="4472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76200</xdr:colOff>
      <xdr:row>30</xdr:row>
      <xdr:rowOff>44008</xdr:rowOff>
    </xdr:from>
    <xdr:to>
      <xdr:col>11</xdr:col>
      <xdr:colOff>502979</xdr:colOff>
      <xdr:row>51</xdr:row>
      <xdr:rowOff>119322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EA9F2D17-C01D-5D4A-BB42-E4BD17D5D1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7200" y="5759008"/>
              <a:ext cx="7856279" cy="40758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787991</xdr:colOff>
      <xdr:row>55</xdr:row>
      <xdr:rowOff>67931</xdr:rowOff>
    </xdr:from>
    <xdr:to>
      <xdr:col>10</xdr:col>
      <xdr:colOff>531038</xdr:colOff>
      <xdr:row>75</xdr:row>
      <xdr:rowOff>66159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29615138-FB18-9047-A37C-F8D0D92E74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991" y="10545431"/>
              <a:ext cx="6347047" cy="38082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2</xdr:row>
      <xdr:rowOff>0</xdr:rowOff>
    </xdr:from>
    <xdr:to>
      <xdr:col>24</xdr:col>
      <xdr:colOff>444500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E9793FCF-1FD0-6C4C-B8B1-439C23D383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84500" y="38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26427</xdr:colOff>
      <xdr:row>25</xdr:row>
      <xdr:rowOff>107620</xdr:rowOff>
    </xdr:from>
    <xdr:to>
      <xdr:col>14</xdr:col>
      <xdr:colOff>810451</xdr:colOff>
      <xdr:row>39</xdr:row>
      <xdr:rowOff>178681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876F7A8-5397-5920-63D3-63D983D73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74145</xdr:colOff>
      <xdr:row>25</xdr:row>
      <xdr:rowOff>159007</xdr:rowOff>
    </xdr:from>
    <xdr:to>
      <xdr:col>21</xdr:col>
      <xdr:colOff>131405</xdr:colOff>
      <xdr:row>40</xdr:row>
      <xdr:rowOff>39201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D4DCBA50-F8BD-3A98-0680-74925D46F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162"/>
  <sheetViews>
    <sheetView tabSelected="1" zoomScale="144" zoomScaleNormal="144" workbookViewId="0">
      <selection activeCell="J10" sqref="J10"/>
    </sheetView>
  </sheetViews>
  <sheetFormatPr baseColWidth="10" defaultColWidth="8.83203125" defaultRowHeight="15" x14ac:dyDescent="0.2"/>
  <cols>
    <col min="1" max="1" width="3.5" customWidth="1"/>
    <col min="2" max="2" width="26.83203125" bestFit="1" customWidth="1"/>
    <col min="3" max="3" width="9.83203125" bestFit="1" customWidth="1"/>
    <col min="4" max="4" width="10.33203125" bestFit="1" customWidth="1"/>
    <col min="5" max="5" width="11.1640625" bestFit="1" customWidth="1"/>
    <col min="6" max="6" width="9.33203125" style="6" customWidth="1"/>
    <col min="7" max="7" width="13.1640625" bestFit="1" customWidth="1"/>
    <col min="9" max="9" width="9.83203125" bestFit="1" customWidth="1"/>
    <col min="10" max="10" width="18.33203125" customWidth="1"/>
    <col min="11" max="11" width="11.1640625" bestFit="1" customWidth="1"/>
    <col min="12" max="12" width="14.6640625" customWidth="1"/>
    <col min="14" max="14" width="10.1640625" bestFit="1" customWidth="1"/>
  </cols>
  <sheetData>
    <row r="2" spans="2:14" ht="42" x14ac:dyDescent="0.2">
      <c r="I2" s="7" t="s">
        <v>0</v>
      </c>
      <c r="J2" s="7" t="s">
        <v>18</v>
      </c>
      <c r="K2" s="7" t="s">
        <v>17</v>
      </c>
      <c r="L2" s="7" t="s">
        <v>16</v>
      </c>
    </row>
    <row r="3" spans="2:14" x14ac:dyDescent="0.2">
      <c r="I3" s="8" t="s">
        <v>1</v>
      </c>
      <c r="J3" s="9">
        <f>SUMIF(C6:C162,I3,G6:G162)</f>
        <v>98810</v>
      </c>
      <c r="K3" s="2">
        <f>COUNTIF(C6:C162,I3)</f>
        <v>35</v>
      </c>
      <c r="L3" s="10">
        <f>AVERAGEIF(C6:C162,I3,G6:G162)</f>
        <v>2823.1428571428573</v>
      </c>
    </row>
    <row r="5" spans="2:14" ht="42" x14ac:dyDescent="0.2">
      <c r="B5" s="5" t="s">
        <v>14</v>
      </c>
      <c r="C5" s="5" t="s">
        <v>0</v>
      </c>
      <c r="D5" s="5" t="s">
        <v>4</v>
      </c>
      <c r="E5" s="5" t="s">
        <v>11</v>
      </c>
      <c r="F5" s="5" t="s">
        <v>15</v>
      </c>
      <c r="G5" s="5" t="s">
        <v>9</v>
      </c>
      <c r="I5" s="7" t="s">
        <v>0</v>
      </c>
      <c r="J5" s="7" t="s">
        <v>4</v>
      </c>
      <c r="K5" s="7" t="s">
        <v>11</v>
      </c>
      <c r="L5" s="7" t="s">
        <v>18</v>
      </c>
      <c r="M5" s="7" t="s">
        <v>17</v>
      </c>
      <c r="N5" s="7" t="s">
        <v>16</v>
      </c>
    </row>
    <row r="6" spans="2:14" x14ac:dyDescent="0.2">
      <c r="B6" s="1">
        <v>44008</v>
      </c>
      <c r="C6" s="2" t="s">
        <v>3</v>
      </c>
      <c r="D6" s="3" t="s">
        <v>7</v>
      </c>
      <c r="E6" s="3" t="s">
        <v>13</v>
      </c>
      <c r="F6" s="2">
        <v>4</v>
      </c>
      <c r="G6" s="4">
        <v>750</v>
      </c>
      <c r="I6" s="8" t="s">
        <v>3</v>
      </c>
      <c r="J6" s="8" t="s">
        <v>6</v>
      </c>
      <c r="K6" s="8" t="s">
        <v>13</v>
      </c>
      <c r="L6" s="10">
        <f>SUMIFS(G6:G162,C6:C162,I6,D6:D162,J6,E6:E162,K6)</f>
        <v>11818</v>
      </c>
      <c r="M6" s="2">
        <f>COUNTIFS(C6:C162,"Neri",D6:D162,"Veneto",E6:E162,"Cancelleria")</f>
        <v>5</v>
      </c>
      <c r="N6" s="10">
        <f>AVERAGEIFS(G6:G162,C6:C162,"Neri",D6:D162,"Veneto",E6:E162,"Cancelleria")</f>
        <v>1257.5999999999999</v>
      </c>
    </row>
    <row r="7" spans="2:14" x14ac:dyDescent="0.2">
      <c r="B7" s="1">
        <v>44008</v>
      </c>
      <c r="C7" s="2" t="s">
        <v>2</v>
      </c>
      <c r="D7" s="3" t="s">
        <v>6</v>
      </c>
      <c r="E7" s="3" t="s">
        <v>13</v>
      </c>
      <c r="F7" s="2">
        <v>5</v>
      </c>
      <c r="G7" s="4">
        <v>280</v>
      </c>
    </row>
    <row r="8" spans="2:14" x14ac:dyDescent="0.2">
      <c r="B8" s="1">
        <v>44008</v>
      </c>
      <c r="C8" s="2" t="s">
        <v>2</v>
      </c>
      <c r="D8" s="3" t="s">
        <v>5</v>
      </c>
      <c r="E8" s="3" t="s">
        <v>13</v>
      </c>
      <c r="F8" s="2">
        <v>4</v>
      </c>
      <c r="G8" s="4">
        <v>1650</v>
      </c>
    </row>
    <row r="9" spans="2:14" x14ac:dyDescent="0.2">
      <c r="B9" s="1">
        <v>44011</v>
      </c>
      <c r="C9" s="2" t="s">
        <v>3</v>
      </c>
      <c r="D9" s="3" t="s">
        <v>7</v>
      </c>
      <c r="E9" s="3" t="s">
        <v>12</v>
      </c>
      <c r="F9" s="2">
        <v>2</v>
      </c>
      <c r="G9" s="4">
        <v>2240</v>
      </c>
    </row>
    <row r="10" spans="2:14" x14ac:dyDescent="0.2">
      <c r="B10" s="1">
        <v>44011</v>
      </c>
      <c r="C10" s="2" t="s">
        <v>1</v>
      </c>
      <c r="D10" s="3" t="s">
        <v>7</v>
      </c>
      <c r="E10" s="3" t="s">
        <v>12</v>
      </c>
      <c r="F10" s="2">
        <v>2</v>
      </c>
      <c r="G10" s="4">
        <v>10160</v>
      </c>
    </row>
    <row r="11" spans="2:14" x14ac:dyDescent="0.2">
      <c r="B11" s="1">
        <v>44011</v>
      </c>
      <c r="C11" s="2" t="s">
        <v>2</v>
      </c>
      <c r="D11" s="3" t="s">
        <v>6</v>
      </c>
      <c r="E11" s="3" t="s">
        <v>13</v>
      </c>
      <c r="F11" s="2">
        <v>3</v>
      </c>
      <c r="G11" s="4">
        <v>302</v>
      </c>
    </row>
    <row r="12" spans="2:14" x14ac:dyDescent="0.2">
      <c r="B12" s="1">
        <v>44011</v>
      </c>
      <c r="C12" s="2" t="s">
        <v>2</v>
      </c>
      <c r="D12" s="3" t="s">
        <v>7</v>
      </c>
      <c r="E12" s="3" t="s">
        <v>13</v>
      </c>
      <c r="F12" s="2">
        <v>5</v>
      </c>
      <c r="G12" s="4">
        <v>840</v>
      </c>
    </row>
    <row r="13" spans="2:14" x14ac:dyDescent="0.2">
      <c r="B13" s="1">
        <v>44013</v>
      </c>
      <c r="C13" s="2" t="s">
        <v>3</v>
      </c>
      <c r="D13" s="3" t="s">
        <v>8</v>
      </c>
      <c r="E13" s="3" t="s">
        <v>12</v>
      </c>
      <c r="F13" s="2">
        <v>2</v>
      </c>
      <c r="G13" s="4">
        <v>6420</v>
      </c>
    </row>
    <row r="14" spans="2:14" x14ac:dyDescent="0.2">
      <c r="B14" s="1">
        <v>44014</v>
      </c>
      <c r="C14" s="2" t="s">
        <v>1</v>
      </c>
      <c r="D14" s="3" t="s">
        <v>6</v>
      </c>
      <c r="E14" s="3" t="s">
        <v>13</v>
      </c>
      <c r="F14" s="2">
        <v>3</v>
      </c>
      <c r="G14" s="4">
        <v>2840</v>
      </c>
    </row>
    <row r="15" spans="2:14" x14ac:dyDescent="0.2">
      <c r="B15" s="1">
        <v>44015</v>
      </c>
      <c r="C15" s="2" t="s">
        <v>3</v>
      </c>
      <c r="D15" s="3" t="s">
        <v>5</v>
      </c>
      <c r="E15" s="3" t="s">
        <v>13</v>
      </c>
      <c r="F15" s="2">
        <v>5</v>
      </c>
      <c r="G15" s="4">
        <v>1420</v>
      </c>
    </row>
    <row r="16" spans="2:14" x14ac:dyDescent="0.2">
      <c r="B16" s="1">
        <v>44018</v>
      </c>
      <c r="C16" s="2" t="s">
        <v>3</v>
      </c>
      <c r="D16" s="3" t="s">
        <v>6</v>
      </c>
      <c r="E16" s="3" t="s">
        <v>13</v>
      </c>
      <c r="F16" s="2">
        <v>4</v>
      </c>
      <c r="G16" s="4">
        <v>210</v>
      </c>
    </row>
    <row r="17" spans="2:7" x14ac:dyDescent="0.2">
      <c r="B17" s="1">
        <v>44018</v>
      </c>
      <c r="C17" s="2" t="s">
        <v>1</v>
      </c>
      <c r="D17" s="3" t="s">
        <v>7</v>
      </c>
      <c r="E17" s="3" t="s">
        <v>13</v>
      </c>
      <c r="F17" s="2">
        <v>3</v>
      </c>
      <c r="G17" s="4">
        <v>2900</v>
      </c>
    </row>
    <row r="18" spans="2:7" x14ac:dyDescent="0.2">
      <c r="B18" s="1">
        <v>44018</v>
      </c>
      <c r="C18" s="2" t="s">
        <v>2</v>
      </c>
      <c r="D18" s="3" t="s">
        <v>5</v>
      </c>
      <c r="E18" s="3" t="s">
        <v>13</v>
      </c>
      <c r="F18" s="2">
        <v>4</v>
      </c>
      <c r="G18" s="4">
        <v>350</v>
      </c>
    </row>
    <row r="19" spans="2:7" x14ac:dyDescent="0.2">
      <c r="B19" s="1">
        <v>44019</v>
      </c>
      <c r="C19" s="2" t="s">
        <v>10</v>
      </c>
      <c r="D19" s="3" t="s">
        <v>6</v>
      </c>
      <c r="E19" s="3" t="s">
        <v>13</v>
      </c>
      <c r="F19" s="2">
        <v>5</v>
      </c>
      <c r="G19" s="4">
        <v>1500</v>
      </c>
    </row>
    <row r="20" spans="2:7" x14ac:dyDescent="0.2">
      <c r="B20" s="1">
        <v>44019</v>
      </c>
      <c r="C20" s="2" t="s">
        <v>2</v>
      </c>
      <c r="D20" s="3" t="s">
        <v>7</v>
      </c>
      <c r="E20" s="3" t="s">
        <v>12</v>
      </c>
      <c r="F20" s="2">
        <v>1</v>
      </c>
      <c r="G20" s="4">
        <v>5120</v>
      </c>
    </row>
    <row r="21" spans="2:7" x14ac:dyDescent="0.2">
      <c r="B21" s="1">
        <v>44020</v>
      </c>
      <c r="C21" s="2" t="s">
        <v>3</v>
      </c>
      <c r="D21" s="3" t="s">
        <v>6</v>
      </c>
      <c r="E21" s="3" t="s">
        <v>13</v>
      </c>
      <c r="F21" s="2">
        <v>5</v>
      </c>
      <c r="G21" s="4">
        <v>1204</v>
      </c>
    </row>
    <row r="22" spans="2:7" x14ac:dyDescent="0.2">
      <c r="B22" s="1">
        <v>44021</v>
      </c>
      <c r="C22" s="2" t="s">
        <v>1</v>
      </c>
      <c r="D22" s="3" t="s">
        <v>7</v>
      </c>
      <c r="E22" s="3" t="s">
        <v>12</v>
      </c>
      <c r="F22" s="2">
        <v>2</v>
      </c>
      <c r="G22" s="4">
        <v>3400</v>
      </c>
    </row>
    <row r="23" spans="2:7" x14ac:dyDescent="0.2">
      <c r="B23" s="1">
        <v>44022</v>
      </c>
      <c r="C23" s="2" t="s">
        <v>2</v>
      </c>
      <c r="D23" s="3" t="s">
        <v>5</v>
      </c>
      <c r="E23" s="3" t="s">
        <v>13</v>
      </c>
      <c r="F23" s="2">
        <v>4</v>
      </c>
      <c r="G23" s="4">
        <v>3540</v>
      </c>
    </row>
    <row r="24" spans="2:7" x14ac:dyDescent="0.2">
      <c r="B24" s="1">
        <v>44025</v>
      </c>
      <c r="C24" s="2" t="s">
        <v>10</v>
      </c>
      <c r="D24" s="3" t="s">
        <v>6</v>
      </c>
      <c r="E24" s="3" t="s">
        <v>13</v>
      </c>
      <c r="F24" s="2">
        <v>4</v>
      </c>
      <c r="G24" s="4">
        <v>1504</v>
      </c>
    </row>
    <row r="25" spans="2:7" x14ac:dyDescent="0.2">
      <c r="B25" s="1">
        <v>44025</v>
      </c>
      <c r="C25" s="2" t="s">
        <v>2</v>
      </c>
      <c r="D25" s="3" t="s">
        <v>8</v>
      </c>
      <c r="E25" s="3" t="s">
        <v>13</v>
      </c>
      <c r="F25" s="2">
        <v>3</v>
      </c>
      <c r="G25" s="4">
        <v>330</v>
      </c>
    </row>
    <row r="26" spans="2:7" x14ac:dyDescent="0.2">
      <c r="B26" s="1">
        <v>44026</v>
      </c>
      <c r="C26" s="2" t="s">
        <v>3</v>
      </c>
      <c r="D26" s="3" t="s">
        <v>5</v>
      </c>
      <c r="E26" s="3" t="s">
        <v>12</v>
      </c>
      <c r="F26" s="2">
        <v>2</v>
      </c>
      <c r="G26" s="4">
        <v>6240</v>
      </c>
    </row>
    <row r="27" spans="2:7" x14ac:dyDescent="0.2">
      <c r="B27" s="1">
        <v>44027</v>
      </c>
      <c r="C27" s="2" t="s">
        <v>3</v>
      </c>
      <c r="D27" s="3" t="s">
        <v>6</v>
      </c>
      <c r="E27" s="3" t="s">
        <v>13</v>
      </c>
      <c r="F27" s="2">
        <v>3</v>
      </c>
      <c r="G27" s="4">
        <v>1260</v>
      </c>
    </row>
    <row r="28" spans="2:7" x14ac:dyDescent="0.2">
      <c r="B28" s="1">
        <v>44027</v>
      </c>
      <c r="C28" s="2" t="s">
        <v>1</v>
      </c>
      <c r="D28" s="3" t="s">
        <v>5</v>
      </c>
      <c r="E28" s="3" t="s">
        <v>12</v>
      </c>
      <c r="F28" s="2">
        <v>1</v>
      </c>
      <c r="G28" s="4">
        <v>4800</v>
      </c>
    </row>
    <row r="29" spans="2:7" x14ac:dyDescent="0.2">
      <c r="B29" s="1">
        <v>44027</v>
      </c>
      <c r="C29" s="2" t="s">
        <v>2</v>
      </c>
      <c r="D29" s="3" t="s">
        <v>6</v>
      </c>
      <c r="E29" s="3" t="s">
        <v>13</v>
      </c>
      <c r="F29" s="2">
        <v>5</v>
      </c>
      <c r="G29" s="4">
        <v>1520</v>
      </c>
    </row>
    <row r="30" spans="2:7" x14ac:dyDescent="0.2">
      <c r="B30" s="1">
        <v>44028</v>
      </c>
      <c r="C30" s="2" t="s">
        <v>10</v>
      </c>
      <c r="D30" s="3" t="s">
        <v>7</v>
      </c>
      <c r="E30" s="3" t="s">
        <v>13</v>
      </c>
      <c r="F30" s="2">
        <v>3</v>
      </c>
      <c r="G30" s="4">
        <v>985</v>
      </c>
    </row>
    <row r="31" spans="2:7" x14ac:dyDescent="0.2">
      <c r="B31" s="1">
        <v>44028</v>
      </c>
      <c r="C31" s="2" t="s">
        <v>1</v>
      </c>
      <c r="D31" s="3" t="s">
        <v>6</v>
      </c>
      <c r="E31" s="3" t="s">
        <v>12</v>
      </c>
      <c r="F31" s="2">
        <v>2</v>
      </c>
      <c r="G31" s="4">
        <v>1680</v>
      </c>
    </row>
    <row r="32" spans="2:7" x14ac:dyDescent="0.2">
      <c r="B32" s="1">
        <v>44028</v>
      </c>
      <c r="C32" s="2" t="s">
        <v>2</v>
      </c>
      <c r="D32" s="3" t="s">
        <v>6</v>
      </c>
      <c r="E32" s="3" t="s">
        <v>13</v>
      </c>
      <c r="F32" s="2">
        <v>5</v>
      </c>
      <c r="G32" s="4">
        <v>1200</v>
      </c>
    </row>
    <row r="33" spans="2:7" x14ac:dyDescent="0.2">
      <c r="B33" s="1">
        <v>44029</v>
      </c>
      <c r="C33" s="2" t="s">
        <v>3</v>
      </c>
      <c r="D33" s="3" t="s">
        <v>7</v>
      </c>
      <c r="E33" s="3" t="s">
        <v>13</v>
      </c>
      <c r="F33" s="2">
        <v>3</v>
      </c>
      <c r="G33" s="4">
        <v>750</v>
      </c>
    </row>
    <row r="34" spans="2:7" x14ac:dyDescent="0.2">
      <c r="B34" s="1">
        <v>44029</v>
      </c>
      <c r="C34" s="2" t="s">
        <v>10</v>
      </c>
      <c r="D34" s="3" t="s">
        <v>6</v>
      </c>
      <c r="E34" s="3" t="s">
        <v>13</v>
      </c>
      <c r="F34" s="2">
        <v>4</v>
      </c>
      <c r="G34" s="4">
        <v>280</v>
      </c>
    </row>
    <row r="35" spans="2:7" x14ac:dyDescent="0.2">
      <c r="B35" s="1">
        <v>44029</v>
      </c>
      <c r="C35" s="2" t="s">
        <v>1</v>
      </c>
      <c r="D35" s="3" t="s">
        <v>7</v>
      </c>
      <c r="E35" s="3" t="s">
        <v>12</v>
      </c>
      <c r="F35" s="2">
        <v>1</v>
      </c>
      <c r="G35" s="4">
        <v>10160</v>
      </c>
    </row>
    <row r="36" spans="2:7" x14ac:dyDescent="0.2">
      <c r="B36" s="1">
        <v>44029</v>
      </c>
      <c r="C36" s="2" t="s">
        <v>2</v>
      </c>
      <c r="D36" s="3" t="s">
        <v>5</v>
      </c>
      <c r="E36" s="3" t="s">
        <v>13</v>
      </c>
      <c r="F36" s="2">
        <v>3</v>
      </c>
      <c r="G36" s="4">
        <v>1650</v>
      </c>
    </row>
    <row r="37" spans="2:7" x14ac:dyDescent="0.2">
      <c r="B37" s="1">
        <v>44030</v>
      </c>
      <c r="C37" s="2" t="s">
        <v>2</v>
      </c>
      <c r="D37" s="3" t="s">
        <v>6</v>
      </c>
      <c r="E37" s="3" t="s">
        <v>13</v>
      </c>
      <c r="F37" s="2">
        <v>3</v>
      </c>
      <c r="G37" s="4">
        <v>302</v>
      </c>
    </row>
    <row r="38" spans="2:7" x14ac:dyDescent="0.2">
      <c r="B38" s="1">
        <v>44032</v>
      </c>
      <c r="C38" s="2" t="s">
        <v>3</v>
      </c>
      <c r="D38" s="3" t="s">
        <v>7</v>
      </c>
      <c r="E38" s="3" t="s">
        <v>12</v>
      </c>
      <c r="F38" s="2">
        <v>2</v>
      </c>
      <c r="G38" s="4">
        <v>2240</v>
      </c>
    </row>
    <row r="39" spans="2:7" x14ac:dyDescent="0.2">
      <c r="B39" s="1">
        <v>44032</v>
      </c>
      <c r="C39" s="2" t="s">
        <v>3</v>
      </c>
      <c r="D39" s="3" t="s">
        <v>8</v>
      </c>
      <c r="E39" s="3" t="s">
        <v>12</v>
      </c>
      <c r="F39" s="2">
        <v>1</v>
      </c>
      <c r="G39" s="4">
        <v>6420</v>
      </c>
    </row>
    <row r="40" spans="2:7" x14ac:dyDescent="0.2">
      <c r="B40" s="1">
        <v>44032</v>
      </c>
      <c r="C40" s="2" t="s">
        <v>2</v>
      </c>
      <c r="D40" s="3" t="s">
        <v>7</v>
      </c>
      <c r="E40" s="3" t="s">
        <v>13</v>
      </c>
      <c r="F40" s="2">
        <v>3</v>
      </c>
      <c r="G40" s="4">
        <v>840</v>
      </c>
    </row>
    <row r="41" spans="2:7" x14ac:dyDescent="0.2">
      <c r="B41" s="1">
        <v>44033</v>
      </c>
      <c r="C41" s="2" t="s">
        <v>3</v>
      </c>
      <c r="D41" s="3" t="s">
        <v>5</v>
      </c>
      <c r="E41" s="3" t="s">
        <v>13</v>
      </c>
      <c r="F41" s="2">
        <v>5</v>
      </c>
      <c r="G41" s="4">
        <v>1420</v>
      </c>
    </row>
    <row r="42" spans="2:7" x14ac:dyDescent="0.2">
      <c r="B42" s="1">
        <v>44033</v>
      </c>
      <c r="C42" s="2" t="s">
        <v>1</v>
      </c>
      <c r="D42" s="3" t="s">
        <v>6</v>
      </c>
      <c r="E42" s="3" t="s">
        <v>13</v>
      </c>
      <c r="F42" s="2">
        <v>4</v>
      </c>
      <c r="G42" s="4">
        <v>2840</v>
      </c>
    </row>
    <row r="43" spans="2:7" x14ac:dyDescent="0.2">
      <c r="B43" s="1">
        <v>44033</v>
      </c>
      <c r="C43" s="2" t="s">
        <v>2</v>
      </c>
      <c r="D43" s="3" t="s">
        <v>5</v>
      </c>
      <c r="E43" s="3" t="s">
        <v>13</v>
      </c>
      <c r="F43" s="2">
        <v>4</v>
      </c>
      <c r="G43" s="4">
        <v>350</v>
      </c>
    </row>
    <row r="44" spans="2:7" x14ac:dyDescent="0.2">
      <c r="B44" s="1">
        <v>44034</v>
      </c>
      <c r="C44" s="2" t="s">
        <v>3</v>
      </c>
      <c r="D44" s="3" t="s">
        <v>6</v>
      </c>
      <c r="E44" s="3" t="s">
        <v>13</v>
      </c>
      <c r="F44" s="2">
        <v>4</v>
      </c>
      <c r="G44" s="4">
        <v>440</v>
      </c>
    </row>
    <row r="45" spans="2:7" x14ac:dyDescent="0.2">
      <c r="B45" s="1">
        <v>44034</v>
      </c>
      <c r="C45" s="2" t="s">
        <v>10</v>
      </c>
      <c r="D45" s="3" t="s">
        <v>6</v>
      </c>
      <c r="E45" s="3" t="s">
        <v>13</v>
      </c>
      <c r="F45" s="2">
        <v>5</v>
      </c>
      <c r="G45" s="4">
        <v>1500</v>
      </c>
    </row>
    <row r="46" spans="2:7" x14ac:dyDescent="0.2">
      <c r="B46" s="1">
        <v>44034</v>
      </c>
      <c r="C46" s="2" t="s">
        <v>1</v>
      </c>
      <c r="D46" s="3" t="s">
        <v>7</v>
      </c>
      <c r="E46" s="3" t="s">
        <v>13</v>
      </c>
      <c r="F46" s="2">
        <v>5</v>
      </c>
      <c r="G46" s="4">
        <v>2900</v>
      </c>
    </row>
    <row r="47" spans="2:7" x14ac:dyDescent="0.2">
      <c r="B47" s="1">
        <v>44034</v>
      </c>
      <c r="C47" s="2" t="s">
        <v>2</v>
      </c>
      <c r="D47" s="3" t="s">
        <v>7</v>
      </c>
      <c r="E47" s="3" t="s">
        <v>12</v>
      </c>
      <c r="F47" s="2">
        <v>2</v>
      </c>
      <c r="G47" s="4">
        <v>5120</v>
      </c>
    </row>
    <row r="48" spans="2:7" x14ac:dyDescent="0.2">
      <c r="B48" s="1">
        <v>44035</v>
      </c>
      <c r="C48" s="2" t="s">
        <v>3</v>
      </c>
      <c r="D48" s="3" t="s">
        <v>6</v>
      </c>
      <c r="E48" s="3" t="s">
        <v>13</v>
      </c>
      <c r="F48" s="2">
        <v>3</v>
      </c>
      <c r="G48" s="4">
        <v>1204</v>
      </c>
    </row>
    <row r="49" spans="2:7" x14ac:dyDescent="0.2">
      <c r="B49" s="1">
        <v>44035</v>
      </c>
      <c r="C49" s="2" t="s">
        <v>1</v>
      </c>
      <c r="D49" s="3" t="s">
        <v>7</v>
      </c>
      <c r="E49" s="3" t="s">
        <v>12</v>
      </c>
      <c r="F49" s="2">
        <v>2</v>
      </c>
      <c r="G49" s="4">
        <v>3400</v>
      </c>
    </row>
    <row r="50" spans="2:7" x14ac:dyDescent="0.2">
      <c r="B50" s="1">
        <v>44035</v>
      </c>
      <c r="C50" s="2" t="s">
        <v>2</v>
      </c>
      <c r="D50" s="3" t="s">
        <v>5</v>
      </c>
      <c r="E50" s="3" t="s">
        <v>13</v>
      </c>
      <c r="F50" s="2">
        <v>3</v>
      </c>
      <c r="G50" s="4">
        <v>3540</v>
      </c>
    </row>
    <row r="51" spans="2:7" x14ac:dyDescent="0.2">
      <c r="B51" s="1">
        <v>44036</v>
      </c>
      <c r="C51" s="2" t="s">
        <v>3</v>
      </c>
      <c r="D51" s="3" t="s">
        <v>5</v>
      </c>
      <c r="E51" s="3" t="s">
        <v>12</v>
      </c>
      <c r="F51" s="2">
        <v>1</v>
      </c>
      <c r="G51" s="4">
        <v>6240</v>
      </c>
    </row>
    <row r="52" spans="2:7" x14ac:dyDescent="0.2">
      <c r="B52" s="1">
        <v>44036</v>
      </c>
      <c r="C52" s="2" t="s">
        <v>10</v>
      </c>
      <c r="D52" s="3" t="s">
        <v>6</v>
      </c>
      <c r="E52" s="3" t="s">
        <v>13</v>
      </c>
      <c r="F52" s="2">
        <v>4</v>
      </c>
      <c r="G52" s="4">
        <v>1504</v>
      </c>
    </row>
    <row r="53" spans="2:7" x14ac:dyDescent="0.2">
      <c r="B53" s="1">
        <v>44036</v>
      </c>
      <c r="C53" s="2" t="s">
        <v>1</v>
      </c>
      <c r="D53" s="3" t="s">
        <v>5</v>
      </c>
      <c r="E53" s="3" t="s">
        <v>13</v>
      </c>
      <c r="F53" s="2">
        <v>4</v>
      </c>
      <c r="G53" s="4">
        <v>840</v>
      </c>
    </row>
    <row r="54" spans="2:7" x14ac:dyDescent="0.2">
      <c r="B54" s="1">
        <v>44036</v>
      </c>
      <c r="C54" s="2" t="s">
        <v>2</v>
      </c>
      <c r="D54" s="3" t="s">
        <v>8</v>
      </c>
      <c r="E54" s="3" t="s">
        <v>13</v>
      </c>
      <c r="F54" s="2">
        <v>3</v>
      </c>
      <c r="G54" s="4">
        <v>210</v>
      </c>
    </row>
    <row r="55" spans="2:7" x14ac:dyDescent="0.2">
      <c r="B55" s="1">
        <v>44037</v>
      </c>
      <c r="C55" s="2" t="s">
        <v>3</v>
      </c>
      <c r="D55" s="3" t="s">
        <v>7</v>
      </c>
      <c r="E55" s="3" t="s">
        <v>13</v>
      </c>
      <c r="F55" s="2">
        <v>5</v>
      </c>
      <c r="G55" s="4">
        <v>1390</v>
      </c>
    </row>
    <row r="56" spans="2:7" x14ac:dyDescent="0.2">
      <c r="B56" s="1">
        <v>44037</v>
      </c>
      <c r="C56" s="2" t="s">
        <v>2</v>
      </c>
      <c r="D56" s="3" t="s">
        <v>6</v>
      </c>
      <c r="E56" s="3" t="s">
        <v>13</v>
      </c>
      <c r="F56" s="2">
        <v>4</v>
      </c>
      <c r="G56" s="4">
        <v>490</v>
      </c>
    </row>
    <row r="57" spans="2:7" x14ac:dyDescent="0.2">
      <c r="B57" s="1">
        <v>44039</v>
      </c>
      <c r="C57" s="2" t="s">
        <v>3</v>
      </c>
      <c r="D57" s="3" t="s">
        <v>6</v>
      </c>
      <c r="E57" s="3" t="s">
        <v>12</v>
      </c>
      <c r="F57" s="2">
        <v>1</v>
      </c>
      <c r="G57" s="4">
        <v>11360</v>
      </c>
    </row>
    <row r="58" spans="2:7" x14ac:dyDescent="0.2">
      <c r="B58" s="1">
        <v>44039</v>
      </c>
      <c r="C58" s="2" t="s">
        <v>3</v>
      </c>
      <c r="D58" s="3" t="s">
        <v>6</v>
      </c>
      <c r="E58" s="3" t="s">
        <v>12</v>
      </c>
      <c r="F58" s="2">
        <v>1</v>
      </c>
      <c r="G58" s="4">
        <v>3440</v>
      </c>
    </row>
    <row r="59" spans="2:7" x14ac:dyDescent="0.2">
      <c r="B59" s="1">
        <v>44039</v>
      </c>
      <c r="C59" s="2" t="s">
        <v>1</v>
      </c>
      <c r="D59" s="3" t="s">
        <v>8</v>
      </c>
      <c r="E59" s="3" t="s">
        <v>13</v>
      </c>
      <c r="F59" s="2">
        <v>5</v>
      </c>
      <c r="G59" s="4">
        <v>750</v>
      </c>
    </row>
    <row r="60" spans="2:7" x14ac:dyDescent="0.2">
      <c r="B60" s="1">
        <v>44039</v>
      </c>
      <c r="C60" s="2" t="s">
        <v>2</v>
      </c>
      <c r="D60" s="3" t="s">
        <v>7</v>
      </c>
      <c r="E60" s="3" t="s">
        <v>13</v>
      </c>
      <c r="F60" s="2">
        <v>3</v>
      </c>
      <c r="G60" s="4">
        <v>2540</v>
      </c>
    </row>
    <row r="61" spans="2:7" x14ac:dyDescent="0.2">
      <c r="B61" s="1">
        <v>44039</v>
      </c>
      <c r="C61" s="2" t="s">
        <v>2</v>
      </c>
      <c r="D61" s="3" t="s">
        <v>7</v>
      </c>
      <c r="E61" s="3" t="s">
        <v>13</v>
      </c>
      <c r="F61" s="2">
        <v>4</v>
      </c>
      <c r="G61" s="4">
        <v>920</v>
      </c>
    </row>
    <row r="62" spans="2:7" x14ac:dyDescent="0.2">
      <c r="B62" s="1">
        <v>44040</v>
      </c>
      <c r="C62" s="2" t="s">
        <v>3</v>
      </c>
      <c r="D62" s="3" t="s">
        <v>7</v>
      </c>
      <c r="E62" s="3" t="s">
        <v>12</v>
      </c>
      <c r="F62" s="2">
        <v>1</v>
      </c>
      <c r="G62" s="4">
        <v>10160</v>
      </c>
    </row>
    <row r="63" spans="2:7" x14ac:dyDescent="0.2">
      <c r="B63" s="1">
        <v>44040</v>
      </c>
      <c r="C63" s="2" t="s">
        <v>3</v>
      </c>
      <c r="D63" s="3" t="s">
        <v>5</v>
      </c>
      <c r="E63" s="3" t="s">
        <v>13</v>
      </c>
      <c r="F63" s="2">
        <v>5</v>
      </c>
      <c r="G63" s="4">
        <v>1580</v>
      </c>
    </row>
    <row r="64" spans="2:7" x14ac:dyDescent="0.2">
      <c r="B64" s="1">
        <v>44040</v>
      </c>
      <c r="C64" s="2" t="s">
        <v>10</v>
      </c>
      <c r="D64" s="3" t="s">
        <v>7</v>
      </c>
      <c r="E64" s="3" t="s">
        <v>13</v>
      </c>
      <c r="F64" s="2">
        <v>5</v>
      </c>
      <c r="G64" s="4">
        <v>2548</v>
      </c>
    </row>
    <row r="65" spans="2:7" x14ac:dyDescent="0.2">
      <c r="B65" s="1">
        <v>44040</v>
      </c>
      <c r="C65" s="2" t="s">
        <v>1</v>
      </c>
      <c r="D65" s="3" t="s">
        <v>6</v>
      </c>
      <c r="E65" s="3" t="s">
        <v>13</v>
      </c>
      <c r="F65" s="2">
        <v>3</v>
      </c>
      <c r="G65" s="4">
        <v>2555</v>
      </c>
    </row>
    <row r="66" spans="2:7" x14ac:dyDescent="0.2">
      <c r="B66" s="1">
        <v>44040</v>
      </c>
      <c r="C66" s="2" t="s">
        <v>2</v>
      </c>
      <c r="D66" s="3" t="s">
        <v>6</v>
      </c>
      <c r="E66" s="3" t="s">
        <v>13</v>
      </c>
      <c r="F66" s="2">
        <v>3</v>
      </c>
      <c r="G66" s="4">
        <v>1560</v>
      </c>
    </row>
    <row r="67" spans="2:7" x14ac:dyDescent="0.2">
      <c r="B67" s="1">
        <v>44041</v>
      </c>
      <c r="C67" s="2" t="s">
        <v>3</v>
      </c>
      <c r="D67" s="3" t="s">
        <v>7</v>
      </c>
      <c r="E67" s="3" t="s">
        <v>12</v>
      </c>
      <c r="F67" s="2">
        <v>2</v>
      </c>
      <c r="G67" s="4">
        <v>7400</v>
      </c>
    </row>
    <row r="68" spans="2:7" x14ac:dyDescent="0.2">
      <c r="B68" s="1">
        <v>44041</v>
      </c>
      <c r="C68" s="2" t="s">
        <v>3</v>
      </c>
      <c r="D68" s="3" t="s">
        <v>5</v>
      </c>
      <c r="E68" s="3" t="s">
        <v>12</v>
      </c>
      <c r="F68" s="2">
        <v>2</v>
      </c>
      <c r="G68" s="4">
        <v>5800</v>
      </c>
    </row>
    <row r="69" spans="2:7" x14ac:dyDescent="0.2">
      <c r="B69" s="1">
        <v>44041</v>
      </c>
      <c r="C69" s="2" t="s">
        <v>1</v>
      </c>
      <c r="D69" s="3" t="s">
        <v>6</v>
      </c>
      <c r="E69" s="3" t="s">
        <v>13</v>
      </c>
      <c r="F69" s="2">
        <v>5</v>
      </c>
      <c r="G69" s="4">
        <v>1500</v>
      </c>
    </row>
    <row r="70" spans="2:7" x14ac:dyDescent="0.2">
      <c r="B70" s="1">
        <v>44041</v>
      </c>
      <c r="C70" s="2" t="s">
        <v>2</v>
      </c>
      <c r="D70" s="3" t="s">
        <v>8</v>
      </c>
      <c r="E70" s="3" t="s">
        <v>13</v>
      </c>
      <c r="F70" s="2">
        <v>4</v>
      </c>
      <c r="G70" s="4">
        <v>460</v>
      </c>
    </row>
    <row r="71" spans="2:7" x14ac:dyDescent="0.2">
      <c r="B71" s="1">
        <v>44041</v>
      </c>
      <c r="C71" s="2" t="s">
        <v>2</v>
      </c>
      <c r="D71" s="3" t="s">
        <v>6</v>
      </c>
      <c r="E71" s="3" t="s">
        <v>13</v>
      </c>
      <c r="F71" s="2">
        <v>3</v>
      </c>
      <c r="G71" s="4">
        <v>700</v>
      </c>
    </row>
    <row r="72" spans="2:7" x14ac:dyDescent="0.2">
      <c r="B72" s="1">
        <v>44043</v>
      </c>
      <c r="C72" s="2" t="s">
        <v>10</v>
      </c>
      <c r="D72" s="3" t="s">
        <v>5</v>
      </c>
      <c r="E72" s="3" t="s">
        <v>12</v>
      </c>
      <c r="F72" s="2">
        <v>2</v>
      </c>
      <c r="G72" s="4">
        <v>8480</v>
      </c>
    </row>
    <row r="73" spans="2:7" x14ac:dyDescent="0.2">
      <c r="B73" s="1">
        <v>44043</v>
      </c>
      <c r="C73" s="2" t="s">
        <v>2</v>
      </c>
      <c r="D73" s="3" t="s">
        <v>5</v>
      </c>
      <c r="E73" s="3" t="s">
        <v>13</v>
      </c>
      <c r="F73" s="2">
        <v>4</v>
      </c>
      <c r="G73" s="4">
        <v>2800</v>
      </c>
    </row>
    <row r="74" spans="2:7" x14ac:dyDescent="0.2">
      <c r="B74" s="1">
        <v>44043</v>
      </c>
      <c r="C74" s="2" t="s">
        <v>2</v>
      </c>
      <c r="D74" s="3" t="s">
        <v>5</v>
      </c>
      <c r="E74" s="3" t="s">
        <v>13</v>
      </c>
      <c r="F74" s="2">
        <v>4</v>
      </c>
      <c r="G74" s="4">
        <v>4560</v>
      </c>
    </row>
    <row r="75" spans="2:7" x14ac:dyDescent="0.2">
      <c r="B75" s="1">
        <v>44043</v>
      </c>
      <c r="C75" s="2" t="s">
        <v>2</v>
      </c>
      <c r="D75" s="3" t="s">
        <v>6</v>
      </c>
      <c r="E75" s="3" t="s">
        <v>13</v>
      </c>
      <c r="F75" s="2">
        <v>5</v>
      </c>
      <c r="G75" s="4">
        <v>1590</v>
      </c>
    </row>
    <row r="76" spans="2:7" x14ac:dyDescent="0.2">
      <c r="B76" s="1">
        <v>44043</v>
      </c>
      <c r="C76" s="2" t="s">
        <v>3</v>
      </c>
      <c r="D76" s="3" t="s">
        <v>6</v>
      </c>
      <c r="E76" s="3" t="s">
        <v>13</v>
      </c>
      <c r="F76" s="2">
        <v>5</v>
      </c>
      <c r="G76" s="4">
        <v>2500</v>
      </c>
    </row>
    <row r="77" spans="2:7" x14ac:dyDescent="0.2">
      <c r="B77" s="1">
        <v>44043</v>
      </c>
      <c r="C77" s="2" t="s">
        <v>1</v>
      </c>
      <c r="D77" s="3" t="s">
        <v>5</v>
      </c>
      <c r="E77" s="3" t="s">
        <v>13</v>
      </c>
      <c r="F77" s="2">
        <v>3</v>
      </c>
      <c r="G77" s="4">
        <v>2555</v>
      </c>
    </row>
    <row r="78" spans="2:7" x14ac:dyDescent="0.2">
      <c r="B78" s="1">
        <v>44043</v>
      </c>
      <c r="C78" s="2" t="s">
        <v>2</v>
      </c>
      <c r="D78" s="3" t="s">
        <v>6</v>
      </c>
      <c r="E78" s="3" t="s">
        <v>13</v>
      </c>
      <c r="F78" s="2">
        <v>3</v>
      </c>
      <c r="G78" s="4">
        <v>1220</v>
      </c>
    </row>
    <row r="79" spans="2:7" x14ac:dyDescent="0.2">
      <c r="B79" s="1">
        <v>44046</v>
      </c>
      <c r="C79" s="2" t="s">
        <v>3</v>
      </c>
      <c r="D79" s="3" t="s">
        <v>7</v>
      </c>
      <c r="E79" s="3" t="s">
        <v>13</v>
      </c>
      <c r="F79" s="2">
        <v>3</v>
      </c>
      <c r="G79" s="4">
        <v>1580</v>
      </c>
    </row>
    <row r="80" spans="2:7" x14ac:dyDescent="0.2">
      <c r="B80" s="1">
        <v>44046</v>
      </c>
      <c r="C80" s="2" t="s">
        <v>2</v>
      </c>
      <c r="D80" s="3" t="s">
        <v>8</v>
      </c>
      <c r="E80" s="3" t="s">
        <v>12</v>
      </c>
      <c r="F80" s="2">
        <v>2</v>
      </c>
      <c r="G80" s="4">
        <v>10192</v>
      </c>
    </row>
    <row r="81" spans="2:7" x14ac:dyDescent="0.2">
      <c r="B81" s="1">
        <v>44046</v>
      </c>
      <c r="C81" s="2" t="s">
        <v>2</v>
      </c>
      <c r="D81" s="3" t="s">
        <v>7</v>
      </c>
      <c r="E81" s="3" t="s">
        <v>13</v>
      </c>
      <c r="F81" s="2">
        <v>4</v>
      </c>
      <c r="G81" s="4">
        <v>460</v>
      </c>
    </row>
    <row r="82" spans="2:7" x14ac:dyDescent="0.2">
      <c r="B82" s="1">
        <v>44047</v>
      </c>
      <c r="C82" s="2" t="s">
        <v>10</v>
      </c>
      <c r="D82" s="3" t="s">
        <v>7</v>
      </c>
      <c r="E82" s="3" t="s">
        <v>12</v>
      </c>
      <c r="F82" s="2">
        <v>1</v>
      </c>
      <c r="G82" s="4">
        <v>5844</v>
      </c>
    </row>
    <row r="83" spans="2:7" x14ac:dyDescent="0.2">
      <c r="B83" s="1">
        <v>44047</v>
      </c>
      <c r="C83" s="2" t="s">
        <v>1</v>
      </c>
      <c r="D83" s="3" t="s">
        <v>6</v>
      </c>
      <c r="E83" s="3" t="s">
        <v>12</v>
      </c>
      <c r="F83" s="2">
        <v>2</v>
      </c>
      <c r="G83" s="4">
        <v>6000</v>
      </c>
    </row>
    <row r="84" spans="2:7" x14ac:dyDescent="0.2">
      <c r="B84" s="1">
        <v>44047</v>
      </c>
      <c r="C84" s="2" t="s">
        <v>2</v>
      </c>
      <c r="D84" s="3" t="s">
        <v>6</v>
      </c>
      <c r="E84" s="3" t="s">
        <v>13</v>
      </c>
      <c r="F84" s="2">
        <v>4</v>
      </c>
      <c r="G84" s="4">
        <v>700</v>
      </c>
    </row>
    <row r="85" spans="2:7" x14ac:dyDescent="0.2">
      <c r="B85" s="1">
        <v>44048</v>
      </c>
      <c r="C85" s="2" t="s">
        <v>3</v>
      </c>
      <c r="D85" s="3" t="s">
        <v>5</v>
      </c>
      <c r="E85" s="3" t="s">
        <v>13</v>
      </c>
      <c r="F85" s="2">
        <v>5</v>
      </c>
      <c r="G85" s="4">
        <v>550</v>
      </c>
    </row>
    <row r="86" spans="2:7" x14ac:dyDescent="0.2">
      <c r="B86" s="1">
        <v>44048</v>
      </c>
      <c r="C86" s="2" t="s">
        <v>2</v>
      </c>
      <c r="D86" s="3" t="s">
        <v>7</v>
      </c>
      <c r="E86" s="3" t="s">
        <v>13</v>
      </c>
      <c r="F86" s="2">
        <v>5</v>
      </c>
      <c r="G86" s="4">
        <v>2800</v>
      </c>
    </row>
    <row r="87" spans="2:7" x14ac:dyDescent="0.2">
      <c r="B87" s="1">
        <v>44049</v>
      </c>
      <c r="C87" s="2" t="s">
        <v>10</v>
      </c>
      <c r="D87" s="3" t="s">
        <v>5</v>
      </c>
      <c r="E87" s="3" t="s">
        <v>13</v>
      </c>
      <c r="F87" s="2">
        <v>5</v>
      </c>
      <c r="G87" s="4">
        <v>1590</v>
      </c>
    </row>
    <row r="88" spans="2:7" x14ac:dyDescent="0.2">
      <c r="B88" s="1">
        <v>44049</v>
      </c>
      <c r="C88" s="2" t="s">
        <v>2</v>
      </c>
      <c r="D88" s="3" t="s">
        <v>6</v>
      </c>
      <c r="E88" s="3" t="s">
        <v>13</v>
      </c>
      <c r="F88" s="2">
        <v>3</v>
      </c>
      <c r="G88" s="4">
        <v>2800</v>
      </c>
    </row>
    <row r="89" spans="2:7" x14ac:dyDescent="0.2">
      <c r="B89" s="1">
        <v>44049</v>
      </c>
      <c r="C89" s="2" t="s">
        <v>2</v>
      </c>
      <c r="D89" s="3" t="s">
        <v>5</v>
      </c>
      <c r="E89" s="3" t="s">
        <v>13</v>
      </c>
      <c r="F89" s="2">
        <v>5</v>
      </c>
      <c r="G89" s="4">
        <v>1590</v>
      </c>
    </row>
    <row r="90" spans="2:7" x14ac:dyDescent="0.2">
      <c r="B90" s="1">
        <v>44050</v>
      </c>
      <c r="C90" s="2" t="s">
        <v>3</v>
      </c>
      <c r="D90" s="3" t="s">
        <v>5</v>
      </c>
      <c r="E90" s="3" t="s">
        <v>12</v>
      </c>
      <c r="F90" s="2">
        <v>1</v>
      </c>
      <c r="G90" s="4">
        <v>8000</v>
      </c>
    </row>
    <row r="91" spans="2:7" x14ac:dyDescent="0.2">
      <c r="B91" s="1">
        <v>44050</v>
      </c>
      <c r="C91" s="2" t="s">
        <v>10</v>
      </c>
      <c r="D91" s="3" t="s">
        <v>5</v>
      </c>
      <c r="E91" s="3" t="s">
        <v>12</v>
      </c>
      <c r="F91" s="2">
        <v>2</v>
      </c>
      <c r="G91" s="4">
        <v>8800</v>
      </c>
    </row>
    <row r="92" spans="2:7" x14ac:dyDescent="0.2">
      <c r="B92" s="1">
        <v>44050</v>
      </c>
      <c r="C92" s="2" t="s">
        <v>1</v>
      </c>
      <c r="D92" s="3" t="s">
        <v>6</v>
      </c>
      <c r="E92" s="3" t="s">
        <v>13</v>
      </c>
      <c r="F92" s="2">
        <v>5</v>
      </c>
      <c r="G92" s="4">
        <v>2500</v>
      </c>
    </row>
    <row r="93" spans="2:7" x14ac:dyDescent="0.2">
      <c r="B93" s="1">
        <v>44050</v>
      </c>
      <c r="C93" s="2" t="s">
        <v>2</v>
      </c>
      <c r="D93" s="3" t="s">
        <v>6</v>
      </c>
      <c r="E93" s="3" t="s">
        <v>13</v>
      </c>
      <c r="F93" s="2">
        <v>4</v>
      </c>
      <c r="G93" s="4">
        <v>1220</v>
      </c>
    </row>
    <row r="94" spans="2:7" x14ac:dyDescent="0.2">
      <c r="B94" s="1">
        <v>44053</v>
      </c>
      <c r="C94" s="2" t="s">
        <v>3</v>
      </c>
      <c r="D94" s="3" t="s">
        <v>5</v>
      </c>
      <c r="E94" s="3" t="s">
        <v>12</v>
      </c>
      <c r="F94" s="2">
        <v>1</v>
      </c>
      <c r="G94" s="4">
        <v>5800</v>
      </c>
    </row>
    <row r="95" spans="2:7" x14ac:dyDescent="0.2">
      <c r="B95" s="1">
        <v>44053</v>
      </c>
      <c r="C95" s="2" t="s">
        <v>1</v>
      </c>
      <c r="D95" s="3" t="s">
        <v>6</v>
      </c>
      <c r="E95" s="3" t="s">
        <v>13</v>
      </c>
      <c r="F95" s="2">
        <v>4</v>
      </c>
      <c r="G95" s="4">
        <v>1500</v>
      </c>
    </row>
    <row r="96" spans="2:7" x14ac:dyDescent="0.2">
      <c r="B96" s="1">
        <v>44053</v>
      </c>
      <c r="C96" s="2" t="s">
        <v>2</v>
      </c>
      <c r="D96" s="3" t="s">
        <v>7</v>
      </c>
      <c r="E96" s="3" t="s">
        <v>13</v>
      </c>
      <c r="F96" s="2">
        <v>5</v>
      </c>
      <c r="G96" s="4">
        <v>9500</v>
      </c>
    </row>
    <row r="97" spans="2:7" x14ac:dyDescent="0.2">
      <c r="B97" s="1">
        <v>44054</v>
      </c>
      <c r="C97" s="2" t="s">
        <v>2</v>
      </c>
      <c r="D97" s="3" t="s">
        <v>6</v>
      </c>
      <c r="E97" s="3" t="s">
        <v>13</v>
      </c>
      <c r="F97" s="2">
        <v>5</v>
      </c>
      <c r="G97" s="4">
        <v>3200</v>
      </c>
    </row>
    <row r="98" spans="2:7" x14ac:dyDescent="0.2">
      <c r="B98" s="1">
        <v>44055</v>
      </c>
      <c r="C98" s="2" t="s">
        <v>2</v>
      </c>
      <c r="D98" s="3" t="s">
        <v>5</v>
      </c>
      <c r="E98" s="3" t="s">
        <v>13</v>
      </c>
      <c r="F98" s="2">
        <v>3</v>
      </c>
      <c r="G98" s="4">
        <v>2800</v>
      </c>
    </row>
    <row r="99" spans="2:7" x14ac:dyDescent="0.2">
      <c r="B99" s="1">
        <v>44056</v>
      </c>
      <c r="C99" s="2" t="s">
        <v>10</v>
      </c>
      <c r="D99" s="3" t="s">
        <v>5</v>
      </c>
      <c r="E99" s="3" t="s">
        <v>12</v>
      </c>
      <c r="F99" s="2">
        <v>1</v>
      </c>
      <c r="G99" s="4">
        <v>7700</v>
      </c>
    </row>
    <row r="100" spans="2:7" x14ac:dyDescent="0.2">
      <c r="B100" s="1">
        <v>44057</v>
      </c>
      <c r="C100" s="2" t="s">
        <v>3</v>
      </c>
      <c r="D100" s="3" t="s">
        <v>6</v>
      </c>
      <c r="E100" s="3" t="s">
        <v>13</v>
      </c>
      <c r="F100" s="2">
        <v>3</v>
      </c>
      <c r="G100" s="4">
        <v>2500</v>
      </c>
    </row>
    <row r="101" spans="2:7" x14ac:dyDescent="0.2">
      <c r="B101" s="1">
        <v>44061</v>
      </c>
      <c r="C101" s="2" t="s">
        <v>3</v>
      </c>
      <c r="D101" s="3" t="s">
        <v>6</v>
      </c>
      <c r="E101" s="3" t="s">
        <v>12</v>
      </c>
      <c r="F101" s="2">
        <v>1</v>
      </c>
      <c r="G101" s="4">
        <v>11360</v>
      </c>
    </row>
    <row r="102" spans="2:7" x14ac:dyDescent="0.2">
      <c r="B102" s="1">
        <v>44061</v>
      </c>
      <c r="C102" s="2" t="s">
        <v>10</v>
      </c>
      <c r="D102" s="3" t="s">
        <v>6</v>
      </c>
      <c r="E102" s="3" t="s">
        <v>12</v>
      </c>
      <c r="F102" s="2">
        <v>1</v>
      </c>
      <c r="G102" s="4">
        <v>8800</v>
      </c>
    </row>
    <row r="103" spans="2:7" x14ac:dyDescent="0.2">
      <c r="B103" s="1">
        <v>44061</v>
      </c>
      <c r="C103" s="2" t="s">
        <v>1</v>
      </c>
      <c r="D103" s="3" t="s">
        <v>8</v>
      </c>
      <c r="E103" s="3" t="s">
        <v>13</v>
      </c>
      <c r="F103" s="2">
        <v>5</v>
      </c>
      <c r="G103" s="4">
        <v>750</v>
      </c>
    </row>
    <row r="104" spans="2:7" x14ac:dyDescent="0.2">
      <c r="B104" s="1">
        <v>44061</v>
      </c>
      <c r="C104" s="2" t="s">
        <v>2</v>
      </c>
      <c r="D104" s="3" t="s">
        <v>7</v>
      </c>
      <c r="E104" s="3" t="s">
        <v>13</v>
      </c>
      <c r="F104" s="2">
        <v>4</v>
      </c>
      <c r="G104" s="4">
        <v>2540</v>
      </c>
    </row>
    <row r="105" spans="2:7" x14ac:dyDescent="0.2">
      <c r="B105" s="1">
        <v>44062</v>
      </c>
      <c r="C105" s="2" t="s">
        <v>3</v>
      </c>
      <c r="D105" s="3" t="s">
        <v>7</v>
      </c>
      <c r="E105" s="3" t="s">
        <v>12</v>
      </c>
      <c r="F105" s="2">
        <v>1</v>
      </c>
      <c r="G105" s="4">
        <v>5400</v>
      </c>
    </row>
    <row r="106" spans="2:7" x14ac:dyDescent="0.2">
      <c r="B106" s="1">
        <v>44062</v>
      </c>
      <c r="C106" s="2" t="s">
        <v>1</v>
      </c>
      <c r="D106" s="3" t="s">
        <v>6</v>
      </c>
      <c r="E106" s="3" t="s">
        <v>13</v>
      </c>
      <c r="F106" s="2">
        <v>4</v>
      </c>
      <c r="G106" s="4">
        <v>6840</v>
      </c>
    </row>
    <row r="107" spans="2:7" x14ac:dyDescent="0.2">
      <c r="B107" s="1">
        <v>44062</v>
      </c>
      <c r="C107" s="2" t="s">
        <v>2</v>
      </c>
      <c r="D107" s="3" t="s">
        <v>7</v>
      </c>
      <c r="E107" s="3" t="s">
        <v>13</v>
      </c>
      <c r="F107" s="2">
        <v>4</v>
      </c>
      <c r="G107" s="4">
        <v>3260</v>
      </c>
    </row>
    <row r="108" spans="2:7" x14ac:dyDescent="0.2">
      <c r="B108" s="1">
        <v>44062</v>
      </c>
      <c r="C108" s="2" t="s">
        <v>2</v>
      </c>
      <c r="D108" s="3" t="s">
        <v>6</v>
      </c>
      <c r="E108" s="3" t="s">
        <v>13</v>
      </c>
      <c r="F108" s="2">
        <v>4</v>
      </c>
      <c r="G108" s="4">
        <v>3500</v>
      </c>
    </row>
    <row r="109" spans="2:7" x14ac:dyDescent="0.2">
      <c r="B109" s="1">
        <v>44067</v>
      </c>
      <c r="C109" s="2" t="s">
        <v>3</v>
      </c>
      <c r="D109" s="3" t="s">
        <v>5</v>
      </c>
      <c r="E109" s="3" t="s">
        <v>12</v>
      </c>
      <c r="F109" s="2">
        <v>1</v>
      </c>
      <c r="G109" s="4">
        <v>800</v>
      </c>
    </row>
    <row r="110" spans="2:7" x14ac:dyDescent="0.2">
      <c r="B110" s="1">
        <v>44067</v>
      </c>
      <c r="C110" s="2" t="s">
        <v>1</v>
      </c>
      <c r="D110" s="3" t="s">
        <v>6</v>
      </c>
      <c r="E110" s="3" t="s">
        <v>13</v>
      </c>
      <c r="F110" s="2">
        <v>4</v>
      </c>
      <c r="G110" s="4">
        <v>1500</v>
      </c>
    </row>
    <row r="111" spans="2:7" x14ac:dyDescent="0.2">
      <c r="B111" s="1">
        <v>44067</v>
      </c>
      <c r="C111" s="2" t="s">
        <v>2</v>
      </c>
      <c r="D111" s="3" t="s">
        <v>5</v>
      </c>
      <c r="E111" s="3" t="s">
        <v>13</v>
      </c>
      <c r="F111" s="2">
        <v>4</v>
      </c>
      <c r="G111" s="4">
        <v>1800</v>
      </c>
    </row>
    <row r="112" spans="2:7" x14ac:dyDescent="0.2">
      <c r="B112" s="1">
        <v>44068</v>
      </c>
      <c r="C112" s="2" t="s">
        <v>10</v>
      </c>
      <c r="D112" s="3" t="s">
        <v>5</v>
      </c>
      <c r="E112" s="3" t="s">
        <v>12</v>
      </c>
      <c r="F112" s="2">
        <v>2</v>
      </c>
      <c r="G112" s="4">
        <v>7800</v>
      </c>
    </row>
    <row r="113" spans="2:7" x14ac:dyDescent="0.2">
      <c r="B113" s="1">
        <v>44068</v>
      </c>
      <c r="C113" s="2" t="s">
        <v>2</v>
      </c>
      <c r="D113" s="3" t="s">
        <v>6</v>
      </c>
      <c r="E113" s="3" t="s">
        <v>13</v>
      </c>
      <c r="F113" s="2">
        <v>5</v>
      </c>
      <c r="G113" s="4">
        <v>110</v>
      </c>
    </row>
    <row r="114" spans="2:7" x14ac:dyDescent="0.2">
      <c r="B114" s="1">
        <v>44069</v>
      </c>
      <c r="C114" s="2" t="s">
        <v>3</v>
      </c>
      <c r="D114" s="3" t="s">
        <v>5</v>
      </c>
      <c r="E114" s="3" t="s">
        <v>12</v>
      </c>
      <c r="F114" s="2">
        <v>1</v>
      </c>
      <c r="G114" s="4">
        <v>1850</v>
      </c>
    </row>
    <row r="115" spans="2:7" x14ac:dyDescent="0.2">
      <c r="B115" s="1">
        <v>44069</v>
      </c>
      <c r="C115" s="2" t="s">
        <v>1</v>
      </c>
      <c r="D115" s="3" t="s">
        <v>6</v>
      </c>
      <c r="E115" s="3" t="s">
        <v>13</v>
      </c>
      <c r="F115" s="2">
        <v>5</v>
      </c>
      <c r="G115" s="4">
        <v>2000</v>
      </c>
    </row>
    <row r="116" spans="2:7" x14ac:dyDescent="0.2">
      <c r="B116" s="1">
        <v>44069</v>
      </c>
      <c r="C116" s="2" t="s">
        <v>2</v>
      </c>
      <c r="D116" s="3" t="s">
        <v>7</v>
      </c>
      <c r="E116" s="3" t="s">
        <v>13</v>
      </c>
      <c r="F116" s="2">
        <v>4</v>
      </c>
      <c r="G116" s="4">
        <v>520</v>
      </c>
    </row>
    <row r="117" spans="2:7" x14ac:dyDescent="0.2">
      <c r="B117" s="1">
        <v>44070</v>
      </c>
      <c r="C117" s="2" t="s">
        <v>2</v>
      </c>
      <c r="D117" s="3" t="s">
        <v>6</v>
      </c>
      <c r="E117" s="3" t="s">
        <v>13</v>
      </c>
      <c r="F117" s="2">
        <v>3</v>
      </c>
      <c r="G117" s="4">
        <v>690</v>
      </c>
    </row>
    <row r="118" spans="2:7" x14ac:dyDescent="0.2">
      <c r="B118" s="1">
        <v>44070</v>
      </c>
      <c r="C118" s="2" t="s">
        <v>3</v>
      </c>
      <c r="D118" s="3" t="s">
        <v>6</v>
      </c>
      <c r="E118" s="3" t="s">
        <v>13</v>
      </c>
      <c r="F118" s="2">
        <v>3</v>
      </c>
      <c r="G118" s="4">
        <v>2500</v>
      </c>
    </row>
    <row r="119" spans="2:7" x14ac:dyDescent="0.2">
      <c r="B119" s="1">
        <v>44070</v>
      </c>
      <c r="C119" s="2" t="s">
        <v>10</v>
      </c>
      <c r="D119" s="3" t="s">
        <v>5</v>
      </c>
      <c r="E119" s="3" t="s">
        <v>12</v>
      </c>
      <c r="F119" s="2">
        <v>2</v>
      </c>
      <c r="G119" s="4">
        <v>7700</v>
      </c>
    </row>
    <row r="120" spans="2:7" x14ac:dyDescent="0.2">
      <c r="B120" s="1">
        <v>44070</v>
      </c>
      <c r="C120" s="2" t="s">
        <v>2</v>
      </c>
      <c r="D120" s="3" t="s">
        <v>5</v>
      </c>
      <c r="E120" s="3" t="s">
        <v>13</v>
      </c>
      <c r="F120" s="2">
        <v>3</v>
      </c>
      <c r="G120" s="4">
        <v>2800</v>
      </c>
    </row>
    <row r="121" spans="2:7" x14ac:dyDescent="0.2">
      <c r="B121" s="1">
        <v>44074</v>
      </c>
      <c r="C121" s="2" t="s">
        <v>3</v>
      </c>
      <c r="D121" s="3" t="s">
        <v>6</v>
      </c>
      <c r="E121" s="3" t="s">
        <v>12</v>
      </c>
      <c r="F121" s="2">
        <v>2</v>
      </c>
      <c r="G121" s="4">
        <v>8500</v>
      </c>
    </row>
    <row r="122" spans="2:7" x14ac:dyDescent="0.2">
      <c r="B122" s="1">
        <v>44074</v>
      </c>
      <c r="C122" s="2" t="s">
        <v>1</v>
      </c>
      <c r="D122" s="3" t="s">
        <v>8</v>
      </c>
      <c r="E122" s="3" t="s">
        <v>13</v>
      </c>
      <c r="F122" s="2">
        <v>5</v>
      </c>
      <c r="G122" s="4">
        <v>250</v>
      </c>
    </row>
    <row r="123" spans="2:7" x14ac:dyDescent="0.2">
      <c r="B123" s="1">
        <v>44074</v>
      </c>
      <c r="C123" s="2" t="s">
        <v>2</v>
      </c>
      <c r="D123" s="3" t="s">
        <v>7</v>
      </c>
      <c r="E123" s="3" t="s">
        <v>13</v>
      </c>
      <c r="F123" s="2">
        <v>3</v>
      </c>
      <c r="G123" s="4">
        <v>2540</v>
      </c>
    </row>
    <row r="124" spans="2:7" x14ac:dyDescent="0.2">
      <c r="B124" s="1">
        <v>44075</v>
      </c>
      <c r="C124" s="2" t="s">
        <v>10</v>
      </c>
      <c r="D124" s="3" t="s">
        <v>6</v>
      </c>
      <c r="E124" s="3" t="s">
        <v>12</v>
      </c>
      <c r="F124" s="2">
        <v>2</v>
      </c>
      <c r="G124" s="4">
        <v>650</v>
      </c>
    </row>
    <row r="125" spans="2:7" x14ac:dyDescent="0.2">
      <c r="B125" s="1">
        <v>44076</v>
      </c>
      <c r="C125" s="2" t="s">
        <v>10</v>
      </c>
      <c r="D125" s="3" t="s">
        <v>5</v>
      </c>
      <c r="E125" s="3" t="s">
        <v>13</v>
      </c>
      <c r="F125" s="2">
        <v>4</v>
      </c>
      <c r="G125" s="4">
        <v>2400</v>
      </c>
    </row>
    <row r="126" spans="2:7" x14ac:dyDescent="0.2">
      <c r="B126" s="1">
        <v>44076</v>
      </c>
      <c r="C126" s="2" t="s">
        <v>2</v>
      </c>
      <c r="D126" s="3" t="s">
        <v>7</v>
      </c>
      <c r="E126" s="3" t="s">
        <v>13</v>
      </c>
      <c r="F126" s="2">
        <v>3</v>
      </c>
      <c r="G126" s="4">
        <v>320</v>
      </c>
    </row>
    <row r="127" spans="2:7" x14ac:dyDescent="0.2">
      <c r="B127" s="1">
        <v>44076</v>
      </c>
      <c r="C127" s="2" t="s">
        <v>2</v>
      </c>
      <c r="D127" s="3" t="s">
        <v>5</v>
      </c>
      <c r="E127" s="3" t="s">
        <v>13</v>
      </c>
      <c r="F127" s="2">
        <v>3</v>
      </c>
      <c r="G127" s="4">
        <v>6500</v>
      </c>
    </row>
    <row r="128" spans="2:7" x14ac:dyDescent="0.2">
      <c r="B128" s="1">
        <v>44077</v>
      </c>
      <c r="C128" s="2" t="s">
        <v>1</v>
      </c>
      <c r="D128" s="3" t="s">
        <v>6</v>
      </c>
      <c r="E128" s="3" t="s">
        <v>13</v>
      </c>
      <c r="F128" s="2">
        <v>3</v>
      </c>
      <c r="G128" s="4">
        <v>5000</v>
      </c>
    </row>
    <row r="129" spans="2:7" x14ac:dyDescent="0.2">
      <c r="B129" s="1">
        <v>44077</v>
      </c>
      <c r="C129" s="2" t="s">
        <v>2</v>
      </c>
      <c r="D129" s="3" t="s">
        <v>6</v>
      </c>
      <c r="E129" s="3" t="s">
        <v>13</v>
      </c>
      <c r="F129" s="2">
        <v>3</v>
      </c>
      <c r="G129" s="4">
        <v>3500</v>
      </c>
    </row>
    <row r="130" spans="2:7" x14ac:dyDescent="0.2">
      <c r="B130" s="1">
        <v>44078</v>
      </c>
      <c r="C130" s="2" t="s">
        <v>3</v>
      </c>
      <c r="D130" s="3" t="s">
        <v>5</v>
      </c>
      <c r="E130" s="3" t="s">
        <v>12</v>
      </c>
      <c r="F130" s="2">
        <v>1</v>
      </c>
      <c r="G130" s="4">
        <v>3500</v>
      </c>
    </row>
    <row r="131" spans="2:7" x14ac:dyDescent="0.2">
      <c r="B131" s="1">
        <v>44078</v>
      </c>
      <c r="C131" s="2" t="s">
        <v>1</v>
      </c>
      <c r="D131" s="3" t="s">
        <v>6</v>
      </c>
      <c r="E131" s="3" t="s">
        <v>13</v>
      </c>
      <c r="F131" s="2">
        <v>5</v>
      </c>
      <c r="G131" s="4">
        <v>1500</v>
      </c>
    </row>
    <row r="132" spans="2:7" x14ac:dyDescent="0.2">
      <c r="B132" s="1">
        <v>44078</v>
      </c>
      <c r="C132" s="2" t="s">
        <v>2</v>
      </c>
      <c r="D132" s="3" t="s">
        <v>5</v>
      </c>
      <c r="E132" s="3" t="s">
        <v>13</v>
      </c>
      <c r="F132" s="2">
        <v>3</v>
      </c>
      <c r="G132" s="4">
        <v>1800</v>
      </c>
    </row>
    <row r="133" spans="2:7" x14ac:dyDescent="0.2">
      <c r="B133" s="1">
        <v>44081</v>
      </c>
      <c r="C133" s="2" t="s">
        <v>3</v>
      </c>
      <c r="D133" s="3" t="s">
        <v>6</v>
      </c>
      <c r="E133" s="3" t="s">
        <v>12</v>
      </c>
      <c r="F133" s="2">
        <v>1</v>
      </c>
      <c r="G133" s="4">
        <v>8000</v>
      </c>
    </row>
    <row r="134" spans="2:7" x14ac:dyDescent="0.2">
      <c r="B134" s="1">
        <v>44081</v>
      </c>
      <c r="C134" s="2" t="s">
        <v>10</v>
      </c>
      <c r="D134" s="3" t="s">
        <v>6</v>
      </c>
      <c r="E134" s="3" t="s">
        <v>12</v>
      </c>
      <c r="F134" s="2">
        <v>2</v>
      </c>
      <c r="G134" s="4">
        <v>5100</v>
      </c>
    </row>
    <row r="135" spans="2:7" x14ac:dyDescent="0.2">
      <c r="B135" s="1">
        <v>44081</v>
      </c>
      <c r="C135" s="2" t="s">
        <v>1</v>
      </c>
      <c r="D135" s="3" t="s">
        <v>8</v>
      </c>
      <c r="E135" s="3" t="s">
        <v>13</v>
      </c>
      <c r="F135" s="2">
        <v>4</v>
      </c>
      <c r="G135" s="4">
        <v>650</v>
      </c>
    </row>
    <row r="136" spans="2:7" x14ac:dyDescent="0.2">
      <c r="B136" s="1">
        <v>44082</v>
      </c>
      <c r="C136" s="2" t="s">
        <v>2</v>
      </c>
      <c r="D136" s="3" t="s">
        <v>7</v>
      </c>
      <c r="E136" s="3" t="s">
        <v>13</v>
      </c>
      <c r="F136" s="2">
        <v>5</v>
      </c>
      <c r="G136" s="4">
        <v>320</v>
      </c>
    </row>
    <row r="137" spans="2:7" x14ac:dyDescent="0.2">
      <c r="B137" s="1">
        <v>44083</v>
      </c>
      <c r="C137" s="2" t="s">
        <v>3</v>
      </c>
      <c r="D137" s="3" t="s">
        <v>7</v>
      </c>
      <c r="E137" s="3" t="s">
        <v>12</v>
      </c>
      <c r="F137" s="2">
        <v>2</v>
      </c>
      <c r="G137" s="4">
        <v>3500</v>
      </c>
    </row>
    <row r="138" spans="2:7" x14ac:dyDescent="0.2">
      <c r="B138" s="1">
        <v>44083</v>
      </c>
      <c r="C138" s="2" t="s">
        <v>1</v>
      </c>
      <c r="D138" s="3" t="s">
        <v>6</v>
      </c>
      <c r="E138" s="3" t="s">
        <v>13</v>
      </c>
      <c r="F138" s="2">
        <v>3</v>
      </c>
      <c r="G138" s="4">
        <v>2840</v>
      </c>
    </row>
    <row r="139" spans="2:7" x14ac:dyDescent="0.2">
      <c r="B139" s="1">
        <v>44084</v>
      </c>
      <c r="C139" s="2" t="s">
        <v>3</v>
      </c>
      <c r="D139" s="3" t="s">
        <v>7</v>
      </c>
      <c r="E139" s="3" t="s">
        <v>13</v>
      </c>
      <c r="F139" s="2">
        <v>3</v>
      </c>
      <c r="G139" s="4">
        <v>520</v>
      </c>
    </row>
    <row r="140" spans="2:7" x14ac:dyDescent="0.2">
      <c r="B140" s="1">
        <v>44084</v>
      </c>
      <c r="C140" s="2" t="s">
        <v>1</v>
      </c>
      <c r="D140" s="3" t="s">
        <v>5</v>
      </c>
      <c r="E140" s="3" t="s">
        <v>13</v>
      </c>
      <c r="F140" s="2">
        <v>3</v>
      </c>
      <c r="G140" s="4">
        <v>380</v>
      </c>
    </row>
    <row r="141" spans="2:7" x14ac:dyDescent="0.2">
      <c r="B141" s="1">
        <v>44084</v>
      </c>
      <c r="C141" s="2" t="s">
        <v>2</v>
      </c>
      <c r="D141" s="3" t="s">
        <v>6</v>
      </c>
      <c r="E141" s="3" t="s">
        <v>13</v>
      </c>
      <c r="F141" s="2">
        <v>5</v>
      </c>
      <c r="G141" s="4">
        <v>5550</v>
      </c>
    </row>
    <row r="142" spans="2:7" x14ac:dyDescent="0.2">
      <c r="B142" s="1">
        <v>44085</v>
      </c>
      <c r="C142" s="2" t="s">
        <v>10</v>
      </c>
      <c r="D142" s="3" t="s">
        <v>5</v>
      </c>
      <c r="E142" s="3" t="s">
        <v>12</v>
      </c>
      <c r="F142" s="2">
        <v>2</v>
      </c>
      <c r="G142" s="4">
        <v>650</v>
      </c>
    </row>
    <row r="143" spans="2:7" x14ac:dyDescent="0.2">
      <c r="B143" s="1">
        <v>44085</v>
      </c>
      <c r="C143" s="2" t="s">
        <v>1</v>
      </c>
      <c r="D143" s="3" t="s">
        <v>5</v>
      </c>
      <c r="E143" s="3" t="s">
        <v>13</v>
      </c>
      <c r="F143" s="2">
        <v>4</v>
      </c>
      <c r="G143" s="4">
        <v>2800</v>
      </c>
    </row>
    <row r="144" spans="2:7" x14ac:dyDescent="0.2">
      <c r="B144" s="1">
        <v>44085</v>
      </c>
      <c r="C144" s="2" t="s">
        <v>2</v>
      </c>
      <c r="D144" s="3" t="s">
        <v>6</v>
      </c>
      <c r="E144" s="3" t="s">
        <v>13</v>
      </c>
      <c r="F144" s="2">
        <v>4</v>
      </c>
      <c r="G144" s="4">
        <v>690</v>
      </c>
    </row>
    <row r="145" spans="2:7" x14ac:dyDescent="0.2">
      <c r="B145" s="1">
        <v>44088</v>
      </c>
      <c r="C145" s="2" t="s">
        <v>2</v>
      </c>
      <c r="D145" s="3" t="s">
        <v>5</v>
      </c>
      <c r="E145" s="3" t="s">
        <v>13</v>
      </c>
      <c r="F145" s="2">
        <v>5</v>
      </c>
      <c r="G145" s="4">
        <v>6500</v>
      </c>
    </row>
    <row r="146" spans="2:7" x14ac:dyDescent="0.2">
      <c r="B146" s="1">
        <v>44088</v>
      </c>
      <c r="C146" s="2" t="s">
        <v>1</v>
      </c>
      <c r="D146" s="3" t="s">
        <v>6</v>
      </c>
      <c r="E146" s="3" t="s">
        <v>13</v>
      </c>
      <c r="F146" s="2">
        <v>4</v>
      </c>
      <c r="G146" s="4">
        <v>5000</v>
      </c>
    </row>
    <row r="147" spans="2:7" x14ac:dyDescent="0.2">
      <c r="B147" s="1">
        <v>44088</v>
      </c>
      <c r="C147" s="2" t="s">
        <v>2</v>
      </c>
      <c r="D147" s="3" t="s">
        <v>6</v>
      </c>
      <c r="E147" s="3" t="s">
        <v>13</v>
      </c>
      <c r="F147" s="2">
        <v>3</v>
      </c>
      <c r="G147" s="4">
        <v>3500</v>
      </c>
    </row>
    <row r="148" spans="2:7" x14ac:dyDescent="0.2">
      <c r="B148" s="1">
        <v>44088</v>
      </c>
      <c r="C148" s="2" t="s">
        <v>3</v>
      </c>
      <c r="D148" s="3" t="s">
        <v>5</v>
      </c>
      <c r="E148" s="3" t="s">
        <v>12</v>
      </c>
      <c r="F148" s="2">
        <v>2</v>
      </c>
      <c r="G148" s="4">
        <v>3500</v>
      </c>
    </row>
    <row r="149" spans="2:7" x14ac:dyDescent="0.2">
      <c r="B149" s="1">
        <v>44089</v>
      </c>
      <c r="C149" s="2" t="s">
        <v>1</v>
      </c>
      <c r="D149" s="3" t="s">
        <v>6</v>
      </c>
      <c r="E149" s="3" t="s">
        <v>13</v>
      </c>
      <c r="F149" s="2">
        <v>4</v>
      </c>
      <c r="G149" s="4">
        <v>1500</v>
      </c>
    </row>
    <row r="150" spans="2:7" x14ac:dyDescent="0.2">
      <c r="B150" s="1">
        <v>44089</v>
      </c>
      <c r="C150" s="2" t="s">
        <v>2</v>
      </c>
      <c r="D150" s="3" t="s">
        <v>5</v>
      </c>
      <c r="E150" s="3" t="s">
        <v>13</v>
      </c>
      <c r="F150" s="2">
        <v>4</v>
      </c>
      <c r="G150" s="4">
        <v>1800</v>
      </c>
    </row>
    <row r="151" spans="2:7" x14ac:dyDescent="0.2">
      <c r="B151" s="1">
        <v>44089</v>
      </c>
      <c r="C151" s="2" t="s">
        <v>3</v>
      </c>
      <c r="D151" s="3" t="s">
        <v>6</v>
      </c>
      <c r="E151" s="3" t="s">
        <v>12</v>
      </c>
      <c r="F151" s="2">
        <v>2</v>
      </c>
      <c r="G151" s="4">
        <v>8000</v>
      </c>
    </row>
    <row r="152" spans="2:7" x14ac:dyDescent="0.2">
      <c r="B152" s="1">
        <v>44090</v>
      </c>
      <c r="C152" s="2" t="s">
        <v>10</v>
      </c>
      <c r="D152" s="3" t="s">
        <v>6</v>
      </c>
      <c r="E152" s="3" t="s">
        <v>12</v>
      </c>
      <c r="F152" s="2">
        <v>1</v>
      </c>
      <c r="G152" s="4">
        <v>5100</v>
      </c>
    </row>
    <row r="153" spans="2:7" x14ac:dyDescent="0.2">
      <c r="B153" s="1">
        <v>44090</v>
      </c>
      <c r="C153" s="2" t="s">
        <v>1</v>
      </c>
      <c r="D153" s="3" t="s">
        <v>8</v>
      </c>
      <c r="E153" s="3" t="s">
        <v>13</v>
      </c>
      <c r="F153" s="2">
        <v>5</v>
      </c>
      <c r="G153" s="4">
        <v>650</v>
      </c>
    </row>
    <row r="154" spans="2:7" x14ac:dyDescent="0.2">
      <c r="B154" s="1">
        <v>44090</v>
      </c>
      <c r="C154" s="2" t="s">
        <v>2</v>
      </c>
      <c r="D154" s="3" t="s">
        <v>7</v>
      </c>
      <c r="E154" s="3" t="s">
        <v>13</v>
      </c>
      <c r="F154" s="2">
        <v>3</v>
      </c>
      <c r="G154" s="4">
        <v>320</v>
      </c>
    </row>
    <row r="155" spans="2:7" x14ac:dyDescent="0.2">
      <c r="B155" s="1">
        <v>44090</v>
      </c>
      <c r="C155" s="2" t="s">
        <v>3</v>
      </c>
      <c r="D155" s="3" t="s">
        <v>7</v>
      </c>
      <c r="E155" s="3" t="s">
        <v>12</v>
      </c>
      <c r="F155" s="2">
        <v>1</v>
      </c>
      <c r="G155" s="4">
        <v>3500</v>
      </c>
    </row>
    <row r="156" spans="2:7" x14ac:dyDescent="0.2">
      <c r="B156" s="1">
        <v>44091</v>
      </c>
      <c r="C156" s="2" t="s">
        <v>1</v>
      </c>
      <c r="D156" s="3" t="s">
        <v>6</v>
      </c>
      <c r="E156" s="3" t="s">
        <v>13</v>
      </c>
      <c r="F156" s="2">
        <v>4</v>
      </c>
      <c r="G156" s="4">
        <v>2840</v>
      </c>
    </row>
    <row r="157" spans="2:7" x14ac:dyDescent="0.2">
      <c r="B157" s="1">
        <v>44091</v>
      </c>
      <c r="C157" s="2" t="s">
        <v>3</v>
      </c>
      <c r="D157" s="3" t="s">
        <v>7</v>
      </c>
      <c r="E157" s="3" t="s">
        <v>13</v>
      </c>
      <c r="F157" s="2">
        <v>4</v>
      </c>
      <c r="G157" s="4">
        <v>520</v>
      </c>
    </row>
    <row r="158" spans="2:7" x14ac:dyDescent="0.2">
      <c r="B158" s="1">
        <v>44091</v>
      </c>
      <c r="C158" s="2" t="s">
        <v>1</v>
      </c>
      <c r="D158" s="3" t="s">
        <v>5</v>
      </c>
      <c r="E158" s="3" t="s">
        <v>13</v>
      </c>
      <c r="F158" s="2">
        <v>3</v>
      </c>
      <c r="G158" s="4">
        <v>380</v>
      </c>
    </row>
    <row r="159" spans="2:7" x14ac:dyDescent="0.2">
      <c r="B159" s="1">
        <v>44091</v>
      </c>
      <c r="C159" s="2" t="s">
        <v>2</v>
      </c>
      <c r="D159" s="3" t="s">
        <v>6</v>
      </c>
      <c r="E159" s="3" t="s">
        <v>13</v>
      </c>
      <c r="F159" s="2">
        <v>3</v>
      </c>
      <c r="G159" s="4">
        <v>5550</v>
      </c>
    </row>
    <row r="160" spans="2:7" x14ac:dyDescent="0.2">
      <c r="B160" s="1">
        <v>44092</v>
      </c>
      <c r="C160" s="2" t="s">
        <v>3</v>
      </c>
      <c r="D160" s="3" t="s">
        <v>6</v>
      </c>
      <c r="E160" s="3" t="s">
        <v>12</v>
      </c>
      <c r="F160" s="2">
        <v>2</v>
      </c>
      <c r="G160" s="4">
        <v>8000</v>
      </c>
    </row>
    <row r="161" spans="2:7" x14ac:dyDescent="0.2">
      <c r="B161" s="1">
        <v>44092</v>
      </c>
      <c r="C161" s="2" t="s">
        <v>10</v>
      </c>
      <c r="D161" s="3" t="s">
        <v>6</v>
      </c>
      <c r="E161" s="3" t="s">
        <v>12</v>
      </c>
      <c r="F161" s="2">
        <v>2</v>
      </c>
      <c r="G161" s="4">
        <v>5100</v>
      </c>
    </row>
    <row r="162" spans="2:7" x14ac:dyDescent="0.2">
      <c r="B162" s="1">
        <v>44092</v>
      </c>
      <c r="C162" s="2" t="s">
        <v>1</v>
      </c>
      <c r="D162" s="3" t="s">
        <v>8</v>
      </c>
      <c r="E162" s="3" t="s">
        <v>13</v>
      </c>
      <c r="F162" s="2">
        <v>3</v>
      </c>
      <c r="G162" s="4">
        <v>650</v>
      </c>
    </row>
  </sheetData>
  <sortState xmlns:xlrd2="http://schemas.microsoft.com/office/spreadsheetml/2017/richdata2" ref="B6:G144">
    <sortCondition ref="B10"/>
  </sortState>
  <dataValidations count="3">
    <dataValidation type="list" allowBlank="1" showInputMessage="1" showErrorMessage="1" sqref="I3 I6" xr:uid="{CC82354C-FA87-42B1-B1A3-53710D5C9125}">
      <formula1>"Bianchi,Neri,Rossi,Verdi"</formula1>
    </dataValidation>
    <dataValidation type="list" allowBlank="1" showInputMessage="1" showErrorMessage="1" sqref="J6" xr:uid="{08FFED4D-4F2E-4FFF-967F-E4DC8674440E}">
      <formula1>"Fiuli,Lombardia,Trentino,Veneto"</formula1>
    </dataValidation>
    <dataValidation type="list" allowBlank="1" showInputMessage="1" showErrorMessage="1" sqref="K6" xr:uid="{A40C7C6F-C2C9-4EF5-8A50-F285FD98FC5A}">
      <formula1>"Cancelleria,Informatica"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4DC4-1ADE-344B-9BB6-49FBBB6BEACF}">
  <dimension ref="B10:M38"/>
  <sheetViews>
    <sheetView topLeftCell="B6" zoomScale="130" zoomScaleNormal="130" workbookViewId="0">
      <selection activeCell="F29" sqref="F29"/>
    </sheetView>
  </sheetViews>
  <sheetFormatPr baseColWidth="10" defaultColWidth="8.83203125" defaultRowHeight="15" x14ac:dyDescent="0.2"/>
  <cols>
    <col min="1" max="1" width="4.6640625" customWidth="1"/>
    <col min="2" max="2" width="8.5" style="11" bestFit="1" customWidth="1"/>
    <col min="3" max="3" width="55.1640625" customWidth="1"/>
    <col min="4" max="4" width="10.5" bestFit="1" customWidth="1"/>
    <col min="5" max="5" width="11.33203125" customWidth="1"/>
    <col min="6" max="6" width="13.5" bestFit="1" customWidth="1"/>
    <col min="7" max="7" width="13.5" customWidth="1"/>
    <col min="8" max="8" width="7.83203125" bestFit="1" customWidth="1"/>
    <col min="9" max="9" width="20.1640625" bestFit="1" customWidth="1"/>
    <col min="10" max="10" width="18.5" bestFit="1" customWidth="1"/>
    <col min="11" max="11" width="14.83203125" bestFit="1" customWidth="1"/>
    <col min="12" max="12" width="13.33203125" bestFit="1" customWidth="1"/>
  </cols>
  <sheetData>
    <row r="10" spans="2:11" x14ac:dyDescent="0.2">
      <c r="C10" s="12" t="s">
        <v>19</v>
      </c>
    </row>
    <row r="11" spans="2:11" x14ac:dyDescent="0.2">
      <c r="C11" s="12" t="str">
        <f ca="1">"Del "&amp;TEXT(TODAY(),"gg/mm/aaaa")</f>
        <v>Del 19/10/2022</v>
      </c>
    </row>
    <row r="12" spans="2:11" x14ac:dyDescent="0.2">
      <c r="C12" s="13"/>
      <c r="D12" s="12"/>
    </row>
    <row r="13" spans="2:11" x14ac:dyDescent="0.2">
      <c r="C13" s="13"/>
      <c r="D13" s="12"/>
    </row>
    <row r="14" spans="2:11" x14ac:dyDescent="0.2">
      <c r="C14" s="13"/>
      <c r="D14" s="12"/>
      <c r="I14" s="12"/>
      <c r="K14" s="14"/>
    </row>
    <row r="15" spans="2:11" x14ac:dyDescent="0.2">
      <c r="C15" s="15"/>
    </row>
    <row r="16" spans="2:11" ht="16" x14ac:dyDescent="0.2">
      <c r="B16" s="16" t="s">
        <v>20</v>
      </c>
      <c r="C16" s="17" t="s">
        <v>21</v>
      </c>
      <c r="D16" s="18" t="s">
        <v>22</v>
      </c>
      <c r="E16" s="18" t="s">
        <v>23</v>
      </c>
      <c r="F16" s="18" t="s">
        <v>24</v>
      </c>
      <c r="H16" s="19" t="s">
        <v>25</v>
      </c>
      <c r="I16" s="19" t="s">
        <v>26</v>
      </c>
      <c r="J16" s="19" t="s">
        <v>27</v>
      </c>
      <c r="K16" s="19" t="s">
        <v>28</v>
      </c>
    </row>
    <row r="17" spans="2:13" ht="16" x14ac:dyDescent="0.2">
      <c r="B17" s="20" t="s">
        <v>29</v>
      </c>
      <c r="C17" s="21" t="str">
        <f>_xlfn.CONCAT(VLOOKUP(B17,$H$17:$K$29,2,FALSE)," ",VLOOKUP(B17,$H$17:$K$29,3,FALSE))</f>
        <v>Snowboard EVIL</v>
      </c>
      <c r="D17" s="22">
        <v>5</v>
      </c>
      <c r="E17" s="23">
        <f>IFERROR(VLOOKUP(B17,$H$17:$K$29,4,FALSE),"")</f>
        <v>620</v>
      </c>
      <c r="F17" s="24">
        <f>IFERROR(E17*D17,"")</f>
        <v>3100</v>
      </c>
      <c r="H17" s="25" t="s">
        <v>30</v>
      </c>
      <c r="I17" s="26" t="s">
        <v>31</v>
      </c>
      <c r="J17" s="8" t="s">
        <v>32</v>
      </c>
      <c r="K17" s="4">
        <v>578</v>
      </c>
    </row>
    <row r="18" spans="2:13" s="27" customFormat="1" ht="16" x14ac:dyDescent="0.2">
      <c r="B18" s="20" t="s">
        <v>33</v>
      </c>
      <c r="C18" s="21" t="str">
        <f>_xlfn.CONCAT(VLOOKUP(B18,$H$17:$K$29,2,FALSE)," ",VLOOKUP(B18,$H$17:$K$29,3,FALSE))</f>
        <v>Giacche Snowboard ROUTER</v>
      </c>
      <c r="D18" s="2">
        <v>6</v>
      </c>
      <c r="E18" s="23">
        <f t="shared" ref="E18:E24" si="0">IFERROR(VLOOKUP(B18,$H$17:$K$29,4,FALSE),"")</f>
        <v>187</v>
      </c>
      <c r="F18" s="24">
        <f t="shared" ref="F18:F24" si="1">IFERROR(E18*D18,"")</f>
        <v>1122</v>
      </c>
      <c r="G18"/>
      <c r="H18" s="25" t="s">
        <v>29</v>
      </c>
      <c r="I18" s="26" t="s">
        <v>31</v>
      </c>
      <c r="J18" s="8" t="s">
        <v>34</v>
      </c>
      <c r="K18" s="4">
        <v>620</v>
      </c>
      <c r="L18"/>
      <c r="M18"/>
    </row>
    <row r="19" spans="2:13" s="27" customFormat="1" ht="16" x14ac:dyDescent="0.2">
      <c r="B19" s="20" t="s">
        <v>35</v>
      </c>
      <c r="C19" s="21" t="str">
        <f>_xlfn.CONCAT(VLOOKUP(B19,$H$17:$K$29,2,FALSE)," ",VLOOKUP(B19,$H$17:$K$29,3,FALSE))</f>
        <v>Giacche Snowboard MAIMED</v>
      </c>
      <c r="D19" s="2">
        <v>7</v>
      </c>
      <c r="E19" s="23">
        <f t="shared" si="0"/>
        <v>158.5</v>
      </c>
      <c r="F19" s="24">
        <f t="shared" si="1"/>
        <v>1109.5</v>
      </c>
      <c r="G19"/>
      <c r="H19" s="25" t="s">
        <v>36</v>
      </c>
      <c r="I19" s="26" t="s">
        <v>37</v>
      </c>
      <c r="J19" s="8" t="s">
        <v>38</v>
      </c>
      <c r="K19" s="4">
        <v>261.5</v>
      </c>
      <c r="L19"/>
      <c r="M19"/>
    </row>
    <row r="20" spans="2:13" ht="16" x14ac:dyDescent="0.2">
      <c r="B20" s="28"/>
      <c r="C20" s="21" t="str">
        <f>IFERROR(_xlfn.CONCAT(VLOOKUP(B20,$H$17:$K$29,2,FALSE)," ",VLOOKUP(B20,$H$17:$K$29,3,FALSE)),"")</f>
        <v/>
      </c>
      <c r="D20" s="2"/>
      <c r="E20" s="23" t="str">
        <f t="shared" si="0"/>
        <v/>
      </c>
      <c r="F20" s="24" t="str">
        <f t="shared" si="1"/>
        <v/>
      </c>
      <c r="H20" s="25" t="s">
        <v>39</v>
      </c>
      <c r="I20" s="26" t="s">
        <v>37</v>
      </c>
      <c r="J20" s="8" t="s">
        <v>40</v>
      </c>
      <c r="K20" s="4">
        <v>214</v>
      </c>
    </row>
    <row r="21" spans="2:13" ht="16" x14ac:dyDescent="0.2">
      <c r="B21" s="28"/>
      <c r="C21" s="21" t="str">
        <f t="shared" ref="C21:C24" si="2">IFERROR(_xlfn.CONCAT(VLOOKUP(B21,$H$17:$K$29,2,FALSE)," ",VLOOKUP(B21,$H$17:$K$29,3,FALSE)),"")</f>
        <v/>
      </c>
      <c r="D21" s="2"/>
      <c r="E21" s="23" t="str">
        <f t="shared" si="0"/>
        <v/>
      </c>
      <c r="F21" s="24" t="str">
        <f t="shared" si="1"/>
        <v/>
      </c>
      <c r="G21" s="29"/>
      <c r="H21" s="25" t="s">
        <v>33</v>
      </c>
      <c r="I21" s="26" t="s">
        <v>37</v>
      </c>
      <c r="J21" s="8" t="s">
        <v>41</v>
      </c>
      <c r="K21" s="4">
        <v>187</v>
      </c>
      <c r="L21" s="29"/>
      <c r="M21" s="29"/>
    </row>
    <row r="22" spans="2:13" ht="16" x14ac:dyDescent="0.2">
      <c r="B22" s="28"/>
      <c r="C22" s="21" t="str">
        <f t="shared" si="2"/>
        <v/>
      </c>
      <c r="D22" s="2"/>
      <c r="E22" s="23" t="str">
        <f t="shared" si="0"/>
        <v/>
      </c>
      <c r="F22" s="24" t="str">
        <f t="shared" si="1"/>
        <v/>
      </c>
      <c r="G22" s="29"/>
      <c r="H22" s="25" t="s">
        <v>42</v>
      </c>
      <c r="I22" s="26" t="s">
        <v>37</v>
      </c>
      <c r="J22" s="8" t="s">
        <v>43</v>
      </c>
      <c r="K22" s="4">
        <v>299</v>
      </c>
    </row>
    <row r="23" spans="2:13" ht="16" x14ac:dyDescent="0.2">
      <c r="B23" s="28"/>
      <c r="C23" s="21" t="str">
        <f t="shared" si="2"/>
        <v/>
      </c>
      <c r="D23" s="2"/>
      <c r="E23" s="23" t="str">
        <f t="shared" si="0"/>
        <v/>
      </c>
      <c r="F23" s="24" t="str">
        <f t="shared" si="1"/>
        <v/>
      </c>
      <c r="G23" s="29"/>
      <c r="H23" s="25" t="s">
        <v>35</v>
      </c>
      <c r="I23" s="26" t="s">
        <v>37</v>
      </c>
      <c r="J23" s="8" t="s">
        <v>44</v>
      </c>
      <c r="K23" s="4">
        <v>158.5</v>
      </c>
    </row>
    <row r="24" spans="2:13" ht="16" x14ac:dyDescent="0.2">
      <c r="B24" s="28"/>
      <c r="C24" s="21" t="str">
        <f t="shared" si="2"/>
        <v/>
      </c>
      <c r="D24" s="2"/>
      <c r="E24" s="23" t="str">
        <f t="shared" si="0"/>
        <v/>
      </c>
      <c r="F24" s="24" t="str">
        <f t="shared" si="1"/>
        <v/>
      </c>
      <c r="G24" s="29"/>
      <c r="H24" s="25" t="s">
        <v>45</v>
      </c>
      <c r="I24" s="26" t="s">
        <v>46</v>
      </c>
      <c r="J24" s="8" t="s">
        <v>47</v>
      </c>
      <c r="K24" s="4">
        <v>183.5</v>
      </c>
    </row>
    <row r="25" spans="2:13" ht="16" x14ac:dyDescent="0.2">
      <c r="G25" s="29"/>
      <c r="H25" s="25" t="s">
        <v>48</v>
      </c>
      <c r="I25" s="26" t="s">
        <v>46</v>
      </c>
      <c r="J25" s="8" t="s">
        <v>49</v>
      </c>
      <c r="K25" s="4">
        <v>168</v>
      </c>
    </row>
    <row r="26" spans="2:13" ht="16" x14ac:dyDescent="0.2">
      <c r="E26" s="30" t="s">
        <v>50</v>
      </c>
      <c r="F26" s="24">
        <f>SUM(F17:F24)</f>
        <v>5331.5</v>
      </c>
      <c r="G26" s="29"/>
      <c r="H26" s="25" t="s">
        <v>51</v>
      </c>
      <c r="I26" s="26" t="s">
        <v>46</v>
      </c>
      <c r="J26" s="8" t="s">
        <v>52</v>
      </c>
      <c r="K26" s="4">
        <v>140.5</v>
      </c>
    </row>
    <row r="27" spans="2:13" ht="16" x14ac:dyDescent="0.2">
      <c r="D27" s="14"/>
      <c r="E27" s="30" t="s">
        <v>53</v>
      </c>
      <c r="F27" s="24">
        <f>0.22*F26</f>
        <v>1172.93</v>
      </c>
      <c r="G27" s="14"/>
      <c r="H27" s="25" t="s">
        <v>54</v>
      </c>
      <c r="I27" s="26" t="s">
        <v>55</v>
      </c>
      <c r="J27" s="8" t="s">
        <v>56</v>
      </c>
      <c r="K27" s="4">
        <v>197</v>
      </c>
    </row>
    <row r="28" spans="2:13" x14ac:dyDescent="0.2">
      <c r="G28" s="14"/>
      <c r="H28" s="25" t="s">
        <v>57</v>
      </c>
      <c r="I28" s="26" t="s">
        <v>55</v>
      </c>
      <c r="J28" s="8" t="s">
        <v>58</v>
      </c>
      <c r="K28" s="4">
        <v>230</v>
      </c>
    </row>
    <row r="29" spans="2:13" ht="16" x14ac:dyDescent="0.2">
      <c r="E29" s="12" t="s">
        <v>59</v>
      </c>
      <c r="F29" s="24">
        <f>F26+F27</f>
        <v>6504.43</v>
      </c>
      <c r="G29" s="14"/>
      <c r="H29" s="25" t="s">
        <v>60</v>
      </c>
      <c r="I29" s="26" t="s">
        <v>55</v>
      </c>
      <c r="J29" s="8" t="s">
        <v>61</v>
      </c>
      <c r="K29" s="4">
        <v>195.5</v>
      </c>
    </row>
    <row r="30" spans="2:13" x14ac:dyDescent="0.2">
      <c r="E30" s="14"/>
      <c r="F30" s="14"/>
      <c r="G30" s="14"/>
    </row>
    <row r="31" spans="2:13" x14ac:dyDescent="0.2">
      <c r="E31" s="14"/>
      <c r="F31" s="14"/>
      <c r="G31" s="14"/>
    </row>
    <row r="34" spans="2:7" x14ac:dyDescent="0.2">
      <c r="G34" s="31"/>
    </row>
    <row r="35" spans="2:7" x14ac:dyDescent="0.2">
      <c r="B35" s="32"/>
      <c r="C35" s="33"/>
      <c r="D35" s="33"/>
      <c r="E35" s="33"/>
      <c r="F35" s="33"/>
    </row>
    <row r="36" spans="2:7" ht="16" x14ac:dyDescent="0.2">
      <c r="B36" s="34"/>
      <c r="C36" s="35"/>
      <c r="D36" s="36"/>
      <c r="E36" s="37"/>
      <c r="F36" s="38"/>
    </row>
    <row r="37" spans="2:7" x14ac:dyDescent="0.2">
      <c r="B37" s="32"/>
      <c r="C37" s="33"/>
      <c r="D37" s="33"/>
      <c r="E37" s="33"/>
      <c r="F37" s="33"/>
    </row>
    <row r="38" spans="2:7" x14ac:dyDescent="0.2">
      <c r="B38" s="32"/>
      <c r="C38" s="33"/>
      <c r="D38" s="33"/>
      <c r="E38" s="33"/>
      <c r="F38" s="33"/>
    </row>
  </sheetData>
  <dataValidations count="1">
    <dataValidation type="list" allowBlank="1" showInputMessage="1" showErrorMessage="1" sqref="D12:D14" xr:uid="{A6CF8A9B-0D8F-EE4D-BDE6-9578C1E945FC}">
      <formula1>"C1,C2,C3,C4,C5"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5780-33B7-E545-B0FC-87D324EDF7D0}">
  <dimension ref="A1"/>
  <sheetViews>
    <sheetView workbookViewId="0">
      <selection activeCell="Q24" sqref="Q2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2957-AA6F-AD4C-A19E-3EDB12C78799}">
  <dimension ref="A1:T158"/>
  <sheetViews>
    <sheetView topLeftCell="K1" zoomScale="173" workbookViewId="0">
      <selection activeCell="P15" sqref="P15"/>
    </sheetView>
  </sheetViews>
  <sheetFormatPr baseColWidth="10" defaultRowHeight="15" x14ac:dyDescent="0.2"/>
  <cols>
    <col min="1" max="1" width="11.1640625" style="41" customWidth="1"/>
    <col min="5" max="5" width="11" customWidth="1"/>
    <col min="14" max="14" width="17.33203125" customWidth="1"/>
    <col min="19" max="19" width="21.6640625" customWidth="1"/>
    <col min="20" max="20" width="16" customWidth="1"/>
  </cols>
  <sheetData>
    <row r="1" spans="1:20" x14ac:dyDescent="0.2">
      <c r="A1" s="40" t="s">
        <v>14</v>
      </c>
      <c r="B1" s="39" t="s">
        <v>0</v>
      </c>
      <c r="C1" s="39" t="s">
        <v>4</v>
      </c>
      <c r="D1" s="39" t="s">
        <v>11</v>
      </c>
      <c r="E1" s="39" t="s">
        <v>15</v>
      </c>
      <c r="F1" s="39" t="s">
        <v>9</v>
      </c>
    </row>
    <row r="2" spans="1:20" x14ac:dyDescent="0.2">
      <c r="A2" s="41">
        <v>44008</v>
      </c>
      <c r="B2" t="s">
        <v>3</v>
      </c>
      <c r="C2" t="s">
        <v>7</v>
      </c>
      <c r="D2" t="s">
        <v>13</v>
      </c>
      <c r="E2">
        <v>4</v>
      </c>
      <c r="F2">
        <v>750</v>
      </c>
    </row>
    <row r="3" spans="1:20" x14ac:dyDescent="0.2">
      <c r="A3" s="41">
        <v>44008</v>
      </c>
      <c r="B3" t="s">
        <v>2</v>
      </c>
      <c r="C3" t="s">
        <v>6</v>
      </c>
      <c r="D3" t="s">
        <v>13</v>
      </c>
      <c r="E3">
        <v>5</v>
      </c>
      <c r="F3">
        <v>280</v>
      </c>
    </row>
    <row r="4" spans="1:20" x14ac:dyDescent="0.2">
      <c r="A4" s="41">
        <v>44008</v>
      </c>
      <c r="B4" t="s">
        <v>2</v>
      </c>
      <c r="C4" t="s">
        <v>5</v>
      </c>
      <c r="D4" t="s">
        <v>13</v>
      </c>
      <c r="E4">
        <v>4</v>
      </c>
      <c r="F4">
        <v>1650</v>
      </c>
    </row>
    <row r="5" spans="1:20" x14ac:dyDescent="0.2">
      <c r="A5" s="41">
        <v>44011</v>
      </c>
      <c r="B5" t="s">
        <v>3</v>
      </c>
      <c r="C5" t="s">
        <v>7</v>
      </c>
      <c r="D5" t="s">
        <v>12</v>
      </c>
      <c r="E5">
        <v>2</v>
      </c>
      <c r="F5">
        <v>2240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</row>
    <row r="6" spans="1:20" x14ac:dyDescent="0.2">
      <c r="A6" s="41">
        <v>44011</v>
      </c>
      <c r="B6" t="s">
        <v>1</v>
      </c>
      <c r="C6" t="s">
        <v>7</v>
      </c>
      <c r="D6" t="s">
        <v>12</v>
      </c>
      <c r="E6">
        <v>2</v>
      </c>
      <c r="F6">
        <v>10160</v>
      </c>
      <c r="L6" s="42">
        <v>44074</v>
      </c>
      <c r="M6" t="str">
        <f>VLOOKUP($L$6,$A$2:$F$158,2)</f>
        <v>Verdi</v>
      </c>
      <c r="N6" t="str">
        <f>VLOOKUP($L$6,$A$2:$F$158,3)</f>
        <v>Lombardia</v>
      </c>
      <c r="O6" t="str">
        <f>VLOOKUP($L$6,$A$2:$F$158,4)</f>
        <v>Cancelleria</v>
      </c>
      <c r="P6">
        <f>VLOOKUP($L$6,$A$2:$F$158,6)</f>
        <v>2540</v>
      </c>
    </row>
    <row r="7" spans="1:20" x14ac:dyDescent="0.2">
      <c r="A7" s="41">
        <v>44011</v>
      </c>
      <c r="B7" t="s">
        <v>2</v>
      </c>
      <c r="C7" t="s">
        <v>6</v>
      </c>
      <c r="D7" t="s">
        <v>13</v>
      </c>
      <c r="E7">
        <v>3</v>
      </c>
      <c r="F7">
        <v>302</v>
      </c>
    </row>
    <row r="8" spans="1:20" x14ac:dyDescent="0.2">
      <c r="A8" s="41">
        <v>44011</v>
      </c>
      <c r="B8" t="s">
        <v>2</v>
      </c>
      <c r="C8" t="s">
        <v>7</v>
      </c>
      <c r="D8" t="s">
        <v>13</v>
      </c>
      <c r="E8">
        <v>5</v>
      </c>
      <c r="F8">
        <v>840</v>
      </c>
    </row>
    <row r="9" spans="1:20" x14ac:dyDescent="0.2">
      <c r="A9" s="41">
        <v>44013</v>
      </c>
      <c r="B9" t="s">
        <v>3</v>
      </c>
      <c r="C9" t="s">
        <v>8</v>
      </c>
      <c r="D9" t="s">
        <v>12</v>
      </c>
      <c r="E9">
        <v>2</v>
      </c>
      <c r="F9">
        <v>6420</v>
      </c>
      <c r="L9" t="s">
        <v>63</v>
      </c>
      <c r="M9" t="s">
        <v>64</v>
      </c>
      <c r="N9" t="s">
        <v>66</v>
      </c>
      <c r="R9" t="s">
        <v>64</v>
      </c>
      <c r="S9" t="s">
        <v>63</v>
      </c>
      <c r="T9" t="s">
        <v>66</v>
      </c>
    </row>
    <row r="10" spans="1:20" x14ac:dyDescent="0.2">
      <c r="A10" s="41">
        <v>44014</v>
      </c>
      <c r="B10" t="s">
        <v>1</v>
      </c>
      <c r="C10" t="s">
        <v>6</v>
      </c>
      <c r="D10" t="s">
        <v>13</v>
      </c>
      <c r="E10">
        <v>3</v>
      </c>
      <c r="F10">
        <v>2840</v>
      </c>
      <c r="L10" t="s">
        <v>67</v>
      </c>
      <c r="M10" t="s">
        <v>71</v>
      </c>
      <c r="N10" s="43">
        <f>SUMIFS($F$2:$F$158,$B$2:$B$158,"Bianchi",$C$2:$C$158,"Lombardia")</f>
        <v>39950</v>
      </c>
      <c r="R10" t="s">
        <v>71</v>
      </c>
      <c r="S10" t="s">
        <v>67</v>
      </c>
      <c r="T10" s="43">
        <f>SUMIFS($F$2:$F$158,$B$2:$B$158,"Bianchi",$C$2:$C$158,"Lombardia")</f>
        <v>39950</v>
      </c>
    </row>
    <row r="11" spans="1:20" x14ac:dyDescent="0.2">
      <c r="A11" s="41">
        <v>44015</v>
      </c>
      <c r="B11" t="s">
        <v>3</v>
      </c>
      <c r="C11" t="s">
        <v>5</v>
      </c>
      <c r="D11" t="s">
        <v>13</v>
      </c>
      <c r="E11">
        <v>5</v>
      </c>
      <c r="F11">
        <v>1420</v>
      </c>
      <c r="M11" t="s">
        <v>72</v>
      </c>
      <c r="N11" s="43">
        <f>SUMIFS(F2:F158,B2:B158,"Bianchi",C2:C158,"Veneto")</f>
        <v>70478</v>
      </c>
      <c r="S11" t="s">
        <v>68</v>
      </c>
      <c r="T11" s="43">
        <f>SUMIFS($F$2:$F$158,$B$2:$B$158,"Verdi",$C$2:$C$158,"Lombardia")</f>
        <v>37960</v>
      </c>
    </row>
    <row r="12" spans="1:20" x14ac:dyDescent="0.2">
      <c r="A12" s="41">
        <v>44018</v>
      </c>
      <c r="B12" t="s">
        <v>3</v>
      </c>
      <c r="C12" t="s">
        <v>6</v>
      </c>
      <c r="D12" t="s">
        <v>13</v>
      </c>
      <c r="E12">
        <v>4</v>
      </c>
      <c r="F12">
        <v>210</v>
      </c>
      <c r="M12" t="s">
        <v>73</v>
      </c>
      <c r="N12" s="43">
        <f>SUMIFS(F3:F159,B3:B159,"Bianchi",C3:C159,"Veneto")</f>
        <v>70478</v>
      </c>
      <c r="S12" t="s">
        <v>69</v>
      </c>
      <c r="T12" s="43">
        <f>SUMIFS($F$2:$F$158,$B$2:$B$158,"Rossi",$C$2:$C$158,"Lombardia")</f>
        <v>32920</v>
      </c>
    </row>
    <row r="13" spans="1:20" x14ac:dyDescent="0.2">
      <c r="A13" s="41">
        <v>44018</v>
      </c>
      <c r="B13" t="s">
        <v>1</v>
      </c>
      <c r="C13" t="s">
        <v>7</v>
      </c>
      <c r="D13" t="s">
        <v>13</v>
      </c>
      <c r="E13">
        <v>3</v>
      </c>
      <c r="F13">
        <v>2900</v>
      </c>
      <c r="L13" t="s">
        <v>68</v>
      </c>
      <c r="M13" t="s">
        <v>71</v>
      </c>
      <c r="N13" s="43">
        <f>SUMIFS($F$2:$F$158,$B$2:$B$158,"Verdi",$C$2:$C$158,"Lombardia")</f>
        <v>37960</v>
      </c>
      <c r="S13" t="s">
        <v>70</v>
      </c>
      <c r="T13" s="43">
        <f>SUMIFS($F$2:$F$158,$B$2:$B$158,"Neri",$C$2:$C$158,"Lombardia")</f>
        <v>9377</v>
      </c>
    </row>
    <row r="14" spans="1:20" x14ac:dyDescent="0.2">
      <c r="A14" s="41">
        <v>44018</v>
      </c>
      <c r="B14" t="s">
        <v>2</v>
      </c>
      <c r="C14" t="s">
        <v>5</v>
      </c>
      <c r="D14" t="s">
        <v>13</v>
      </c>
      <c r="E14">
        <v>4</v>
      </c>
      <c r="F14">
        <v>350</v>
      </c>
      <c r="M14" t="s">
        <v>72</v>
      </c>
      <c r="N14" s="43">
        <f>SUMIFS($F$2:$F$158,$B$2:$B$158,"Verdi",$C$2:$C$158,"Veneto")</f>
        <v>40174</v>
      </c>
      <c r="Q14" s="43"/>
      <c r="R14" s="43" t="s">
        <v>72</v>
      </c>
      <c r="S14" t="s">
        <v>67</v>
      </c>
      <c r="T14" s="43">
        <v>70478</v>
      </c>
    </row>
    <row r="15" spans="1:20" x14ac:dyDescent="0.2">
      <c r="A15" s="41">
        <v>44019</v>
      </c>
      <c r="B15" t="s">
        <v>10</v>
      </c>
      <c r="C15" t="s">
        <v>6</v>
      </c>
      <c r="D15" t="s">
        <v>13</v>
      </c>
      <c r="E15">
        <v>5</v>
      </c>
      <c r="F15">
        <v>1500</v>
      </c>
      <c r="M15" t="s">
        <v>73</v>
      </c>
      <c r="N15" s="43">
        <f>SUMIFS($F$2:$F$158,$B$2:$B$158,"Verdi",$C$2:$C$158,"Friuli")</f>
        <v>44030</v>
      </c>
      <c r="Q15" s="43"/>
      <c r="R15" s="43"/>
      <c r="S15" t="s">
        <v>68</v>
      </c>
      <c r="T15" s="43">
        <v>40174</v>
      </c>
    </row>
    <row r="16" spans="1:20" x14ac:dyDescent="0.2">
      <c r="A16" s="41">
        <v>44019</v>
      </c>
      <c r="B16" t="s">
        <v>2</v>
      </c>
      <c r="C16" t="s">
        <v>7</v>
      </c>
      <c r="D16" t="s">
        <v>12</v>
      </c>
      <c r="E16">
        <v>1</v>
      </c>
      <c r="F16">
        <v>5120</v>
      </c>
      <c r="L16" t="s">
        <v>69</v>
      </c>
      <c r="M16" t="s">
        <v>71</v>
      </c>
      <c r="N16" s="43">
        <f>SUMIFS($F$2:$F$158,$B$2:$B$158,"Rossi",$C$2:$C$158,"Lombardia")</f>
        <v>32920</v>
      </c>
      <c r="Q16" s="43"/>
      <c r="R16" s="43"/>
      <c r="S16" t="s">
        <v>69</v>
      </c>
      <c r="T16" s="43">
        <v>40174</v>
      </c>
    </row>
    <row r="17" spans="1:20" x14ac:dyDescent="0.2">
      <c r="A17" s="41">
        <v>44020</v>
      </c>
      <c r="B17" t="s">
        <v>3</v>
      </c>
      <c r="C17" t="s">
        <v>6</v>
      </c>
      <c r="D17" t="s">
        <v>13</v>
      </c>
      <c r="E17">
        <v>5</v>
      </c>
      <c r="F17">
        <v>1204</v>
      </c>
      <c r="M17" t="s">
        <v>72</v>
      </c>
      <c r="N17" s="43">
        <f>SUMIFS($F$2:$F$158,$B$2:$B$158,"Verdi",$C$2:$C$158,"Veneto")</f>
        <v>40174</v>
      </c>
      <c r="Q17" s="43"/>
      <c r="R17" s="43"/>
      <c r="S17" t="s">
        <v>70</v>
      </c>
      <c r="T17" s="43">
        <v>31038</v>
      </c>
    </row>
    <row r="18" spans="1:20" x14ac:dyDescent="0.2">
      <c r="A18" s="41">
        <v>44021</v>
      </c>
      <c r="B18" t="s">
        <v>1</v>
      </c>
      <c r="C18" t="s">
        <v>7</v>
      </c>
      <c r="D18" t="s">
        <v>12</v>
      </c>
      <c r="E18">
        <v>2</v>
      </c>
      <c r="F18">
        <v>3400</v>
      </c>
      <c r="M18" t="s">
        <v>73</v>
      </c>
      <c r="N18" s="43">
        <f>SUMIFS($F$2:$F$158,$B$2:$B$158,"Verdi",$C$2:$C$158,"Friuli")</f>
        <v>44030</v>
      </c>
      <c r="Q18" s="43"/>
      <c r="R18" t="s">
        <v>73</v>
      </c>
      <c r="S18" t="s">
        <v>67</v>
      </c>
      <c r="T18" s="43">
        <v>70478</v>
      </c>
    </row>
    <row r="19" spans="1:20" x14ac:dyDescent="0.2">
      <c r="A19" s="41">
        <v>44022</v>
      </c>
      <c r="B19" t="s">
        <v>2</v>
      </c>
      <c r="C19" t="s">
        <v>5</v>
      </c>
      <c r="D19" t="s">
        <v>13</v>
      </c>
      <c r="E19">
        <v>4</v>
      </c>
      <c r="F19">
        <v>3540</v>
      </c>
      <c r="L19" t="s">
        <v>70</v>
      </c>
      <c r="M19" t="s">
        <v>71</v>
      </c>
      <c r="N19" s="43">
        <f>SUMIFS($F$2:$F$158,$B$2:$B$158,"Neri",$C$2:$C$158,"Lombardia")</f>
        <v>9377</v>
      </c>
      <c r="Q19" s="43"/>
      <c r="S19" t="s">
        <v>68</v>
      </c>
      <c r="T19" s="43">
        <v>44030</v>
      </c>
    </row>
    <row r="20" spans="1:20" x14ac:dyDescent="0.2">
      <c r="A20" s="41">
        <v>44025</v>
      </c>
      <c r="B20" t="s">
        <v>10</v>
      </c>
      <c r="C20" t="s">
        <v>6</v>
      </c>
      <c r="D20" t="s">
        <v>13</v>
      </c>
      <c r="E20">
        <v>4</v>
      </c>
      <c r="F20">
        <v>1504</v>
      </c>
      <c r="M20" t="s">
        <v>72</v>
      </c>
      <c r="N20" s="43">
        <f>SUMIFS($F$2:$F$158,$B$2:$B$158,"Neri",$C$2:$C$158,"Veneto")</f>
        <v>31038</v>
      </c>
      <c r="Q20" s="43"/>
      <c r="S20" t="s">
        <v>69</v>
      </c>
      <c r="T20" s="43">
        <v>44030</v>
      </c>
    </row>
    <row r="21" spans="1:20" x14ac:dyDescent="0.2">
      <c r="A21" s="41">
        <v>44025</v>
      </c>
      <c r="B21" t="s">
        <v>2</v>
      </c>
      <c r="C21" t="s">
        <v>8</v>
      </c>
      <c r="D21" t="s">
        <v>13</v>
      </c>
      <c r="E21">
        <v>3</v>
      </c>
      <c r="F21">
        <v>330</v>
      </c>
      <c r="M21" t="s">
        <v>73</v>
      </c>
      <c r="N21" s="43">
        <f>SUMIFS($F$2:$F$158,$B$2:$B$158,"Neri",$C$2:$C$158,"Friuli")</f>
        <v>45120</v>
      </c>
      <c r="Q21" s="43"/>
      <c r="S21" t="s">
        <v>70</v>
      </c>
      <c r="T21" s="43">
        <f>SUMIFS($F$2:$F$158,$B$2:$B$158,"Neri",$C$2:$C$158,"Friuli")</f>
        <v>45120</v>
      </c>
    </row>
    <row r="22" spans="1:20" x14ac:dyDescent="0.2">
      <c r="A22" s="41">
        <v>44026</v>
      </c>
      <c r="B22" t="s">
        <v>3</v>
      </c>
      <c r="C22" t="s">
        <v>5</v>
      </c>
      <c r="D22" t="s">
        <v>12</v>
      </c>
      <c r="E22">
        <v>2</v>
      </c>
      <c r="F22">
        <v>6240</v>
      </c>
    </row>
    <row r="23" spans="1:20" x14ac:dyDescent="0.2">
      <c r="A23" s="41">
        <v>44027</v>
      </c>
      <c r="B23" t="s">
        <v>3</v>
      </c>
      <c r="C23" t="s">
        <v>6</v>
      </c>
      <c r="D23" t="s">
        <v>13</v>
      </c>
      <c r="E23">
        <v>3</v>
      </c>
      <c r="F23">
        <v>1260</v>
      </c>
    </row>
    <row r="24" spans="1:20" x14ac:dyDescent="0.2">
      <c r="A24" s="41">
        <v>44027</v>
      </c>
      <c r="B24" t="s">
        <v>1</v>
      </c>
      <c r="C24" t="s">
        <v>5</v>
      </c>
      <c r="D24" t="s">
        <v>12</v>
      </c>
      <c r="E24">
        <v>1</v>
      </c>
      <c r="F24">
        <v>4800</v>
      </c>
    </row>
    <row r="25" spans="1:20" x14ac:dyDescent="0.2">
      <c r="A25" s="41">
        <v>44027</v>
      </c>
      <c r="B25" t="s">
        <v>2</v>
      </c>
      <c r="C25" t="s">
        <v>6</v>
      </c>
      <c r="D25" t="s">
        <v>13</v>
      </c>
      <c r="E25">
        <v>5</v>
      </c>
      <c r="F25">
        <v>1520</v>
      </c>
    </row>
    <row r="26" spans="1:20" x14ac:dyDescent="0.2">
      <c r="A26" s="41">
        <v>44028</v>
      </c>
      <c r="B26" t="s">
        <v>10</v>
      </c>
      <c r="C26" t="s">
        <v>7</v>
      </c>
      <c r="D26" t="s">
        <v>13</v>
      </c>
      <c r="E26">
        <v>3</v>
      </c>
      <c r="F26">
        <v>985</v>
      </c>
    </row>
    <row r="27" spans="1:20" x14ac:dyDescent="0.2">
      <c r="A27" s="41">
        <v>44028</v>
      </c>
      <c r="B27" t="s">
        <v>1</v>
      </c>
      <c r="C27" t="s">
        <v>6</v>
      </c>
      <c r="D27" t="s">
        <v>12</v>
      </c>
      <c r="E27">
        <v>2</v>
      </c>
      <c r="F27">
        <v>1680</v>
      </c>
    </row>
    <row r="28" spans="1:20" x14ac:dyDescent="0.2">
      <c r="A28" s="41">
        <v>44028</v>
      </c>
      <c r="B28" t="s">
        <v>2</v>
      </c>
      <c r="C28" t="s">
        <v>6</v>
      </c>
      <c r="D28" t="s">
        <v>13</v>
      </c>
      <c r="E28">
        <v>5</v>
      </c>
      <c r="F28">
        <v>1200</v>
      </c>
    </row>
    <row r="29" spans="1:20" x14ac:dyDescent="0.2">
      <c r="A29" s="41">
        <v>44029</v>
      </c>
      <c r="B29" t="s">
        <v>3</v>
      </c>
      <c r="C29" t="s">
        <v>7</v>
      </c>
      <c r="D29" t="s">
        <v>13</v>
      </c>
      <c r="E29">
        <v>3</v>
      </c>
      <c r="F29">
        <v>750</v>
      </c>
    </row>
    <row r="30" spans="1:20" x14ac:dyDescent="0.2">
      <c r="A30" s="41">
        <v>44029</v>
      </c>
      <c r="B30" t="s">
        <v>10</v>
      </c>
      <c r="C30" t="s">
        <v>6</v>
      </c>
      <c r="D30" t="s">
        <v>13</v>
      </c>
      <c r="E30">
        <v>4</v>
      </c>
      <c r="F30">
        <v>280</v>
      </c>
    </row>
    <row r="31" spans="1:20" x14ac:dyDescent="0.2">
      <c r="A31" s="41">
        <v>44029</v>
      </c>
      <c r="B31" t="s">
        <v>1</v>
      </c>
      <c r="C31" t="s">
        <v>7</v>
      </c>
      <c r="D31" t="s">
        <v>12</v>
      </c>
      <c r="E31">
        <v>1</v>
      </c>
      <c r="F31">
        <v>10160</v>
      </c>
    </row>
    <row r="32" spans="1:20" x14ac:dyDescent="0.2">
      <c r="A32" s="41">
        <v>44029</v>
      </c>
      <c r="B32" t="s">
        <v>2</v>
      </c>
      <c r="C32" t="s">
        <v>5</v>
      </c>
      <c r="D32" t="s">
        <v>13</v>
      </c>
      <c r="E32">
        <v>3</v>
      </c>
      <c r="F32">
        <v>1650</v>
      </c>
    </row>
    <row r="33" spans="1:6" x14ac:dyDescent="0.2">
      <c r="A33" s="41">
        <v>44030</v>
      </c>
      <c r="B33" t="s">
        <v>2</v>
      </c>
      <c r="C33" t="s">
        <v>6</v>
      </c>
      <c r="D33" t="s">
        <v>13</v>
      </c>
      <c r="E33">
        <v>3</v>
      </c>
      <c r="F33">
        <v>302</v>
      </c>
    </row>
    <row r="34" spans="1:6" x14ac:dyDescent="0.2">
      <c r="A34" s="41">
        <v>44032</v>
      </c>
      <c r="B34" t="s">
        <v>3</v>
      </c>
      <c r="C34" t="s">
        <v>7</v>
      </c>
      <c r="D34" t="s">
        <v>12</v>
      </c>
      <c r="E34">
        <v>2</v>
      </c>
      <c r="F34">
        <v>2240</v>
      </c>
    </row>
    <row r="35" spans="1:6" x14ac:dyDescent="0.2">
      <c r="A35" s="41">
        <v>44032</v>
      </c>
      <c r="B35" t="s">
        <v>3</v>
      </c>
      <c r="C35" t="s">
        <v>8</v>
      </c>
      <c r="D35" t="s">
        <v>12</v>
      </c>
      <c r="E35">
        <v>1</v>
      </c>
      <c r="F35">
        <v>6420</v>
      </c>
    </row>
    <row r="36" spans="1:6" x14ac:dyDescent="0.2">
      <c r="A36" s="41">
        <v>44032</v>
      </c>
      <c r="B36" t="s">
        <v>2</v>
      </c>
      <c r="C36" t="s">
        <v>7</v>
      </c>
      <c r="D36" t="s">
        <v>13</v>
      </c>
      <c r="E36">
        <v>3</v>
      </c>
      <c r="F36">
        <v>840</v>
      </c>
    </row>
    <row r="37" spans="1:6" x14ac:dyDescent="0.2">
      <c r="A37" s="41">
        <v>44033</v>
      </c>
      <c r="B37" t="s">
        <v>3</v>
      </c>
      <c r="C37" t="s">
        <v>5</v>
      </c>
      <c r="D37" t="s">
        <v>13</v>
      </c>
      <c r="E37">
        <v>5</v>
      </c>
      <c r="F37">
        <v>1420</v>
      </c>
    </row>
    <row r="38" spans="1:6" x14ac:dyDescent="0.2">
      <c r="A38" s="41">
        <v>44033</v>
      </c>
      <c r="B38" t="s">
        <v>1</v>
      </c>
      <c r="C38" t="s">
        <v>6</v>
      </c>
      <c r="D38" t="s">
        <v>13</v>
      </c>
      <c r="E38">
        <v>4</v>
      </c>
      <c r="F38">
        <v>2840</v>
      </c>
    </row>
    <row r="39" spans="1:6" x14ac:dyDescent="0.2">
      <c r="A39" s="41">
        <v>44033</v>
      </c>
      <c r="B39" t="s">
        <v>2</v>
      </c>
      <c r="C39" t="s">
        <v>5</v>
      </c>
      <c r="D39" t="s">
        <v>13</v>
      </c>
      <c r="E39">
        <v>4</v>
      </c>
      <c r="F39">
        <v>350</v>
      </c>
    </row>
    <row r="40" spans="1:6" x14ac:dyDescent="0.2">
      <c r="A40" s="41">
        <v>44034</v>
      </c>
      <c r="B40" t="s">
        <v>3</v>
      </c>
      <c r="C40" t="s">
        <v>6</v>
      </c>
      <c r="D40" t="s">
        <v>13</v>
      </c>
      <c r="E40">
        <v>4</v>
      </c>
      <c r="F40">
        <v>440</v>
      </c>
    </row>
    <row r="41" spans="1:6" x14ac:dyDescent="0.2">
      <c r="A41" s="41">
        <v>44034</v>
      </c>
      <c r="B41" t="s">
        <v>10</v>
      </c>
      <c r="C41" t="s">
        <v>6</v>
      </c>
      <c r="D41" t="s">
        <v>13</v>
      </c>
      <c r="E41">
        <v>5</v>
      </c>
      <c r="F41">
        <v>1500</v>
      </c>
    </row>
    <row r="42" spans="1:6" x14ac:dyDescent="0.2">
      <c r="A42" s="41">
        <v>44034</v>
      </c>
      <c r="B42" t="s">
        <v>1</v>
      </c>
      <c r="C42" t="s">
        <v>7</v>
      </c>
      <c r="D42" t="s">
        <v>13</v>
      </c>
      <c r="E42">
        <v>5</v>
      </c>
      <c r="F42">
        <v>2900</v>
      </c>
    </row>
    <row r="43" spans="1:6" x14ac:dyDescent="0.2">
      <c r="A43" s="41">
        <v>44034</v>
      </c>
      <c r="B43" t="s">
        <v>2</v>
      </c>
      <c r="C43" t="s">
        <v>7</v>
      </c>
      <c r="D43" t="s">
        <v>12</v>
      </c>
      <c r="E43">
        <v>2</v>
      </c>
      <c r="F43">
        <v>5120</v>
      </c>
    </row>
    <row r="44" spans="1:6" x14ac:dyDescent="0.2">
      <c r="A44" s="41">
        <v>44035</v>
      </c>
      <c r="B44" t="s">
        <v>3</v>
      </c>
      <c r="C44" t="s">
        <v>6</v>
      </c>
      <c r="D44" t="s">
        <v>13</v>
      </c>
      <c r="E44">
        <v>3</v>
      </c>
      <c r="F44">
        <v>1204</v>
      </c>
    </row>
    <row r="45" spans="1:6" x14ac:dyDescent="0.2">
      <c r="A45" s="41">
        <v>44035</v>
      </c>
      <c r="B45" t="s">
        <v>1</v>
      </c>
      <c r="C45" t="s">
        <v>7</v>
      </c>
      <c r="D45" t="s">
        <v>12</v>
      </c>
      <c r="E45">
        <v>2</v>
      </c>
      <c r="F45">
        <v>3400</v>
      </c>
    </row>
    <row r="46" spans="1:6" x14ac:dyDescent="0.2">
      <c r="A46" s="41">
        <v>44035</v>
      </c>
      <c r="B46" t="s">
        <v>2</v>
      </c>
      <c r="C46" t="s">
        <v>5</v>
      </c>
      <c r="D46" t="s">
        <v>13</v>
      </c>
      <c r="E46">
        <v>3</v>
      </c>
      <c r="F46">
        <v>3540</v>
      </c>
    </row>
    <row r="47" spans="1:6" x14ac:dyDescent="0.2">
      <c r="A47" s="41">
        <v>44036</v>
      </c>
      <c r="B47" t="s">
        <v>3</v>
      </c>
      <c r="C47" t="s">
        <v>5</v>
      </c>
      <c r="D47" t="s">
        <v>12</v>
      </c>
      <c r="E47">
        <v>1</v>
      </c>
      <c r="F47">
        <v>6240</v>
      </c>
    </row>
    <row r="48" spans="1:6" x14ac:dyDescent="0.2">
      <c r="A48" s="41">
        <v>44036</v>
      </c>
      <c r="B48" t="s">
        <v>10</v>
      </c>
      <c r="C48" t="s">
        <v>6</v>
      </c>
      <c r="D48" t="s">
        <v>13</v>
      </c>
      <c r="E48">
        <v>4</v>
      </c>
      <c r="F48">
        <v>1504</v>
      </c>
    </row>
    <row r="49" spans="1:6" x14ac:dyDescent="0.2">
      <c r="A49" s="41">
        <v>44036</v>
      </c>
      <c r="B49" t="s">
        <v>1</v>
      </c>
      <c r="C49" t="s">
        <v>5</v>
      </c>
      <c r="D49" t="s">
        <v>13</v>
      </c>
      <c r="E49">
        <v>4</v>
      </c>
      <c r="F49">
        <v>840</v>
      </c>
    </row>
    <row r="50" spans="1:6" x14ac:dyDescent="0.2">
      <c r="A50" s="41">
        <v>44036</v>
      </c>
      <c r="B50" t="s">
        <v>2</v>
      </c>
      <c r="C50" t="s">
        <v>8</v>
      </c>
      <c r="D50" t="s">
        <v>13</v>
      </c>
      <c r="E50">
        <v>3</v>
      </c>
      <c r="F50">
        <v>210</v>
      </c>
    </row>
    <row r="51" spans="1:6" x14ac:dyDescent="0.2">
      <c r="A51" s="41">
        <v>44037</v>
      </c>
      <c r="B51" t="s">
        <v>3</v>
      </c>
      <c r="C51" t="s">
        <v>7</v>
      </c>
      <c r="D51" t="s">
        <v>13</v>
      </c>
      <c r="E51">
        <v>5</v>
      </c>
      <c r="F51">
        <v>1390</v>
      </c>
    </row>
    <row r="52" spans="1:6" x14ac:dyDescent="0.2">
      <c r="A52" s="41">
        <v>44037</v>
      </c>
      <c r="B52" t="s">
        <v>2</v>
      </c>
      <c r="C52" t="s">
        <v>6</v>
      </c>
      <c r="D52" t="s">
        <v>13</v>
      </c>
      <c r="E52">
        <v>4</v>
      </c>
      <c r="F52">
        <v>490</v>
      </c>
    </row>
    <row r="53" spans="1:6" x14ac:dyDescent="0.2">
      <c r="A53" s="41">
        <v>44039</v>
      </c>
      <c r="B53" t="s">
        <v>3</v>
      </c>
      <c r="C53" t="s">
        <v>6</v>
      </c>
      <c r="D53" t="s">
        <v>12</v>
      </c>
      <c r="E53">
        <v>1</v>
      </c>
      <c r="F53">
        <v>11360</v>
      </c>
    </row>
    <row r="54" spans="1:6" x14ac:dyDescent="0.2">
      <c r="A54" s="41">
        <v>44039</v>
      </c>
      <c r="B54" t="s">
        <v>3</v>
      </c>
      <c r="C54" t="s">
        <v>6</v>
      </c>
      <c r="D54" t="s">
        <v>12</v>
      </c>
      <c r="E54">
        <v>1</v>
      </c>
      <c r="F54">
        <v>3440</v>
      </c>
    </row>
    <row r="55" spans="1:6" x14ac:dyDescent="0.2">
      <c r="A55" s="41">
        <v>44039</v>
      </c>
      <c r="B55" t="s">
        <v>1</v>
      </c>
      <c r="C55" t="s">
        <v>8</v>
      </c>
      <c r="D55" t="s">
        <v>13</v>
      </c>
      <c r="E55">
        <v>5</v>
      </c>
      <c r="F55">
        <v>750</v>
      </c>
    </row>
    <row r="56" spans="1:6" x14ac:dyDescent="0.2">
      <c r="A56" s="41">
        <v>44039</v>
      </c>
      <c r="B56" t="s">
        <v>2</v>
      </c>
      <c r="C56" t="s">
        <v>7</v>
      </c>
      <c r="D56" t="s">
        <v>13</v>
      </c>
      <c r="E56">
        <v>3</v>
      </c>
      <c r="F56">
        <v>2540</v>
      </c>
    </row>
    <row r="57" spans="1:6" x14ac:dyDescent="0.2">
      <c r="A57" s="41">
        <v>44039</v>
      </c>
      <c r="B57" t="s">
        <v>2</v>
      </c>
      <c r="C57" t="s">
        <v>7</v>
      </c>
      <c r="D57" t="s">
        <v>13</v>
      </c>
      <c r="E57">
        <v>4</v>
      </c>
      <c r="F57">
        <v>920</v>
      </c>
    </row>
    <row r="58" spans="1:6" x14ac:dyDescent="0.2">
      <c r="A58" s="41">
        <v>44040</v>
      </c>
      <c r="B58" t="s">
        <v>3</v>
      </c>
      <c r="C58" t="s">
        <v>7</v>
      </c>
      <c r="D58" t="s">
        <v>12</v>
      </c>
      <c r="E58">
        <v>1</v>
      </c>
      <c r="F58">
        <v>10160</v>
      </c>
    </row>
    <row r="59" spans="1:6" x14ac:dyDescent="0.2">
      <c r="A59" s="41">
        <v>44040</v>
      </c>
      <c r="B59" t="s">
        <v>3</v>
      </c>
      <c r="C59" t="s">
        <v>5</v>
      </c>
      <c r="D59" t="s">
        <v>13</v>
      </c>
      <c r="E59">
        <v>5</v>
      </c>
      <c r="F59">
        <v>1580</v>
      </c>
    </row>
    <row r="60" spans="1:6" x14ac:dyDescent="0.2">
      <c r="A60" s="41">
        <v>44040</v>
      </c>
      <c r="B60" t="s">
        <v>10</v>
      </c>
      <c r="C60" t="s">
        <v>7</v>
      </c>
      <c r="D60" t="s">
        <v>13</v>
      </c>
      <c r="E60">
        <v>5</v>
      </c>
      <c r="F60">
        <v>2548</v>
      </c>
    </row>
    <row r="61" spans="1:6" x14ac:dyDescent="0.2">
      <c r="A61" s="41">
        <v>44040</v>
      </c>
      <c r="B61" t="s">
        <v>1</v>
      </c>
      <c r="C61" t="s">
        <v>6</v>
      </c>
      <c r="D61" t="s">
        <v>13</v>
      </c>
      <c r="E61">
        <v>3</v>
      </c>
      <c r="F61">
        <v>2555</v>
      </c>
    </row>
    <row r="62" spans="1:6" x14ac:dyDescent="0.2">
      <c r="A62" s="41">
        <v>44040</v>
      </c>
      <c r="B62" t="s">
        <v>2</v>
      </c>
      <c r="C62" t="s">
        <v>6</v>
      </c>
      <c r="D62" t="s">
        <v>13</v>
      </c>
      <c r="E62">
        <v>3</v>
      </c>
      <c r="F62">
        <v>1560</v>
      </c>
    </row>
    <row r="63" spans="1:6" x14ac:dyDescent="0.2">
      <c r="A63" s="41">
        <v>44041</v>
      </c>
      <c r="B63" t="s">
        <v>3</v>
      </c>
      <c r="C63" t="s">
        <v>7</v>
      </c>
      <c r="D63" t="s">
        <v>12</v>
      </c>
      <c r="E63">
        <v>2</v>
      </c>
      <c r="F63">
        <v>7400</v>
      </c>
    </row>
    <row r="64" spans="1:6" x14ac:dyDescent="0.2">
      <c r="A64" s="41">
        <v>44041</v>
      </c>
      <c r="B64" t="s">
        <v>3</v>
      </c>
      <c r="C64" t="s">
        <v>5</v>
      </c>
      <c r="D64" t="s">
        <v>12</v>
      </c>
      <c r="E64">
        <v>2</v>
      </c>
      <c r="F64">
        <v>5800</v>
      </c>
    </row>
    <row r="65" spans="1:6" x14ac:dyDescent="0.2">
      <c r="A65" s="41">
        <v>44041</v>
      </c>
      <c r="B65" t="s">
        <v>1</v>
      </c>
      <c r="C65" t="s">
        <v>6</v>
      </c>
      <c r="D65" t="s">
        <v>13</v>
      </c>
      <c r="E65">
        <v>5</v>
      </c>
      <c r="F65">
        <v>1500</v>
      </c>
    </row>
    <row r="66" spans="1:6" x14ac:dyDescent="0.2">
      <c r="A66" s="41">
        <v>44041</v>
      </c>
      <c r="B66" t="s">
        <v>2</v>
      </c>
      <c r="C66" t="s">
        <v>8</v>
      </c>
      <c r="D66" t="s">
        <v>13</v>
      </c>
      <c r="E66">
        <v>4</v>
      </c>
      <c r="F66">
        <v>460</v>
      </c>
    </row>
    <row r="67" spans="1:6" x14ac:dyDescent="0.2">
      <c r="A67" s="41">
        <v>44041</v>
      </c>
      <c r="B67" t="s">
        <v>2</v>
      </c>
      <c r="C67" t="s">
        <v>6</v>
      </c>
      <c r="D67" t="s">
        <v>13</v>
      </c>
      <c r="E67">
        <v>3</v>
      </c>
      <c r="F67">
        <v>700</v>
      </c>
    </row>
    <row r="68" spans="1:6" x14ac:dyDescent="0.2">
      <c r="A68" s="41">
        <v>44043</v>
      </c>
      <c r="B68" t="s">
        <v>10</v>
      </c>
      <c r="C68" t="s">
        <v>5</v>
      </c>
      <c r="D68" t="s">
        <v>12</v>
      </c>
      <c r="E68">
        <v>2</v>
      </c>
      <c r="F68">
        <v>8480</v>
      </c>
    </row>
    <row r="69" spans="1:6" x14ac:dyDescent="0.2">
      <c r="A69" s="41">
        <v>44043</v>
      </c>
      <c r="B69" t="s">
        <v>2</v>
      </c>
      <c r="C69" t="s">
        <v>5</v>
      </c>
      <c r="D69" t="s">
        <v>13</v>
      </c>
      <c r="E69">
        <v>4</v>
      </c>
      <c r="F69">
        <v>2800</v>
      </c>
    </row>
    <row r="70" spans="1:6" x14ac:dyDescent="0.2">
      <c r="A70" s="41">
        <v>44043</v>
      </c>
      <c r="B70" t="s">
        <v>2</v>
      </c>
      <c r="C70" t="s">
        <v>5</v>
      </c>
      <c r="D70" t="s">
        <v>13</v>
      </c>
      <c r="E70">
        <v>4</v>
      </c>
      <c r="F70">
        <v>4560</v>
      </c>
    </row>
    <row r="71" spans="1:6" x14ac:dyDescent="0.2">
      <c r="A71" s="41">
        <v>44043</v>
      </c>
      <c r="B71" t="s">
        <v>2</v>
      </c>
      <c r="C71" t="s">
        <v>6</v>
      </c>
      <c r="D71" t="s">
        <v>13</v>
      </c>
      <c r="E71">
        <v>5</v>
      </c>
      <c r="F71">
        <v>1590</v>
      </c>
    </row>
    <row r="72" spans="1:6" x14ac:dyDescent="0.2">
      <c r="A72" s="41">
        <v>44043</v>
      </c>
      <c r="B72" t="s">
        <v>3</v>
      </c>
      <c r="C72" t="s">
        <v>6</v>
      </c>
      <c r="D72" t="s">
        <v>13</v>
      </c>
      <c r="E72">
        <v>5</v>
      </c>
      <c r="F72">
        <v>2500</v>
      </c>
    </row>
    <row r="73" spans="1:6" x14ac:dyDescent="0.2">
      <c r="A73" s="41">
        <v>44043</v>
      </c>
      <c r="B73" t="s">
        <v>1</v>
      </c>
      <c r="C73" t="s">
        <v>5</v>
      </c>
      <c r="D73" t="s">
        <v>13</v>
      </c>
      <c r="E73">
        <v>3</v>
      </c>
      <c r="F73">
        <v>2555</v>
      </c>
    </row>
    <row r="74" spans="1:6" x14ac:dyDescent="0.2">
      <c r="A74" s="41">
        <v>44043</v>
      </c>
      <c r="B74" t="s">
        <v>2</v>
      </c>
      <c r="C74" t="s">
        <v>6</v>
      </c>
      <c r="D74" t="s">
        <v>13</v>
      </c>
      <c r="E74">
        <v>3</v>
      </c>
      <c r="F74">
        <v>1220</v>
      </c>
    </row>
    <row r="75" spans="1:6" x14ac:dyDescent="0.2">
      <c r="A75" s="41">
        <v>44046</v>
      </c>
      <c r="B75" t="s">
        <v>3</v>
      </c>
      <c r="C75" t="s">
        <v>7</v>
      </c>
      <c r="D75" t="s">
        <v>13</v>
      </c>
      <c r="E75">
        <v>3</v>
      </c>
      <c r="F75">
        <v>1580</v>
      </c>
    </row>
    <row r="76" spans="1:6" x14ac:dyDescent="0.2">
      <c r="A76" s="41">
        <v>44046</v>
      </c>
      <c r="B76" t="s">
        <v>2</v>
      </c>
      <c r="C76" t="s">
        <v>8</v>
      </c>
      <c r="D76" t="s">
        <v>12</v>
      </c>
      <c r="E76">
        <v>2</v>
      </c>
      <c r="F76">
        <v>10192</v>
      </c>
    </row>
    <row r="77" spans="1:6" x14ac:dyDescent="0.2">
      <c r="A77" s="41">
        <v>44046</v>
      </c>
      <c r="B77" t="s">
        <v>2</v>
      </c>
      <c r="C77" t="s">
        <v>7</v>
      </c>
      <c r="D77" t="s">
        <v>13</v>
      </c>
      <c r="E77">
        <v>4</v>
      </c>
      <c r="F77">
        <v>460</v>
      </c>
    </row>
    <row r="78" spans="1:6" x14ac:dyDescent="0.2">
      <c r="A78" s="41">
        <v>44047</v>
      </c>
      <c r="B78" t="s">
        <v>10</v>
      </c>
      <c r="C78" t="s">
        <v>7</v>
      </c>
      <c r="D78" t="s">
        <v>12</v>
      </c>
      <c r="E78">
        <v>1</v>
      </c>
      <c r="F78">
        <v>5844</v>
      </c>
    </row>
    <row r="79" spans="1:6" x14ac:dyDescent="0.2">
      <c r="A79" s="41">
        <v>44047</v>
      </c>
      <c r="B79" t="s">
        <v>1</v>
      </c>
      <c r="C79" t="s">
        <v>6</v>
      </c>
      <c r="D79" t="s">
        <v>12</v>
      </c>
      <c r="E79">
        <v>2</v>
      </c>
      <c r="F79">
        <v>6000</v>
      </c>
    </row>
    <row r="80" spans="1:6" x14ac:dyDescent="0.2">
      <c r="A80" s="41">
        <v>44047</v>
      </c>
      <c r="B80" t="s">
        <v>2</v>
      </c>
      <c r="C80" t="s">
        <v>6</v>
      </c>
      <c r="D80" t="s">
        <v>13</v>
      </c>
      <c r="E80">
        <v>4</v>
      </c>
      <c r="F80">
        <v>700</v>
      </c>
    </row>
    <row r="81" spans="1:6" x14ac:dyDescent="0.2">
      <c r="A81" s="41">
        <v>44048</v>
      </c>
      <c r="B81" t="s">
        <v>3</v>
      </c>
      <c r="C81" t="s">
        <v>5</v>
      </c>
      <c r="D81" t="s">
        <v>13</v>
      </c>
      <c r="E81">
        <v>5</v>
      </c>
      <c r="F81">
        <v>550</v>
      </c>
    </row>
    <row r="82" spans="1:6" x14ac:dyDescent="0.2">
      <c r="A82" s="41">
        <v>44048</v>
      </c>
      <c r="B82" t="s">
        <v>2</v>
      </c>
      <c r="C82" t="s">
        <v>7</v>
      </c>
      <c r="D82" t="s">
        <v>13</v>
      </c>
      <c r="E82">
        <v>5</v>
      </c>
      <c r="F82">
        <v>2800</v>
      </c>
    </row>
    <row r="83" spans="1:6" x14ac:dyDescent="0.2">
      <c r="A83" s="41">
        <v>44049</v>
      </c>
      <c r="B83" t="s">
        <v>10</v>
      </c>
      <c r="C83" t="s">
        <v>5</v>
      </c>
      <c r="D83" t="s">
        <v>13</v>
      </c>
      <c r="E83">
        <v>5</v>
      </c>
      <c r="F83">
        <v>1590</v>
      </c>
    </row>
    <row r="84" spans="1:6" x14ac:dyDescent="0.2">
      <c r="A84" s="41">
        <v>44049</v>
      </c>
      <c r="B84" t="s">
        <v>2</v>
      </c>
      <c r="C84" t="s">
        <v>6</v>
      </c>
      <c r="D84" t="s">
        <v>13</v>
      </c>
      <c r="E84">
        <v>3</v>
      </c>
      <c r="F84">
        <v>2800</v>
      </c>
    </row>
    <row r="85" spans="1:6" x14ac:dyDescent="0.2">
      <c r="A85" s="41">
        <v>44049</v>
      </c>
      <c r="B85" t="s">
        <v>2</v>
      </c>
      <c r="C85" t="s">
        <v>5</v>
      </c>
      <c r="D85" t="s">
        <v>13</v>
      </c>
      <c r="E85">
        <v>5</v>
      </c>
      <c r="F85">
        <v>1590</v>
      </c>
    </row>
    <row r="86" spans="1:6" x14ac:dyDescent="0.2">
      <c r="A86" s="41">
        <v>44050</v>
      </c>
      <c r="B86" t="s">
        <v>3</v>
      </c>
      <c r="C86" t="s">
        <v>5</v>
      </c>
      <c r="D86" t="s">
        <v>12</v>
      </c>
      <c r="E86">
        <v>1</v>
      </c>
      <c r="F86">
        <v>8000</v>
      </c>
    </row>
    <row r="87" spans="1:6" x14ac:dyDescent="0.2">
      <c r="A87" s="41">
        <v>44050</v>
      </c>
      <c r="B87" t="s">
        <v>10</v>
      </c>
      <c r="C87" t="s">
        <v>5</v>
      </c>
      <c r="D87" t="s">
        <v>12</v>
      </c>
      <c r="E87">
        <v>2</v>
      </c>
      <c r="F87">
        <v>8800</v>
      </c>
    </row>
    <row r="88" spans="1:6" x14ac:dyDescent="0.2">
      <c r="A88" s="41">
        <v>44050</v>
      </c>
      <c r="B88" t="s">
        <v>1</v>
      </c>
      <c r="C88" t="s">
        <v>6</v>
      </c>
      <c r="D88" t="s">
        <v>13</v>
      </c>
      <c r="E88">
        <v>5</v>
      </c>
      <c r="F88">
        <v>2500</v>
      </c>
    </row>
    <row r="89" spans="1:6" x14ac:dyDescent="0.2">
      <c r="A89" s="41">
        <v>44050</v>
      </c>
      <c r="B89" t="s">
        <v>2</v>
      </c>
      <c r="C89" t="s">
        <v>6</v>
      </c>
      <c r="D89" t="s">
        <v>13</v>
      </c>
      <c r="E89">
        <v>4</v>
      </c>
      <c r="F89">
        <v>1220</v>
      </c>
    </row>
    <row r="90" spans="1:6" x14ac:dyDescent="0.2">
      <c r="A90" s="41">
        <v>44053</v>
      </c>
      <c r="B90" t="s">
        <v>3</v>
      </c>
      <c r="C90" t="s">
        <v>5</v>
      </c>
      <c r="D90" t="s">
        <v>12</v>
      </c>
      <c r="E90">
        <v>1</v>
      </c>
      <c r="F90">
        <v>5800</v>
      </c>
    </row>
    <row r="91" spans="1:6" x14ac:dyDescent="0.2">
      <c r="A91" s="41">
        <v>44053</v>
      </c>
      <c r="B91" t="s">
        <v>1</v>
      </c>
      <c r="C91" t="s">
        <v>6</v>
      </c>
      <c r="D91" t="s">
        <v>13</v>
      </c>
      <c r="E91">
        <v>4</v>
      </c>
      <c r="F91">
        <v>1500</v>
      </c>
    </row>
    <row r="92" spans="1:6" x14ac:dyDescent="0.2">
      <c r="A92" s="41">
        <v>44053</v>
      </c>
      <c r="B92" t="s">
        <v>2</v>
      </c>
      <c r="C92" t="s">
        <v>7</v>
      </c>
      <c r="D92" t="s">
        <v>13</v>
      </c>
      <c r="E92">
        <v>5</v>
      </c>
      <c r="F92">
        <v>9500</v>
      </c>
    </row>
    <row r="93" spans="1:6" x14ac:dyDescent="0.2">
      <c r="A93" s="41">
        <v>44054</v>
      </c>
      <c r="B93" t="s">
        <v>2</v>
      </c>
      <c r="C93" t="s">
        <v>6</v>
      </c>
      <c r="D93" t="s">
        <v>13</v>
      </c>
      <c r="E93">
        <v>5</v>
      </c>
      <c r="F93">
        <v>3200</v>
      </c>
    </row>
    <row r="94" spans="1:6" x14ac:dyDescent="0.2">
      <c r="A94" s="41">
        <v>44055</v>
      </c>
      <c r="B94" t="s">
        <v>2</v>
      </c>
      <c r="C94" t="s">
        <v>5</v>
      </c>
      <c r="D94" t="s">
        <v>13</v>
      </c>
      <c r="E94">
        <v>3</v>
      </c>
      <c r="F94">
        <v>2800</v>
      </c>
    </row>
    <row r="95" spans="1:6" x14ac:dyDescent="0.2">
      <c r="A95" s="41">
        <v>44056</v>
      </c>
      <c r="B95" t="s">
        <v>10</v>
      </c>
      <c r="C95" t="s">
        <v>5</v>
      </c>
      <c r="D95" t="s">
        <v>12</v>
      </c>
      <c r="E95">
        <v>1</v>
      </c>
      <c r="F95">
        <v>7700</v>
      </c>
    </row>
    <row r="96" spans="1:6" x14ac:dyDescent="0.2">
      <c r="A96" s="41">
        <v>44057</v>
      </c>
      <c r="B96" t="s">
        <v>3</v>
      </c>
      <c r="C96" t="s">
        <v>6</v>
      </c>
      <c r="D96" t="s">
        <v>13</v>
      </c>
      <c r="E96">
        <v>3</v>
      </c>
      <c r="F96">
        <v>2500</v>
      </c>
    </row>
    <row r="97" spans="1:6" x14ac:dyDescent="0.2">
      <c r="A97" s="41">
        <v>44061</v>
      </c>
      <c r="B97" t="s">
        <v>3</v>
      </c>
      <c r="C97" t="s">
        <v>6</v>
      </c>
      <c r="D97" t="s">
        <v>12</v>
      </c>
      <c r="E97">
        <v>1</v>
      </c>
      <c r="F97">
        <v>11360</v>
      </c>
    </row>
    <row r="98" spans="1:6" x14ac:dyDescent="0.2">
      <c r="A98" s="41">
        <v>44061</v>
      </c>
      <c r="B98" t="s">
        <v>10</v>
      </c>
      <c r="C98" t="s">
        <v>6</v>
      </c>
      <c r="D98" t="s">
        <v>12</v>
      </c>
      <c r="E98">
        <v>1</v>
      </c>
      <c r="F98">
        <v>8800</v>
      </c>
    </row>
    <row r="99" spans="1:6" x14ac:dyDescent="0.2">
      <c r="A99" s="41">
        <v>44061</v>
      </c>
      <c r="B99" t="s">
        <v>1</v>
      </c>
      <c r="C99" t="s">
        <v>8</v>
      </c>
      <c r="D99" t="s">
        <v>13</v>
      </c>
      <c r="E99">
        <v>5</v>
      </c>
      <c r="F99">
        <v>750</v>
      </c>
    </row>
    <row r="100" spans="1:6" x14ac:dyDescent="0.2">
      <c r="A100" s="41">
        <v>44061</v>
      </c>
      <c r="B100" t="s">
        <v>2</v>
      </c>
      <c r="C100" t="s">
        <v>7</v>
      </c>
      <c r="D100" t="s">
        <v>13</v>
      </c>
      <c r="E100">
        <v>4</v>
      </c>
      <c r="F100">
        <v>2540</v>
      </c>
    </row>
    <row r="101" spans="1:6" x14ac:dyDescent="0.2">
      <c r="A101" s="41">
        <v>44062</v>
      </c>
      <c r="B101" t="s">
        <v>3</v>
      </c>
      <c r="C101" t="s">
        <v>7</v>
      </c>
      <c r="D101" t="s">
        <v>12</v>
      </c>
      <c r="E101">
        <v>1</v>
      </c>
      <c r="F101">
        <v>5400</v>
      </c>
    </row>
    <row r="102" spans="1:6" x14ac:dyDescent="0.2">
      <c r="A102" s="41">
        <v>44062</v>
      </c>
      <c r="B102" t="s">
        <v>1</v>
      </c>
      <c r="C102" t="s">
        <v>6</v>
      </c>
      <c r="D102" t="s">
        <v>13</v>
      </c>
      <c r="E102">
        <v>4</v>
      </c>
      <c r="F102">
        <v>6840</v>
      </c>
    </row>
    <row r="103" spans="1:6" x14ac:dyDescent="0.2">
      <c r="A103" s="41">
        <v>44062</v>
      </c>
      <c r="B103" t="s">
        <v>2</v>
      </c>
      <c r="C103" t="s">
        <v>7</v>
      </c>
      <c r="D103" t="s">
        <v>13</v>
      </c>
      <c r="E103">
        <v>4</v>
      </c>
      <c r="F103">
        <v>3260</v>
      </c>
    </row>
    <row r="104" spans="1:6" x14ac:dyDescent="0.2">
      <c r="A104" s="41">
        <v>44062</v>
      </c>
      <c r="B104" t="s">
        <v>2</v>
      </c>
      <c r="C104" t="s">
        <v>6</v>
      </c>
      <c r="D104" t="s">
        <v>13</v>
      </c>
      <c r="E104">
        <v>4</v>
      </c>
      <c r="F104">
        <v>3500</v>
      </c>
    </row>
    <row r="105" spans="1:6" x14ac:dyDescent="0.2">
      <c r="A105" s="41">
        <v>44067</v>
      </c>
      <c r="B105" t="s">
        <v>3</v>
      </c>
      <c r="C105" t="s">
        <v>5</v>
      </c>
      <c r="D105" t="s">
        <v>12</v>
      </c>
      <c r="E105">
        <v>1</v>
      </c>
      <c r="F105">
        <v>800</v>
      </c>
    </row>
    <row r="106" spans="1:6" x14ac:dyDescent="0.2">
      <c r="A106" s="41">
        <v>44067</v>
      </c>
      <c r="B106" t="s">
        <v>1</v>
      </c>
      <c r="C106" t="s">
        <v>6</v>
      </c>
      <c r="D106" t="s">
        <v>13</v>
      </c>
      <c r="E106">
        <v>4</v>
      </c>
      <c r="F106">
        <v>1500</v>
      </c>
    </row>
    <row r="107" spans="1:6" x14ac:dyDescent="0.2">
      <c r="A107" s="41">
        <v>44067</v>
      </c>
      <c r="B107" t="s">
        <v>2</v>
      </c>
      <c r="C107" t="s">
        <v>5</v>
      </c>
      <c r="D107" t="s">
        <v>13</v>
      </c>
      <c r="E107">
        <v>4</v>
      </c>
      <c r="F107">
        <v>1800</v>
      </c>
    </row>
    <row r="108" spans="1:6" x14ac:dyDescent="0.2">
      <c r="A108" s="41">
        <v>44068</v>
      </c>
      <c r="B108" t="s">
        <v>10</v>
      </c>
      <c r="C108" t="s">
        <v>5</v>
      </c>
      <c r="D108" t="s">
        <v>12</v>
      </c>
      <c r="E108">
        <v>2</v>
      </c>
      <c r="F108">
        <v>7800</v>
      </c>
    </row>
    <row r="109" spans="1:6" x14ac:dyDescent="0.2">
      <c r="A109" s="41">
        <v>44068</v>
      </c>
      <c r="B109" t="s">
        <v>2</v>
      </c>
      <c r="C109" t="s">
        <v>6</v>
      </c>
      <c r="D109" t="s">
        <v>13</v>
      </c>
      <c r="E109">
        <v>5</v>
      </c>
      <c r="F109">
        <v>110</v>
      </c>
    </row>
    <row r="110" spans="1:6" x14ac:dyDescent="0.2">
      <c r="A110" s="41">
        <v>44069</v>
      </c>
      <c r="B110" t="s">
        <v>3</v>
      </c>
      <c r="C110" t="s">
        <v>5</v>
      </c>
      <c r="D110" t="s">
        <v>12</v>
      </c>
      <c r="E110">
        <v>1</v>
      </c>
      <c r="F110">
        <v>1850</v>
      </c>
    </row>
    <row r="111" spans="1:6" x14ac:dyDescent="0.2">
      <c r="A111" s="41">
        <v>44069</v>
      </c>
      <c r="B111" t="s">
        <v>1</v>
      </c>
      <c r="C111" t="s">
        <v>6</v>
      </c>
      <c r="D111" t="s">
        <v>13</v>
      </c>
      <c r="E111">
        <v>5</v>
      </c>
      <c r="F111">
        <v>2000</v>
      </c>
    </row>
    <row r="112" spans="1:6" x14ac:dyDescent="0.2">
      <c r="A112" s="41">
        <v>44069</v>
      </c>
      <c r="B112" t="s">
        <v>2</v>
      </c>
      <c r="C112" t="s">
        <v>7</v>
      </c>
      <c r="D112" t="s">
        <v>13</v>
      </c>
      <c r="E112">
        <v>4</v>
      </c>
      <c r="F112">
        <v>520</v>
      </c>
    </row>
    <row r="113" spans="1:6" x14ac:dyDescent="0.2">
      <c r="A113" s="41">
        <v>44070</v>
      </c>
      <c r="B113" t="s">
        <v>2</v>
      </c>
      <c r="C113" t="s">
        <v>6</v>
      </c>
      <c r="D113" t="s">
        <v>13</v>
      </c>
      <c r="E113">
        <v>3</v>
      </c>
      <c r="F113">
        <v>690</v>
      </c>
    </row>
    <row r="114" spans="1:6" x14ac:dyDescent="0.2">
      <c r="A114" s="41">
        <v>44070</v>
      </c>
      <c r="B114" t="s">
        <v>3</v>
      </c>
      <c r="C114" t="s">
        <v>6</v>
      </c>
      <c r="D114" t="s">
        <v>13</v>
      </c>
      <c r="E114">
        <v>3</v>
      </c>
      <c r="F114">
        <v>2500</v>
      </c>
    </row>
    <row r="115" spans="1:6" x14ac:dyDescent="0.2">
      <c r="A115" s="41">
        <v>44070</v>
      </c>
      <c r="B115" t="s">
        <v>10</v>
      </c>
      <c r="C115" t="s">
        <v>5</v>
      </c>
      <c r="D115" t="s">
        <v>12</v>
      </c>
      <c r="E115">
        <v>2</v>
      </c>
      <c r="F115">
        <v>7700</v>
      </c>
    </row>
    <row r="116" spans="1:6" x14ac:dyDescent="0.2">
      <c r="A116" s="41">
        <v>44070</v>
      </c>
      <c r="B116" t="s">
        <v>2</v>
      </c>
      <c r="C116" t="s">
        <v>5</v>
      </c>
      <c r="D116" t="s">
        <v>13</v>
      </c>
      <c r="E116">
        <v>3</v>
      </c>
      <c r="F116">
        <v>2800</v>
      </c>
    </row>
    <row r="117" spans="1:6" x14ac:dyDescent="0.2">
      <c r="A117" s="41">
        <v>44074</v>
      </c>
      <c r="B117" t="s">
        <v>3</v>
      </c>
      <c r="C117" t="s">
        <v>6</v>
      </c>
      <c r="D117" t="s">
        <v>12</v>
      </c>
      <c r="E117">
        <v>2</v>
      </c>
      <c r="F117">
        <v>8500</v>
      </c>
    </row>
    <row r="118" spans="1:6" x14ac:dyDescent="0.2">
      <c r="A118" s="41">
        <v>44074</v>
      </c>
      <c r="B118" t="s">
        <v>1</v>
      </c>
      <c r="C118" t="s">
        <v>8</v>
      </c>
      <c r="D118" t="s">
        <v>13</v>
      </c>
      <c r="E118">
        <v>5</v>
      </c>
      <c r="F118">
        <v>250</v>
      </c>
    </row>
    <row r="119" spans="1:6" x14ac:dyDescent="0.2">
      <c r="A119" s="41">
        <v>44074</v>
      </c>
      <c r="B119" t="s">
        <v>2</v>
      </c>
      <c r="C119" t="s">
        <v>7</v>
      </c>
      <c r="D119" t="s">
        <v>13</v>
      </c>
      <c r="E119">
        <v>3</v>
      </c>
      <c r="F119">
        <v>2540</v>
      </c>
    </row>
    <row r="120" spans="1:6" x14ac:dyDescent="0.2">
      <c r="A120" s="41">
        <v>44075</v>
      </c>
      <c r="B120" t="s">
        <v>10</v>
      </c>
      <c r="C120" t="s">
        <v>6</v>
      </c>
      <c r="D120" t="s">
        <v>12</v>
      </c>
      <c r="E120">
        <v>2</v>
      </c>
      <c r="F120">
        <v>650</v>
      </c>
    </row>
    <row r="121" spans="1:6" x14ac:dyDescent="0.2">
      <c r="A121" s="41">
        <v>44076</v>
      </c>
      <c r="B121" t="s">
        <v>10</v>
      </c>
      <c r="C121" t="s">
        <v>5</v>
      </c>
      <c r="D121" t="s">
        <v>13</v>
      </c>
      <c r="E121">
        <v>4</v>
      </c>
      <c r="F121">
        <v>2400</v>
      </c>
    </row>
    <row r="122" spans="1:6" x14ac:dyDescent="0.2">
      <c r="A122" s="41">
        <v>44076</v>
      </c>
      <c r="B122" t="s">
        <v>2</v>
      </c>
      <c r="C122" t="s">
        <v>7</v>
      </c>
      <c r="D122" t="s">
        <v>13</v>
      </c>
      <c r="E122">
        <v>3</v>
      </c>
      <c r="F122">
        <v>320</v>
      </c>
    </row>
    <row r="123" spans="1:6" x14ac:dyDescent="0.2">
      <c r="A123" s="41">
        <v>44076</v>
      </c>
      <c r="B123" t="s">
        <v>2</v>
      </c>
      <c r="C123" t="s">
        <v>5</v>
      </c>
      <c r="D123" t="s">
        <v>13</v>
      </c>
      <c r="E123">
        <v>3</v>
      </c>
      <c r="F123">
        <v>6500</v>
      </c>
    </row>
    <row r="124" spans="1:6" x14ac:dyDescent="0.2">
      <c r="A124" s="41">
        <v>44077</v>
      </c>
      <c r="B124" t="s">
        <v>1</v>
      </c>
      <c r="C124" t="s">
        <v>6</v>
      </c>
      <c r="D124" t="s">
        <v>13</v>
      </c>
      <c r="E124">
        <v>3</v>
      </c>
      <c r="F124">
        <v>5000</v>
      </c>
    </row>
    <row r="125" spans="1:6" x14ac:dyDescent="0.2">
      <c r="A125" s="41">
        <v>44077</v>
      </c>
      <c r="B125" t="s">
        <v>2</v>
      </c>
      <c r="C125" t="s">
        <v>6</v>
      </c>
      <c r="D125" t="s">
        <v>13</v>
      </c>
      <c r="E125">
        <v>3</v>
      </c>
      <c r="F125">
        <v>3500</v>
      </c>
    </row>
    <row r="126" spans="1:6" x14ac:dyDescent="0.2">
      <c r="A126" s="41">
        <v>44078</v>
      </c>
      <c r="B126" t="s">
        <v>3</v>
      </c>
      <c r="C126" t="s">
        <v>5</v>
      </c>
      <c r="D126" t="s">
        <v>12</v>
      </c>
      <c r="E126">
        <v>1</v>
      </c>
      <c r="F126">
        <v>3500</v>
      </c>
    </row>
    <row r="127" spans="1:6" x14ac:dyDescent="0.2">
      <c r="A127" s="41">
        <v>44078</v>
      </c>
      <c r="B127" t="s">
        <v>1</v>
      </c>
      <c r="C127" t="s">
        <v>6</v>
      </c>
      <c r="D127" t="s">
        <v>13</v>
      </c>
      <c r="E127">
        <v>5</v>
      </c>
      <c r="F127">
        <v>1500</v>
      </c>
    </row>
    <row r="128" spans="1:6" x14ac:dyDescent="0.2">
      <c r="A128" s="41">
        <v>44078</v>
      </c>
      <c r="B128" t="s">
        <v>2</v>
      </c>
      <c r="C128" t="s">
        <v>5</v>
      </c>
      <c r="D128" t="s">
        <v>13</v>
      </c>
      <c r="E128">
        <v>3</v>
      </c>
      <c r="F128">
        <v>1800</v>
      </c>
    </row>
    <row r="129" spans="1:6" x14ac:dyDescent="0.2">
      <c r="A129" s="41">
        <v>44081</v>
      </c>
      <c r="B129" t="s">
        <v>3</v>
      </c>
      <c r="C129" t="s">
        <v>6</v>
      </c>
      <c r="D129" t="s">
        <v>12</v>
      </c>
      <c r="E129">
        <v>1</v>
      </c>
      <c r="F129">
        <v>8000</v>
      </c>
    </row>
    <row r="130" spans="1:6" x14ac:dyDescent="0.2">
      <c r="A130" s="41">
        <v>44081</v>
      </c>
      <c r="B130" t="s">
        <v>10</v>
      </c>
      <c r="C130" t="s">
        <v>6</v>
      </c>
      <c r="D130" t="s">
        <v>12</v>
      </c>
      <c r="E130">
        <v>2</v>
      </c>
      <c r="F130">
        <v>5100</v>
      </c>
    </row>
    <row r="131" spans="1:6" x14ac:dyDescent="0.2">
      <c r="A131" s="41">
        <v>44081</v>
      </c>
      <c r="B131" t="s">
        <v>1</v>
      </c>
      <c r="C131" t="s">
        <v>8</v>
      </c>
      <c r="D131" t="s">
        <v>13</v>
      </c>
      <c r="E131">
        <v>4</v>
      </c>
      <c r="F131">
        <v>650</v>
      </c>
    </row>
    <row r="132" spans="1:6" x14ac:dyDescent="0.2">
      <c r="A132" s="41">
        <v>44082</v>
      </c>
      <c r="B132" t="s">
        <v>2</v>
      </c>
      <c r="C132" t="s">
        <v>7</v>
      </c>
      <c r="D132" t="s">
        <v>13</v>
      </c>
      <c r="E132">
        <v>5</v>
      </c>
      <c r="F132">
        <v>320</v>
      </c>
    </row>
    <row r="133" spans="1:6" x14ac:dyDescent="0.2">
      <c r="A133" s="41">
        <v>44083</v>
      </c>
      <c r="B133" t="s">
        <v>3</v>
      </c>
      <c r="C133" t="s">
        <v>7</v>
      </c>
      <c r="D133" t="s">
        <v>12</v>
      </c>
      <c r="E133">
        <v>2</v>
      </c>
      <c r="F133">
        <v>3500</v>
      </c>
    </row>
    <row r="134" spans="1:6" x14ac:dyDescent="0.2">
      <c r="A134" s="41">
        <v>44083</v>
      </c>
      <c r="B134" t="s">
        <v>1</v>
      </c>
      <c r="C134" t="s">
        <v>6</v>
      </c>
      <c r="D134" t="s">
        <v>13</v>
      </c>
      <c r="E134">
        <v>3</v>
      </c>
      <c r="F134">
        <v>2840</v>
      </c>
    </row>
    <row r="135" spans="1:6" x14ac:dyDescent="0.2">
      <c r="A135" s="41">
        <v>44084</v>
      </c>
      <c r="B135" t="s">
        <v>3</v>
      </c>
      <c r="C135" t="s">
        <v>7</v>
      </c>
      <c r="D135" t="s">
        <v>13</v>
      </c>
      <c r="E135">
        <v>3</v>
      </c>
      <c r="F135">
        <v>520</v>
      </c>
    </row>
    <row r="136" spans="1:6" x14ac:dyDescent="0.2">
      <c r="A136" s="41">
        <v>44084</v>
      </c>
      <c r="B136" t="s">
        <v>1</v>
      </c>
      <c r="C136" t="s">
        <v>5</v>
      </c>
      <c r="D136" t="s">
        <v>13</v>
      </c>
      <c r="E136">
        <v>3</v>
      </c>
      <c r="F136">
        <v>380</v>
      </c>
    </row>
    <row r="137" spans="1:6" x14ac:dyDescent="0.2">
      <c r="A137" s="41">
        <v>44084</v>
      </c>
      <c r="B137" t="s">
        <v>2</v>
      </c>
      <c r="C137" t="s">
        <v>6</v>
      </c>
      <c r="D137" t="s">
        <v>13</v>
      </c>
      <c r="E137">
        <v>5</v>
      </c>
      <c r="F137">
        <v>5550</v>
      </c>
    </row>
    <row r="138" spans="1:6" x14ac:dyDescent="0.2">
      <c r="A138" s="41">
        <v>44085</v>
      </c>
      <c r="B138" t="s">
        <v>10</v>
      </c>
      <c r="C138" t="s">
        <v>5</v>
      </c>
      <c r="D138" t="s">
        <v>12</v>
      </c>
      <c r="E138">
        <v>2</v>
      </c>
      <c r="F138">
        <v>650</v>
      </c>
    </row>
    <row r="139" spans="1:6" x14ac:dyDescent="0.2">
      <c r="A139" s="41">
        <v>44085</v>
      </c>
      <c r="B139" t="s">
        <v>1</v>
      </c>
      <c r="C139" t="s">
        <v>5</v>
      </c>
      <c r="D139" t="s">
        <v>13</v>
      </c>
      <c r="E139">
        <v>4</v>
      </c>
      <c r="F139">
        <v>2800</v>
      </c>
    </row>
    <row r="140" spans="1:6" x14ac:dyDescent="0.2">
      <c r="A140" s="41">
        <v>44085</v>
      </c>
      <c r="B140" t="s">
        <v>2</v>
      </c>
      <c r="C140" t="s">
        <v>6</v>
      </c>
      <c r="D140" t="s">
        <v>13</v>
      </c>
      <c r="E140">
        <v>4</v>
      </c>
      <c r="F140">
        <v>690</v>
      </c>
    </row>
    <row r="141" spans="1:6" x14ac:dyDescent="0.2">
      <c r="A141" s="41">
        <v>44088</v>
      </c>
      <c r="B141" t="s">
        <v>2</v>
      </c>
      <c r="C141" t="s">
        <v>5</v>
      </c>
      <c r="D141" t="s">
        <v>13</v>
      </c>
      <c r="E141">
        <v>5</v>
      </c>
      <c r="F141">
        <v>6500</v>
      </c>
    </row>
    <row r="142" spans="1:6" x14ac:dyDescent="0.2">
      <c r="A142" s="41">
        <v>44088</v>
      </c>
      <c r="B142" t="s">
        <v>1</v>
      </c>
      <c r="C142" t="s">
        <v>6</v>
      </c>
      <c r="D142" t="s">
        <v>13</v>
      </c>
      <c r="E142">
        <v>4</v>
      </c>
      <c r="F142">
        <v>5000</v>
      </c>
    </row>
    <row r="143" spans="1:6" x14ac:dyDescent="0.2">
      <c r="A143" s="41">
        <v>44088</v>
      </c>
      <c r="B143" t="s">
        <v>2</v>
      </c>
      <c r="C143" t="s">
        <v>6</v>
      </c>
      <c r="D143" t="s">
        <v>13</v>
      </c>
      <c r="E143">
        <v>3</v>
      </c>
      <c r="F143">
        <v>3500</v>
      </c>
    </row>
    <row r="144" spans="1:6" x14ac:dyDescent="0.2">
      <c r="A144" s="41">
        <v>44088</v>
      </c>
      <c r="B144" t="s">
        <v>3</v>
      </c>
      <c r="C144" t="s">
        <v>5</v>
      </c>
      <c r="D144" t="s">
        <v>12</v>
      </c>
      <c r="E144">
        <v>2</v>
      </c>
      <c r="F144">
        <v>3500</v>
      </c>
    </row>
    <row r="145" spans="1:6" x14ac:dyDescent="0.2">
      <c r="A145" s="41">
        <v>44089</v>
      </c>
      <c r="B145" t="s">
        <v>1</v>
      </c>
      <c r="C145" t="s">
        <v>6</v>
      </c>
      <c r="D145" t="s">
        <v>13</v>
      </c>
      <c r="E145">
        <v>4</v>
      </c>
      <c r="F145">
        <v>1500</v>
      </c>
    </row>
    <row r="146" spans="1:6" x14ac:dyDescent="0.2">
      <c r="A146" s="41">
        <v>44089</v>
      </c>
      <c r="B146" t="s">
        <v>2</v>
      </c>
      <c r="C146" t="s">
        <v>5</v>
      </c>
      <c r="D146" t="s">
        <v>13</v>
      </c>
      <c r="E146">
        <v>4</v>
      </c>
      <c r="F146">
        <v>1800</v>
      </c>
    </row>
    <row r="147" spans="1:6" x14ac:dyDescent="0.2">
      <c r="A147" s="41">
        <v>44089</v>
      </c>
      <c r="B147" t="s">
        <v>3</v>
      </c>
      <c r="C147" t="s">
        <v>6</v>
      </c>
      <c r="D147" t="s">
        <v>12</v>
      </c>
      <c r="E147">
        <v>2</v>
      </c>
      <c r="F147">
        <v>8000</v>
      </c>
    </row>
    <row r="148" spans="1:6" x14ac:dyDescent="0.2">
      <c r="A148" s="41">
        <v>44090</v>
      </c>
      <c r="B148" t="s">
        <v>10</v>
      </c>
      <c r="C148" t="s">
        <v>6</v>
      </c>
      <c r="D148" t="s">
        <v>12</v>
      </c>
      <c r="E148">
        <v>1</v>
      </c>
      <c r="F148">
        <v>5100</v>
      </c>
    </row>
    <row r="149" spans="1:6" x14ac:dyDescent="0.2">
      <c r="A149" s="41">
        <v>44090</v>
      </c>
      <c r="B149" t="s">
        <v>1</v>
      </c>
      <c r="C149" t="s">
        <v>8</v>
      </c>
      <c r="D149" t="s">
        <v>13</v>
      </c>
      <c r="E149">
        <v>5</v>
      </c>
      <c r="F149">
        <v>650</v>
      </c>
    </row>
    <row r="150" spans="1:6" x14ac:dyDescent="0.2">
      <c r="A150" s="41">
        <v>44090</v>
      </c>
      <c r="B150" t="s">
        <v>2</v>
      </c>
      <c r="C150" t="s">
        <v>7</v>
      </c>
      <c r="D150" t="s">
        <v>13</v>
      </c>
      <c r="E150">
        <v>3</v>
      </c>
      <c r="F150">
        <v>320</v>
      </c>
    </row>
    <row r="151" spans="1:6" x14ac:dyDescent="0.2">
      <c r="A151" s="41">
        <v>44090</v>
      </c>
      <c r="B151" t="s">
        <v>3</v>
      </c>
      <c r="C151" t="s">
        <v>7</v>
      </c>
      <c r="D151" t="s">
        <v>12</v>
      </c>
      <c r="E151">
        <v>1</v>
      </c>
      <c r="F151">
        <v>3500</v>
      </c>
    </row>
    <row r="152" spans="1:6" x14ac:dyDescent="0.2">
      <c r="A152" s="41">
        <v>44091</v>
      </c>
      <c r="B152" t="s">
        <v>1</v>
      </c>
      <c r="C152" t="s">
        <v>6</v>
      </c>
      <c r="D152" t="s">
        <v>13</v>
      </c>
      <c r="E152">
        <v>4</v>
      </c>
      <c r="F152">
        <v>2840</v>
      </c>
    </row>
    <row r="153" spans="1:6" x14ac:dyDescent="0.2">
      <c r="A153" s="41">
        <v>44091</v>
      </c>
      <c r="B153" t="s">
        <v>3</v>
      </c>
      <c r="C153" t="s">
        <v>7</v>
      </c>
      <c r="D153" t="s">
        <v>13</v>
      </c>
      <c r="E153">
        <v>4</v>
      </c>
      <c r="F153">
        <v>520</v>
      </c>
    </row>
    <row r="154" spans="1:6" x14ac:dyDescent="0.2">
      <c r="A154" s="41">
        <v>44091</v>
      </c>
      <c r="B154" t="s">
        <v>1</v>
      </c>
      <c r="C154" t="s">
        <v>5</v>
      </c>
      <c r="D154" t="s">
        <v>13</v>
      </c>
      <c r="E154">
        <v>3</v>
      </c>
      <c r="F154">
        <v>380</v>
      </c>
    </row>
    <row r="155" spans="1:6" x14ac:dyDescent="0.2">
      <c r="A155" s="41">
        <v>44091</v>
      </c>
      <c r="B155" t="s">
        <v>2</v>
      </c>
      <c r="C155" t="s">
        <v>6</v>
      </c>
      <c r="D155" t="s">
        <v>13</v>
      </c>
      <c r="E155">
        <v>3</v>
      </c>
      <c r="F155">
        <v>5550</v>
      </c>
    </row>
    <row r="156" spans="1:6" x14ac:dyDescent="0.2">
      <c r="A156" s="41">
        <v>44092</v>
      </c>
      <c r="B156" t="s">
        <v>3</v>
      </c>
      <c r="C156" t="s">
        <v>6</v>
      </c>
      <c r="D156" t="s">
        <v>12</v>
      </c>
      <c r="E156">
        <v>2</v>
      </c>
      <c r="F156">
        <v>8000</v>
      </c>
    </row>
    <row r="157" spans="1:6" x14ac:dyDescent="0.2">
      <c r="A157" s="41">
        <v>44092</v>
      </c>
      <c r="B157" t="s">
        <v>10</v>
      </c>
      <c r="C157" t="s">
        <v>6</v>
      </c>
      <c r="D157" t="s">
        <v>12</v>
      </c>
      <c r="E157">
        <v>2</v>
      </c>
      <c r="F157">
        <v>5100</v>
      </c>
    </row>
    <row r="158" spans="1:6" x14ac:dyDescent="0.2">
      <c r="A158" s="41">
        <v>44092</v>
      </c>
      <c r="B158" t="s">
        <v>1</v>
      </c>
      <c r="C158" t="s">
        <v>8</v>
      </c>
      <c r="D158" t="s">
        <v>13</v>
      </c>
      <c r="E158">
        <v>3</v>
      </c>
      <c r="F158">
        <v>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sol-ese-1-giorno3</vt:lpstr>
      <vt:lpstr>sol-2-ese-2-giorno3</vt:lpstr>
      <vt:lpstr>Grafici</vt:lpstr>
      <vt:lpstr>Grafici-2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2022-10-19T15:38:05Z</dcterms:modified>
</cp:coreProperties>
</file>