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Documents/GitHub/epicode-data-analyst/Week4/Day3/"/>
    </mc:Choice>
  </mc:AlternateContent>
  <xr:revisionPtr revIDLastSave="0" documentId="8_{DD2B72D9-0494-2847-8019-B5F564B87F53}" xr6:coauthVersionLast="47" xr6:coauthVersionMax="47" xr10:uidLastSave="{00000000-0000-0000-0000-000000000000}"/>
  <bookViews>
    <workbookView xWindow="-7220" yWindow="-21100" windowWidth="38400" windowHeight="21100" activeTab="2" xr2:uid="{6FC7AB22-6FD2-5A40-B0D5-4BC69E646FF4}"/>
  </bookViews>
  <sheets>
    <sheet name="Foglio1" sheetId="1" r:id="rId1"/>
    <sheet name="correlazione" sheetId="3" r:id="rId2"/>
    <sheet name="Tabelle" sheetId="2" r:id="rId3"/>
    <sheet name="Grafici" sheetId="5" r:id="rId4"/>
  </sheets>
  <definedNames>
    <definedName name="_xlchart.v1.0" hidden="1">Tabelle!$A$2:$A$8</definedName>
    <definedName name="_xlchart.v1.1" hidden="1">Tabelle!$B$1</definedName>
    <definedName name="_xlchart.v1.10" hidden="1">Tabelle!$B$2:$B$8</definedName>
    <definedName name="_xlchart.v1.11" hidden="1">Tabelle!$C$1</definedName>
    <definedName name="_xlchart.v1.12" hidden="1">Tabelle!$C$2:$C$8</definedName>
    <definedName name="_xlchart.v1.13" hidden="1">Tabelle!$A$15:$A$26</definedName>
    <definedName name="_xlchart.v1.14" hidden="1">Tabelle!$B$14</definedName>
    <definedName name="_xlchart.v1.15" hidden="1">Tabelle!$B$15:$B$26</definedName>
    <definedName name="_xlchart.v1.16" hidden="1">Tabelle!$C$14</definedName>
    <definedName name="_xlchart.v1.17" hidden="1">Tabelle!$C$15:$C$26</definedName>
    <definedName name="_xlchart.v1.18" hidden="1">Tabelle!$A$15:$A$26</definedName>
    <definedName name="_xlchart.v1.19" hidden="1">Tabelle!$B$14</definedName>
    <definedName name="_xlchart.v1.2" hidden="1">Tabelle!$B$2:$B$8</definedName>
    <definedName name="_xlchart.v1.20" hidden="1">Tabelle!$B$15:$B$26</definedName>
    <definedName name="_xlchart.v1.21" hidden="1">Tabelle!$C$14</definedName>
    <definedName name="_xlchart.v1.22" hidden="1">Tabelle!$C$15:$C$26</definedName>
    <definedName name="_xlchart.v1.3" hidden="1">Tabelle!$A$15:$A$26</definedName>
    <definedName name="_xlchart.v1.4" hidden="1">Tabelle!$B$14</definedName>
    <definedName name="_xlchart.v1.5" hidden="1">Tabelle!$B$15:$B$26</definedName>
    <definedName name="_xlchart.v1.6" hidden="1">Tabelle!$C$14</definedName>
    <definedName name="_xlchart.v1.7" hidden="1">Tabelle!$C$15:$C$26</definedName>
    <definedName name="_xlchart.v1.8" hidden="1">Tabelle!$A$2:$A$8</definedName>
    <definedName name="_xlchart.v1.9" hidden="1">Tabelle!$B$1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6" i="1" l="1"/>
  <c r="J77" i="1"/>
  <c r="J78" i="1"/>
  <c r="I78" i="1"/>
  <c r="I77" i="1"/>
  <c r="I76" i="1"/>
  <c r="A77" i="1" a="1"/>
  <c r="A77" i="1" s="1"/>
  <c r="A74" i="1"/>
  <c r="A71" i="1"/>
  <c r="A68" i="1"/>
  <c r="A67" i="1"/>
  <c r="G62" i="1"/>
  <c r="G61" i="1"/>
  <c r="G40" i="1"/>
  <c r="G29" i="1"/>
  <c r="E11" i="1"/>
  <c r="E12" i="1"/>
  <c r="E13" i="1"/>
  <c r="E14" i="1"/>
  <c r="E15" i="1"/>
  <c r="E16" i="1"/>
  <c r="E17" i="1"/>
  <c r="E18" i="1"/>
  <c r="E20" i="1"/>
  <c r="E19" i="1"/>
  <c r="D3" i="1"/>
  <c r="F3" i="1" s="1"/>
  <c r="D4" i="1"/>
  <c r="F4" i="1" s="1"/>
  <c r="D2" i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<sst xmlns="http://schemas.openxmlformats.org/spreadsheetml/2006/main" count="159" uniqueCount="79">
  <si>
    <t>Oggetto</t>
  </si>
  <si>
    <t xml:space="preserve">Prezzo </t>
  </si>
  <si>
    <t>Quantita</t>
  </si>
  <si>
    <t>venduto</t>
  </si>
  <si>
    <t>formula</t>
  </si>
  <si>
    <t>iva esclusa</t>
  </si>
  <si>
    <t>iva</t>
  </si>
  <si>
    <t>id_01</t>
  </si>
  <si>
    <t>id_02</t>
  </si>
  <si>
    <t>id_03</t>
  </si>
  <si>
    <t>Nome</t>
  </si>
  <si>
    <t>eta</t>
  </si>
  <si>
    <t>settore</t>
  </si>
  <si>
    <t>incentivo</t>
  </si>
  <si>
    <t>Produzione</t>
  </si>
  <si>
    <t>Commerciale</t>
  </si>
  <si>
    <t>anni di servizio</t>
  </si>
  <si>
    <t>giovanni</t>
  </si>
  <si>
    <t>michele</t>
  </si>
  <si>
    <t>rosario</t>
  </si>
  <si>
    <t>giuseppe</t>
  </si>
  <si>
    <t>giordano</t>
  </si>
  <si>
    <t>maria</t>
  </si>
  <si>
    <t>mara</t>
  </si>
  <si>
    <t>Operatore E. =SE(E(B18&gt;10;D18="Produzione");500;100)</t>
  </si>
  <si>
    <t>CALCOLA FATTURATO COMPLESSIVO</t>
  </si>
  <si>
    <t>SETTORE</t>
  </si>
  <si>
    <t>FATTURATO</t>
  </si>
  <si>
    <t>REGIONE</t>
  </si>
  <si>
    <t>friuli</t>
  </si>
  <si>
    <t>lombardia</t>
  </si>
  <si>
    <t>Venditore</t>
  </si>
  <si>
    <t>rossi</t>
  </si>
  <si>
    <t>verdi</t>
  </si>
  <si>
    <t>bianchi</t>
  </si>
  <si>
    <t>neri</t>
  </si>
  <si>
    <t>veneto</t>
  </si>
  <si>
    <t>campania</t>
  </si>
  <si>
    <t>cancelleria</t>
  </si>
  <si>
    <t>informatica</t>
  </si>
  <si>
    <t>Totale</t>
  </si>
  <si>
    <t>Operatore SOMMA.SE =SOMMA.SE(B26:B32;"Rossi";E26:E32)</t>
  </si>
  <si>
    <t>Categoria prodotto</t>
  </si>
  <si>
    <t>codice</t>
  </si>
  <si>
    <t>modello</t>
  </si>
  <si>
    <t>prezzo</t>
  </si>
  <si>
    <t>giacche</t>
  </si>
  <si>
    <t>pantaloni</t>
  </si>
  <si>
    <t>a3</t>
  </si>
  <si>
    <t>a4</t>
  </si>
  <si>
    <t>a5</t>
  </si>
  <si>
    <t>a6</t>
  </si>
  <si>
    <t xml:space="preserve">mono </t>
  </si>
  <si>
    <t>evol</t>
  </si>
  <si>
    <t>router</t>
  </si>
  <si>
    <t>focus</t>
  </si>
  <si>
    <t>Indice e confronta = INDICE(B58:E61;CONFRONTA(C58;C58:C61;0);1)</t>
  </si>
  <si>
    <t>piumino</t>
  </si>
  <si>
    <t>solzione con matrice</t>
  </si>
  <si>
    <t>soluzione con colonna</t>
  </si>
  <si>
    <t>Indice e confronta = INDICE(B60:B63;CONFRONTA(E62;E60:E63;0))</t>
  </si>
  <si>
    <t>festività</t>
  </si>
  <si>
    <t>data attuale</t>
  </si>
  <si>
    <t>numero settimana</t>
  </si>
  <si>
    <t>gennaio</t>
  </si>
  <si>
    <t>febbraio</t>
  </si>
  <si>
    <t>marzo</t>
  </si>
  <si>
    <t>aprile</t>
  </si>
  <si>
    <t>maggio</t>
  </si>
  <si>
    <t>giugno</t>
  </si>
  <si>
    <t>luglio</t>
  </si>
  <si>
    <t>Mese</t>
  </si>
  <si>
    <t>Agenzia Alfa</t>
  </si>
  <si>
    <t>Agenzia Beta</t>
  </si>
  <si>
    <t>Colonna 1</t>
  </si>
  <si>
    <t>Colonna 2</t>
  </si>
  <si>
    <t>Anni</t>
  </si>
  <si>
    <t>ISTOGRAMMI</t>
  </si>
  <si>
    <t>A LINEE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</si>
</sst>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\ &quot;€&quot;"/>
    <numFmt numFmtId="169" formatCode="#,##0\ &quot;€&quot;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0"/>
      <name val="Calibri (Corpo)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6" fontId="0" fillId="0" borderId="0" xfId="0" applyNumberFormat="1"/>
    <xf numFmtId="9" fontId="0" fillId="0" borderId="0" xfId="1" applyFont="1"/>
    <xf numFmtId="0" fontId="0" fillId="0" borderId="0" xfId="0" applyNumberFormat="1"/>
    <xf numFmtId="0" fontId="3" fillId="0" borderId="0" xfId="0" applyFont="1"/>
    <xf numFmtId="166" fontId="4" fillId="0" borderId="0" xfId="0" applyNumberFormat="1" applyFont="1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0" fillId="0" borderId="4" xfId="0" applyBorder="1"/>
    <xf numFmtId="169" fontId="0" fillId="0" borderId="4" xfId="0" applyNumberFormat="1" applyBorder="1"/>
    <xf numFmtId="0" fontId="2" fillId="2" borderId="4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6-664D-AD56-3BA3331C23DE}"/>
            </c:ext>
          </c:extLst>
        </c:ser>
        <c:ser>
          <c:idx val="1"/>
          <c:order val="1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E6-664D-AD56-3BA3331C2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4043776"/>
        <c:axId val="384288848"/>
        <c:axId val="0"/>
      </c:bar3DChart>
      <c:catAx>
        <c:axId val="38404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288848"/>
        <c:crosses val="autoZero"/>
        <c:auto val="1"/>
        <c:lblAlgn val="ctr"/>
        <c:lblOffset val="100"/>
        <c:noMultiLvlLbl val="0"/>
      </c:catAx>
      <c:valAx>
        <c:axId val="3842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0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AGENZIA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9-4F4C-B358-C9F294957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579375"/>
        <c:axId val="594379023"/>
      </c:barChart>
      <c:catAx>
        <c:axId val="59357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4379023"/>
        <c:crosses val="autoZero"/>
        <c:auto val="1"/>
        <c:lblAlgn val="ctr"/>
        <c:lblOffset val="100"/>
        <c:noMultiLvlLbl val="0"/>
      </c:catAx>
      <c:valAx>
        <c:axId val="5943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57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8-FF4C-B959-62C10A6630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318160"/>
        <c:axId val="89151391"/>
      </c:barChart>
      <c:catAx>
        <c:axId val="5703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51391"/>
        <c:crosses val="autoZero"/>
        <c:auto val="1"/>
        <c:lblAlgn val="ctr"/>
        <c:lblOffset val="100"/>
        <c:noMultiLvlLbl val="0"/>
      </c:catAx>
      <c:valAx>
        <c:axId val="891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031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FATTURATO ANNUO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F-E845-8659-871DEDA66FDB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F-E845-8659-871DEDA66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868304"/>
        <c:axId val="1917894272"/>
      </c:lineChart>
      <c:catAx>
        <c:axId val="191786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894272"/>
        <c:crosses val="autoZero"/>
        <c:auto val="1"/>
        <c:lblAlgn val="ctr"/>
        <c:lblOffset val="100"/>
        <c:noMultiLvlLbl val="0"/>
      </c:catAx>
      <c:valAx>
        <c:axId val="19178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86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F-5349-BFF1-D58336626331}"/>
            </c:ext>
          </c:extLst>
        </c:ser>
        <c:ser>
          <c:idx val="1"/>
          <c:order val="1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F-5349-BFF1-D58336626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7941440"/>
        <c:axId val="1917968800"/>
      </c:lineChart>
      <c:catAx>
        <c:axId val="191794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968800"/>
        <c:crosses val="autoZero"/>
        <c:auto val="1"/>
        <c:lblAlgn val="ctr"/>
        <c:lblOffset val="100"/>
        <c:noMultiLvlLbl val="0"/>
      </c:catAx>
      <c:valAx>
        <c:axId val="191796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179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 ANNUALE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F-3E4A-AD32-049970124B64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DF-3E4A-AD32-049970124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222848"/>
        <c:axId val="1841347728"/>
      </c:barChart>
      <c:catAx>
        <c:axId val="38422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1347728"/>
        <c:crosses val="autoZero"/>
        <c:auto val="1"/>
        <c:lblAlgn val="ctr"/>
        <c:lblOffset val="100"/>
        <c:noMultiLvlLbl val="0"/>
      </c:catAx>
      <c:valAx>
        <c:axId val="18413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2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A-FC48-A70F-E96A8276B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2431"/>
        <c:axId val="1582758624"/>
      </c:lineChart>
      <c:catAx>
        <c:axId val="4242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2758624"/>
        <c:crosses val="autoZero"/>
        <c:auto val="1"/>
        <c:lblAlgn val="ctr"/>
        <c:lblOffset val="100"/>
        <c:noMultiLvlLbl val="0"/>
      </c:catAx>
      <c:valAx>
        <c:axId val="15827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4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AGENZIA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8-4849-870F-3D9FC2BE6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1807"/>
        <c:axId val="76866735"/>
      </c:lineChart>
      <c:catAx>
        <c:axId val="769318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866735"/>
        <c:crosses val="autoZero"/>
        <c:auto val="1"/>
        <c:lblAlgn val="ctr"/>
        <c:lblOffset val="100"/>
        <c:noMultiLvlLbl val="0"/>
      </c:catAx>
      <c:valAx>
        <c:axId val="7686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B-9046-A14D-76EBD1296587}"/>
            </c:ext>
          </c:extLst>
        </c:ser>
        <c:ser>
          <c:idx val="1"/>
          <c:order val="1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B-9046-A14D-76EBD1296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4043776"/>
        <c:axId val="384288848"/>
        <c:axId val="0"/>
      </c:bar3DChart>
      <c:catAx>
        <c:axId val="38404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288848"/>
        <c:crosses val="autoZero"/>
        <c:auto val="1"/>
        <c:lblAlgn val="ctr"/>
        <c:lblOffset val="100"/>
        <c:noMultiLvlLbl val="0"/>
      </c:catAx>
      <c:valAx>
        <c:axId val="3842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0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AGENZIA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Tabelle!$C$1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Tabelle!$C$2:$C$8</c:f>
              <c:numCache>
                <c:formatCode>#,##0\ "€"</c:formatCode>
                <c:ptCount val="7"/>
                <c:pt idx="0">
                  <c:v>19500</c:v>
                </c:pt>
                <c:pt idx="1">
                  <c:v>21000</c:v>
                </c:pt>
                <c:pt idx="2">
                  <c:v>23450</c:v>
                </c:pt>
                <c:pt idx="3">
                  <c:v>22000</c:v>
                </c:pt>
                <c:pt idx="4">
                  <c:v>23400</c:v>
                </c:pt>
                <c:pt idx="5">
                  <c:v>24600</c:v>
                </c:pt>
                <c:pt idx="6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9-2C47-BFC3-B38B57DB3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579375"/>
        <c:axId val="594379023"/>
      </c:barChart>
      <c:catAx>
        <c:axId val="59357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4379023"/>
        <c:crosses val="autoZero"/>
        <c:auto val="1"/>
        <c:lblAlgn val="ctr"/>
        <c:lblOffset val="100"/>
        <c:noMultiLvlLbl val="0"/>
      </c:catAx>
      <c:valAx>
        <c:axId val="5943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57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AGENZIA ALFA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Tabelle!$B$1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Tabelle!$A$2:$A$8</c:f>
              <c:strCache>
                <c:ptCount val="7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</c:strCache>
            </c:strRef>
          </c:cat>
          <c:val>
            <c:numRef>
              <c:f>Tabelle!$B$2:$B$8</c:f>
              <c:numCache>
                <c:formatCode>#,##0\ "€"</c:formatCode>
                <c:ptCount val="7"/>
                <c:pt idx="0">
                  <c:v>34000</c:v>
                </c:pt>
                <c:pt idx="1">
                  <c:v>32000</c:v>
                </c:pt>
                <c:pt idx="2">
                  <c:v>31000</c:v>
                </c:pt>
                <c:pt idx="3">
                  <c:v>31500</c:v>
                </c:pt>
                <c:pt idx="4">
                  <c:v>30500</c:v>
                </c:pt>
                <c:pt idx="5">
                  <c:v>29500</c:v>
                </c:pt>
                <c:pt idx="6">
                  <c:v>28500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4-504E-9714-81DA3CDD25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0318160"/>
        <c:axId val="89151391"/>
      </c:barChart>
      <c:catAx>
        <c:axId val="5703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151391"/>
        <c:crosses val="autoZero"/>
        <c:auto val="1"/>
        <c:lblAlgn val="ctr"/>
        <c:lblOffset val="100"/>
        <c:noMultiLvlLbl val="0"/>
      </c:catAx>
      <c:valAx>
        <c:axId val="8915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031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FATTURATO ANNUALE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Tabelle!$B$14</c:f>
              <c:strCache>
                <c:ptCount val="1"/>
                <c:pt idx="0">
                  <c:v>Agenzia Alfa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Tabelle!$B$15:$B$26</c:f>
              <c:numCache>
                <c:formatCode>#,##0\ "€"</c:formatCode>
                <c:ptCount val="12"/>
                <c:pt idx="0">
                  <c:v>285000</c:v>
                </c:pt>
                <c:pt idx="1">
                  <c:v>267500</c:v>
                </c:pt>
                <c:pt idx="2">
                  <c:v>305000</c:v>
                </c:pt>
                <c:pt idx="3">
                  <c:v>285000</c:v>
                </c:pt>
                <c:pt idx="4">
                  <c:v>267500</c:v>
                </c:pt>
                <c:pt idx="5">
                  <c:v>249400</c:v>
                </c:pt>
                <c:pt idx="6">
                  <c:v>231300</c:v>
                </c:pt>
                <c:pt idx="7">
                  <c:v>267500</c:v>
                </c:pt>
                <c:pt idx="8">
                  <c:v>195100</c:v>
                </c:pt>
                <c:pt idx="9">
                  <c:v>305000</c:v>
                </c:pt>
                <c:pt idx="10">
                  <c:v>285000</c:v>
                </c:pt>
                <c:pt idx="11">
                  <c:v>267500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CB-5647-94D2-C1CC3CB930F7}"/>
            </c:ext>
          </c:extLst>
        </c:ser>
        <c:ser>
          <c:idx val="1"/>
          <c:order val="1"/>
          <c:tx>
            <c:strRef>
              <c:f>Tabelle!$C$14</c:f>
              <c:strCache>
                <c:ptCount val="1"/>
                <c:pt idx="0">
                  <c:v>Agenzia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Tabelle!$A$15:$A$26</c:f>
              <c:numCache>
                <c:formatCode>General</c:formatCode>
                <c:ptCount val="12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</c:numCache>
            </c:numRef>
          </c:cat>
          <c:val>
            <c:numRef>
              <c:f>Tabelle!$C$15:$C$26</c:f>
              <c:numCache>
                <c:formatCode>#,##0\ "€"</c:formatCode>
                <c:ptCount val="12"/>
                <c:pt idx="0">
                  <c:v>277000</c:v>
                </c:pt>
                <c:pt idx="1">
                  <c:v>245000</c:v>
                </c:pt>
                <c:pt idx="2">
                  <c:v>235000</c:v>
                </c:pt>
                <c:pt idx="3">
                  <c:v>240000</c:v>
                </c:pt>
                <c:pt idx="4">
                  <c:v>235000</c:v>
                </c:pt>
                <c:pt idx="5">
                  <c:v>232500</c:v>
                </c:pt>
                <c:pt idx="6">
                  <c:v>230000</c:v>
                </c:pt>
                <c:pt idx="7">
                  <c:v>227500</c:v>
                </c:pt>
                <c:pt idx="8">
                  <c:v>240000</c:v>
                </c:pt>
                <c:pt idx="9">
                  <c:v>235000</c:v>
                </c:pt>
                <c:pt idx="10">
                  <c:v>232500</c:v>
                </c:pt>
                <c:pt idx="11">
                  <c:v>217500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CB-5647-94D2-C1CC3CB93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222848"/>
        <c:axId val="1841347728"/>
      </c:barChart>
      <c:catAx>
        <c:axId val="38422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1347728"/>
        <c:crosses val="autoZero"/>
        <c:auto val="1"/>
        <c:lblAlgn val="ctr"/>
        <c:lblOffset val="100"/>
        <c:noMultiLvlLbl val="0"/>
      </c:catAx>
      <c:valAx>
        <c:axId val="18413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22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751579</xdr:colOff>
      <xdr:row>4</xdr:row>
      <xdr:rowOff>28498</xdr:rowOff>
    </xdr:from>
    <xdr:to>
      <xdr:col>6</xdr:col>
      <xdr:colOff>370579</xdr:colOff>
      <xdr:row>18</xdr:row>
      <xdr:rowOff>109778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0A29289-9EED-269E-6E29-FE4551113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759070</xdr:colOff>
      <xdr:row>21</xdr:row>
      <xdr:rowOff>133757</xdr:rowOff>
    </xdr:from>
    <xdr:to>
      <xdr:col>6</xdr:col>
      <xdr:colOff>376094</xdr:colOff>
      <xdr:row>35</xdr:row>
      <xdr:rowOff>115846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FEF23A35-D6E0-CD2E-409C-B747A82CB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107589</xdr:colOff>
      <xdr:row>21</xdr:row>
      <xdr:rowOff>127000</xdr:rowOff>
    </xdr:from>
    <xdr:to>
      <xdr:col>12</xdr:col>
      <xdr:colOff>762001</xdr:colOff>
      <xdr:row>35</xdr:row>
      <xdr:rowOff>177800</xdr:rowOff>
    </xdr:to>
    <xdr:graphicFrame macro="">
      <xdr:nvGraphicFramePr>
        <xdr:cNvPr id="4" name="Grafico 4">
          <a:extLst>
            <a:ext uri="{FF2B5EF4-FFF2-40B4-BE49-F238E27FC236}">
              <a16:creationId xmlns:a16="http://schemas.microsoft.com/office/drawing/2014/main" id="{EC4677BD-3AAA-1E62-ADB7-B745E213F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355600</xdr:colOff>
      <xdr:row>3</xdr:row>
      <xdr:rowOff>63500</xdr:rowOff>
    </xdr:from>
    <xdr:to>
      <xdr:col>28</xdr:col>
      <xdr:colOff>593096</xdr:colOff>
      <xdr:row>18</xdr:row>
      <xdr:rowOff>190500</xdr:rowOff>
    </xdr:to>
    <xdr:graphicFrame macro="">
      <xdr:nvGraphicFramePr>
        <xdr:cNvPr id="11" name="Grafico 8">
          <a:extLst>
            <a:ext uri="{FF2B5EF4-FFF2-40B4-BE49-F238E27FC236}">
              <a16:creationId xmlns:a16="http://schemas.microsoft.com/office/drawing/2014/main" id="{C4E52272-C980-B843-AB32-514256595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345998</xdr:colOff>
      <xdr:row>3</xdr:row>
      <xdr:rowOff>119256</xdr:rowOff>
    </xdr:from>
    <xdr:to>
      <xdr:col>21</xdr:col>
      <xdr:colOff>419100</xdr:colOff>
      <xdr:row>18</xdr:row>
      <xdr:rowOff>190500</xdr:rowOff>
    </xdr:to>
    <xdr:graphicFrame macro="">
      <xdr:nvGraphicFramePr>
        <xdr:cNvPr id="15" name="Grafico 10">
          <a:extLst>
            <a:ext uri="{FF2B5EF4-FFF2-40B4-BE49-F238E27FC236}">
              <a16:creationId xmlns:a16="http://schemas.microsoft.com/office/drawing/2014/main" id="{1533684E-137F-264D-6A02-5AE376DED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114300</xdr:colOff>
      <xdr:row>4</xdr:row>
      <xdr:rowOff>35208</xdr:rowOff>
    </xdr:from>
    <xdr:to>
      <xdr:col>12</xdr:col>
      <xdr:colOff>762000</xdr:colOff>
      <xdr:row>18</xdr:row>
      <xdr:rowOff>190500</xdr:rowOff>
    </xdr:to>
    <xdr:graphicFrame macro="">
      <xdr:nvGraphicFramePr>
        <xdr:cNvPr id="16" name="Grafico 11">
          <a:extLst>
            <a:ext uri="{FF2B5EF4-FFF2-40B4-BE49-F238E27FC236}">
              <a16:creationId xmlns:a16="http://schemas.microsoft.com/office/drawing/2014/main" id="{F3350874-93E8-A598-CAFE-7795736F6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384098</xdr:colOff>
      <xdr:row>21</xdr:row>
      <xdr:rowOff>76200</xdr:rowOff>
    </xdr:from>
    <xdr:to>
      <xdr:col>28</xdr:col>
      <xdr:colOff>419100</xdr:colOff>
      <xdr:row>36</xdr:row>
      <xdr:rowOff>190500</xdr:rowOff>
    </xdr:to>
    <xdr:graphicFrame macro="">
      <xdr:nvGraphicFramePr>
        <xdr:cNvPr id="17" name="Grafico 14">
          <a:extLst>
            <a:ext uri="{FF2B5EF4-FFF2-40B4-BE49-F238E27FC236}">
              <a16:creationId xmlns:a16="http://schemas.microsoft.com/office/drawing/2014/main" id="{99E5C219-036F-2BD1-8A4C-08A0A997F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363446</xdr:colOff>
      <xdr:row>21</xdr:row>
      <xdr:rowOff>106556</xdr:rowOff>
    </xdr:from>
    <xdr:to>
      <xdr:col>21</xdr:col>
      <xdr:colOff>279399</xdr:colOff>
      <xdr:row>36</xdr:row>
      <xdr:rowOff>177800</xdr:rowOff>
    </xdr:to>
    <xdr:graphicFrame macro="">
      <xdr:nvGraphicFramePr>
        <xdr:cNvPr id="18" name="Grafico 15">
          <a:extLst>
            <a:ext uri="{FF2B5EF4-FFF2-40B4-BE49-F238E27FC236}">
              <a16:creationId xmlns:a16="http://schemas.microsoft.com/office/drawing/2014/main" id="{42AB0F6A-1735-809F-CC5E-179D4CFD5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751579</xdr:colOff>
      <xdr:row>48</xdr:row>
      <xdr:rowOff>28498</xdr:rowOff>
    </xdr:from>
    <xdr:to>
      <xdr:col>6</xdr:col>
      <xdr:colOff>370579</xdr:colOff>
      <xdr:row>62</xdr:row>
      <xdr:rowOff>109778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A07FE186-0509-C041-9B54-A7C25214C9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759070</xdr:colOff>
      <xdr:row>65</xdr:row>
      <xdr:rowOff>133757</xdr:rowOff>
    </xdr:from>
    <xdr:to>
      <xdr:col>6</xdr:col>
      <xdr:colOff>376094</xdr:colOff>
      <xdr:row>79</xdr:row>
      <xdr:rowOff>115846</xdr:rowOff>
    </xdr:to>
    <xdr:graphicFrame macro="">
      <xdr:nvGraphicFramePr>
        <xdr:cNvPr id="20" name="Grafico 3">
          <a:extLst>
            <a:ext uri="{FF2B5EF4-FFF2-40B4-BE49-F238E27FC236}">
              <a16:creationId xmlns:a16="http://schemas.microsoft.com/office/drawing/2014/main" id="{62C1E48A-FA36-754E-9B4E-059A179690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107589</xdr:colOff>
      <xdr:row>65</xdr:row>
      <xdr:rowOff>127000</xdr:rowOff>
    </xdr:from>
    <xdr:to>
      <xdr:col>12</xdr:col>
      <xdr:colOff>762001</xdr:colOff>
      <xdr:row>79</xdr:row>
      <xdr:rowOff>177800</xdr:rowOff>
    </xdr:to>
    <xdr:graphicFrame macro="">
      <xdr:nvGraphicFramePr>
        <xdr:cNvPr id="21" name="Grafico 4">
          <a:extLst>
            <a:ext uri="{FF2B5EF4-FFF2-40B4-BE49-F238E27FC236}">
              <a16:creationId xmlns:a16="http://schemas.microsoft.com/office/drawing/2014/main" id="{48F3BC90-EEE0-DA42-BA8E-30E1EC789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114300</xdr:colOff>
      <xdr:row>48</xdr:row>
      <xdr:rowOff>35208</xdr:rowOff>
    </xdr:from>
    <xdr:to>
      <xdr:col>12</xdr:col>
      <xdr:colOff>762000</xdr:colOff>
      <xdr:row>62</xdr:row>
      <xdr:rowOff>190500</xdr:rowOff>
    </xdr:to>
    <xdr:graphicFrame macro="">
      <xdr:nvGraphicFramePr>
        <xdr:cNvPr id="22" name="Grafico 11">
          <a:extLst>
            <a:ext uri="{FF2B5EF4-FFF2-40B4-BE49-F238E27FC236}">
              <a16:creationId xmlns:a16="http://schemas.microsoft.com/office/drawing/2014/main" id="{C75D97D5-AC53-CE4B-BA5D-46F272B0CB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9FB6-EAC3-4041-928F-44E81DCDD8B5}">
  <dimension ref="A1:K85"/>
  <sheetViews>
    <sheetView topLeftCell="A49" zoomScale="165" workbookViewId="0">
      <selection activeCell="J77" sqref="J77"/>
    </sheetView>
  </sheetViews>
  <sheetFormatPr baseColWidth="10" defaultRowHeight="16" x14ac:dyDescent="0.2"/>
  <cols>
    <col min="1" max="1" width="21.83203125" customWidth="1"/>
    <col min="2" max="2" width="10.83203125" style="1"/>
    <col min="4" max="4" width="14.6640625" customWidth="1"/>
    <col min="10" max="10" width="15.33203125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t="s">
        <v>7</v>
      </c>
      <c r="B2" s="1">
        <v>24</v>
      </c>
      <c r="C2">
        <v>1</v>
      </c>
      <c r="D2" s="1">
        <f>B2*C2</f>
        <v>24</v>
      </c>
      <c r="F2" s="1">
        <f>D2-($G$2*B2)</f>
        <v>18.48</v>
      </c>
      <c r="G2" s="2">
        <v>0.23</v>
      </c>
    </row>
    <row r="3" spans="1:11" x14ac:dyDescent="0.2">
      <c r="A3" t="s">
        <v>8</v>
      </c>
      <c r="B3" s="1">
        <v>4.99</v>
      </c>
      <c r="C3">
        <v>7</v>
      </c>
      <c r="D3" s="1">
        <f t="shared" ref="D3:D4" si="0">B3*C3</f>
        <v>34.93</v>
      </c>
      <c r="F3" s="1">
        <f t="shared" ref="F3:F4" si="1">D3-($G$2*B3)</f>
        <v>33.782299999999999</v>
      </c>
    </row>
    <row r="4" spans="1:11" x14ac:dyDescent="0.2">
      <c r="A4" t="s">
        <v>9</v>
      </c>
      <c r="B4" s="1">
        <v>19.989999999999998</v>
      </c>
      <c r="C4">
        <v>1</v>
      </c>
      <c r="D4" s="1">
        <f t="shared" si="0"/>
        <v>19.989999999999998</v>
      </c>
      <c r="F4" s="1">
        <f t="shared" si="1"/>
        <v>15.392299999999999</v>
      </c>
    </row>
    <row r="8" spans="1:11" ht="21" x14ac:dyDescent="0.25">
      <c r="A8" s="4" t="s">
        <v>24</v>
      </c>
    </row>
    <row r="10" spans="1:11" x14ac:dyDescent="0.2">
      <c r="A10" t="s">
        <v>10</v>
      </c>
      <c r="B10" t="s">
        <v>16</v>
      </c>
      <c r="C10" s="1" t="s">
        <v>11</v>
      </c>
      <c r="D10" t="s">
        <v>12</v>
      </c>
      <c r="E10" t="s">
        <v>13</v>
      </c>
    </row>
    <row r="11" spans="1:11" x14ac:dyDescent="0.2">
      <c r="A11" t="s">
        <v>17</v>
      </c>
      <c r="B11">
        <v>9</v>
      </c>
      <c r="C11" s="3">
        <v>37</v>
      </c>
      <c r="D11" t="s">
        <v>14</v>
      </c>
      <c r="E11">
        <f>IF(AND(B11&gt;10,D11="Produzione"),500,100)</f>
        <v>100</v>
      </c>
    </row>
    <row r="12" spans="1:11" x14ac:dyDescent="0.2">
      <c r="A12" t="s">
        <v>18</v>
      </c>
      <c r="B12">
        <v>10</v>
      </c>
      <c r="C12" s="3">
        <v>30</v>
      </c>
      <c r="D12" t="s">
        <v>14</v>
      </c>
      <c r="E12">
        <f t="shared" ref="E11:E18" si="2">IF(AND(B12&gt;10,D12="Produzione"),500,100)</f>
        <v>100</v>
      </c>
      <c r="K12" s="3"/>
    </row>
    <row r="13" spans="1:11" x14ac:dyDescent="0.2">
      <c r="A13" t="s">
        <v>19</v>
      </c>
      <c r="B13">
        <v>12</v>
      </c>
      <c r="C13" s="3">
        <v>25</v>
      </c>
      <c r="D13" t="s">
        <v>14</v>
      </c>
      <c r="E13">
        <f t="shared" si="2"/>
        <v>500</v>
      </c>
      <c r="K13" s="3"/>
    </row>
    <row r="14" spans="1:11" x14ac:dyDescent="0.2">
      <c r="A14" t="s">
        <v>17</v>
      </c>
      <c r="B14">
        <v>15</v>
      </c>
      <c r="C14" s="3">
        <v>29</v>
      </c>
      <c r="D14" t="s">
        <v>14</v>
      </c>
      <c r="E14">
        <f t="shared" si="2"/>
        <v>500</v>
      </c>
      <c r="K14" s="3"/>
    </row>
    <row r="15" spans="1:11" x14ac:dyDescent="0.2">
      <c r="A15" t="s">
        <v>18</v>
      </c>
      <c r="B15">
        <v>10</v>
      </c>
      <c r="C15" s="3">
        <v>20</v>
      </c>
      <c r="D15" t="s">
        <v>14</v>
      </c>
      <c r="E15">
        <f t="shared" si="2"/>
        <v>100</v>
      </c>
      <c r="K15" s="3"/>
    </row>
    <row r="16" spans="1:11" x14ac:dyDescent="0.2">
      <c r="A16" t="s">
        <v>20</v>
      </c>
      <c r="B16">
        <v>12</v>
      </c>
      <c r="C16" s="3">
        <v>31</v>
      </c>
      <c r="D16" t="s">
        <v>15</v>
      </c>
      <c r="E16">
        <f t="shared" si="2"/>
        <v>100</v>
      </c>
      <c r="K16" s="3"/>
    </row>
    <row r="17" spans="1:11" x14ac:dyDescent="0.2">
      <c r="A17" t="s">
        <v>21</v>
      </c>
      <c r="B17">
        <v>31</v>
      </c>
      <c r="C17" s="3">
        <v>22</v>
      </c>
      <c r="D17" t="s">
        <v>15</v>
      </c>
      <c r="E17">
        <f t="shared" si="2"/>
        <v>100</v>
      </c>
      <c r="K17" s="3"/>
    </row>
    <row r="18" spans="1:11" x14ac:dyDescent="0.2">
      <c r="A18" t="s">
        <v>19</v>
      </c>
      <c r="B18">
        <v>21</v>
      </c>
      <c r="C18" s="3">
        <v>23</v>
      </c>
      <c r="D18" t="s">
        <v>15</v>
      </c>
      <c r="E18">
        <f t="shared" si="2"/>
        <v>100</v>
      </c>
      <c r="K18" s="3"/>
    </row>
    <row r="19" spans="1:11" x14ac:dyDescent="0.2">
      <c r="A19" t="s">
        <v>22</v>
      </c>
      <c r="B19">
        <v>2</v>
      </c>
      <c r="C19" s="3">
        <v>30</v>
      </c>
      <c r="D19" t="s">
        <v>15</v>
      </c>
      <c r="E19">
        <f>IF(AND(B19&gt;10,D19="Produzione"),500,100)</f>
        <v>100</v>
      </c>
      <c r="K19" s="3"/>
    </row>
    <row r="20" spans="1:11" x14ac:dyDescent="0.2">
      <c r="A20" t="s">
        <v>23</v>
      </c>
      <c r="B20">
        <v>12</v>
      </c>
      <c r="C20" s="3">
        <v>34</v>
      </c>
      <c r="D20" t="s">
        <v>15</v>
      </c>
      <c r="E20">
        <f>IF(AND(B20&gt;10,D20="Produzione"),500,100)</f>
        <v>100</v>
      </c>
      <c r="K20" s="3"/>
    </row>
    <row r="21" spans="1:11" x14ac:dyDescent="0.2">
      <c r="K21" s="3"/>
    </row>
    <row r="22" spans="1:11" ht="21" x14ac:dyDescent="0.25">
      <c r="A22" s="4" t="s">
        <v>41</v>
      </c>
      <c r="K22" s="3"/>
    </row>
    <row r="23" spans="1:11" x14ac:dyDescent="0.2">
      <c r="K23" s="3"/>
    </row>
    <row r="24" spans="1:11" x14ac:dyDescent="0.2">
      <c r="A24" t="s">
        <v>25</v>
      </c>
      <c r="B24"/>
      <c r="C24" s="1"/>
      <c r="K24" s="3"/>
    </row>
    <row r="25" spans="1:11" x14ac:dyDescent="0.2">
      <c r="B25" s="1" t="s">
        <v>31</v>
      </c>
      <c r="C25" t="s">
        <v>28</v>
      </c>
      <c r="D25" t="s">
        <v>26</v>
      </c>
      <c r="E25" s="3" t="s">
        <v>27</v>
      </c>
      <c r="K25" s="3"/>
    </row>
    <row r="26" spans="1:11" x14ac:dyDescent="0.2">
      <c r="B26" s="1" t="s">
        <v>33</v>
      </c>
      <c r="C26" t="s">
        <v>29</v>
      </c>
      <c r="D26" t="s">
        <v>38</v>
      </c>
      <c r="E26" s="3">
        <v>1650</v>
      </c>
      <c r="K26" s="3"/>
    </row>
    <row r="27" spans="1:11" x14ac:dyDescent="0.2">
      <c r="B27" s="1" t="s">
        <v>34</v>
      </c>
      <c r="C27" t="s">
        <v>30</v>
      </c>
      <c r="D27" t="s">
        <v>38</v>
      </c>
      <c r="E27" s="3">
        <v>1650</v>
      </c>
      <c r="K27" s="3"/>
    </row>
    <row r="28" spans="1:11" x14ac:dyDescent="0.2">
      <c r="B28" s="1" t="s">
        <v>35</v>
      </c>
      <c r="C28" s="3" t="s">
        <v>36</v>
      </c>
      <c r="D28" t="s">
        <v>38</v>
      </c>
      <c r="E28" s="3">
        <v>3200</v>
      </c>
      <c r="G28" t="s">
        <v>40</v>
      </c>
      <c r="K28" s="3"/>
    </row>
    <row r="29" spans="1:11" x14ac:dyDescent="0.2">
      <c r="B29" s="1" t="s">
        <v>32</v>
      </c>
      <c r="C29" s="3" t="s">
        <v>30</v>
      </c>
      <c r="D29" t="s">
        <v>39</v>
      </c>
      <c r="E29" s="3">
        <v>2100</v>
      </c>
      <c r="G29">
        <f>SUMIF(B26:B32,"Rossi",E26:E32)</f>
        <v>2100</v>
      </c>
      <c r="K29" s="3"/>
    </row>
    <row r="30" spans="1:11" x14ac:dyDescent="0.2">
      <c r="B30" s="1" t="s">
        <v>33</v>
      </c>
      <c r="C30" s="3" t="s">
        <v>29</v>
      </c>
      <c r="D30" t="s">
        <v>38</v>
      </c>
      <c r="E30" s="3">
        <v>1200</v>
      </c>
    </row>
    <row r="31" spans="1:11" x14ac:dyDescent="0.2">
      <c r="B31" s="1" t="s">
        <v>34</v>
      </c>
      <c r="C31" s="3" t="s">
        <v>37</v>
      </c>
      <c r="D31" t="s">
        <v>38</v>
      </c>
      <c r="E31" s="3">
        <v>1200</v>
      </c>
    </row>
    <row r="32" spans="1:11" x14ac:dyDescent="0.2">
      <c r="B32" s="1" t="s">
        <v>33</v>
      </c>
      <c r="C32" s="3" t="s">
        <v>36</v>
      </c>
      <c r="D32" t="s">
        <v>39</v>
      </c>
      <c r="E32" s="3">
        <v>3400</v>
      </c>
    </row>
    <row r="33" spans="2:7" x14ac:dyDescent="0.2">
      <c r="B33"/>
      <c r="C33" s="3"/>
    </row>
    <row r="34" spans="2:7" x14ac:dyDescent="0.2">
      <c r="B34"/>
      <c r="C34" s="3"/>
    </row>
    <row r="36" spans="2:7" x14ac:dyDescent="0.2">
      <c r="B36" s="1" t="s">
        <v>31</v>
      </c>
      <c r="C36" t="s">
        <v>28</v>
      </c>
      <c r="D36" t="s">
        <v>26</v>
      </c>
      <c r="E36" s="3" t="s">
        <v>27</v>
      </c>
    </row>
    <row r="37" spans="2:7" x14ac:dyDescent="0.2">
      <c r="B37" s="1" t="s">
        <v>33</v>
      </c>
      <c r="C37" t="s">
        <v>29</v>
      </c>
      <c r="D37" t="s">
        <v>38</v>
      </c>
      <c r="E37" s="3">
        <v>1650</v>
      </c>
    </row>
    <row r="38" spans="2:7" x14ac:dyDescent="0.2">
      <c r="B38" s="1" t="s">
        <v>34</v>
      </c>
      <c r="C38" t="s">
        <v>30</v>
      </c>
      <c r="D38" t="s">
        <v>38</v>
      </c>
      <c r="E38" s="3">
        <v>1650</v>
      </c>
    </row>
    <row r="39" spans="2:7" x14ac:dyDescent="0.2">
      <c r="B39" s="1" t="s">
        <v>35</v>
      </c>
      <c r="C39" s="3" t="s">
        <v>36</v>
      </c>
      <c r="D39" t="s">
        <v>38</v>
      </c>
      <c r="E39" s="3">
        <v>3200</v>
      </c>
      <c r="G39" t="s">
        <v>40</v>
      </c>
    </row>
    <row r="40" spans="2:7" x14ac:dyDescent="0.2">
      <c r="B40" s="1" t="s">
        <v>32</v>
      </c>
      <c r="C40" s="3" t="s">
        <v>30</v>
      </c>
      <c r="D40" t="s">
        <v>39</v>
      </c>
      <c r="E40" s="3">
        <v>2100</v>
      </c>
      <c r="G40">
        <f>SUMIFS(E37:E43,B37:B43,"bianchi",C37:C43,"lombardia")</f>
        <v>1650</v>
      </c>
    </row>
    <row r="41" spans="2:7" x14ac:dyDescent="0.2">
      <c r="B41" s="1" t="s">
        <v>33</v>
      </c>
      <c r="C41" s="3" t="s">
        <v>29</v>
      </c>
      <c r="D41" t="s">
        <v>38</v>
      </c>
      <c r="E41" s="3">
        <v>1200</v>
      </c>
    </row>
    <row r="42" spans="2:7" x14ac:dyDescent="0.2">
      <c r="B42" s="1" t="s">
        <v>34</v>
      </c>
      <c r="C42" s="3" t="s">
        <v>37</v>
      </c>
      <c r="D42" t="s">
        <v>38</v>
      </c>
      <c r="E42" s="3">
        <v>1200</v>
      </c>
    </row>
    <row r="43" spans="2:7" x14ac:dyDescent="0.2">
      <c r="B43" s="1" t="s">
        <v>33</v>
      </c>
      <c r="C43" s="3" t="s">
        <v>36</v>
      </c>
      <c r="D43" t="s">
        <v>39</v>
      </c>
      <c r="E43" s="3">
        <v>3400</v>
      </c>
    </row>
    <row r="47" spans="2:7" x14ac:dyDescent="0.2">
      <c r="B47" s="1" t="s">
        <v>31</v>
      </c>
      <c r="C47" t="s">
        <v>28</v>
      </c>
      <c r="D47" t="s">
        <v>26</v>
      </c>
      <c r="E47" s="3" t="s">
        <v>27</v>
      </c>
    </row>
    <row r="48" spans="2:7" x14ac:dyDescent="0.2">
      <c r="B48" s="1" t="s">
        <v>33</v>
      </c>
      <c r="C48" t="s">
        <v>29</v>
      </c>
      <c r="D48" t="s">
        <v>38</v>
      </c>
      <c r="E48" s="3">
        <v>1650</v>
      </c>
    </row>
    <row r="49" spans="1:7" x14ac:dyDescent="0.2">
      <c r="B49" s="1" t="s">
        <v>34</v>
      </c>
      <c r="C49" t="s">
        <v>30</v>
      </c>
      <c r="D49" t="s">
        <v>38</v>
      </c>
      <c r="E49" s="3">
        <v>1650</v>
      </c>
    </row>
    <row r="50" spans="1:7" x14ac:dyDescent="0.2">
      <c r="B50" s="1" t="s">
        <v>35</v>
      </c>
      <c r="C50" s="3" t="s">
        <v>36</v>
      </c>
      <c r="D50" t="s">
        <v>38</v>
      </c>
      <c r="E50" s="3">
        <v>3200</v>
      </c>
      <c r="G50" t="s">
        <v>40</v>
      </c>
    </row>
    <row r="51" spans="1:7" x14ac:dyDescent="0.2">
      <c r="B51" s="1" t="s">
        <v>32</v>
      </c>
      <c r="C51" s="3" t="s">
        <v>30</v>
      </c>
      <c r="D51" t="s">
        <v>39</v>
      </c>
      <c r="E51" s="3">
        <v>2100</v>
      </c>
    </row>
    <row r="52" spans="1:7" x14ac:dyDescent="0.2">
      <c r="B52" s="1" t="s">
        <v>33</v>
      </c>
      <c r="C52" s="3" t="s">
        <v>29</v>
      </c>
      <c r="D52" t="s">
        <v>38</v>
      </c>
      <c r="E52" s="3">
        <v>1200</v>
      </c>
    </row>
    <row r="53" spans="1:7" x14ac:dyDescent="0.2">
      <c r="B53" s="1" t="s">
        <v>34</v>
      </c>
      <c r="C53" s="3" t="s">
        <v>37</v>
      </c>
      <c r="D53" t="s">
        <v>38</v>
      </c>
      <c r="E53" s="3">
        <v>1200</v>
      </c>
    </row>
    <row r="54" spans="1:7" x14ac:dyDescent="0.2">
      <c r="B54" s="1" t="s">
        <v>33</v>
      </c>
      <c r="C54" s="3" t="s">
        <v>36</v>
      </c>
      <c r="D54" t="s">
        <v>39</v>
      </c>
      <c r="E54" s="3">
        <v>3400</v>
      </c>
    </row>
    <row r="57" spans="1:7" ht="19" x14ac:dyDescent="0.25">
      <c r="A57" t="s">
        <v>58</v>
      </c>
      <c r="B57" s="5" t="s">
        <v>56</v>
      </c>
    </row>
    <row r="58" spans="1:7" x14ac:dyDescent="0.2">
      <c r="A58" t="s">
        <v>59</v>
      </c>
      <c r="B58" s="1" t="s">
        <v>60</v>
      </c>
    </row>
    <row r="60" spans="1:7" x14ac:dyDescent="0.2">
      <c r="B60" s="1" t="s">
        <v>42</v>
      </c>
      <c r="C60" t="s">
        <v>43</v>
      </c>
      <c r="D60" t="s">
        <v>44</v>
      </c>
      <c r="E60" t="s">
        <v>45</v>
      </c>
    </row>
    <row r="61" spans="1:7" x14ac:dyDescent="0.2">
      <c r="B61" s="1" t="s">
        <v>46</v>
      </c>
      <c r="C61" t="s">
        <v>48</v>
      </c>
      <c r="D61" t="s">
        <v>52</v>
      </c>
      <c r="E61">
        <v>260</v>
      </c>
      <c r="G61" s="1" t="str">
        <f>INDEX(B61:E64,MATCH(C61,C61:C64,0),1)</f>
        <v>giacche</v>
      </c>
    </row>
    <row r="62" spans="1:7" x14ac:dyDescent="0.2">
      <c r="B62" s="1" t="s">
        <v>57</v>
      </c>
      <c r="C62" t="s">
        <v>49</v>
      </c>
      <c r="D62" t="s">
        <v>53</v>
      </c>
      <c r="E62">
        <v>214</v>
      </c>
      <c r="G62" t="str">
        <f>INDEX(B61:B64,MATCH(E63,E61:E64,0))</f>
        <v>pantaloni</v>
      </c>
    </row>
    <row r="63" spans="1:7" x14ac:dyDescent="0.2">
      <c r="B63" s="1" t="s">
        <v>47</v>
      </c>
      <c r="C63" t="s">
        <v>50</v>
      </c>
      <c r="D63" t="s">
        <v>54</v>
      </c>
      <c r="E63">
        <v>165</v>
      </c>
    </row>
    <row r="64" spans="1:7" x14ac:dyDescent="0.2">
      <c r="B64" s="1" t="s">
        <v>47</v>
      </c>
      <c r="C64" t="s">
        <v>51</v>
      </c>
      <c r="D64" t="s">
        <v>55</v>
      </c>
      <c r="E64">
        <v>180</v>
      </c>
    </row>
    <row r="67" spans="1:10" x14ac:dyDescent="0.2">
      <c r="A67" s="3">
        <f ca="1">TODAY()</f>
        <v>44853</v>
      </c>
    </row>
    <row r="68" spans="1:10" x14ac:dyDescent="0.2">
      <c r="A68" s="6">
        <f ca="1">TODAY()-20</f>
        <v>44833</v>
      </c>
    </row>
    <row r="69" spans="1:10" x14ac:dyDescent="0.2">
      <c r="A69">
        <v>2005</v>
      </c>
    </row>
    <row r="70" spans="1:10" x14ac:dyDescent="0.2">
      <c r="A70">
        <v>2007</v>
      </c>
    </row>
    <row r="71" spans="1:10" x14ac:dyDescent="0.2">
      <c r="A71">
        <f>(YEAR(A70)-YEAR(A69))*12+MONTH(A69)-MONTH(A70)</f>
        <v>0</v>
      </c>
    </row>
    <row r="73" spans="1:10" x14ac:dyDescent="0.2">
      <c r="C73" s="6"/>
    </row>
    <row r="74" spans="1:10" x14ac:dyDescent="0.2">
      <c r="A74" s="7" t="e">
        <f>NETWORKDAYS.INTL("22/10/2022","22/10/2020",30,15)</f>
        <v>#NUM!</v>
      </c>
      <c r="C74" s="6"/>
      <c r="I74" t="s">
        <v>63</v>
      </c>
    </row>
    <row r="75" spans="1:10" x14ac:dyDescent="0.2">
      <c r="A75" s="7"/>
      <c r="C75" s="6"/>
      <c r="H75" t="s">
        <v>62</v>
      </c>
    </row>
    <row r="76" spans="1:10" x14ac:dyDescent="0.2">
      <c r="A76" s="7"/>
      <c r="B76" s="1" t="s">
        <v>61</v>
      </c>
      <c r="C76" s="6">
        <v>43831</v>
      </c>
      <c r="H76" s="6">
        <v>42017</v>
      </c>
      <c r="I76">
        <f>WEEKNUM(H76,21)</f>
        <v>3</v>
      </c>
      <c r="J76">
        <f>WEEKNUM(H76,1)</f>
        <v>3</v>
      </c>
    </row>
    <row r="77" spans="1:10" x14ac:dyDescent="0.2">
      <c r="A77" s="7" t="e" cm="1">
        <f t="array" ref="A77:A81">NETWORKDAYS.INTL(C76,C81,C76:C80)</f>
        <v>#NUM!</v>
      </c>
      <c r="C77" s="6">
        <v>43832</v>
      </c>
      <c r="H77" s="6">
        <v>42047</v>
      </c>
      <c r="I77">
        <f>WEEKNUM(H77,21)</f>
        <v>7</v>
      </c>
      <c r="J77">
        <f t="shared" ref="J77:J78" si="3">WEEKNUM(H77,1)</f>
        <v>7</v>
      </c>
    </row>
    <row r="78" spans="1:10" x14ac:dyDescent="0.2">
      <c r="A78" s="7" t="e">
        <v>#NUM!</v>
      </c>
      <c r="C78" s="6">
        <v>44197</v>
      </c>
      <c r="H78" s="6">
        <v>42106</v>
      </c>
      <c r="I78">
        <f t="shared" ref="I78:I81" si="4">WEEKNUM(H78,21)</f>
        <v>15</v>
      </c>
      <c r="J78">
        <f t="shared" si="3"/>
        <v>16</v>
      </c>
    </row>
    <row r="79" spans="1:10" x14ac:dyDescent="0.2">
      <c r="A79" s="7" t="e">
        <v>#NUM!</v>
      </c>
      <c r="C79" s="6">
        <v>44562</v>
      </c>
    </row>
    <row r="80" spans="1:10" x14ac:dyDescent="0.2">
      <c r="A80" s="7" t="e">
        <v>#NUM!</v>
      </c>
      <c r="C80" s="6">
        <v>44563</v>
      </c>
    </row>
    <row r="81" spans="1:3" x14ac:dyDescent="0.2">
      <c r="A81" s="7" t="e">
        <v>#NUM!</v>
      </c>
      <c r="C81" s="6">
        <v>44694</v>
      </c>
    </row>
    <row r="82" spans="1:3" x14ac:dyDescent="0.2">
      <c r="A82" s="7"/>
      <c r="C82" s="6"/>
    </row>
    <row r="83" spans="1:3" x14ac:dyDescent="0.2">
      <c r="A83" s="7"/>
      <c r="C83" s="6"/>
    </row>
    <row r="84" spans="1:3" x14ac:dyDescent="0.2">
      <c r="A84" s="7"/>
      <c r="C84" s="6"/>
    </row>
    <row r="85" spans="1:3" x14ac:dyDescent="0.2">
      <c r="C8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0625-8647-A740-82AA-4247192C6AA7}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s="10"/>
      <c r="B1" s="10" t="s">
        <v>74</v>
      </c>
      <c r="C1" s="10" t="s">
        <v>75</v>
      </c>
    </row>
    <row r="2" spans="1:3" x14ac:dyDescent="0.2">
      <c r="A2" s="8" t="s">
        <v>74</v>
      </c>
      <c r="B2" s="8">
        <v>1</v>
      </c>
      <c r="C2" s="8"/>
    </row>
    <row r="3" spans="1:3" ht="17" thickBot="1" x14ac:dyDescent="0.25">
      <c r="A3" s="9" t="s">
        <v>75</v>
      </c>
      <c r="B3" s="9">
        <v>-0.9707867564422239</v>
      </c>
      <c r="C3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5ACD-C171-584C-8762-01D7E6A47457}">
  <dimension ref="A1:C26"/>
  <sheetViews>
    <sheetView tabSelected="1" zoomScale="123" zoomScaleNormal="123" workbookViewId="0">
      <selection activeCell="E14" sqref="E14"/>
    </sheetView>
  </sheetViews>
  <sheetFormatPr baseColWidth="10" defaultRowHeight="16" x14ac:dyDescent="0.2"/>
  <cols>
    <col min="2" max="3" width="11.6640625" bestFit="1" customWidth="1"/>
  </cols>
  <sheetData>
    <row r="1" spans="1:3" x14ac:dyDescent="0.2">
      <c r="A1" s="13" t="s">
        <v>71</v>
      </c>
      <c r="B1" s="13" t="s">
        <v>72</v>
      </c>
      <c r="C1" s="13" t="s">
        <v>73</v>
      </c>
    </row>
    <row r="2" spans="1:3" x14ac:dyDescent="0.2">
      <c r="A2" s="11" t="s">
        <v>64</v>
      </c>
      <c r="B2" s="12">
        <v>34000</v>
      </c>
      <c r="C2" s="12">
        <v>19500</v>
      </c>
    </row>
    <row r="3" spans="1:3" x14ac:dyDescent="0.2">
      <c r="A3" s="11" t="s">
        <v>65</v>
      </c>
      <c r="B3" s="12">
        <v>32000</v>
      </c>
      <c r="C3" s="12">
        <v>21000</v>
      </c>
    </row>
    <row r="4" spans="1:3" x14ac:dyDescent="0.2">
      <c r="A4" s="11" t="s">
        <v>66</v>
      </c>
      <c r="B4" s="12">
        <v>31000</v>
      </c>
      <c r="C4" s="12">
        <v>23450</v>
      </c>
    </row>
    <row r="5" spans="1:3" x14ac:dyDescent="0.2">
      <c r="A5" s="11" t="s">
        <v>67</v>
      </c>
      <c r="B5" s="12">
        <v>31500</v>
      </c>
      <c r="C5" s="12">
        <v>22000</v>
      </c>
    </row>
    <row r="6" spans="1:3" x14ac:dyDescent="0.2">
      <c r="A6" s="11" t="s">
        <v>68</v>
      </c>
      <c r="B6" s="12">
        <v>30500</v>
      </c>
      <c r="C6" s="12">
        <v>23400</v>
      </c>
    </row>
    <row r="7" spans="1:3" x14ac:dyDescent="0.2">
      <c r="A7" s="11" t="s">
        <v>69</v>
      </c>
      <c r="B7" s="12">
        <v>29500</v>
      </c>
      <c r="C7" s="12">
        <v>24600</v>
      </c>
    </row>
    <row r="8" spans="1:3" x14ac:dyDescent="0.2">
      <c r="A8" s="11" t="s">
        <v>70</v>
      </c>
      <c r="B8" s="12">
        <v>28500</v>
      </c>
      <c r="C8" s="12">
        <v>27400</v>
      </c>
    </row>
    <row r="14" spans="1:3" x14ac:dyDescent="0.2">
      <c r="A14" s="13" t="s">
        <v>76</v>
      </c>
      <c r="B14" s="13" t="s">
        <v>72</v>
      </c>
      <c r="C14" s="13" t="s">
        <v>73</v>
      </c>
    </row>
    <row r="15" spans="1:3" x14ac:dyDescent="0.2">
      <c r="A15" s="11">
        <v>2008</v>
      </c>
      <c r="B15" s="12">
        <v>285000</v>
      </c>
      <c r="C15" s="12">
        <v>277000</v>
      </c>
    </row>
    <row r="16" spans="1:3" x14ac:dyDescent="0.2">
      <c r="A16" s="11">
        <v>2009</v>
      </c>
      <c r="B16" s="12">
        <v>267500</v>
      </c>
      <c r="C16" s="12">
        <v>245000</v>
      </c>
    </row>
    <row r="17" spans="1:3" x14ac:dyDescent="0.2">
      <c r="A17" s="11">
        <v>2010</v>
      </c>
      <c r="B17" s="12">
        <v>305000</v>
      </c>
      <c r="C17" s="12">
        <v>235000</v>
      </c>
    </row>
    <row r="18" spans="1:3" x14ac:dyDescent="0.2">
      <c r="A18" s="11">
        <v>2011</v>
      </c>
      <c r="B18" s="12">
        <v>285000</v>
      </c>
      <c r="C18" s="12">
        <v>240000</v>
      </c>
    </row>
    <row r="19" spans="1:3" x14ac:dyDescent="0.2">
      <c r="A19" s="11">
        <v>2012</v>
      </c>
      <c r="B19" s="12">
        <v>267500</v>
      </c>
      <c r="C19" s="12">
        <v>235000</v>
      </c>
    </row>
    <row r="20" spans="1:3" x14ac:dyDescent="0.2">
      <c r="A20" s="11">
        <v>2013</v>
      </c>
      <c r="B20" s="12">
        <v>249400</v>
      </c>
      <c r="C20" s="12">
        <v>232500</v>
      </c>
    </row>
    <row r="21" spans="1:3" x14ac:dyDescent="0.2">
      <c r="A21" s="11">
        <v>2014</v>
      </c>
      <c r="B21" s="12">
        <v>231300</v>
      </c>
      <c r="C21" s="12">
        <v>230000</v>
      </c>
    </row>
    <row r="22" spans="1:3" x14ac:dyDescent="0.2">
      <c r="A22" s="11">
        <v>2015</v>
      </c>
      <c r="B22" s="12">
        <v>267500</v>
      </c>
      <c r="C22" s="12">
        <v>227500</v>
      </c>
    </row>
    <row r="23" spans="1:3" x14ac:dyDescent="0.2">
      <c r="A23" s="11">
        <v>2016</v>
      </c>
      <c r="B23" s="12">
        <v>195100</v>
      </c>
      <c r="C23" s="12">
        <v>240000</v>
      </c>
    </row>
    <row r="24" spans="1:3" x14ac:dyDescent="0.2">
      <c r="A24" s="11">
        <v>2017</v>
      </c>
      <c r="B24" s="12">
        <v>305000</v>
      </c>
      <c r="C24" s="12">
        <v>235000</v>
      </c>
    </row>
    <row r="25" spans="1:3" x14ac:dyDescent="0.2">
      <c r="A25" s="11">
        <v>2018</v>
      </c>
      <c r="B25" s="12">
        <v>285000</v>
      </c>
      <c r="C25" s="12">
        <v>232500</v>
      </c>
    </row>
    <row r="26" spans="1:3" x14ac:dyDescent="0.2">
      <c r="A26" s="11">
        <v>2019</v>
      </c>
      <c r="B26" s="12">
        <v>267500</v>
      </c>
      <c r="C26" s="12">
        <v>217500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F8EA-BE4A-E44E-9D4F-1FAD0627A84E}">
  <dimension ref="A1:AC85"/>
  <sheetViews>
    <sheetView topLeftCell="A24" workbookViewId="0">
      <selection activeCell="N53" sqref="N53"/>
    </sheetView>
  </sheetViews>
  <sheetFormatPr baseColWidth="10" defaultRowHeight="16" x14ac:dyDescent="0.2"/>
  <sheetData>
    <row r="1" spans="1:29" ht="17" thickBot="1" x14ac:dyDescent="0.25"/>
    <row r="2" spans="1:29" x14ac:dyDescent="0.2">
      <c r="A2" s="25" t="s">
        <v>77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P2" s="25" t="s">
        <v>78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1"/>
    </row>
    <row r="3" spans="1:29" x14ac:dyDescent="0.2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</row>
    <row r="4" spans="1:29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6"/>
    </row>
    <row r="5" spans="1:29" x14ac:dyDescent="0.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6"/>
    </row>
    <row r="6" spans="1:29" x14ac:dyDescent="0.2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/>
    </row>
    <row r="7" spans="1:29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6"/>
    </row>
    <row r="8" spans="1:29" x14ac:dyDescent="0.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6"/>
    </row>
    <row r="9" spans="1:29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6"/>
    </row>
    <row r="10" spans="1:29" x14ac:dyDescent="0.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6"/>
    </row>
    <row r="11" spans="1:29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6"/>
    </row>
    <row r="12" spans="1:29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6"/>
    </row>
    <row r="13" spans="1:29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</row>
    <row r="14" spans="1:29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</row>
    <row r="15" spans="1:29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</row>
    <row r="16" spans="1:29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6"/>
    </row>
    <row r="17" spans="1:29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6"/>
    </row>
    <row r="18" spans="1:29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/>
    </row>
    <row r="19" spans="1:29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/>
    </row>
    <row r="20" spans="1:29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6"/>
    </row>
    <row r="21" spans="1:29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6"/>
    </row>
    <row r="22" spans="1:29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6"/>
    </row>
    <row r="23" spans="1:29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6"/>
    </row>
    <row r="24" spans="1:29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6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6"/>
    </row>
    <row r="25" spans="1:29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6"/>
    </row>
    <row r="26" spans="1:29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6"/>
    </row>
    <row r="27" spans="1:29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6"/>
    </row>
    <row r="28" spans="1:29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6"/>
    </row>
    <row r="29" spans="1:29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6"/>
    </row>
    <row r="30" spans="1:29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6"/>
    </row>
    <row r="31" spans="1:29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6"/>
    </row>
    <row r="32" spans="1:29" x14ac:dyDescent="0.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6"/>
    </row>
    <row r="33" spans="1:29" x14ac:dyDescent="0.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6"/>
    </row>
    <row r="34" spans="1:29" x14ac:dyDescent="0.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6"/>
    </row>
    <row r="35" spans="1:29" x14ac:dyDescent="0.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6"/>
    </row>
    <row r="36" spans="1:29" x14ac:dyDescent="0.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6"/>
    </row>
    <row r="37" spans="1:29" x14ac:dyDescent="0.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6"/>
    </row>
    <row r="38" spans="1:29" x14ac:dyDescent="0.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6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6"/>
    </row>
    <row r="39" spans="1:29" x14ac:dyDescent="0.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6"/>
    </row>
    <row r="40" spans="1:29" x14ac:dyDescent="0.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6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6"/>
    </row>
    <row r="41" spans="1:29" ht="17" thickBot="1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/>
      <c r="P41" s="17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</row>
    <row r="45" spans="1:29" ht="17" thickBot="1" x14ac:dyDescent="0.25"/>
    <row r="46" spans="1:29" x14ac:dyDescent="0.2">
      <c r="A46" s="25" t="s">
        <v>77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1"/>
    </row>
    <row r="47" spans="1:29" x14ac:dyDescent="0.2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4"/>
    </row>
    <row r="48" spans="1:29" x14ac:dyDescent="0.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6"/>
    </row>
    <row r="49" spans="1:14" x14ac:dyDescent="0.2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6"/>
    </row>
    <row r="50" spans="1:14" x14ac:dyDescent="0.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6"/>
    </row>
    <row r="51" spans="1:14" x14ac:dyDescent="0.2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6"/>
    </row>
    <row r="52" spans="1:14" x14ac:dyDescent="0.2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</row>
    <row r="53" spans="1:14" x14ac:dyDescent="0.2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6"/>
    </row>
    <row r="54" spans="1:14" x14ac:dyDescent="0.2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6"/>
    </row>
    <row r="55" spans="1:14" x14ac:dyDescent="0.2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</row>
    <row r="56" spans="1:14" x14ac:dyDescent="0.2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6"/>
    </row>
    <row r="57" spans="1:14" x14ac:dyDescent="0.2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6"/>
    </row>
    <row r="58" spans="1:14" x14ac:dyDescent="0.2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6"/>
    </row>
    <row r="59" spans="1:14" x14ac:dyDescent="0.2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6"/>
    </row>
    <row r="60" spans="1:14" x14ac:dyDescent="0.2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6"/>
    </row>
    <row r="61" spans="1:14" x14ac:dyDescent="0.2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6"/>
    </row>
    <row r="62" spans="1:14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6"/>
    </row>
    <row r="63" spans="1:14" x14ac:dyDescent="0.2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6"/>
    </row>
    <row r="64" spans="1:14" x14ac:dyDescent="0.2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6"/>
    </row>
    <row r="65" spans="1:14" x14ac:dyDescent="0.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6"/>
    </row>
    <row r="66" spans="1:14" x14ac:dyDescent="0.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6"/>
    </row>
    <row r="67" spans="1:14" x14ac:dyDescent="0.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6"/>
    </row>
    <row r="68" spans="1:14" x14ac:dyDescent="0.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6"/>
    </row>
    <row r="69" spans="1:14" x14ac:dyDescent="0.2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6"/>
    </row>
    <row r="70" spans="1:14" x14ac:dyDescent="0.2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6"/>
    </row>
    <row r="71" spans="1:14" x14ac:dyDescent="0.2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6"/>
    </row>
    <row r="72" spans="1:14" x14ac:dyDescent="0.2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6"/>
    </row>
    <row r="73" spans="1:14" x14ac:dyDescent="0.2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6"/>
    </row>
    <row r="74" spans="1:14" x14ac:dyDescent="0.2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6"/>
    </row>
    <row r="75" spans="1:14" x14ac:dyDescent="0.2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6"/>
    </row>
    <row r="76" spans="1:14" x14ac:dyDescent="0.2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6"/>
    </row>
    <row r="77" spans="1:14" x14ac:dyDescent="0.2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6"/>
    </row>
    <row r="78" spans="1:14" x14ac:dyDescent="0.2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6"/>
    </row>
    <row r="79" spans="1:14" x14ac:dyDescent="0.2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6"/>
    </row>
    <row r="80" spans="1:14" x14ac:dyDescent="0.2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6"/>
    </row>
    <row r="81" spans="1:14" x14ac:dyDescent="0.2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6"/>
    </row>
    <row r="82" spans="1:14" x14ac:dyDescent="0.2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6"/>
    </row>
    <row r="83" spans="1:14" x14ac:dyDescent="0.2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6"/>
    </row>
    <row r="84" spans="1:14" x14ac:dyDescent="0.2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6"/>
    </row>
    <row r="85" spans="1:14" ht="17" thickBot="1" x14ac:dyDescent="0.25">
      <c r="A85" s="17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9"/>
    </row>
  </sheetData>
  <mergeCells count="3">
    <mergeCell ref="A2:N3"/>
    <mergeCell ref="P2:AC3"/>
    <mergeCell ref="A46:N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correlazione</vt:lpstr>
      <vt:lpstr>Tabelle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2022-10-18T07:29:26Z</dcterms:created>
  <dcterms:modified xsi:type="dcterms:W3CDTF">2022-10-19T08:19:27Z</dcterms:modified>
</cp:coreProperties>
</file>