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Ex4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89ea931f0e3c4e3e" Type="http://schemas.microsoft.com/office/2007/relationships/ui/extensibility" Target="customUI/customUI14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iuseppe/Documents/GitHub/epicode-data-analyst/Week4/Project4/"/>
    </mc:Choice>
  </mc:AlternateContent>
  <xr:revisionPtr revIDLastSave="0" documentId="13_ncr:1_{2F530EEB-715B-5F4A-8CF5-21CFD9FE35E4}" xr6:coauthVersionLast="47" xr6:coauthVersionMax="47" xr10:uidLastSave="{00000000-0000-0000-0000-000000000000}"/>
  <bookViews>
    <workbookView xWindow="-7220" yWindow="-21100" windowWidth="38400" windowHeight="21100" xr2:uid="{00000000-000D-0000-FFFF-FFFF00000000}"/>
  </bookViews>
  <sheets>
    <sheet name="Dashboard" sheetId="5" r:id="rId1"/>
    <sheet name="Foglio10" sheetId="20" r:id="rId2"/>
    <sheet name="Data-salary" sheetId="14" r:id="rId3"/>
    <sheet name="Pivot.tot-income" sheetId="2" r:id="rId4"/>
    <sheet name="Pivot-cities" sheetId="7" r:id="rId5"/>
    <sheet name="Pivot-tot-product-sales" sheetId="12" r:id="rId6"/>
    <sheet name="Pivot-quantity" sheetId="11" r:id="rId7"/>
    <sheet name="Datataset" sheetId="1" r:id="rId8"/>
    <sheet name="Dataset-Rep" sheetId="10" r:id="rId9"/>
    <sheet name="esercizio1" sheetId="15" r:id="rId10"/>
    <sheet name="esercizio2" sheetId="16" r:id="rId11"/>
    <sheet name="esercizio2-sfida" sheetId="17" r:id="rId12"/>
    <sheet name="esercizio3" sheetId="18" r:id="rId13"/>
  </sheets>
  <definedNames>
    <definedName name="_xlnm._FilterDatabase" localSheetId="7" hidden="1">Datataset!$A$1:$H$1000</definedName>
    <definedName name="_xlchart.v1.12" hidden="1">'Data-salary'!$A$2:$A$11</definedName>
    <definedName name="_xlchart.v1.13" hidden="1">'Data-salary'!$D$1</definedName>
    <definedName name="_xlchart.v1.14" hidden="1">'Data-salary'!$D$2:$D$11</definedName>
    <definedName name="_xlchart.v1.15" hidden="1">'Data-salary'!$E$1</definedName>
    <definedName name="_xlchart.v1.16" hidden="1">'Data-salary'!$E$2:$E$11</definedName>
    <definedName name="_xlchart.v1.17" hidden="1">'Data-salary'!$A$2:$A$11</definedName>
    <definedName name="_xlchart.v1.18" hidden="1">'Data-salary'!$D$1</definedName>
    <definedName name="_xlchart.v1.19" hidden="1">'Data-salary'!$D$2:$D$11</definedName>
    <definedName name="_xlchart.v1.20" hidden="1">'Data-salary'!$E$1</definedName>
    <definedName name="_xlchart.v1.21" hidden="1">'Data-salary'!$E$2:$E$11</definedName>
    <definedName name="_xlchart.v5.0" hidden="1">'Pivot-cities'!$E$3</definedName>
    <definedName name="_xlchart.v5.1" hidden="1">'Pivot-cities'!$E$4:$E$8</definedName>
    <definedName name="_xlchart.v5.10" hidden="1">'Pivot-cities'!$F$3</definedName>
    <definedName name="_xlchart.v5.11" hidden="1">'Pivot-cities'!$F$4:$F$8</definedName>
    <definedName name="_xlchart.v5.2" hidden="1">'Pivot-cities'!$F$3</definedName>
    <definedName name="_xlchart.v5.22" hidden="1">'Pivot-cities'!$E$3</definedName>
    <definedName name="_xlchart.v5.23" hidden="1">'Pivot-cities'!$E$4:$E$8</definedName>
    <definedName name="_xlchart.v5.24" hidden="1">'Pivot-cities'!$F$3</definedName>
    <definedName name="_xlchart.v5.25" hidden="1">'Pivot-cities'!$F$4:$F$8</definedName>
    <definedName name="_xlchart.v5.3" hidden="1">'Pivot-cities'!$F$4:$F$8</definedName>
    <definedName name="_xlchart.v5.4" hidden="1">'Pivot-cities'!$E$3</definedName>
    <definedName name="_xlchart.v5.5" hidden="1">'Pivot-cities'!$E$4:$E$8</definedName>
    <definedName name="_xlchart.v5.6" hidden="1">'Pivot-cities'!$F$3</definedName>
    <definedName name="_xlchart.v5.7" hidden="1">'Pivot-cities'!$F$4:$F$8</definedName>
    <definedName name="_xlchart.v5.8" hidden="1">'Pivot-cities'!$E$3</definedName>
    <definedName name="_xlchart.v5.9" hidden="1">'Pivot-cities'!$E$4:$E$8</definedName>
    <definedName name="_xlnm.Print_Area" localSheetId="0">Dashboard!$A$1:$AA$112</definedName>
    <definedName name="Dataset1">Datataset!$A$1:$H$1000</definedName>
    <definedName name="FiltroDati_Price">#N/A</definedName>
    <definedName name="Slicer_Months">#N/A</definedName>
    <definedName name="Slicer_Product">#N/A</definedName>
    <definedName name="Slicer_Salesperson">#N/A</definedName>
    <definedName name="Slicer_Store">#N/A</definedName>
  </definedNames>
  <calcPr calcId="191029"/>
  <pivotCaches>
    <pivotCache cacheId="0" r:id="rId14"/>
    <pivotCache cacheId="1" r:id="rId15"/>
    <pivotCache cacheId="27" r:id="rId16"/>
    <pivotCache cacheId="19" r:id="rId17"/>
    <pivotCache cacheId="29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6" l="1"/>
  <c r="D8" i="17"/>
  <c r="H9" i="18"/>
  <c r="H8" i="18"/>
  <c r="H7" i="18"/>
  <c r="H6" i="18"/>
  <c r="H5" i="18"/>
  <c r="H4" i="18"/>
  <c r="H3" i="18"/>
  <c r="B17" i="16"/>
  <c r="C14" i="16"/>
  <c r="B14" i="16"/>
  <c r="B11" i="16"/>
  <c r="C8" i="16"/>
  <c r="D6" i="16"/>
  <c r="D5" i="16"/>
  <c r="C5" i="16"/>
  <c r="N29" i="15"/>
  <c r="L29" i="15"/>
  <c r="K29" i="15"/>
  <c r="J29" i="15"/>
  <c r="I29" i="15"/>
  <c r="H29" i="15"/>
  <c r="G29" i="15"/>
  <c r="F29" i="15"/>
  <c r="N28" i="15"/>
  <c r="L28" i="15"/>
  <c r="K28" i="15"/>
  <c r="J28" i="15"/>
  <c r="I28" i="15"/>
  <c r="H28" i="15"/>
  <c r="G28" i="15"/>
  <c r="F28" i="15"/>
  <c r="N27" i="15"/>
  <c r="L27" i="15"/>
  <c r="K27" i="15"/>
  <c r="J27" i="15"/>
  <c r="I27" i="15"/>
  <c r="H27" i="15"/>
  <c r="G27" i="15"/>
  <c r="F27" i="15"/>
  <c r="N26" i="15"/>
  <c r="L26" i="15"/>
  <c r="K26" i="15"/>
  <c r="J26" i="15"/>
  <c r="I26" i="15"/>
  <c r="H26" i="15"/>
  <c r="G26" i="15"/>
  <c r="F26" i="15"/>
  <c r="N25" i="15"/>
  <c r="L25" i="15"/>
  <c r="K25" i="15"/>
  <c r="J25" i="15"/>
  <c r="I25" i="15"/>
  <c r="H25" i="15"/>
  <c r="G25" i="15"/>
  <c r="F25" i="15"/>
  <c r="N24" i="15"/>
  <c r="L24" i="15"/>
  <c r="K24" i="15"/>
  <c r="J24" i="15"/>
  <c r="I24" i="15"/>
  <c r="H24" i="15"/>
  <c r="G24" i="15"/>
  <c r="F24" i="15"/>
  <c r="N23" i="15"/>
  <c r="L23" i="15"/>
  <c r="K23" i="15"/>
  <c r="J23" i="15"/>
  <c r="I23" i="15"/>
  <c r="H23" i="15"/>
  <c r="G23" i="15"/>
  <c r="F23" i="15"/>
  <c r="N22" i="15"/>
  <c r="L22" i="15"/>
  <c r="K22" i="15"/>
  <c r="J22" i="15"/>
  <c r="I22" i="15"/>
  <c r="H22" i="15"/>
  <c r="G22" i="15"/>
  <c r="F22" i="15"/>
  <c r="N21" i="15"/>
  <c r="L21" i="15"/>
  <c r="K21" i="15"/>
  <c r="J21" i="15"/>
  <c r="I21" i="15"/>
  <c r="H21" i="15"/>
  <c r="G21" i="15"/>
  <c r="F21" i="15"/>
  <c r="N20" i="15"/>
  <c r="L20" i="15"/>
  <c r="K20" i="15"/>
  <c r="J20" i="15"/>
  <c r="I20" i="15"/>
  <c r="H20" i="15"/>
  <c r="G20" i="15"/>
  <c r="F20" i="15"/>
  <c r="N19" i="15"/>
  <c r="L19" i="15"/>
  <c r="K19" i="15"/>
  <c r="J19" i="15"/>
  <c r="I19" i="15"/>
  <c r="H19" i="15"/>
  <c r="G19" i="15"/>
  <c r="F19" i="15"/>
  <c r="N18" i="15"/>
  <c r="L18" i="15"/>
  <c r="K18" i="15"/>
  <c r="J18" i="15"/>
  <c r="I18" i="15"/>
  <c r="H18" i="15"/>
  <c r="G18" i="15"/>
  <c r="F18" i="15"/>
  <c r="N17" i="15"/>
  <c r="L17" i="15"/>
  <c r="K17" i="15"/>
  <c r="J17" i="15"/>
  <c r="I17" i="15"/>
  <c r="H17" i="15"/>
  <c r="G17" i="15"/>
  <c r="F17" i="15"/>
  <c r="N16" i="15"/>
  <c r="L16" i="15"/>
  <c r="K16" i="15"/>
  <c r="J16" i="15"/>
  <c r="I16" i="15"/>
  <c r="H16" i="15"/>
  <c r="G16" i="15"/>
  <c r="F16" i="15"/>
  <c r="N15" i="15"/>
  <c r="L15" i="15"/>
  <c r="K15" i="15"/>
  <c r="J15" i="15"/>
  <c r="I15" i="15"/>
  <c r="H15" i="15"/>
  <c r="G15" i="15"/>
  <c r="F15" i="15"/>
  <c r="N14" i="15"/>
  <c r="L14" i="15"/>
  <c r="K14" i="15"/>
  <c r="J14" i="15"/>
  <c r="I14" i="15"/>
  <c r="H14" i="15"/>
  <c r="G14" i="15"/>
  <c r="F14" i="15"/>
  <c r="N13" i="15"/>
  <c r="L13" i="15"/>
  <c r="K13" i="15"/>
  <c r="J13" i="15"/>
  <c r="I13" i="15"/>
  <c r="H13" i="15"/>
  <c r="G13" i="15"/>
  <c r="F13" i="15"/>
  <c r="N12" i="15"/>
  <c r="L12" i="15"/>
  <c r="K12" i="15"/>
  <c r="J12" i="15"/>
  <c r="I12" i="15"/>
  <c r="H12" i="15"/>
  <c r="G12" i="15"/>
  <c r="F12" i="15"/>
  <c r="N11" i="15"/>
  <c r="L11" i="15"/>
  <c r="K11" i="15"/>
  <c r="J11" i="15"/>
  <c r="I11" i="15"/>
  <c r="H11" i="15"/>
  <c r="G11" i="15"/>
  <c r="F11" i="15"/>
  <c r="N10" i="15"/>
  <c r="L10" i="15"/>
  <c r="K10" i="15"/>
  <c r="J10" i="15"/>
  <c r="I10" i="15"/>
  <c r="H10" i="15"/>
  <c r="G10" i="15"/>
  <c r="F10" i="15"/>
  <c r="N9" i="15"/>
  <c r="L9" i="15"/>
  <c r="K9" i="15"/>
  <c r="J9" i="15"/>
  <c r="I9" i="15"/>
  <c r="H9" i="15"/>
  <c r="G9" i="15"/>
  <c r="F9" i="15"/>
  <c r="N8" i="15"/>
  <c r="L8" i="15"/>
  <c r="K8" i="15"/>
  <c r="J8" i="15"/>
  <c r="I8" i="15"/>
  <c r="H8" i="15"/>
  <c r="G8" i="15"/>
  <c r="F8" i="15"/>
  <c r="N7" i="15"/>
  <c r="L7" i="15"/>
  <c r="K7" i="15"/>
  <c r="J7" i="15"/>
  <c r="I7" i="15"/>
  <c r="H7" i="15"/>
  <c r="G7" i="15"/>
  <c r="F7" i="15"/>
  <c r="N6" i="15"/>
  <c r="L6" i="15"/>
  <c r="K6" i="15"/>
  <c r="J6" i="15"/>
  <c r="I6" i="15"/>
  <c r="H6" i="15"/>
  <c r="G6" i="15"/>
  <c r="F6" i="15"/>
  <c r="N5" i="15"/>
  <c r="L5" i="15"/>
  <c r="K5" i="15"/>
  <c r="J5" i="15"/>
  <c r="I5" i="15"/>
  <c r="H5" i="15"/>
  <c r="G5" i="15"/>
  <c r="F5" i="15"/>
  <c r="N4" i="15"/>
  <c r="L4" i="15"/>
  <c r="K4" i="15"/>
  <c r="J4" i="15"/>
  <c r="I4" i="15"/>
  <c r="H4" i="15"/>
  <c r="G4" i="15"/>
  <c r="F4" i="15"/>
  <c r="N3" i="15"/>
  <c r="L3" i="15"/>
  <c r="K3" i="15"/>
  <c r="J3" i="15"/>
  <c r="I3" i="15"/>
  <c r="H3" i="15"/>
  <c r="G3" i="15"/>
  <c r="F3" i="15"/>
  <c r="N2" i="15"/>
  <c r="L2" i="15"/>
  <c r="K2" i="15"/>
  <c r="J2" i="15"/>
  <c r="I2" i="15"/>
  <c r="H2" i="15"/>
  <c r="G2" i="15"/>
  <c r="F2" i="15"/>
  <c r="H11" i="18" l="1"/>
  <c r="I18" i="18" s="1"/>
  <c r="D15" i="18"/>
  <c r="H15" i="18"/>
  <c r="M6" i="15"/>
  <c r="M7" i="15"/>
  <c r="M14" i="15"/>
  <c r="M8" i="15"/>
  <c r="M9" i="15"/>
  <c r="M22" i="15"/>
  <c r="M23" i="15"/>
  <c r="M26" i="15"/>
  <c r="M27" i="15"/>
  <c r="M15" i="15"/>
  <c r="M19" i="15"/>
  <c r="M10" i="15"/>
  <c r="M11" i="15"/>
  <c r="M3" i="15"/>
  <c r="M12" i="15"/>
  <c r="M20" i="15"/>
  <c r="M21" i="15"/>
  <c r="M29" i="15"/>
  <c r="M28" i="15"/>
  <c r="M13" i="15"/>
  <c r="M4" i="15"/>
  <c r="M16" i="15"/>
  <c r="M17" i="15"/>
  <c r="M18" i="15"/>
  <c r="M5" i="15"/>
  <c r="M24" i="15"/>
  <c r="M25" i="15"/>
  <c r="M2" i="15"/>
  <c r="V5" i="5"/>
  <c r="G3" i="10"/>
  <c r="G4" i="10"/>
  <c r="G5" i="10"/>
  <c r="G6" i="10"/>
  <c r="G7" i="10"/>
  <c r="G8" i="10"/>
  <c r="G9" i="10"/>
  <c r="G10" i="10"/>
  <c r="G11" i="10"/>
  <c r="G2" i="10"/>
  <c r="F3" i="10"/>
  <c r="F4" i="10"/>
  <c r="F5" i="10"/>
  <c r="F6" i="10"/>
  <c r="F7" i="10"/>
  <c r="F8" i="10"/>
  <c r="F9" i="10"/>
  <c r="F10" i="10"/>
  <c r="F2" i="10"/>
  <c r="H14" i="18" l="1"/>
  <c r="H18" i="18"/>
  <c r="O5" i="5" l="1"/>
  <c r="E51" i="2"/>
  <c r="B11" i="10" l="1"/>
  <c r="F11" i="10" s="1"/>
  <c r="A493" i="1"/>
  <c r="A457" i="1"/>
  <c r="A387" i="1"/>
  <c r="A416" i="1"/>
  <c r="A614" i="1"/>
  <c r="A360" i="1"/>
  <c r="A583" i="1"/>
  <c r="A856" i="1"/>
  <c r="A655" i="1"/>
  <c r="A991" i="1"/>
  <c r="A863" i="1"/>
  <c r="A760" i="1"/>
  <c r="A211" i="1"/>
  <c r="A848" i="1"/>
  <c r="A502" i="1"/>
  <c r="A931" i="1"/>
  <c r="A727" i="1"/>
  <c r="A646" i="1"/>
  <c r="A716" i="1"/>
  <c r="A411" i="1"/>
  <c r="A723" i="1"/>
  <c r="A879" i="1"/>
  <c r="A900" i="1"/>
  <c r="A970" i="1"/>
  <c r="A962" i="1"/>
  <c r="A15" i="1"/>
  <c r="A857" i="1"/>
  <c r="A365" i="1"/>
  <c r="A831" i="1"/>
  <c r="A783" i="1"/>
  <c r="A927" i="1"/>
  <c r="A677" i="1"/>
  <c r="A214" i="1"/>
  <c r="A557" i="1"/>
  <c r="A706" i="1"/>
  <c r="A383" i="1"/>
  <c r="A595" i="1"/>
  <c r="A480" i="1"/>
  <c r="A771" i="1"/>
  <c r="A591" i="1"/>
  <c r="A459" i="1"/>
  <c r="A885" i="1"/>
  <c r="A443" i="1"/>
  <c r="A31" i="1"/>
  <c r="A701" i="1"/>
  <c r="A717" i="1"/>
  <c r="A707" i="1"/>
  <c r="A916" i="1"/>
  <c r="A934" i="1"/>
  <c r="A745" i="1"/>
  <c r="A153" i="1"/>
  <c r="A607" i="1"/>
  <c r="A829" i="1"/>
  <c r="A832" i="1"/>
  <c r="A817" i="1"/>
  <c r="A257" i="1"/>
  <c r="A178" i="1"/>
  <c r="A523" i="1"/>
  <c r="A528" i="1"/>
  <c r="A14" i="1"/>
  <c r="A573" i="1"/>
  <c r="A382" i="1"/>
  <c r="A653" i="1"/>
  <c r="A467" i="1"/>
  <c r="A660" i="1"/>
  <c r="A140" i="1"/>
  <c r="A780" i="1"/>
  <c r="A693" i="1"/>
  <c r="A376" i="1"/>
  <c r="A409" i="1"/>
  <c r="A66" i="1"/>
  <c r="A551" i="1"/>
  <c r="A401" i="1"/>
  <c r="A137" i="1"/>
  <c r="A30" i="1"/>
  <c r="A335" i="1"/>
  <c r="A428" i="1"/>
  <c r="A370" i="1"/>
  <c r="A821" i="1"/>
  <c r="A486" i="1"/>
  <c r="A859" i="1"/>
  <c r="A381" i="1"/>
  <c r="A896" i="1"/>
  <c r="A810" i="1"/>
  <c r="A575" i="1"/>
  <c r="A513" i="1"/>
  <c r="A113" i="1"/>
  <c r="A301" i="1"/>
  <c r="A390" i="1"/>
  <c r="A966" i="1"/>
  <c r="A615" i="1"/>
  <c r="A816" i="1"/>
  <c r="A322" i="1"/>
  <c r="A70" i="1"/>
  <c r="A393" i="1"/>
  <c r="A612" i="1"/>
  <c r="A90" i="1"/>
  <c r="A804" i="1"/>
  <c r="A204" i="1"/>
  <c r="A357" i="1"/>
  <c r="A638" i="1"/>
  <c r="A525" i="1"/>
  <c r="A405" i="1"/>
  <c r="A307" i="1"/>
  <c r="A933" i="1"/>
  <c r="A733" i="1"/>
  <c r="A25" i="1"/>
  <c r="A505" i="1"/>
  <c r="A420" i="1"/>
  <c r="A898" i="1"/>
  <c r="A813" i="1"/>
  <c r="A959" i="1"/>
  <c r="A396" i="1"/>
  <c r="A792" i="1"/>
  <c r="A864" i="1"/>
  <c r="A624" i="1"/>
  <c r="A24" i="1"/>
  <c r="A704" i="1"/>
  <c r="A298" i="1"/>
  <c r="A111" i="1"/>
  <c r="A835" i="1"/>
  <c r="A674" i="1"/>
  <c r="A661" i="1"/>
  <c r="A274" i="1"/>
  <c r="A26" i="1"/>
  <c r="A694" i="1"/>
  <c r="A146" i="1"/>
  <c r="A249" i="1"/>
  <c r="A206" i="1"/>
  <c r="A131" i="1"/>
  <c r="A698" i="1"/>
  <c r="A544" i="1"/>
  <c r="A427" i="1"/>
  <c r="A731" i="1"/>
  <c r="A529" i="1"/>
  <c r="A866" i="1"/>
  <c r="A510" i="1"/>
  <c r="A861" i="1"/>
  <c r="A353" i="1"/>
  <c r="A974" i="1"/>
  <c r="A988" i="1"/>
  <c r="A177" i="1"/>
  <c r="A172" i="1"/>
  <c r="A426" i="1"/>
  <c r="A481" i="1"/>
  <c r="A432" i="1"/>
  <c r="A440" i="1"/>
  <c r="A368" i="1"/>
  <c r="A67" i="1"/>
  <c r="A354" i="1"/>
  <c r="A852" i="1"/>
  <c r="A101" i="1"/>
  <c r="A672" i="1"/>
  <c r="A430" i="1"/>
  <c r="A923" i="1"/>
  <c r="A921" i="1"/>
  <c r="A356" i="1"/>
  <c r="A234" i="1"/>
  <c r="A351" i="1"/>
  <c r="A242" i="1"/>
  <c r="A60" i="1"/>
  <c r="A273" i="1"/>
  <c r="A807" i="1"/>
  <c r="A490" i="1"/>
  <c r="A474" i="1"/>
  <c r="A311" i="1"/>
  <c r="A17" i="1"/>
  <c r="A344" i="1"/>
  <c r="A433" i="1"/>
  <c r="A68" i="1"/>
  <c r="A412" i="1"/>
  <c r="A504" i="1"/>
  <c r="A815" i="1"/>
  <c r="A110" i="1"/>
  <c r="A190" i="1"/>
  <c r="A808" i="1"/>
  <c r="A107" i="1"/>
  <c r="A149" i="1"/>
  <c r="A87" i="1"/>
  <c r="A964" i="1"/>
  <c r="A539" i="1"/>
  <c r="A649" i="1"/>
  <c r="A846" i="1"/>
  <c r="A599" i="1"/>
  <c r="A174" i="1"/>
  <c r="A147" i="1"/>
  <c r="A634" i="1"/>
  <c r="A830" i="1"/>
  <c r="A632" i="1"/>
  <c r="A915" i="1"/>
  <c r="A127" i="1"/>
  <c r="A148" i="1"/>
  <c r="A664" i="1"/>
  <c r="A342" i="1"/>
  <c r="A761" i="1"/>
  <c r="A665" i="1"/>
  <c r="A431" i="1"/>
  <c r="A867" i="1"/>
  <c r="A163" i="1"/>
  <c r="A287" i="1"/>
  <c r="A700" i="1"/>
  <c r="A341" i="1"/>
  <c r="A922" i="1"/>
  <c r="A577" i="1"/>
  <c r="A762" i="1"/>
  <c r="A373" i="1"/>
  <c r="A135" i="1"/>
  <c r="A806" i="1"/>
  <c r="A518" i="1"/>
  <c r="A378" i="1"/>
  <c r="A104" i="1"/>
  <c r="A53" i="1"/>
  <c r="A116" i="1"/>
  <c r="A98" i="1"/>
  <c r="A996" i="1"/>
  <c r="A487" i="1"/>
  <c r="A445" i="1"/>
  <c r="A722" i="1"/>
  <c r="A865" i="1"/>
  <c r="A787" i="1"/>
  <c r="A219" i="1"/>
  <c r="A871" i="1"/>
  <c r="A566" i="1"/>
  <c r="A454" i="1"/>
  <c r="A769" i="1"/>
  <c r="A93" i="1"/>
  <c r="A593" i="1"/>
  <c r="A115" i="1"/>
  <c r="A507" i="1"/>
  <c r="A277" i="1"/>
  <c r="A570" i="1"/>
  <c r="A979" i="1"/>
  <c r="A803" i="1"/>
  <c r="A424" i="1"/>
  <c r="A746" i="1"/>
  <c r="A993" i="1"/>
  <c r="A629" i="1"/>
  <c r="A839" i="1"/>
  <c r="A124" i="1"/>
  <c r="A255" i="1"/>
  <c r="A437" i="1"/>
  <c r="A888" i="1"/>
  <c r="A45" i="1"/>
  <c r="A755" i="1"/>
  <c r="A642" i="1"/>
  <c r="A266" i="1"/>
  <c r="A44" i="1"/>
  <c r="A320" i="1"/>
  <c r="A512" i="1"/>
  <c r="A606" i="1"/>
  <c r="A609" i="1"/>
  <c r="A899" i="1"/>
  <c r="A188" i="1"/>
  <c r="A332" i="1"/>
  <c r="A377" i="1"/>
  <c r="A592" i="1"/>
  <c r="A39" i="1"/>
  <c r="A794" i="1"/>
  <c r="A230" i="1"/>
  <c r="A943" i="1"/>
  <c r="A623" i="1"/>
  <c r="A51" i="1"/>
  <c r="A695" i="1"/>
  <c r="A462" i="1"/>
  <c r="A578" i="1"/>
  <c r="A905" i="1"/>
  <c r="A734" i="1"/>
  <c r="A710" i="1"/>
  <c r="A728" i="1"/>
  <c r="A567" i="1"/>
  <c r="A239" i="1"/>
  <c r="A527" i="1"/>
  <c r="A477" i="1"/>
  <c r="A413" i="1"/>
  <c r="A972" i="1"/>
  <c r="A739" i="1"/>
  <c r="A875" i="1"/>
  <c r="A450" i="1"/>
  <c r="A176" i="1"/>
  <c r="A891" i="1"/>
  <c r="A860" i="1"/>
  <c r="A41" i="1"/>
  <c r="A713" i="1"/>
  <c r="A47" i="1"/>
  <c r="A736" i="1"/>
  <c r="A103" i="1"/>
  <c r="A83" i="1"/>
  <c r="A32" i="1"/>
  <c r="A819" i="1"/>
  <c r="A976" i="1"/>
  <c r="A421" i="1"/>
  <c r="A391" i="1"/>
  <c r="A778" i="1"/>
  <c r="A415" i="1"/>
  <c r="A935" i="1"/>
  <c r="A196" i="1"/>
  <c r="A590" i="1"/>
  <c r="A786" i="1"/>
  <c r="A496" i="1"/>
  <c r="A995" i="1"/>
  <c r="A167" i="1"/>
  <c r="A126" i="1"/>
  <c r="A631" i="1"/>
  <c r="A441" i="1"/>
  <c r="A119" i="1"/>
  <c r="A303" i="1"/>
  <c r="A617" i="1"/>
  <c r="A696" i="1"/>
  <c r="A207" i="1"/>
  <c r="A774" i="1"/>
  <c r="A790" i="1"/>
  <c r="A849" i="1"/>
  <c r="A564" i="1"/>
  <c r="A269" i="1"/>
  <c r="A532" i="1"/>
  <c r="A684" i="1"/>
  <c r="A800" i="1"/>
  <c r="A568" i="1"/>
  <c r="A560" i="1"/>
  <c r="A743" i="1"/>
  <c r="A281" i="1"/>
  <c r="A621" i="1"/>
  <c r="A854" i="1"/>
  <c r="A425" i="1"/>
  <c r="A688" i="1"/>
  <c r="A261" i="1"/>
  <c r="A292" i="1"/>
  <c r="A483" i="1"/>
  <c r="A602" i="1"/>
  <c r="A422" i="1"/>
  <c r="A893" i="1"/>
  <c r="A464" i="1"/>
  <c r="A828" i="1"/>
  <c r="A157" i="1"/>
  <c r="A521" i="1"/>
  <c r="A308" i="1"/>
  <c r="A189" i="1"/>
  <c r="A254" i="1"/>
  <c r="A616" i="1"/>
  <c r="A466" i="1"/>
  <c r="A288" i="1"/>
  <c r="A96" i="1"/>
  <c r="A179" i="1"/>
  <c r="A374" i="1"/>
  <c r="A625" i="1"/>
  <c r="A842" i="1"/>
  <c r="A138" i="1"/>
  <c r="A291" i="1"/>
  <c r="A238" i="1"/>
  <c r="A572" i="1"/>
  <c r="A112" i="1"/>
  <c r="A811" i="1"/>
  <c r="A314" i="1"/>
  <c r="A858" i="1"/>
  <c r="A65" i="1"/>
  <c r="A882" i="1"/>
  <c r="A799" i="1"/>
  <c r="A671" i="1"/>
  <c r="A232" i="1"/>
  <c r="A263" i="1"/>
  <c r="A511" i="1"/>
  <c r="A889" i="1"/>
  <c r="A399" i="1"/>
  <c r="A998" i="1"/>
  <c r="A123" i="1"/>
  <c r="A989" i="1"/>
  <c r="A851" i="1"/>
  <c r="A686" i="1"/>
  <c r="A319" i="1"/>
  <c r="A845" i="1"/>
  <c r="A8" i="1"/>
  <c r="A515" i="1"/>
  <c r="A294" i="1"/>
  <c r="A105" i="1"/>
  <c r="A369" i="1"/>
  <c r="A56" i="1"/>
  <c r="A321" i="1"/>
  <c r="A725" i="1"/>
  <c r="A785" i="1"/>
  <c r="A549" i="1"/>
  <c r="A802" i="1"/>
  <c r="A33" i="1"/>
  <c r="A258" i="1"/>
  <c r="A526" i="1"/>
  <c r="A516" i="1"/>
  <c r="A589" i="1"/>
  <c r="A334" i="1"/>
  <c r="A812" i="1"/>
  <c r="A195" i="1"/>
  <c r="A403" i="1"/>
  <c r="A587" i="1"/>
  <c r="A588" i="1"/>
  <c r="A181" i="1"/>
  <c r="A210" i="1"/>
  <c r="A384" i="1"/>
  <c r="A801" i="1"/>
  <c r="A758" i="1"/>
  <c r="A793" i="1"/>
  <c r="A78" i="1"/>
  <c r="A994" i="1"/>
  <c r="A355" i="1"/>
  <c r="A798" i="1"/>
  <c r="A1000" i="1"/>
  <c r="A5" i="1"/>
  <c r="A476" i="1"/>
  <c r="A50" i="1"/>
  <c r="A224" i="1"/>
  <c r="A208" i="1"/>
  <c r="A574" i="1"/>
  <c r="A913" i="1"/>
  <c r="A741" i="1"/>
  <c r="A501" i="1"/>
  <c r="A938" i="1"/>
  <c r="A89" i="1"/>
  <c r="A170" i="1"/>
  <c r="A275" i="1"/>
  <c r="A663" i="1"/>
  <c r="A749" i="1"/>
  <c r="A703" i="1"/>
  <c r="A439" i="1"/>
  <c r="A80" i="1"/>
  <c r="A402" i="1"/>
  <c r="A912" i="1"/>
  <c r="A182" i="1"/>
  <c r="A754" i="1"/>
  <c r="A890" i="1"/>
  <c r="A844" i="1"/>
  <c r="A202" i="1"/>
  <c r="A82" i="1"/>
  <c r="A62" i="1"/>
  <c r="A235" i="1"/>
  <c r="A533" i="1"/>
  <c r="A324" i="1"/>
  <c r="A240" i="1"/>
  <c r="A333" i="1"/>
  <c r="A55" i="1"/>
  <c r="A3" i="1"/>
  <c r="A687" i="1"/>
  <c r="A49" i="1"/>
  <c r="A658" i="1"/>
  <c r="A414" i="1"/>
  <c r="A582" i="1"/>
  <c r="A752" i="1"/>
  <c r="A289" i="1"/>
  <c r="A699" i="1"/>
  <c r="A293" i="1"/>
  <c r="A158" i="1"/>
  <c r="A541" i="1"/>
  <c r="A212" i="1"/>
  <c r="A818" i="1"/>
  <c r="A986" i="1"/>
  <c r="A299" i="1"/>
  <c r="A337" i="1"/>
  <c r="A559" i="1"/>
  <c r="A901" i="1"/>
  <c r="A550" i="1"/>
  <c r="A914" i="1"/>
  <c r="A669" i="1"/>
  <c r="A470" i="1"/>
  <c r="A345" i="1"/>
  <c r="A494" i="1"/>
  <c r="A460" i="1"/>
  <c r="A887" i="1"/>
  <c r="A604" i="1"/>
  <c r="A499" i="1"/>
  <c r="A928" i="1"/>
  <c r="A444" i="1"/>
  <c r="A192" i="1"/>
  <c r="A471" i="1"/>
  <c r="A379" i="1"/>
  <c r="A340" i="1"/>
  <c r="A48" i="1"/>
  <c r="A250" i="1"/>
  <c r="A874" i="1"/>
  <c r="A244" i="1"/>
  <c r="A714" i="1"/>
  <c r="A453" i="1"/>
  <c r="A961" i="1"/>
  <c r="A530" i="1"/>
  <c r="A118" i="1"/>
  <c r="A461" i="1"/>
  <c r="A164" i="1"/>
  <c r="A247" i="1"/>
  <c r="A715" i="1"/>
  <c r="A2" i="1"/>
  <c r="A576" i="1"/>
  <c r="A279" i="1"/>
  <c r="A361" i="1"/>
  <c r="A775" i="1"/>
  <c r="A709" i="1"/>
  <c r="A185" i="1"/>
  <c r="A108" i="1"/>
  <c r="A100" i="1"/>
  <c r="A637" i="1"/>
  <c r="A641" i="1"/>
  <c r="A868" i="1"/>
  <c r="A492" i="1"/>
  <c r="A949" i="1"/>
  <c r="A241" i="1"/>
  <c r="A233" i="1"/>
  <c r="A795" i="1"/>
  <c r="A43" i="1"/>
  <c r="A952" i="1"/>
  <c r="A284" i="1"/>
  <c r="A822" i="1"/>
  <c r="A973" i="1"/>
  <c r="A644" i="1"/>
  <c r="A965" i="1"/>
  <c r="A169" i="1"/>
  <c r="A936" i="1"/>
  <c r="A419" i="1"/>
  <c r="A782" i="1"/>
  <c r="A768" i="1"/>
  <c r="A312" i="1"/>
  <c r="A348" i="1"/>
  <c r="A392" i="1"/>
  <c r="A173" i="1"/>
  <c r="A537" i="1"/>
  <c r="A903" i="1"/>
  <c r="A27" i="1"/>
  <c r="A122" i="1"/>
  <c r="A967" i="1"/>
  <c r="A581" i="1"/>
  <c r="A547" i="1"/>
  <c r="A228" i="1"/>
  <c r="A636" i="1"/>
  <c r="A286" i="1"/>
  <c r="A10" i="1"/>
  <c r="A825" i="1"/>
  <c r="A199" i="1"/>
  <c r="A272" i="1"/>
  <c r="A667" i="1"/>
  <c r="A236" i="1"/>
  <c r="A276" i="1"/>
  <c r="A639" i="1"/>
  <c r="A679" i="1"/>
  <c r="A919" i="1"/>
  <c r="A438" i="1"/>
  <c r="A488" i="1"/>
  <c r="A295" i="1"/>
  <c r="A367" i="1"/>
  <c r="A4" i="1"/>
  <c r="A613" i="1"/>
  <c r="A814" i="1"/>
  <c r="A650" i="1"/>
  <c r="A151" i="1"/>
  <c r="A978" i="1"/>
  <c r="A569" i="1"/>
  <c r="A552" i="1"/>
  <c r="A264" i="1"/>
  <c r="A76" i="1"/>
  <c r="A449" i="1"/>
  <c r="A697" i="1"/>
  <c r="A744" i="1"/>
  <c r="A21" i="1"/>
  <c r="A388" i="1"/>
  <c r="A648" i="1"/>
  <c r="A855" i="1"/>
  <c r="A349" i="1"/>
  <c r="A482" i="1"/>
  <c r="A7" i="1"/>
  <c r="A791" i="1"/>
  <c r="A997" i="1"/>
  <c r="A270" i="1"/>
  <c r="A954" i="1"/>
  <c r="A751" i="1"/>
  <c r="A162" i="1"/>
  <c r="A86" i="1"/>
  <c r="A225" i="1"/>
  <c r="A611" i="1"/>
  <c r="A765" i="1"/>
  <c r="A296" i="1"/>
  <c r="A285" i="1"/>
  <c r="A99" i="1"/>
  <c r="A740" i="1"/>
  <c r="A776" i="1"/>
  <c r="A738" i="1"/>
  <c r="A763" i="1"/>
  <c r="A473" i="1"/>
  <c r="A159" i="1"/>
  <c r="A910" i="1"/>
  <c r="A132" i="1"/>
  <c r="A397" i="1"/>
  <c r="A597" i="1"/>
  <c r="A545" i="1"/>
  <c r="A779" i="1"/>
  <c r="A221" i="1"/>
  <c r="A622" i="1"/>
  <c r="A659" i="1"/>
  <c r="A500" i="1"/>
  <c r="A213" i="1"/>
  <c r="A676" i="1"/>
  <c r="A580" i="1"/>
  <c r="A838" i="1"/>
  <c r="A479" i="1"/>
  <c r="A81" i="1"/>
  <c r="A452" i="1"/>
  <c r="A121" i="1"/>
  <c r="A536" i="1"/>
  <c r="A824" i="1"/>
  <c r="A562" i="1"/>
  <c r="A129" i="1"/>
  <c r="A216" i="1"/>
  <c r="A451" i="1"/>
  <c r="A729" i="1"/>
  <c r="A719" i="1"/>
  <c r="A556" i="1"/>
  <c r="A873" i="1"/>
  <c r="A685" i="1"/>
  <c r="A982" i="1"/>
  <c r="A926" i="1"/>
  <c r="A346" i="1"/>
  <c r="A92" i="1"/>
  <c r="A161" i="1"/>
  <c r="A640" i="1"/>
  <c r="A109" i="1"/>
  <c r="A666" i="1"/>
  <c r="A565" i="1"/>
  <c r="A156" i="1"/>
  <c r="A318" i="1"/>
  <c r="A61" i="1"/>
  <c r="A248" i="1"/>
  <c r="A309" i="1"/>
  <c r="A203" i="1"/>
  <c r="A907" i="1"/>
  <c r="A691" i="1"/>
  <c r="A940" i="1"/>
  <c r="A28" i="1"/>
  <c r="A366" i="1"/>
  <c r="A491" i="1"/>
  <c r="A553" i="1"/>
  <c r="A253" i="1"/>
  <c r="A906" i="1"/>
  <c r="A36" i="1"/>
  <c r="A726" i="1"/>
  <c r="A394" i="1"/>
  <c r="A742" i="1"/>
  <c r="A364" i="1"/>
  <c r="A957" i="1"/>
  <c r="A352" i="1"/>
  <c r="A350" i="1"/>
  <c r="A463" i="1"/>
  <c r="A720" i="1"/>
  <c r="A506" i="1"/>
  <c r="A262" i="1"/>
  <c r="A268" i="1"/>
  <c r="A478" i="1"/>
  <c r="A71" i="1"/>
  <c r="A404" i="1"/>
  <c r="A918" i="1"/>
  <c r="A630" i="1"/>
  <c r="A40" i="1"/>
  <c r="A102" i="1"/>
  <c r="A563" i="1"/>
  <c r="A756" i="1"/>
  <c r="A535" i="1"/>
  <c r="A920" i="1"/>
  <c r="A598" i="1"/>
  <c r="A883" i="1"/>
  <c r="A618" i="1"/>
  <c r="A134" i="1"/>
  <c r="A945" i="1"/>
  <c r="A836" i="1"/>
  <c r="A220" i="1"/>
  <c r="A601" i="1"/>
  <c r="A331" i="1"/>
  <c r="A465" i="1"/>
  <c r="A280" i="1"/>
  <c r="A198" i="1"/>
  <c r="A6" i="1"/>
  <c r="A205" i="1"/>
  <c r="A267" i="1"/>
  <c r="A908" i="1"/>
  <c r="A54" i="1"/>
  <c r="A843" i="1"/>
  <c r="A958" i="1"/>
  <c r="A942" i="1"/>
  <c r="A472" i="1"/>
  <c r="A788" i="1"/>
  <c r="A343" i="1"/>
  <c r="A869" i="1"/>
  <c r="A130" i="1"/>
  <c r="A16" i="1"/>
  <c r="A571" i="1"/>
  <c r="A297" i="1"/>
  <c r="A737" i="1"/>
  <c r="A475" i="1"/>
  <c r="A917" i="1"/>
  <c r="A18" i="1"/>
  <c r="A417" i="1"/>
  <c r="A222" i="1"/>
  <c r="A84" i="1"/>
  <c r="A929" i="1"/>
  <c r="A259" i="1"/>
  <c r="A881" i="1"/>
  <c r="A522" i="1"/>
  <c r="A85" i="1"/>
  <c r="A227" i="1"/>
  <c r="A519" i="1"/>
  <c r="A372" i="1"/>
  <c r="A902" i="1"/>
  <c r="A260" i="1"/>
  <c r="A656" i="1"/>
  <c r="A985" i="1"/>
  <c r="A442" i="1"/>
  <c r="A231" i="1"/>
  <c r="A764" i="1"/>
  <c r="A960" i="1"/>
  <c r="A29" i="1"/>
  <c r="A306" i="1"/>
  <c r="A339" i="1"/>
  <c r="A757" i="1"/>
  <c r="A705" i="1"/>
  <c r="A999" i="1"/>
  <c r="A88" i="1"/>
  <c r="A166" i="1"/>
  <c r="A880" i="1"/>
  <c r="A73" i="1"/>
  <c r="A584" i="1"/>
  <c r="A229" i="1"/>
  <c r="A46" i="1"/>
  <c r="A654" i="1"/>
  <c r="A19" i="1"/>
  <c r="A125" i="1"/>
  <c r="A759" i="1"/>
  <c r="A498" i="1"/>
  <c r="A753" i="1"/>
  <c r="A385" i="1"/>
  <c r="A209" i="1"/>
  <c r="A627" i="1"/>
  <c r="A455" i="1"/>
  <c r="A971" i="1"/>
  <c r="A747" i="1"/>
  <c r="A418" i="1"/>
  <c r="A398" i="1"/>
  <c r="A930" i="1"/>
  <c r="A876" i="1"/>
  <c r="A944" i="1"/>
  <c r="A675" i="1"/>
  <c r="A682" i="1"/>
  <c r="A680" i="1"/>
  <c r="A52" i="1"/>
  <c r="A586" i="1"/>
  <c r="A200" i="1"/>
  <c r="A423" i="1"/>
  <c r="A215" i="1"/>
  <c r="A329" i="1"/>
  <c r="A251" i="1"/>
  <c r="A878" i="1"/>
  <c r="A692" i="1"/>
  <c r="A142" i="1"/>
  <c r="A594" i="1"/>
  <c r="A336" i="1"/>
  <c r="A330" i="1"/>
  <c r="A74" i="1"/>
  <c r="A143" i="1"/>
  <c r="A265" i="1"/>
  <c r="A904" i="1"/>
  <c r="A925" i="1"/>
  <c r="A730" i="1"/>
  <c r="A57" i="1"/>
  <c r="A712" i="1"/>
  <c r="A735" i="1"/>
  <c r="A748" i="1"/>
  <c r="A117" i="1"/>
  <c r="A626" i="1"/>
  <c r="A456" i="1"/>
  <c r="A435" i="1"/>
  <c r="A628" i="1"/>
  <c r="A990" i="1"/>
  <c r="A193" i="1"/>
  <c r="A484" i="1"/>
  <c r="A652" i="1"/>
  <c r="A862" i="1"/>
  <c r="A23" i="1"/>
  <c r="A168" i="1"/>
  <c r="A968" i="1"/>
  <c r="A160" i="1"/>
  <c r="A446" i="1"/>
  <c r="A610" i="1"/>
  <c r="A11" i="1"/>
  <c r="A154" i="1"/>
  <c r="A38" i="1"/>
  <c r="A9" i="1"/>
  <c r="A217" i="1"/>
  <c r="A886" i="1"/>
  <c r="A304" i="1"/>
  <c r="A59" i="1"/>
  <c r="A380" i="1"/>
  <c r="A326" i="1"/>
  <c r="A721" i="1"/>
  <c r="A359" i="1"/>
  <c r="A400" i="1"/>
  <c r="A683" i="1"/>
  <c r="A724" i="1"/>
  <c r="A79" i="1"/>
  <c r="A13" i="1"/>
  <c r="A619" i="1"/>
  <c r="A328" i="1"/>
  <c r="A834" i="1"/>
  <c r="A789" i="1"/>
  <c r="A58" i="1"/>
  <c r="A702" i="1"/>
  <c r="A509" i="1"/>
  <c r="A596" i="1"/>
  <c r="A770" i="1"/>
  <c r="A37" i="1"/>
  <c r="A805" i="1"/>
  <c r="A458" i="1"/>
  <c r="A514" i="1"/>
  <c r="A894" i="1"/>
  <c r="A833" i="1"/>
  <c r="A313" i="1"/>
  <c r="A826" i="1"/>
  <c r="A290" i="1"/>
  <c r="A358" i="1"/>
  <c r="A325" i="1"/>
  <c r="A139" i="1"/>
  <c r="A64" i="1"/>
  <c r="A977" i="1"/>
  <c r="A120" i="1"/>
  <c r="A389" i="1"/>
  <c r="A256" i="1"/>
  <c r="A136" i="1"/>
  <c r="A223" i="1"/>
  <c r="A796" i="1"/>
  <c r="A951" i="1"/>
  <c r="A538" i="1"/>
  <c r="A750" i="1"/>
  <c r="A620" i="1"/>
  <c r="A97" i="1"/>
  <c r="A870" i="1"/>
  <c r="A155" i="1"/>
  <c r="A197" i="1"/>
  <c r="A948" i="1"/>
  <c r="A434" i="1"/>
  <c r="A485" i="1"/>
  <c r="A22" i="1"/>
  <c r="A678" i="1"/>
  <c r="A317" i="1"/>
  <c r="A497" i="1"/>
  <c r="A271" i="1"/>
  <c r="A767" i="1"/>
  <c r="A711" i="1"/>
  <c r="A956" i="1"/>
  <c r="A429" i="1"/>
  <c r="A447" i="1"/>
  <c r="A69" i="1"/>
  <c r="A548" i="1"/>
  <c r="A643" i="1"/>
  <c r="A963" i="1"/>
  <c r="A246" i="1"/>
  <c r="A784" i="1"/>
  <c r="A633" i="1"/>
  <c r="A362" i="1"/>
  <c r="A278" i="1"/>
  <c r="A63" i="1"/>
  <c r="A937" i="1"/>
  <c r="A600" i="1"/>
  <c r="A12" i="1"/>
  <c r="A503" i="1"/>
  <c r="A841" i="1"/>
  <c r="A150" i="1"/>
  <c r="A145" i="1"/>
  <c r="A718" i="1"/>
  <c r="A171" i="1"/>
  <c r="A186" i="1"/>
  <c r="A635" i="1"/>
  <c r="A673" i="1"/>
  <c r="A662" i="1"/>
  <c r="A237" i="1"/>
  <c r="A941" i="1"/>
  <c r="A554" i="1"/>
  <c r="A94" i="1"/>
  <c r="A114" i="1"/>
  <c r="A77" i="1"/>
  <c r="A282" i="1"/>
  <c r="A772" i="1"/>
  <c r="A781" i="1"/>
  <c r="A34" i="1"/>
  <c r="A884" i="1"/>
  <c r="A95" i="1"/>
  <c r="A91" i="1"/>
  <c r="A531" i="1"/>
  <c r="A853" i="1"/>
  <c r="A837" i="1"/>
  <c r="A608" i="1"/>
  <c r="A327" i="1"/>
  <c r="A408" i="1"/>
  <c r="A909" i="1"/>
  <c r="A840" i="1"/>
  <c r="A347" i="1"/>
  <c r="A605" i="1"/>
  <c r="A946" i="1"/>
  <c r="A128" i="1"/>
  <c r="A175" i="1"/>
  <c r="A315" i="1"/>
  <c r="A489" i="1"/>
  <c r="A983" i="1"/>
  <c r="A603" i="1"/>
  <c r="A987" i="1"/>
  <c r="A773" i="1"/>
  <c r="A911" i="1"/>
  <c r="A546" i="1"/>
  <c r="A316" i="1"/>
  <c r="A165" i="1"/>
  <c r="A106" i="1"/>
  <c r="A218" i="1"/>
  <c r="A543" i="1"/>
  <c r="A226" i="1"/>
  <c r="A892" i="1"/>
  <c r="A469" i="1"/>
  <c r="A436" i="1"/>
  <c r="A690" i="1"/>
  <c r="A651" i="1"/>
  <c r="A194" i="1"/>
  <c r="A410" i="1"/>
  <c r="A35" i="1"/>
  <c r="A585" i="1"/>
  <c r="A645" i="1"/>
  <c r="A183" i="1"/>
  <c r="A797" i="1"/>
  <c r="A732" i="1"/>
  <c r="A191" i="1"/>
  <c r="A141" i="1"/>
  <c r="A245" i="1"/>
  <c r="A180" i="1"/>
  <c r="A558" i="1"/>
  <c r="A939" i="1"/>
  <c r="A777" i="1"/>
  <c r="A42" i="1"/>
  <c r="A561" i="1"/>
  <c r="A300" i="1"/>
  <c r="A534" i="1"/>
  <c r="A981" i="1"/>
  <c r="A953" i="1"/>
  <c r="A517" i="1"/>
  <c r="A520" i="1"/>
  <c r="A144" i="1"/>
  <c r="A323" i="1"/>
  <c r="A495" i="1"/>
  <c r="A302" i="1"/>
  <c r="A827" i="1"/>
  <c r="A947" i="1"/>
  <c r="A187" i="1"/>
  <c r="A75" i="1"/>
  <c r="A992" i="1"/>
  <c r="A310" i="1"/>
  <c r="A133" i="1"/>
  <c r="A708" i="1"/>
  <c r="A924" i="1"/>
  <c r="A524" i="1"/>
  <c r="A542" i="1"/>
  <c r="A872" i="1"/>
  <c r="A820" i="1"/>
  <c r="A579" i="1"/>
  <c r="A681" i="1"/>
  <c r="A395" i="1"/>
  <c r="A980" i="1"/>
  <c r="A689" i="1"/>
  <c r="A386" i="1"/>
  <c r="A184" i="1"/>
  <c r="A201" i="1"/>
  <c r="A305" i="1"/>
  <c r="A975" i="1"/>
  <c r="A670" i="1"/>
  <c r="A766" i="1"/>
  <c r="A20" i="1"/>
  <c r="A647" i="1"/>
  <c r="A338" i="1"/>
  <c r="A375" i="1"/>
  <c r="A877" i="1"/>
  <c r="A540" i="1"/>
  <c r="A252" i="1"/>
  <c r="A897" i="1"/>
  <c r="A809" i="1"/>
  <c r="A555" i="1"/>
  <c r="A984" i="1"/>
  <c r="A406" i="1"/>
  <c r="A508" i="1"/>
  <c r="A371" i="1"/>
  <c r="A407" i="1"/>
  <c r="A955" i="1"/>
  <c r="A895" i="1"/>
  <c r="A932" i="1"/>
  <c r="A850" i="1"/>
  <c r="A847" i="1"/>
  <c r="A668" i="1"/>
  <c r="A363" i="1"/>
  <c r="A283" i="1"/>
  <c r="A657" i="1"/>
  <c r="A152" i="1"/>
  <c r="A969" i="1"/>
  <c r="A950" i="1"/>
  <c r="A243" i="1"/>
  <c r="A468" i="1"/>
  <c r="A72" i="1"/>
  <c r="A448" i="1"/>
  <c r="A823" i="1"/>
  <c r="I5" i="5"/>
  <c r="C5" i="5"/>
  <c r="H1001" i="1" l="1"/>
  <c r="C493" i="1" l="1"/>
  <c r="C457" i="1"/>
  <c r="C387" i="1"/>
  <c r="C416" i="1"/>
  <c r="C614" i="1"/>
  <c r="C360" i="1"/>
  <c r="C583" i="1"/>
  <c r="C856" i="1"/>
  <c r="C655" i="1"/>
  <c r="C991" i="1"/>
  <c r="C863" i="1"/>
  <c r="C760" i="1"/>
  <c r="C211" i="1"/>
  <c r="C848" i="1"/>
  <c r="C502" i="1"/>
  <c r="C931" i="1"/>
  <c r="C727" i="1"/>
  <c r="C646" i="1"/>
  <c r="C716" i="1"/>
  <c r="C411" i="1"/>
  <c r="C723" i="1"/>
  <c r="C879" i="1"/>
  <c r="C900" i="1"/>
  <c r="C970" i="1"/>
  <c r="C962" i="1"/>
  <c r="C15" i="1"/>
  <c r="C857" i="1"/>
  <c r="C365" i="1"/>
  <c r="C831" i="1"/>
  <c r="C783" i="1"/>
  <c r="C927" i="1"/>
  <c r="C677" i="1"/>
  <c r="C214" i="1"/>
  <c r="C557" i="1"/>
  <c r="C706" i="1"/>
  <c r="C383" i="1"/>
  <c r="C595" i="1"/>
  <c r="C480" i="1"/>
  <c r="C771" i="1"/>
  <c r="C591" i="1"/>
  <c r="C459" i="1"/>
  <c r="C885" i="1"/>
  <c r="C443" i="1"/>
  <c r="C31" i="1"/>
  <c r="C701" i="1"/>
  <c r="C717" i="1"/>
  <c r="C707" i="1"/>
  <c r="C916" i="1"/>
  <c r="C934" i="1"/>
  <c r="C745" i="1"/>
  <c r="C153" i="1"/>
  <c r="C607" i="1"/>
  <c r="C829" i="1"/>
  <c r="C832" i="1"/>
  <c r="C817" i="1"/>
  <c r="C257" i="1"/>
  <c r="C178" i="1"/>
  <c r="C523" i="1"/>
  <c r="C528" i="1"/>
  <c r="C14" i="1"/>
  <c r="C573" i="1"/>
  <c r="C382" i="1"/>
  <c r="C653" i="1"/>
  <c r="C467" i="1"/>
  <c r="C660" i="1"/>
  <c r="C140" i="1"/>
  <c r="C780" i="1"/>
  <c r="C693" i="1"/>
  <c r="C376" i="1"/>
  <c r="C409" i="1"/>
  <c r="C66" i="1"/>
  <c r="C551" i="1"/>
  <c r="C401" i="1"/>
  <c r="C137" i="1"/>
  <c r="C30" i="1"/>
  <c r="C335" i="1"/>
  <c r="C428" i="1"/>
  <c r="C370" i="1"/>
  <c r="C821" i="1"/>
  <c r="C486" i="1"/>
  <c r="C859" i="1"/>
  <c r="C381" i="1"/>
  <c r="C896" i="1"/>
  <c r="C810" i="1"/>
  <c r="C575" i="1"/>
  <c r="C513" i="1"/>
  <c r="C113" i="1"/>
  <c r="C301" i="1"/>
  <c r="C390" i="1"/>
  <c r="C966" i="1"/>
  <c r="C615" i="1"/>
  <c r="C816" i="1"/>
  <c r="C322" i="1"/>
  <c r="C70" i="1"/>
  <c r="C393" i="1"/>
  <c r="C612" i="1"/>
  <c r="C90" i="1"/>
  <c r="C804" i="1"/>
  <c r="C204" i="1"/>
  <c r="C357" i="1"/>
  <c r="C638" i="1"/>
  <c r="C525" i="1"/>
  <c r="C405" i="1"/>
  <c r="C307" i="1"/>
  <c r="C933" i="1"/>
  <c r="C733" i="1"/>
  <c r="C25" i="1"/>
  <c r="C505" i="1"/>
  <c r="C420" i="1"/>
  <c r="C898" i="1"/>
  <c r="C813" i="1"/>
  <c r="C959" i="1"/>
  <c r="C396" i="1"/>
  <c r="C792" i="1"/>
  <c r="C864" i="1"/>
  <c r="C624" i="1"/>
  <c r="C24" i="1"/>
  <c r="C704" i="1"/>
  <c r="C298" i="1"/>
  <c r="C111" i="1"/>
  <c r="C835" i="1"/>
  <c r="C674" i="1"/>
  <c r="C661" i="1"/>
  <c r="C274" i="1"/>
  <c r="C26" i="1"/>
  <c r="C694" i="1"/>
  <c r="C146" i="1"/>
  <c r="C249" i="1"/>
  <c r="C206" i="1"/>
  <c r="C131" i="1"/>
  <c r="C698" i="1"/>
  <c r="C544" i="1"/>
  <c r="C427" i="1"/>
  <c r="C731" i="1"/>
  <c r="C529" i="1"/>
  <c r="C866" i="1"/>
  <c r="C510" i="1"/>
  <c r="C861" i="1"/>
  <c r="C353" i="1"/>
  <c r="C974" i="1"/>
  <c r="C988" i="1"/>
  <c r="C177" i="1"/>
  <c r="C172" i="1"/>
  <c r="C426" i="1"/>
  <c r="C481" i="1"/>
  <c r="C432" i="1"/>
  <c r="C440" i="1"/>
  <c r="C368" i="1"/>
  <c r="C67" i="1"/>
  <c r="C354" i="1"/>
  <c r="C852" i="1"/>
  <c r="C101" i="1"/>
  <c r="C672" i="1"/>
  <c r="C430" i="1"/>
  <c r="C923" i="1"/>
  <c r="C921" i="1"/>
  <c r="C356" i="1"/>
  <c r="C234" i="1"/>
  <c r="C351" i="1"/>
  <c r="C242" i="1"/>
  <c r="C60" i="1"/>
  <c r="C273" i="1"/>
  <c r="C807" i="1"/>
  <c r="C490" i="1"/>
  <c r="C474" i="1"/>
  <c r="C311" i="1"/>
  <c r="C17" i="1"/>
  <c r="C344" i="1"/>
  <c r="C433" i="1"/>
  <c r="C68" i="1"/>
  <c r="C412" i="1"/>
  <c r="C504" i="1"/>
  <c r="C815" i="1"/>
  <c r="C110" i="1"/>
  <c r="C190" i="1"/>
  <c r="C808" i="1"/>
  <c r="C107" i="1"/>
  <c r="C149" i="1"/>
  <c r="C87" i="1"/>
  <c r="C964" i="1"/>
  <c r="C539" i="1"/>
  <c r="C649" i="1"/>
  <c r="C846" i="1"/>
  <c r="C599" i="1"/>
  <c r="C174" i="1"/>
  <c r="C147" i="1"/>
  <c r="C634" i="1"/>
  <c r="C830" i="1"/>
  <c r="C632" i="1"/>
  <c r="C915" i="1"/>
  <c r="C127" i="1"/>
  <c r="C148" i="1"/>
  <c r="C664" i="1"/>
  <c r="C342" i="1"/>
  <c r="C761" i="1"/>
  <c r="C665" i="1"/>
  <c r="C431" i="1"/>
  <c r="C867" i="1"/>
  <c r="C163" i="1"/>
  <c r="C287" i="1"/>
  <c r="C700" i="1"/>
  <c r="C341" i="1"/>
  <c r="C922" i="1"/>
  <c r="C577" i="1"/>
  <c r="C762" i="1"/>
  <c r="C373" i="1"/>
  <c r="C135" i="1"/>
  <c r="C806" i="1"/>
  <c r="C518" i="1"/>
  <c r="C378" i="1"/>
  <c r="C104" i="1"/>
  <c r="C53" i="1"/>
  <c r="C116" i="1"/>
  <c r="C98" i="1"/>
  <c r="C996" i="1"/>
  <c r="C487" i="1"/>
  <c r="C445" i="1"/>
  <c r="C722" i="1"/>
  <c r="C865" i="1"/>
  <c r="C787" i="1"/>
  <c r="C219" i="1"/>
  <c r="C871" i="1"/>
  <c r="C566" i="1"/>
  <c r="C454" i="1"/>
  <c r="C769" i="1"/>
  <c r="C93" i="1"/>
  <c r="C593" i="1"/>
  <c r="C115" i="1"/>
  <c r="C507" i="1"/>
  <c r="C277" i="1"/>
  <c r="C570" i="1"/>
  <c r="C979" i="1"/>
  <c r="C803" i="1"/>
  <c r="C424" i="1"/>
  <c r="C746" i="1"/>
  <c r="C993" i="1"/>
  <c r="C629" i="1"/>
  <c r="C839" i="1"/>
  <c r="C124" i="1"/>
  <c r="C255" i="1"/>
  <c r="C437" i="1"/>
  <c r="C888" i="1"/>
  <c r="C45" i="1"/>
  <c r="C755" i="1"/>
  <c r="C642" i="1"/>
  <c r="C266" i="1"/>
  <c r="C44" i="1"/>
  <c r="C320" i="1"/>
  <c r="C512" i="1"/>
  <c r="C606" i="1"/>
  <c r="C609" i="1"/>
  <c r="C899" i="1"/>
  <c r="C188" i="1"/>
  <c r="C332" i="1"/>
  <c r="C377" i="1"/>
  <c r="C592" i="1"/>
  <c r="C39" i="1"/>
  <c r="C794" i="1"/>
  <c r="C230" i="1"/>
  <c r="C943" i="1"/>
  <c r="C623" i="1"/>
  <c r="C51" i="1"/>
  <c r="C695" i="1"/>
  <c r="C462" i="1"/>
  <c r="C578" i="1"/>
  <c r="C905" i="1"/>
  <c r="C734" i="1"/>
  <c r="C710" i="1"/>
  <c r="C728" i="1"/>
  <c r="C567" i="1"/>
  <c r="C239" i="1"/>
  <c r="C527" i="1"/>
  <c r="C477" i="1"/>
  <c r="C413" i="1"/>
  <c r="C972" i="1"/>
  <c r="C739" i="1"/>
  <c r="C875" i="1"/>
  <c r="C450" i="1"/>
  <c r="C176" i="1"/>
  <c r="C891" i="1"/>
  <c r="C860" i="1"/>
  <c r="C41" i="1"/>
  <c r="C713" i="1"/>
  <c r="C47" i="1"/>
  <c r="C736" i="1"/>
  <c r="C103" i="1"/>
  <c r="C83" i="1"/>
  <c r="C32" i="1"/>
  <c r="C819" i="1"/>
  <c r="C976" i="1"/>
  <c r="C421" i="1"/>
  <c r="C391" i="1"/>
  <c r="C778" i="1"/>
  <c r="C415" i="1"/>
  <c r="C935" i="1"/>
  <c r="C196" i="1"/>
  <c r="C590" i="1"/>
  <c r="C786" i="1"/>
  <c r="C496" i="1"/>
  <c r="C995" i="1"/>
  <c r="C167" i="1"/>
  <c r="C126" i="1"/>
  <c r="C631" i="1"/>
  <c r="C441" i="1"/>
  <c r="C119" i="1"/>
  <c r="C303" i="1"/>
  <c r="C617" i="1"/>
  <c r="C696" i="1"/>
  <c r="C207" i="1"/>
  <c r="C774" i="1"/>
  <c r="C790" i="1"/>
  <c r="C849" i="1"/>
  <c r="C564" i="1"/>
  <c r="C269" i="1"/>
  <c r="C532" i="1"/>
  <c r="C684" i="1"/>
  <c r="C800" i="1"/>
  <c r="C568" i="1"/>
  <c r="C560" i="1"/>
  <c r="C743" i="1"/>
  <c r="C281" i="1"/>
  <c r="C621" i="1"/>
  <c r="C854" i="1"/>
  <c r="C425" i="1"/>
  <c r="C688" i="1"/>
  <c r="C261" i="1"/>
  <c r="C292" i="1"/>
  <c r="C483" i="1"/>
  <c r="C602" i="1"/>
  <c r="C422" i="1"/>
  <c r="C893" i="1"/>
  <c r="C464" i="1"/>
  <c r="C828" i="1"/>
  <c r="C157" i="1"/>
  <c r="C521" i="1"/>
  <c r="C308" i="1"/>
  <c r="C189" i="1"/>
  <c r="C254" i="1"/>
  <c r="C616" i="1"/>
  <c r="C466" i="1"/>
  <c r="C288" i="1"/>
  <c r="C96" i="1"/>
  <c r="C179" i="1"/>
  <c r="C374" i="1"/>
  <c r="C625" i="1"/>
  <c r="C842" i="1"/>
  <c r="C138" i="1"/>
  <c r="C291" i="1"/>
  <c r="C238" i="1"/>
  <c r="C572" i="1"/>
  <c r="C112" i="1"/>
  <c r="C811" i="1"/>
  <c r="C314" i="1"/>
  <c r="C858" i="1"/>
  <c r="C65" i="1"/>
  <c r="C882" i="1"/>
  <c r="C799" i="1"/>
  <c r="C671" i="1"/>
  <c r="C232" i="1"/>
  <c r="C263" i="1"/>
  <c r="C511" i="1"/>
  <c r="C889" i="1"/>
  <c r="C399" i="1"/>
  <c r="C998" i="1"/>
  <c r="C123" i="1"/>
  <c r="C989" i="1"/>
  <c r="C851" i="1"/>
  <c r="C686" i="1"/>
  <c r="C319" i="1"/>
  <c r="C845" i="1"/>
  <c r="C8" i="1"/>
  <c r="C515" i="1"/>
  <c r="C294" i="1"/>
  <c r="C105" i="1"/>
  <c r="C369" i="1"/>
  <c r="C56" i="1"/>
  <c r="C321" i="1"/>
  <c r="C725" i="1"/>
  <c r="C785" i="1"/>
  <c r="C549" i="1"/>
  <c r="C802" i="1"/>
  <c r="C33" i="1"/>
  <c r="C258" i="1"/>
  <c r="C526" i="1"/>
  <c r="C516" i="1"/>
  <c r="C589" i="1"/>
  <c r="C334" i="1"/>
  <c r="C812" i="1"/>
  <c r="C195" i="1"/>
  <c r="C403" i="1"/>
  <c r="C587" i="1"/>
  <c r="C588" i="1"/>
  <c r="C181" i="1"/>
  <c r="C210" i="1"/>
  <c r="C384" i="1"/>
  <c r="C801" i="1"/>
  <c r="C758" i="1"/>
  <c r="C793" i="1"/>
  <c r="C78" i="1"/>
  <c r="C994" i="1"/>
  <c r="C355" i="1"/>
  <c r="C798" i="1"/>
  <c r="C1000" i="1"/>
  <c r="C5" i="1"/>
  <c r="C476" i="1"/>
  <c r="C50" i="1"/>
  <c r="C224" i="1"/>
  <c r="C208" i="1"/>
  <c r="C574" i="1"/>
  <c r="C913" i="1"/>
  <c r="C741" i="1"/>
  <c r="C501" i="1"/>
  <c r="C938" i="1"/>
  <c r="C89" i="1"/>
  <c r="C170" i="1"/>
  <c r="C275" i="1"/>
  <c r="C663" i="1"/>
  <c r="C749" i="1"/>
  <c r="C703" i="1"/>
  <c r="C439" i="1"/>
  <c r="C80" i="1"/>
  <c r="C402" i="1"/>
  <c r="C912" i="1"/>
  <c r="C182" i="1"/>
  <c r="C754" i="1"/>
  <c r="C890" i="1"/>
  <c r="C844" i="1"/>
  <c r="C202" i="1"/>
  <c r="C82" i="1"/>
  <c r="C62" i="1"/>
  <c r="C235" i="1"/>
  <c r="C533" i="1"/>
  <c r="C324" i="1"/>
  <c r="C240" i="1"/>
  <c r="C333" i="1"/>
  <c r="C55" i="1"/>
  <c r="C3" i="1"/>
  <c r="C687" i="1"/>
  <c r="C49" i="1"/>
  <c r="C658" i="1"/>
  <c r="C414" i="1"/>
  <c r="C582" i="1"/>
  <c r="C752" i="1"/>
  <c r="C289" i="1"/>
  <c r="C699" i="1"/>
  <c r="C293" i="1"/>
  <c r="C158" i="1"/>
  <c r="C541" i="1"/>
  <c r="C212" i="1"/>
  <c r="C818" i="1"/>
  <c r="C986" i="1"/>
  <c r="C299" i="1"/>
  <c r="C337" i="1"/>
  <c r="C559" i="1"/>
  <c r="C901" i="1"/>
  <c r="C550" i="1"/>
  <c r="C914" i="1"/>
  <c r="C669" i="1"/>
  <c r="C470" i="1"/>
  <c r="C345" i="1"/>
  <c r="C494" i="1"/>
  <c r="C460" i="1"/>
  <c r="C887" i="1"/>
  <c r="C604" i="1"/>
  <c r="C499" i="1"/>
  <c r="C928" i="1"/>
  <c r="C444" i="1"/>
  <c r="C192" i="1"/>
  <c r="C471" i="1"/>
  <c r="C379" i="1"/>
  <c r="C340" i="1"/>
  <c r="C48" i="1"/>
  <c r="C250" i="1"/>
  <c r="C874" i="1"/>
  <c r="C244" i="1"/>
  <c r="C714" i="1"/>
  <c r="C453" i="1"/>
  <c r="C961" i="1"/>
  <c r="C530" i="1"/>
  <c r="C118" i="1"/>
  <c r="C461" i="1"/>
  <c r="C164" i="1"/>
  <c r="C247" i="1"/>
  <c r="C715" i="1"/>
  <c r="C2" i="1"/>
  <c r="C576" i="1"/>
  <c r="C279" i="1"/>
  <c r="C361" i="1"/>
  <c r="C775" i="1"/>
  <c r="C709" i="1"/>
  <c r="C185" i="1"/>
  <c r="C108" i="1"/>
  <c r="C100" i="1"/>
  <c r="C637" i="1"/>
  <c r="C641" i="1"/>
  <c r="C868" i="1"/>
  <c r="C492" i="1"/>
  <c r="C949" i="1"/>
  <c r="C241" i="1"/>
  <c r="C233" i="1"/>
  <c r="C795" i="1"/>
  <c r="C43" i="1"/>
  <c r="C952" i="1"/>
  <c r="C284" i="1"/>
  <c r="C822" i="1"/>
  <c r="C973" i="1"/>
  <c r="C644" i="1"/>
  <c r="C965" i="1"/>
  <c r="C169" i="1"/>
  <c r="C936" i="1"/>
  <c r="C419" i="1"/>
  <c r="C782" i="1"/>
  <c r="C768" i="1"/>
  <c r="C312" i="1"/>
  <c r="C348" i="1"/>
  <c r="C392" i="1"/>
  <c r="C173" i="1"/>
  <c r="C537" i="1"/>
  <c r="C903" i="1"/>
  <c r="C27" i="1"/>
  <c r="C122" i="1"/>
  <c r="C967" i="1"/>
  <c r="C581" i="1"/>
  <c r="C547" i="1"/>
  <c r="C228" i="1"/>
  <c r="C636" i="1"/>
  <c r="C286" i="1"/>
  <c r="C10" i="1"/>
  <c r="C825" i="1"/>
  <c r="C199" i="1"/>
  <c r="C272" i="1"/>
  <c r="C667" i="1"/>
  <c r="C236" i="1"/>
  <c r="C276" i="1"/>
  <c r="C639" i="1"/>
  <c r="C679" i="1"/>
  <c r="C919" i="1"/>
  <c r="C438" i="1"/>
  <c r="C488" i="1"/>
  <c r="C295" i="1"/>
  <c r="C367" i="1"/>
  <c r="C4" i="1"/>
  <c r="C613" i="1"/>
  <c r="C814" i="1"/>
  <c r="C650" i="1"/>
  <c r="C151" i="1"/>
  <c r="C978" i="1"/>
  <c r="C569" i="1"/>
  <c r="C552" i="1"/>
  <c r="C264" i="1"/>
  <c r="C76" i="1"/>
  <c r="C449" i="1"/>
  <c r="C697" i="1"/>
  <c r="C744" i="1"/>
  <c r="C21" i="1"/>
  <c r="C388" i="1"/>
  <c r="C648" i="1"/>
  <c r="C855" i="1"/>
  <c r="C349" i="1"/>
  <c r="C482" i="1"/>
  <c r="C7" i="1"/>
  <c r="C791" i="1"/>
  <c r="C997" i="1"/>
  <c r="C270" i="1"/>
  <c r="C954" i="1"/>
  <c r="C751" i="1"/>
  <c r="C162" i="1"/>
  <c r="C86" i="1"/>
  <c r="C225" i="1"/>
  <c r="C611" i="1"/>
  <c r="C765" i="1"/>
  <c r="C296" i="1"/>
  <c r="C285" i="1"/>
  <c r="C99" i="1"/>
  <c r="C740" i="1"/>
  <c r="C776" i="1"/>
  <c r="C738" i="1"/>
  <c r="C763" i="1"/>
  <c r="C473" i="1"/>
  <c r="C159" i="1"/>
  <c r="C910" i="1"/>
  <c r="C132" i="1"/>
  <c r="C397" i="1"/>
  <c r="C597" i="1"/>
  <c r="C545" i="1"/>
  <c r="C779" i="1"/>
  <c r="C221" i="1"/>
  <c r="C622" i="1"/>
  <c r="C659" i="1"/>
  <c r="C500" i="1"/>
  <c r="C213" i="1"/>
  <c r="C676" i="1"/>
  <c r="C580" i="1"/>
  <c r="C838" i="1"/>
  <c r="C479" i="1"/>
  <c r="C81" i="1"/>
  <c r="C452" i="1"/>
  <c r="C121" i="1"/>
  <c r="C536" i="1"/>
  <c r="C824" i="1"/>
  <c r="C562" i="1"/>
  <c r="C129" i="1"/>
  <c r="C216" i="1"/>
  <c r="C451" i="1"/>
  <c r="C729" i="1"/>
  <c r="C719" i="1"/>
  <c r="C556" i="1"/>
  <c r="C873" i="1"/>
  <c r="C685" i="1"/>
  <c r="C982" i="1"/>
  <c r="C926" i="1"/>
  <c r="C346" i="1"/>
  <c r="C92" i="1"/>
  <c r="C161" i="1"/>
  <c r="C640" i="1"/>
  <c r="C109" i="1"/>
  <c r="C666" i="1"/>
  <c r="C565" i="1"/>
  <c r="C156" i="1"/>
  <c r="C318" i="1"/>
  <c r="C61" i="1"/>
  <c r="C248" i="1"/>
  <c r="C309" i="1"/>
  <c r="C203" i="1"/>
  <c r="C907" i="1"/>
  <c r="C691" i="1"/>
  <c r="C940" i="1"/>
  <c r="C28" i="1"/>
  <c r="C366" i="1"/>
  <c r="C491" i="1"/>
  <c r="C553" i="1"/>
  <c r="C253" i="1"/>
  <c r="C906" i="1"/>
  <c r="C36" i="1"/>
  <c r="C726" i="1"/>
  <c r="C394" i="1"/>
  <c r="C742" i="1"/>
  <c r="C364" i="1"/>
  <c r="C957" i="1"/>
  <c r="C352" i="1"/>
  <c r="C350" i="1"/>
  <c r="C463" i="1"/>
  <c r="C720" i="1"/>
  <c r="C506" i="1"/>
  <c r="C262" i="1"/>
  <c r="C268" i="1"/>
  <c r="C478" i="1"/>
  <c r="C71" i="1"/>
  <c r="C404" i="1"/>
  <c r="C918" i="1"/>
  <c r="C630" i="1"/>
  <c r="C40" i="1"/>
  <c r="C102" i="1"/>
  <c r="C563" i="1"/>
  <c r="C756" i="1"/>
  <c r="C535" i="1"/>
  <c r="C920" i="1"/>
  <c r="C598" i="1"/>
  <c r="C883" i="1"/>
  <c r="C618" i="1"/>
  <c r="C134" i="1"/>
  <c r="C945" i="1"/>
  <c r="C836" i="1"/>
  <c r="C220" i="1"/>
  <c r="C601" i="1"/>
  <c r="C331" i="1"/>
  <c r="C465" i="1"/>
  <c r="C280" i="1"/>
  <c r="C198" i="1"/>
  <c r="C6" i="1"/>
  <c r="C205" i="1"/>
  <c r="C267" i="1"/>
  <c r="C908" i="1"/>
  <c r="C54" i="1"/>
  <c r="C843" i="1"/>
  <c r="C958" i="1"/>
  <c r="C942" i="1"/>
  <c r="C472" i="1"/>
  <c r="C788" i="1"/>
  <c r="C343" i="1"/>
  <c r="C869" i="1"/>
  <c r="C130" i="1"/>
  <c r="C16" i="1"/>
  <c r="C571" i="1"/>
  <c r="C297" i="1"/>
  <c r="C737" i="1"/>
  <c r="C475" i="1"/>
  <c r="C917" i="1"/>
  <c r="C18" i="1"/>
  <c r="C417" i="1"/>
  <c r="C222" i="1"/>
  <c r="C84" i="1"/>
  <c r="C929" i="1"/>
  <c r="C259" i="1"/>
  <c r="C881" i="1"/>
  <c r="C522" i="1"/>
  <c r="C85" i="1"/>
  <c r="C227" i="1"/>
  <c r="C519" i="1"/>
  <c r="C372" i="1"/>
  <c r="C902" i="1"/>
  <c r="C260" i="1"/>
  <c r="C656" i="1"/>
  <c r="C985" i="1"/>
  <c r="C442" i="1"/>
  <c r="C231" i="1"/>
  <c r="C764" i="1"/>
  <c r="C960" i="1"/>
  <c r="C29" i="1"/>
  <c r="C306" i="1"/>
  <c r="C339" i="1"/>
  <c r="C757" i="1"/>
  <c r="C705" i="1"/>
  <c r="C999" i="1"/>
  <c r="C88" i="1"/>
  <c r="C166" i="1"/>
  <c r="C880" i="1"/>
  <c r="C73" i="1"/>
  <c r="C584" i="1"/>
  <c r="C229" i="1"/>
  <c r="C46" i="1"/>
  <c r="C654" i="1"/>
  <c r="C19" i="1"/>
  <c r="C125" i="1"/>
  <c r="C759" i="1"/>
  <c r="C498" i="1"/>
  <c r="C753" i="1"/>
  <c r="C385" i="1"/>
  <c r="C209" i="1"/>
  <c r="C627" i="1"/>
  <c r="C455" i="1"/>
  <c r="C971" i="1"/>
  <c r="C747" i="1"/>
  <c r="C418" i="1"/>
  <c r="C398" i="1"/>
  <c r="C930" i="1"/>
  <c r="C876" i="1"/>
  <c r="C944" i="1"/>
  <c r="C675" i="1"/>
  <c r="C682" i="1"/>
  <c r="C680" i="1"/>
  <c r="C52" i="1"/>
  <c r="C586" i="1"/>
  <c r="C200" i="1"/>
  <c r="C423" i="1"/>
  <c r="C215" i="1"/>
  <c r="C329" i="1"/>
  <c r="C251" i="1"/>
  <c r="C878" i="1"/>
  <c r="C692" i="1"/>
  <c r="C142" i="1"/>
  <c r="C594" i="1"/>
  <c r="C336" i="1"/>
  <c r="C330" i="1"/>
  <c r="C74" i="1"/>
  <c r="C143" i="1"/>
  <c r="C265" i="1"/>
  <c r="C904" i="1"/>
  <c r="C925" i="1"/>
  <c r="C730" i="1"/>
  <c r="C57" i="1"/>
  <c r="C712" i="1"/>
  <c r="C735" i="1"/>
  <c r="C748" i="1"/>
  <c r="C117" i="1"/>
  <c r="C626" i="1"/>
  <c r="C456" i="1"/>
  <c r="C435" i="1"/>
  <c r="C628" i="1"/>
  <c r="C990" i="1"/>
  <c r="C193" i="1"/>
  <c r="C484" i="1"/>
  <c r="C652" i="1"/>
  <c r="C862" i="1"/>
  <c r="C23" i="1"/>
  <c r="C168" i="1"/>
  <c r="C968" i="1"/>
  <c r="C160" i="1"/>
  <c r="C446" i="1"/>
  <c r="C610" i="1"/>
  <c r="C11" i="1"/>
  <c r="C154" i="1"/>
  <c r="C38" i="1"/>
  <c r="C9" i="1"/>
  <c r="C217" i="1"/>
  <c r="C886" i="1"/>
  <c r="C304" i="1"/>
  <c r="C59" i="1"/>
  <c r="C380" i="1"/>
  <c r="C326" i="1"/>
  <c r="C721" i="1"/>
  <c r="C359" i="1"/>
  <c r="C400" i="1"/>
  <c r="C683" i="1"/>
  <c r="C724" i="1"/>
  <c r="C79" i="1"/>
  <c r="C13" i="1"/>
  <c r="C619" i="1"/>
  <c r="C328" i="1"/>
  <c r="C834" i="1"/>
  <c r="C789" i="1"/>
  <c r="C58" i="1"/>
  <c r="C702" i="1"/>
  <c r="C509" i="1"/>
  <c r="C596" i="1"/>
  <c r="C770" i="1"/>
  <c r="C37" i="1"/>
  <c r="C805" i="1"/>
  <c r="C458" i="1"/>
  <c r="C514" i="1"/>
  <c r="C894" i="1"/>
  <c r="C833" i="1"/>
  <c r="C313" i="1"/>
  <c r="C826" i="1"/>
  <c r="C290" i="1"/>
  <c r="C358" i="1"/>
  <c r="C325" i="1"/>
  <c r="C139" i="1"/>
  <c r="C64" i="1"/>
  <c r="C977" i="1"/>
  <c r="C120" i="1"/>
  <c r="C389" i="1"/>
  <c r="C256" i="1"/>
  <c r="C136" i="1"/>
  <c r="C223" i="1"/>
  <c r="C796" i="1"/>
  <c r="C951" i="1"/>
  <c r="C538" i="1"/>
  <c r="C750" i="1"/>
  <c r="C620" i="1"/>
  <c r="C97" i="1"/>
  <c r="C870" i="1"/>
  <c r="C155" i="1"/>
  <c r="C197" i="1"/>
  <c r="C948" i="1"/>
  <c r="C434" i="1"/>
  <c r="C485" i="1"/>
  <c r="C22" i="1"/>
  <c r="C678" i="1"/>
  <c r="C317" i="1"/>
  <c r="C497" i="1"/>
  <c r="C271" i="1"/>
  <c r="C767" i="1"/>
  <c r="C711" i="1"/>
  <c r="C956" i="1"/>
  <c r="C429" i="1"/>
  <c r="C447" i="1"/>
  <c r="C69" i="1"/>
  <c r="C548" i="1"/>
  <c r="C643" i="1"/>
  <c r="C963" i="1"/>
  <c r="C246" i="1"/>
  <c r="C784" i="1"/>
  <c r="C633" i="1"/>
  <c r="C362" i="1"/>
  <c r="C278" i="1"/>
  <c r="C63" i="1"/>
  <c r="C937" i="1"/>
  <c r="C600" i="1"/>
  <c r="C12" i="1"/>
  <c r="C503" i="1"/>
  <c r="C841" i="1"/>
  <c r="C150" i="1"/>
  <c r="C145" i="1"/>
  <c r="C718" i="1"/>
  <c r="C171" i="1"/>
  <c r="C186" i="1"/>
  <c r="C635" i="1"/>
  <c r="C673" i="1"/>
  <c r="C662" i="1"/>
  <c r="C237" i="1"/>
  <c r="C941" i="1"/>
  <c r="C554" i="1"/>
  <c r="C94" i="1"/>
  <c r="C114" i="1"/>
  <c r="C77" i="1"/>
  <c r="C282" i="1"/>
  <c r="C772" i="1"/>
  <c r="C781" i="1"/>
  <c r="C34" i="1"/>
  <c r="C884" i="1"/>
  <c r="C95" i="1"/>
  <c r="C91" i="1"/>
  <c r="C531" i="1"/>
  <c r="C853" i="1"/>
  <c r="C837" i="1"/>
  <c r="C608" i="1"/>
  <c r="C327" i="1"/>
  <c r="C408" i="1"/>
  <c r="C909" i="1"/>
  <c r="C840" i="1"/>
  <c r="C347" i="1"/>
  <c r="C605" i="1"/>
  <c r="C946" i="1"/>
  <c r="C128" i="1"/>
  <c r="C175" i="1"/>
  <c r="C315" i="1"/>
  <c r="C489" i="1"/>
  <c r="C983" i="1"/>
  <c r="C603" i="1"/>
  <c r="C987" i="1"/>
  <c r="C773" i="1"/>
  <c r="C911" i="1"/>
  <c r="C546" i="1"/>
  <c r="C316" i="1"/>
  <c r="C165" i="1"/>
  <c r="C106" i="1"/>
  <c r="C218" i="1"/>
  <c r="C543" i="1"/>
  <c r="C226" i="1"/>
  <c r="C892" i="1"/>
  <c r="C469" i="1"/>
  <c r="C436" i="1"/>
  <c r="C690" i="1"/>
  <c r="C651" i="1"/>
  <c r="C194" i="1"/>
  <c r="C410" i="1"/>
  <c r="C35" i="1"/>
  <c r="C585" i="1"/>
  <c r="C645" i="1"/>
  <c r="C183" i="1"/>
  <c r="C797" i="1"/>
  <c r="C732" i="1"/>
  <c r="C191" i="1"/>
  <c r="C141" i="1"/>
  <c r="C245" i="1"/>
  <c r="C180" i="1"/>
  <c r="C558" i="1"/>
  <c r="C939" i="1"/>
  <c r="C777" i="1"/>
  <c r="C42" i="1"/>
  <c r="C561" i="1"/>
  <c r="C300" i="1"/>
  <c r="C534" i="1"/>
  <c r="C981" i="1"/>
  <c r="C953" i="1"/>
  <c r="C517" i="1"/>
  <c r="C520" i="1"/>
  <c r="C144" i="1"/>
  <c r="C323" i="1"/>
  <c r="C495" i="1"/>
  <c r="C302" i="1"/>
  <c r="C827" i="1"/>
  <c r="C947" i="1"/>
  <c r="C187" i="1"/>
  <c r="C75" i="1"/>
  <c r="C992" i="1"/>
  <c r="C310" i="1"/>
  <c r="C133" i="1"/>
  <c r="C708" i="1"/>
  <c r="C924" i="1"/>
  <c r="C524" i="1"/>
  <c r="C542" i="1"/>
  <c r="C872" i="1"/>
  <c r="C820" i="1"/>
  <c r="C579" i="1"/>
  <c r="C681" i="1"/>
  <c r="C395" i="1"/>
  <c r="C980" i="1"/>
  <c r="C689" i="1"/>
  <c r="C386" i="1"/>
  <c r="C184" i="1"/>
  <c r="C201" i="1"/>
  <c r="C305" i="1"/>
  <c r="C975" i="1"/>
  <c r="C670" i="1"/>
  <c r="C766" i="1"/>
  <c r="C20" i="1"/>
  <c r="C647" i="1"/>
  <c r="C338" i="1"/>
  <c r="C375" i="1"/>
  <c r="C877" i="1"/>
  <c r="C540" i="1"/>
  <c r="C252" i="1"/>
  <c r="C897" i="1"/>
  <c r="C809" i="1"/>
  <c r="C555" i="1"/>
  <c r="C984" i="1"/>
  <c r="C406" i="1"/>
  <c r="C508" i="1"/>
  <c r="C371" i="1"/>
  <c r="C407" i="1"/>
  <c r="C955" i="1"/>
  <c r="C895" i="1"/>
  <c r="C932" i="1"/>
  <c r="C850" i="1"/>
  <c r="C847" i="1"/>
  <c r="C668" i="1"/>
  <c r="C363" i="1"/>
  <c r="C283" i="1"/>
  <c r="C657" i="1"/>
  <c r="C152" i="1"/>
  <c r="C969" i="1"/>
  <c r="C950" i="1"/>
  <c r="C243" i="1"/>
  <c r="C468" i="1"/>
  <c r="C72" i="1"/>
  <c r="C448" i="1"/>
  <c r="C8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9FCE72-0DB7-46C8-A2AA-1AB380230DFE}" keepAlive="1" name="Query - tabella-dipendenti" description="Connessione alla query 'tabella-dipendenti' nella cartella di lavoro." type="5" refreshedVersion="0" background="1">
    <dbPr connection="Provider=Microsoft.Mashup.OleDb.1;Data Source=$Workbook$;Location=tabella-dipendenti;Extended Properties=&quot;&quot;" command="SELECT * FROM [tabella-dipendenti]"/>
  </connection>
  <connection id="2" xr16:uid="{F135C8D0-1E0D-4014-856B-3E859F17B6AF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<sst xmlns="http://schemas.openxmlformats.org/spreadsheetml/2006/main" count="3342" uniqueCount="154">
  <si>
    <t>Date</t>
  </si>
  <si>
    <t>Store</t>
  </si>
  <si>
    <t>Salesperson</t>
  </si>
  <si>
    <t>Product</t>
  </si>
  <si>
    <t>Quantity</t>
  </si>
  <si>
    <t>Price</t>
  </si>
  <si>
    <t>Total Sales</t>
  </si>
  <si>
    <t>Store J</t>
  </si>
  <si>
    <t>Rep G</t>
  </si>
  <si>
    <t>Product A</t>
  </si>
  <si>
    <t>Store D</t>
  </si>
  <si>
    <t>Rep D</t>
  </si>
  <si>
    <t>Product E</t>
  </si>
  <si>
    <t>Store A</t>
  </si>
  <si>
    <t>Rep F</t>
  </si>
  <si>
    <t>Product F</t>
  </si>
  <si>
    <t>Store G</t>
  </si>
  <si>
    <t>Product I</t>
  </si>
  <si>
    <t>Store F</t>
  </si>
  <si>
    <t>Rep B</t>
  </si>
  <si>
    <t>Product D</t>
  </si>
  <si>
    <t>Store C</t>
  </si>
  <si>
    <t>Rep A</t>
  </si>
  <si>
    <t>Store H</t>
  </si>
  <si>
    <t>Product H</t>
  </si>
  <si>
    <t>Product B</t>
  </si>
  <si>
    <t>Rep I</t>
  </si>
  <si>
    <t>Product J</t>
  </si>
  <si>
    <t>Rep C</t>
  </si>
  <si>
    <t>Store B</t>
  </si>
  <si>
    <t>Rep H</t>
  </si>
  <si>
    <t>Rep E</t>
  </si>
  <si>
    <t>Product G</t>
  </si>
  <si>
    <t>Store I</t>
  </si>
  <si>
    <t>Product C</t>
  </si>
  <si>
    <t>Rep J</t>
  </si>
  <si>
    <t>Store E</t>
  </si>
  <si>
    <t>Sum of Total Sales</t>
  </si>
  <si>
    <t>Etichette di riga</t>
  </si>
  <si>
    <t>Totale complessivo</t>
  </si>
  <si>
    <t>city</t>
  </si>
  <si>
    <t>Bari</t>
  </si>
  <si>
    <t>Bologna</t>
  </si>
  <si>
    <t>Milano</t>
  </si>
  <si>
    <t>Napoli</t>
  </si>
  <si>
    <t>Roma</t>
  </si>
  <si>
    <t>Somma di Total Sales</t>
  </si>
  <si>
    <t>ago</t>
  </si>
  <si>
    <t>Etichette di colonna</t>
  </si>
  <si>
    <t>Dt_nascita</t>
  </si>
  <si>
    <t>Dt_assunzione</t>
  </si>
  <si>
    <t>Settore</t>
  </si>
  <si>
    <t>Stipendio</t>
  </si>
  <si>
    <t>Età</t>
  </si>
  <si>
    <t>Anz_lavoro</t>
  </si>
  <si>
    <t>Sales</t>
  </si>
  <si>
    <t>Cod-Rappresentante</t>
  </si>
  <si>
    <t>KPI</t>
  </si>
  <si>
    <t>LOCATION</t>
  </si>
  <si>
    <t>FILTER</t>
  </si>
  <si>
    <t>SALES BY PRODUCTS</t>
  </si>
  <si>
    <t>SALES BY STORE &amp; REP</t>
  </si>
  <si>
    <t>totale</t>
  </si>
  <si>
    <t>fatturato</t>
  </si>
  <si>
    <t>Puglia</t>
  </si>
  <si>
    <t>Emilia Romagna</t>
  </si>
  <si>
    <t>Lombardia</t>
  </si>
  <si>
    <t>Campania</t>
  </si>
  <si>
    <t>Lazio</t>
  </si>
  <si>
    <t>Somma di Quantity</t>
  </si>
  <si>
    <t>salesperson</t>
  </si>
  <si>
    <t>tot</t>
  </si>
  <si>
    <t>JOIN REP-RESULTS AND REP-SALARY</t>
  </si>
  <si>
    <t>SALARY</t>
  </si>
  <si>
    <t>Row Labels</t>
  </si>
  <si>
    <t>Sum of Stipendio</t>
  </si>
  <si>
    <t>(blank)</t>
  </si>
  <si>
    <t>Grand Total</t>
  </si>
  <si>
    <t>Stipendio annual</t>
  </si>
  <si>
    <t>Cognome</t>
  </si>
  <si>
    <t>Età-formula2</t>
  </si>
  <si>
    <t>Età-formula3</t>
  </si>
  <si>
    <t>Giorni_lavorativi</t>
  </si>
  <si>
    <t>Anni_lavoro</t>
  </si>
  <si>
    <t>Mesi_lavoro</t>
  </si>
  <si>
    <t>giorni_lavoro</t>
  </si>
  <si>
    <t>giorni_lavoro_metodo2</t>
  </si>
  <si>
    <t>Dipendende 1</t>
  </si>
  <si>
    <t>Produzione</t>
  </si>
  <si>
    <t>Dipendende 2</t>
  </si>
  <si>
    <t>Dipendende 3</t>
  </si>
  <si>
    <t>Amministrazione</t>
  </si>
  <si>
    <t>Dipendende 4</t>
  </si>
  <si>
    <t>Dipendende 5</t>
  </si>
  <si>
    <t>Direzione</t>
  </si>
  <si>
    <t>Dipendende 6</t>
  </si>
  <si>
    <t>Dipendende 7</t>
  </si>
  <si>
    <t>Commerciale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</si>
  <si>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</si>
  <si>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</si>
  <si>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</si>
  <si>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</si>
  <si>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</si>
  <si>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</si>
  <si>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</si>
  <si>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</si>
  <si>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</si>
  <si>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</si>
  <si>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</si>
  <si>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</si>
  <si>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</si>
  <si>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</si>
  <si>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</si>
  <si>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</si>
  <si>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</si>
  <si>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</si>
  <si>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</si>
  <si>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</si>
  <si>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</si>
  <si>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Festività 2020</t>
  </si>
  <si>
    <t>Capodanno</t>
  </si>
  <si>
    <t>data iniziale</t>
  </si>
  <si>
    <t>numero settimana</t>
  </si>
  <si>
    <t>Epifania</t>
  </si>
  <si>
    <t>Lunedì di pasqua</t>
  </si>
  <si>
    <t>Liberazione</t>
  </si>
  <si>
    <t>data finale</t>
  </si>
  <si>
    <t>Festa del lavoro</t>
  </si>
  <si>
    <t>Festa della Repubblica</t>
  </si>
  <si>
    <t>Ferragosto assunzione</t>
  </si>
  <si>
    <t>differenza giorni</t>
  </si>
  <si>
    <t>Natale</t>
  </si>
  <si>
    <t>S. Stefano</t>
  </si>
  <si>
    <t xml:space="preserve">differenza mesi </t>
  </si>
  <si>
    <t>giorni</t>
  </si>
  <si>
    <t>Giorni lavorativi fra due date</t>
  </si>
  <si>
    <t>100 giorni lavorativi a partire dal 20/4/20</t>
  </si>
  <si>
    <t>entrata</t>
  </si>
  <si>
    <t>uscita</t>
  </si>
  <si>
    <t>Lunedì</t>
  </si>
  <si>
    <t>Martedì</t>
  </si>
  <si>
    <t>Mercoledì</t>
  </si>
  <si>
    <t>Giovedì</t>
  </si>
  <si>
    <t>Venerdì</t>
  </si>
  <si>
    <t>Sabato</t>
  </si>
  <si>
    <t>Domenica</t>
  </si>
  <si>
    <t>totale ore</t>
  </si>
  <si>
    <t>Ore  di lavoro ordinario</t>
  </si>
  <si>
    <t>Retrib. Oraria</t>
  </si>
  <si>
    <t>ore straordinario</t>
  </si>
  <si>
    <t>Retr. Straordinario</t>
  </si>
  <si>
    <t>orario originale traccia</t>
  </si>
  <si>
    <t>Somma di Anz_lavoro</t>
  </si>
  <si>
    <t>Somma di Stipendio 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</si>
</sst>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* #,##0.00\ &quot;€&quot;_-;\-* #,##0.00\ &quot;€&quot;_-;_-* &quot;-&quot;??\ &quot;€&quot;_-;_-@_-"/>
    <numFmt numFmtId="165" formatCode="_-&quot;$&quot;* #,##0.00_-;\-&quot;$&quot;* #,##0.00_-;_-&quot;$&quot;* &quot;-&quot;??_-;_-@_-"/>
    <numFmt numFmtId="166" formatCode="_(&quot;$&quot;* #,##0_);_(&quot;$&quot;* \(#,##0\);_(&quot;$&quot;* &quot;-&quot;_);_(@_)"/>
    <numFmt numFmtId="167" formatCode="_-* #,##0.00\ [$€-410]_-;\-* #,##0.00\ [$€-410]_-;_-* &quot;-&quot;??\ [$€-410]_-;_-@_-"/>
    <numFmt numFmtId="168" formatCode="_-[$€-2]\ * #,##0.00_-;\-[$€-2]\ * #,##0.00_-;_-[$€-2]\ * &quot;-&quot;??_-"/>
    <numFmt numFmtId="171" formatCode="_-* #,##0\ [$€-410]_-;\-* #,##0\ [$€-410]_-;_-* &quot;-&quot;??\ [$€-410]_-;_-@_-"/>
    <numFmt numFmtId="172" formatCode="#,##0_ ;\-#,##0\ "/>
    <numFmt numFmtId="179" formatCode="#,##0\ &quot;€&quot;"/>
    <numFmt numFmtId="180" formatCode="d/m/yyyy;@"/>
    <numFmt numFmtId="181" formatCode="[$-F800]dddd\,\ mmmm\ dd\,\ yyyy"/>
    <numFmt numFmtId="182" formatCode="h:mm;@"/>
    <numFmt numFmtId="183" formatCode="#,##0.00\ &quot;€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30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theme="4"/>
      <name val="Calibri (Corpo)"/>
    </font>
    <font>
      <sz val="11"/>
      <color theme="4"/>
      <name val="Calibri"/>
      <family val="2"/>
      <scheme val="minor"/>
    </font>
    <font>
      <sz val="20"/>
      <color theme="4"/>
      <name val="Calibri"/>
      <family val="2"/>
      <scheme val="minor"/>
    </font>
    <font>
      <sz val="25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</cellStyleXfs>
  <cellXfs count="84">
    <xf numFmtId="0" fontId="0" fillId="0" borderId="0" xfId="0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/>
    <xf numFmtId="0" fontId="2" fillId="2" borderId="1" xfId="2" applyFont="1" applyFill="1" applyBorder="1" applyAlignment="1">
      <alignment horizontal="center"/>
    </xf>
    <xf numFmtId="0" fontId="4" fillId="0" borderId="2" xfId="2" applyFont="1" applyBorder="1"/>
    <xf numFmtId="14" fontId="4" fillId="0" borderId="2" xfId="2" applyNumberFormat="1" applyFont="1" applyBorder="1"/>
    <xf numFmtId="168" fontId="4" fillId="0" borderId="2" xfId="3" applyFont="1" applyBorder="1"/>
    <xf numFmtId="0" fontId="3" fillId="0" borderId="2" xfId="2" applyBorder="1"/>
    <xf numFmtId="0" fontId="4" fillId="0" borderId="1" xfId="2" applyFont="1" applyBorder="1"/>
    <xf numFmtId="14" fontId="3" fillId="0" borderId="1" xfId="2" applyNumberFormat="1" applyBorder="1"/>
    <xf numFmtId="168" fontId="4" fillId="0" borderId="1" xfId="3" applyFont="1" applyFill="1" applyBorder="1"/>
    <xf numFmtId="14" fontId="4" fillId="0" borderId="1" xfId="2" applyNumberFormat="1" applyFont="1" applyBorder="1"/>
    <xf numFmtId="168" fontId="4" fillId="0" borderId="1" xfId="3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7" fillId="0" borderId="6" xfId="0" applyFont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textRotation="90"/>
    </xf>
    <xf numFmtId="0" fontId="8" fillId="0" borderId="6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textRotation="90"/>
    </xf>
    <xf numFmtId="0" fontId="0" fillId="0" borderId="0" xfId="0" applyBorder="1"/>
    <xf numFmtId="0" fontId="0" fillId="0" borderId="0" xfId="0" applyBorder="1" applyAlignment="1">
      <alignment vertical="center"/>
    </xf>
    <xf numFmtId="0" fontId="6" fillId="0" borderId="0" xfId="0" applyFont="1" applyBorder="1"/>
    <xf numFmtId="171" fontId="0" fillId="0" borderId="0" xfId="1" applyNumberFormat="1" applyFont="1"/>
    <xf numFmtId="0" fontId="0" fillId="0" borderId="0" xfId="0" applyNumberFormat="1"/>
    <xf numFmtId="167" fontId="11" fillId="0" borderId="0" xfId="1" applyNumberFormat="1" applyFont="1" applyFill="1" applyBorder="1" applyAlignment="1">
      <alignment horizontal="center" vertical="center"/>
    </xf>
    <xf numFmtId="167" fontId="11" fillId="0" borderId="0" xfId="1" applyNumberFormat="1" applyFont="1" applyFill="1" applyBorder="1" applyAlignment="1">
      <alignment vertical="center"/>
    </xf>
    <xf numFmtId="172" fontId="11" fillId="0" borderId="0" xfId="1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/>
    </xf>
    <xf numFmtId="168" fontId="4" fillId="0" borderId="2" xfId="0" applyNumberFormat="1" applyFont="1" applyBorder="1"/>
    <xf numFmtId="0" fontId="13" fillId="4" borderId="1" xfId="0" applyFont="1" applyFill="1" applyBorder="1" applyAlignment="1">
      <alignment horizontal="center"/>
    </xf>
    <xf numFmtId="0" fontId="13" fillId="3" borderId="0" xfId="0" applyFont="1" applyFill="1"/>
    <xf numFmtId="0" fontId="2" fillId="3" borderId="0" xfId="0" applyFont="1" applyFill="1"/>
    <xf numFmtId="179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4" fillId="0" borderId="2" xfId="0" applyFont="1" applyBorder="1"/>
    <xf numFmtId="14" fontId="4" fillId="0" borderId="2" xfId="0" applyNumberFormat="1" applyFont="1" applyBorder="1"/>
    <xf numFmtId="180" fontId="4" fillId="0" borderId="2" xfId="0" applyNumberFormat="1" applyFont="1" applyBorder="1"/>
    <xf numFmtId="0" fontId="0" fillId="0" borderId="1" xfId="0" applyBorder="1"/>
    <xf numFmtId="0" fontId="4" fillId="0" borderId="1" xfId="0" applyFont="1" applyBorder="1"/>
    <xf numFmtId="14" fontId="0" fillId="0" borderId="1" xfId="0" applyNumberFormat="1" applyBorder="1"/>
    <xf numFmtId="14" fontId="4" fillId="0" borderId="1" xfId="0" applyNumberFormat="1" applyFont="1" applyBorder="1"/>
    <xf numFmtId="181" fontId="0" fillId="5" borderId="1" xfId="0" applyNumberFormat="1" applyFill="1" applyBorder="1" applyAlignment="1">
      <alignment horizontal="center"/>
    </xf>
    <xf numFmtId="18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9" fontId="0" fillId="6" borderId="1" xfId="0" applyNumberFormat="1" applyFill="1" applyBorder="1"/>
    <xf numFmtId="181" fontId="0" fillId="7" borderId="1" xfId="0" applyNumberFormat="1" applyFill="1" applyBorder="1"/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81" fontId="0" fillId="0" borderId="0" xfId="0" applyNumberFormat="1"/>
    <xf numFmtId="181" fontId="0" fillId="6" borderId="1" xfId="0" applyNumberFormat="1" applyFill="1" applyBorder="1" applyAlignment="1">
      <alignment horizontal="center"/>
    </xf>
    <xf numFmtId="14" fontId="0" fillId="0" borderId="0" xfId="0" applyNumberFormat="1" applyBorder="1"/>
    <xf numFmtId="180" fontId="0" fillId="8" borderId="11" xfId="0" applyNumberFormat="1" applyFill="1" applyBorder="1"/>
    <xf numFmtId="0" fontId="0" fillId="9" borderId="1" xfId="0" applyFill="1" applyBorder="1" applyAlignment="1">
      <alignment horizontal="center"/>
    </xf>
    <xf numFmtId="2" fontId="0" fillId="0" borderId="0" xfId="0" applyNumberFormat="1"/>
    <xf numFmtId="0" fontId="2" fillId="0" borderId="1" xfId="0" applyFont="1" applyBorder="1"/>
    <xf numFmtId="20" fontId="0" fillId="0" borderId="1" xfId="0" applyNumberFormat="1" applyBorder="1"/>
    <xf numFmtId="182" fontId="0" fillId="0" borderId="1" xfId="0" applyNumberFormat="1" applyBorder="1"/>
    <xf numFmtId="2" fontId="0" fillId="0" borderId="14" xfId="0" applyNumberFormat="1" applyBorder="1"/>
    <xf numFmtId="0" fontId="0" fillId="0" borderId="0" xfId="0" applyAlignment="1">
      <alignment horizontal="right"/>
    </xf>
    <xf numFmtId="2" fontId="0" fillId="0" borderId="1" xfId="0" applyNumberFormat="1" applyBorder="1"/>
    <xf numFmtId="182" fontId="0" fillId="0" borderId="0" xfId="0" applyNumberFormat="1"/>
    <xf numFmtId="0" fontId="0" fillId="9" borderId="1" xfId="0" applyFill="1" applyBorder="1"/>
    <xf numFmtId="165" fontId="1" fillId="9" borderId="1" xfId="1" applyFont="1" applyFill="1" applyBorder="1"/>
    <xf numFmtId="44" fontId="0" fillId="0" borderId="1" xfId="0" applyNumberFormat="1" applyBorder="1"/>
    <xf numFmtId="183" fontId="0" fillId="0" borderId="0" xfId="0" applyNumberFormat="1"/>
    <xf numFmtId="0" fontId="14" fillId="0" borderId="0" xfId="0" applyFont="1" applyAlignment="1">
      <alignment horizontal="center"/>
    </xf>
  </cellXfs>
  <cellStyles count="4">
    <cellStyle name="Euro" xfId="3" xr:uid="{3C1AE27C-DF3D-42FB-8476-99097AF37939}"/>
    <cellStyle name="Normale" xfId="0" builtinId="0"/>
    <cellStyle name="Normale 2" xfId="2" xr:uid="{6ADAF104-6192-45EA-9AFC-7411BA41E5F5}"/>
    <cellStyle name="Valuta" xfId="1" builtinId="4"/>
  </cellStyles>
  <dxfs count="51"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10]_-;\-* #,##0.00\ [$€-410]_-;_-* &quot;-&quot;??\ [$€-410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€-410]_-;\-* #,##0.00\ [$€-410]_-;_-* &quot;-&quot;??\ [$€-410]_-;_-@_-"/>
    </dxf>
    <dxf>
      <numFmt numFmtId="19" formatCode="dd/mm/yy"/>
    </dxf>
    <dxf>
      <numFmt numFmtId="179" formatCode="#,##0\ &quot;€&quot;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  <dxf>
      <numFmt numFmtId="167" formatCode="_-* #,##0.00\ [$€-410]_-;\-* #,##0.00\ [$€-410]_-;_-* &quot;-&quot;??\ [$€-410]_-;_-@_-"/>
    </dxf>
  </dxfs>
  <tableStyles count="1" defaultTableStyle="TableStyleMedium2" defaultPivotStyle="PivotStyleLight16">
    <tableStyle name="Invisible" pivot="0" table="0" count="0" xr9:uid="{2148FE82-7744-49CF-AB28-E6516FACF3A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microsoft.com/office/2007/relationships/slicerCache" Target="slicerCaches/slicerCache2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microsoft.com/office/2007/relationships/slicerCache" Target="slicerCaches/slicerCache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4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[project-week4-final.xlsx]Pivot.tot-income!PivotTable1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1833783849513"/>
          <c:y val="0.13897490681333263"/>
          <c:w val="0.85668516276560225"/>
          <c:h val="0.67890351158652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'Pivot.tot-income'!$B$3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'Pivot.tot-income'!$A$4:$A$5</c:f>
              <c:strCache>
                <c:ptCount val="1"/>
                <c:pt idx="0">
                  <c:v>ago</c:v>
                </c:pt>
              </c:strCache>
            </c:strRef>
          </c:cat>
          <c:val>
            <c:numRef>
              <c:f>'Pivot.tot-income'!$B$4:$B$5</c:f>
              <c:numCache>
                <c:formatCode>_("$"* #,##0_);_("$"* \(#,##0\);_("$"* "-"_);_(@_)</c:formatCode>
                <c:ptCount val="1"/>
                <c:pt idx="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F-4ADA-8DCB-6BD01C74A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2842232"/>
        <c:axId val="432844200"/>
      </c:barChart>
      <c:catAx>
        <c:axId val="43284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844200"/>
        <c:crosses val="autoZero"/>
        <c:auto val="1"/>
        <c:lblAlgn val="ctr"/>
        <c:lblOffset val="100"/>
        <c:noMultiLvlLbl val="0"/>
      </c:catAx>
      <c:valAx>
        <c:axId val="43284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84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>
      <c:oddHeader>&amp;CDASHBOARD SALES&amp;RGIUSEPPE SCHILLACI EPICODE</c:oddHeader>
    </c:headerFooter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CORRELATION</a:t>
            </a:r>
            <a:r>
              <a:rPr lang="it-IT" baseline="0"/>
              <a:t> SALARY-SALES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'Pivot.tot-income'!$S$4:$S$13</c:f>
              <c:numCache>
                <c:formatCode>General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xVal>
          <c:yVal>
            <c:numRef>
              <c:f>'Pivot.tot-income'!$T$4:$T$13</c:f>
              <c:numCache>
                <c:formatCode>_-[$€-2]\ * #,##0.00_-;\-[$€-2]\ * #,##0.00_-;_-[$€-2]\ * "-"??_-</c:formatCode>
                <c:ptCount val="10"/>
                <c:pt idx="0">
                  <c:v>1676</c:v>
                </c:pt>
                <c:pt idx="1">
                  <c:v>1252</c:v>
                </c:pt>
                <c:pt idx="2">
                  <c:v>1650</c:v>
                </c:pt>
                <c:pt idx="3">
                  <c:v>1250</c:v>
                </c:pt>
                <c:pt idx="4">
                  <c:v>3680</c:v>
                </c:pt>
                <c:pt idx="5">
                  <c:v>1623</c:v>
                </c:pt>
                <c:pt idx="6">
                  <c:v>2584</c:v>
                </c:pt>
                <c:pt idx="7">
                  <c:v>1280</c:v>
                </c:pt>
                <c:pt idx="8">
                  <c:v>1750</c:v>
                </c:pt>
                <c:pt idx="9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7-374C-BFDC-FAC30BC7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33807"/>
        <c:axId val="1202580335"/>
      </c:scatterChart>
      <c:valAx>
        <c:axId val="12019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580335"/>
        <c:crosses val="autoZero"/>
        <c:crossBetween val="midCat"/>
      </c:valAx>
      <c:valAx>
        <c:axId val="12025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93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'Data-salary'!$D$1</c:f>
              <c:strCache>
                <c:ptCount val="1"/>
                <c:pt idx="0">
                  <c:v>Stipendio annual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'Data-salary'!$A$2:$A$11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'Data-salary'!$D$2:$D$11</c:f>
              <c:numCache>
                <c:formatCode>#,##0\ "€"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7-DD40-9839-C01E80C6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3463280"/>
        <c:axId val="1153464544"/>
      </c:barChart>
      <c:catAx>
        <c:axId val="115346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464544"/>
        <c:crosses val="autoZero"/>
        <c:auto val="1"/>
        <c:lblAlgn val="ctr"/>
        <c:lblOffset val="100"/>
        <c:noMultiLvlLbl val="0"/>
      </c:catAx>
      <c:valAx>
        <c:axId val="11534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5346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'Data-salary'!$D$1</c:f>
              <c:strCache>
                <c:ptCount val="1"/>
                <c:pt idx="0">
                  <c:v>Stipendio annual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cat>
            <c:strRef>
              <c:f>'Data-salary'!$A$2:$A$11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'Data-salary'!$D$2:$D$11</c:f>
              <c:numCache>
                <c:formatCode>#,##0\ "€"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E-3F43-B35C-9C1FC9FBB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[project-week4-final.xlsx]Data-salary!Tabella pivot5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'Data-salary'!$B$41</c:f>
              <c:strCache>
                <c:ptCount val="1"/>
                <c:pt idx="0">
                  <c:v>Totale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'Data-salary'!$A$42:$A$52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'Data-salary'!$B$42:$B$52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14</c:v>
                </c:pt>
                <c:pt idx="3">
                  <c:v>2</c:v>
                </c:pt>
                <c:pt idx="4">
                  <c:v>35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26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4-0D45-AE07-99FC8EAE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549263"/>
        <c:axId val="531283295"/>
      </c:lineChart>
      <c:catAx>
        <c:axId val="53154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283295"/>
        <c:crosses val="autoZero"/>
        <c:auto val="1"/>
        <c:lblAlgn val="ctr"/>
        <c:lblOffset val="100"/>
        <c:noMultiLvlLbl val="0"/>
      </c:catAx>
      <c:valAx>
        <c:axId val="5312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154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[project-week4-final.xlsx]Data-salary!Tabella pivot5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'Data-salary'!$B$41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'Data-salary'!$A$42:$A$52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'Data-salary'!$B$42:$B$52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14</c:v>
                </c:pt>
                <c:pt idx="3">
                  <c:v>2</c:v>
                </c:pt>
                <c:pt idx="4">
                  <c:v>35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26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F-C441-AC10-E460D113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295279"/>
        <c:axId val="158714015"/>
      </c:barChart>
      <c:catAx>
        <c:axId val="11742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4015"/>
        <c:crosses val="autoZero"/>
        <c:auto val="1"/>
        <c:lblAlgn val="ctr"/>
        <c:lblOffset val="100"/>
        <c:noMultiLvlLbl val="0"/>
      </c:catAx>
      <c:valAx>
        <c:axId val="1587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42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CORRELATION</a:t>
            </a:r>
            <a:r>
              <a:rPr lang="it-IT" baseline="0"/>
              <a:t> SALARY-SALES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'Pivot.tot-income'!$S$4:$S$13</c:f>
              <c:numCache>
                <c:formatCode>General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xVal>
          <c:yVal>
            <c:numRef>
              <c:f>'Pivot.tot-income'!$T$4:$T$13</c:f>
              <c:numCache>
                <c:formatCode>_-[$€-2]\ * #,##0.00_-;\-[$€-2]\ * #,##0.00_-;_-[$€-2]\ * "-"??_-</c:formatCode>
                <c:ptCount val="10"/>
                <c:pt idx="0">
                  <c:v>1676</c:v>
                </c:pt>
                <c:pt idx="1">
                  <c:v>1252</c:v>
                </c:pt>
                <c:pt idx="2">
                  <c:v>1650</c:v>
                </c:pt>
                <c:pt idx="3">
                  <c:v>1250</c:v>
                </c:pt>
                <c:pt idx="4">
                  <c:v>3680</c:v>
                </c:pt>
                <c:pt idx="5">
                  <c:v>1623</c:v>
                </c:pt>
                <c:pt idx="6">
                  <c:v>2584</c:v>
                </c:pt>
                <c:pt idx="7">
                  <c:v>1280</c:v>
                </c:pt>
                <c:pt idx="8">
                  <c:v>1750</c:v>
                </c:pt>
                <c:pt idx="9">
                  <c:v>1476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5-6640-9875-4913ACAB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33807"/>
        <c:axId val="1202580335"/>
      </c:scatterChart>
      <c:valAx>
        <c:axId val="120193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2580335"/>
        <c:crosses val="autoZero"/>
        <c:crossBetween val="midCat"/>
      </c:valAx>
      <c:valAx>
        <c:axId val="12025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193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[project-week4-final.xlsx]Pivot.tot-income!PivotTable2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4073640377996429E-2"/>
              <c:y val="-2.366756178599062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1.3230425765924503E-2"/>
              <c:y val="-7.32347184925583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'Pivot.tot-income'!$E$3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AD-4650-8E6A-539116A8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AD-4650-8E6A-539116A8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AD-4650-8E6A-539116A804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AD-4650-8E6A-539116A804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AD-4650-8E6A-539116A804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AD-4650-8E6A-539116A804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3AD-4650-8E6A-539116A804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3AD-4650-8E6A-539116A804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3AD-4650-8E6A-539116A804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3AD-4650-8E6A-539116A80471}"/>
              </c:ext>
            </c:extLst>
          </c:dPt>
          <c:dLbls>
            <c:dLbl>
              <c:idx val="1"/>
              <c:layout>
                <c:manualLayout>
                  <c:x val="1.4073640377996429E-2"/>
                  <c:y val="-2.366756178599062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AD-4650-8E6A-539116A80471}"/>
                </c:ext>
              </c:extLst>
            </c:dLbl>
            <c:dLbl>
              <c:idx val="6"/>
              <c:layout>
                <c:manualLayout>
                  <c:x val="-1.3230425765924503E-2"/>
                  <c:y val="-7.32347184925583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3AD-4650-8E6A-539116A8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'Pivot.tot-income'!$D$4:$D$14</c:f>
              <c:strCache>
                <c:ptCount val="10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  <c:pt idx="8">
                  <c:v>Product I</c:v>
                </c:pt>
                <c:pt idx="9">
                  <c:v>Product J</c:v>
                </c:pt>
              </c:strCache>
            </c:strRef>
          </c:cat>
          <c:val>
            <c:numRef>
              <c:f>'Pivot.tot-income'!$E$4:$E$14</c:f>
              <c:numCache>
                <c:formatCode>_-* #,##0.00\ [$€-410]_-;\-* #,##0.00\ [$€-410]_-;_-* "-"??\ [$€-410]_-;_-@_-</c:formatCode>
                <c:ptCount val="10"/>
                <c:pt idx="0">
                  <c:v>15190</c:v>
                </c:pt>
                <c:pt idx="1">
                  <c:v>34440</c:v>
                </c:pt>
                <c:pt idx="2">
                  <c:v>108650</c:v>
                </c:pt>
                <c:pt idx="3">
                  <c:v>4134</c:v>
                </c:pt>
                <c:pt idx="4">
                  <c:v>76450</c:v>
                </c:pt>
                <c:pt idx="5">
                  <c:v>26220</c:v>
                </c:pt>
                <c:pt idx="6">
                  <c:v>56069</c:v>
                </c:pt>
                <c:pt idx="7">
                  <c:v>19544</c:v>
                </c:pt>
                <c:pt idx="8">
                  <c:v>27995</c:v>
                </c:pt>
                <c:pt idx="9">
                  <c:v>25688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3AD-4650-8E6A-539116A8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miter lim="800000"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[project-week4-final.xlsx]Pivot.tot-income!PivotTable3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'Pivot.tot-income'!$H$3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'Pivot.tot-income'!$G$4:$G$14</c:f>
              <c:strCache>
                <c:ptCount val="10"/>
                <c:pt idx="0">
                  <c:v>Store A</c:v>
                </c:pt>
                <c:pt idx="1">
                  <c:v>Store B</c:v>
                </c:pt>
                <c:pt idx="2">
                  <c:v>Store C</c:v>
                </c:pt>
                <c:pt idx="3">
                  <c:v>Store D</c:v>
                </c:pt>
                <c:pt idx="4">
                  <c:v>Store E</c:v>
                </c:pt>
                <c:pt idx="5">
                  <c:v>Store F</c:v>
                </c:pt>
                <c:pt idx="6">
                  <c:v>Store G</c:v>
                </c:pt>
                <c:pt idx="7">
                  <c:v>Store H</c:v>
                </c:pt>
                <c:pt idx="8">
                  <c:v>Store I</c:v>
                </c:pt>
                <c:pt idx="9">
                  <c:v>Store J</c:v>
                </c:pt>
              </c:strCache>
            </c:strRef>
          </c:cat>
          <c:val>
            <c:numRef>
              <c:f>'Pivot.tot-income'!$H$4:$H$14</c:f>
              <c:numCache>
                <c:formatCode>_-* #,##0.00\ [$€-410]_-;\-* #,##0.00\ [$€-410]_-;_-* "-"??\ [$€-410]_-;_-@_-</c:formatCode>
                <c:ptCount val="10"/>
                <c:pt idx="0">
                  <c:v>6809</c:v>
                </c:pt>
                <c:pt idx="1">
                  <c:v>8012</c:v>
                </c:pt>
                <c:pt idx="2">
                  <c:v>4751</c:v>
                </c:pt>
                <c:pt idx="3">
                  <c:v>5223</c:v>
                </c:pt>
                <c:pt idx="4">
                  <c:v>6092</c:v>
                </c:pt>
                <c:pt idx="5">
                  <c:v>5282</c:v>
                </c:pt>
                <c:pt idx="6">
                  <c:v>6037</c:v>
                </c:pt>
                <c:pt idx="7">
                  <c:v>6826</c:v>
                </c:pt>
                <c:pt idx="8">
                  <c:v>8205</c:v>
                </c:pt>
                <c:pt idx="9">
                  <c:v>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0-48C4-BFAD-3024BA362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38458680"/>
        <c:axId val="432837312"/>
      </c:barChart>
      <c:catAx>
        <c:axId val="438458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2837312"/>
        <c:crosses val="autoZero"/>
        <c:auto val="1"/>
        <c:lblAlgn val="ctr"/>
        <c:lblOffset val="100"/>
        <c:noMultiLvlLbl val="0"/>
      </c:catAx>
      <c:valAx>
        <c:axId val="43283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845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[project-week4-final.xlsx]Pivot.tot-income!PivotTable4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by Rep and Store</a:t>
            </a:r>
          </a:p>
        </c:rich>
      </c:tx>
      <c:layout>
        <c:manualLayout>
          <c:xMode val="edge"/>
          <c:yMode val="edge"/>
          <c:x val="0.32705043868098599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00187853241584"/>
          <c:y val="6.1389358925742071E-2"/>
          <c:w val="0.80168725432023924"/>
          <c:h val="0.86881877593636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'Pivot.tot-income'!$E$21:$E$22</c:f>
              <c:strCache>
                <c:ptCount val="1"/>
                <c:pt idx="0">
                  <c:v>Store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'Pivot.tot-income'!$E$23:$E$33</c:f>
              <c:numCache>
                <c:formatCode>_-* #,##0.00\ [$€-410]_-;\-* #,##0.00\ [$€-410]_-;_-* "-"??\ [$€-410]_-;_-@_-</c:formatCode>
                <c:ptCount val="10"/>
                <c:pt idx="0">
                  <c:v>3820</c:v>
                </c:pt>
                <c:pt idx="1">
                  <c:v>3312</c:v>
                </c:pt>
                <c:pt idx="2">
                  <c:v>4345</c:v>
                </c:pt>
                <c:pt idx="3">
                  <c:v>5594</c:v>
                </c:pt>
                <c:pt idx="4">
                  <c:v>6291</c:v>
                </c:pt>
                <c:pt idx="5">
                  <c:v>4504</c:v>
                </c:pt>
                <c:pt idx="6">
                  <c:v>1222</c:v>
                </c:pt>
                <c:pt idx="7">
                  <c:v>2530</c:v>
                </c:pt>
                <c:pt idx="8">
                  <c:v>4964</c:v>
                </c:pt>
                <c:pt idx="9">
                  <c:v>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FAC-8571-EEC275047D5F}"/>
            </c:ext>
          </c:extLst>
        </c:ser>
        <c:ser>
          <c:idx val="1"/>
          <c:order val="1"/>
          <c:tx>
            <c:strRef>
              <c:f>'Pivot.tot-income'!$F$21:$F$22</c:f>
              <c:strCache>
                <c:ptCount val="1"/>
                <c:pt idx="0">
                  <c:v>Store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'Pivot.tot-income'!$F$23:$F$33</c:f>
              <c:numCache>
                <c:formatCode>_-* #,##0.00\ [$€-410]_-;\-* #,##0.00\ [$€-410]_-;_-* "-"??\ [$€-410]_-;_-@_-</c:formatCode>
                <c:ptCount val="10"/>
                <c:pt idx="0">
                  <c:v>5779</c:v>
                </c:pt>
                <c:pt idx="1">
                  <c:v>2040</c:v>
                </c:pt>
                <c:pt idx="2">
                  <c:v>6117</c:v>
                </c:pt>
                <c:pt idx="3">
                  <c:v>7115</c:v>
                </c:pt>
                <c:pt idx="4">
                  <c:v>3805</c:v>
                </c:pt>
                <c:pt idx="5">
                  <c:v>2060</c:v>
                </c:pt>
                <c:pt idx="6">
                  <c:v>4816</c:v>
                </c:pt>
                <c:pt idx="7">
                  <c:v>3245</c:v>
                </c:pt>
                <c:pt idx="8">
                  <c:v>4779</c:v>
                </c:pt>
                <c:pt idx="9">
                  <c:v>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3-4FAC-8571-EEC275047D5F}"/>
            </c:ext>
          </c:extLst>
        </c:ser>
        <c:ser>
          <c:idx val="2"/>
          <c:order val="2"/>
          <c:tx>
            <c:strRef>
              <c:f>'Pivot.tot-income'!$G$21:$G$22</c:f>
              <c:strCache>
                <c:ptCount val="1"/>
                <c:pt idx="0">
                  <c:v>Store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'Pivot.tot-income'!$G$23:$G$33</c:f>
              <c:numCache>
                <c:formatCode>_-* #,##0.00\ [$€-410]_-;\-* #,##0.00\ [$€-410]_-;_-* "-"??\ [$€-410]_-;_-@_-</c:formatCode>
                <c:ptCount val="10"/>
                <c:pt idx="0">
                  <c:v>3403</c:v>
                </c:pt>
                <c:pt idx="1">
                  <c:v>3172</c:v>
                </c:pt>
                <c:pt idx="2">
                  <c:v>2757</c:v>
                </c:pt>
                <c:pt idx="3">
                  <c:v>3456</c:v>
                </c:pt>
                <c:pt idx="4">
                  <c:v>4483</c:v>
                </c:pt>
                <c:pt idx="5">
                  <c:v>4306</c:v>
                </c:pt>
                <c:pt idx="6">
                  <c:v>7460</c:v>
                </c:pt>
                <c:pt idx="7">
                  <c:v>5295</c:v>
                </c:pt>
                <c:pt idx="8">
                  <c:v>2210</c:v>
                </c:pt>
                <c:pt idx="9">
                  <c:v>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A3-4FAC-8571-EEC275047D5F}"/>
            </c:ext>
          </c:extLst>
        </c:ser>
        <c:ser>
          <c:idx val="3"/>
          <c:order val="3"/>
          <c:tx>
            <c:strRef>
              <c:f>'Pivot.tot-income'!$H$21:$H$22</c:f>
              <c:strCache>
                <c:ptCount val="1"/>
                <c:pt idx="0">
                  <c:v>Store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'Pivot.tot-income'!$H$23:$H$33</c:f>
              <c:numCache>
                <c:formatCode>_-* #,##0.00\ [$€-410]_-;\-* #,##0.00\ [$€-410]_-;_-* "-"??\ [$€-410]_-;_-@_-</c:formatCode>
                <c:ptCount val="10"/>
                <c:pt idx="0">
                  <c:v>3362</c:v>
                </c:pt>
                <c:pt idx="1">
                  <c:v>4377</c:v>
                </c:pt>
                <c:pt idx="2">
                  <c:v>3349</c:v>
                </c:pt>
                <c:pt idx="3">
                  <c:v>1966</c:v>
                </c:pt>
                <c:pt idx="4">
                  <c:v>4281</c:v>
                </c:pt>
                <c:pt idx="5">
                  <c:v>3502</c:v>
                </c:pt>
                <c:pt idx="6">
                  <c:v>1874</c:v>
                </c:pt>
                <c:pt idx="7">
                  <c:v>3350</c:v>
                </c:pt>
                <c:pt idx="8">
                  <c:v>3536</c:v>
                </c:pt>
                <c:pt idx="9">
                  <c:v>2332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A3-4FAC-8571-EEC275047D5F}"/>
            </c:ext>
          </c:extLst>
        </c:ser>
        <c:ser>
          <c:idx val="4"/>
          <c:order val="4"/>
          <c:tx>
            <c:strRef>
              <c:f>'Pivot.tot-income'!$I$21:$I$22</c:f>
              <c:strCache>
                <c:ptCount val="1"/>
                <c:pt idx="0">
                  <c:v>Store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'Pivot.tot-income'!$I$23:$I$33</c:f>
              <c:numCache>
                <c:formatCode>_-* #,##0.00\ [$€-410]_-;\-* #,##0.00\ [$€-410]_-;_-* "-"??\ [$€-410]_-;_-@_-</c:formatCode>
                <c:ptCount val="10"/>
                <c:pt idx="0">
                  <c:v>2707</c:v>
                </c:pt>
                <c:pt idx="1">
                  <c:v>5801</c:v>
                </c:pt>
                <c:pt idx="2">
                  <c:v>2694</c:v>
                </c:pt>
                <c:pt idx="3">
                  <c:v>1406</c:v>
                </c:pt>
                <c:pt idx="4">
                  <c:v>6561</c:v>
                </c:pt>
                <c:pt idx="5">
                  <c:v>813</c:v>
                </c:pt>
                <c:pt idx="6">
                  <c:v>4187</c:v>
                </c:pt>
                <c:pt idx="7">
                  <c:v>4636</c:v>
                </c:pt>
                <c:pt idx="8">
                  <c:v>3728</c:v>
                </c:pt>
                <c:pt idx="9">
                  <c:v>5631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A3-4FAC-8571-EEC275047D5F}"/>
            </c:ext>
          </c:extLst>
        </c:ser>
        <c:ser>
          <c:idx val="5"/>
          <c:order val="5"/>
          <c:tx>
            <c:strRef>
              <c:f>'Pivot.tot-income'!$J$21:$J$22</c:f>
              <c:strCache>
                <c:ptCount val="1"/>
                <c:pt idx="0">
                  <c:v>Store 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'Pivot.tot-income'!$J$23:$J$33</c:f>
              <c:numCache>
                <c:formatCode>_-* #,##0.00\ [$€-410]_-;\-* #,##0.00\ [$€-410]_-;_-* "-"??\ [$€-410]_-;_-@_-</c:formatCode>
                <c:ptCount val="10"/>
                <c:pt idx="0">
                  <c:v>2420</c:v>
                </c:pt>
                <c:pt idx="1">
                  <c:v>2380</c:v>
                </c:pt>
                <c:pt idx="2">
                  <c:v>4936</c:v>
                </c:pt>
                <c:pt idx="3">
                  <c:v>3370</c:v>
                </c:pt>
                <c:pt idx="4">
                  <c:v>4824</c:v>
                </c:pt>
                <c:pt idx="5">
                  <c:v>3695</c:v>
                </c:pt>
                <c:pt idx="6">
                  <c:v>2590</c:v>
                </c:pt>
                <c:pt idx="7">
                  <c:v>4199</c:v>
                </c:pt>
                <c:pt idx="8">
                  <c:v>5015</c:v>
                </c:pt>
                <c:pt idx="9">
                  <c:v>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A3-4FAC-8571-EEC275047D5F}"/>
            </c:ext>
          </c:extLst>
        </c:ser>
        <c:ser>
          <c:idx val="6"/>
          <c:order val="6"/>
          <c:tx>
            <c:strRef>
              <c:f>'Pivot.tot-income'!$K$21:$K$22</c:f>
              <c:strCache>
                <c:ptCount val="1"/>
                <c:pt idx="0">
                  <c:v>Store 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'Pivot.tot-income'!$K$23:$K$33</c:f>
              <c:numCache>
                <c:formatCode>_-* #,##0.00\ [$€-410]_-;\-* #,##0.00\ [$€-410]_-;_-* "-"??\ [$€-410]_-;_-@_-</c:formatCode>
                <c:ptCount val="10"/>
                <c:pt idx="0">
                  <c:v>6284</c:v>
                </c:pt>
                <c:pt idx="1">
                  <c:v>4689</c:v>
                </c:pt>
                <c:pt idx="2">
                  <c:v>1772</c:v>
                </c:pt>
                <c:pt idx="3">
                  <c:v>4095</c:v>
                </c:pt>
                <c:pt idx="4">
                  <c:v>3705</c:v>
                </c:pt>
                <c:pt idx="5">
                  <c:v>1112</c:v>
                </c:pt>
                <c:pt idx="6">
                  <c:v>3673</c:v>
                </c:pt>
                <c:pt idx="7">
                  <c:v>3068</c:v>
                </c:pt>
                <c:pt idx="8">
                  <c:v>3766</c:v>
                </c:pt>
                <c:pt idx="9">
                  <c:v>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A3-4FAC-8571-EEC275047D5F}"/>
            </c:ext>
          </c:extLst>
        </c:ser>
        <c:ser>
          <c:idx val="7"/>
          <c:order val="7"/>
          <c:tx>
            <c:strRef>
              <c:f>'Pivot.tot-income'!$L$21:$L$22</c:f>
              <c:strCache>
                <c:ptCount val="1"/>
                <c:pt idx="0">
                  <c:v>Store 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'Pivot.tot-income'!$L$23:$L$33</c:f>
              <c:numCache>
                <c:formatCode>_-* #,##0.00\ [$€-410]_-;\-* #,##0.00\ [$€-410]_-;_-* "-"??\ [$€-410]_-;_-@_-</c:formatCode>
                <c:ptCount val="10"/>
                <c:pt idx="0">
                  <c:v>4946</c:v>
                </c:pt>
                <c:pt idx="1">
                  <c:v>1186</c:v>
                </c:pt>
                <c:pt idx="2">
                  <c:v>2207</c:v>
                </c:pt>
                <c:pt idx="3">
                  <c:v>4383</c:v>
                </c:pt>
                <c:pt idx="4">
                  <c:v>4947</c:v>
                </c:pt>
                <c:pt idx="5">
                  <c:v>2275</c:v>
                </c:pt>
                <c:pt idx="6">
                  <c:v>5867</c:v>
                </c:pt>
                <c:pt idx="7">
                  <c:v>2126</c:v>
                </c:pt>
                <c:pt idx="8">
                  <c:v>3649</c:v>
                </c:pt>
                <c:pt idx="9">
                  <c:v>6435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A3-4FAC-8571-EEC275047D5F}"/>
            </c:ext>
          </c:extLst>
        </c:ser>
        <c:ser>
          <c:idx val="8"/>
          <c:order val="8"/>
          <c:tx>
            <c:strRef>
              <c:f>'Pivot.tot-income'!$M$21:$M$22</c:f>
              <c:strCache>
                <c:ptCount val="1"/>
                <c:pt idx="0">
                  <c:v>Store 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'Pivot.tot-income'!$M$23:$M$33</c:f>
              <c:numCache>
                <c:formatCode>_-* #,##0.00\ [$€-410]_-;\-* #,##0.00\ [$€-410]_-;_-* "-"??\ [$€-410]_-;_-@_-</c:formatCode>
                <c:ptCount val="10"/>
                <c:pt idx="0">
                  <c:v>2805</c:v>
                </c:pt>
                <c:pt idx="1">
                  <c:v>8656</c:v>
                </c:pt>
                <c:pt idx="2">
                  <c:v>2639</c:v>
                </c:pt>
                <c:pt idx="3">
                  <c:v>2128</c:v>
                </c:pt>
                <c:pt idx="4">
                  <c:v>5580</c:v>
                </c:pt>
                <c:pt idx="5">
                  <c:v>4518</c:v>
                </c:pt>
                <c:pt idx="6">
                  <c:v>5145</c:v>
                </c:pt>
                <c:pt idx="7">
                  <c:v>4987</c:v>
                </c:pt>
                <c:pt idx="8">
                  <c:v>6752</c:v>
                </c:pt>
                <c:pt idx="9">
                  <c:v>2346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A3-4FAC-8571-EEC275047D5F}"/>
            </c:ext>
          </c:extLst>
        </c:ser>
        <c:ser>
          <c:idx val="9"/>
          <c:order val="9"/>
          <c:tx>
            <c:strRef>
              <c:f>'Pivot.tot-income'!$N$21:$N$22</c:f>
              <c:strCache>
                <c:ptCount val="1"/>
                <c:pt idx="0">
                  <c:v>Store 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'Pivot.tot-income'!$D$23:$D$33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'Pivot.tot-income'!$N$23:$N$33</c:f>
              <c:numCache>
                <c:formatCode>_-* #,##0.00\ [$€-410]_-;\-* #,##0.00\ [$€-410]_-;_-* "-"??\ [$€-410]_-;_-@_-</c:formatCode>
                <c:ptCount val="10"/>
                <c:pt idx="0">
                  <c:v>5098</c:v>
                </c:pt>
                <c:pt idx="1">
                  <c:v>8538</c:v>
                </c:pt>
                <c:pt idx="2">
                  <c:v>5397</c:v>
                </c:pt>
                <c:pt idx="3">
                  <c:v>2686</c:v>
                </c:pt>
                <c:pt idx="4">
                  <c:v>5786</c:v>
                </c:pt>
                <c:pt idx="5">
                  <c:v>2872</c:v>
                </c:pt>
                <c:pt idx="6">
                  <c:v>4099</c:v>
                </c:pt>
                <c:pt idx="7">
                  <c:v>1577</c:v>
                </c:pt>
                <c:pt idx="8">
                  <c:v>2496</c:v>
                </c:pt>
                <c:pt idx="9">
                  <c:v>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A3-4FAC-8571-EEC27504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3232192"/>
        <c:axId val="503242688"/>
      </c:barChart>
      <c:catAx>
        <c:axId val="50323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242688"/>
        <c:crosses val="autoZero"/>
        <c:auto val="1"/>
        <c:lblAlgn val="ctr"/>
        <c:lblOffset val="100"/>
        <c:noMultiLvlLbl val="0"/>
      </c:catAx>
      <c:valAx>
        <c:axId val="503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[$€-410]_-;\-* #,##0.00\ [$€-410]_-;_-* &quot;-&quot;??\ [$€-410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232192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[project-week4-final.xlsx]Pivot-cities!Tabella pivot6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by cities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'Pivot-cities'!$B$3</c:f>
              <c:strCache>
                <c:ptCount val="1"/>
                <c:pt idx="0">
                  <c:v>Totale</c:v>
                </c:pt>
              </c:strCache>
            </c:strRef>
          </c:tx>
          <c:explosion val="3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BB-4ECD-8A42-B0CE09AAF7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BB-4ECD-8A42-B0CE09AAF7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BB-4ECD-8A42-B0CE09AAF7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BB-4ECD-8A42-B0CE09AAF7A6}"/>
              </c:ext>
            </c:extLst>
          </c:dPt>
          <c:dPt>
            <c:idx val="4"/>
            <c:bubble3D val="0"/>
            <c:explosion val="4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BB-4ECD-8A42-B0CE09AAF7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BB-4ECD-8A42-B0CE09AAF7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'Pivot-cities'!$A$4:$A$9</c:f>
              <c:strCache>
                <c:ptCount val="5"/>
                <c:pt idx="0">
                  <c:v>Bari</c:v>
                </c:pt>
                <c:pt idx="1">
                  <c:v>Bologna</c:v>
                </c:pt>
                <c:pt idx="2">
                  <c:v>Milano</c:v>
                </c:pt>
                <c:pt idx="3">
                  <c:v>Napoli</c:v>
                </c:pt>
                <c:pt idx="4">
                  <c:v>Roma</c:v>
                </c:pt>
              </c:strCache>
            </c:strRef>
          </c:cat>
          <c:val>
            <c:numRef>
              <c:f>'Pivot-cities'!$B$4:$B$9</c:f>
              <c:numCache>
                <c:formatCode>_-* #,##0.00\ [$€-410]_-;\-* #,##0.00\ [$€-410]_-;_-* "-"??\ [$€-410]_-;_-@_-</c:formatCode>
                <c:ptCount val="5"/>
                <c:pt idx="0">
                  <c:v>38021</c:v>
                </c:pt>
                <c:pt idx="1">
                  <c:v>232328</c:v>
                </c:pt>
                <c:pt idx="2">
                  <c:v>40593</c:v>
                </c:pt>
                <c:pt idx="3">
                  <c:v>40321</c:v>
                </c:pt>
                <c:pt idx="4">
                  <c:v>43117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BB-4ECD-8A42-B0CE09AAF7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[project-week4-final.xlsx]Foglio10!Tabella pivot6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Foglio10!$B$3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Foglio10!$A$4:$A$14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Foglio10!$B$4:$B$14</c:f>
              <c:numCache>
                <c:formatCode>General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1-9A47-A9E7-3363C7402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64912"/>
        <c:axId val="521622960"/>
      </c:barChart>
      <c:catAx>
        <c:axId val="5217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622960"/>
        <c:crosses val="autoZero"/>
        <c:auto val="1"/>
        <c:lblAlgn val="ctr"/>
        <c:lblOffset val="100"/>
        <c:noMultiLvlLbl val="0"/>
      </c:catAx>
      <c:valAx>
        <c:axId val="5216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76491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Salary (year)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'Data-salary'!$D$1</c:f>
              <c:strCache>
                <c:ptCount val="1"/>
                <c:pt idx="0">
                  <c:v>Stipendio annual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34-CE41-A619-64FEC07A7A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34-CE41-A619-64FEC07A7A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34-CE41-A619-64FEC07A7A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34-CE41-A619-64FEC07A7A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34-CE41-A619-64FEC07A7A9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34-CE41-A619-64FEC07A7A9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34-CE41-A619-64FEC07A7A9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34-CE41-A619-64FEC07A7A9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34-CE41-A619-64FEC07A7A9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434-CE41-A619-64FEC07A7A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'Data-salary'!$A$2:$A$11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'Data-salary'!$D$2:$D$11</c:f>
              <c:numCache>
                <c:formatCode>#,##0\ "€"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434-CE41-A619-64FEC07A7A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[project-week4-final.xlsx]Data-salary!Tabella pivot5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work yearly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'Data-salary'!$B$41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'Data-salary'!$A$42:$A$52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'Data-salary'!$B$42:$B$52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14</c:v>
                </c:pt>
                <c:pt idx="3">
                  <c:v>2</c:v>
                </c:pt>
                <c:pt idx="4">
                  <c:v>35</c:v>
                </c:pt>
                <c:pt idx="5">
                  <c:v>12</c:v>
                </c:pt>
                <c:pt idx="6">
                  <c:v>11</c:v>
                </c:pt>
                <c:pt idx="7">
                  <c:v>5</c:v>
                </c:pt>
                <c:pt idx="8">
                  <c:v>26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B-DE43-B383-4F5DF0FC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295279"/>
        <c:axId val="158714015"/>
      </c:barChart>
      <c:catAx>
        <c:axId val="117429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4015"/>
        <c:crosses val="autoZero"/>
        <c:auto val="1"/>
        <c:lblAlgn val="ctr"/>
        <c:lblOffset val="100"/>
        <c:noMultiLvlLbl val="0"/>
      </c:catAx>
      <c:valAx>
        <c:axId val="1587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42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[project-week4-final.xlsx]Foglio10!Tabella pivot6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Foglio10!$B$3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Foglio10!$A$4:$A$14</c:f>
              <c:strCache>
                <c:ptCount val="10"/>
                <c:pt idx="0">
                  <c:v>Rep A</c:v>
                </c:pt>
                <c:pt idx="1">
                  <c:v>Rep B</c:v>
                </c:pt>
                <c:pt idx="2">
                  <c:v>Rep C</c:v>
                </c:pt>
                <c:pt idx="3">
                  <c:v>Rep D</c:v>
                </c:pt>
                <c:pt idx="4">
                  <c:v>Rep E</c:v>
                </c:pt>
                <c:pt idx="5">
                  <c:v>Rep F</c:v>
                </c:pt>
                <c:pt idx="6">
                  <c:v>Rep G</c:v>
                </c:pt>
                <c:pt idx="7">
                  <c:v>Rep H</c:v>
                </c:pt>
                <c:pt idx="8">
                  <c:v>Rep I</c:v>
                </c:pt>
                <c:pt idx="9">
                  <c:v>Rep J</c:v>
                </c:pt>
              </c:strCache>
            </c:strRef>
          </c:cat>
          <c:val>
            <c:numRef>
              <c:f>Foglio10!$B$4:$B$14</c:f>
              <c:numCache>
                <c:formatCode>General</c:formatCode>
                <c:ptCount val="10"/>
                <c:pt idx="0">
                  <c:v>40624</c:v>
                </c:pt>
                <c:pt idx="1">
                  <c:v>44151</c:v>
                </c:pt>
                <c:pt idx="2">
                  <c:v>36213</c:v>
                </c:pt>
                <c:pt idx="3">
                  <c:v>36199</c:v>
                </c:pt>
                <c:pt idx="4">
                  <c:v>50263</c:v>
                </c:pt>
                <c:pt idx="5">
                  <c:v>29657</c:v>
                </c:pt>
                <c:pt idx="6">
                  <c:v>40933</c:v>
                </c:pt>
                <c:pt idx="7">
                  <c:v>35013</c:v>
                </c:pt>
                <c:pt idx="8">
                  <c:v>40895</c:v>
                </c:pt>
                <c:pt idx="9">
                  <c:v>40432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6-AB49-9A85-BD44E91F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764912"/>
        <c:axId val="521622960"/>
      </c:barChart>
      <c:catAx>
        <c:axId val="5217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622960"/>
        <c:crosses val="autoZero"/>
        <c:auto val="1"/>
        <c:lblAlgn val="ctr"/>
        <c:lblOffset val="100"/>
        <c:noMultiLvlLbl val="0"/>
      </c:catAx>
      <c:valAx>
        <c:axId val="5216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17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Map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Map</a:t>
          </a:r>
        </a:p>
      </cx:txPr>
    </cx:title>
    <cx:plotArea>
      <cx:plotAreaRegion>
        <cx:series layoutId="regionMap" uniqueId="{796827D5-BF64-CD4A-BF3C-A964C4534845}">
          <cx:tx>
            <cx:txData>
              <cx:f>_xlchart.v5.2</cx:f>
              <cx:v>fatturato</cx:v>
            </cx:txData>
          </cx:tx>
          <cx:dataLabels>
            <cx:numFmt formatCode="#.##0 €" sourceLinked="0"/>
            <cx:visibility seriesName="0" categoryName="0" value="1"/>
          </cx:dataLabels>
          <cx:dataId val="0"/>
          <cx:layoutPr>
            <cx:geography cultureLanguage="it-IT" cultureRegion="IT" attribution="Con tecnologia Bing">
              <cx:geoCache provider="{E9337A44-BEBE-4D9F-B70C-5C5E7DAFC167}">
                <cx:binary>1Hppb904tu1fKeTzU4oiRYpq3LrApYYzeIyTOMMXwrEdipIoShQ1UL/+bqequyrpGXh4eG0kNs6h
KJHc09pr6b8etz89ds8P7qfNdP30p8ftl1e198Offv55eqyfzcP02uhHZyf71b9+tOZn+/Wrfnz+
+ck9rLpXP2MUJz8/1g/OP2+v/vu/4G7q2V7axwevbf9mfnbh7nmaOz/9g7G/OfTTo517/zJdwZ1+
eXXyD51+ePXTc++1D+/C8PzLq+8uefXTzz/e6K8e+lMH6/LzE8xNyGuKKaWIJ+jbT/zqp8726rfh
GL+OaZZlnGd/Gf710dcPBqb/8+V8W8zD05N7nqaffvv7+7zvlv7713qy+a/7zu3LKk/vvm3r5+/P
9b//64cvYKM/fPOHo//xVP7ZECzW6L7Qk3f60ce/vLp82LX9/uS/u+TfPfn4dcYRY2mM4IBffn48
+ZQxnvKY/PmZvx75P13G3z7x36Z9t+Jve3r96u/52P+fVrDmy4N7+jEGvtvXv2sJ+pphxFJE8K9O
jr+zRPY6ZVnMWEZ/HUXpDwb5V1b0d4zy+9TvNgCGgZH/MMvkD2Z46P+vGga95gxRnmD269FDKPwx
OSWveZIgigkkrT9mpX9lJX/bIL/P/MEeLwP/YfYojYZS8dOdNQ+q/6FkfLe7fzdcEigZhBOUxH8r
XOL49csITSn/Na1BXvujcf71Zf1tE/04/7ut/PKqNK9hx/9hprqd1V9V9e/29e+aCEFtSQhhPPnV
Bvz7wGGvWZwlPGM/pLJ/vo6/bZM/z/tuzb+8evn6/7Ul/j4A+AsMKh78Q/kNP/0BA/zj0W/bBkj3
w9TvYNh3m/+zz5+efnlFkgSjP1jw5SbfhcR788X9njf/MOX5YfK/vIrJa8wIBkvCfaAQIahP6/O3
kfg1z14GWJKhJOUURnrrfP0N2LGYkQy+BBzBYN6rnyY7fxvCrwnDEJ0pRzglCeF/gay3tgvK9n85
jN8+/9TP5tbq3k+wGoThVsOvF76sNcUxjTkDpMJgozQjBFYxPD7cATB+uf7/mJHTaI8pFkM3FREJ
t+3cNqfRNrXAqlYCJ/N0wG0t9nnW+cY7cx731pySuv7Mpv5T5o5D6LmQNnuzMtuIBPla2G0tOCXH
0LJDhubrxioHU4ZqypogcBi14Hsd5ykbm2KYpzs6UCRULe895muxRPUTXtJbFeZWzGr1+Rq3WYXR
pMqx7+6SNHpv9qYXWM9PCe37fOd+E7ULn7d2OqxT40uNFpzztO7Fgvx85ZgrUo59FW9Uiaa1deUo
9iLum6Xak6jQS7A5j7AvVBs/t1333i57jmP2TrNRiq5FdbWvKlwstRdLv3d52Nlno5aQB7JcTa6z
hY2zLN+cIiLijF1GnTlmvpY54+Yt6xmu9r6NhJehz1XSdkJFfSPw3D6PWh3NIPHF7sbDhhW/0Mt2
bUZ1s2ykoCyqXLszgdB4I1XdFcqhWqyemwLWr4uBRekF9fha6uGi79HXuQt1wVraCumnK6TU5wnJ
SynNOVl5Uhm/K6EmVs2LdvnUUUH45gsq57NHtC5mNTfVQqYqbvF4M9U7F0O/xFfDdoG2whBd7UOc
UxkfwFmPMbkPC1gm61hzRGosVqSYCD0xOVbNULFhRZcN1x/2OY0LFTchT9q4zaNlFJvaVdniWFV2
ScGe2ZIIFQgppmQ0wpK+OaxasgrXR836WchseUj6I9rjr9gxlU+RW/J9iO6J78sIfFw47sZCq3Ep
uKwHsWSRzWOvz2DVj0jrQYxq1kWrMpYrpW/kaB9HU6Be1YXcM59nNhqFz9bssAcKByO740rBudjS
PK1mQ2VI6Hqo9/5IpX2WcjyxrKkYl/o87yxHDn3lu+GHnvGvUefK1Tfsel0/hN5TEWrbChybT4zN
fW7JjgurZbFGfj6vQ9ycURf7nKY7LzCKIhHtvpDRoIVy68fJbkz025SJbEdPKXa6ojjYAu3Dzbhk
RTYlIdddwvI0qhPBTKivMoyKvWnf8sVdMeu/WM2vmnl7r6RdK60NKzjyb8PuT7hut2peM3DnlF9S
thwnvpR7xAoS2M3YpaloSX1EC7trE7sIQ+sLlUFuaLpJ6IbfqqWJDzo2pWrt7djMtBiHsamM4Vnl
9+mZeFSqrb7Rw3rUnTsxv153nhX7bq8m03ph2NDkBsmQy8uVuFq4gWewjWkvd4bPRsPZrWquTOfg
2O6s25yIvCWnxPaf3DzzciZEn3WziRiyCiH5ENkpt05dJr0nEMv9UhjHD9M0PfmbbJ2WSqtG52Y3
XuixjavE09t18B951+hy5uk73NQ6D3Jccr6zXgRSLweajZPI+mCKadGhMk4VWzT0RYrHWow0nCH/
ZgVf5qScdM7PCTFMmGiQL2dmRVhb8Ow1LUc+BqEz/bSMzFZN+GrM/IWrjOQT7h6ZoZ9wJo/MLupk
Q1AiGSbBxhmyWtvejmy+Uq3CYjLDpTZrJJZm4xXpPrfbgZPRi5G0V63xB6zwmm9tdq6X5gIF3Qk8
jpczjsn1uHC4zIqGxNdkmRJIo/187M0loxhXiKFdZGNzXHjGhQn6BB4FOwzDvexHnhsTjsyhLo86
+zaud5cHBZts6MFL4ot2DBG4DKStNoliMQ/aisnTEteyE7zeEpFkUGo4bz/r2Z6kWo9z0s3CZsmz
HNTnZUiEmxMkEt/2RdbX5dalN3IZZNn2U32Ylw9s6Yloa/Z1hhvMLD3MWngvvJ5vtaV5WMYup2S6
5qNipya0ZaiHVRDtvu5RFAoTmruaptWOGyn6NOsOM0qe6yG72DG5wq37whorBXPRIBoF1SrKjmz2
urBbl4hhtY/eE58vnU5EzPQN27NSqrdwOFKoAXxG++6Tah8VrY+730/DdGJNmdpmO1CaULG19TmW
8zsM7n2B8Xov10EkKlF5Snf3pu/G+whZkztpyJVSshhHk+TtNJWtdMP1GK9K6N6ep8wepqyDUqKX
twF1X1T9Xi9JKga2BYHWJKnAg4OYajieSZvzrgk7JIwfxzmt9ELgjLNhyaMt9kXPViOMXb1AvB/K
IU2e1840gg7tmRLJxCyhVE/b8hGFuT6StHY5GcidaqdaaBk9SrcdebQS2IQsFj0uFWtZKjp+btoE
PBKCx0D2rcKaMTGN5J3CqRetv04WvENxnHCOJLubkug90ogf17F5u6r9Qks+5LIreAaFf5Doctkh
vDxNTnEiU8GmcayCWrJKb3Oxyvcah6TwzpT1GN5pm0Hp8et7Zto7vm8PvKuPcENaRMxNeWbWj7Re
Dx235qDdHOUMKSN0Sz/P3XSQaTsfv6GTdS+dafVxafhl9mFurNi27NjROiqh3T3wEJkKsiqYYmBx
ESDyyzVeylH3F5E1p3TXcTXNjOR7K69k8Itw/dJXbUp0qUP6xsv6yUHmOEfolHYfU2xzORsJtYyP
VWtF0i5v1NYnolXNmxbAU9zvFW1nJNoMsiO2nzFzvBippYXK3H3AmXA2zfK296pA7E3KwsMmp/hg
Unvvsst1Hd+P83zYNdw0ndBXvdVEGElSkbAlEhazku3zeuabTHMeIL9vbTOJeVNPU709NF4+EO8m
MXb7mwaw34VDEnKV0ZDGW1wf6E6SQ2z8ZdRk+mLSjohx1QtARP5+tSdKG9E1Ky54NIfcQQkVVO/v
nEpo7ns6Fh3trpYG8ptrmBa9TWYRot6VKs4+qExqQRdiiyUDw0tmRMtcHvNxrqR0X5D1FzpuLuaR
dbnz/eO8dXMxrSO4mwGAS7cdVtocvUqGq32YyzrBZWTCehVLfmV9aAVi/Iv1yzEE9m6Kh9uQ2RN2
mxZbSJ6HrUYVqX0vnItEvblTYOhBhS+1HF/KX7QBZFtNLhf3Jcz9OxziS0/cFdouJhbLXK8uq1ot
M1j2POWTpe+CXHzhzHBqlq4/aZg7enycTXKRrJALAQTRopHZJiinLzjupOHcxMrkpzUMAK3no5+k
KZtkvFtMGomUzTc8jbsyHfcsz8IG+NOub+KO96Wb9Se5NtU8jycZQS1I9qyglnwY5709yyapgosu
wTGm44ifp4jJo9/c1yUjm9i8VRXxuuxJqNxGnODzLIsonk3esa0D+0IFj5E76TSqkqkxxbzw58RO
gNOZ9LlcadFymLLvqjlR91I5NGBiDA1TkcTJIcvayo3XettPY+twrla6XphedEN4GmooJkME1WLc
ABXaTcd5xqKreB4rGz7LOa5Q3Q057wPOg8GpyDBkLdTzSQzplIp4j86ma1A51RckG/jb7Mz2wV72
y3RRmw9eJ3nTdlcms6p0lhLAv52gAI72XZdbBPUsDH1z1AAhmOZPYWvuPK9HAGwNwDMZTWJLpi+o
heN20POJBK+HgMa7qMVGdGqoc/DdT53EH1TT30ne5WzfWthbGY0DBfdkVJjNvO/UCgvhs1ghLxdr
201VwL4colWk3vPD4gCf1Dqdy7Uxj63/UDdxKJPlekhMVPFlh5qRwC/iUBVafNvYG12veT/aM8qW
q7hvNeCucMPbbRPraKLcjWEu2im6y9bo1jkq+raFfKv3i8xpQYa12Jx+GpWBkrncxfUyAv62t1Em
89QGdPZqOY6RKZbdD/kw9DcQjdFth3rAbsaKsTef8OCgO0m5zLd6C4UCtCSHbCnjBpI0hhou15Rf
xTgWE28hQ3OWFTZkvkRRYitFFK409CFj5K8zvTdF1nzm5gLKri+yodtzt+s3Y+KjXDXRLjiauxyW
649z9xYObjl3y7iKts8g4tYMzLHai0x20AhhaElrPwHqodtV2Gahuv1JKnxDO/whUKdyPPh8oMul
pesb56a1QhZK1dSWdN+6Yh8Cqvp6h9Kcg4/zcp/7Ry33Gzz17NC67l7JVtAQNyLzGz2zdIFoxtsX
y1VZcwOevDdlmKcvytNTNrF3NNrmfJ3de7/ncrJvw8YemFqDWLpF3hjSQo2/Dm1T7nxBJRRY6Fa2
5b0mt5bwo14gQtxsw1n5ps7tGJ96ur3z9JqY8evOt0/bgK8a1HxtGlrKyD4nOz9ubn5LIPWW7co+
JJpCVzxfq57nCHBet/sysPHQ0SCiiRQqigfRS/dcv6Rn3EXV6sIi+LaXkPUSEUW0ybe5eZhqB0Az
MvIiReOJZBaJZhtD3kqUG/DhbSh3z5z4CMzYE2rlU4Y0BOs4i56mb6d6uIh4V2XQTXv1YYGUEc+r
zVHMj7hOp0KTHTql/Wap2WWLbQHcNGxEP8k0PgadNdBUpW/rZc6Za7GokT+s7QwlEj0iM+Uum1bR
pf37mcSAr417GHIPrfFGo0bsxA4FVL7bmPKjjN1ayHSaRBu1pfKA7JN5FfUwWDhpUoEwQ3PagX3M
KgBefUn3mBz89hEn9NmN0M91HIwCRMKnoKCvhjTw1PjwMDG5FlDBtxnl0LoAl6BMIpBPFbQOUoqB
8qY0GAVBZiva9f4bafUbo/YdNfRoh+C0Aj/+xoz95eN/v7MG/n2T4X7/8kUP/f3T1Z+F1H941eHZ
vuhd048XvazmL/eCp/+2uhdO7bsPf0Xw/R0K71dd9u8M/ov8HoHk8Y/4vXfuhQDvbfQ/nbc//c+T
Vs/f8YO/zv+N7MOvE+DxCGiuoHokGTC3v3F96DVJ0yxBMfyO0wQG/kz1pa9RRjECIi4hAPpfFvNn
qg+krZS8CFcsRoTGlP1bVB/GoKz8keoDGpHyGB6WxhRlDIDL91Tf5LaejPEACJ41wMCwWqQrZGRn
5P3YQrY05LzKKZyzZlOinev+yM1nvo/loIw/Z0nyXurubp6oyg2drgbVvt2YBlCZnJu5duKlDQEk
9QyJp0EaCnbWPzKoZsWWBlKQZOB5Y4g9pKsEDDgtzV0SHnfov1mE9rs2BGHQxPNuXK5VG94TOr0b
Uv7R9fvDCnXgmM5ai2yt1NLeM0J46RdKz1sTX3FkvyRo5gepGFT5nV0m4aBH+azN4PKWLvBrsMsp
G+2Wd3WsD9bbx9bstlQs+soxECKT+sA76O+a5k6O7op0Dc7JCKHGOw9kJUIl2/TTukOYNllzMWim
BJcLEEObvTdWi6n13SFaSA58Kj/Ndr7uU0iAbrllyTACndZfDXx/o9TwuPVozptUXfZAsQRX32VZ
Z4EdAM4kIeHBLeNYDICWto+uW+HB8R7nq27hO0iJfCWPfPU7sB32nkE1zFdat4Ua4lYE3ZRRE4Fl
HQBpNrLPfd1vRRMOsewvYlY/tcn2fmzH85qNQ+lqepkpygTZfCy6LeTrZN+s0n6Y8E0yo/ncAh3k
8Fln6Vf4f8sie9agH1UqYdfGDq6sF/KQQc0+bWy+JcHtoo9aW1F+5XednREwx22TriWwx9Vk5aUx
0DN5bz+npCEHFbETjzYp9MKg4KO0IEi+BTINCjk0IcsD4fItgAIUNQc1DU+LgiaFzIfQAYbDK+Bb
O9IFWgCzFdolgJXGuBdknG3R95Zecj6Nxc7CW+N1V0CLVM4ARGYOaTthzaXiYy/SbCrTFwbIgGx2
QhI7sbFurJpTWBZTErY7IRFgO9lNGqzdfzIDNPgzG8Xe9/N9VzHygvYtM1fgIpOo92QTDYed625x
FyjdH+VOcBEQv2VTR+BG+yWWe3o5LzLvk/EUuQJMP1Fjinb71Dp9xBzdABp/skBS5U3eU5JWiFJW
4NA+SN98olkcV2SGbog2wO/UU/a0rHPJWldCAvi40M4CHhtNKfvlXcugJQuATQ+B95+ohQmhAzvE
DZASNSp30i+iB4a3cBjLa5Da42IBMkcsS3MVMFkAZURX2ALTF1Kg1ZMXoF476NoYmUrPgEtk3q3C
M+h34xW9H0FNEAq7fOzpeg0oqs3RTM8kJNXe4b6I1b3XGxJ+BEwFiDc9M6NakWXjZY3xlGvn4wNo
Am3usxoeWkf4Ao4OmAYPxdYPvpy39EKt3aUGCJsnRN7uvYXbtnvOx7RMvT3vo3sEXPVBKjgJvx8p
cL8zNkOZhO6T4zN0J/GB+Wg8c4quVj5CdxVFwB03bimaKLtPLZoryPY+5zHEAcCZVcwNgycEiU/r
C9DQfBSxXE4xO5gdmLKZKCuoceXeIimyCUILaN1DxEyRAO8DBM1wTzroBwa2AyXU4GpuM17ELbuk
HTyjiaHlbl0YjlM03MA7D8NV38l7fjaAkzzYY+uWchj1g5SDoBsIJ3XSdbcKf5r2iOQqttl55Esn
pgi3x5n3t6xpx0tbTyZPPLFHRHWVmATlgE6LqV6hGasze0GirM7RIUINL5eR24u+bfJGheFtu07X
zi/kNEZTlCPcAXf3EizLKj/Z4Z7GMwMUTSjoJ7TOaUiCACUkEkHFh8zjGlqNqf7cQEIMw0Mz4lKl
6sPkgHSHXgbsgZdyC9UQ0hsWD7raDHDu1GQisAhUn43sQgdqi9qAh25eAafQOujj2DHIPid6yKmN
ZK76YcvbWX9px3EBUjhS0O9OOQKCv0+iOtf78gHeycI5HZdFxGkny3iHkOY8zfctAzCH2qZqluHj
tmxfuiG+SaWDSiO3O6Ayn8iarkWfsjZftCmhpxwKWUMc9Ey1EPj4y7gmdVEv7rR1+muz6eVEsEij
5OvSm0WMOyXXaXzZNlDs3ABqWRxqDH1EdxM8nMHwKbLdfGG3G2MXeY75waVhKMc4BYHmLqDszShJ
C01Z96AwcGR0Gtt88NA5qf09XrLhEEagVZIujUq8zB/gfbHCsLU7GTvTXEddlCcMTht0vlBoLEne
RGS6R5E9mQXa54SH/gAZPb7uNXoPTBPIfiiQUvU7KdLBA03fg8ckfS+UrXgx71l9ZJFZCtSmfRnW
Ka660YlBNUfH+7RYJDUnBnSrtkshjRkPXCIgjLVmV7oFBeZrNK0b8F/I5EqmYzGu2FVkqJO8lhwI
/r1MRmAHVQOSzV7sDscHZGpgfnrcvoXk8IlgfJMS9pFSdU9pNtxk0AFOASQWpSCegMc5se0NiupP
KJLQLc3tFxJRnU9qXUVC21OtGH3TLA+L0qhw1j2YuAOoDYpnvY+0HPTy2K94AG1vG3Iy90ws8f5O
K0lz4LFKyvs7E4AndGyFBA001ArFIZFMik07DLz4dA+KyU7IcGw2ebN3SShYBx10wkD0ASkLzIgG
XTQehKsmeSIL80VoB1nUu7+IiTYFAQY9n2jWAeSPge9W0TN1HFW1jK8t132lomuHBnc01HWiV/ew
7QuQobdqaBiUPVtkUEjnPYBU2LseTKRxsZo5y+P4E5tXCoJqnOMdqD48Iig70H0huVFom5cZTJvx
fGiBjJCkNjlQz6MI4HgHtfmTAbYv903zJbJ1C2yEvtxk9jBPGNpmBlU4y9x5bKdLs8zjYepUnuwP
VI/ASLDUFf34yFP3Yemnt20XujLu8AY9ZI1P84qSW9f5AgO/0xsXRJ007GCD/7xmWXTgHW4FU8Uc
dpQTyEG5lfqW8WXJ5TCM0BqavlyyQEQfCJhSmvi62TMN6s67YYdCMEZ9uRF6G7frBQm4e9f3k632
Fs4h8IcJqJV64gBC/FPta/BqfbKRMzm42Nukb9PcSxOdt4EBAdvry5h1+GxV2wL4q8MRzZAM66mD
gjEBYx41UBwpH/a8s3vRmK29jHpgHH2D8HsHHFQ3DCce0qfF2U8I2vZSDuYYuXktMdqNWPmMjyuy
qfC9v1yakwyOVTJjH/zsjEiCAZE9m1/YUUG6MfpAl3sMBFuREfRmpV0MrD4shYE/pC4UtQXUg9Px
3oeZFU4PoIyPHtgTTpoCdK21Aj3iY9wCGGvsOYT+5JO5BF20K3Hb3A0L4OCOIlXVROeDjMAjIwco
DXXDdRROeoonkdjuxIEmjDgIFbUebTkDasiZ55d7EoCQyBV9CYTE7JANEvDxKXuTqP4w+Q4f1qj5
DJwS6+T6CMgfUBcptgWrSmV7IiRtdgGlBqBEFPViBCZl4et45UBNAF2ga0Efah47BGKbjaP4mDle
rStihaXQ8TesfpOQTYHwdb2aDBTsHnRCEKpKoLSn8xgtmZjXBRd6SB9kP1HoYTJQj8IIr0W8MBS9
e+Owuu96Np5w9FgDU7cU49LFJZr6EchfX6QsOfpl+TCMrjmkPLNi7wIETQJvHYzLALjUvQ0Z7kB1
1ABxMlwkGbyfEJEXZ+HszFaMj7TLpot+LKIE8PzarxNIT4B5wFIhNwgwRiqHImn8u9Av6BADvZEQ
FFVdNqdiA3cAZfLo9u2bxAQR4EhVo6YFtRWYeP3kaUiPUFgOyQhor8bLUOEdYiluETuO3p9epI4i
NJAK7A66tY9Lq7O33dZcLP25kSnQL02tCraP19OmdMUaWkGdJ9XWgxTtE3wBbxtAgWl1YSipDw46
nblvu+M2u3yX/gnV2R2QZqHqLJ6K1q0nIsePXq4uXwkQOSnAV+CpD2SX/SFtpjOPUlrEoEA2Jr1s
/QBI1jj/1tMXOrInFPpW/7nL+uhuU8uVnjeg1b70Zso+odQD262NFjP1JZd+zqVx9JB0Ks0xda7k
oAvI1BfwOt4glAR1y1AJmr2OcSG7JhJbv61i6lF7aKML5ht5bonO8h5wIjBpkAM9tARsL0EYAwl5
i6EnRLIuuw64sNBfZBq06MQsh/V/2bmy5cZtLv1E+IsECYK8JbVZlmVZlpfWDcut2AQBcAXB7enn
ozM109P5J6m5n4tUpTppG8Rylm85OGIPsp512YZiE9hUJH1o9rYCHVu7w0pr6zzI2UoQesFT03Bz
kL6/b2tnk88g/zq7aaIiyWXwaSUSvp1HmuR1s5/7EKV7a1AJ83rVTaAEuYcLCzR7XOPSVEnQdPss
Kya0Hdl9GgmU9sTV91VrVZIjx6A/AybPKpR3Y8mdmNQnSQy468BzQOKuozy4UCbPelDnxqHhKhxm
ja5VHtFcgcpoEq3cx6apDqYWKGGnqo5HU4UbqdSNqDIBSB7e9wVRMQrbfel32+WfiIs//NCvk6FD
txu2dGsceqomCSocRH08D3GY9z9bH2IYNffqATEVHxNhlV7LElvrzeCmNJ5nAYpraHYy0w0uaz2s
K2OipIhK8HfzLoz0A1OdPXHe+0mTM4svQ7UraXvHAzBZeZj+mFwcSNOICSm8TZOmsGxtS85Af60n
WaMzCczPQbB9m9kxbpui2qjpnjLc19G0d5XRzsrJxw87faWUh2vX414sWL0arK33fRF8QuqROKHU
5wo9EHrfcMdV5CZp69CkGFADFAZ9kTNtpqDeksrekQrqgNR6n9i+HrhzcMpM6MbKAC9VDFoKp46u
0RjRWOf41LYKDmEA1hXE2/Noxyqp8zqMS+2pHS0ZnnP6Y0QnO7/7ee7GrmoffMdsg0mBrIvybDMJ
8DUBaoVRA4cuKEXSHsR0V+fljlJ2EwLvDdrSao3SbVcO/ooUUDhIMX/kLZ6RZcF7AaZ63YM/iPBo
1746t9W6UgmFnDFG9wH1xWj3DYXabFqVSRuG7dp38m7dpv66r0fgsEypjWfYeiEIdQDes8y7OKD2
SNT0Udvq3mb+VVWlTgbIZhp5IRUD4qEiqFxSAgAeYG4UFW+BUl6cz/pkkA6aumoT7qLrGgsgX1Nw
Hv1BoUqdzxPQjG01lgsijNrRgSDIlOBhnAJvXw8/Ks2ewtJdww1wbKDUUW3/npoMMo+U3afF55A1
LuQA0MQAnEoqEu7TjmbbJqtQVg8TXllDAH0NUTKzpQcKPsJUmaTIhjkexAAJB6jTATIFNweQ49bs
Oqg5R50773ox3g2kegkh0KjB5637jt+D6f3QC9Xg2ega5PMNzX8XZztvuQx+teIFg0RhgkKOH6Gx
+pBoIKwCc4+gamvQOyBcwNlCYhfY69DRV09O911ae7Gx5MO4a+08Rjnf0YrtUgHcudHTsXDrLva6
8YTD+hqd6ZWJZ8L6xG3TOc6YQx8tT2d0ejYRMt2Qwr0vuGd2btvv1Izg0hbzXgbTDiofoFbDRnf1
HhjYtA6Zf24y963ryBHg6FWDGPN4/bJw7RFx+23b6Cffacelsnj2Pf5YZTLb1NmmdBHWa1kfpiqU
wDas2ZcBcricdZkwAeZWTD2ScDHtNcAPOT7Pvb+29WtZdvHcHGbVr8jTaGi6niqS4Y+g9GiZfTbe
Xe6hAemFO8f/D7L/4mX6X0W0Ucjhk4Hy9L/sTX+R0T7DF/L5i9R9Eaf+11/7E12P/hXSEIJZSI+A
sEcOhaPgT3g9/Jfrub4fBVDZgvCBJeq/8XX3X54LnCRiUFRHru/8t5TWC+FQgD0BzG8AtIxH/P+E
r+N3/Iqu41f4rht6POSLr8ELfxPSVkHJFYIpwCqjvtqwOKnc8+Pe788V19CzObtg8D8bH7WuoDom
w3Ca1aJwvEpVHJqqOP2yf/9J6PwPbW8AnfJfVxQ5+DgvDKnrQjD+q7S3ZT2peApAUk/DG/dR4agm
2yi0Tz31kJ7yaNX146q0yKS5viJxOGBeIc21wP0D78mR8pFw86byCWyzC04/d9VVl9XB4jTiKAQ2
Udm3YMg2PYkuxMj10G78Jl8FoMOQvc1+6vCpVBTXWeFfun5RMnrjeQKfAP3Cjsj2TnUZ8Jzy2tDs
y4/0kXTihp3aDvMZCoIiqZg9jwvbH6QXOWfbue+PswKPTy2WWuvyZLk9G1feohxsRrh1oNIo5xIs
sknRAYYXVpcn5pVfgdedDaMP1n40896UPOmB7IOt9Xh5zay4DUIdeV1eq0xfbbUpFZTCWUReswFa
2nxlYShsyZagKY7HqBXJZAAmKMkSHyIkox+LXkK11qHTUisIL8Eo1qAVp1C8FBqgoboy3QAjq90m
CRkWiLDGpuzdqch6zjLoevhdPrZ7SHw0Rdhr5BVSlLcClRYIzGNGyYOk+MIIYc07ujX2pUV2M1F0
srhmtcAPN7h4GZRAs8l3nFUPvjec7QR2QjnyOLFl5VA11jPkwxp67nYYViQLT8RzdBxpdQw16mlI
IrhvYlO1dE3NuvcHlA9TFItSPobzBunOgJmst63s35pmOKcBBFxGsScTPXNA4YMtDw3+G/OjC+ob
A6L4EX326zyo6z9ccv8vdzzgHKp2DwQZlCHO8ip/ka+bnLum9wxQWG2gmMC6CF6VssE2LfTJH/UX
9hyYjHTXssnXoiafnr7rIvdKO6lXf7+a3xk2xIDQBfMXhQHlNOIeItSvq2nnOZ3EPNjYGLTJ5fAG
5uNthCgrMMVVdmRtPzkzz9+3s2nxInyTT9D2QoU5sLtszG6Qlu7HrDjowd+NBQIIcEDoBf5ke/+0
WP6b2BAswehX1f/3Qj0PFKUfUhSkYB1/XWgQ1k4mlQNuHReM2eHceSRhKOdShyXg57aALZ9mMry5
qrrWEUKHO7hxWT9SrDel0btfdftK7FGuv+R+erGdPNJcH3wBiHxo23hAQBBBd07ZcJ5ZtW27JV1P
QMpTc+94eLmFgDq7yStAMbOGsPaTBPpe1YgjNttGOls1kgMX9g7wAKyygvxR18PbkKqjW1LIHlW1
Ip2/c51L4+kN13hODGvqa/fJACgcqb5i83S+VY65ekMYL381JenP3i1uf3/sfNmt33cTRK0HM0VE
uecsxOsvlxBC0KwVfELrPXdFHJZzEog05n11dWp9hO57J0WwkqM6LnkBCHI61peuIGunKL6cYjqP
Bar7cedhB82sjh4Clp/pY0XYZ+HscrppUy7iqHDRCKR4qSXt9nlfXGunurasPHV+t4dY7dam3i6H
IXmqRxADfkLD4jCOxSXKpsQZUF7b8uoDBoTrgVwqBK/AUEDu3d4OzSm3+VcnS3Rx3ZtezqH/g6aQ
H3ipOBKEhjJUR9EEABSLE/Wy2/d2E/+eQyI1IufBcDHEKcJkU50HCzAojcpryoKdCNTRB/3m2C3z
1HE5iJmvAUNvdGgO01R5m78/EPffHkiE243cjvcY/hYVkDcGRSYciM1SDcw+utS9m/gga8oCpW7h
Q97VFsWBzvLqW38zkPAooettRud1Fp6OW2H3menvnaFaN9i0Vsmvv18jqou/Xhrfw9tD3eLDKfxb
vWC5CWjp4AmKoTqEEVQ2Xn1Cn/8mwGrxAgluqs2+moczycprCV5bekUGZZLdB8TstSWP2tqjyJFT
PXVwIr7O/WabiuJguNnXykfqyfzd7NMb95sHf/qRu04CSOArKKpTTeSx5pBSz/LWTf4uxQlLmz6N
wbUydr1AAkvKQNJZd7q8MmaeqkptC2/Ya4HghnpbTvpko3SdFtjfrN4qCfIHGqqDD8UnUfUlTdN1
6PeP3QRXR1eT2K0lpG3jdrlGc9ZuBj49iqw6OVl7tNHd0F4tXPqps6mVfq0CeWQukEoclGnafV3w
CwiJndTjOQvVIUNqzxcQaCk+Wu7vmlKgUX8uAY+ATgF8kJUnGtlz4bNVjc/OTH6sBZgjJ133uISS
es+ALf4hCfybc6WoTTmnfuBzn/6msoh0OWR94SG0Ci+Ml1LC4IWCYnwMg+55iJSX/P1Ncv9aeYYe
RcXJ4EYPPZf/dpNUNaRsHnCTwqD+8Dx35XoHL/jpKXlZsrFb9Gcql0rFPhiZnXMVrf2MxEtdQVy3
jf9hOX8tO7GcEA2mjzSI/LKk7F+iIcQR3BlHCgwB1xXY61Pq2rc5gpmqWASAGa3efWCMg2feiq4O
/2H76fLjfwvGANICFOIUQgRMP/ifv77JnG4gGXJwzqI2pr05ulIdIxXssDWxowz01+GlTfOnyXbw
R2U+6lpj3yxA+Bnmi1i55sUZS0iJpYvEpBHJyAA0ihIgqWDLyEibZGjmU2/Dfwpc/+byeFGIZtz7
nuzAfivZobiHA41CeAio8KGt+R8e4wNo3X7bU0FjRivgM2yCc2x59rLYu6J+YGmdQOK6A2Xt4qnB
6wH/TYuk+vcHG/x+z1zKoVMKHQ9FDtyHwW9pruPupAMeVDEJoDRhwo2z11KwMQEwdvI5YP0UTIvn
ybNrApZAPo03OKbvhk4bhuwCSSz5CQ/agSjxWlwtvgHVqOMkoKj2orVuUoTqDm6EVSAHB7gpZUkP
l8eciW1kwrdhAhaL2A7NI68TBXIDx2lXhABs5UzeYIKpkObLQypLFBwDXcP59NUi3fFGNrE15i2P
sq/lOlQNDrSwKIelRDvSlwOEinzFKNIFoJ+fVKDEHXvULLKNnkor3selkxGMQ0oq6i28JNfclNcp
QpVvef/RSVv+w35TJ/xNsQULDvpmhzloLGHBdL9zyC9PyR0M6H2GOkmDQjXIzfPAcRtpiTIguEPn
o6Jnkesbcz6ccnooKvQvJr3kkQv0vttojv7Jxg6TfgwD5ReEDWdngUt7hn7L75tV2/A//Kem9l64
9d77gxHwGXUK4mM9apgeA++8dFgq0qcQB+chlsT5UbRrTzQP6CQTN/0DvP19Vrw7KfiOFlExDixj
iTskYacAsonwZzHCwZki2FQbF9QijpkdHRC7dztZZhkAatApHG0CCiwdBxWNRyLBGgTjo2cKuIpg
4oRaCrgOiUBNF9Lrk37sxGowrYdQ32h0XPMdKL06gVvDg+6id1ZlCrGBnJ7BjUYQEkRRgoiRJ33j
m6SvYf9shDMmMJeV29DMD3nQQtkw5ODXqvmhaetNWDTjZrTvJZBYaIhqBamBunhQkyVdOHVrDqxx
RfQjq0GD9AEvEsyhuKsLVkIh4A7rHLwJtGNmJXsseH7jAYeizIM2lIxy3hiIKGg/TasqwpLDWW+9
nuKvilpuOIsgm2oiAqNPfa50qPajKp+k8eFIDer5IHGivTOpPewA99o3gLopeYGc8KMNmrcl6Sx5
3tj23BEEgqUVCVOCu10vRFr+aEF+xD5BD+su9WTQzW9hPp6p0lfWlwc4MHdD5UHK5JbXhb4fRrDc
7WDPSy1AyvSp7dGAdzgz2ZSQ7DCoOAAneK2bNDUE1i5eFjSF+wK9WeyP8ovMYpP7MHhqkGrRoetb
pGqJz4ZTVEo0xLDDgku06lbNYA7rF2gUAXZTjHehYlWFuFVhfisIYPl+3nsC5F8KOt9tcJsj3EzH
QwMg8vzWiOaeQblrvfLAoRcMpPhIqdkPDEHfZzvaqpuhqH88dUX/fnaC/OajcQ774rw04joczqLo
zrN/tGUzA4mFt4Z09SOrAM8P+C5L9BUC2+vYyy/heQKU0bSFMvJovBIvtS1W8HA8FdaeaZRQPd+0
esGCLwa6nq3ErUsUnIOAiePGCZ+dGQDxTDbO4PSJo6pFfbzL1ehA9d1foBWAtB0nGFFw2whvypdY
Qa1u1oF/LWRXMdBum6HtchTuJKugqAjdhVs2h6UNl7xaT92TQQ3VeOGlMP3bAqg4000UPdgAGLqT
pUaCOOmL99GleItSGGlMcaFD/zaN5VZ5fpM0KK+Mm94pKM0hWn/zAA87jr+b9PAhg5PwxbHr85tR
CDC6PHRwUvQzRBbEi3tko+XPZNm9LeV/MIUXXbV7z8+3ovsxuNmBh/bqTgj21dwnC5zE9XAuFggn
7Lz1IJyDY2YnHjR2P/PsOXD0kS2SUiLucJ2AccWdo94LFgKljqB2jC5qbi71yo7hJSuCZFnukE54
M9lSL47I9qLds3J6YwN/aWebTA0CPnEBxLTdmwcGnvR6tezYMNlzmUWXBSFTojzoXD710VYi+FcC
pXOVXqKZ7bLCa5Klma5AtHXuJ4xwl+W3hn21tUW2WbAVXCRJnBG6IFyo5ybr74t8NwEv8mdIHBT0
I2VUXZfydZg0WrFppaE4atEn5uigZDWcKTbJnZyzDoqTNfLW84eS9ivtwf/GO/Q0WfnuiuLEiLot
7QRAxjMqtDKWxjt1Ar17ywk054ExCP34ucUUrvwc+0cBySEgPOtoYve0r4qNo3Z+O3ux7FDuV0Pz
SGhDYyrDDMAamE823kDDQ3NnUr7iRrxMVdDeuaz4CVWWF7cGArO5JOsx8sil1i/EnSa8PnmDC/Fh
6nIYHpq0vJOR9+ji5iXw/Dt4bcglMYYc7B1DIRxuSzcpR/FDiwI/EuacVeX3910R0tVYglSp4UNd
gW7P1/3c/yhlBnonNRE84zba+i70WCGpQZKH5TatG7h4DDQYpIbpKsy6FWnpHXEzILOh/Anv5LsZ
3BHeR7CwjQnJOoUQBeAZXGERiUO369aF184P04tx8vLuewFpG3br1Gab0a+8OPCJ2Yb1PRKT2vtk
KS+d2iY+xQc0XSIhUlgZiJcLHc+1NSshPX8DDnb9nQMsxDGJ2w+PtmFPXVDXG03wxcToZ+iIVtjR
NtFFCKhtHHBXJJk2YaOjFSc1Wifv5/eC2Gg+Fa0xGKCH3BpV92pq/yjnob2bOdR4dZVi5sGy36zq
AZnM0aaNHJQL3Gvv+iC7TeRoWtonfA70inbdkyiQrAJR6l0JL7iZ26OCjW1n0vapAj67FrrO4emF
nql1h32EiLDxrQuVVGX6WNBc7Vo6xQzWvGymE4RgAxBwTKwAJwgfBVJczqjZdCM0akUxPnKJtWWl
CDA7gGUYKAM/n3JhsY6MgQs9NE+ZEz3yUa8dhaZQLV7wGu8B6t094bBk4e+Ha0Fxq2Z5tGnkbjpR
QXtmZnx42OB7USGCAb/VYr5GQjg7W6a3KnBM0lQcQosU/J8HraXXu5gi4aM+GKPpWhGTCFi3sW/O
cLCRC34vy/pVNWc5UPxmFw5Tvq5Vjz327R4ZMVyVqv+JWRlAQjyJJNvDjA5eejK4MaoRK3glmebT
A2sLBxWevG+5fMwmx6x1p3xIHptTkKFexWA7V+K2VCSXK+2m1TKUILpzBmhbCV5y37MX28EKDn9r
uXW4XyWCtF/sGnnUX+VOM29o3xWYoYG321UBMjkcDHDh+du8H7o14thHEbAXE8DskkcQGlVc3I+4
JNsMrxyo7T5a4Oo0hSYHVgXg2sEf8E/+6BZgGSMkboJA5mL1Q9CO50KdZEswqCAnPwvHQc0s7wOr
vrJZX+o78IiZeJM14A1v7BPwpM9Q8e+GLkiWfNoYXDG0Z/By7UQG5/NcfgkkGqD/RR23c3fuEYc7
ok+sRDLgVXpXOh0ol+xmLbJvRdyHtCs2C6IxTgMYXwjiO2SlBfkaYYmIBRCWbtL3nvrCoJOv5X/k
PRJs0cjbwDXQxQfIvsFM4Pc5EapZr0arMOnEOFkUM+LvPKTLbxANjO6lQvWj+TfMPhwj3zwOAB7z
qt4MUPtCDPz1XV8JwnYNqU4drwDeqUNX5l+GC8iTxdeCXEQusnrt5wnnGS4Krtxskdjgk/3Kmx8o
6WcsYyv7AHUwkV9pnn+lDJCRG27GhowJGK7VqMsHV7ZPPutEYtPhm3YKqbjNFQo/kaJp7ErQKz55
mfLywW/FzZvyY9BWwzrkdyPHWQXIzwuym1fgdxro2DrRfZSz3XONtEZouzIjnLrBtC9RS68NIjts
59AdAWvKchcXw+nhJXdwCzRgiNLcSjw2sVSfOZD4DldX2vuFNmBqeEuxX+CmUPe18Ek1Dd59WG0L
J5kWp2Gh9XGa9Dc5UxUoI5fitGt/zMa9LCBYm9IBwz6KU8Tafe9E37tNykengzUgi9CntDCzUxQk
ffbFCKAAHjwutLae3MTh7p4TnO7SxNWluPVsvGdo7gXAbOVzpPvspR/KU8/6x7DKFTyOkGMVIyZw
sC64m4PiuUnxOeNSk5iofDLkc+whC+xdvBQXLaSzMF6lhcYZUzlcFkK/BJ4PusbDcr4LeLosZmGF
bEGTsbGHpYoawfjAp4+6lEO73QLnk9gkLnA/GjuhHcg/YA1dzR0eUAOSIevnN+rt8w4l8IjOpywS
ItPLaLOvgL7JEbqLCg9W8QiWV34I+PCY4TjUrA5wx6GcCsSX41LMRCjucOUOFj8cddZ1AqQ4Urm1
aXPsa3HLQV70OKtYkPw2zfbaoW34ZsIWZg1W3ZXk3QPCnIi9e7+xb7TLXrIAVZsPsHF5WCzHOiiJ
A6c9Lvd1aUa/D3p5GMuBfhdp3mMB+VvflMfl1Vpn3pBR3wu/g1lfrP0JYE0qi+uCci4AeAoZhTSg
Kzr6XA8wi8NJCLP3OmrtWVTeTqMjdjN0+FA8Fsw/GRx5Ydot8wFX2hpF6utCYS5/tNScqiiuy3tc
oLGFOaQUW1RRKC8xhwiE0jVAK+POqEA9bCxCx1JK1mF3tlWzXbrvrq23y2NfuE8k7/MC7oetPi7f
5xh1DDsg/Ire9Rxm0ao4TLX+Qml755QniPRi2as8ceb0QiAC6nALOhcWHE8fPHNfhO0eCim8A+Gc
8WAhS4rFulTRnRT9G19420I+ttTeC4sPnrtn9M6vC5j/HRlzWZ4qwS45Ujbz4U1BnXjV+F5dI/rB
IPCWAR5zZXZf+sWBEXGzc7cfJpRCTrnhGKgUiFM5pce0Aormr2bW7cYG6jsw77slqNIsB8Na7Fo0
6wwXgKX8kh8mkaGTRd08t9UB02z2bnQ1oX+fz9mGBPjNDWZ+xG00vHUcDVxGD4DfwYziEHRWXX2v
3S8xbDR2/10hL5sMa9ulnVOI/8JL3eC5cWHfwB6dFvx7QdA7X9+geDvONLqQATs/88vC8Tb5K/Ug
exHqmOPel+RNj8U3baQhsxSkubRLj4QqXqDLiNDnNBSDZHR+IUuoKjN9imZEOU8BcAao21RDElQW
FQVUgKk/HVP32ZHDOa+ym2TqloIhtygs4sGTF79AWxtlULA+y3l8rSIvW9HindFdB8gPzTDcCWNY
AeGfX2kwnD1IN+O6h3w1DNdSV+EqC3sMIyk3zlJNRDl0P3pukijddz4IUNqilZMumOcONmEfktS0
R0kq2AAzLMeUIDF9hBIKoFKhLm1MPW/gU3gEmH9E0bYeWAlCDU+UB3pa53IpaBj8/xDSlC4ycSHt
XZnmu8wBCNcy/VE6PyOJiQIl2gvPvkB9AZN1tpYdnkrg5R/gqIeYtaD/lvwzZksxTMAQOUHbQNqM
7BX007qreIGJSlgtBhZiZ8n0mqfAXgtz4S3kS930qqZ+Y3PI6Qm+Mkx37QQLgWYNpjTJ+TXMyA+v
SNeCoyxC4sHAKAxuxdwGyY9ZDQ8JSuhD6Qi4Qsx0D25xwwb7GAmU4HX47jogh2t44WIP0wZQQ72y
sT8rr4aw3x/Oiw4+69B6zHm+CP3Q+lT5R6Cwr2kAuTb0qujmguMcwbxkvHEVuOKrjrxdV2MXvN5u
AAl9RlgeofYNUwwaSCigahN4mAOYh87HN5M63OfQpyJY/tC6hqus1h+DRzDJhW3dAHMR4EQPUeUn
tZTvSmP/SaZIMhO9bU2whcNv049QV05RmiYOKz1sTBu7Gbxt30uFODGpeLAIzwFvyhknYYHzlBk8
iLlIOkI+VaMijEXKXwxY9thzx8QdIaDzeDrCS5WuWNsxyMrhdvSDdgf/2BBHfHgCFfooXNhLhA96
OPXz2Gl4l1QLyTY3DTLE/B40vfrzcHmTrjIzVfDsAfafeqdANYaqg4oifT7q2t9VWTCuQA63u3R0
9vXi2PIZmjDkf3dT1QwVXzSs8iqCTENj4o8eP6jGgl2FW6Tn+j6P4Mr7/vX+mD/BYPNeRkGx7rzs
lXflY1/go5w07BKIrJGUIVApFd1IeHBXo0gfmqihiSLemFQoEqQf5Akr9el7GyCMR8vhwnQEtWfs
1/UuzEx135T0GQPx+hWHNCOaFI+LnOEqihTVreD1bg6GYesQEAtCqNeCT7F0Ar2dywgXX0Pc3/Qw
TepW+Otapofvl15o749INRhgVEyroTUH3XRhzHoMX7JsPMoQO10iooJnHlE4cxdzHSDRwKiTlcmh
+c9dDNGZJ6BYSsxxWsoVRtrsG7eDIMbi4bTFHz5pMH4hhWzPB98+M1Dp2LeNRAYHbkz3sOPlK7QN
H5p0sC4OTsIdJKfSoN7B9KU7PaCvITngRNyNtcrzR4g/1YpmmLrgs7UDCCMuuiUkASB0OEb2uFDT
RCy7QZWEkgdox7CAMZDhLJgGpIPRmrg/DVflGgMFvwMcEk2hp5UNIcvl47OInMQAL8GO2TRmKbmC
EIPBro8dUZJEZfm0lqG3y0r9qQRfjbLdjDz/KBGfEwoxJuZ+QdAYuuuoyETC0YuHWFOZp++dgTx+
lND30B2kSq/Mc+Gqce7z/CMaGU00JuKhPYQFBiwBL11nRQMMUSjvYVN7KHxECMWDvV9yjZ4ET5ji
ifz5b+VcXBtYhWGme0wdDKrQwbHHCDqEYWwOqPHXFg50Jj++4z1GyJhkov6GaUQGwHod0gEcXwaV
AZCYBTsN3cfS5jsiplc3kl/hgoz4jv6gBCGH9ZCpVmYTjc6moPoV0s8Pv0XYCdria7L4ISHGFOam
GQG2j/eYE5R9eQx/HEHzi7kP71lXU4jk8YhLNb6qcPzs/ODMo2NaSIiIhPNqBAJQCTYTyHkMZ8Ir
XF1f32GqFXDQZYdw+duQbp9zFuxDG22yGbX1KB5s5d6EGxbr7w2rg2nlO8VrNuqP0ZUftl+iI5YG
nTpb9X7+mYcGh0+RsmBEuxcaW5pZlMc+erflOKFcBvu0J5iDhfGMuBK1ixldKsIjqLE5hl1C2Z2i
1HktK/RZwn+vw3EbDNgnH/m9dBFVqwnJdQ2J0VdHi0OKKLboW9PFHSl7AEak8Xckh6khwgyw70MJ
JK7Z8kPDEGvBmIdFcvQAhypSzYDVm+HVGQHye7ZrAH3rrxTmbozRdDCKEJYsCOwQ0Hv1EbUSdTkQ
KSzP8HHtIudT6DpaZZ6gHbNx11Y5xnohnPcD+bT+Lk9BozgcEuvZdVkcYXRH38OIm6bofgSHXDzy
/D2GKWKfKM60LdEqEpjBSx/KixDUFUAvmYgmO01V/wgP1ycjodqyYa0YIrIjxAjol/xsJiy0a8tV
BR053kd0RzAKfcOXD5Z4uVvt05UtXMwzIquhH854aen35QBVsosqDG4Dj4i7CmMIPJhCwpKPgXgh
Ig8Iph/c6TApDqdd9YC7eTDkWwyOwvMn4z30Gh/okZ7t4L2QGmkkhK8wcoE1Lmyia+zZdSlEhP4I
w2xwJKH8aEp+BMwnY0n1o99g8l3+H+ydSXPkyJlE/8vcIcMSgQCuuS9MbsWteIEVWST2fcevnxfs
aU13Seq2uY8OMrW6iplEIgMR/rk/X+IThMkHu2zes8blPdQmZ2weKzws/DUhpg2OAzI7iseo7fMw
cyI8LA2YgMTj43HiqVgLwkit6RNaDwlYRNXVpIzvkh2bAWBm4pk3i5ghlcds0idy543crEtcv3gQ
gRb+zNet/PXdkxzMupaHhu3mn3rvxwCPs2Rn3pvW+LN3SGrDfi22VsOT2ZiTfUVGPbe/IjgsMi13
Fo/vasVgapPr+/zrMZZyBloHRvwZusmn7HM2XC0P2jD9ASLrDqELfUmvRL7M1iCmHlioLJ0H+7oL
55Z/5cfJDzVzk3fJGGDwQ/HIh5Pj8hOQHGD1xZ+wGMy1UZBkn+JP6J0hs+iJwAEblDTFy9W/IsHs
ujhq13ptCBoy44s45UW70/9MPv0Qtzxul2xEDc65AQT7q2aJPnNvuv+6I0ZrK2ymUV0yDfuqY/0q
8h9Vtu0qMgxtC9pL7mrhGeve4CGBDkiwoF47RgX7LLaeZA55IhDVRupdWRgWxdZEenMgP+4n5Z+q
zt8NPVn5giWCWBLSDNvYkoD3vRtOL57P8vL1KZU5oaCcAVuSpZ9C/zDD4rIIvQ03rfAzcZEd3PZo
VJBtKjveeEuZbXNYcgCU3HVe2NFO1fyEON59bSCdwL7IOsVPlyPxf727oq52DqxSA2mgCqYCxZL9
btgY67ZbGANB6JIz54BlkByGwEADZBTDvibEm6PqjXP+w+/Yz7dO/CCb4eKgcYFQBSlQeWyh21vD
X35+3dV6G/v1a022dZDTfP918TsHh79X8QRYnM/GEsa2DvmOmW3MsqNw75vIibnbMStVpb9H3z3N
Am5u6iCf+6RnG/8h6Zi7hTHrU0CMXIooWZdtkayxxPwsZk9vfbhifhM+RmHcbhgnWmeASwfFTT0E
9XQ7hfZnG5HlgToXNEX5UMYjT4Ia26aysI81BuG4qbxCPZhWUMnmnSrFObRSsW0cQAGcgdedq+K1
XfSvTVbMZArZvaa2+d3pw22p0mVlxsZ8gWHMAaJ4tycOT7NLrnOp1LNasqslqHnTFrMP0fhrt03J
m6fFi69HiiBU2OY0k7/2noslSo/1rNLV2kAt2fplzg9xCSmkOFmWIf3NG9sSS91YNYtJ5bhHH8Lb
ymiaTW36D6FiCu325tkn3wsecXju43rXm8FRz8um9jVrl2hlCB5FC4pPGMBUgx4YMjdYvwbdlTOf
THuSKxizC0g7pFioZyBk/VKbWcsdqYWGIPE9wuG4Wnoe3n0/3fBd+iH8fBeFDuPhEZZpNq0Z6O/6
QFz7FZPGLDavGXVdZbjVuZMjpF5wXKalQ7O5CWkrT0+2NfxYUoTjWVUXI2GhSDvC0m7n3qVTfJtY
80V4k7GrM+PWquOzXlJTh1/CZMlpFsZt4ACQ/cPPrzF4AJyA55mF98bkaDFaRzsB+OrpxyzTTLbL
5vBo9ix7sc6jMHectuPIaC3TQMOJmQTmVDiPPxPbvxWEL3OCMOSeJEgUPYr3zAasFofTgXhYBV9m
LTtWAoF4Kpr+drQVSUOHTWtoPPSxfzXGNfuGJX4bvUFsgsZ4D5flPHdscHubWWrl2FcBs+WVKvgx
+F52Hpm5tahPeeqyuZV6GhVADg1FdJcg2IycTXJRnWQUxIzBJ28TEU3JLcvaZFXw4JnHZpokWgqn
xq/JRxAaw1pEdbIaYlR5nBLl0orfJlsQGVJkTLDKfcD9lg3ht6+lyBOvDixSjO8EfZkuA24cfaLG
XMSpJZXYDvUJAss6dpli2Vk/rIsifJ3xxoEI65782IYLY29ALnLirHgnTuGHm5TYdNBz/QwBVHFW
6yJnFBsF/NfXq4qRo5CrmaXuog5xAlyyzD58wbyB8EG5sicO+1+LfNvX31t2Gv1LNdhy/7VaVM50
EMBAQ1uthsX/GHpCSg6bfy+U5xBbNrrAc6+F05JouRD3Va71zjjBsJt9al/xYGohDpuAkcBXjPiI
/ut/wyb/xhCtTWF/NI2RH8HcZHm+AIeOuf0XP3QvyG+XcDvYuHMwYZDPIa0ftion9KBdAV/HCgTB
v35V61/9PbyscKVrM4LEwmfztv7g7/FSOIuLC2/6a7K8U4tzv2IEKJZvbt8QM5/uHa/KVr+5v/+f
9fVbpdJ/jCFhy9Setf8cQrr8aCiM+iPe63/+yj9Z/j4+XVJGvusSqnbd3wNIFlVLntTxI83mN10b
69zvgC/nH+SSHBcnoulLZTq8g98BX/Y/XI+mDT56ZeGT/L+x/GGM/XoTSxvHM9MwgWJvYe7/892E
tNCaRZzLVc/gbxe52feUFcnx8+kxFahbVZbv0gCAiyj8yyLKl3GY2Uqrcl+7yY8sLT1SPuNPW/gs
iRaervbSBwhbUw61pSt2oxTGPoma22IETFFg7UYanCLIwBObbzkfl9wBZZuCV5VL/lE4C+4jsQYZ
ChGCe53XFe+FASWJBWCTmOGqMVEyy7nOr3Jlbaf6YQTUx5d/nWjQlcG4UmXM0dKaI/CYHBa/vm6i
4OS0IZu69JXZV7D+H3aRX6xJ20CdNL6XAo8DfkJQoREU3c74HlfiWxhe2jS7NVQFoN5nOUnLn3MW
dTcs5pChcn/TNt0bR6mfwobaGahBglggdJq2hwZfo6ynSxfZR6DVvHgLPrbxBtKig3mMJRZ+P2IX
xgZlu0gwVnMI+pUE46Zx+nmT2GF3zIxln3f+O4N/joH4FoKsnrd1G28VJB/+dIUfhwDBrsgzA5Uq
DLeGCs8d1F+2AM3Wl91JcB4zPVM+LB2ijlbIc6aQqJL3VobZ0ucUBUQ8R0GB2+oX4wYreLdWjFl3
vhffT8Hy3RUJPBRzHA9OKeBseey+hpq9UDIEbCrt2znoPkCt6x3SANS8T4JjqZ8GVrdsrMRDB2SL
sZNshdh4tCNk7nxYPwCUxW+TW/3eSy11PQ/LlVGKcD+X7XdwGfmqqXihRhjqOETs+TmnB3uHoP2j
h3Ire+Ng42trcu+p9MzlEI8l1B5VAlsCz3lKDXsnElvdtn6nNm1CI4CsRfYwYNIHwJqfsk7Ad17a
x4z47E1ThiYBcufeX8aRDVlT3MXTxIb/2Q+xGErB4MEd2DiIaH6eoA1JsXa9/tl4n4b5ZfHifD0s
00vgt5vK5I/Z+WwiE2sNPiiue1FEiG4AioWIvnm+RQi+OVuSrL1DrwAyBPjTemEm3k5HzjYIVr4o
rqq65liWnY9J3sd73hnUjS7Idjya2ILN+p7t5F3cvyTueDUQwTNMfezvp7XPwWdasvAyuKMLJIYp
3ATKRRWj8a22BM6YBIU+wkrZ+CC+Ta+9CQAd4xNr1d6N1IrATXZbjwycS+z1Hfy7oTXkw6AWta8J
A3ceB3EGO85L0sMstuHUXMyU912PxVaPWRJy/AxUISbVXqdA6lfu2Uo6a82DOThHfiEeS8/eCvpN
vnfPRiEhwMXzfAzdIf0mRP+5kBg5ziErUJwRtA3NZLmMrBtrg/DAbxrg4jxOFa8+FOJqQiI+Bh5C
AZNxc1/VZKKNqq3fOmo8UoM6j85vHqAXOvs6zs5u4zMZYdvKwP7g9Z5xlXd5j/QArUf5Pl4O/Fkr
iwD1MQwJYCEbid3XJ9uYP6I0CdeemNNNFKbHRiPOpVFe1yLSospIcB52PqTjm5y0YghUAuWyG/tN
nVmYKsV9QCx9XXkWo+2+WsGGYgORyatMIX7YBNNzt2TLtXB2dhfgA+zbQCo03WFMhrsy76G2kn4E
PMuBuT0RqzBzhPHRvA4cRkvwUQCPD3fNpPJNUubbOBKvWSo+XJeGjgyHfTFDWx8eXQmvfAy6iWET
Qf7eRz1GQKeBYPlsreimd6xnxjMtFvZ1awGIiDvnVS31Izb5l64DqqIp8B3Tk9w9EktBag5QjNzm
ZWwx/c5YpLZtmT3YoXVwJ7bu5dmudSlB4yWbIA3vTBfdcNP6LJt9Q3CtXrf74WFx4kd3GrdBFO++
iKYxW6pNzwgzlcGtVHKLORmkLtSV45DCxS2Roi49ligxAxBro5+uFksh95mHOo9yNpnpySjja4Mz
3wroequYQREORJhtYAOL3IIM7p5iFHJCjeaOnRuaXigORbOzW3FTStYCIztZJsP6SoRPUyhXVQ4i
OeyPE0S4mI0jcmj9WZficazEjlwvH6SD0h3LGHOaNa9q22C2IYxTVEAuciKPt9Kcs2D4KKqFB+eC
tmSPBzI4T4EHCL9iLD6Fzo+2lK+z+KZCl+mQMNWqrVoEtt6/sQbCCgmqPYBMkCR0TezNhBTHOK77
qTtPM4bXyek/8nDhGvV8Vhkcz2b8btXV0xRBdED63RtWCuVriO4r8T3Ss82RR4XrkyF0V5WvO0Gy
/tMomQ4lIYa+3r4q6uGg5gmctRvfmnb3YqKIlyPU50QdIOKfFsdb+2PRXadLdYzrqF9njfQ2sher
JCsOVeItR7uu5d6d1P2QGtWDs8B9ZuWsl+u0FclqiugSipTB1zzdhbr6x62Kp7L2L6VnRFs8nxtV
D+p1mB56proSn7rF/5emyP1WU5/8wuUOM7ybPIBoBHpwU9ZZuiNOd1zAOu8MXDQro8+vZxNjw1Rs
a6yh2LZunSLqtpa3/LSq6M7qm0taQvkopulxDJKHfHQ+0ljc+8btglw8+4911BZbzijDGtqeCSIk
DwAtd20jNyz557Tzy8N3e0JGmuNm3vlOclWEOTAevDT0PVB/AFoCZROHryUzSMviJdFLXJXmw/Ui
mjPgHBwmuh1A6Z4A7oB9lHC6sILg0Fske597agVq3S/QUjSgkaTB3PaHoOv2EVUEs5PkuOsZTk7+
kO+tetqjVr+onGif7wFabUf+Zm7+kJQcjNb8GOnWA380Hyp+MzcTgmHSU0Q9AqQcehK8pN6Zujuh
Jb/cExmGpmVeMRMpiMWAq9RwlnY6j3n0rU1b75AO/mOqxH2vOxqAxjG26q4jW+FITKwH12JDmOlm
h0R3PMS67ME7yZTuBzQPHtOcAEk6OOvAmQ+1CUs1ZKBlV869rTskFt0mgWAPCkiyEullWFA5geMa
C4ISH6noqm1u4uJbfOBYi4SXBrkd2YC80aqiyMKh0GKOHVcPMvMTYPSV7c0z+wD6L2qXJgy39hRr
3GNclm8WVRmtx+aytYq961SnygKdk+hejYSCjUo3bRiGv6l190ZglkzAqeNw5dLcObqhwx/JxFLZ
YS0u0wFKPEbKPMiBc0L+6vdItlmK3jAdDRHhJnt3VQHlj04QvJmQIcNvWC+30k5vGp8ukcllZtJl
ACsrxHOpO0bALR4K16JlKmY/rXtIetG9AeO8hBSUdBSV5LqxZNbdJTFE1t7M7osmWzY4Uj/dsUXU
ZqxvOqV7BPh1PekuFM6465ZylBbqYLYiPbLvKE4hnEokENEu8J4T3axi50mwHSlb8VANHN2+0uoe
FhZDhg4hDmXBVIj9Bbu9Q8QPUFS44FKIj2bV4a/BirFqa7HNUzBdZqyfjA40WrPujVULTnETy/2k
m2JM3RkTABWXukUGi9nB170yc1k80V9FQp3KmV53z3hgrxbdRiOBQzCHODtZ2B+wYPAZKWjrwHMr
6gs6TkXXfFZXqckphz6i88ij2wrBnSYU4WD5vyiH+QD9K4vzXfFau4jQEOPQCrM877Ny+4tK01v8
K+CLkfFCZwgxiNDAE9TsX2z1XaMrFTGxdT83b/H82evuHjcPf1YeA5iCWh+34zFFaqfkS8RHDVyH
jP5RC+o8Ubbh3Prg/4BU6bagUfcGZbhbG90kFNVOvulKPGOT7hnCgluspoB7xtItRLklH5TuJeJN
vfAIuHVJH+3sItG6IgsbE4hh1940lBuhmO0t3XZUEq5dl3ZwxmSFv5VKJAwtNS4MOx/iU607kxzK
kwJMYtSz9cyQb3MHMZMBwC6IEBpnipekbmBiZO+zbWNf4F9luqMp021NdKHg6Gzqy9QqRGXiqBQ7
ZctwCAd24c2yrVT1gWfZ30HnS0BZUUtiJMTTTBwnmafXP++2l5E+7LUw5aNzIsoByJG4TyibqnTr
lE391Kytx8G4tfLp4M5QhOOYJIxNQCeGtWnK4Vuiu6zGGYpdSr2VUP4Fi92bGprLTP0VD/ZNHHnR
xXH4ts0E+Jl9e7RlDbp/oroRukfL1Y1akJ5/5lPrg6+wmC373QuTP9w9gNstk0Yuobu5Ft3SNei+
rkE3dzFB3nDatSlqo9XLot6r1tdu0o1fYfAcBkw16BfY5lSCtRGY6oWSsL5XcPGK5BTHGUUe7dG3
m48sKAFrhtMeoDFNYzL8OejuMWJph1m3kbU+vWSebijzdVdZWity8hSXWdk7g74bsxDuugrpN2sH
JjGlPb9MfnhSpgKBq9vQ6IQamHrTkEYRDYTSNt+alKd5Y4G6CoED+8j8KQuihMOPuuPIbkWHQfev
CSdM9iyVbCkWj1jLJN9jnyW6dCWfQQbA1w/LbRZ6XKqi11O1pN6EpocjBtfc0o3bqrHOVlXDS52P
LLXV2mf4scuS276E/sSQdLwMY3XjBsM1R/aQl5VEsDoo4ii/RI7Oi5muLej4cQRa1x349nxpPf8v
i/2NLIZQ5KBX/WdZ7Omj+Oj+2Z79W8Xl11/5pyyGN0uLXJZgww5h/p+ymEk5s4b1OBiBHN9CL/td
FaPFlAgpOB7H+oLb869+V8XEPxRwFC2VKUeyc/+/Ye958T8qu6ZtwwYBeM//oIKT+OGfRbEgpgrJ
mScKDM38LqKmqRfWq7bJMsUJV2wXPwjrvWcvflNBSkTDw1DnXrxxApXXs2NYdn+4dH+vNH+9H8+h
gpcQPOWIuiPgj5Lv1Elj7NDMCdGIjQuCpXeiaxwER75gO9uYviGJXP31S1q/qNu/vaagM4eLIfkg
fnnNfnBSL1gEHW6lumZW95ZgB181QfWEqp8vzaYKHM3Qx0Ha12eBPFA5ipGDe10MzLNgtA/E/A3D
uB3f/uat/aKA//bWXGZqgvQrraa/KOCQ+nrlOnTmsGoeGsDZgAGoG4ONBu+stqH0BJyN7CuDAxFe
6d++8v+Rg6Lv83+5OzyKSJXjSx2y/eXlVSaroU6JNYQEaJg4jK8WLgtMDsh7w5hcdyK+g3mI7anY
W2ZHZrLODqFfPuXAUBeKllZxSVHLrK4pNvkRJfm+Q5yJgoPXvpisWZY9v4ONuhBtWWNfInpuXYUE
EmW1l0lwE+fWlXQMRrHpwYNjXmeXv7m+vwTKv66vD5oKFCFfOL6Kf77dvCptGtoDUHblzOOjlCf8
JwfVySsb+0TtCaAl0/xeiuZONtZRBQrfUjOFgG6TO1j95Fdcxq0gcPvU/ht4z7+7+D5RctdSwvKU
ZA3441chUplXtzUdKHMJjqix1DHKkjd9Lf76IkiN3fnDdOe3i0B62uEE4Etp/oLlaRmniwH5nQmZ
uBRMU9k4E7xDRwtTTlYlx8VGXUvcIwuncaPegmi/GigrkG71VE+nGiSlo+CTlsxqXTQ4hoAHQFH9
SrnkgFDqL2RFqckw3wXyCp/GYweD3ZpgZzR47BVBv+pazAHkyWWTquy9EMFO+imaXcU52aPGSmab
FhAmJT/qCOPuDfN9tkpTweiLjlihuet1kXw3vfh7Nxyrjg21MYuTvXAP/vXlsvV1/6vL9cuSmXD+
cauZ5QJR8qHrrOeIXQ3Z7CsAYXwtIuu5u9JxqF6KlQcfJMQjkoUO3W4xknvHXhmy0hc3YXHLp8Sy
TuRI/COc3SdRv1hiuh+XfONl1t+AML4Wi1/eOMwNwSJvwXqzhF5s/jhOCxJnDgS6dDUY63GhJyfT
R5GGfPUCK5no062Sjk4Tv4fJJZrjej3ZtOyAC4Qi0EBcBNwV0T1bGvBHg+5TRlt7bC+y12mLcCyY
wJfManum1/PWrtQlVMUGhwUAsFuw6ZgCi0PvykcQ6Anj9Lg2ca3iUgrtU09hrmdaO782N11P0xwq
veFaq8gP73IrOAyquld28gaR+Jrh02nq6y0hUgxN0ZsdUN4YFBEFk8aGXNW9mIxDPszfbL+4z6r0
zmo7SJnBGuSww7fJZXSYYXhSDxmDDaopz3FtswcufwixrErRtn9z5eW/WWb0+sl/JNw2VNY/X3mj
711UL45gGEt2VjAZG7qfXodxtm+7lCGHrJ75ikX3pkl/K9SdfcQG92oI+2bbl/mLO/c/KtOE0bVG
2ygprOi8mzQLHlvI5xySqKpLnXvOGGtHVg+MkjmMhvb7WFiX3g1ua6vZUk+V5BRtePlHt8jqDKhG
x4COqVTpzjQJ/Ud3PlaYcb4JjZxdc9qj+jqMF5wPkVFGqQdZCqvVwFO/MQ6mgD09Cvo5Adxk4Q5a
wrZpMeG0OEP++gv3LwAXhn9gw7Cegf0AAuD8shD6ru3207Qojvn5wQ6rD/DI75ACD9lAL28S4c3g
c3csyOb+oWnVgxFmd9zpx2ixz5i6/2a9/MKU/eF7ZH+9H25GZQF29U31y/uR5TjLyYs9GgVsTPvN
qW+6XcNitLETtztY3bg2+YC8PD4t7VOUfBBPXMczQUzkQYPa2knsPVwBhvU07CyovIIkZ2s2e8sx
DoFxZjaH46Pjjze7mrhnB2VYqGpXluLKsMtdg7z315fYZoz/51Xt65eSruXblh6QMWz/8y1qLXXW
VxE3hdeb+FLDi+vMDxa4PYsitWVgjZ3kp2xYfW0Jx8qNGG95WPkmd92ZzjmZctTHATv1lKLX+PsA
PLNeFMNyiA6lP9zy4VSrkSoEIu1H30KuT5K7MDK4X43zMpWvjgWHngJT7CEr4Pq1ZnRImBObVo9M
rco5jwh9qbIvlVDGpnMWD3w6CvVCySRT2hmzs8owe8mk6jeDg+dO1vdWwZWGfn1dJeb1GBVPYTjf
YXBGgUchT0eeD6OVHXLwKh0lNCp3rz3XeEyb/MgtdKJbbBtqKER9X7Y0yyjq3fqx2s3bRvq7OVFH
P8R/TJvn7HYoSCSodjblI6Fj0hmxcNTrKfiNGZLlfXfH6x8s8juReBi41LRowuU/aZF5DtEqstex
CMlX9qeIWHQ7aT0/WZ5hv5NtKCCvXKVVDuoDu9nSQ0WgzA6sPqP4b8r1z01dbMu52nH4L1cxP8Bd
IGJb6psG4Ld5eR6Z5GIF2si5eEp4+KKn71JG3K6k1F1V2yT8CEWzK+KQx1n5rSI77Rjie6krNTr/
YVbzo5s4G68XVx2vm0iPtaInXcms1Mdwm9lnBgY2A6A8brZguXBOJW8lzYc9pQoZZQodH6SOSzsI
6Ix8BwgQY6K+d/6ybZX1OhI/K2FkUtayEr3g0X8z2+0hIGXSANoeI9TC5kefyRNtBrt6TO/SSCI8
W7vG9O+TSB1H8AMLA4/+w5nUQ7nkTx3+x6m1DpgxweSVpzzJIZ046D/Mj3W/RkpLOucdlRfnBPw5
X2osq4NI92b7ZqRuvykm9dNVKR9XzH1gv0Im2TuDuAa7vJ9QF8l+g0hCWqSX1zxiW4QBAdA9z/KN
Tz6hBwZgkh7suRe5NHNKvc197PnXvhszdUnOEuYS/WKMTZr20SLKw2J9l0hwMSpZ2FfioI7CdeyF
e9f82Yj5uVU1RyHQn+VuDrJtWWNQsjY5YwqtwZwmw9/5A/D2lqAaFYRjERwWxJHQwbOX9xtmJLRJ
qAe+rPtRfdJgzM4++l6k1BbaJPqn9VLaPOxpWzHPk2yOfEGZHTNDUc70OsZs8syA4VXmnCczghbP
5+zaRwDGzyLvjqNrbrN62XvdJomA5OS1PNXCOLB923Y5bcRxt61HnrVu+cC8/phTINIyEI289phZ
HvYec0vb5is9nhQwGEjX3lvrhrStkBjyaO7pbhde3hnDvU2pYCEpKfVJwrc1gh18afS9oFTbrptp
STGNT8gTGAN8+x3OBMIIatuuvBTDjG86r+B3pEl94ncVGQ28GDUyjjOURJBSJ9s83Kj0qYSJMP1A
LwoChrxGuHeYH484HrLuxnRvomzflvB7ch3K8Lx16zJZDQDrs2pbnBk7WqsGfAmyDvetrHasBRRa
kTwsd443HaQTPGV8OhEQNrpCWMh2KkWjN3OKV0tSuCbfJOp4CmxgSJkFmt/KITGxHoiSDHjCslLs
4SSsvK47+nF28Sl3zXJwHZF+E+1skP2i7oeBX2jj78c6eTtCI2in6iMYbxSXzwA8Iw0HSlC97d1o
D9nmSNgjTqoH2tHytU07Ut12fNnZU3Dp40AeqzE/FKb34LeCNh7vYfZcEhIwM9qvlYkfYL3Z+duc
BtNqsp5i4nOO+ebODH0T33uyy5wiGJpdNMWE055JTVqP7ortcdeH3Q2YMupOP9jHsxAYh7JFHeRW
1rcwxSucynkQ+QVMhZgyBJws1QBQq6ViR/YbJYsnP2JiUb2O9DEYPJMc7KheXa4xxdhxse7H4NAi
07GgjuV0CPxqW3nmtoDCDfXWCf2bfikg5D9W0tlTmXRMo+RTL4tymZmzLxRaNzeh3d+YdoFJL95I
8/vsxJBJiS5cqXeQIdtmwG7AWL6Fkp+zEONG2FTuxY48ZFh/2yXuaja/MG/7ZrFPvr+8d7iK8LNt
kI8ZwfP9L73imlM5zavU/IXnuO/pVnb23MMbAxdvxcx7TMxvZhM+u17N59xt6H8ARJRsTaBiXnzC
b0H9ALgqB1etYe5cbhpsdI9VkFy1gVwlNCWHoeKWRkOo80PHlr4Jb0LG7iUY+2omGUqb0xxeh7K8
MZefbruPIoGTBUsTNpwxx7hRpoeYQxim75XPDqfk5AKqtU9egKhv6OTdVPnWC3vYJCAmhLc2bBNk
S3KYyoU1td6yWzmVov5s5PCTFgpFt0f+qXBQMuoYXmoYUE31kg7pXQ+JJnO6Yzm2IX12Pyt7+jFR
C7fqouG9CeudSDF820BXFxAKG6PnWZNw67TpTzEbFixleZsP3YHo3SfFafsJbiUb2mbPSPGug2hS
CXJBprqZkx3FRluA2auykaRB3QcO6BxjjL1+qLpueAmUfPQS63moIY1ZFOdFoK66AuO8+Wy77Eji
ZB3jMR5na0feb4MXI16PsTobksmmfcpNcZqX6mkY7LNTBTdaAvH8hqaXdt/Lhac4DQKxhPzqXnd8
cr5kxDVT/Loqv9klrRKqdC7KHb6Z4/JKVmWD26PdBIEBql7xnMn62iIj3F1iZZPCRHiGUjyH6rGl
zID6ss1ghQjizkVMfHOXeu94DeMGzmvxSLGR+c4ugblypchIWHyFQlmRjwU/Y7p6Y/Ru1fldQ20H
9cQS24srj1Ri/Uhm2igqec1pC1rNqG4aa5+y9qYO956R3hliuZrF9M0LFHOQ7NDZwYFyzOvh1Ev7
ubVPCTx9Q2xdYpA0Z7OZbD4ot9m11kzINTzqqd/SE2bnOFLNwbHpB+YS3rpYcMw1x8qH9rM4ZyOS
lyps91/6Rc4/08TYhdWhiO7hSR0yE6NLnh1Kl6EVZ3D9MMV/SPpC0PLiDAiBjIKH7NAv9mXqOdBz
20tOnZaXHTQ/ZcmMo2fN50wOTwPsmdEzDl5k3jJauMoMdmupvNSzwT6ZulxCc+dmgh2Fuji4E9+R
aS0Kaxc4wKysb/nQMvUu1DGg/E5M6VPdlSSdTXFdj3d2wXGqQbtcu4m9Gr2o3I+dTRQipFcwNI51
tbhEmowzhXcpB7CW2dx0JOhNbc5I+/jUyOtosKm/AfoS/IidmSvN1nPrwMGzUh/SEIMCjD/87uy/
YvO5qWASzfkbLJ6rOZ9/2j0VhPpmHSb7EPaPBrylse0eHOexWOj7ZmUI7XPq4NIuIu/YR8lb1fv3
0T75JrK4gdlkXnw9f+L5HfbIpEF+p2o+kph+RjPfTKa97yd33/A9XRTbCgc8Q+XdlBY15+ita8vu
76psbaT5gZqafWnwPC06c1hhD4TmhPSAm5ItXb0dbeNhoGW5SI19HEHvm8qHgN6haLavErG8Rhy1
UNwvyLn0SDb7HsmvtDnHWgV9muvB5uxAl80ul085ssdgpzBjMGI1/k9vaI9N4h616CvjjuIdHu4o
hKUmhSeJfVFDtbYqta2Hcjtga19M46aY0+9dsUDHbVkd0/wtT/GfNN60pZBrhrtbfOhlm0J6LAZq
es+M+HpJdpkwbsbURWhEhrNT9l1RYL53CgACZ812xDXpKXNXI62NCDKNR4PHggExSfI3ChdfoZz0
1wksCwxqbHhsCsg7fmkeumq6E42W1b0Hq+bQ0Locn4moTRMuiOJJ3+0w4IBeECRK8mti9pLQuLmD
10q7JUtPHevwUnDOXJhuVek8572iIy/YJqV9GrHWRq7B5veHwvFRyZrHe3WfggYgGHHFFfVVNex4
ngFUEZ+T85qp7yoU72abfC6TuKX+5aq1aBYtsktA13fnnE0ve0ojVspmgyMwxtNXfQwGLFdtw2vY
IfrG8BrbEYnKwTyn+PWbtHosrebK0/6YjtAX6DxkS5cETA+yKs22TjreFWZ5j0bXb+IgvRNEVvZ5
6TLMt9xtRgh342GJYtY5gkkJeeK2c8aobhhAYKYT4rWTXKu8iY/gXnJoQzo+NRJTmwq4hCTf40vZ
4aRwrOwmM9z+dozWeJLlLXRV99ZLq/6I1QITyULivqGwyRSZcyCRnz52ZCzYWDaPrmkOuzjw5be8
41q3ITmUr38Mu9q47SYeKKH33+yd127txpqtX6XR9zSYWQROn4uZ85Smsm4ILQXmWCSL5NOfj7Yb
sN04e79AX2zA22FJmiKr/jDGN96Ujm+s0gXr9+SXoGJVAU494LtyAXYjgTUe3OKW/i3KK2P7u6mW
VLYZlOe4xU9BICGdHre2nBwSP2BpOYWx5zsaj35VPKZWoLYqjKINfhqcGi0IYrA2wSjwNHkwbbLx
hAEZE7rVHxsX10GaJVtf19IV26PTJOGaZ/c85mvC8V4d9gHcK/IHbjte0dx5EK19nAiM1zXzgrL2
gX37iz+JJ8SbMM7CT1tYdNum/8spvHt6wmKrCbROpMoi92TKUOfiLmrrk9d6T7RfBzlZh8wvL2kl
OexYiYdy+tbhoCxGrbjE6j6ajI3Or1OlvKGebTHX0K5N4lzQIPDw+NhQ6wCdHcXfoIcfNgW+NZS7
LtyHLfb1DvH7uvXDmVxkXrwZU6aTdt4xAiU3r1mGlXvSp75dQcd57/Ba1dbcRLSwgSa6lmTO+hoG
vqOGB+cVhiw2u8F8HEIes6lCx8AvmLgyXnuq6JEzfU7jMSEoCi1+lGRKlligjAmHsuE4SLDjfqfL
4FyaiGpxYZSgsgWAzIlBTKr/MD8/ASuEKp33p3byF8OIm0Vqnx3jE/TbaGhsx/8BZwEPrhTnxImu
hqxOtrIOigVIg7dGM+RaJcGxtKO5QFngZBrCCiFX5FnYAikCWXunPZKwNKOeDifmWCFRnPbYvY42
zU/hsxcgisZYoW4TSF6KZ5tQUlVa056+HDcgO/fyUKTRo5/T1it9a+dauJFkCXZ6tR7sFvv7nN84
5SmHd96cDL3cAujf9nEdLiML7idY1E+t2bBQQuIQvYLa3ZHwVCxa5Y50CooruJ8tiEyBAyf4ICLp
O7CTTTWE956WrGIv+aq94pmOYOc26S0oCSxsG1uuMoZumivWHjNPRjo62sLUuyhbbMcCTYYIuvuY
5K8mDUEmifxDS817XaRQT+LCRus1VLAOo63XqwcrDAlfwAmHjElnyJBOaxIG4R92vFB6B8HbQKdU
AUx4V1rwpLkjuiMbEzLXyxjRNCZv8O0vnSc4Lt+0CjmcISBiar64UJJl29J1d/AyJbSgNCiMRdMc
hx4q/higCwoqFNyELXAOkqQLM6GN47UCg7EcnV82TLylzPkk7KjlGsHVu7AcDJx4BkbR3NchgzYC
/vizmhHq46gz0KCbQnGuWXAO4dGm9tNYUJ/6KMb2Rp5s5qSo0GV8p1wqPnugqAcTxcchRL7RmuJc
deN7C6N2LLz83Ez1nm4QGFv7C8jedOcBilubHrYC0yS4FiP0IrbNs1LBV9yWR1Hm5d544YN5GT2G
XR3yL14Z9I8esNdjVOqfsavGlTkH7VIBLGxpg2uc9J/RsUEsI/3Q0Y8ID7Fko/fggoemOvS+h57I
qb6mlrFu0Sc7M4AP3iHm5vW6p/iP1mmD3CQzw1OkeMBUT+4tnvFr7vBoBOl4IKRslufwLuMgThaG
1S1VbZ6YWJVm1dNp1vSnobxNpmSe0BLnPpb0lARF3SoEhYtwcG6y+oWKkN7KpCgJFMK80X8we+ql
oKg+zBoPJmGfy6iPWWbwUMM/sbmN9eY8WQpUwYCJH+pNfl/tu1H7Bgz4IQUyYCviJejCCcD/zAOx
Sh32DL40qSMpqiP10I7QzkELcXcrcnh6E6DpnLXBgZd10NdkzedVW6wowEjxJ361jn02yiBck2kI
D2QCoBiZlbuyswMtWr/rBKOpMXTu2+pV0w2WA8UcjRyXvFII4+hMc4gRqrX3ZMni2sRpEbJdT6XG
fKJtiNUe8f5WLdDStKuvWXyLdURLteuTkZq8DN193xHTHrkzKiWprnku94miTilcYrnVpZH52SsZ
6nhjO52HpL4bWz9fyokxlxDhe4/zbNU53KEoyKI73iknaZHTm9xpsEI/dOXuA8rzTWXa796QnjNK
Px2C4CaraUB61JiJz7S6II6sixWbPZXvhVlfaYkg/2UjPXjDlxnrzYT9VxJ8kV1S0PjwJPPPvqJH
7TtcAoGH4d0lJVAfAYFUhXucQEC2OQsdRKnmKkmjFnZfcTYdvd1DJwQMHhntJixjBK/BwK1U/wo8
jMujh9Cs7PJ5jUWoByJUJucjXAwGxfBCsyLfwMnGbRICXcmQSJXKcJDgW9AhPETb8OB59kNCoFmP
hcsaZ+gaW20MAWV4KitlXGy3KbZdnOLIGYp9z4r6OQ5di3QziLvOHKOczIHKgaocNHCELM873SCR
L8rTtfU4wWuw5kjmKJyeajKa3TmsmSobsSz5zSR0UDyM3r2Z3CrynS1NMpsxtmadBxSY17AiCLo3
qzd0ruyEr1UgIKC2icAiSI51IU8uOOnL5BCQh1APnMDCQrW4b+HPxeRPj53PmSPsX7R+6Spv4dmU
WBK4sXOc0eBkbcUrjWf+K/T6m5hDrqmcriOp12lfvWZzDLY+B2ITzkU0MIYPcw7LBuLTwx/Bmp5M
EITnSG24lzQADc0by51U4BFIyN/WcoK4feniy2IcNZDRPZHVTYwI00jgb5md8Cp2FAYq4BOpWTeA
/fQZszAhjOsk3hi6c/WR6oMfZobCJSRNYF4qeMZHvu54ZueLlUS390qO0RyfuJUZp6A7kj1Rcxkt
hTbMcaGVuyzF00QNKUvGiqkRY9llfreULWHmulHDjsiqB1I/lk05lUfgKt5abjyfFHM/4G8gpxwW
iPRWas5H1Y1oYzt9SYfNsNBJCFVvRXHXzDHr1Ry4rumlf5A+D0pYvhlAFO7QjsjbfAzis39PSKhb
J3OEOyTJfeN6z41TV+eGlPekIe49nYPf3TkC3iQLHjstCAMmY5usY/8xB8az136effYcpdkKe9O2
GtEnjnPMvI1sBsIR2+45gl53t3rQ75M5mr4no96bw+qZxrE16Bt6rjnKHo0Qi06DUNFC955rN+tX
kYZ5mKddZ+tvngnubg6YwjWbY0BF5Vsw8JxS2SxAhe+Q+lFWa8+9UX6CMTp4tccJmU5L7sgVSsH7
2mlSwFvZqR28o6zatdl2wMBk1ixrxzCP1YRrPYMSvoya1tiGJpZ+4dcnB+oQmyjUhLKmKx+6Vqf5
fZp5HOBvrY0urAODQaDIhaNQnjeEm/OIROX45EASXzstP2GUx2pTmxjmRG2urBiZB2UVxviAf9UI
g3Nc0lx7VnRWI0NvguUNSK0yuHhOZawAiXM2BOPa0Yd9HfKpurB8UGpmb64mky2hlOFCK/pH0CuA
WIaIj8IzXr2U1FjVrWPpfzHJUMsmon3N8p5xrxa+BWGM+eP3LGLL2/AWRmW/tCb/yxD6FUIKGeFv
jUPjD2ZrNvrgfmr7ADg7zEY/m050gNCFdfdOm9jhGd706UZ5c4wFID+2d8PCGTBMxlLlZ8fiTk83
Y1F0zy00rICThX9cvOUlOlZf55VOBkZlMUL0tbUd3aze4LhrFjnr7X2vwVdC1LqOBCMWx02Q2tbE
Rs/KDj9dkwbI+NYdH4RFRHFZlM4J2GNJTKxBIrM38UGx2IfI7HA8KUDX5Kt4i6Jvtw36qkhWX4aW
bAe1SizxUAT9B6WKR0h50osHhzobuah9RiIbUHo4+6IV5jbys3e8kKDPB3Hq6mijAxplmxyS8eSI
AxCCUksR6ITzsNWTd4HZxft4Hrc3CUs6posRYsMNli4eaO/OjZ0f19EP1JZOp3eH1rz2QfnSy/J+
gPvliQoZeM6rBZbg1PvcvsBwDnrfP5luRCASPpBxW7I2WI2O9S4adDjA2CIIcQlAhjmy2cEQNbKS
WJpt/uypdlp7yvqsZ0dryTjRjYgikpliifTcms43hv16ZVnjRwDgbDXYlHtjpd03Lg+TF55UQVMV
NvlnLaZ7ZRU8vbg26v4u9xq09om6IG0X+4k5nJ7k2XZup+Iyf5Ydx1cZQ54iO+7IZaVWZh59CcXk
W1dxS3tIaOwQsF6om3OcZzcvm61mAf9l/6Q52g9yCtJbQSnmETVLUJfDMqlKThYHTk7NAw9JKPi2
xq0u7JMfujo9bSG2oD1+GfV0jnTlHLhXBELvGIXxxiUhlVm8D0m+mD5qT7zajnxUXv+U1/2lc1Fw
UFDA09Onm55AXhs/G9knt8JxQSAlqtzadkU96WHviT0cxAzQP8EkwHyC4UzPMzs5UsDui8m1DwAL
OCbThyBszmaD+Y7V0Q1Y/pNR+3jssESlxruMaFGChLWGyiluuw7ybcnWyfOe+yYpMSzPeP8kobog
DDSZY0Fbay+d7kGf40IhG4YUy4Lx0GOPu1WvTyXpop14sqS11tKHnLOChmA8xGSRunMoKVlnxRIE
s0/H3MnDVNKo10nFKc3LaeSkJ5Jtqgz/iuH6ocx63GV1cY9Ftd/OdiCTbNR0xkHU/ntVRddRWi9c
OrdxDlPNW2p80lUBPK4LcsPwvx3AUc6DJErVQZOQ0YxjTEKrbXb8kLDfkKTYV2lZ31NuYFHz9b0F
gTK3knPHNNSEcTa1E5eGDROIFOukDV4zqOjkEi/GVn+ekWtLK8MvE7velYjLpvqp8uGOoBiuECaz
pnVBN/VJxNtnnFos1OSGdUJbllv0FLObFg+g756ikTB6EuIuowsFz2gY/vhUBgZ0QpeGhQXatPQS
M/hkKxnU50T63c7SlL7vG+8pzDcddBuOGg75ggtl5evxpif8YYlf7+TPKzfhTxTtHFFxevYT0GoE
IdwIKX5vTM2YrUrkWHhPLdMRBjfuqygG1GwdZYPb8wXxr4VwbOgteSwFvEcz4NMK9Phu1JYahLDf
2WVaBGau8/tHfSy2pr20KjKre+I/VXVmowrKrwXGCwLJH7ASoi9ahhqukMKWpyC1rlU1Hhtc57SX
D1484H9MJe4pbJXxvAYLCDYWBvFyqlc3N5VYQSBlzRZNRP+vk0b+9QBFqYx5yIahGTF2G7sxHR5/
rx4A6YK5JjVHJeIc1tGuLVEvNgFH9xSn99UY3pWtmK9jyCDlyEAGvWJ3MbiO2gYoGCcEv4elI7jZ
4gLCUYc/XDEbXo1MLl3i3y3w9kXxI1t13zn4P2qLbPgWtQbwmEPUkhs6N9htKSaSdqy7qirrjWcV
2zHKP5VTn3UQ86uqMK6qx5vHKqNxHB93fIhNXRWLMSq6DR6P94pYZK4q3tIm2juNP3AdJckm95O9
k1WnNqFQbe1kH4GEyurC2TtlcilCK8ZABFJ8tlG5s5UTGkEp6x020pTNvGMtJXO9VxHZ9Nim1Wwc
5DS4JLFdAgGprplgBtW25XNZuveq0T/xSRJu112AMoI/SRjDENmRTv29FsXHLAsbhnPIJsjm3gEE
3gONtw+cxutMls+dzzDNtvE1mDpIf9sg0KTlsobR2FYmSe/YQtBTqZtUJObAIZxXj+PC0NQewc2z
CCoMuSAxV6Xu32kB5FVnoLTqIuzC+cCiAxN0bEKXquwv6dmn2u52OBL5USoobowIULqVs8caGBxI
0IXRdUtLuifcOc7ac1kf8TPVFZ6ZsWzfjLC4KxLzDUA+NIbL3CLiRZk20yygdTV+E7o3fARhtCZr
+0t0DX8yDh0HFEImli0iq4jmOQ6EOHo6HrHRdh+Pdl6qszmpLQvy9x5qbT1Wz22AmiJyvyNhXZt0
uDmogBZt5Q6k9pgmsHjYLFZBp+pEA+StdtOp3AQiYWVbRNpHv0OHHbCC6cNxZ7AjMQUPmWsn02Nt
uA6BMWzJqVgmF0i/x3rTn2o6RaD/GPS0AwY5/CwAV5Ymbv6SMl/TcmcV+RzyNVZ7tunIedIu/5Fd
Saxecem17NeUIGLCKvbgM6bk+8TPq1i4ijSwcWkyBMetReiumpcbRDQuwzzlM2HxUiCMu/asl9jB
+4t8jF9thnRLVaTk3uTjvW7YRLfI8KdvYrZDqgyxBMI3cAp3GQ6fEdrPbUkz29QE6UVOWDNb8aIl
UupyHWb90/RkYqKDuoksyRhhA9Btb4VOwQhBCpRYdoxnpQoI7nezCdb+mLwOJsy/ytZOtQiRyJX+
xFXQ6PhtS2Qsrr3TfRLQs3J6KFoqjZjdOuGqPE0GHT+NB5qM2riVDgUFj0SBGGeHEw3tVcwdElbw
jPhlgl7NfmXFAKujldcYtz/NFeMe80dp9r0rIv/ShxTooxbIncq+E99GY5fqiAe/0BBayxRzuFsW
2HnBsg/VfFo5E4b/mP4lqohNzBU24+6jGXjvnCB780zKeiO+Qm/irQ/ShtghghaYcGz6kPKUImpj
Z+45Bo4CXNa90ni56OtwFRaA/MKXvIbVivL/Qwd63sVjtI0YUjNjaGkVTPeQ17a5KbNGUjQWxaZx
n/IUKkQmAn8HcKEvnjjud12bYWKLJDqrmjoP+Z7TzuM1KpBuY+dRf7Qazpw+zF7zLuiYX3HRSn7N
cAPd74q2kKCpa80Kf9ED4yRzI3xAuXKutHkm9J4YY7uqB35nbjIxB0vSbxG+1o7HosbIj7WpDoNl
52sz9rK13fYrVeYFP27FPiyqkWBoPPmiZXpGoO4mxnG3GeN7AUBM5FCaLPtSimYVO0HC1iv/LFyC
4OBfbH2IojCtSt7UIjgPGv7/LD4DqIDPp8OfCefC2itOVrjT2VdsI/tuQBxWWJ2/c+BMLxuXST17
rCcsCKj0NuiIiWecuNhssCGxryNJYSDIm0NLD+cYwWbGVtW7S1p50Dod6m6ULrta+0Mz+r9+sH/n
B/sdbPT/t4MtPmScxZ8f7cdfSUl/4JD+dIS5JKtjqUFrCxRJmDa2mj+S2g3nNxLObIw+rmUL4aEj
/29HmPEbUwcfn5b+u4fsL5wki+R33yDxEOWu4A8m7vX//p+/eXzkP/7/fxRdflfGRSv/6z8N3fyH
6cg0XOYwDqwkz0OsDoHp71JgYQf4XnrfXnRtkyzbeZDYst7Z9G3E0+QgtpPKefUkuoUBmu6y9e0R
mrB9Sw1yJGTmrnV2r3iq5FaZOlsmag270lGCxMIlTz3utw5lCGyHeJkoWJiaPuInwT4VQIUOhRrW
EfdJVtGEYPYl+I9RwXwnDMBgtcg4M7U210HCYYf7+wHJy0tX9CQWyOIa27zQScWdP5kn5tNPgo5h
p2LwN1laTNQ85oufK1ahOSPXfgTLLd70gRVpEMF6Hut3s2MUpcjm22Txm8QEi8C3BThAtWKUKlv5
frKzoTG65QQn3gu9DXM5kO247CVznA3TGoSr3S8glJSwQaQA/403fuX5ErQRx48DNKYxzXtOqVl/
4FTrjiHRtLLart/mdTGsJzM5c4CQiIFNHlLfwnDZnZruYponFrYfPKWOpH7z26Oh6g1263oFnq5f
aT4oh8J8NkZkCINEiDXp3f00co5GMuHst5EOd5KsYvznZdKZLDCbpWMy48htiwlZ2+wV9Oq2mDEU
zCrWtd5sqtA5GaUWbPWKza3yjXspk2Qf6mrbmWi/y0JsSJC4oXbMQSexIYnM/mI147lNVr7bvEWW
N0DGuae3AnXfSHi21oFINe9BuP25y4lJMIaeLlZnBNRr/BXhRY9l3d5ZpszI/GEqXgJ1LpH7kQQQ
aAe9nA6kmz7JMLGWugpORQBu2a/wMGHDXBs9A0KdBsXq6BISnuVVbzL21jWrA9Wc7YZBox+j8baw
slEvoFrTgEPAEgQCAqkBjpdjLDXJprRFsH2xfT1YlQi8jc71N9eyZWWm0BsTfHGD04N+dzsgEeg1
H+AMmU/yHNJky8Y+lhhVRkp1PWZKKWKH6m9AAzRZYExE8jWCPlrFpvEcWNM2k/k9i+Rvl4M9aO9i
hnhp1i2FLL4wTv0acZ9tzaRfGzM3chi6N9VrDtVmv8ky9u7tYxl8dSYgg7JgghEMDPRMJuBpkP+S
ZeQvukae3ZJCN8+5bCimJBu6EcARtRkZG0V+JmgLTpZUr2U6fXT4MtgNjB9oAMivGeUyBkuy1OPu
yyyDd5xGD3UfTkjfqIfboazWULdXigSoW+MdhsBM1sLitXFi5x253EZHOkI7nEZMR1l/1mO+4f68
SSt7NHTCiJo+x7Q/DKeqbBHYEeHZmzUYzHF6R/BGt9mJXV1hqy9ojNKEziFzUjZJ4107f8kUtR5g
gK8piXd6ZNX7YGSJRsOS2dWXGQuTMU7YP83/L61OuVJip6O0W6bGi+YH747XvjAgXiUjUJbQiXax
3XEimNljDBslsAFcExqJloURaZvhY3Qmih8GQgRAHozcmjDPVAdQIYdu4Agss+IzjYKlXT12IEs4
azhVCu/LZAthjt0uR5Af6MEWbsceI9kbAJ1DY+LqjGkhNbzvQdPsc8X3Irt8N48Oybx/Hu1p6xo9
Tjz8bfFVZP0uwjWVp5BPYl3RlKaPSDMOqgI8kKmC/hOfXFyplWhxXYbOKg67NTTkTsQ68hDWONj6
fxUlxKMxKI8xIz85xgRael9D7rwXnjhXHurHQH0IZROmKy5JxsFny+g8KnTQ1SE3kajHLSgVVxov
sWF/Kw8a1AAvBAO9XHDikS9Gy0Z0TfvNonk3dkFxhyDqd3+8hSugWs1NN757GFlVcQyQHi6rQZKa
ebMr09rGA7Njz5v4E82R7btlJRu7cR/1xJ/uzLa/NINqt3EngyMexlNdMGqIQ6Y18Vxj167x5FYo
kKz01qXoKzURjesp6u50LWM5HQ5Lro2MQYJ7Z7hxv07tbtV65y5l96qldbXzp/AoRIResgEE4PCT
RSAHbDkOuObGcQnAZZz1SOGimoCRZSlyj3AixEbZwwd6Bgp/TLqhzxZcQB2RJoIwPrZlMORvhTZE
S61rn+u++TUy8N73mXY2e4jzSFr3cd4AJem6hnDSPLxi8HglXZWjJECCkcTGR2CnzS1iAwl1Jzii
/0FcPGfN+uhESmg7EAK0dpEH5TpgW3GKImeTMrJcyqDwGQFmL2FnFrexTg6C3yn760tuw6Rx0cn3
GdJRErUYy1ELE7PF2tTkYhzUJiuNL+GxHxBz98A4yEzB94UcuyGSlFrvHtoW1WPhr9NRa05l76xd
xchQGmhFahN9guhWPEnZHjx9vBprtqc23Uf0ZIjkwSnRdzVN+twl8jHR96kYfqnkriJQhZnJoatQ
rIpBbIsKNO1ME+uwDAIMwS+DTnjFNKDFOViimDSCt5gfCYcz86m+RarbSDTJ7/4g95XVf1TIr/Ja
XTOZIPDbq3z2cjZgfisvBoCForCOnkgevAv6lJ1lcJGpuOCe4KvZa4/fNePLC/otAufB8odBYi/T
Agm2hBZtemvh1YSWkLjU5tXz0PY1nKkeaVtofZMgfIuHI039O+Rhsimeg94+9lb3q5+KzTALZ9jX
jptcXlPfGUDpZ7wdeY4NwtwPedgco3ZE5DH/1eh/YeeMVhn6r43vvkXMTdhbqz25EJskbc0t7MOF
PiKYK91J7U3Rr+2UbYjdWK9BHz+yyr7YhY4gPKh2iWu3a1kJBB8grlZD1+xJO9mnsfdgFtDJ+GbK
PqCTxfzjlXl67Nv0O2ddhmUpubUsuBFytD9W34uLjXR9aGyxyXlnoaM3XO2hQMCYA/WzkdAZLswU
BmDhtmd616h+Z3FtxWn9phcOdKaKpqqzfyobkVQZZa9yEuEM+N6XOTvVNOTgGuwEUdvYcuXgXQGi
K638DeLCYdQpLvvB6rdEq23t0vxVtX28yjL5K6vTc6EjDaGBUsz4nffGqtC9dCCqgirkXi7ddVGD
vZ8vzZjGM5TahjaPCkcO7HA7Ji4RgGmxV0bxCJjyQ0O7yNPPEhDvCMVgpFH4WC84LxCZN+7JsmcU
uzBZJXnDswfgqxdWvSXwZsNUYjVZaMklGH0OnSos3jhufeLs9BXxHFvy4Xdaj2YnYc4GKvzLc1/6
ETbPZORMSa6yBGBlpcSXSLkNRoKXEOcHbAUzvdvScRARxgGn1WW98KLDVNuHVjnmUbasvg1n07RY
CqckdzZA3VkcsWg2O9be3rJGSmSj5KM+8t47zXpvuuahq8m9iqOoXjIpwKJnsDZ2Te8piV4F4ygM
wuODOfQvGcj4Ercu+MZwl6n2MWf6R/0afkyCLUU2Mm70OKoHKY0tLowNJ9BL1iWUdTmKLsZBNgLb
dRCH1xrJ0qIYxItDTkiS7UWHAlvNW3UflqDOvexw1LfFiXUlzgje6iw1fyY5BHBEsQc7ifUy6iD9
iuJTy5ECRhyrBUlbbt2Zu3Jw2CTBGc7wkLi5fm0Ucqi+YYKHAuZHt+RAro1xjFDagJ9CKptbV34o
NFgwfoJz4ZkXtmL8JHUlkcHZNzYnivhupj9JTxOfWwF/P8WS1HrpTeu4vqui3DPNPDtOfyG0aMX0
bbrzC4BKgzI/mlD/SdLhCXmTtqq74RTYrMyk5Z+NNP5yqKIWeT8vPf3kNSYNqoeZv3ZNMgqUa61a
F02dDqyoQXtQVJupnneoGT9T1CQnpxh6fqkEoLoGNZoDxWdpDeYnQoA1RT1Xh4a0KM2phXUf3ZYe
HBKz+BxGcU0CnXicCDVoTKrsSiN1nNEkptAx/VQDRWdswHO1XcQLcAFvGgpNzBFUuKPzmODczROT
3bLLQtDBsoSKQQNA3jGiCuJ79pXXqFLvTu3e+nlWR/9a8fxwig+gsUzMNGFZsHS2qYIHNHrMvBFc
sHRjCPpcBqhjwLiZU3mq+qQH/Qb5VRtEz6o4Wzq2/W1bQ3yPbYqHJsZMhE8EH53oQl5VBrQVzYvO
iM6d2U7kF+07w31tHR4TFD3Pte1uOt9+DGrjpdTs+EHzWFg2enqtJtxjQ4QMM7laLaIwNyPENDlG
T6WJ9i/DH4WbVlXayY3Sa0IIXS7Dc9ZMD7Jm4hg25SLM6+fKVU+p+qoBBKBba561MDpPBe2YwhtS
TSsuWABpvKA9eV0QVhcihzBuyme0NTvnwyCREJJC+ubZ9qs/InLq63twsTlF3mZqYBNa2sf8DVgy
/m5T+Uz+1EYjASjpqx+CL4+jlT2L9pci1o7shfDb8SN9jRvIjQeWKpP5ZvL4QmVEJ1LbeXLqIRxZ
93atsts0AEW0w1etHi92DT1RquRLuZwQjOmGPr3pov+RVe7BLaZySTr2+jVP2KTe5JQcA1F9DvCB
mV1b9IBGXy4NtCPK8o/jVD8NklMiauJ8W2VcVvep73+pHh2Z9Ca5JGsIcLvcFhkDeh2z94ZNFKo/
1jwTLzFbDLffC/tVD5BFaEW97+N+SXoYtvm4BHBlBcXGcpfEKBB6UvhybTMVjdvwy6C8NCP53UFN
ZjshNnXdI5VHqt83tFK2T0xOmdVPFnYUPK3J3m7AmODT6BnIEX/96SvvjtqR1AANMX6fMSLIOwwv
PGaqi66/G7j/dxj3b4ZxpovO8C9e9xVjt//4RmbRjpeP/Pu//vOuC7P4b5O4P/+TP0dx4jeQeK7u
ewBN4TA5/GF/juLs3+b8X8ZgAIZRzPsY4v97Fmf+ZpoeoBRHdx10cD5juj/pTMzi+Dd1/ueBdtI9
WCr/mL39q1ncDBL4G2jAEbYwXYjpvg1AXf8HsMNvYbu1s03dbOxdFZLU3dXfjaivdYRt8i8fy90f
f+pf537/w//Pj+I6uP8ZJfJlrRlh8Rc4CFkGHovCDoPtnKkASmVS5UnYtDqycBBlxwgo3PrfEf7/
wbhh1Dh/VcchV4C/EPr8z//yVcMCbWcb1mIh3PJupGlfthBhAie6hGXyaaE4cEbxRLG296vh1BQ7
xqYvqrZeG79C0Vo63b+DTej//Mx//46gJhoGjwPonb9/R9WIszV2pVhgzb6407jRTaASLu7uIUGF
6VKOd/Gc9dWbXwUggH/9W/idqPS3XzkfPatNoGOeQcnkzI/EXz6QMjDtPierErYN2ro8c1BCGIdp
yg/tgCPEkNOZ+fAPvdStqKxdKnC69brz86+/jf/xMAjHZi7skfvg+PD3/zEBZnLNHq/LiH1hl8hW
OvvqhnRAP3b0pyt2qqU+ltm/+9GZff/zsxeubfKV7fnF87x/5j2kpjKjrEL80TfilpBMiHeu9rf1
iDXT4X5m0S6PePXb7sgVrFbKi/qlGHFelZKewu4ea8evF4XpPLs2Mfd/5KpghtgRnLjMCgOOrynV
rrhrGeUgOCX8yAYDaUd+eqgxcQqzilbOVFCrBfExQcZdzjLKQSOxBFQFYcXgrZcMyRBrUXvCmh1X
jBRnRAfMjtQ9jviNupFZEAoUJthN0WAjEzutVc+GQ5Z6q50LE6nzONEH5wpfQ8R2H6MvXekQfRRa
UBF2j6xaKOuBU+uiXA8A7qh5m77fWKLOGacvu55oooSqZWM5uN5zCesefO1a68RlyCrjpGgqUOe0
hI4gVt1EZX100QJTmLs/YD1HAscab+MNpOSknc8yun6YKgl+WJFBU9QvJt1RlZjJcciQYBiKrofB
BHmKZQmfw7SgQlqcQGSzvDtTFu/SQMOX2sDBxPd2MxiF0kT3LxMBHufS6K54qMnfSkki1MP6EhTl
EfnLuwyB2POKNXdubaCFEotIjPFRmRTM6ViC/EZ9E44o4uLoq9fEcERYghapAR1kBOEGykKytphB
NG034JaEyQF142CL5L431RlHpDend1oHaQSHpp5ASATdp9MIn5mafayBOR7d/BelZr9ylPc+cKcf
aPk/kAL+6D1Y69GuAhokQPoB3hmW8igribUxiT+mWyE2wboFUcpUeAQ5GVYfCXaHVZeSHWt0yVYg
Mt0LkT14dmJvgg51a+1G/4+9M1uuGzm39Kv0C+AEpsRwu+eRe3OQROoGQYoy5ikxJfD050u1O1xH
5bai7/vCDqvkIvcAJDL/tda3Nh5p3hlfrbB6ubWSqtt0zYhYDe2oHpiMqF6DIzDgLykXG/2h3wyH
Hmf4OEBPgKGuGb7Gu8hi/+nb/fJIl4JurTOgzc9MOSrDWggau8GxbPCyxjbZzsXxlkPSxGfU3eFi
muyQ+tLxVuog0ZapPNLlN+pJjhSOT8A96TT1d1OI8E54lTczeu2xTPufHOgICLl3brOVU/vi7sv+
gaxXcxbQOG4dudLMghpi2sRyI7Xj/Ygzsua9T1V4HCvzBzjbs+khBzSM8w4jWzc23cmzYY6ciGLm
ul5S310h+sPszQ5zlISpRvJGDRTdyAEc5KQDhxnPFhPyQl4t7NOYViFXuH3OAbEV9baR7d3NpNoL
XE9l1Nr7LqPvvDICGKbSnsHI9TWDrCTb+P0DpQjRaYxtjH70SSmFwuFXSX4oswdSw/Y9B68+GDXz
dbt8SeyeB0NrXBKLl1oOaibe0J2w/NSHuOZoPvSaSZuJ6ij9tD+YM5ELGvSe0qQuH0c8jhiBDb1K
UCBoAtlvPZWTq+AYWCvOClN7FxEBzSj5aC2bmGlbQxbqonxdUZd9YAl0cGjQBZW56YbeEbGdffsY
up04O/6buwTGUcy5hUl6Lz4o80v3M5mjTT9pmpACZoH7vvZrpjsZQ6qwR1ij48PbYRUg+D3R6pQE
tHla7dPgmzaIW2Ytk6V1OOJFXFTIBV7VDFBl8/usEhywPgAUhP6rBUx8XxqT2IJJGGJjOdh1eMnS
KjiMjfqO+7vFUEr4gPFh3czXhU/wPNdfLMk959QkpaageXUs/7sjOvz6usYv6FhYpc2tER9cC1mp
zDF0xAklVTjADQx9QtPVqqPT46cOTFrxBDVlGMnerXqJ1mNN6VdOgmJtFYaxrVLzWhUNVZLOMa0I
lowTHyyJ3vzsDfO1mvkUBbCFWDJzSuzApQlx7E5lGH1d+P62tURldzseHEtqACQMQEREeOn1OxCC
tA8m8gB83SRZwsHQ+BLLeoJVK3Dy19qXFLPEb4qFbWPZKYcHl/oGVZBvClu33i0R0I8klGc5ufsW
EBTDFvdajubKshLvlpv+Wc5lyKUPj69NoofZX7iBMvWQqyQ+TxZ5TDMWnF+y5hoLFk5VDqhPAh81
y3xMifO64sl1dHDQrPNmZ/oVno+a+6ScdAk6h6Who4nK8tnm4BgUZ0ojhqQLTlk2X+22D/dO4z/2
VfoPFcUfYDDVrS43fojU2KQDT8m+CvgMxvIKKOSFfzyc5kCXlSuecHPVTBcsU+D6kSkEAFugJGY/
9FuDR+XWNRUP2Akkg80gh0KzyMd1mqXMGLqSp/+sKWjZkYc33VsJYG53qreUoqEwBzYlFqO6mp33
v3cKzTDkOxthUZmEwaXmh//6GYH7FkuVbpoYum5vOGirymJ75XGVICbzyKJb10mVunfFNhNms9O1
ZHUOQ6xGUwyLvoPErzY2iF+mskwLDdP/6easLa727c0V18csw6eFPT3NfNRfLmZ7iktFgZsfvBde
uuwMBg7rktgh9aMLntUA+1DeYWBHZOf5iU4DXiHk4g5LBwk2mz4AMWcHL9+5MfjqMQv3HhDS0m6m
czOznAy5sUlHG1uKnObDQlDNbiRyeuHRH+lle84QJ/zG3mHpmGrbtFbunPlqwFP0lqE9DUZjriez
DPe4f+AxVqn3LDy6dcw8gK+2ROAC2GxUKZUwlYM7E+45xd4YVUcHc51HTVqOxSdW/XPJQGUzzniU
q9Z/6WU07zz/fSiL6BhSbQ3tOboogQmZEcFHGrk2XHZqfhrisQkDscPYJQ9sM8fz4I2b1q8bCGE6
4+4MFaQO47Vzy8+yYPY6NsPXOMLu0iVtsGaO+ZE5YG4yQfgoN7Mezvq4d3KQFCSDwNb25WJvA2AG
+9YTl0xO60bUFtjCFKvs8mMoOgHVpQi33oBtHYTf2hpNHO55/YBXlfRw/K4Kd17joefaZjBloP7N
DPJPDjH6zWxwOFtCTU3xf3bM+oNp2UdA4lYe/h88xWio0T/AYZ3kPNwCEWEVRARCFf1pdj1uNiI1
xYg3U4vuCV4eHaE2VjxcH02e0U1ckiWbHOgzlfgZFXN704GSYIRaOvYZiZjWp9gjPIQD/35DuqcJ
Z2xYFSnPfEuxcLtSJrmawcE01iMo0TAF4jo/WqwDcRhc7d6nHkRhTCIAuI8RPnSAAzFvfq2PJOJ5
YGbOCjLOC5LU4li0BvUkz8svdT/RtT5ah37sHuoY4XtOx0f6JbdMKnNIUzWVBAuNq3jDNklp/ayK
5SPgaqceuel+xEn9j6riEdRQrIsJDkBEklbHGstFFakNSMyBSCq9QVgt8nxbZv53L6pPdZbvxEOV
sZjn3dkZ2R0Cba+n1Nm1ybzLjfLuUsJQTyFt3Xbx4Fvdw1TJd5MATVdgpqgTM927mJW32Yh1li3M
oa4pYR1A7rADntS6HXsyBGDcV0GSynMXLu+T/UIJLWbwCt4+NpeTv1TTDWsVLq+DaciNtGC+WNQj
kBAZVplkUleUZ9NRkFtw0rc9k6Ho4GYFed9Cjw49LAQhQTHZ18xJSQ+U6Ogb2khuUBJ0E0CC6dZg
jmlYqMRVCbUGLQu2yqCcn/rB4096pBVhmLfdA7n3neuZHx197WmOP9AbmKP1jIg34Qk3HXYbEg1r
z+Bty0Q88VB+alr11a0ZrSZ29+FP6PuzxGPyhijv8n1RZITjHU0GlB+6wHKHc2psvELqgazDlFDr
oHDPnoxiZu9ZSEDnwwbD72tmy11fpz8ZwLl8sS1AFV2+W5UsWpVo7+RDSOD06DzWIq9Fy4eocKxP
DbdMaUn+6mwqA6DxeG1lvo2F9zQQsqJKBxGL6TB71PVYMorPZnkdW/w0SQknxYmgSrUzw0gvmN4r
Dmkl8LKl4zvuwGu5tLItA4HJZvriJCDnaPRglk2kqip+oSaim02epY4xMtW0mAQR2oarb5BcW1fH
mc14vtCT9LVpmq9xMERYdgj+5FArsQZse+VMa4AkEw8xm5x8dCasiLTZRTvKWSl1wkhDBTxGG2oG
YuvraJQmbiiMr5XLlAXk1IbNBU7+JP7eLzWVsZa6lAngprK7Qsw4NRYTxaoQB7dcdjNNzue2Ml5J
aS2bwMHsApjuLDoaQU1TayPbJJvHe97BhUdN3KcTZ58Z3SA1LOTANttTLT6jYdVnrulPsDmgCU12
MZSisNQzqHV8ShaNADRzFrgbzlb0P1MekGSQ3JIo4rE4tIeyLV98V2UP5VS856iHdeJqGXF44An4
wk7+NU688mrTTjClwXQMIoGTQw2rcYD8gjFoN2ihMuaHB94bPEZcpx3BcMWUV0ubsRY5f/0v2z6y
NatAJUhbH1tx13a3SUukkxZL+fx2A+ppiIqaoKbm0Y4NxXvrndVSPcVC/IRCCY3YIhLbTBJEtV6q
Wwq5RLAdCwYJYYw9uEbA1VLugqYL0ufByLCh9wK7ALo62m+KBmygBZdBcE+HL2GYfCkW2CayIkuE
aF+h9R2FyI9lNd963RaEyhygNrvzd9+f6P2JoHhpOTpBl56K5Du8bBsOFpL1rMXrocdOoRG4XeBd
Si1wz1rq7tG8m0wCXA3XY3bPUMRHuB/N8ALFkNsYwdxEOSeo82VChkJOn+lr2BiVT9UOD9Tsl+jO
1GGWhMXqzt2SuZSXVkv0XX9uUOynObgC9wg2Uov5gXc2LYCYWuTPUfunaedr8Z+ser/BrlNx7bIV
9mbUWkxwhTYN0KnxwL12VbgJarvlY7fSb51Mw405B7qagFVRmxAq3AhGgC2h0gYFHLKYC7RlQZsX
lLYx0Gh/CLWxIcXhAHWbkihteqhwPyzaBsFmhaOgtka0eCQsbZYYcE0obZ9Is+GDENZXPyaPbsfN
m41vy7RAmAaWW/B7/U2DG2OguXAVU3BmzBg1cm3ZqLV5w9I2DtzSMzhwrB2ONnlQu34I9XKHIjMS
gktuAY6QSFtDem0S6fxrhmeE/ea49TyoJFptdbSxBEjnZcZpEmnLSa/NJwUuFIZZl1zbUrAllcQu
zGOjLSsT3hUUXOpItJ3FwteyaIOLgxShtOXF0+YXT9tgEm2IcbQ1ZnmutVGGmSHyelif8wlv5GSm
B9WTQJwi7DVRgxYzNfXdXOLjMAX9zyHK1pCK1zzkMeigPjJVMeJbgncnFc63RJt5hgU7RRnXJzUh
GiVXo2Bu1Vc3X9uAOqUjah5eo+A64xOiruYzENm+LaZTK6szMTEMRe3wUYYEaXptNupL9KdxG+JB
CvEiofRtlDYnlbiURm1Xqlji8OsxwxseCm1oinE2+TicovQmEEx9fE9egosUHxQmBqCRWMNHn3S/
tkpleKa4v9aOI7cuXioqpN7McjyWhrEv8FoN0XiwuDVjI/wUeLF6bcqq7RcTEHWFV6vETwTTFaJx
wqqnD7BUTp10qMzF59Vpw5dZYobSFjA7zmgwwxXmTtlLC3xprVuMMJPSVMyKb1XTN1rG3s30FQfY
gnELqxkhthznWaItaJY2o+k/jbjThoDqm2BoUanSw4x/zZAK50kxP5GIu8fa4pbhdasZOPDcydZw
ag6VtsNZ+OKyLrWOA1lQ5k2xptCoS4uLztR2OswYL1RIPCXaaGfjuLO19Y67ER6r5e5Ien7vKA+G
GYQI3PqnKQyWJz9j52WnzbbXpr5G2/sc13+G8kCYU37OfRFCVGSrMOIJLPAG9tokWOEWBMz5Gg8N
p1COXJQwGVyBAB20xRBex9qO9uKX9XBpr1KbEYGtfli4E0t2hCt3xszfa+tiFX1GOBmJaip8jaM2
OCL/vhGLYeKToCdqEyRjvg8fV2SGO5L19IF719d/j3cyx0OJvWmf4KlU2lxJ9Pcz0HbLSRsvqam9
LClLicKTWeHNlHg0Db72Puyv0t1OODg17Kkz9/U475gIPgG44yDBbo3jLBHENKiYRiTcC4aIACxm
IZ1sw+aaGO7MfGOMjiCASFA9dPTh3bN4LC/zelJkDop6tG5GQ5PajF6oCigaVkNGorOT+kQdBkMb
0iNrywRRNybdbQlPptna5xZUgcxn9VCmeYpVrIZbjB1xV4pJHkvTw/LPoNHUM46kYVmQJSfP9AfB
N/rD5BtiNxtrbNEnI3SiU7dtRJ+eqDz7YLBEdIzlb+tHVFV7nvNUAmiybetZ2C9ewQSPY9x7HDLh
nslorkmMhyfAV19kAxpZsF/LlL/zOPSupdGS9Ibhz9Ow3lKZvges2G8LmyNaBDCFQ9sKG5d3xh/+
HneQGcGoeBv4I4i23xeHI6+VqKPoa4zcNdugPhbh0Zhizibjm5EBMPGCIDud+6VYdlhp6KMg6H0o
bPEPtjiQWUNC1YsfPrlZRfWP/gUKIqJJ6HvtDWwQZrv2D1PrgQYnBJqFzSligdjRphe9AT4MVpPd
vmbphB9TEYEdCRxiGqab0SLqHedjeRZ18mkRzNwWHkfGJubwDs0HYodlP2TCIVZKNUeS4wxiRkdp
VSsAxxjxRZLTL2j52YZGxQuNq3I7QlqnqZOm8an8qLw+ZCMW0Dtok9Vgu3FMWO1QpQU9h65qWKch
WQ48bylHpYJlJrU99uU2pCwysd5d4kL8Q77CgId1aPMnesEqoP0dDa2jfI1TnpuiYbYP4s7uTDxC
62osYCdUHfzu6r1mW0Up0zFpEQA4ZDH/OQeW3nbMDJdllVFZHoJ3HixspWOd7nEyw6cQ1c7ik9uw
dlLiBdvQ17HVbOa1y+gbHFL6dmfGopGB88EZz4qN8iHMChcvKMGpInH2va46pTH+w7Pco1/WjziO
7C2Npt8qsmNYwj2eDCqh246y5I07PuZ5u6stdPg17t1664QKCEK5gOkGr1+1a9p0K0qrAOL5Cyn2
IQjoKK3ANRvOJXC4LBI/egmz/oXeqp/WeEyBj8C3Z9aINbVbG/DPnI+2ZlZDd11Nm1637yvyoY3L
qYxlFxXOT+eFiP6I8SetDnmtk+ZO+25K6uT1T7dFZGxtJ0jZbDGYcBBosDYytpwbxUXgW5ywe3IT
HmMXoBTBJu0wnrACkahSnBJ/0RSdUVzhen5txYGx572trXBtxQybzOpYVUw+7ZCB1C/d7//bCP5g
I6AMI0Bp/b+HenYyHYrU0FVPS/r+v7AS/+Yq+OdP+KergFJzdHQyHRZzBJpSkbX/6Sqw/8uhzEdX
pIdI+zQO/ctVQOeTMH0rYBkLUeNclOf/0/kk/kv4QYidwLIRXVzx/+QqsDTK/y8as2ljKYAuZ9oC
xd0ObC2B/0VjJijAvoN3Czpo3KGMbnoqZgeC7akZ7yVP/GKBYuQSsaXcj2AoMC5yD9P2Lx/gvzEc
/LtyodB1AhOUqe/5vqtF6L+8DMbbzRhFvIzcMx3IIEob/OpsIwwyKePIEbE0JICAXjyqkc0xq1pp
8uCy570/xY/4bPaTZ+xccINkBzeaVF4wl3d5NHEePSRuvI0MxSCwP1T5tzYRa1NF3zLVvnsSbEsU
5BvfPOHq2eb0SKIDv+TmH0wVRK/+/lG7fJ22CeUBPOBv71HYis7WsINi3kCXhHanenSXCmQZVlxd
tRN7r4JMDM7+4egvvFnSQG1FCOoL+YnNEGE3JE+kGED850//N4X/1zVA04/jOaEfer772zWQ93C8
QOIbPNjCdZ3QyJDkHBYzmmhpXF6rOP3DL/y9NYPfyLVNbZnpwRMJAltflX/5ul0wOiZbOgabPD40
6X8A7Ut5e1r+hKq0koVA9i/5cPgUyGaCEjT5VhEQV27/FdvddnGouaJO/Q7RcY2P8DlxwPNl5caK
Tx5aSktvplxCpPfLEBqrKoXT6DPVB+4rzPH+nz+/3/sy/vZ2fvOJdDl91I7H2+mtz2UhRjNSTmw3
Jx8osaZ5wOzAHbhdSGDDB12L7r5k3jrEtwboC0TNNgOHZdO+8IfXxQLy283Nx0xjIWuMcGw71H//
l495Ycoly2LhrrIMplvVFRTIakaLKAQlVV27C2MHiRoCLlxWhuLg6No/3Nm/vsr/ucCQbuS25uNl
1bLd3+wjZI7gn3KGWk3tGn0wW+h3ltLn9+XyNRKACpVcO25/alMPuh9tNOHVUe5zUFOO7WBND7tb
If2XhJGYL+qz54dfW0vtswB8LBvCP3xk1m+BR/1dutyhjva8YDz5vQXMHLJmTlLu0iEU7AcT6jWK
i4cRMJvjbeYx0w2evD7eawT8tLBRLW5zS3soQuVoxM8zUJM8MFet/bmE7iMozANa4kmW9Y7n9Jpa
lb1npKcCK7IhLrMayJJ0N5mStDKadQJFOZPDzmOjRbZ35/Q98DD1MPrl6sg2cl9X6DJuv4NJfMpZ
EGXNSQ8wWVNXFwTafZ1yTsq5e3L/S02RMG4rplwTWEiAe0mz77mNcHuvBav9FOQHbroLTmSyH1iZ
YvRB4EJlFHJ2nbGcRjB/ZQC/Q3btk2yeh+mOoJgxxBBwPJg0xvpaZ0Ji5/eyjs993MsdSm/Y7vq+
+W74yUc5ledU9XyKt4QGnmBqXrNG3go1bngPPwZFs9sY0x5lAkFSzw7bocDpjrkRo2q4e2Glxzz0
1zDqi1WAAbXeDL6P+0zddWGCVXAFAET5Uwvg3zua/noR8Hj8nzdOIyoieILCCZcgaBi/aYibKIrd
MDrP2rDs8rsjhjS2mDU47JSkCeMOCJd48qBwM70q6/fRag5/uDr/7evCncg52sGo+PvrqhyPXKjk
4qTy+XEijmnq4JXnAzNZHgxJ2A/J9JuDAu4Ze9heG67h3DQOTV1eskX9qRPwV0vYbzc3jj1TuHRT
Uhf362b6ywLTxa6fc0JnHY+ooMbw7CsGUoURfxF8Q1kXkY4c1nhdONFC0cK5xyhtoc9DfBoh3eAF
pL+QtpgKkUq3wgUGkRCgWkCUO/BVLgUEwVkCMHzOSthYum7EdazHxfTe4tDi+GjsrPQHsDQIC8nW
tNlkm9Wv7ooJTsaU/6kiUFsQ/9P7/W1BpYCxl4TmWFBboAIUb3TFMwX3PKxIM9XWbkHwdKL8mhYm
ZI1xE6rvVYp7vM/OsKjUnxarv2/efD5+lle9tuvn6P+8TAceJvkEbmOVLC1+uGpljTa3N+xA5YNz
kNuWZ6ocnAesA5xBqOvmunWTP90u2of490/lXy/jt6e5mLNoCvXL8KUuSQf1bYPGt/0XXGd/2Dn8
+y/gX7/qtydtGsZUMOp3uOTAxYEblMB0Yipx/vON9mvb+7e3hAGRJ5bFfwe/LQC4fQF2N/otFfIk
6atAx9WbFFGT52JoJicKBYSxW6pw3RKMU9Z0N+nCyI92ODwykL653uc8YA0ddipTf3h5lmvpF/Db
C/Q9YB80DViOaVm/WXSrMIob/PZsIMPkVPfgSqvAVPuBlOyuipeMqEbyWjKNCt0b21GaFp0Fo56Z
7WqZy50/VffQydeCZniKmMnfy61dT/6hlMa0HkWDyGEs6RafGbRdolF8w/MzKSONRFEzMXHqcpay
SSne6/nZ5V4xr7qUKLdcYMXEfYhXrDKKexum70nTiP0SCUhtctnYuQ+NcfTzvW2WyaZO7LfMfh9H
5jxKJPJMg1+zdoKn4NiXqNZ9D2vIsncuZ6hD2pfmEeVsbZRDurfzEPlB2DsPO5yZUzXvGOBiKe1+
UNPYYQHsT5Fd1ahN2QmiYgOVvfi0GnVALv3ClgzVriqYUEU2OXXrRzJpWdC2D0IJoB9jG23hh7OY
BuRkIcO2ZqPucelC++y/uJP7Sqjxe4paCxNnWzhYRdmR4AgYf3TRzypUj1E6/IidqdyAKQJkUqWU
M1klk+SbZ0b1LiqMeh2BODr2y4hSE9HW1CNOJca09fgO2zk5SNmeZJ1XDPwCOJCv/aSiHWhBxlBp
RrxN5YLn7lLwfc3/yA23warjU68NLM2GGbAeJIlMz3haMvZcI4LXumqpT2UMTXjHgCrehQVztzTX
sY3hKbB9et0T+NxmThO2kvjmqIBIuc7K6Nwhi5OYDcGctemXkXaCi1fmzQaAs4hnuqoc71wZCa1E
Aa2wTZiwGwnJQCyp1AD6pdzDmrQLKnG8lhBiP/bglGEb7wfQn06OfU0+qaDENegkwOJdSXLnR+0G
PyoSYNzr1InCkMKoikDEVIdsIegV35SMe31o7dS0VKXhnS3m8lxAEszBxpDGe2aW5JwpMSwj/732
St2mUlK40fLMGDB4Td38GXae2OY9Q/gYvXWlxjo4wEmguMrNcSDF+T5OTZv+iMA/eeqwiPAs6Y1Z
ycXPj7GvvhRF1R+U96SKullXPhBd+ivPlR1hK4rTfVxOF2OxrH1RzD8juMRz0bFNLMmN2wKSmUEB
/BK5Z2swCNwKd7pW6BOKHimjSnZcNpgL0CrukRiOAfREAInOSzliRUEjbkDkaWGN/eoqNnLcDrX3
XCivuIRZte+Nod0vFpZZu0/3w1Kj+4aVubaYvG6IGDUex06Q/VdM15u5r0rSeF1+hAj2XhXsu6zW
eJ6b5jKF0CLb7tTFc7BqKKokC1Q89bxhWP6sDDYgUswm6cFwhxsuv+HklMdmcUljEXHOSCN2Pd5r
QfFV8FlbcXlNDSyPwizb7dLyieGYnXfUEm4WU3yKIOl2ZTwxKaNXkZXKKbYgIkA8eKAwQLDiNPaf
RYrbNjGbH5gScwaosjvZnrxbw9cIDi0ifYSVxYC07IXfA3MSeydN70NpUWdTcahOjPUyW8V9eWCk
pksp4mJjsUeh2eczBCO5cwO89Qz4XRSwwzBBnRx42vhQ6nBeDb+4xj4s1wRPrHLKrSiDZjWS+Kwd
DAOcE54p7MIWkGVfZ61+jLFbHKXXpjsJn3A7SP+bRxHQTfCdL210ngYBqZ/J8N5rsn80amQc76UB
Jbpo4xi+jmGARwEzOqp7u5+iKdu7mZ46K6c+O4N/8XLnOcFwtHat6kE0lKp4jInXoeigtwyps3GS
QWfoPyaEeMhM8IgSj56keIjPJj1SPBiagxFIiy1dEOOvI07FIN9bqHFJ5uVoTqc5BS8OIg3ecV/c
WLPg9PMFoSpZeMmnTwrv581YUVLhKvsnTkA+IBDWNShrEyoxzyTrZvtk9gbNux4ayNeVX/7IfMhY
onjAE1fFAvB6s/MBZtujnHe4BmnP8upbSdyz13TtElE41bztjEG96skN577pAiPv9wFw7hZItx0U
w45SwOM45O/FOLLEMHaAzcErsOM7/X6MpyWydtBFb4GkHEZpIviUtZAnYIR7mhbeQo3y/OGh9K6p
polHsCRS8OKp5oyz3Yd5OjxCh/sWtJDI4Yt9KLj/qr4VHpF6zt/Guu8lBTWaY46Awf2HP2iEmpAV
hXtsAnAxjmhqDLWQ0KHQ86j9RUdvXlPDfhyMIt64bj4e6vBIDQ9IFEUIYdGM9WRhqoVP+trl/ifg
2jb3erbNYbYpNaG9BNWegWwfQLfXExZy8HbJapiJXc9B/yw16Z0KJmIByIsURJVbDAYOJx7cvTJA
YhFe8z6I4Cdz6UcBRB6Vdm/YPaAbvv+2UTMiUU3KU7PnUdPBki1Qpi14Eq6upFHP4YQcHvfAEDPN
sJfNB57gJ7RzF31XPXk2WdzShGXqgD+nhrB5iixcQ5Wm4+cCyJx9MYHmd5Q5k6Jr0REgEqxC6KOF
ZuwbQ3obR40F0/x9vlLsfBiD4fLwgDAf7YKHi6Wp/bZdZYcZkP+kgf6pASWsMJuTg21Lo+uzDeFv
9scdlvzC/nCoBnB0RwAJcoRVgNncIDNsLvMHuYqO40hkoVPRMsDOHwWH4gHzGwy76phQRxAL/zM1
zGuXQrcrwwlxA+MpOwmQ1pY139vovVjYKGI+PrZSlVel4k0fjt8zs7iK3obJntLe4eiWhFH3JRiC
ZSN245tJlQJNsYiFul1homaB24tDFxhtQuD1Lo0nNlC6leEXPrLRTQ2Kygaf6gabCodUdzmA7+Zj
1P0OjmCGOtc8XQEsjroDAnATgmiqmyFC3RGhdFvEpHsjWkkdJuHvALxhNz1PPb6iZSn2i26cSOBc
ZpPLA7l76/3gR0A1xdzSITkQTMDz4mT2LaLCYqTKovmeUGtBKRjwQjldfBRyZMoKJtO8FZil+Rm0
YthxTPR2nJ47xi+5bs4QFEJAeaBNI8q5vYbmvdM9G61fPAXG9Ihxnr0NVRyZ/2AsXBo8mkZ+GFjF
HEoa6J1uQ79jvhIyf+rG4NBQ8eHlyWfF3LcnCFyG+a6PqQIpg3d7ALenO0IGW9rrbsLzOOkGEXdU
uKm+5SLzN0TB7Lb+YUGsevRTNhZpIfeCIhJTTvJiUk+i/IFH9zgLnFsIy6RPHN1lElJqkgjvlLXZ
S0PZSZhrh+Wqno2FTQQVD6SXSeuy+9I9KZBdwQdj3Vk5lKhAa8/p3jRAZdCvko00rRiYF9sGQcmh
fSMMaFpS7SMYI0ipyW1y6dJFiMRLu51y/+Km4sRFfsFjeotT2N6mCPc1dQ089sDKlUXgowcaPzD/
sXeBnjT1lwS6MZmv7OLQIlPqOpmYXpl8BGxQ6aqZfAmuId0zKOjcJ05bs5SDeqefJiiKF8g0MIHx
l8iFCpvYysptKgr7YOqCm1lX3eQKL2Xs1fRzvbJJPE7qZ6qrcWZUfFuX5XiRyXR4oCSbHh2W+H5j
1N5lNqkrKd32Sq5343mU7yyF+SAiSkJ6Ju/0g1LzRLu6TWOPQ3PPRIPPoKt8LF3qg34Mfck7t5l4
cFR4G33r5vK9khJ26Om18Io9KlqCFl0XZMjlp9V53iajSUg57QOIkROthfwn/EIB06Uh185xwsXz
XYFxopRI6nqiohSPaep/OAFfQRykP3hhwBSDL3PafbNK83mh6Whu+rVP85FLA9Kkq5BqJPfeBY3U
lO0rvt1tWzw6ZrNPjfQiLOoTM1qVWvZqzOqH89BZ+LHmC24ZzXKPXrIh4rzGQyzwNMHMhGWVjxQM
GHGA91OSqoqq7txKme5NSzzSfFquamvG2GY8lS0N4YwO26U6FgL4ZFUqf2tMGSJ/psuInxq3fS/9
cZdwjlwpnPILtXsrO3FXVu9d9ZxSeZQbq479AhNSOSRbn9xBsxRvkkUMgzNfSmlcOsN4ceZzzxkm
s4KXTCOEcPsNR9R35qnLJlHJNhycU6BuQWbsagiblEIgYadU4M572LZ3NbvXtJ92aWJQSkL+w2HB
1ngU/E2hvvLoR2ZCbIbzJvOMi/FidbQzWcFXt8C51TIWyQS5Hr2+JK9C5QeT34uhhyDesq8b5kry
xlL44EZiPUXzJuIwbCU9kfHkuZij3ZCkZCFcUkukrCA7dD3h/2lldcalnqGQh4B6cBbJwv8ykBqC
WYlvHTeB++g6PMSBbgVdeQRm6ot1yUrsuhs/8042EgZp/23rOOBe4eTHyZPtkgswaM5snUNFjyel
9esg518LcBsPPfGFeYNFaJ/mI60w1HGxEQ6Gc2m8DUzU1MPc3y2MVwWm7phEXmuINU5gaqMOPqLT
PNFa13rTVpn+F8eb9yK+mo08tWWxGd14b2FcUJ4LOR7cXfFCY9uubr/C+CXPAjsN4LdL2wAA9pA6
63CkNq1fz2WsDReU7KWngArlMjYujAAw91Eoy0vTH6Ye96OI70dj3AoSC6xtZs5geOiPCyOFEsyB
J5LHjqODZ1JtQQRExvGTGU2rhnxUtDTwm05MCfcV77FVxhPC+VbWHxmsi7k3LpGZnAT4e0VspqFc
o+6lxBHsXJU9siBTYhibdx5uqQmPP4LR09TdzfKLi9aklmR+mFn0iTloNWon2+Q6EAZIBnGAVHuB
GnXSX10+zvvSouEWFL2Xcili1dF/7kquP3d5iLrkZIrvHp6PGuaYC/1l8p+VmT7aQ3KymcoPBqwv
ik+VpBVT6YrFLfmKg+50jUfJ8l7k4Kvoa7CGa2wGX3OPDAoX/Ehub/G7fa4br+3v+LEyxK16OHfZ
TtR4dAoYgziX/R7JC59oaX3XTZCW+QR3FKbqz3p4MtlA6on7QgliMPUbZ7wtCTjDq1lTjwXbccAD
HniPFWORHHK7BpDRGNrz+DGIhC11u6fRB6Yaaz+nJ10wnfQUwIJeMWD6+Gm5iX1nU8vqov9/sIrX
I5GNOFxH1Apa1Klnudhb4G+HVNATR9lzwRInc2J8hGXZ8ysM2zGujzCZ7pDe2FHR6mM3T0sD9t3z
N0M9be0RDFZmbluLoEJbXRk97UXCMBa8cezFb3VGhBdCxTEoDdYTmP44ZTLvv7k7s93IjW5Lv0rj
3PQVjQgGR6C7gc55kFJKKTXeEFKpxHme+fT9Ua7jdtXftvu/PYBRdsEamByCO/Ze61vXOfG7KaKz
RJIALpqFOYKgd2s2tdnZnSok9B+zC6NuD0Tnbci7UC8o3B/lFC01ZolFW191rX8v0nuobxrYqng9
Vg1a2sy9IvzgvqbGzPQUm/rjYH24RspT3K5GZe3jEgFqy97N99XL0Co0j8jGKcvWXi3BCzOIY4XS
GZuo2jxBmRDlMtS3bORWRnOFnnenO8Fr58D56otT3OMOmqr8xkY/s1Fd64Ia5gC9rC1WhSRtW3sm
gmQfslRVPsWlVwPKQlMfU+kVJq3anF+WdBdBqMaYTce2t7DYd8tZiQQvcMA/gMlarMex3Ac8ymC0
40XRlA89CqJKREeN9nJFH0xGRF63GnQX2j1xdUCPE6G3SpCNguDQiGztp1Prh8CkelSG+tVsdcD+
vjWwEyyj1F9Ki+Il5e6DCbKRfvIRZsMD9BaYxdU2JlCEKrC68wefPQqnK3GJvKtx4EYSNxX+xNDE
thQvyS3YjhgEiik7jIVaO5oJLrxdZHQtKWl2WT1cl7W1MQ1zGzTJVdhhd2xQUtkDlr46yHRa57wB
S4aVTordKYz08+R445LwqxutprT2gJwuhL7ra1CbDpMqD02crygeoQndoS7NjiSBJEvfjwntTCyX
IKjrDOVnQFTPtuyIJcfVD9KNRaWL10ngbyiDOsaJVVDepzanNrHFwGwNiV85hh5b78+UTtFY2Bs3
Sdc1c7CmO0uywuj357e+nn7mCPWdm2oisWbc+kFEmKzNaNet7UtptdcSeLVfZ7cm6bOseBgvvTdu
kHVTuZdOMOYsXd57rM0a9nf0iVhMrwqjeC57GkSLACa6dsSfcHSSolw4orj13DFBN51d8TrAQBHD
kO+T9jpzwTVmxjkf0tu+GVZtjWI2MrwDfoyAEqZ+bPT7uvKgm7pVAZob5DWHZef8WJXHio6POkeu
uvZ7gUgcBrci/wIHXH6Lkpx+lH1XGvFVn0SvpeTwMkTC9VWeK/LpILboXDWL+PHecS5t2K6ITSU9
WH5P4UcsbPO9s0ZGu7G8M/rwFOW8ycvGunGY+14lBWCBEXnw1zzh39JSXYffqrzOP5v/MX/bN4yt
jIqC5gsJ8n//dslT/vnbL/nLH/TTz4Ut8uPwZg7KT3+Zo2ea8dx+hzX7vW6T34/B/57PX/n/+z9/
kFX+QUxF9JVQginOX8up7sNvMJJ/wrL88V0/JFTmrIaaNVTMYgwTzcgfEir5m6sjkHKViY/cVrNO
6geYRTm/MRUwfkirkEHwTT8kVMr8zZh/lKNsUzcMpiv/Dpjla9Typ1GMTmMQ3ZKpwFVINEzyl5kU
RNwU+3nYEpQAOjjB2JuP507REM2i9C3wqngTNmprAltf64PB8MUf94VA0KiPhIukI6LEcgrvePtn
tT2s/3Qyb38/jj+zXH4Vp8yHx1HBjUEBYklLzdO7P81olZYPSKH4HZ0ZDptA/z7FwA3TMn7oYjCK
+MhZs/FHkV/vLydi83hJtLd+hHko5G3YhXMwizW81SpnhmvnAgVnUvzTKPOXGSJHaWJbQm4xa9sA
7f8ijuqxizeMlxpWE1DJ2WSY155OtAAO3Fh39mOmyGjJKFnH4j0BtSInu193o4Zoy4L0WPvOjuCn
cV10xHP//RlUv8za5mNzLbj8oE5s4cBB+/kMChuEmeExrzAEWVwqQJsVaZlL3Z89DR6S4sEfKeLK
molOa94V4LJOBQjGfZAJY4lYfTV1BbHT1DRVCEkzIMd06OFwGG21aJKRBNY6C/d6old7vA7+Vsu0
PQiBhQVaz2rd8n7Q4zsnUox0Al//h2Gi8a+nHs2MDjbcZZA8K/B+/nhdaZu25yakzhU97IBKveag
9lYOIXKxnzHKM4FrV14IBHvMdXbF5dZ06XB2Xn8/NOGtFrT+Vdvz0o47DKZFaVwkhsMFpOZqRShJ
5XrBqh9IQTcGsQld8CASi+KWjee0cLne2zIXW9cuKc/9sCaye3prMtIWI0vBICBGXavFEos95reY
kB9yCpaThVI2kgVeVJwn2RkP8z7zaRmn7PwgDbebf7gHFCfh54cctQVjX1M6WB71eQn681NUBp07
2A1qE73Am59Wz4GdodfxruvGWU3OR1ew3dLEmRzSke7gLPm1yVKxQIGAyJllLwyOyBuBZsuryN+o
OGFKNNXo6AsUwfmIdoDkwiaU58CLSBewUVCbswjPQO028a1D6AyLj7iXe2B2zj89f79oALnHkZTa
EvGTYG1EFPrz57NGsKKltCHX2vBuZfIOJJG6P32PkQsMNocYF3BPMJsQX17xR9xoq1omKPIZAC7b
RMfAbtM9qZ9tm54WCsp/uALzU/bLFZiXf6BUwnYkcpOfj5DoKcdSA2IQL3eeiiq7qwHJYB54ja/Q
im3LFD9Mj+mzSzl4yQwu8hBdyyF+d8EpAPw6F3HoLm0H5XzsrxGKrIcM706du5csTnCgb3rTuQzU
QWZcn9sxPkQQgkj/dS+ARLGLkGZUzEnaf//BvrStv3wwQ+CnYIExWV2cX8heMtT81C9ZVObfVA3u
pRk8EmR7Au4YHTmddjEC/2Ey1Dmcyl2holMtuBVqHXkZFwfwCPL2jl2FB4y1AWeQ0J0LE6KXnAhZ
2W3OziXyCE7CkW8KYioYF85Q0NzYaq+TX70i3jtnGRgI8o3n3ni0g0u+1wy0DWbSbFxwiBgVKOkr
xa/SjZ4Thdy9DN/lmN+5CV4FO3K+BSo4/v2p+X+8u4CdwVSzhHBNXem/PHUF3a6uUTgmbOE+5OBa
Relc4kIDKF+Ty84uKjYJ0qw4tuBrI/r6dW82IdVimoSfpaKFa0XBJ8iMvZtEn39/fP8KqXIRYFtS
mgi5pZT2vGr86d1amrWNv4FL55XR+4xoUlPzHKekWQvvSC/gebC8tWaGn6aeXwURh3nN58S342VX
9U7J7Dtos/exiz9FVT7T3P/MkDcNDdd9jP0zJgJ2v6jPDCJzeEHPHogieSeidWmnxiMEJ+zw2p0+
B6lODYW+VqmTpgHTzADOG8E7BlF6bOQhYDH3CPkMPnsnBQRLgHmmKfg63NaSBz4OfYAARXXbQklY
1PN993Wn13Z5NSU9YygspZHB09A59h6J9NkNo8/Rit+LQZ7bwjpPfoLHD59NJG5T0zzFfHjEoNk/
PCzWv76LXWT0QNHoelmYj34544NtlPpU4jeZHD50TT/N8uxLn/BABJaxFYG/M/XbvjTOX0+PDPgo
ac4jT8jL0X0l6/ZJ4hdUqXHycu2cKLGvmUeFvtoQnY3IgpsmtJemFt1b1nx/tThZwxGLcpgW5JU+
2O0HK8ZV5eCyiYrvntDPDVM2AgCfiXzguSW/xTSC69rQlilmvEIkNLebG1ExjC/wfShzXBZTe/Qt
7Q2s2kWYzaEOyz045QIljX5WwG+0qFS/X4KvpafQ6B2P3re/v325QX999+soci3popGB7kad+IuM
aKrNwtAjOL/NVJbrBliE7TftunzEWQeOQ0cTofvsJt0pXyWknoaGT0zUyGcrtB4VDoR4MtuQYGCW
7axio/TyanCCeG3oHbGsuboZeqAioyUFiWUe2mwimSzW3kUGjmaThQqSk0981OBHa3cyrkb6jLzr
22dK2UsyWes6wBAdi2BNoToCEPdRtzV5QzSSTA5WgvSywLYogzvmF+ax7FBr6BSstUf7uNIPotDq
gwIeBlOopYk/dFd2NkESaWrCpQOIH5yWRQDOM2KwuMaRRx51M2yY5p5Dz3ur7aDYREqelBm4DJGw
mrmUzXWdIgkK3VvXpaNVpfIxD7muMaOaiW304CBr6sj6dNu1KN2BBHBQP5mIKFrUyUrgpUE0oi5o
+nxlIwo4tLULgxpyB5yDcUog1ZOtscm67mhVJAvOZyVgOrUsILrpOehmJaZHs53jLTr8uT1qKMrD
QAYfuP9nygf7kSwOL039XITjiTDQfNm1Ubosy/DDKwYNH0Sx7TNFrLT04m0WPeXz5sPo3Tv0nozT
56c9LluIUdH0KImyhd9DP0m3V76KabGUySduQnbjIV9jmJO510TyCCm4WQwEo+XujegYFOYOES/+
UO9yCmWlcRp8vOWrgMjNKStmchXzf4+MhSUaqHXAlmlptPYJ9RE6AKc8+h7t2K/7T8ztH992FurZ
0sZ2ndOA3ZVFI1bhDIOvI/qISb2a3D1wCaxtztXUh908RSWbZqLSHqPXKXT3AdM/ZlodyTL+Bzmw
OuGCwUYr2bDh3SRfG4PqCKssU/R9OsRxY5c/ccFpVyVq37MsMY12HknehhEA5ATTyXM0mAlyppLG
A5lRxAIMyfJEAW+0x4x5Ld0zzeA2Cra29ObpXMFd1jJEZPwNVjvdDd0pwhYCiZtwlEJ/1DoWKUKt
cPvloQTLwgKke/z2Pi5umsriv8x21Vqhe0U/0tiSrXE7piB5vmJRIOkCtkUr3/Fsft2NgwEgODdX
Y2jAUUNkYA/s7ww5LFFboyJzka0UDpMXfwy3Ud8eqoptFd5pnBe0ub+elgEoPPIA8TwZPIlMkhek
EMQbt+MdO9nTTR8DtID0ts5sQqvz1LRXPVgpx0cZNhS2uchqee06+zA2iT2Qab4qNfuxEQUISQ14
Y+6CrdbHqkN61u0R6at9gTZmybZoIYxYm1kMxhyI8OR1vAlzq2fFSkbzCJU3CsUmGBsDRlh103b1
bmALRRZPsGRPiX244Eat0k03o6Iyl7F5GL/L3jWJ247fNJP25JBU36B6vuRabOwHq9iy5/tUrUEX
EKUSdGxlrKJG0kybP29lfRuEk29IzHz3CuclCvR07beVvtFVvk78ER8SVMp1knufhiw/48p1trkB
49GzkmPlpPXKS230X5IFgCZ1s6JdP8VIJXM9PpVmR/4o0MoKsADUk0PUQxk1h34fZzTcsoID10Bo
4+twVthBZ+FJv2MpmrY2fvQFrz73yhve3Orc4Ea/AuIPPj0L5ibdyCcoAXZ2fku8uIM7s0Ncs51a
2HCDpjH2FTmrMI8oQarMv/3k3PRIy4Rz/DrYr4vrGWgpbdcAQ4R6YqiNpSqJTxdlV2yIh4JNWBsI
53PxYRets9cKdBA9QH0VcSmAt1elEttORP4qLntUCe2Qo9L5bAKGCZ7iqfbG29yInruoIpsnWKIE
bB9Ri0CZDyj26Quge5MpCUuTURyqGElMYHSHUDOiW1Laa6ndJmZ4PybqrLoOZgi6OPTYAnCh6TCx
nTKgjdhedXkUjXAP1eDcagKo7iAeRrCMjQX/LanSkyNoTFe8NQC5k8aph09Q4YtNHtG7J9uvrKHS
Sldz6ZvXuzBOn1QDlg4Pr044hfka2eYdUxfeGQYbaV3Py+s+1xgZCHhaXXgMDUAhOSDNjW3XB+at
Ylt16TOvxGRlZGiljJaPPJqcW0KV2FXpZNbliXhIC3NiYo9hXO+LYtNlDNotGqvrVOtwFZktIdIp
s1Td2XiTfJz1sYmpri0/MPbmZCNpQE9UBRrKAoUOrU6miZ35iHrGZj8rvGav4ceD71G/mJ1drvM2
V1uM0cTW1HTKZ4tq3LHdBr1Kemofw5GHqAYdkBY4A6SiH6or1CubPLODfWt7T2WiqX3tAO9PJcwN
KIXoayUiE1WXq9TntMOh2HoRMQXzua+ccI0XfDiEQ/gJxOM6TQhoCqTzpBkpKR2xlt0ioCvYBMzo
Nis4GWPKAP/TV8r7XM7vzDnBJR0tcfDNO7wPpK2zhVyVcEAig9a130Tr1nLMQwFriK0X60sd9Hd6
iqbTL8ueG4NrozTdWIF4guTZk6IwoK/BrlfpT61TvQx2OC1qMZJa6Kj57jaXecyMurOmq2pW7YVh
3WzYNsYb5AbwPwoIPZ5GLFjOWKvBUr8eAgSwWA1xNwJ3bBkp1G4N1jlhDxEHJJeRdE36OSPLVVM8
OX1+MVsH8m7StwthWh0rhPXqFRk9lMm4ZmElTtBhJzchdUQRAP3THdSIKouW+NelVdyjEsLlniJE
rvxoyx4+ZdDLVfBnJ2QRG/cADmkHyu62jP3+kGv7sUZlpUcdFnevP5vhmJ8DAwrdiF+wk7wma8ZU
TZimmIQIJJYTDnXmlW/8aHMP/36XjkAKRcIVYmff7NhWBEyYoPbPx6pV6bHQ1Mvk8/qsh5py0ktu
q6odj3FonSy0tGhbdtETRqZk4yTaZ2LLHfiXUxnEIQMLRN6Db+wBr97xdrbXeo/oy+ppXlJQ+dBA
p2ctB/Dep4j5CVd9S0E8dsKpbtK+ZjrmiLXv9g/kmbOaSlqhX4WSMSSfXktTwUiTZ09BS9EkpWjF
nVQn0bC2SY/HzpcgQ9cIJ/Gzm6xHW2jXXFaItGiRxmidKV5+DCVROKtFNqG/dDuEgEVUbAMRYRwh
x/Kqr+OLjy1/5cfE3X29tHuVv4y6C/ek5aWuUYstYx3RzBduWHI3Md17y6hECSjhhMGxPZXRPFeK
wqNl9slC87hlUMNeBfSy8Ek57UIW5Y3l0kFLIm1Yh5L6E5g2YCw/osLPUG1kuCvWaF14T8B53uRB
vRTgFDexg7DHojjCjBAe/eLaiqiP6nBgWVLduY5lsfYqng8ATa+5Xn/4hTQZo3lEBDaQBqepTyko
qa9F0tGg4Z1X04zZyn68dtrs2dSHxzbntRpFHROs0fjm1Qf4Qcj+GhdHrMeqxQ4Ul+zYbWVE9cuW
OYdy4F6TNk7kKYXxqLEOxt6bE2PPIKCZTzOf+6ocKtK7RmQSNc0NbbL2heVMSxGnco01OF+DM+lX
YDKsVVwRFZLNevCpKzdh2e6GYVLM3eSq4U7l6AZjXfnh5esd1btXVmNukDBfMkcLTlwN/E+Nd9MR
xmOYO5MeFfHy9Zr1zNk6jUOPZUzYIaH4LszxiI4XHAJF6lxNOWVZLJMwWndp7GODhAmrYyCA9pLs
TQMVgynpAPDKQPUfhycR4oHkti2s2l+WBAk6xbTX52hmr+0vkPG4h72IUK/Wm6u0Fd7ScR3lEpZy
VQdLdNbcv0Zvr5Kp/yweZVeHNza3MnJML1wFLQ9CH/p3k46y6qtDW8eQsjRfnchAoywJMVfJSOfR
JdINhcFrMnlvJLBY+9ROT18lMJJTWAsTs/yv6xDpB2qhesuAnPtBix8Cjf1Rj3snJ71qWYM/WLTQ
oNi98DpyNQzfMQeZqOZMXlSwQmnEvpAxZJCOSL4iPg8qnnXV6fArYSOhsMAcSI2tm/hEaSaTa8cN
7rfguADkS4h6WQJpw+JJjBL6ZIRIboPgGc+DzzuLbWjcZhsb/1RUZmSjuzFxbbpEPyxQkpvOzmie
omlkJkI/CPHKhRLhTga9txC88ZdpEkC77ZBIutZtMW/9TCt7ob0SLhPLJ/lPu4QO+oWwjfoPgK74
uopNb9jIdmPMMwo88+7rj0Gyey30amJ9pAWQZs6408A5py2RLyNQALavhNcOTlav2yIjRCyTERvm
Kd6OlENZpDjkIr9GylJ52gOnE3Jvd1dURnTf6varCKrLyGe+qv2O7ThvD9lWFbrFnHbzNKpt6woc
/pUrjiLybgZtAIuYD+KktwkHOwjcIdQ4x9iprwXb013qECkuK/+O2/ClyuLo2bIJg4zi2atXkwKt
kSZwMPJMXXehxVZPNKeY3M/txFR5Z7rsWpvGEFdmCc4Urfx9MLnq2ObQdp0aqvX8yxjnU/66mraL
s4orG4XFqarmGitI76PSTyH7MaQ3md/snRzLYOtW/KKCyKLez54H9r564d1IUJa7pkrBs46Ze9JD
fUeMC65NOu83epJeS9T5yNZslw54vjGHyb4dZuQZK1HNxIzKYdZ0WbHuoSyyLpbAnxKp9lp1c157
NpbgUhAZdU6cw/fL9OukQZD8NddRvfdAGCF6qnpWcNpDfPRy6JytdvbAsyw4692BvJZggRDtsQ4z
8zKlaFhThoK6Ju/trrlRNu1tLNrThd9Jx0rb6fVIBZiXYq2RQbMLPPgnVSE+pSBNkMjqJ7+Pq11h
afaxTKNjawOuIUEy3uOK+VS2J4iGMmjxjRYsec/GpD3qUOy5Hnd6LK7dKUMYFxYv7QTBBnXmpEti
BtIezVkBWawJfcih+b5xen8jcwAlU5hGu7iwL63UnC0p634OLjwz+rvcyrutN/RI6hE376w0fC4M
TcBbJJwcRf+nCwlaSr/YjSlqgc5Muj0wRBAzNe/gMjZhT8jgzYhxK2hpkO+JfCExquXRTSZE4+5j
ZsbpScUqA7Tm8NXmKWcUccdPI52tateydprDZ2Rw8gytfMuLLFkMAXvOtLbBf7vIZI1GgKAzSUOq
+hebTIhj5pfxasYH+BGUTQ8iDhtynHRTuiHyL9gQ6Z5KnMHJq8yoh4mWsWlp+HtPK801NT6zyYRO
mrB8d0uuzTeKVg+VS7DD4zXvc1ok1npTYq8K+SrjNfaRZKIzfykqtqxeHABqaz7qiTd9hTSG1bNY
pFZhsIZTiCQpFuVeFycbkB3pa+IwucNTxn4k6QnUtVSpH0qSbk2DCpGNwD62o3bTRL2/9NLS3HYe
Oxd7PLgV+tHaio5+61wmW5Dqq3vF0kBRHk7uk556bC8vCWshc1c2+FZoHLyUSkmWz9NUwRLNc9p9
xqMZ9g+txbu+crdpjsgrNoXYDA2V7NDOgIQUdJ1mjiiAnHpA4s+AI9vZOTeh7wLCFu5E/GodhztX
epehohfjDTTossmWi9LjdenqvBvhc1/Zyt6YmfpmVJzaRPFxy7xat053geqHQpJXKtBoTiK8qGmZ
9eABk/Sf5mb6r3MzqiclUCAADIBaQlPi5wlAMLISfyHgxHyZHSw6BNjpdFCXYhSUGQJKYqlGgngH
d1Pb2lMbdMWuNCtgnHlwVVXjvjEVKnQHW1GijQNAZTAJ1BHU9qP+LUs7rpWWoUzz8XdHE9FGaRre
UYlF61FClMttb/UPfeFfbOa6DpfDhX0g5dzWMH4ddsphwEfTswUBvcTAtWvWQ+sPu1xj/KMAWsyx
6E3D5mfKPgGSgwav9HCVO+ixcxK4OoLAhC6uhJu0J9Lu8t+HAD/kKj80Db9n4/whjPnlr//rv5hO
hlJiFqj8tUrm8S1Jvv+3j//+v/P65zDxH9/5u1LGJqfIthBRuAb/0h2bWeLvsCGLLCIGUK7zNTTh
qnIj/2eEkfkb+d6Wxf+dQR0gh/5QyhgoZZi2zIHl87jF/Hd0MhzBzxNcZB38Ciob6lDB0OzXaR5M
yAHfTY6o3yxAjkcMX01PjLhPNMRuaOHpX+Ouyp3bprPPGnp0x2wcqjS66pHW7xt8eCpB6bf1bNa0
GWM3VkAGcwsSmZWnbxrLSaZp90Yw2uu2rlZpo55CzPc6iEubxEVcjB2y1Pqx8+xmM2cGkA+arTW7
KFdRilq2oE+cV1S9jq0d06irTgFLUBThaJOCxVaT2dNYWK+l42CDZNfvjH21cYIWXhAIytgeH8YK
HTI7vvd86g49W+SN56rLaMeIsUuWWbLBEmwo9PeqlT++etk4m0nYq+p4nSe6um6I7MOJgcFK98PO
bW01A9FDdt82uD3CvUkFxe/Dsmcf6xLUpxEYV3FAjIWf5HsdE+BINCRWxIkwkgTzXzwDFQlyZ8TN
hmOr+TMnJ2OvUwToZxpVXc/8eg21YBU0ch94Oh4jlBVa+D0O+odqCjC+mAMrvu4sRUSFAKSJllZ8
N/UWc/YsBXRr9A+KTezSws+77oCuE4+YbjUrfStU9aQlxgE5KlKGCCdMzcKnf08hlEpC44+B7t1a
VpGe0gzts+tizJ38Q+gy16M14A3FsQxArJShfuc7Dgz2HoS109CymJphq3Xpd03BQKmG5IURLYHq
zKaQ6MZHVWIKWdqZYOxpHCJj3Mum1xc4fMLFTCqVqDaWRUWPGYMU/lqjwQ4AEsr0ayZd9RyXAGiG
fTwdPZeo6ZxeXFFzYcMdKXD9CugFkaEYLVqcUrnQLdSLq3ES2yTo3/qkxFzpPsyJJIsycDaiJ0bb
Cv3rSWbLwe7fYxSzafke2JQKnqWeSiCvbDjBBXc7tEXcOIQarrf8oPvYQDs9gvGr8+hmBAS90Mus
3HSgxBFpkEDkbQE303oZkoL28wwe0GBRCI1nxMzVQJeYLBKQwthFeEWVU742LDL8wPt/s9v6Eo+E
fiBp2Whp2S/j8Dy2fJocpiezhGIxDmwr7OKpBlu5GPQiZWQSp9uYUqrLvHPmFO+VisJlZS7YrbIN
9sQtHKyMU6a/Ru33AQEp7kchr+t2lKvCptFblfk7cayfzFUXvhrVoco+CFDJF7LHqwpC+Dly/Q3q
WXIG1Ih8LVGvWaAwb+XeXpYzzz7zIZJjnSX8IITyuM01skMdERIM4qXmNTq3ddhDY9XpcxqTHVG6
G7C8J+vCvtGGthrzlZlYdT7jD79DPN0ONdbdXuyKRKedKP2VCNhBTj3abnYqvdHyIm4NbaVBfnVk
jPCBbIQYCXfBAH5dV+p7g0Hclep94OwtJoFpiNCgm7a2VzjMaeNJwLtdIfBaYT1ZOBXt7dHqMVYD
RKwqBSF1MC+1yB6V8h8NTbOuovLJiHLAsnpH169LHzxt0gkGV/BYW57G3EHfOhbtwRbR94Y06kOa
Z2+tFzw6k02qrmcAXe/qO6Y85bbCe4zlgY794DgradRrs3sbDe4MQfvPTIaHfgy+W/r3wGw+OOcS
XwozdLYu5SttXRSMnkfSL4tXXtRbBN7mOQGyqAU0kFu/o8nJMMpiXEWzF+baRJY6fnNluk/u+NFX
4UhctHBWuvYZDbr10RQHYjwg7EHULWmVVHsPHoTDsBfYWUU9V47rjv7uUqhlL7p2FTD03NjWfWsT
sJjYGRME41qZWPYNcq9Q2qFY6dPo1QMcH+fNa5j5w9ocebyBXnYrjwdkdhWw6/MjB2uRgVheO9R1
P64Vpv9VbRKJk3Ue3TONZTUiumEsqW7COlgZTpAtuhGVtRsY95PbgQWXA73ggFCVOD80mDhXJe2t
TYnIj2zTTe2N1nUFjwBsuYvtx8ZFJGW9KeutEH1xPQK7CfJ2NdsuVnaiii3baPyY0t7kZpA8wEai
SVp6h5kmajEB5SplN9Iz97gVgh0IalbkwuKqtPEqjGatd0cWDVa3DA0DXfyKu77Oocxr4UAzWFn5
uoW9scTleYIxxHsBm9ey0YNrZCvhWnXvOtBBIsQKtpoxEB0/L5ljFuNZagzZS4v4aKl7rDxht2gw
mYUilZuI1E2DiR9NSqi0jflUBL2+zy1no1Q6rkQn91jVBwK+At5v1n1WGfnSdNDsMchj90M4BnQw
3/yO0c92+xf4mHtkYOleptY9RFx3Y3Y0rxpN/13X92+Vkn+pp/5Jpv1freCUjkHZ/9cF53VO8sT3
//gh895//M//MH7/lj802fAsDXiB1IbkH83SrR9YS4CXbBlQRhnSRGONju8/C039txlb6QqIOmR1
Uu/+EGQb8jfgg4KcRQOe5VwY/htBmYjDfq4z5yBJUJLSZheDnA7F+M97shjBg0/KExHy9oBJKnO2
CHwx9xMbqypEuGPXvkNxeGgHLdyN7pSs+l2NzoB0ixGShqK32mBXHBgSBR6mEiN/9GLhrUTlpyuK
Ixzd6K0CCgBmtPTwG0o0kQevpjl9QgNmUR9okDodv1z6ERYc62zL6iooG/ycFuZt0osHizlt3Kh2
O5dpnhu8NmnNyNpIFhz+0TD7g+mTJMaXPIRSXNm6Qf5CQuoCrJdl09vHVhiI+AiR24mM1pQ7boox
Do9ZXm/RVOh7PNPFsh7JLyK37WHqYhyFKUq0CqSE0Ohn5dTfVjmjUqpybw5qWsoQnYzZDlvim2+8
Oc/EmZNNdCJOmjnrpGtIPfHLi1MyWw5IQ0Fy0fNqIKoZCSAOotb0T1bZ3IUGbMNEGPQlEMPSBYr6
e39k/qxl2M2SUL4Ig+JHgIzT/WOu4pPqArIZxnMd0VxK0Hj49c6BCKA3JA260btHSJ/LcMCQ7T0/
+EVj6lSOIp8r8q2fcEbNsd5Fojs52bMhcOR159bUD21Z30rSXgZSX7q+RTjop6dcEbOuWXfCzWnW
jptsDowJSI6p4G7TcaTyF9cGuTKkywBAxtX6atEHWqOholsZsRXYR/6woje79Emp8dOIHukcXEPn
pINiUn429rdII2OtvqpM+e6Td6PIvRHk3xRzf7uumKUsswxPVTScGfSO4DzaUwXhyHCwkfZOTrRG
/wKF6g7rJpauS0HuDnf+uDQODDWfyYdDXQH/wrR1Zr1AJ9OIIGPNca4FWT5zxDExzznsChIowKYs
RnJ/rDkAaB58plq2SiB2J6PBfgKTm185u3ZwNv0cIuR2xAk55AoR5sLIiKShZo4cct0cN1xjL7R7
69YTGk5jjYATwG3MDTp85X24FMEgacSTZpQQr+AUwWvW9TdMX/E6cvkDZo42QUi6NY0LF6dtQ+5G
QFRSOWcmTYQnVWFPihKwnEOlYS0iZwV7Z3qdKM512L0JWYLdIIxJ7wTxNHM+k90O+PErd617OFwd
y35MhF3vnag7dfRSoN/Ux7a7GKqIl8JBcU9qB+wR1S2FGSFhBiSNPr0KLyXYwip4KSzA0c6YIwpj
WuN1gAhltzFCWBZVJO9b8exY1QudmiummCsHx/6i5P4B+TfS+jWAz8Ik18GosLkllRYRMYxAVztJ
c3glT2Vt6cXK9JoV3r8LzZIkUcswGw/aYN8ZGuJKgWa3oaXeWyvcD0+66m4zNpC0YvNthlqM3foG
fQGxAM1tB6ziKgxvB6coTwXJLgyF6UIr2NfrwWrvSrjvJJO5BHORRIqbmBzLVrrWdtIf+OJ8KhT0
NIm8hZ3xEkJczI5xTxNbX2fe1CB2x09eQDAmZiQmzQNJ2JD/H/bOY7eWJMuyv9I/4AlX5mJ6tSYv
eSknDkpzrc3V1/fyF5HoyhxUo7oGNWkgEAi8x7gkXZjZOWfvtQUOEK+7NJN1LrwvIqSeE3JNT8zM
v0suKyQ/cFFQP3FxGvluFIhCdd4pSxNwhxz/CfHZwZOF/cym8pO4+S0Cn3dokAYuMY8R9V5Mn2EI
sizu6DAGVA4EYFKRZ8XJCMjYGYhVUEZ8djXrBYLGo9daPsczb+dPuA60ul4lNBqIoCMCDQVc0AbA
JZL+NYkfREt+FmJKpBy2YWBsx3DSBVH5nOUJMyZP9decMeFmoHZDUOafq9x+V3r4XaPGBTBxV58T
r6hWlIM1KVqDcwL8/zPNc1Bu66ZJ0URKSRiRib53LG6SRvWmTq+og44A1G7RGHwY5m882zO10k7P
ufIQNg7bMEe7LfPhqoxK4muZNm5jmwvHVI+yogCDthku+kJ/dxNSb0rdxKNN1Q1XQ9JJJd0pSYYn
lDEgx28GKNzRI72jnANQBvvBeQ3ICV5JFbZrNzUUVV+LSKVRA1l37qweNF86C6xl2XfnTLWsP6V4
AFxyq4jVjOYtQhaw8EJsyPGLQTxWPnp7ozzEZXt2Upc4K9Npl4TJOxQNTDU5aYZWCw/fj4CRvISZ
f5A0dlmduKsaQQ8YMrs1fAoEWR5Fs9nrewRyJyaEhK6l+oMQciW7Q0G8NgmaFTGnVkpmQmV/1g4n
W78lXSMt74dmTujBUI5gQmzp1vCoGPI7mSBT+AoJu+tcmBSSq4VlmGRpXkTWv4xqiaV9rWX2cYgQ
xd9hOwwjvVszUTAWacJ1SdlWzTB7c0VdrYDMkZdqE10iaqoXekzS2U8tFXmWR/U6RSgEBoamCSdl
9muQCGb/oDCTLCKLYBHUHs8ZTZmm8HDIqnIdB9rWslhIXZLWFkx35NIGkgAIjGkpN6zZaYKGgp3a
T5kk7yspw1slxy+zC0vULPQEvJb3WvJ5ZtJrmxG9xJqk3I2To9cVJdoaPAE7DGfuqu3oEyNKSbE5
Jw+8cTAC+vqAjHzTmMWtJfDhDv7ApxPVn0WX4+Fpwm7bVNlPU1b1RqMebIv805I8f7mDHcVNo3rR
JM6DM4lio8MqmAx+2Lx4rHtG8gnDmgBFK4Zk/zts2RqSaVh5JUK1sPbus8rN4VKUkGrTPqBq3JH7
Qskdt6+RF4MubPxvktpWeMOPfSFObqo9T5CLt7GmvUDHmetf/SFKJzSJ9Ow8CjzdSr+k012nhFEO
4UT6QpofQ2SCAgny5wpsztLoV7issMzypyTy4R1Gus1KB8moNLa+036lA5qDwCKeE1dOxQc5GRDp
lpmrigr0cDkPfUhITuwlPiwIzoGFIiwmCwc00ZiCmsog0gQAoRjnmYmev/dSktdbzqr097Rl85AT
jQQ3mDNetQi+OieFzJ1uEQHBhaG1YLWAbofWQiA4q6pH0dOxyZtJXxYT6dW1ve31YG0n5oDRnWoW
f97anLSHxrGeTezPnW89qwB3bBwYa7qsqAjG6KQz1Flin3oY0/s0QLVlh+VvbkbTkWV8F0tigYC4
cswbbgOCA6w9Bi4Cex2o+HvAFu5RWor6kJY2ZWP5IuveXwP8enbLDiku6yhk2R8ZENrp6z8GTzqL
VHsVEpqNHz8TvnErSS5+QkLxIR0CXZjptfB3tCLETRJkHFtDk6nQLJlzUJYMwRmm3sHXjGhZMrpc
690KbYVxMIH+oYY9ZEhhUGFjhy9jjeUvTLaaRlFeCHJOm3TFdZr3Kr3FlYYIq7/lZoMFfPDvTUkO
A51kTu5zE8tpo5jpb46McMjJlwWPM/WHJFYW6FyggiVng9qmYTkfhVNFQ65TqEut6b7oFQznENcR
s1+C95Yp0tHlmGhfDh+JSfSCWfzThRFYS3tVxtyr7r11AIHVmitpDw70fM2rx1dDc6swCcjyEg3O
KwJm8+JRfEMWBrBoNWCdWX/HUX+p9K/K1wCYmcn7VNrB/0MV/N+pb/+lUN7+FJcPlod/9zDPNfl/
HOf8XaP/T7qToV//pzXw8iP9+Kz/1Zv81//zdxHs/oP5n/CxBM7eClf8nyIYy7LFLAW/BtM0W2BW
+2cRrP8DGxuTEMP32NyseaL4dxlsMb6hqNbhTVO8evz9f6UOphL/tzoYc4fwbOaSlMO2K8Q8j/kP
7iTcE1bLxox7iqVy6u36hMRuRJAhtaVej4Qih562NJua8mtA45SOaCALVO1BxCk74j3/qBSiAGvK
fxJRGaxXtjwroxmWcVhIIlu6S5I59cH0Lp2wgyPSyXiOvpuaNtlYX3S61AsnqxUelox3fygfMg3S
6rCyptK8Wal1b8FK3/oJuROYhyg8/OiJTYx1MCgQ/YJ/T7HCEZ+aLswAsCQK5+EwKp3Ypik4UVYQ
lGv0yC6m6Gj5d0MwAwsmG5zOhAWjMqvxEU6uonLIrE3jlMFayRGob59nzwAb5sZTFl4S4ZN5Jjjv
dl7/0gLUOg52wAQeyS/qyWEXY0LdNKp4M0mupM8Vn6Kw3HtTZJzIdCnvp7AzOOqH2QaF+LgXmv9r
GEFxjoLxYHZeuIocNe2LQDNWlatlhwxaWphnQFcmqzwJyWCpJixqRSLlxDsPzJW+48xd9bM9+XuE
o6XhkQ2hPQ+sQbkGM7Dw7QAazYyd8tO9VU/pxpxIENCCWB376jioSu4sa/qtsHVvDZcdp0jkwehb
a81KT6EAgPLEFv7YouLZ+o1B0KNXOFt0Xs0sCKQJ/k0sdbeWRv8bZxbxTlpFbJ8XEIzsOeTXTt3e
icuZDkczm9FFkuhItFSpzjHzYCJpzOeRrXKvN/oPWZkgSF+rMdZ2WoOSO0GClJoZnd5yOpWUnjcn
frH6LHsulJE/4A3etkSaOuSSX7XG1B4R5l6nmeTphrlc11pC3nFZAXRJf+uuNwD++uUqJTlz5bYd
sMZROGcvmzUxtQRzn29Nj4Anr83cq+0StOkYmr/sE2Llqs57Umb3MnQJ2b1WsGxwCHFcWllB+yjL
8tjohaLgb+76ltCppDc2vSsOiW1D06ihm8WeS1ugz+czLH8c2YvENattVIxvQfeRWgJ9Yaus3Yhy
m1HHze3FfCbLeaZGgrDH2cCjibtRGesBVT5EvA4PjZXdSyd4jxK7Wxtj/NDoU37PgZMzO/xAmkWg
aclSw82y6RrtMRYtLEaNsaZkH6xGs9tXhvoFsFEstVz/SiHXblWnUyE088GLA2RiufFyaknZrDq0
GakXnxAyr7PCNVDk8G29yPO3XSe5D6A06bboG36IYW0VgmOTzuG8Se0BeYdH3zkV9Hcb5DgZ+DSA
qJcxH8l3z/poL1GodyRlzUNVoXecRfFQLGo8aRttdBZ96CQ7yo0Hj07Q2grEm0LGvijNzr2g2nsx
6dzTkaaH14SoUkfrpEK3f8qM4rsaKHdtBVkEOfUa77WLkYMjoNK04pCojAzWegfXUu4x+tB1ixTO
lTILKIY4QXbNSSK13mVAwGl0y+sQ1twmDa+SM+FwA3PjkQe4FODt4YKqfNVaWbgPJuujqRB2lKEr
8NTaO/xD5Kj19y0WlhNlGiOGwn9LCrc59zQPIrMOHnMCEsb2TnZd8DBD7gtzSogtb55gEFk7QyB8
Qanj4DS/Vw2tN6fQx7VbqG3pDfmG8yiL63yPXScnMgvE3MLJ5LipuzRcx1aJGKOTpwKkW7qsrWhl
Ige65LivmEwl6SYsg5YQXUhjPpEjlBcVjmI7WSu+t0OLYpUFvOtwYSeLaq02ww2SWLmTLhnbAdls
LUEmi8ku+KMh/8TJwukrAxIeEUmly5rToKynnVsibFKac4cuRfo4ZiJD+qciLY8a7j/0Y76D18eg
VrOaekvkz7YfO/+9MSVj6HzvCVm/FsSgRia9gr7WxGNFcY4Q65AiAl42dktgZF3uFPGSmVatjZz2
ERpDmiP7rg32nmzeMoPMH6R/00D63mhv5Zi+uv518HghAtbG7s7X+yOORfav+lx0SB778dC8i6la
mVm8xVFyVmF/6uDn9y4+D9FtRkwx9MggfefjdmirK6C9Z+bZNBMi+12S7Vxm6yTK7nxZnWvEaVQo
t7ay7g3nx3VgWqEt2IiMN4Q4d8yHsuDwnYDpI2pjB5Sal5qe0hxxXY/nyCQLVp+FgwVTsKi2H3oy
VTv8UMcQZSWNuWg/+AbkH4CBQljBti0toh6JqQ4rQNdzP25owj3IJJR3Fk+SmVabZKqQRVfmApkO
h3m9ukSduY0aqi99RN5vTc3Vt4FqCqss1jGhxkEZXrMs61a2NVYrge1lKJtjLJpyZfnBk5ZYCNRM
2ingCpOq6RYRXOYpIe4+AJZWhsO6zvNuiya5SQ+8UOCOM6DIlWlehSCn2XAL6gcGRNhq+wfbtjv0
/gGtFI1SlLljEudYJfCccYZG8S0dZxMVOLVsmrBUFVi8ag78itLWk1O7q+kQJtFb1/Jiqk6QfThW
7z4TKj2AM6F5by6hnAveikWQ9WBXKvMlS3jjhsg2Vn5Vyt3Qm09ac0pK1GoV8Bikh/ldh3t6C9r4
haCTR6UyGmZTZXKBpnMajc/ZyAwZdzh8PYUnpizXstcQHzAp7TuHcWjh35OjQnM0n6d+syivI3Zc
YYpMI89ZgWg2IGFMiP/taZVYFoPBWKcF7qxTfCeLVJoPcJdHzkcFePmmUXi4rFdsGnMaDW4gBQx0
o+zeW2Rwcpd9Fd8pk+dmyNTO7VL8mVp8SitUh0FPZHSTf7kdRHbB9NQ2zpZM9245chfT6kmQcMlb
Rx4nwZqLusIUK3sLB1EGDU6oH7OmIxTH6JcFCZNxC2Bp1Fc45GIroGfGfkc73CPFNOqwJ1T4xLsE
wTmhz2O31wkAX0wjG+9MrjMw92yKFDGbzuiQon3ddB2YtgRol56638Fda+mvfummW/omTExYrwbL
P5pefs+KWqDPnKxFq2N70rzyq53io96/mVDDOFn433iTENL2obv0ovYXswD5qbbClEy+mPwGp0C6
Yt9fiullHEDU2qyQD2N9rasvh7yCU21pM4IOfUQ3mW+wSDM2x1XqutPayILvnlxI9BUfQ6fSc0ig
LXI9mOFjlDZ4iyJtKbC2UR6zz7Lat5TqHAkMBY0N9rKk8YFd7yLnTZ6q+dtpbI56ISZHfDPPahDF
YQRIOGoQ4LnbuHaMZVFa4Y5QbKQBJ8mYtaJvjlEKqatw6jOJ9tau1swTM+GfXlfPqDnqla1NFR18
/Z5xSbfvVbJtMREOs2FqbFAotnGG3VQQ5mtZj9lEVC4dXGcRWhsyNRwg5QP+eqfFu9zNqO+M9b/M
OR1ZHZuXMwcQ9Kz4JaJaRvBNxltqVpehNSkwFFtJ6swDh/lEOglQnfhElolTPUyV/4o+ZXjxvKuN
NZM3edCPkSzGBycABzPA/02G3trq8OKu1kSRMqXi2JvdLR6R8jNW2FUaITMYNopdEDfk/8A82lg6
lzzvhKRllC6hIxRPVjJgKk6sTW6U/b5eRqJFT145sBPTKdnk6YzUVy6MvXme4HoN3I/uMRizi6xF
uRvKYONXmX83qVmkO1/jHPk+zb+O3iAWp517H1JEwRF3D9B1AJv58Evd2a6KQe7XdNyHMTeCYzgV
5JsatzFg9yxQd3tCLS1JcHoENoKR+z6CP7RKMhWcig17nHlAoOFzPmJK5KLZOaWNdfbTEsRBOyCS
kJl+V6E0qkt/eB2NTm6yHPXHaNncyw4+im1wTmfMU3dswY3eQ9icuGRMVK4pJ911PssDSDPYkaOZ
7jtHHKeRn82Da2AGWrHTcvUUyABYT+t+WKVt40nurR2zNLmLK4/tUF20qgX2p9M4aSeY/iMMQssl
xMKTeE0DjIcrF4HryrRR45hO5WyJNEBfoA1PmhUny1wfb/MM+Wyn9dUbUbujDVw0czEHcfdLiPSm
OdI94Z4/th6NVb+IP+C3h0dwVLLj1RotLn7phWRKicdJ5PxadQpXv6ZBCyn5XBOLOVaq26fjfLJp
gaTIQb8L1CENY3lvBB29uczfyAG3DJXixYto+MdFvU1LMo87R2Ntq4PfDpyuAiT6NtZMR92OlnPI
hAzQQ3y0xhTeREUCRjjF21ROX1OVXvCp49ComISBOfq2fC/ckBK6L6KeRCCvOSRW0ezcCLyVFzLT
qQFJB6zFGQm1U8RVQGw7nr0UTh/CiY2BRkrY6Xsjwj3vBLbJnN1QD+7zgNmH7a2Fk8hd5O6Kzo+v
6GsaRtpbwWR32Wasj7buP2upU++b3BoR4VlnXhOKloBFqWc7XOK3OmrZkO5VQaSpTxeXXGxyQdIo
QthBafNnETOL+L52bXJUeucYjmW0FcMIdt7dGTjm126ChcBCiDmHzFArZx+56VBbmdTQran/gBTA
d0RLeil7+qBFZN0VRm2cw3DcxZoJybEff/CAPEcKc4cWswdW1AiwEtVKhDuee2T4Ds9B1UN4iHSb
PLWIaaZBSuRySss7cBSXPJh1/5kw/n9/7OcPA/D/Qu8jf1T8p6rkU4Sn/V/7Y3//P383yHQUH6Ca
oPj8pR/+X39pRNx/2B5vN7wj20AT7NMD+2d7zP6H49I603Xb81DQoQX5Z3vMtv7hIvYgnA/PwJ+/
/a+0xwzh/VvUH6wzU5gYfNBJg3XTvX/TiWgZNpkkSKDvtemvVVrXLvQv4NZeMVbvOEORdJNsS9O9
y1LKiBg7olUF0VIYJwe6RTbMqBE0mZwpcBRF4CNmcAXrJpL5memFjGHfIlbTRXMfuZEPkFwjxxKN
lm7Rt6LtDmPhwxzcC7PefKHc5Lf15I6zK9pd66o5+Mq6wgQZUNGPDqNPIOCfhK3Mq5V8SixWZS96
nNBxrqyM72dPwYY9clMO7odJ6ILX4eSyveIYPZcpa8uMl+qD9Nw2sPXa+FOG2o1B5u1PGnEXiZuD
OJgF2FyWvkQbQFt9EikzAGnyxk1oMcEpNC7cZWEcs6C9o9XBxCALvIXuYH12uzPZP7+erd0qzb6O
LWB6ZWxztG5ma7wDZUhGf1hwur7hELwQ2DJ3y0EoSDSfLVcgSZNnNQliekbGM70AKpqC7pi7C6Wi
3oU4Ien5MJybi1+D3w6z5KYiLIl059McNqRp/ZFQKg6wOMoLZr2s9AX3R1yZUcCxtdNbz/zT1+zt
JLiVVsnF+3NLJi6aUQVbO9eeS7PfhaEfLfvwO6pZZKJJoC/lU2hQfRpK7BU78uIPOqS22seps0mj
gJ1jU0Mz0Whf0zi4zVdscIh4RtS4ZGZAQ1ObLhy9QC7F4ytCOaZMMd5vZr8LyCyntgIfBOSfrJuA
pEjdjdhf4WtjhHzxpuouy0YG2PENAgZCC2Ju8a9iEJ5/MaMGIaLntxlBxTRy2tS6sSLentZPa34w
RW3B7fKtNI4dS5Wrds38A+2BxYU0i29TInTtDMJ7JMwKTkEWTyOBFWpcFhYQiISDBiCqctwGo81A
qu4vmmkg/O7J1OYnj/GhcoQNf3PIT5bbrma6AIN4WrcqJk0ChiHjbnFDFY+jvUyX1cDZemZwSJdP
9tzqV6CKZK7tAeeH2oY+8xK2oGtK/9ny33vBS+MMg0mHJ0MlW5SPU4BSnyGNXGDCREtbVrs/V7/J
aPwOlkv+ylyInoK++uoi/yZo3pol/n9Q8Q6/UoHVmWnX8KPFxcYHF7dxq/bVSRgUcSbFUDeELk89
b1yrEoo7gCBDmBP90rzJwdqHGs0FWtLLP4//PGQLeLjRhm6aHpd4DcUtQN7uFAiLc7IE/npm5zWm
SJpzk03n0FAHgg+2WcPj6g75b01SjZO4lxhgMYUkZmVCbK9OtkVRBpehEFdNcUWnxn7g7d3Xus8J
SU8X4Vi8Zxm/Dc+7v0guSZ3t/9zCfuIFnD9j/lKrUPrKbORvoRk7P6U8ivLm9Q9muPQhW3l9/JkF
Gafn+LfS1Ux2kCA+qOqdMrrYA/HincddmAlyan5QUbvnC921rv3k7llHP/1sotJz1jP63K99wpgM
9T42zl3jaJcuxToEjP8AfmF4s4jDSgmecnNB3rl7lQVid2d09n+QfTI894lZQiJM1riQj3VhXOun
ZgpfjFCZy5k85gfNa1W+KKRDi8wH9lbPqS5dBNgHxQvPiovflnuXuLS4/txqQ5ttz+VT2N2mjt6K
MzAX8cOjC3MthmayMZv70rGAerqZv3Ry2lu6wq2HtMO2qWJQFK4Q2HABcC2uU5sv9IMWKRJCsYgy
hsCsX9LjSNuYUWRCx6MuUSsI+xqGMx9xdrejETQXinC5+Lcs+HkjCAhVlx16zbvVsXMbJyhruegw
H2TmlYYbPwhMeckuvQoZhixBAEEzMwG7s4Yqj4Ym5Kb5v2cKXs6aY4MOm6+NMFx+UuBicU/KBWEh
eX8L9ewXd/YpCbgmfVENi9ruTqJE8Vdi0MWxtyx4GJcyvv0BTIYuz2Fs8y8PSWOjId8yk4YfSagv
7GnoXMrZEd4gvMOJO991LxI1USTprqz57dySP5aW9xub+rq3eiKjssekb/SVPgiih7z8PGBbXqHC
fxvnOnHQfry2fJUlT/nMWtRbsiGMqUPtaF9NrV/kbUFPpoh+C8fsCIliee80tBwkmBQwMDA/CA9/
TXADJ7Mu8/m8Gn6axtCu/zwLNpsKaOwY+qiBk9LH/e46N0y1mxYWxEJz4VjRDQBHE9FC8dk3YpY1
1DS06oL31JlawETAPIeivUOgTWsOrM5KCvuhNuP92HPz5jetBUtvWPlWVeFva3IPs5RWAb8GQVyX
yAedWY3jiStY49pAUIUbBlYq+UGLIJKfSCvp/E4r5bt06rn4f/7GjTsAV8rY8XMC0TnEXbVy0Lwt
y5EjhYZAiGwTsGiL0fRu88s488r/PK756NwS8yO3a4exF2C53rkYYUfzwHiDCERbnDZdHX6N6LP/
up2uGWNJ4TsPZXILZb4LQM9HerB3Pedit6BHB9AFWKfWeYJ55NENjGVTMcvq6nUQiUUE5CIkXc/h
IBFrJbcezH9jwso3T30V7FLPvi/1s6CJxFBoZTPql0I/1aXNlCR/1hiaj0Mws+getaj4yZpL4xg7
BLTr+clvBhuupThI23+hFPtBCHaXEIjRB0lHcYZlPm241jH4SyN0yWVIcCIQ7Ca/GxNQxbTu9GzX
++h3aJ7kobe3XfPc476vM9QGoKg6gRXahj6bO4vY1zc+tjRkQYcBbv9AuHNIqgBhOhaJY05+Mgf2
E9xVlRHvIsOazT8bUxEbpantwBZZkihfNQjpKMRdLViHUIQxCsRYzIU0N71RPtimSRqjdZhTRJw2
XxV4AjSOjsNAWBtBquXYbv3M/PP3o/7OP0y0NnNefMpbo4PeaOgk180DdLk9oNm1wwJVpx9iJPcp
tM4zBX4G0mYkQwnNOPCVNT1X/JukRFsrSRgC/eF18BYiwHNdAuM0a1VVZElgyAB7uRw8m2nCex9w
9WlaVIVauxfvPHnOBnPaWg18Ke3HMcrWnSDUsSCrM+B7YQ8hVsROx53MCLQIsivWfLo4zZbmBLiA
el0bya4j530o6F3F5Ov59E80Zra5eqALu6CEJtCMq1q5ez52Sev4UHX6MWi09Xz5kFBXZrDtrPFR
xo9WH71VauPX6Z55y66aaCyGgvDMdJeSt9Lr1doTwXpS9lGU1SwGOs40yxQocdXZTPuCnUERW4w8
EGgbydI9BTR0WsYcZfztm8cgz5ZdSR8p3BuOvuk088upDShShO5q+qb1rZWeyk2BNtMN2BRtcRlV
hfTSOQNbXeUq2Qn3Aaj+EWTXPta1nWq1OwLZtoImKOzkdRdtwwopSyy3RCPPl2YkjTHr7UvoaDtG
+IjCk6sU5lGM/ikiO5Gr1bnUGdKclXh7a4qvRBB+Nu6VeCZQCQlpRh7pLaJaW2j/2PX1R6eXEKzb
4iGmDbvgfvZMGZ5Hr/yoIedxFvd1Tp7JCEmiJkrPmz4QGjxkQfLSp/W49qR/LgjwQEyXwB9ChFYo
OnHdYzIhHiZ35E+23XMrQBDpvOaotCAAZnZ/l/TTr+96jNAXNVauVe/V4TbF+oVNsSF5UjIQK3nE
pAcTiljyZW/0mE/oF9vkpwUZo/sWsoMnIRGn04mmCgu20tBAKzyaUNr6igWyBsfOVO51tHklvjxf
47zhhVvOFleir8gfzPmwscs5E3GwwsB9hxb0uZdI1hnMUoglI5pzPd6OqU8ghqvvAxCjtGmcVWgk
2LXJUR6cuygkNCtysXQ6brOyk+7XSTA8cfgVeBBFjSfKHRrU8QHjoVhBduL8GjnTyuizS6qyF7Z0
tYgLKIwGu3LENMUXv6XeA9lTlQ47EhSiVzW7thwAVKnu5hSoPSNriFZWBxFC9bOsHZV03Jl3SSqo
P3t5H+OOmFlRiUOEWZEhh6oYCy2YWXb3rIT7nPGf09XxihFMfJdqzqvsohMRl+pA4O8M5+wvSUqA
DKfy+D5oi3tRrqdOvdG0Gjbwf1ZFIAl0Q+ZWdC67m58+hBrnBuuFmkIs7U6+jBO0sD7GtBfqOLum
bc3g4rHUGfPRqKOWDam53fowGhNHV63aj3a9M6pqCTYX4DmklSjXjiHHdYxsx8ImGMTxsMnpBMfq
DHbNtLi3HesAFpT6xcZ16AjzxS3JCqfXu3dy74ydgxqqYgyURPmXg+t5ZZoXuwyg7psc6C2mqss8
awAH6VxQ97Wd4AZplfs90L7GZqk9O0wVsUC+eXF7IRDS4zCG1E/nsKcPwaVIMYTYIeWZl9FQL8V+
MCyyrswtvVi1igRYjIqKgBlpZ/Nyhggl/FkOGRkBUMfK5jkhqVEoGtgCDG8xZcBRQAKCGlp2XbjH
wEJLNZRYWW31LcpMRwMzuyFQJAQ67wVU2s989PeI0gbqmcilJWpQegtGXpH52+gGjdgODfDYZm9L
w0dgI8ltWjEgiVdKQXnpyK/K+l2fY/70IpJ9cja7PPZxSwboA0zGqUybSDGywi8p2uGpUM3TII2t
3vrPqHKapetclYLO3ma1veiM4i2GOGHMQ7bE9cu1Hbzb4+QsMiI1yGQ0P+0Uq4ol+xWKR+iZjpMQ
WU/cMxV0uUsM4lxqq7h4qR/yBg6vtmhf9YJpDYcelICPZjwKskxnlXCFMChmVLj27BKSJFEgph47
+xzbD3ma1Haau/T1sFgXLoOnVq+/NWFvQmB7CETYWjQUnZXF0aswsy/U7ydXv3XKbU9xSh6T1q90
DRGMZODhew+Bxbybnvx3kY0fdlB8Obrk7MVuVdvMaYPZG5CV9r5DEZgYZnScvPQC22YuPkj14/vc
R+m+CHNQVKQsJIXvbX5InQZQY/NMM3HOmBqKgnaNeFSJu+lBsJ3IOznxGCNxDh3r1Li6u42QUdAG
xdiN4WGwGd5ao29g+oOqpMWmWtUxsnD6VrdBpg+Mw5xtIe7s4I4jarcU9fSZqxoXds2cIJtCTKxR
Vi/T3n7r4FEu6ACPiz72dnoQv8u+5zSffSuXzVMoCGz50XKJUEEgFoTtUm+718IkczAIGbamYG3o
VpfyGtc0XhBkr0Fd3CNhuiYWWNbC6e6qhCooqpNq02ro4su4PXJk95fKrL5al4S3vm7vAkEUAr/s
wjftdlWbn53FuL5g0KMMXCgqLTWYUdobw1u01QDPkE2o5xQNqe4jTa70+Kp80qzNCmCNEXxHzB0o
94p0pYT97hfkKnCcgvU6wwbbdk5Go59F6Rgga5bRukNyMTRMaZoQ1K2EU0ujG2Z/gaYiVkweK/E1
ifbeEPIXKSnfyEvfUAtLh2Va6t2TNba7yQjOmUu6bZa/Vu2wLorwzjEfK+i6SqTMM43kpnXmQ9my
6+Q17x+uhJ74DcdFf/xNRems6YUuULF+mTke1CQhA1YjV7EkV7KrekJEEtTuIZPeDD+zA3EoyVCK
2Q5aP45poOJCPlXkpLvVDo5aIyvX7VheUs40x95uXmD6PTV28xwQjr6gAo5nUdDGZdyzqOxSY2KI
ALUzc2YSfrbAGvHk6ZI6R5lgGsNo1adlv2nyGgppgf25o7qaEvcpUd2Vnso9s8qPqEvBf0WRtkZW
HX17FuyHkQHS0hyc+9lupNAT2owJ8Vok6N/zpAJkABDUS/C1qnCXT9i8Ndsn/xADg2NjNFZhvcEi
UKw0BtVbJS6xlW9QaDVIjTgxGyL51QzydFXsoq0f9OkkBu8AwVhi0aEE40TFm68XzCXK9h7/xY0e
2w1k+QqmKMfhPrzjP5yFIv4MwPq0zY3wPSzARiSDPJOhwlSUA5NM3a9kdKMNNDHUv+Pj2OtPFUxf
Fsx01Yzsk2NCD62206MhylNmefhSEospoVVc/faDqPZTbUuyxbN6z8JN17NuJ9YDTvCFwW9Shp6L
8TzaSAHvHTf1nQFa1HeADgQetaisDYansUXt25+hkbd18FONxR36kKttEPNq0LxFSl2xvkd3srQf
5Ejjgy3wmXMdIhSN9rWIH3ogs1FqrTQ+yjY4oDk2vnA/0zao6daote/c/CMYWCti2z64tYejCfe3
72XGLo33s+Clv9Zpkq8DW9xKMlmxZPAeeWAGPBp/xEPdt7r9M0bIZVxHvYqEgxPnh5UDRTfI9C+v
zHARoMpZYel8R9Yy7LRyQkbfOo8oMtd+F30rPXtDM0iwQYPKwR71G/XmQ0UBtSHs6Oggw84Mbc97
RrZ90SL/qeCq8cSSMRXQ78SGdkU004N7sF7MZGCiPf8rRGuDRafM5APQ3hGcqP2/2TuT5diRLMl+
EUIAA2AAtj47RyfpHDcQjphnGKav72PMKKnIqK5MyXX3JkQyIx4f3R0OXLuqenRb9HxUiFT3Y8KR
rCjt4DQLUl5ZHzgHh81exNB54ST2p+wrY4MZ4AG8U70KB4LovkhvKBE/icYBzxSM3m7yORB3RsEl
uUDsKit4tRNtGTGF3fZ0iroZCS7E79aazdm2RXRjBBjPxgrjWQK1gwVXKMFROOM+xKTpzP57pXgk
AkVbUbDcbTPyg3g3nct65OvmmYSv8HrF8XCYE0WB50ihN7paSfrddTuCgvZHZX3W/po7qaKcbzOL
Itpa7E1bDxb0WFH5ng3jsIM/pFaNaz5ZHBpcjQ82RxgBQyicKydKngJJXj7qxY5k4IIRl9awdqju
pn64JnKaPtaEyutErO3Wj6+LEH56FJc31Pdh2Jpu+xIDpAFWmw5jt1k5k4c1dEAn0DnUhzHDaMMf
XgV6G1QV1gobwpWFpEzZmTEg0bfDxWTW93ZU7AfyBUzBbXDJbuZkWbqj2maUMQbvFchCQ438VcPH
B1grq66kVfvXzQBIrp2HG6NWepugSbT0XcSp/63zTnqJxu/3UQxso+up/XKTd73Qx4BHL3cC89m9
cNNw7Wq4L/YjEKiolZPKr1J9/NNmPToo6UywiMzkA9sUL76BxeKsfzcoFQUGJm2Y24wqhXIxXpPG
N/9NVcLfIU4m1dVUuvjCw5qOovS3vpQ+xJyzLISQCmXTdsYTL4mNbVVaFFNSJhr/2SP0H0Xp/18M
Edi0iFGZ9L8n6c9V9/le/lPB2Z9/5k+RVPxhe9TawGzSUQF8//8VpQ/+kL6HPIqB37Nd27Vw8P+3
Tsp/jiIngHRBfBLE7P8rTS/+ELZvo65CACaCb/9HMQJbpwT+Wk9DEEGQ83dMV3AOtgN9nf0lRQCI
EWiTif87HkEhZUH/GbEZ4joO0OiceT/H9AAa8MCdYlu4+U+GI2UtwUAY8GiLkRzWYj+WbQRvsHwL
ZgjjcELuGQChO3i43Mnc4Ir/qJRXbeGm8xCYmnGDOd6MoBkZPKmcMntja41hrTmXCXWHo4R5mefd
XTtO/+5rY/09NcHrRZL2Tdp4LJqe7L+9XiWBFFi6ye1X2sGk5xJEDc+1QdZYihbBQjrl1hPjVYSz
vK3hdf7l6viTbvbXxjb7f+jSfG8pYbL4h81b/vdvbhwqaiBjRgld75O0lOT6UKFXg+E8Zn76HSk6
iel3xtDS4RQjANKtEfaeptl4aVvEkHzg381XbC3tNVDgelsQiF/NHlmjgl1KO0t/5XbmqRcEobEP
8tM8oD0xJfNBx0L/V5JStNCu4u/SxjL8r18fV+jfL6kA6Z06NRPlUdvE/3ZrotYBFqpqF638Jeup
SS5CC+C8bRUnM5turcUqkBDTN8826DpiTTrzinsfscuWi2CYRLukv4MOSjL3VRp+1oNIDvrdyuvq
LQiXvXQmQqNcfVvDCF+ld5ldsFfC5RPSawtjoZlJ2Uc8aeg+cOPLzjFv7YzVPyl17IxwU2oJi9ey
OQFlXM6tc8sWhqcwAdf1ErtMbU3JgXRiDAAjZdawYdeTVimXiv1W2epSiS8zF59pQFe04qKXNXlD
ISHYzjlSJx08xLzZvYQ/oZH85B0RF6bT07QUb9isTzWaPWivKOUCDwfEszwc2fIzEWYMMzluLuqz
30Rkmqul4Y0BacN8r0mCc63frAkU9WQtN31Bnsd3+AFZkFBScuoM8z7vmHrVlO1m/UdHjx8Sab6D
mfnIOUX00yzxD9kiZo/Fodl5fmu7/N0xJ45r/J4FTeNlg9YS5XwdxqTbUghmrGAWaV2vvoBjk64G
JoW4jKEUEC1GWA5vvJIfqAQsAsg5+2Xgw8HJh2YBE30tAmom8Imd0oYUr9wVcfktB4y2+PO/Ore5
Tvv6xvVIhvoUy3jsnOt6egJYfTRSBDckAHcNexTuOPlo6xUTmrtRjRWshfnuBgWsrgZnIfDifA3b
BwEr55ijeZIO66Ud4J2DiwEZ5C+9qzZ718FLfoopuDKifKuMeFMN408LMn88+f381WCtdABFlwtf
HqPRwQBr59WIblk0YOBquVOCLV3hLSsQRvI32LlIfNQI/P5H+ciQ3MOuY9PJHsYVsYktGL9BJTZ+
V7gAToNzHQCobpcrFCFtMOVAUMtzMPHjox5xqoik81s21C1cjnLi7mRm4ruGfGzigqv6eV3YXHIB
7u9Vk9qoGVFNYmQ61xC1QsX0j/X+WPvvojxUkbiTyvj6Ff7+9bfd4UH0z88PvubYfCjGZAjB0Kpv
Bn95fsyFmUGh7oCRZQO5fQz+0GopzMVhsPLcgC/Yc17lF1lsnbR9gRvyDbWvP1GW6bw41pHg3RVb
2vHIrsof3ZE16iY8ggc4QsZyl0W6cYGf29bFVd2ZD/l9aHUvEzEwyg1oqarjD0LV3EPVadYOdV2m
pw02gStvFpiqkW/QBaXdPain//rFS92d+E8PT0hf5AB9R0jyKYTx/vnFg8OZC2z/C+GB/BDMAtnC
prHKOMOHSlf6cTna6oXd4KwIpZYREq6Z/pCl2SO1TqzPuSeNuoOGUZKHkMmAmVTyhuXOB0UI9koX
XbWo+r7amg6dubDluya/VHR/VdoyE6YNe/UFznfysVAxJvL8isz2BwZ8wg3V4bepeRxoCstATxjn
yRpuQqd70W/Yb/tdycHImF7yMfkY0/wjGK0Lh+Xkr5eIbrMIk0ZsvRSZPJEZJLxsuntX1C9T5mCW
Gch55FeqsP4doFTK/zHd8sbiCTFNBidpBdom9terSmZDCVo4MTUJ/idlUdYpj/aFC+2TQAi50ZeO
OUc/nshvGTAGWFhp1ANEV+vIy+4gnNwsvGF1WXy4Y3Wl9eaMikdoXNr5Tdqjs73nBttBlv8sWpyN
C+0kst077UuJw1tAKD+zoA5KK98SXkuQCywhuqmD38jN8KogeaxJ/qWoK80FiZZv5XpHpTV8H2wA
JSxPWdi+QMs8+vLS7D/yTmBQVsiUHfyCQV0iyi5YmHrBLohjkMg4URj4nVZT4L/Eiwp2dRZtgqyl
ChWq17r2uLpr7mKSZm/0PhBexr5UeL/qaSTNklorqo66jejdC5VLj7WY3aAdceSKK//an4HcO8St
OTw7jAiLcTSHvgF+H216dmq44RkGLJvz4RRxwhFGTr1DtGATIJ6zKXq8tiBv4KGg++78BYVHUYvF
XrMk807rfDVFNo3iCaf4IXwPiomahgS6Al1EGNu6ivqnF46BX6ENYVMzVWIymSk7e+4b+J3HeDwo
e8mvaByeNiSw05nS0jH/Sr34EJhc3M+DMbxOFl2mTg2hJFVPDJNMclAQ88KBl4s1db4tDew+bRUc
KrW8D+SzSh+MpZ2N10v5kAacuxuTuSTpcBiECa50o3EumMSf08whz4l7OTHNTbMY3QHRv1z71bZo
TGCfXQUPfLdkcHJG6Lorzylp7Bo5+DbuRApV5ohFGuVL0HKrGFpQ9zGx40KYh27kxMghsfOCg7m8
weDDTlFABHViFKti4gFY3YvMHdey7z9Mubw7FWJVksjvinLadRKjrLDMF7itttPyHY+2xW82wvgY
yq8m4HsvFbfNUTz7XOdqICVj5WsZMalbaB9Ue2hKurhNxvzejlHWKJ24qLSJT2b8pRYtZsolsDnB
vRhrUfJ4SfsrzcrGgsgPVIIw8DucJPO2qpAnTOXtKOZuMR6t2sACzS2oF8i2ieCtkvCCRoFwvsT1
xiuI7aWFudzOZkaXyPJUuM0RH5uC/uJ+Oz02NxUF7UVVkstIQ1QJjGQ/vqFitvsGcH15H7RteGFE
DUeQKVq5TgAesiu/SbMkPMtNHz2VZi0yIKNou904seC3UXpWE29o4VaPfhG6GC1rF+sVbvlJP3wo
G0hLdE/xzNX+VkR1jIAiIHqbzb0rxn3X8iXI8t5YzU73UTdkVwBi0WPgI7jJhf27DL/madxJbgKH
nMIEwhBAKIOZzi82BpWLz25WEfzZ4jqmTalfnr2Er326VFfTVVoK/6FrkJ1rmh6K+NISON38GfRk
KDjX23EKgm/sskOTwCIrdKvenKFtNQa2ySZmSC7q+avk3jW642XI1bgjw/hmu2VzTa0U1QULC90M
rgQSsx5uQ9oY3IHPsjK+R8Xo0iSwmsz26PTYHcDJ5CtSVqiS2EE2JfckHBILP5MKHsCYOxXY1JJO
7Y8fJsYhKX5gFnSHpTWujNTZJZGfXcjKfh6XENPP4rM4b4+FleEWT15F7pdbVbGkmy0S5xis8CJY
OCSlulUFIfTEae67LqTUSB2GGXbV2MRvcgSuVCBx9SkX2xDPq6YhImiPDjoaeJeisMQBXZGVfHkc
TODCBQ51QgvnrFioVImScNXgl99lgn5M7sIKGK4iTUd45cy2/8Myaa1ra+67ZDVwYc0fizTfkwk3
fctJKtDDppTLbp6db9GDXUVXPvqiPE34bsp+OCzS/yh7Yk8iRJQs5/E6cQQqtyKJjuzjgsu39XzQ
1SSpeSyslNsoFvjlZ4FXd51aKWVX/aVA6xM+7gaM/BysYWCRld/JgbsiRVYYoazgGXmy1aIBnJ2M
NMaYonvFU3ntdmGzMWzOsVZtnUlIA5EEqwmdpBEbYhVkVY/15D/OCd+HrmWhFXFWuHR9Bd0oZAJL
g3iPEMRVaxK+SMw+vpwLPHkOibeSYcJfFobI9IvpCm9zp0ErbUr7UWuPF6PrbW1Jujh0uQnLkvHa
78wfM0FfbBVKy9g8dsEVJhLC4preCnLWknd5iT2wq9CXZUfpX6me4Ju6PGLYUkZl+9ahgjgZdxaz
XHZdkdEznd8ZIz/Uyae7jvKkMW13gSLpKwWaaf7C8F42NkWLYfwll+AOuyZaj7C4acZQeMrQuO4y
g+rxtmaUF+WxTcpLxqFtE8JzVjbZ/SyO4M847WWTFcTd6ynl6+K8CLqnmyU3WYl4EKyA1FUWX5ci
KqinstMraq/nXWFUgO3pxMnrg2jrS9W17oYzHYd8wS0qB4vkcWjHCEpo5clYzKe6vYP3eR9W8nuM
8zMssMesSZK1UO21W6d37iK+cHD122quT83kbLAtbOdoeQ5VwTzrM1NGRbhLpowXntPW5CD75gCO
AsO/9UuZbkzGEtPmcY/1aABq9zPQqDBO4P0G761eCH7OebItm+BaqOrJ4JyObSPbWUnyaAUUSvnA
RVcyuGETvXEWtkGZUZ+9ybunDI5C5tRfjlleHiTeh6LF6Zk2sVrnSw0LtOxvOC2sZ6orMMNErzJ1
wPg6qFm+8k2i10FN2lnk7L3h90BigB1H10qUGgxhSC6rrndvVMG5yRs1EqxYPmusLpHB9EMRdMGp
vla7zj1F45kWK+xbTBBburDMO1oML83BDS6K5DR3Qw7ChfxS10xrhlZUlLbbNqxj2bAkwAXqq0Ue
+9y7rUIQ011oFOisEsJ2dNPwKshg0cECMpCmoXQuNtzfa5JctP7kCdE5l470g2mAFCdYy22ZPPmC
4D9KMHTgr0nxY6L9VciRBBClXR4cC0RDysTITrnN4m+MjPRdM6CfpO6bn3B7l535ivD3GLa8Zyx/
2MhbWxIzAnj1vA94x6BL3vlmAMtLTAeonpS/WQYrNxJQTrjhaKt2UpebENdJsW821qFArcHOTxeV
gSj93aDFYCDBXDuhTzoNJm7JIsNphvfRzs6+UxF+T4EullNxiZu+ue/7HrKO4FEQFxYrv503Jc+j
wdpKkJyq0uW6oJWMaQzXqbx19K6lYQC4VOl1I4ttpYmZuAMtTLxYFNDDbrFIRIA7UDk7K8XV06Yv
1mKyY1RBvQtRsiOP/5vnx33XmN069LuPpkWpbCZaIn0ocAAhLephicclU3AL5s7c9pGJb9SoMKFb
EbwukGMBjKcRZvRGD7csVYy3MPU/vp/HQNw5ecHDc1jaHbfFeO1tt10zSKr4TOQm3D13sJutj5kS
CnsipVk3fUt0nrEuHQmPU0yGu7v9AAiHCgatN8E9vh5NuY9pWN7Y7odoYrFxi3ne83yWQWkQtSXs
6ndg5Jbpk2MxCix/G4J+92pBoeHNO4w2fgXLLVaV62/hPK7HZH4n+gvbpKuQOAA1U4jKkablRt/M
2bnrsTsp5O2paE6yh2lUmzPv0PzO9nmnZvd7JoPBoQH5UxJ4R/jeD1C1F2vZspQ12KtYZD0QMigX
vW3i9iiT4j4J22OaKMpM9R6nY3Qgu/tcBl56G+nuH4onn2VRgom2sZgadzZuxfvGR7zDC/VBbvMA
nKC+5GjnH3gEa0O5G150Q/E6eop7BiAKSmFZMZH7F9x6NnScnRbU1PAhjbQPJ85xEscMo1iKwI9E
1UVD0zYtoC0OVZ7kFrN3X9JVQ4aGjYrfMmzKB6t0sOemGYBQAYpr4GHnNeYu7PGvJF1xKWCT1HyY
+9bk8Ulpc7muTUaizDwFlbhfRq/Fhhjy9DSZFKkVkwlC0+BQMNn2A2trXM12LQ4xdP6bSM+Ri8RN
H/TcF1rJQ8Rq4vsuADYLpfJpgA0AJrI7tYn0jgsFY+zNSm7VjXeIWIKSOF7l3DY4cIzTpivCx9Jn
jzD6N42Pkte71P8QhNkPgQBbksPps/AdEx3g8cJxS0Ro60xplhqv4pBdS1EH89ZowndzEbxOaf3Q
hRZfl7AzJg0Yn8WsNTZc6FaNA83IacOBn4tbiuCGC5V5NZnqSeXLZVHZZ7ANm6boP0YWYCuKP+Sj
qh/9cOca9Al4XZrSbMpjKA/vJjPDpVf6ZGb9swADsJbSfssG9941xI+dYnrOgvLJx4VAeQ9TZOsO
3worEMH8bsJXArVCnIKIk3zp+PPeIlFc9kwX0rxOKp5LEE4fK6YVPhO4pNPsxlumD5wnTr2unEDg
puv23ZD0bHu0CO4QNhdx/JUvAphB8jnrDlP2cMztdnpPGrtYYzSHVUEov2ha5hP3PDUdaSW/IQcb
fncUAazLvi0Pqkzbo77agXB8ubbln8Y2uKYBj0qA6T0WUFKMaL+0MDeNhUlEeEdRBC/hMgKBqZ1x
20PZWdWAyRlA+cpO+hIr8xHGWcXb8ftLp1xHtagoh9ElXK56qqnzipjG9OxDIGa5gosGYzvL7m03
o8whT2BNtu1V18ccx0E0NazmsACzczdRsLGqFBdObn+FXnkTSTvfm824BQxIofxIQB6MyJpyenNK
w43XJR0jcPPT1uzMq7CYdjllgSuvhEIxVCfDyThoqPiLaMi6BdqAVyXHNlEPuJS8u2pg/15h0Q8x
hTmSGAYNTRWDEylWlgJMIV71qfOoJp1gMpVs7GWxa5i2V23HrY+MiNywLXM3XQqXj7bjW5y6IMs9
4W4J8XxYHoQCCSsOrRx/K8yXOli4OI3qajD9BAoUuP+KNWsZpRA6l34jwvSiiuUL3gy62V0aj5VJ
TtpAhs1GkrT0IM8I2rNTqd3Qap90E7xqe6jMmHJUXD9lPpHUavH2aQ53vUvSs5tiCvGCuV07J/uO
usV4Py5UYQ0sRjiex2uDJ54LXOuyY9OLi9DD9pWU+U6y3OZRmN06tvfFTQ3RX2falfUB7LfYuFbb
8SRT/t4Wqll3PF0J+gXxBSCaU0qbMUXCjYjWJeMhgxYMkf7SbVn0csjf1P1yMWQwLCg/4FAw7rAD
yh1938MqTf35qeumvcCpIrS1c8bj6dTbAMenp62fqTaBJo66Aa6Fk/TXIKqSqwzHqKOto642keIv
3ihcpbzjw6nWRtMq5laRavNpVz8n2oxqa1eqtqcCHLkdtWFVKqyrAg9r43T4ZLh546kZzp02uno4
XlNtfa2IQm/6iJhO3PyY0FlAzOjtZ72PtHEWuM8zh7MbAmmbzLS3vjfhQEzL8tIr0Fck/tvIDMqt
CAgQQxXCn+vi0421YTf+te7i4WVKvOlLwlQykRthu+e5W6iNdjj59sm+8LFbjhbuioguNSgf1tOE
W5hMERkNqz7nZTZsU20pRmS6W+I02Xu4jZf0c84e2vLVoMx8M2hLcqLNyWCnKANsON1m0ybDvqxt
zB1+ZgJ5VGcC6XVR5wZtec61+dnwoLbVyFbSQoyqDUpJ6khcDNo0bVgIpOxBYkJnWSN+IvD+tx4+
60UbrjttvU7y/Gn6NWNrW3aAP1uZw6HBr63wbZfawO3h5MZGNm/DOXlehHsv6+kdW0J2DZhm2tWU
AmGBTOn/aMr3JHyc2PAubbTB7NltygKVMZ33Kse028Ku8YzyWHRfAn+cV5QVL3NQa1Qeio9DXx5l
T6O5TUzHb0d30+Yjv/3UsUyInOTIlDypV+SkiYkfHy0Eqiroo9VE3fA6iIr2YqESYbKnz2yoR4y7
foKpRT4aIysY8i81a04/pBPuInHeHbvNdsbIraQU6Y+RnehsjlisIqxQSsNz2+7uaRq8mYokXtlJ
SwsLhyQvd1ocbJazzwKQQsqqHmKoaUVaDxiNnbNTZ8uOnTt/A+ZPe9EyFCP+EHYsFufkJ0v0inlI
qKAIs02r6xXdjG2yTb9P0mjJb2Cj1I6J2DrSOzSgA4FtOC+xDzJjbL09MQ4QOQmOtlo8RaUbHbux
uK607uxaQFniyryZp4IiiwJJeCm5erDg7uXsfTS5h/ToFsm+zGqeBfmVsJoLGOqgaCLjbASWu47Y
i/UZHiflEASbogMBIhZGmtOb6hM74WBKyrHDgs/6jQTXLtrjmCP1C8ensKbAVOstMFp5U9Pae438
6e33j9DM7EXWfd7yuploSUkNj7RagK3TOljOJ7PJOCVZNV5wWvbIDOsCOtuLP5epwLbIWulXxAqI
+wA1YDsUouZ5JIxcs/wYzfIlV3CXvMZB+qSR3Nh0HZuMOJtee1gkBFf3ZjrYG9i/ZEkanjO9i4m6
WFKYwW76Dvz5KsYHtJva4AswJ6N5Z/HvlZ1ctxGOc/o9Dlg5mRT94LgkL26aUq0048OOkoSwb380
49A+mla8U2XEE8pFmo0zAaA5XXSea7kzvZCWRJ71jIxXbY+DgXgIYNvKvkib9GLK3fnwio+DU87C
66VeFDWycg9Bw8fCugR0fXVKYu57PXdQHE/H0ionHKe8E/04nYTrbBt34O+e0POGREuK6F5oxwea
nIKVGVKHVNrrOuJ/zB4jAI8aLN1nK405sgbLIW3ZANVgwPe15e3NqZuPyWgfKQysX73UvQ+VR8wv
a7JdP4XnoCKzw6r7LIW3HIDW7OoQ2tgg6WLNlkxvcj/oCM4uctqiGdec+VLFzm4p1RGQhw8QiyIi
qRVRN8WBgJgMTAieHhW71n4JuJNS6OehusxliSCxYKydsuVC8EyZTarobTMLduXovdFEdW/Vzo2d
Z8DAp/hxbLIrZ0RKHvk3RQh72fFMvmuspjK3Y0CETDn29v0/Ypb+h37c+oJx1ml1R+HRbC25iwbE
EQQhdzVUPYuiln12XtfRNog+qxGPQTN6B9k03+NYemDEaVTOejR+4UORXTr7UDNPr0uV76ewY+Hm
sOFKAXexJtQ5JbzFVErdliY5UXqdW4+SISwyHTTsA5QgmNEEo9kFkCVYctpv+fLJlrG0x9PpESbY
jRn5LlQtw7wcmoHzU282kDPoiBn4twIg7TpybosE/Ows8idVzKffHznIBh0U5BJptzriBq2NbDVf
ksIuzrPMPjr4jaue+yw7QJd46PUyYAAfFd/8UAe2C3aLaRneOBWjQEpbTSox3yL+oThqkSzAlbOq
5mktdP1q2CgKk0M+i5ACR0jtBsA5iJRn2AcoliiVRtqQYexz5vrMJomAXzp0khsq0ZCp2ubLDZkZ
bH2ycCfxk4/1ne8KYwtG6tkN+seEzlSAUJPYJBgrwWM2a2q6Td7H8Bqvx2dnI3txvrupSXiw/Uar
IlyEL54wY01ox2lfrEReTsN0NSQRRx5gDGyG25c5jTm3dLf5wr7oMOX+qV+qvZmNt7R4XMGVPgaF
PGqJWKdPfa97SWPvnBA+kjmlVBoO4PpnN5nYoIoNfN6op9J5Ka9SZJNV5zt3v5Kd2+uAqlOdoUn9
aNEUvx5AGp6oBDVnB1NU4O7hYdyE/XSTINT+a/1Z/N9kUgxLIGWZTpB+/iaTukZR+1h/kbC8koHD
vmPz+8Lj8SMlYRw5nBQLGzXGqLB7q90iy31b3uXu8JGEeBYbm4x5551Jr+1LT1wbBcR6wKvlBD+U
G0CVveYu61AVP8D/eZiD7OP39///nsJ/A17hdqhdgP+7p/CUfBN96r//2s/z5x/6h6kw+ENYIIYZ
IuD+/sME+Cd7Rf7BBYHHTeIotBxNZvlvU6Gk7tERSJOe8/cmSOcP6nRwxplmIDzPxsnwH3T0WPw1
f3dG+JgUPWFJWqaYp2z7nwX8Jmn9FMwDLqyGukUqANj/TgGe8C7ajuPGpawOQOOmtj5L+0Nq3zKJ
n2ETZU/RhKO5YfROsDhrwqDB07jR3ucKEzSlbywjBnrNGihtlc2O0MYyjd0OXcwY94J4DVhKUAmD
dliH2msttOsazfcM/YpkeosjW2DNNqKKVT9ebeXUFz3m7Va7uEft5860s9vSHu/SKE4Lc95NUcvr
RfvApTk8uNoZbmMRx3tPj4FrnHkguodJ+8hz7SgftLc8auS9IoWz8U13C8xzZp0S3ScVwNCBJmOW
pb//UJPzTMqH8RkTu+ED8zCZWLccwrE+a697qV3vFNobR9TMTtvhKbTbmXN/D/zmjNU5XZsmY3yP
iT7ETL+EEyOr/9D6lP4I7bcvi+BtKOW4CbQX38CU72HO97RJX7v1fWz7TURrIgfl77GuT4m9kBCk
lW0uErhx2JmKyD93OgXQjXeReV23x8kmsM4yB5tUGGhc7kXhZx1E1XdFqKAgXCB0yiDUeQNn4AzD
Az4liDARSAi9/B40K1k1hf/TjJ6NibXN2Mn7gTCDT6jB1OmGKuvBSnQB5qXmVhGACLp1HY7Xjc5F
OPThKM/tt77OTJhMS51DEGJA5LHNdJcHBg0omW3DeSdzUf4jfQF9JiCQ0elkBqLg1eS/23Zz15Eg
JZPPRzUN7dXQIg3pdEc3Sd4c4qZJjxDZuOJRhg+Fqtt1F8bpLvKCzyzh99apEV/nRwLgf2Ql3nqd
LBmImDgze/+oS28d3IaM5nLDhXIulH/GyW562FCJmilI90yGggiL8ZJn4QUOvOVKh+pQwzmjxvTw
VpbglegcTEIgBnUk1PkYBO2KZ2K7w91WbmTHAjIkTlPoXE0fHzyds0l14sYoyN60OoVD6o0rhWCO
aNgOT/6JAg5IbzUOLvmTErQlG7mlGwelfjDfqb07seS4s/vgkR7AmrWZvel1KohOhnGnkoKQrGPv
aUZCal6mx6HgPN0u1WZQ5ItgBBtHY+ipWCyqXaWPkYHOI3HAfGoJKPE9fs50Yol92003dfUWjsyr
RY5mVep8E5M2z39dBWpyLsT7WO/Anp/DlPHO1wmpdJx2lm4SYv9ueu0AOnaZcSRbnwMMN7m0cru4
X5zfieLpBFals1iBw063XcgPE9MSdh3SjBIg+T9UWXrbEucaiHUpC6sPMS9B3Gv0p8dY579K8Dpt
9TrrXBjmrZ/Z7U+IYZ9hS6Z41BkyxMDVOLJRRrjxNiNmB0XgjKki2dK/yZK+ty9ryVyV6nyar5Nq
vs6s9YTXXJ1iix3ybFHofVkE3HqddKuJvC06+5YRgisIw0UVa7YwxUFXEpQTEHnXvc7Oyd8UHXG6
Rnz4Ol2nHE4sAYE71ly3U+kuG9H2nxanHT5wNkmKmJ70mmaXcPTg9D7dmixkNwy5dxRCnzxCfnZF
rMdq76BiOzoDSM6Qixr9M4v6F9USjHOwzwpMsePloFOEPXFCoK9fDstuXxVv4xiwSyN3qHQCMRud
V0tnEvEboS5L3KIgiK0tlRAfdkaqyalPtXtLjwOo8oibRIDAoTOPbecpbh0eNE+diJx1NlIQkqx0
WjIlNtl75Cc7O3WuQiN11zOhrNGe7Kui9XdUFj8ASyoJYTrLNY52kp06nflF7C7Y0UXEgk2HNwOa
u43bUmc68W7TCUrM0zSNBBkLZoJOgFo6Cyp1KrQiHuqyKXDq4rMkNroQHw10jjSe7tMcduFCwHTo
2AXZ/cUS5epqiB8ngqglgdRaJ1NrnVGVhFUjnVpdFnvnwhMsdZ7V/022EnEVOutKK8bK0unX2YIT
6Cu+XEPeISSzfnCzDLgzy9J19oSFZdiw1KXjuBxfPAK2gU7adqnx5PY5y5q4JIKJIwDmPOtXO3OA
gBwcl4flHCsUfSv9MqbqcA45XCF11+WaczEftYHxjGXwVswLfrR+IvOyJJw36CYNoFsJI/wi/AoN
xuQ5laKFRiHWPeLc2Rb29NHuJ5NHiXtdFdEb/UMRqkUB+lSJ+zAGHWuwtJUZIPZypjdrcu8RY1lU
cFOl9glLTJKdlcnsOtvVVbIAZCZdgDOKq2hyhoNlJ9Sc+ByCROF5W5MDWUcFyiW6zjEO6jsabjk/
Z1TF9N9JxnHEmhPzuo/TrWmLK6LoNzFC4AWG23Hd4FVIUuseE1F7mZnZbRhxQMlie9wmw/Ji8ivF
GLE5HOJyTobm0hiSm2oyf1SKdy0o7xzrUil2jSy1E6UelL4dFE7xavbslytrOJnCupZddkc8XeXI
t5nbDNxK+EJ5o3oJ+04XMHzEgIXp+YTqKo/mRPFSiZWf9T/drsTRxpQeEajg3G6TChxG0chvQpqH
qDR+ZCJuCRaH7PSsfeQZr0FOIaDtHDvXvZozyhCdmfBtMroXMmebBTroshT5ez8IwgLxO+31XlOu
VW++jcp4jSwCwH5ExF7GT4GvHAB6ztreu/Q1DS1ZNJyX92UNKNkCJQe06zCz0N81PeOM6uTz1Lc4
+crdHBjRJSrRrdTE6XHiTDm3PMwKnd7Xgr5JTdaO4/5tmE7qOJd4T0aBXBJGLR8LGxMX9rK2xvlV
TNhULxJivCGLNRcU+DH81Bk4ZVMH4GdDPeTI8EFPnywVcs4u66t9ktC8FWXHhoXVVnb6IowDtbXu
DWkweWSMDwnTBlBhXavIo6UXTcUKdUXQgZdAoc2A2XFrLtV9vFCJKgOihJRJrUQ8PRYJX1pRwCft
+vAVDvkDof41RpdQtSwUJA0QbpMc2Zd7q/gBY4OPseFJ9h9OZcwbsmUL2YGWtXZzquP2YzJTKp2V
y+fksQVOih5OeR+bK9fw5bqPOwssS3UZYI+mwXer+l1TAyocM2uF4+LTb9r5/7B3XsuRK212fSJM
wJvb8o7Fojc3CLLZhEkkXAIJ8/RaOL8m5teEQiHd6+K4ON1dxSoA+Zm91wakIqJ7EblIEkWHzyFA
EiwzsnozJqaNxDccD9ATFLDmYXqGjr+2rOewENe5FemOB+mbp4tXN5GMiOpdEhXXWXGPgeY3Sezg
Y5ap+1bwql1s3dzQfxSZd6pYFEENo5qvpuBWNsZrkjJaVzVSwJYknBXzIVBqjPBI52X548KVqPSz
0NipLQhlOp0R1rA8yKqFncFyeuPj8gA5zKWQZC3nA3pqd3hs2uZLJQIYEvIQ4qzKTSaW+rVHARhE
P9LSJzVxVvt/pd3eLcpNhX9zUxGuVvGMzhDmqIxHFpq3Z7KXiU0gtxI1iLKdk0fm9UryHzkZRUCH
vENls1UiSD5zkk0YVXedJu+kd0+WkVDSfgbcgOx4ir+Nd2QTwkOt3wJjpYbBtJDsqYBfOtWTnU0+
dN3Y+9xEJxvMsNMXXa1qvIvRxph0em7r7hADP2fIDC1idn9bxh1zYa9bTdCfmL6EQMqq2qwjRcJb
66z0YfMK4iW5+5YiOwMcXdjlR+bRC/mjdSaAwG8ZRgpH7zzb+mPJ7FSygy763yXZd3aZXMPjfJl7
9C/eTG4K3xASvrsKMepBNDydVJG/qk5dQhdSzD+JdyPdyWy0J/YsBfpk9HEivTaNsReQlfoJ+A4T
pIBIU4aKnHNFRIyCfpOs2WyNf4kZDQfkxyKZIm2gXE+yek0XNHjUOeALMVDbRh6v3CQ+1JJHbgCd
eFuGTNSwQa5lN1w9h9Fe2cvXIAKABPQDrcnENJbpZC1vXt9cIgetZx0ilmn8+d01+9/Gsq+1iagF
6xX9AqynajJebdI9X5PhQwgmWtLIfxEGgCLzHPo0Bo1V9wzJCKr5YuO1NOJRAIYB9uZVnkbVuqEm
3hiUJ4vWpOrre8nQ8aaXFXRBUROQgCXbcjxAvST2seTozSb35EtYSnUecZh07UOuut+yEHJjRdWn
NlJ5KuBi0PSpndLVGyEt27CkGfEdF3j6sJyViyxAJ9huUue1p0I0yvSSYijBZcuaMsrDB8bkh3mq
t2bS/QTJ9CtzuOWk+j4ijX0mVRfOk4ekMkrF3gvKDwZJYPYtwtHs+WA3zXxXMkCGFgCCaPlhhvq3
QROFSaFASW0hP68KJFYtn0eo3fNU2+LkFJy8Uxkcl9lXYXoPy6gcRjw+K3Ui9z5Du/LS+TiJEJ+Y
+BGGzn0ApPeeCGaIrom4RQwPVoUQL8TQhRTfxwwC+YM7YIGvkbDKa8f10ermfZ19jOS/MevzxlXE
+G6wpq1nd6fclt+Lx6RhSurZ1cWpomtLk+And0aEnJ3Nf6N/zLr+SKdim/TiNY08HGCpAg2lmHw3
Jcq6EkMKUhYEczxdBgs6ZrQNe7WNy+mPMrlSktG/ppKBqt/mvwUj++UK68A3uzWS2CD5NW1sKFkQ
PxeD8V7NCSt2ebEgGRPICZ0sMZ81G/KE833UyD2a4teN5B8/xptFYlwJuYv9wxuxET6Mmc8RUl1l
dXvQQ79JlX+rnBHngNaCKb9u5M5csLPjwpkJMJ7T9r4POk/XoL2xNwMVXZzRxwmOGkKsFd3x72Lg
CET3zvDgnXQPJw8YwJCCFMXTA86anAEm3ocsYoxdpS3KM4VIpZzXk3BCuKTBVQBr8rX9Ihbsnu9g
rwn779kf76IIKIAERNiIQ5Awbub+eceH8pB17DIW00ptm0vn/v7P6wCKef8Hb2vh8a5juGRlI7+H
trznDNgURfa72GmqHq4ejNxf/PuLR5vOm08XwzbxM98RUs9/8K1IvLa+JiHHAnQ+DlsRZlBwmT1r
N7wmCMGsoDz1PV9fama/uSe/RS+2TegfmtSE9NOS7Qjk0dygTHjtS8O/hPneaYtdThu+LUdK5LGc
z5HCE1/DqyyJuwJZn4LwxckPtzTN9g3FYDo1t7mpt401Clg+CT+tCBgcFcaSS6LfyHk+mMS8rQdD
l/DcMpaHEgeXZ3OIcjoZffI1mIMLTQCKcK2Jdy9bg3wTx0T2woOrKUxYVzreKWYqqBKKzww1o91z
IuA6W2n8eQkf5SpnV44W3bqhCy8Qt1H5TI66M7r0ntbvj8v3s/WY6PchqYSZnH6G2Gw3tWRqNwHn
f0uDLr9v6HrTA+GVgEGw2jHGI8NZeCWbRqJTWgAqTqv1UTpmw1wBfxZ6f9azzlsmUCFT7o+7pl/3
IjL2Xr7cYP3w1hrqw2C/TvYYpJqJZ6s3gI9MDPB52hrvSutUq2w3AGLZcazFq9x3fhSQezwKxUMY
N8jOCcFh4TdvtAO/2JvphXTEBrKoqb8B5sLmKMv81JvZm3ayMxUdkZkkI26DnMFRXPDYdIXObmFG
7EAApgAbAoOp1rt2AboUPiu9KZtWbHRMDvAMRoN4DqunMI+/OHL0ekxK2AZs6Hi4+Y/4WY2ddAO5
03WFNcWaH8l3ubXS3EjbzR9EODzRGvNBTK9IMeqn2g921dR/ZB1PqWTIXv12040MHMgrvJPt+JRU
nP1+Ez/h3Obmt5Gly/gsPIxs+qtRKUri2Cov/bsmr7oybJPynbogRAS5VUQBrYJMiUsFxQ35nECI
UwhvRfZUsZPN9Bct5sa0c+fSKwNkaftpRdMyc+QXyjxAEwNap2wzdR5yPinSXd2tQB2MUq0sLlYR
A2tY/sZHDPc6o7ImC2zfS9ZrIbWrLdIfeAvF3s1ShSk0gjdLJ5dZLMiIXxY1tu+o9BdkfHuYa/U0
2DVC/CW50dQlxix7FypmrSVy8czkuA7tWyybAXMXJoeJGY6ummfEUt8DAd9saMutsHDhDkLTEpOs
6TLM2ISL6lh1SP5EgnbfHNlZ5j0TQcvey8XO1jfd2mrKZjdK+kKlgPgk5SZ3UR0SrfJ0jkrCWGUM
vZaLZ5gdcawJQrN76y0JGnoB2Xzn5JyX/bdDikCceAb41eFrIsomdcnqNIaXxAZADPQGRKi5t6uN
6/HTOD2Rqn4DY21RXAy4O9yKqNRafcsKFzeB6KzPeaQiZtn31IfraQ7Ay/TlVzWofW/yELUmspbG
WRjrUXqfmIf5+boBor47HYfcPYWl+UsYd2Ff8WWcVW2ARkn5mJwsxz1LrZe7+V88UfuwKhGUZmjU
KtdbYgHnx4kbY2OM9Xls5Zntw7MImgRdBDpXLDnZZJCBYIc3DxHAGTDr2ZF/Z8eAgodFr0d/mkhK
4xbTdC2+JneS+6HW+2nA7esmCZs1d3gRJUWTCbF3Da72MTAdoNn2tInVGEJ/GsYTPGCekdOLMLK/
KHBZvNpHlXbWEa04wEuQ2lg5mtQwT56SS/ZFtKSiWeEehyCoKEnXYQPkWPuS5F20eMnW6YNLGIbl
sUgrMgfci+DiRZc/B+cgwyYQtN8ljOVNsGgjnelgzJaxIVz7JzTjj3HBw6et2XMs59vYQZk8tdPO
zT8ZfLQoZsRj5vKGQuRHM2BjI3KeBxsMWJL1J9DH3z5JitsimF6ojMqDCtpnlRLA2yWL6jcMT43r
fBIu8TZaGQoih0SgDpB274r2infp7NaI4i2wMI7LWInxf8P6odyWnWdshphUuDBTr5i9NBLflF+F
4K7LydKw3iQs2cpvg21lGE/AelZBJb9qpOEMYTClgWqHC+Zz5h0D7rqex6gwhmNGlCo3hAyxic53
XocvsgpvkKSPo2SSEVgB8TzdMK2zkNxSQLlAkWLC6xKt6+/G5I7M3oGyDZyuaOaMjjIZvwQ3d1bs
dTgepMHvFUG2pYvkURrR+8boytk1Z9vYS9DehJ0HVnnEdjBjc84G2FJmHrHpDlDxG2i5rYZljhiJ
nSX12wNUk/Inhqgh1IRCb6B8zn1Ceqv+TWLHq7xYPC6s0MFDL02/BSmqhsKqYaWOQ3RMldHthIV0
qi8wR2CuymP7I/EceUKbuoJwi3a0nSwonYwFVB46R0iN55pi5tDp6i7yAz5MNwCUGxA/T4XNhTSg
jLHFMSTSkcIQB3g6y4tWHgh+kibpuMA6gX2H40hGIA1MOjKgD/uER3vFnxQEfAaJx2N7trxHoy9/
opbTKhyvpHC6bJV4KCAAhVo+M27qxj+QMcdDxIJi7SKv2ij3DRLGQMvSI/lakjSQ3JJdJ0k/75jI
ys6nxVmkdJFX/smdmTgWzFZ6mPY5cijESmlDKNHEg0z25Z0AHtssWWGRR95ia5pA5QeH7kN6INmw
AxTI+9zwYbaN6its9mzMHiIcCRh2nTO6wPnOF+FFjfDdTA94uodHnRypXzBK89pbgkXTYJZnUpOZ
AZR4FyPjK+nNat9oxsRRBPAIiTQyQ+KNvYSUPTTOthXzA02L6m4AqD+EYANnz+IoJhELgjLHsYlo
zOA7i1ivzJHojwN2LS8dyLjk5qPGx1UUyG9Y/tE2FvAYvdxUjyGyEmnE0VNR5y9Icfr9ZJ7IpYNj
auXIBKTAnKft8NLHNMyc+/Ah2mfDCc6WT57ePLN0ybUmtgWpH9dNeJp6hYgLkUKUVw9oKYlBLclQ
ArD06YMlWOePYW8YO4oFbwfDAD2Z/7fvHXMzjnQEqXRvGHhfHIagx5pDtXXomuogas9zLVdORzlp
Jd54zDKx19P013IRtcw+Vy0tuGGo8RKV01mWlr9t9AR6AK+v1p7aSoMobatoTpO2rpGqyZLTwFMb
/85xwpnmSQaE/WFZYF53lHnqgdvGJMgRTzs6NacEMU6fNiNqZ0/sZE8EgRecG5dz2cLP4Ze4smoX
+qUYRbzl2X5w9fBtgs5b2TXh23zz9xoV8qpQpHBJkmoBpCXzZQZINQvp7Cgo12PbcZ/7uXOYX4qS
2aTnjk8xSOT9KL7TqJD32m+vrfgzFsOtU5O+1IsgUbrzyUF6vbFDA6+UO55IHu139L4u8qD0PQcY
Trf3MVQlyHDBDqwr65DMQf+X7abHjjm9d70x3vsdo5+otV4MQoRELu8sOtGDNZjGBrr4A8akuyzP
2rMrkewUpvWqB3MdTgIIaYfUPVNyx24QxwFysFl9pF6ccy9FGLvbz1K0lCnEfs0+l3BWpMOaxAJK
DBfrRAaz2p9J+XOjDxMHyAI5eVah6VOVj/6KhDsGw5wUdLMXm2b4MDBhqauQVXriVQfpzM9xkpqX
ifjUqSCy3ZwPad166xCgups0K53gkRvMYu34VXbtpuTqyuKvi9NjTWDcp1FVpMMx8ES8Gh18O3me
I2DkTVG4m9Tb1BQOWzysrT0CPPW9XTKU9+HC7QdRb+69bK9Qh55qrqpCJc15crtdly5tvpFyeTg2
+tAoODnVI0OqVdDtRWDkj2ZufUYCzRW5GJC7hLkptZw3iGAUwX75Je9PQeg7O2f8LQSsQLt/IqRy
6zZczmPDwBjFcPIgfFgaMwxcVKww0C9myYTYiox6gzgh3kn1SArDdKXaZcMV+6ccg9LObOjmMJcc
KsvbtWNLiMmcAIB1IUiTy+X3DnMGjHFbv5f6EpoWvjIixypwz3cBAiR84MzNd5M05NY2yJhIEdNU
tI+jYEo16+/Ag05v4/beRtN05+va3Ge7xVBdk0Nwygr03SPas5BctF1wCgxTnUl7ZRq6INv+v/zm
/yr3KOLK+j/Jby6V/P5qf/5b8tG/ftf/hHpZ/4HjYhG2eJHrwF9DefWv7KPwP1yIXosyBy6KE4YL
2uI/oV5ocxyGrJEXwNly0dv8F9RryUUC6hVaDmqU5Y/+f9LfLOqaf+OSmBav47tLCnkQLp6U/0Zg
qjzZzB1IA3hFDmM172OyWQlxuKELTBila7/vDwgJtqJI9OpKe5v8VQ0To3/71P43qCsbq83/+k5s
M6RBCGzSoAF5hFa04Mf+DQ+TMAtraojjK7JaByaXs8X42b8NqEDXWEGrrWtDK0/i5MSM3iyYYTKq
OJuN+dB0zdHsGZk2Cymp6dwld2IbZdg4Uu3hFmBkqXT0o1vjG6glKTkBYtGgDCCCTMOhi9IW0QyD
RIuRhsl8HAH7pUtld9Jpe1O2++OG/fsAQ3ZjwIDGqOuS4Mh8iQRoQM8AU7Vv/Rnz+bEm7TNql8Bq
JqwaracJtJgMT8e9ztNvVhdHMXkviU/hbc7edhnkDRWs84QWpnVPsylPael/xkk/7fx4gK4dPyuT
D6B1hr1TZf0mLvqrXdavU4t1HSUNEQ4HEfErrLKmKJPnni54RSlO7wikAhM5SgLkkFpW81Njg7gg
AQApU3uPgX9VluW1TRaqNlPcvULr7Obf6DihZtISNgSyR6cKShUgRvNARFPhs21DFUZAHwj/rbMY
bRCRpz1u02yga/erRXpxcS32uyPeo9Gg3jS8eK+64jmu8SChIHpK0hndjq6hNcMwmIBVZBUjnqwU
kt2l+xZ33cntfu1lMR6mpH/rfA63tRvg/owp752s/pStxv8Xn/OZJqUHkdQultyGOIS7OX1NGg09
tWVUNmJnzhZJjynvNHpjtLXirfaMNzU+dsgPNqZyIOOb7ortMozExlYoRxjuZLXcm/UZdcoz7rt9
NWJ1wFzX+OGu9OyYBRDOLGHKZ7jR/OSYjotMgujIXhyyibbF2BxdAgBZaiztSmlfOixwncWMhOxO
zDX3OBq+Rg6PfwSxYaE/zGxmXDhib480prLWqsZ1SvCBH6Oc8dzz7E5re2iJ5PRYNLRIda+DO95Y
Rm6Aj5h4Ft3cQY+JeceMU2gTmV0dWAjfdXN3rIiwXFWm/+IbKJno3zt77IgcdrfanB9bBlxMcj3K
mqXVLkmyJKa1W4XL6Dw0KMLZnWxMYuZ3YhxO6Odgr4J8BkmOHibWOzOVrxbQ1VXll6eic37mSb9M
SfxT0NZTOt9sUTo7oobosbPiByglZNNR3mO6w7cs9MxUOmnHfaJvYhrmHVo0nEqA6GAEHn2vavZl
NN/zltk9Jzb1ZCDmvTK8aGvM05GA7nHdoCUA9/IayehqcBePwTSxmuc9gYfxVxnGSv4xm868jxmf
UdN+0diDrjByprXIDLhLZceMXA2AafIOt2r1BWBs3o3C2+MAxsKaWdWhE3TZGIoDa8JldssJNFzN
PVoc1x3uAMGTTNTaZ4eKiZCbN4+RVz3i9cB4EDPF7J8ch9vfNwkkSZ3kjoylPy299fIQ4AnxbsAn
XdcOi7jMoZireCusZg6NL0z8wOh0cUJhs4KsvOlFDbd2oZnlEazzad5bAauiIetY8gQkdBK3e8vz
lzkix6JN7lMMLQlGsKy6oTqxA6WesGX2azGb0cbth6fS9fKD1WJuDFK9CmOUF3jbdkkSvEf17O1Y
De/mCjUle/SVYu6/x+/+FU0GSK48v6utKN8mqt6LJn6QFZp23bJgR3SpeZXBdPJj7DVfwwz5Rlre
W9YZL2NVY8OavUOYSab4c7pRaLRXLHpIEp/v+sIbrsHGJoV4ijokih39jCACxiiJSUgG6wmKMudW
V//IJoiXiJd41xIgMwTnH53l/bb2yr9xOj/2o2BNY8K6I4FF15+hTPQ5+26zrGB6x5Ow0SfcXf5e
S0J5CKLapdSDQIvlfesCFMyz8Wx44ijZbQwNbIfRlfNRFdFDOg5vSVS/+SP5H9EUGmt0Cj/jruJi
2phzfvLGkNkdc/+G6doaKBHuyZTWnp9o56OGRyFn+SCqPQCByYNyUYCBk996Oalqyh+/kGyzWxV6
R6eGR2T+ZTVAM+KNv01QA6JI6NtE/NI01l3WEWwakcJJrXpPn7sdfP9ClAQLuUyOeGYN9Idd8sYQ
4qYt47XNX71pfCYZYu+bzaFDLmb0I0Y59VJa0Pzh/ASTzWyOQ9Hy1zzJX2NyZmwYA6pBGWACVtvw
aLi3DUaN4CKeiUt7jgNmQplrfCnTe8qizDqFKdP/eRh+R0CNuR/f5iTD8WVWxl3SD4hEVXGZ6n0l
czAWhfEqGnBD5JaL9ZIboajPAzUGr0U5EyXCgITRbfbGLvSclOSeAsEy/SHcv6a2sDdm6ZvrGePk
SsYsjgOrXSDQw9b2Z/fqG2wRucAaqZ/xVuCHwzeAPqQ5qprBfda6e/LxfJYD06ZkuYyrIXhg8Ves
4wcnmlYaTdbs9PO6tPSr9viCBw9WwRhOTJyL9x5axomclbURmTxhmpF8i8m/H7DisoAyNjFJdG5L
SHJQxDtWpMhinZMNGKKAP/DkVWBUImh18uIAYF01n7Fv/uYBgpZwbHd+KIJt5lnoZYefMTkB10xv
ZrlHAYvaUFY/lR8ChKm8p7IltoCKgJbEJYiY0mhx8LX5QLROhkPdfEkL/VIv2jG6jpQkG55Wqkna
XY06NrOjcp8yJKLhXgN2e4FeyPinzXh2g5izLLfaFnJ6GIkQQa0SkJ/EEK/xeMfDnFwrRgT3/cQs
LCVUllJGkCuQ4/lN7QRmCBcrpieatb7lo67Z+pNmsh6m+slI6OxwbHybbnnt+upQ9PLXknjw2kWQ
V6QR5j1NL2lX2AUdeugOV/fQFCg+hIHLLR8PqdMh+Ay8F9PXUJryu97gJaCMeaupHmhx26zZ2cLY
DwmDWyKc4n4Krq1pn5WJ+9nmzASqpDjig2E729bnP7RyJtL2uq/9cU02NWwcMT5asXXfV87fdFFQ
VeVrby3ZmECV5mHvyWq421uT6z8DlFjC7MKznaJ266fnNN2QDBqgYzQuSNEuRPP+GAkA6B6cUAia
w6yRFGXhNCN56vZhUV2pv6rc/qiz4jZ5zYcfMANElsOwZiKJeqkjiU/3Fqd2wVATlAqu+gDTcxsh
BdH2Di4NxRWOZjX5lzYNfqLMLk+eBcSclERId0BAYNcnhk+OmElMPbzITThIViw9ugeGvPjimKBJ
ZEYCznpmTY/TQKnd13a/6/3eOLlp9yo5FB2T0EqXUDZ7ytu1VNUro9UtDyCX0RpLdYSTQ5NBDi2S
doOnjvN5fChbVH8MovnGKsCrw9WsmaO35h9IAg99V71KWv9VKMf6njMUiUWdm6uy4I4wFQticl0Q
Q0sYt4kvwNtEFJdEXWlu9xVXG4fudGDvmB2iPr2OtvaOhdWQTEbOMXM3lq0oLaP8iLc23/ktbmmV
HvuSb6Iz8PdqUhV9s+t31JDolQm+Rh8XbfsWnL5VkGQJEiNCVeSO6o7e6Q9AW8TWVcOp6d76KmRE
mSEUyDrx6TfVKeimepc2TraDEnVouwHBtMBRv54Ge9fwvtj+pBstGvJ3qoxbHiny5ENYji1y84bd
2Lsbr78ym7jijGBEWCA9IWi7mZIbJcWDkTLlqC1kw4OZHZIougs1OjVqvEMumTcXZHmPJLiO1qU0
LmwingcsC8mCTmAe99bk4zHF/hoP/qHyimucokXwu5NRKbTyw3FB66aZd9Bk2uWe+EMM+0EccVmg
1J6SbeMzzLX0W10q5mflBYzEO0eL5F+9tvitbP2Y+/Xb3MjPpkn+UI1RmnIxmETeRzc34smEFCRq
+9f4EtXhs2vyAC1qAMSszZ+LZl+xIE0n/nshZpZgwTBrHDxYEqEVPztl+JyZPoI2hy1udYOOi5zc
t5bjNv8TTM1dJqJ9UaL1qMsbZNzdUO79MPvTQ3oGYoRwLURuCGieFZD+ELaxb4v2FU3woQ/l50j2
mZv0AE+MZyVO45Tv7Gh81Kz3xviL7JFTDA0ht8hwRDe14tsfNx40KJO41rJ0PyXmK7nNIv0ajkS2
QnYCdYrkwCkvThOAJpA3w0nfEJZKy98sr9aV2e+Q55jbjOc27U+zm1/rhrhQWd9S5AElfZIn7p2D
r+WTT5qkgT+GqpIjc9H+ojB7dx2qSlOzcQAQE/fOKar0IyuTU4CEfJXITez5h8WPVkb1fmIFIhZH
jJddA44QoMCfCaKOJbMob4K9UeVXx8K1urwJHwCooW4mee0rJ2hu3qgfoQDdqqq+FdHSrjXXxWyG
7/5xKvRbr7M/4H5ehrSB18jhJrpTHPKe9fA2DahSRF9c8R2p1V2fsrzIJLM8ioR42dpPU3HtFZ8E
QhovRnQnzKuXsicKdPRspZRzPc2b76qT4v2aSfGbjuehLG55wK5hjBYQY6z54bPfoBgel5caDf4P
TJTMANSh5mEV3wWYNv75Df+8n7hZRs2Gfuxag4L7y67RePMnj9nw1jv+pstCitHYZo+HEUL6LCbn
W8qby+PoOfF5P40iKUyMbzyN9+lsEmSl0YbyrhH6XjrkgstFk6f9El27AVX4HJnlzbUOXROfEu6s
CiDHiqfys2XHb+yu/rlYAdww1kTtYhZ3psUcnC8Adsb4NXQM03OXcDuaH+BAfNLjcS7nA37ajAm6
94lQOlkn9NODV4KIqfu7vlMzGQeCCf/kf5keMYguSZUuJ+TGDYfzNKNbJTo42aNBPwnMLMDN3MeK
Acemd35aL/bOhqK6bPV7DTuS3I4rmPgtjehDZ3cf6bKktBUGhGTp5UzWsQNt+mQrb98G4yNWewFS
2X0s+ozyHJbYFHNwhKjOfTO/0fw5y/jijcAbtTbzGO8wQvxNUnt4w4pnRJFFxQLIHv3Ppq/OSTF9
wVm8qhkZ6eAZMRcOM1Vvq1C/74aaTYai43XtUKF8CNtttZ6Q+EaksWbDqUdhunGwzCERRrXJKzx6
QobbYcJMzB6QVEP/3V9ofCKdv2ZlusRcAFkIpwPchBobGmUvPrw/TVYevCGdjrHtJ2vwqxAWEHnO
KRJpbo9kB4UwWbF429uivav6mOPsNWJny7nnlGSnVoWzwBxrtM/Id9eS2A1z4IAjh+ZSw7uF1JeS
DRwYnyKcUf1Z1BZDmtgrp/ZvudKcv6X/N6mbafmWwTS1e5A1UgfE5jQzAS0J7UfpEf1gWG14cF1v
Z866eETzsG6N8C/I1fpU2M2mxiS1ggQWbvX0KyxYoy6JdJNqj3aSsjdkYtTg11EJRNFBO6fYV9+Q
zxZIDQtbg6KLFgDrxcCOLeC4wh3K4kKln6GPLUPY7VGFUO+m1OgBd2h3jQS5v0VRcZeL+VDSmNWK
qNkh0wO6zmbJLkQRNWOMp4O3yeAtdpPDjmLy0NuabCuLWYs7TFvhOcr0tzlQsNA8uWlTwaF1b8py
9rprWHTL5UwNUjSPer/8BbznFJSUJj6Qg3MskDkJAXlLhyhSkEopv2CHjeIY0sm9aJgYFhz4RXEN
a6/YZiDNYWeKx8WvFmc+Z9W281nJCQMqRG7dooAvGdsN9d1M+5E7olmhbeFWNKzizOVtbYwiOaeJ
nBBzdKe2yyuUv/W4DR3DpHBcWrigJqWFTsnUIYavujmhYyOoNOfR3TTOXy60dUqlks/OnarN3TIf
bJtAARD1H8SMQk8WvXnXWAPoDQ70wTduVUCj2LDizCIIRyzDETfGB6XHtyR1xSqSqd5KiKupBQFR
QgWJlv02UcLtPov+Ogq8jRyDW0xf1hW63WQVYX/0mohvQuumIn4dBYgiftqgFdcnJ1B3qWD15fUx
1obqLStaEysaWB8IhrPmNgnjIT2BiKJxaTahhQks5FFTh6BTJ/ji6wBAFcRWrNN+7m1jxO6N1UMp
TuC5ata8W6Z3/kb6IX5mWNbCfG0RE7UZZ3KOXJLlILY2XT/2MYtEDz1ApCndycjL3AGiLU3pphPt
p5NG4QYn8z0z+HC/iH9OrkWoOg9OAJxHW8vvpFFvkDxxWPZ1QF5ew5LMAaExKUpzRIyEVa652gCy
MW1APxRvh8YEBUUuIw1/1G65qGhkuurokqSFusC62hMPbD01aEajF89O+iMZrZshiL8D1R9rspq2
SCQ9pimonFXC4VMXTLicgnuNrAW0w6FbnkEScQtWPwgCiZsFz0UW7d4eSnvf+vbGtuAEVfMivprA
3PKQUWV1p1RybiTB1bCuylszXXDJkjXspsDlOujSRNWg7jdL59KpEnlQW/+tuvKh6sgjC2L3nKMO
NpjxoLidPyrsB3xmUKTQ44Hk42uzVY5aEPR21j4anj0vfBfGLipa9a45Pcg63UeBV/EYcNytLZnT
BO6h76sSEf2Y7nLCKBYAHUfSkK2Ts0A5AR3OQBOxcJpaKy3WamzVuvkSNvpkH+k91JiJGWfrX7OZ
HW9XY2FJZr3LzeEptsOIUnZ6dWYPZqPxQDD45xQ4Dwxb5nMiU7GLEc+yUuUzyhxpbWbXhmDt89AO
41XUuH+E7Q0PtQF8BnXD2Zj1k9m+Z27CojAKGDo6UF5a/eaUbJTDooVAldGfgVhYDanFQ8kE4WLm
rrcNfRfl43Qde0NeSWpjLMe6vLeQSanKTLcslog1yt/YTbrbQVlkpY42647BSRl2LVNPM2WUO12L
MQUjJqNzG3AYDKPLQLXOvL1l81X2hXVOBrpGaapbOuFIS2RVoSUVJ8xVdKRSzZtIjZ9tWT1FvHMm
iTLcaUcxcPZQBL4z4J62yaFaK8VAs++6Z9PKrGs6jQdbTtnBc9KXrKZm8dzO2TFAIuQMOyCKpS0s
3V1jGwjA4Wuarv+IV3Nia/49swzapmhbCNgqOU36AwACJr05dzSZCpPjto8ODkFW/vgP0P0yVCSK
KQ6Hl6ytCcfDELyF9F3uSFFn6CFNxLuwbCaB4B9AH+EGyRPBl8656L44mYKLxW63jNsd5ucjTtJy
HZVRAyEovs6pSbi7l5z8nnj6BB6J6deLno06sMctOuTNR92rVxel71Qwl1Ay/x/snUlv5Mh6tf+K
4T0bZJAMkgsvnHOmlKkpJZW0IVQaSAbnefj13xPVvsDFxWfA3nvRja4ulUpKMcl4z3vOc3r8h80d
gqFBLh1HnTSqfZsQ0Bpi61Aa6e9I5NHJFi11EvSMkNwmXNJAtljcPnnqPXnyKfScWHxxQPBukvqt
Z/g89c7w6Wbqu89s3jEBTaTNBAU7o0Uraa9BUbpsGJxsG2TmdzaKR+CKzKCOmPah790VnQJ3kvcY
ODFZ7DPHByca1dOmKzmysn4hJk/omXliOLl9+lwqNhdlVtYbK5UkextOTsnS8xboorOJE6uShMm9
ej7MVq8bR4R76IrgnsTwurdmhlVvmHYict2tmrAieV4M81Tl8PlGbx+7tJEIyQeMPFsai11LzUBW
TUwSAMKAmdFgoun5PYfkv5FDcvisWyJIJl1i7ALjc2Xs2jJ/hwbJEzpngOWor0c3abTnUrVI08Fe
6bgQZa3Q45wfMnM0vkK6yTwkdCH5S4vR3U5NsjWM5TuwSIIVjQlifjrICq3Hc+q1GRLLZnflkQWp
EAHd9tQP7kjgew724YCpDC8LlFmTeHJTcaon5NkAG9O7x6rfN8NCU1EnfuUDYLJoqc2tZX9iQzIO
morhsdj31PSiTP+rYlFATtzytg7FzklHTFmKR1+ihXqWWNULfmz6GnR6NJgvc3NV9cVuuQbhn7vr
OONychMBztbGW2yPv6elxZJh4MkbVbwBgEjk12EZSl8mZCrQdRxf2HQOMAKt7iGss43fC3/jKnIG
Y3KpChcYLv1+gvnbq5g9pLDOfO8/gIrZv/EYJFlPXRsNGxTK7YqQ7kqCmu8uh9HKipP3CR9/i8fB
iN9YmTwu7H3WEKxfkzh99yd1Gbz+8erE4bceaJPuM61xOUzzxoNv2zFvGl36OS6cs0RJXSm8JsWp
YQKn5Vjh49yFO4HTMch8Hoq4oCf7YJntSc/NvhTHysSnxicZ6+qeAviLrHHPDdlnqIIvN0F88LLz
OFzlTGVCI5xrOHfsc43qMITeeHJzF2NTubwR0YghcdONbPXZujC4f/nUAKzGbeUrmxsrQSViet+z
LV6G2BC70CmoCp84s1S5u7IE/G67wpcbLGcKRcOV0fMe4m3/HofNIcq4djETtuVRCexhxKCY/liC
4u1Kw9lem37H2c6aP3qzwkIGH2FwTMzaxC32VZh+T+CP9ObgWi3z52TNG9p3r05mPHmnTCWXWQTX
tByhD6bVPekg1tDVfQfv3yZElPhIK8auC8fHLjOugoalWqhLTApsilCNU7kPQmPrt+FVRdEPIM/3
eMxuS7d/hC/2GBnrWaW3/szKqU3Kd1yNh1xiGOfpxQ/o7e+3WmI0r4ShPkuOjyED24Q8O/vqvZX8
4xb3Ybgf9QJUE4dKGgFX8Eeu9NEk9ltRtYQW+YQuDRpCDo+zHx8DoDzS53MqDiQeM7wWjVCHHuO+
PYXmqyPtTdxQPSnxFDnDY0uiDNBXe/ItxfmtgLfP4ZH/LnlCgxJIPrnnrt2K7GADkC+jwqhi0xmL
JzEOr5KqW9eYt3Mn9rhpeB31VaQ/aOr5uqR8tJb+deyL29TiZQDuRqdBsSuWFdLhTzx2r23NhW/g
put7shsmeQWfaP20nFrudEme31s+cz8/EQtcpmYE6e8j4cg7C0pKkNm6lMZcfF2f5qAuIDlvw8K9
2qJ7zWKOcHNxT0EvEEjEkj9XPtzJvpZP9YD8kKg//VGyPaWLXNclf6OZIqva0THveKk1Y8xBKGOp
9WPa3ko4zQ8GiksXGk9mctciNZnu8BqF/rVf8j/votLoblsstWUUXMFcrYa0/550gItB7aYm0VXo
aJfQIS8KXit6kBlSbBJgDkmwIQJd7GXzrgc/dc5Ji2GXplQEL4ZV129NUKb7imQZrAzq7ifjupA5
4zJme0YKbSGNNkzllts/jfL+g6vjaokOrnmzcdObP6EwX1ydbNPk20Vn3VydesPUQaKSIFxDIA76
NjMQCTl6m/JT1VGopQwa4ef6p2urh1Ln6kDl5duYqJ2nM3eMkeiNOofnyiRGdTc55UyrTGf1CkJ7
I+G9ED86N0hypDrX5/Jl6ZyfqRN/rs7+VToFOBAHjFma5MQDjZRUrX7ZlU4OGsMbdDr1Au/iZSGh
wzUl2cuj0FTEDm3CYRUxRAA2rDF0MtEhojgSVSyILJYZMnyQgWezl/OSpi9SpxtpjriAhGZLgjhm
sDnd1joL6Sz+wdbpyEHnJKdFrC30Ojy9Je4IRQa/6tdV4r9VOVcTVkDw7m8qecUQ5W5qncYEDHHy
HayRE36C0j1WxDbxpl18YpyRznPmOtlZE/FMKTMFQDt9NIQ/G0Kgqc/ywHF95xBJ/wwNgptY+mLi
Y8bcNz+zNaYfIGJC7X9yIqYTffAZBceK6GmS49Oe2meXSKqcnHGfE1LtoYc6VNJmSPBA6aYtrHe5
Tgi2th1SjtmFpOXQflrCr5StsXhDY+u9n2IINjTIJpuAuOwsxkvUArSIvVvKAcKNvwz7VCdsg8hi
9ug3vc7ehsp7TgrassFc8NYUYCxSorqNS+dXxsSL0GeIN0GgtyTY2xPw9bPiXHvGWvvsKwLAhaJO
nbnoT05Y6oxwW7qnnD1D9mOYRIYYZa+dDhUr0sW1jhlTH9Hp2PGIXzojhyxm+xvmQ4h/MUq9r460
MlQJZF3oE5tFR5kbMs00X32AvrBJOhsxkWf6e/A5zHRrwy5SBjsD1Lu+pjzcD2bauePfCIZnQY6a
KNl6FKhGgT4z2UT0ClYbhK61btbyr5JEdkEye9ERbcwReDRGG36R89iS4obRvApN67X4E+/uYIeY
OvKNvfbikQF3pLo6ZMIbsuGzDol7pMWr5NkJo/Vkm1dFljwgUz5XPDplpO5DDhmr0ltGmnnwA6iA
MHqlY+n+nMyniqT6xKqxToHkh4AiSbL7JNo7ku1xNluAk2MKFyLWCDIz1Z6SA0aFnm0Vszfnua78
LY27HKM/4J8ZGnPgzriSPuT40umAffQUW9JbdUF0HDz0ykBH8U0i+STzKxL6bRC9Wzqyn+nwvkWK
P5xoC090sD/C8LqQ9F8S39l2GbMYLK4NDnVkEnCIGg8waFCAv4AsAfLBdlFi7n10NVLA1XCBOScE
HvmHOAE7QE3C3tMgApen/mbiW0DpeFo0rKDU2IJRAwxmjTKIYBrEGm7AAQrMgazxi7InruN1Pw6w
zjUSoYZmrRsX+mMouzszLCda8UAoZLAUJhSg3dgj9s8DiHAzie9riAmUjJQ7jXYJHf81CcBI1UkE
/of+FiGZFhfWFk0yPvYa6YC/aa2OuQOXtHWdS80dyYMAMU5cLkNvvHWwIaRmRFCqN79PPaJEDkEi
YQx3NVIiCe3TGHL1oFBrALN7S3T56MOhALXwRtSSHKBer2bmnZEbPwpyRT/Z35KSjSPAv2cPtgUP
Ss3ZCjTywtXwiwUKxqBxGLMGY5DWg5IhrPrsj/2vNECBJZ2GI18jNTyGFAgbrHnJEWI8SjD3ZU7+
1mkYR9z3T/p4lCPx2tZNB7ND2P2hILYJOusya6hHpPEeEZyPhRsu/QCwAQGA9IxphIHzO5DNzU0M
JaRiqdOPkC4segdPBo/dBaJIq8kiGjECNAI1EOrIkr60gnQadpKHEiqJj+X+ZiEtbWlgScG+eDX5
pLC6lE23xpqM/Cb2Ged9gngiRFzuvYT7wkicDbKJTZtJQ7aMu5cGpsxTcbNohEqPHyxquAg1XIVw
TsQ7PHpH6DgLDWBJILFQBKWzSYmJ7qDF5RlbP4+hdV76X2VK0KSG0Mte4epryIulcS8wdAbUG6xv
MRaDmsODn/nJfmozkJjB4O6Kxm/AeBP0lgsidBMl4IuJDUMlNmVjHapx/nD5Kc1mQCw1Hd4MG6jT
/zmZ/ydOZrSSf3Lkbj66j3/7/vPnLh/593/8+3/+bnpuU/9MEfzzJ/7Lw+z8hUveI4VmCSmEiVH5
bwuzZf/FEwOGIAd1aQrXxj78Dwuz+Iv/j6vXlEiOnnTx87Zl38X/8e+OhYUZR7TP9OJ7fmDK/42F
GavyvziHLfzRgSUD18cS7ZrevziHR+wVpeGBDgvj7sTZZtzpMhDzb9uvpaBQ5R6LoIE5v+Vs05Nl
dmS6k2ZKiUhiGztOgmuvI90Di0VsrSGuTlU0Q5i24itVjDBsHEy7JDHrAiseKxMemSyl13wmrLPG
NKyE3Xkc+uJDZSzchGmOR3e4NYr2JbZ5wHYmd3Jaux5VR3Kc3A8CiHOsyh6/qyobDjDki8pIHmE9
rshYN4hZBLrDDipNU2/6sXzLJRJfyprFp84XppFOU9Sr/g5IGkVIzk2pUmQ0C5GKMnuydHwvWjjT
OpYvL2E/HdWCi6JvIDeNlCYVZefuld+zJ+kcbB/3U8cSf4jRw6ZQ/hZDLWGF9zhzJuy+jn2yrHgj
S/EYQxEnECwxybmmDlnSPUOvAQ28W7Jgy3bhcEBPCTaZKA9O0/CKRy7ZREhyUzQR34pdCC8JgCXM
vYl2+CZVdzar05J4R1fxy9eIH5CB44fvgyUR9bfnLJDXoYKXEnI6CMrpTLk9I/soXsUUCXAMvC7B
OCFOLI7eV7JKEBWIu/pjNuVjXJFVm3zn27RRsL2rx9lOpdPz5A803RnAZghGFeuuc86MoQU/R/O9
G6guIQxaoY/2T7J1WBFiyekszQbKhwew3GgzybSH0LcNKyc747Tx127+kxjehyPGK7rfTZ09jBZn
Y6BvVzwQhmHPSAV4oxMaw3ZGA6bZ8b+nzMOXk8YsxOK+3rTn0fHv2jR66Mz4CxPRe0OUyMIQxUAF
EzJr5fgQphXiajRWLwR3KDQh4X3qZrmsukYfE/vHbp7RINNlO6fJ1XKXg4kva92AHnbdmYHNDQ4Q
uAPslvlT0crXvMvOVq02LrsbNgl4Yhyq6QxQvlSnkKqFfbZufOt3VMx0gdAxuObJVbJur69Ob3yn
heW8BCpmAx1xCKAjcsIrcTMb5s6NKtDUAHJERZli4BPRq+Plq8XqdivL6mVsvjo2VsCYLnPJ+8Rv
BUgnlV46J8GmWiUgMWpUUDq/qE3tjqhD6Je+/7GMGW6NGvR+5w4IuMl5ngHPVWVb7x0F3qZfDp3l
06eIlV/SqVcqDCLUXEEKIuPM3G73pwqPIe7vG5j5j/rXcIo5gSs8aprDTAqzxgaT2clFzc5Lm20L
+hq0BNVJnpT8TPZezJHMFSQKTGmdwxTIeTyoaI28LG8MZ75jBYqXd0LeKLtTn7CsSH2TxQk+4B1t
uaT0W/O3ORf581DXNLx1Dknl4t1Q16l0sqOXuvl6JOx0jODzlTlHHG140U4cVY6PTaIugUPJkTM+
UYCRBsT++5ANJ/E/yldyS3tP22HjjsAhJsnJUf9pexZ4hkjPRrVhb2GiXVhG3sTOsmVMvrpkqRlM
2V8rinG1N+uDE7vvJKcRE+moiWDc1FpGfBTpBW8Ti+oWWN9qyF1Me6iNInhxkYd2SxMvm2JMU8ih
0w3aMEzAaIpfSjVyN4l8INA8RDQXtP01MOxFWVdeu9eKMtAbjHnFltvK3WyllzFr9sUyPi4WFDFj
pkmy4Dtrac2JmtD6tTRjD52I6d0dxwIHUW0THuTMlObRrz4wjnPMDddxXmNlj5uAPctZ9RiUo5g7
B5FEfGdDATZy5AY0Riaa89jgCHTnm9kNhpuF2WvL9Qkgx/pFbPy2Uh41zLCyx5onRilKdvaSc5Qf
h5uUfPoh6xyOdJ2BiLxk2c6gpUFBqCF+Lm4aNUO0mvEPsU7WWmc71XsyjxfmoUc27ttm5Ewc9rhu
iC8fIaGc+yg+R8ruj6ZKf7DCrhrbBjovSFFSH0dTDlaqgWodnHvIj2JoUH978Cb8qu14tWJc4qj9
N2UfcHQrESIJSy+rFDoTr6mLnGWnwLrz+UdJ1En3gJ3wlaQ4Z9Xorgjvm8o4mZVnQIGLmRWzApe8
mRMfb3sGoTbe9tAFMcV5PF5b6sxs+RmLeW8PTnssWry0PhEZsKPjyi4GGgDU5G3nAA+Dcmf25QVZ
YqO7a9Cu2dWH/q6aTejYw9nGghM49YHuhA+RaFqY3TGgkbVvmu43GnKwMUHpJ71o73znM7Lh/f3J
vKe5ui/FrVTiCVMlNWnmMWl0O5GFV35cjDeXYrCFTefa5CtaWT21j414c9oIAkXvnwpVwUPYpzbz
In4azqOYTwlJAKQinY1PmR72p8KjQmtGJWxNQvcxA/RslFRaFNmZC+VzwPa+ipl21i6FctynHynF
+va9Vq+JmV8Tdz46QFLYwzAwLUoghRq4DIakup9cx9iza9gFCmxbyIHY6epzWZo3eer9NsLuKy7Z
3FZSfSAk7seJ/MbQ5L9gaZwpu0GCrLIcywMttEpCUaB0t2vUW87icOfh3oNKRVuHQIzA+7gmXnMT
B9g2g5zrP3F3FlZka4JyXqaevY7b+aVxzQ0p1nBfC971Om/BoSvmxw0hi8B2G6lbgpz71nomyzqv
Ww8TtVkuL5io0BVsXkE/5YWe4+Ic+vsWyMNuiPiYsRpBOeb5Dp/vJbbtka7V8iY3+Tqp+Ka7ge/4
vk7IUcY29V0wxL78ZXwWM5ZsM6J/aWgPreVFOjFGrN8RhFZi5C3sj/jScANkrjT2jsHfXVbFT1sO
OSMJQJGqK99M3orr2EiBAMv3XkAzGSnwK9tDKOsLv+zWHsA3m5q8rs1uBp/IZ50l0S6tdV3gJK5N
k7LXrFzGICRRX3BtJXi3Bu/JmurXAiQn3WyxPcy70YjuDNf8KZjKSByjNR7N0DwlNQCBpTF/sqx0
91NCtZNRcxi0QpcAuw8KpzN5bivVWCSA10B+TzCNp50R++mh4RzXJC8ViFTCIJ51aEOwt55dfIqG
6J4+75lpZO9VyEUJaOeYhv5j3453VsQBlTJDtQsT6lRgqG6ThA8Kl7TZNESGLuFsfJUegao8A7yq
KnAZIY0VCb7JwHqyzZ+0hpsYlszADg1N0tBeZapxAp48Q8cfHKo0XHeRYo9tPxMJk+yZMR2oK/x4
98YtnW+kqZnnpJq9ZhuMNNvyxNK2R7WmdfFZFKzCDQdRglqkwokvvZ0v2yhLb6kUGPezQz567GvE
oei+hCp4rAxkChffUWaM97HLDm/2x3mTsYrbQfLZtz1XBaDAHwCVvxFqWw4m3BVz2eN/AgLiGTaE
rOqFMx+N8LF9ph7TWVvdBQrsuMoDmgt7SXEsWYuR6WF2Gn/Tps29IyD3LLas0aN8b10JBSXAYH/k
8BBtPfqPxjS+g0HW7S1YGqmoa2z5Jap16j83o8ypVcCc0GbtPdN9m5whoLeHLmEydsfoNA68AT3s
/6yPJaTwqP8V2LBDkoAbyLQQcjAwrFg2k3yTAWNRzuuf90baNl+t55L5ABawnc0aw6N8nsP8JU2c
R+HTJc7ym5DeIZr9c2REt3N0W1s8tUwi53gY8xNEBdIi+EYRR+iHGvaJyu7spGp3No1hB0afOf/d
BnhY7Ua+NGko7zHcTlODXUbx47GCLtmChyC/mXEmiJ1g2C1ivphsmIjsRByg8xRNqzBOZW+/FkDk
EOg4e5WgwdjycnFgvwvoShUPnLvrjcKahYWMp4aJOgF9dNgaQm1ED8JhSGOSUrROrFPjtmzCZQP5
iKMWjHaDSuidwgUSZ0wlRWHuSqsmrgPYmx3WXg4/Q6TEwfQxp/Rh9ApgcJs54++ZTdfKtahnG6R5
p3wjWsdDGN/n7Q0s5KuV6zKQklv3vKCC1R2c0eRWeGDro/ycLkH9Iiznwr11Y1hkjSJz4QZuP5R8
kcdoNEjF++uABOCalfm93Tmvrpbzk5GBBGca6fLioWk959oZ75kRy5VDbuJQDHQNOqzrrbLdJ3V4
7Kd5OWJT6KDgZWRZ0uQrywYScC9eXT6oAqjYYGa39JW8DPCnICVh6XO9ytuBzajWtNvyhOtjAL70
GtdF8bKEWK2NGPRJDNNumo85cv7BKNAuvbDhkjWiQ5Ki4Pf2COwu9sddylY96yfC81l66JeA9uKS
gwHIH97+qMkcWkHQhGjX2BSYeTvEv3r0X/yx7Y4+aNqd0675sorW+XZNSgjn3OHWNoP9t/3bHFLd
fhnqq25VW6hdI22Gp5uYDo6N5DCgAWOyHFH2Ygx1ceffi7Gr1tgfptR/4M2Fuy8zKY9L362meMG0
aNJ1tXKS7OrNHuGRTj6Y4VysmdCxL2FNylR2GkwShqBKCcIlKuT97sKxGwdM3PTYoNa573K+TXKb
m1cG/MZv8jWHo24LBJOMw5Jv9TJ5wlPK0XekODSpvlUb86UMtMXOovudTS33IULIjSivPK7/L7P/
t2J1nSsUq48vchObpO2a5LP7Z93KAoyMQPXfV2ag6WTJx789Qi+Kio//zx/9L9FL/OWRRyeiL2w+
I1UX/1C9gr+sANkKNcx3hEmWmSj7P1Qv9y/LsSzLMwPi/p6Q/6R62X95NiqVhw3PJdlvW/8b1Ytk
/r8G5nV5hyR84PLZTMfz9O//U2C+xclvgARz2HKIXeZbn75uQCYYwYKp9C7mwKoV2hfgGAqTS4Sa
Ve0RDUp0m3Kpe5Xh2gL9c5jbZgO2E8emNzlw3sqWCcQFtuAMnBpt5Gk6/lpkcm8UdGeU9XCIBsTr
sCY9zwgg5uEnszJnxZvQJXrMV3rtSpOAcf5uT+qxidi7kPxnqs4srDPNi5DzG+vkMUFYEloBDobp
e54ZbPUQ2uBPXROMAnhf7nufwPCQ22vXjVqyYcZdOgzsVXg9Vkb8R2V4akr3PejMD1lhH4e0sC5T
5yUSI0YyrKp5tdyk4fAdNkSweJjAaZg4cMU3jTBY/yOYKSK6K0BaeCu8VKynytk1pfPcDtdkIbxl
WAdoIu9moK2G1O7SUcsEVPvkLKKbakyISdgtuzIeg1bsVqzvq/u2c55wvG1Dv4YhxwwyTsHvSsht
UQ4cFkpioGnk3rdVdyvsOAaSErHpVYcsFceo5B5jeW6+Ag3FQU48U0AmIN6GZFQK92jrtuNecMOs
0/Ex7oHhUnrGA7t5gsK3qvVSOnDuuqCE/kJEHYFjAwb4or17jBTEsIhCpKzWY3srnebWwiMV1TxU
q2XhudNglLaJNNotnevE43SLaAjvZabiC4cdqMggNQ9z4LGdbOOvESpJCOisSN0KzzYSImcF7xiM
bC+DUG5TN3oQKaphTkqhdDCwBDGLGpib6G7PzWOzr9ZdYztcZEx3ZMwxL1Bl8OA0MWfagUehxTgA
rQiL+0H3a07SV6RaSVLM7i9IBZjx+VhaIyTaSLJPlQnIj6eAG/ySS/1ch+57Y+Gg9ktmvTDbcjx7
xSx61/rWz1S5ybYLKNQy9caK6iXOjLozvJyflTw0URVpCPYuT51vYpzvaYm5l/47kmvTg9MGh8Cm
GTQyLizdcyLNJ5NgASliAKjFe1mZ5paI6UMIfuCgm8BRO9l5mjSLFLLUfIYAHj/tWa0vb2uTSTft
e0paYSrQBI3JMvEe58l+5X7Tb1pIq+NHRsOs0yV3pdcFpwToH89nhpZOse82WP2RPlnWQd2/ze74
HA5EW3EPUz5PBwnFT3G6zZnn1t1rp90bELFxhvbdxepcNkAxM2ZQ6NBYylmfbAQ3xafJtM09mcA1
Fj5o9nhmV1M2qQ0OuOe26b4rGOC7NGHxaJjebcnmlGQuWU0fQ7alTLFNRvSwMK5uY/8hDLxpu6hh
3iOsXtMJ35NtRFtgzIK97zRucs6FgiuU0aTapsh7R+mAYq5nZ2eL6lwM4CHD6NAtUhz8kh2dA7Fn
HZbykBVWchANVwOvx3riGgOehH7pdzM/vjl6jFQEe4dPySzRUr3SPTmd9Gm/nHn9q4TjVIxjZnZ0
Y6PaDd0TxnOXngzDXQdVepS233Bt0KNWjjFdvNWjo8HbHdLJBmaSw1Eyne1VVtLSJ4LyI9fB4wFg
XZ3yGWqiVmUyS7z/ZYIdEk4Stg42/rxAaNBqNQlgyPrvdoMU2wkSx6xrEzGdQeZyykNYRmTxOz5V
Rblkvx8M51JEHlW2vfjNy5RK78K7QGKLJUPR7kk6whjGMJtkXNiVS6Wx/MhKyJ/SgnJrk7HAT4Vm
KsEFo/h+xOa0FUI7l8o44MzPhdGIh6A0wBFup9bCTag/dJynR8MswJryn9kPSN5X7dsLFK8d3UM/
VUYZZOmQdcY+Zetu9yAKTRrqsN6I+2gyP+bKO6QLl2o6R88Cn/6AXzbJ+HB/VJ91Nz/aZXFJuwys
Bawqz76LQuxOHrEqcumvFN3exnVxSSxnw/Pkc6mSHx2iojmDwnS4UNL6RWLjj1ks9ihV1+jfsFRf
1oIA3dSsal0/ulsWtAI5BljGsZ3K4stuSipHgoyXJf2saNndjAc3iLnQI7mfjJiYKCARBl4WAv1I
h0H1mTUeybIW/MpQP6Ht5C3Aj+lilyNWTsRklvMQHs65pLi2wu7qZ0iSx3gChRAWYAgwHsC4+Y0/
KaZvRHBjnKpfXppeTUMTwawpXwUSNgaJg2AbhcTiFSvYkMuC+2/UGsAlZ9qeooFQbteeZtO7F6gS
1WSkJwAkmsRG/24ADcZyMBONIQurYmH3SmnJrn3w/fa5lVQ6yUTVWF36gHRFcEmceytql70THWYb
A1oMYt0Mxk0ysWeK2zMpEZzgcXSxx4YDPtIYjULxvpSSuXjJP+vYpaLWp8sBmgZ8xZtWIYzY97Xt
yF1aiZ0pBoZKC2dgHJOiUWUFoSdnMnDBmNiJlwEedjg8C3yZVn5DIz3Is+UV1sj33PSYfkIX3dJi
nZ2O6XttHHHknO04ehohl6MpcqaoIyItqby1pfzuyLLDeGUGCXuHSFeU/XIanhEuwZYbo99R5iI7
b9yQg9PDMBMhF8LQZXKjTOcwFs9V951Tgnso0sA6D90zmCJ62SX5uXBCo4K5eCpmnkZWx7A4YObb
64CkW2cfGKqwlr02mBjVzG8Kn1gnVYh3c+KS2m2dM9HIHRMTTQ81CYeARmvYkyjJuk2Rx8QdRjYi
OerNhnF+dIzmA57RbowrRq8SSlur5tvMIVXl68R3HdRnOL1bP+S4RPYjYge3L3L7NhJfdWVTpjyP
bF4aG8J1KB7CT1OCacUI5Ky9sb6bopbVUKV+R1jAecfqdzimSUpxuk2QHywPxEzl1s25sR4tfS84
SsujZajmWAK6glm+y/aIWMuTFYSbQgJhqkvKS23iPSb7J3w+jnvidnAbLMSl4zymfpCsTtC8JzYe
rtFQNxZRvsDEJV203l7MMDnhiVpUB5f5QedX/wixDnXflmYblCRUp9J9GgVnpXDIvlL2fmiC+1Bz
EWZM9+OXcqElUM4kcbaCK9QkhQCkQvXuaL4CKUy8jZzbEG/90XvKdXgzFycUsIMPoMHVpAYqoW4L
zW6YOAk1GuZQE0rGA4O8FTsE3TU4pFe/0I/mtaVpECNYCNV0L5CBYYVoYESF++qusxHylsJ9KDVX
IteiuCZNKJAT3R/2hKZQhDyzJy2gUoJxhdoCnNn4ZUvIFSYIC8MHsSjGtKckp7eIMUiTni0WnfeW
5l9IQBgxQIxmTm6sOHqFBwUpg6Ap+aDUe/ExSKVYM0JgS+u0yYFbgNooy6DdLiTIdLIs7sez34fh
2ZbcHAvp31vGtBnq5QdSImXXSponltlPCrgHdA2YQeA+ktK9hin0/RQQiG/PEKQ7jF2dpoQY1TaS
4QvBZF3eAN7C/OiBipTARWT7HA2wRnBnQlitDnRj02E8XVv1MlrGSyg9kNvhS6mZJamml9SaYzIq
95Zn/NbXhBODd1hdi7ta2ee04Rvki+C23K8W4CiWpqR0y4/Q1BS/GneRjwjst+ZHZmGWM0q6wuOI
AyDQFQv4CtUBuOc0/LN22l3ZmmItNKuFVDSpPc1vkYBcWpXQGU9SottievmqhK2t0fSSjlPxmmX9
K3Djh2wgChL13L37jh9lq45Awm8K4Ja3Tp/eZbEHT3jCoKzG8dYpPXe/jDFRDPQvzaNRvwNNpxm5
TLEEambNoOk1BhgbLH/frPz77XcL4qbltzXxptDsmwwITqqXfjFYnGUE6InzrNnampnTanoOd1If
1zNEnag6m97CixGxSqoAVppUHG663Dl0QAb4MQfgX9zXSZN6DJA9HAPVceTJlQPz4cb/hHsgw9MZ
PsTgfmrN/aEq+YxorPcU84eJLL63QLjwzsZLaDk7ukrcXRx5vypNFApCnh2aMSSADUGTVgcX/FC2
wCHyNJGIlGD7tIC9T0qy5DCLEh5IcXQ3LOdBXHkXDPfWiKpPpzGFzhKzq6Yf2ax2Es1DwotLITKE
pMlM8ZMVboGaGOuLvznogVhpshKuhBy8D7QlVf2ygC+1msLUgGMiJa0NBpjbNanJAdmUaHZTrSlO
EpyT73EQoYYei8ZNKQpSYYCfzB4CVKpZUKq/hx5D8rbD/eCzcuvKw0QlzSaQAJM8Axj0rwK37Nav
2FYVmjjlONQfo+AOaOTtWMOkCj9Ex0pqCIClYyBVOsmoKVbkXzgSWNV8o0zCsQ3nPv9ZxgwBf3Yy
IUvbRlOxQEujXmlSVj7hqlfRfFeLGLEzMg4qCC+1DV8r06SteOBe2Uz7TDO4HE3j4geW3lWwe1cz
qK5YM7vyNrKZign59zmGDe+rqLvnHMxXBe5LaO6XBQBMAgKLsHGzDcd2ElENlgELs/5QwxjtAs0R
Y47VTRmwxUqs972mjYGKAaxDvm8F7fwxI6DdCthk+rZOjdFHYcpnqGI5BQrtse79syQVeGhrb9j5
Ds0lYcxb1gxOCHhKo9Cc6b7VbLRWU9I4plCMRRZFaYIaLylJz12ryWrhAGONU7+LPucKoKsA2HQz
sSaylRrNNuV3wXDryhjcMK8Ky6/bDNANfj9qBlj6H5VnkMIS1xjW7UppAlwFCi4DCddpNhx74vC2
ARdnh+tqgh7HEnOvyvpqErSMs326QJnLamAzZjNiD1KTs2pzCHDYOzfdxFvdeB2T5HXU1DqLhTUE
EooGeXpprh38B0a4+GVWhXseNPinq/HFUob4gc/uJgOP18z5u9GidNYO5LxRM/Q8TdPrmTp5sv4Y
4COEY73WacyRtSCkL1mGJJLgjTmXm6iFceLJ/inQ3L62UPgKZxIcIP1G0H7lhCVwYrNTT1bJEBRC
Xs73kf3taCpgG2X+tucAs6Ink7PSjMl7Biny/5g7s+3IkSvL/lCjGjAYpl619OCzO53zFOQLFkfM
MwzT1/c2SlXKTKlSXd0v/aZQBhlOJxy4ds8+5xBk7RMqyNoduZ3GJA8fdfyezRdMod2+pCCAX2J+
VZLyl7lte70YAUz1sCPeaLknj5kTM8nOkmjDTGccDomeb4k9FMQfkkzXrQWBiKmUpybjoRQU1PaM
V/QrKLY0474jFX8dEKroEK4YEE2066X/WlIguhC/yBYbbjvbEtH/wf2ednc+/unsPMYEN87zd/eT
46gTHe2BbEc6YCxSQ/YVoY+8uXd84j6ChVqEPMCmOs3Egiw17mKg0tEfwo3tA6Aa1id+tBunDboT
/SXnQDEZpjp5Mi0uOp1EmRBJ6epsStODKcEaOgFtGe8tAZZjiKbpli0T+OK/YGJkmLcPSUI6Pb3p
SIpee8R0dtsTjLnohMwu3kfKOBI/hXEsHqrtWPAGLBOymtOQ1sOBeIN+p1WD4YW7LzlR8Jf8mt+s
HyBTn67ZzzFQ7ymwpIFEw5uMhO0afdzZ9T0wANvvZN9Ce7JVwkupCwHvQ7oB3TD6dMlIXksdqqKb
eu1M8qOw5hl0taBHkVEPf0EslfFkT81V5pUk43YttJCYySB0XcwUtNevvYQiuIyGJBYK7/RBDVtU
eUwT/Vtmp81WoCKx3bApGWpfuqJlIapAblz3thxnUiOkwXnN2peqezRwpjwGdvzRJstVWGQchUOw
Py+OIDOQLztqyXdDqftE8bTWBL8I1PtMJdnGyGCwnWFY1js46ZdggCkjZpOAsmr5rg0HT7ptQQsm
3iau5LTGyXJswvY90EPLLMqLsGCnI2vMnhz+P4mD4hsbOEvVEB87DoOqJIQ4jn2obw/LicN8Nzjw
WFUjKXTg+qkDQnocDYV0Sly2y7aj7S52qmNRK0Vfr7XPY3GxdLVzLP1iu+AwXJd5uFmm8KojbrHR
OROJU+kO1/aq6l549ZyJK+MpmCkyWBaJKzEI1sOTa3X0/UWTT9B0RDNLWhGOWIfcA8WVI11/Qxfi
B4CdItmBnKQmDi/xcddHOwwuHIcyoomRMzWRj2TnnOj7u1mM6uQGFRfsomsdGupZPOI66olCidK4
cFT/DFuwMpuG2AVu/W1JbbC1vNZey7QVM4Q55a4y8Yk0PqOBcbAmhs+BI81qWip7L7OQ5ko2NuI5
MjCKU5N7B2gS8GEnMr5yMThZ4ChlvdAflsAQDr67W5oJKzhTkRfV1wFivFGANgbMdgOVp56SL9U0
PSKlR+uOUp9662VAJVi0TpmocSJh8EThFv6+R8faQKcWHKblu4v12oQ1WFdD+Dl3BfwS9ttx7PNd
Z8fQPS6shiQGhNYFziCkYFFLih2lCjNsR5i7vXv7xtVal0xxPXVV/sAaJ9t0TE7oTPFB2JSvZUu9
NjjW4sp8US3y6iTZRU7VQjY+iFkjSZcyjBdFmXDptsl+sCMWsIv9S6nkxJm0Z9uW7ppKDUjW7oMC
GoERqNjhLfZDzFP+J9yVUmzoVLgyw5/eO5T7rQhDDNwcVdtU0Bc5zc6mdEK9xwFqmm0MNItR7pzU
ZfdnYlzEhGoWxQevJeUv0mSV2mW1tl2G/oDPrVOx86uM6NX0iAAYIB2ynELkCghxWaw166vPUGbk
2QRY5tzymFF2DdVeQEAAWa7ADr4HWRDrktd8Quyvyma054b4GfDgX+nYP8Mh1y3wyistWjtTXZwy
WrhDIkd16xtPF7clbYMnXDy37Rl0/0HonTeGgrtQCuvYLOe2yDD9LGHErJreS/VERzKSigDWSKaM
ezS/h7iqoVVynvvj6IG5u9yhAql3WM3Edr6W4zagXWRrFcEvJ9f7PmHwOG/3qbsLYmyeMnkzKpis
oQ0uJUnNVGvXn50hn3uiSY5kIZaHdmZkwdPy5fukjzVEugjpPRQRpL0WvItKJ6kIBjQ3v3OZ9lbg
JJIoxPwjnu1NaKefMjMRWj0W3T8vOg145hLVvDFxHKwHOeuVH32htYHEgYmY0878yGEHLmYRlzQB
jSdTXhbSn/d+lNKZmYkbZa39ppvAi5A6G2f4mqn6Xnktb0calE8ibeAoDfGdDs5d0hFuPOltBdle
RHwcRpo+OTYCQ5LyXnaVfnj2LCBzjsSPJflvMJFQW3XRv5uusS5i60FNJDuZ6imomVO8DEQ0G1vO
ZRFLRY4U5iYOODWjey/nPoGzI5spsYP4sjflt5m76D1h9F606ULrXsANNJ+Z8eDlBKs9kdI5SuYo
N65+b2Lt9mKSUh3LJD4Hn2Ht8/DyR/+q8PNDW4SPsTnigjBwSLt0UciJ1lwxe5hU6DFNCS2g9NU/
WgEhsT4r4NgInvyU84fTcXeqcrGJ56reGA2ZesbMhRRFgXc12rU45DaWMoZZJTmv0wehuRFBnQur
RBEitOlLrO4wYxk3EFFa0KLCvjNhppupt+Du+DG74sLoeRrGXmPuQHhnMVFnn2bdUZQSx6J7HwVt
j/vWpXBSUJlUDB1AQnru1QBm0XJ7cJK6OgElEV2ErpYpsn9sExWveLJpPndb/wazEXB3yT0MqXGV
mIncUil8yMLqpTMT48QYkTKcCx8FxK8vBikOQ+K9z/jTSAkIkrv0oZL0Sc1d12701W6kgNcFoNx1
mgKCdmG/Xnpra+iWMndojnOU3dF8eqRy6jqVlErFhXUtoAIZjZetcmgMzKN9YyZ72+WinwIir4Qj
vhzf23nt/FaZ89Hp6R4ai+ZmUpytWmpe6jl78Fo+sm5Yn9EDOd53nKTJdgm3kWW+mcRnIsfShcig
TcbLRyPhRXxIlI7BiYPrOqtI55unj44zJ3c2bEtOUBo7q7ywwmbWqQw6Ufs9sJdwAzG1n0VI3U1A
XxpS8zo0+vfaZLFPtcSWmG6Bztq3J45B0CGl/WG+a2ljKOdb9m3j2kxMd33pbtu25KA1LC0kKRbC
yJC3xeozSP332I7f2tBkZe85ySYL6LTT5lVR99ERWKmiDGqhfFmZ22bxWE0x9/ROioIFgD7nAeeg
kka+wAdRCIdunWOoiDgmrkKyBohwJ8PQVQRihdEvcmNavE8Y3cpGRuRjL3gSmJUGbheragrSDaje
VjjnmupNbAo4zhrJEtSbGqL9eGIBVlnjy2CwiLOL6HnYUj+SrErC5rZd37MsNmRzV0wFX4tL1m8T
1iF29kBk3JuLIDTmeFVFzpRNloQHmDFuPgciqzjxJek5R7GSNBwfHAvmzpkW70Z58HxsIylURYa1
jDvTlwawuMAQZhKV7N76CQtzjsz7MGWFpSxSpzgAitL32J1lj3B+L+aAA3BKndd6kF/0LTcr2QD6
LF2v0xu5gdQO919T6A4vPawC7ZesHCjkdtHIvIXprua+ge0SuXAxSIsP+dQkPYOjlgpT5gNWNXqi
sCES+eXCG4+AI9MYXdEFeUYKJbQ4xFDb5d717B7JuTs7dPvVwHPruJ46ODi5zgM14YZF7OjNfJMn
N8uAZTvyya1PU+vWWjx7W2eRdTKGh9a5aZ1a7eixYesZ1v831qvL5ANfYfXd//v//Jj+10dVz21C
UNhf/v13f3qoSE0v/vSv/Jff6Hfft/vLzzeJvirtePrdH7Y/7qdb9dXOd18dENLPa/jb3/w//Y9/
81A9/AsiBac08Mh/TaSc36iJ+h2I8tev+E/3lSk0iOL7JswJYWz/AaJYdEtIbb8SbmBxCzLl30EU
7Fc2N9DApFIB85Xgi/7DfmUCtgRSBqbp4OeCRPlvgSj/gKG4FvlvcBU8Btm9u/xDv8VQIKmimscq
jLmDdJIERMcMrXtDNS1KRsBKbo6Q3owq2eDTcti4qKcyGdE8JV/zm3ftn7RIyH90glmCcF8SoqRj
Ykn7w2tBW5totEbmHL0akdeYUes8QRiB3oHJmG04+lIjWREqHC5RHFJhAGrv26eAnfneGi1vo/qz
zsOs5snftIWBuZj91zPLjYa5z+fe7vgw/QuDOYkWCjvoKpn0dnsiTbBOL/X/y/kH32TLz9cX9+TU
TeTYsOGpgzLZk6C866b0xhvyV1Nrzn/+FkA6/bbPQ1gIuNoPJ7hkfALm/tDnwVYvwAacWCv6f13N
somtlprjCSliwpQOnM6o++f/psVl9od/FNsdGBTXG24/mKjfXwK26VnS4ymNJcTMdl0a1veeFz6n
bfY6cAA5JYlHcmqBvy4Ul8p21NkgmhTD8zU7A/KQUeSv/sVLciz9u/5Ns4l+J6QLH+XpMhHrr30j
v8GjPEnqRdUsYiVw9psjJbWBj2OurbnHRhW9pOMT5d5EkKoEsJnq8LBd3lXnXGSzt27UQJV2B1lb
zK9ZF3kX2vNAC7ObrKpl7vY9qdcVAjdNJIW9gjIf2FZYCcIxDsC7TvR3ozPUuz5zrpYectYLXZSc
oT7gjTrIaHxL4yrYJ0Pvg/lkr6ArOaXa5Y0bBlBJdv5CAbcLvqwCqsaJUHSn5c2NeHE+jiOLBwr3
ikMzVy+ljZo54dWdd4E1fSmTo/dQ90TSpA2td0mA66eDOS8K9U7j330VJCxsjXo1RiP0N2fbipsL
m6LwIEbrWp8++LDMG8NxT+FykD1IRjRdEV1GCKFPIcFocaJr7+vmoVi8B0fxtgy281gLeTnH852Z
hOOux+FInMwlj7HXLGkOPmyMIQKsGGazM1OFk7K96oS1bCID2c3HaE8bFWcgXQdOze7Rjvw3zwTE
93pOSW5dHBWpfyERn9QVP1MpztIWe7gQ7ZUzBKeFoWPgkGS5Er7NJbZS3WcFg9iCTB4k5Us2u3f2
YLzYpkMYrXof2/xhrNu9Ih+PmuT06HGgRtRDKCubV0PbxCmbex+EPhiocovUsXbNSAsgU3Vue8Yp
D6tE1XAGNo2Kt0Yc4tL7qMfxgzfA2uso96Kq1z7h852DXsUKuQSgwZbF8UeF5dOciGQVC7AMwAIz
4xsZznBrdtWH6Qyvsmg3M/dcqsHEnRJoA5lhPJsguUSCG08sYc+cxC/wGuF+DD7drml2chx+4Soi
oDBh00pbjWPW0R5tiCxLRnU2RD4NC6xceg50Zht8FvYMapxxUht4qS0hoxYmV7SQrbc4cGCRvPPz
hNu4y5wtIwZz4vjeo2J6nDXX2mnAVZOuPchrptnXzIeCDTUOq7lYjwxBMNlIk9kJn66VKy32hZqm
zTVXy+Fv2TtzegrseQN9ku4tTeHyIbv1NZcr/eSBdk82wfMFG6En/DmpSWcvjQG0hIL2lmpnj5C+
CchvrtnfRVPAo+aBTcDgWhPCtCiQN8Qr0NmAhtWxFHbI2Ii88yCiTZOh/ZKkC14Beozl1mE/rHnk
QJPJLYjyHLIL8zT45nl+saHKtuTnpTOUPsGT8lDqFRuEle0E6aHOaUltyHLvrZHExUafFxTimyam
fdDpqIKhLjVN3YNVR1wRq4LjtglwnUz1U6IJbNAdyC+YbE/T2a7mtCtNbI+a3faX4GkE5s401e2D
d0fFEwaNqwTo29P0t6c58EET4SloeB21e1I+uK4VzDghILzCkOXx9Npprtwob4HCsLS0XAbMmezs
XPc574nz1FR6Ap4ejdEWgj/Fp+TcznG4XHr1dGHPwcYGbc814z4Bu9tA74mG32EIkiI5+o6elzUf
7wHKl90FAfzxTaYJ+hGU3tVMfVPSGFFn6p3RXR8kni3N34+axPcgSjWZ74Hok2X+XIHsJ5rdz4D4
kSX09WNvWs33c+RZNp11tjT5j9ECpEy7ASJqKXztD8i0U2CBbqS0yV8J7SLosRPk2lfgaYdBrb0G
/Y/rQPsPosR6jixajwJONan2KCzarcAgDxqDf2HQTgZHexqEdjcI7XPg0e/vTcQb7YCQWCG6ygHE
LOp3uaYDyP6U2jPRGMV1SLKUL6Y9zvg1m3CbF1udTCdmDaudF0t0jjFijG14mfcH3btoaZ8GW4u7
pqrp1wkek6G7aguLDqcCYd5P1KeSKPX4SJ7LdNywGkRZTahhSrU3hAXMLtRukbEffwntH3G1k2TQ
npIgSk5xooFN7TcZMZ7YOEhIhgSYX5MIW+iP2KOtnSpZO9PXhHll1C4WfkXXrfa12BhcXO10qbTn
pdPul1n7YGztiMFEcZO0zFBmEOU7JE1BKWSuXTTuiA3Q7K987a9x/Na+tKP2tjXbp3JwjuxXYXVy
NBDtzsFgg08Hw06JcaezynLtY+UptKdn+nH3mMycdTjfiGAQ2wYLEIZq90hOGGf75tQEpBUq7Rci
YObMuX3ZpnN6leQB9J3h3tiYjFLMRgT3k5Wn/UchRiQGgJa8Yy4OsC+MShV7z4vKwS2gPUxNzTd6
VNrZNGqPE7HbBbopvifiAT3tg4o5369C7Y3KMUl52Xctl/tJe6fYUfpp7e9b7aqq+ToDmxUnw/DK
0M4rd8a13LgeTdIePwl4126COVireqYq0WDb8+PhckhpxNVF1wa1P2w5C+34IgJpN2gPWKNwg3XJ
kw3enOJLPDQVe27B3coCAaA1cxu7eOfmNo8OUxCEGGjZ7fSpmugCGZy9iRnNzfhsdqM4JReN9qpV
DBAEIHyPMBeJdrOR2VlgbjMxuRnKu48s45S4Lh8pbHAspx7IwLJ3Pga5ruXc6Q6sF0btnlPY6CLt
pwNcsbS/TlndVWQeBg65vfbfZe5rpP14i3bm5X7z0isyx32EVRrCm29b+/gy7ejTQb+RwP9LLTWr
r8yl7D5D5221F7DFFLhgDvz5bHjYBWPf+rRGFl0FVsptcadKcZGRUKbwG+0SCGPKlsZ1OBlECJa6
HaHfYAN22X/azU5lh9mpLslkpYZHOxlb7Wm0MDf6EcjIonGd3noU2B+zNj773XQJqUZOAf7In2aq
Fsuk0N5Jw7Y2Pcll+o6+ru0S2zbR0hhUtaNGXY1jDdISjJdDhQiOgzU0vJnUzEibWY7Y57NN0+oE
3JKgpDx9HU2P4TmsN6KFKC8iHwogqrZkOnqn2nVQN0CwV/bkfIySfLCISNqNFZCRhTTC77cdol3e
9hEQVk3IG9tBw+RdNyJBGPUYPSeEqZ7F6Fe7hDri9WRGZNxzAw1zNz00pHBSofnUKoucY2s/1xZm
zXjHEyCvLvI8ty79jD1irNrmup3bXbiU6U5xs9u4oTpJf+o3fc6sOiQtBlN3V/Y4FCoeKzul8lMW
+Oclil51cg8mXjqQSzYrPAi+MWpfuL24alzDQ/ZNE+JU2ZNUCuSItwASV1akJ/C0tJZwt8y4y5vo
GoWFgERiwc222dN2LS5olIBcj7+MkOHGsNlfdXr6mEs20vNAExvl5vcOTOQ69bLDkk/umcIdFnMa
m8sqeBl8e5ehYrnSJPJ1LOErx7hfDaAVF47s452rpWrLch9GC0NskDzGmfUVGCSEkbtTaWFyw+sn
TLNfeuI64nhnTpDYri/6XeO2G2X26pIoVYqVjEbQFgqoxUdin7vDq+mzw5eI/xxb2s9iiEp4PR4P
eXqHuR0LGqVIGGzHfh3PpBeqIbgZjfhTCSrkoy56dmsHUFJRX+wS+oDrmc/jzFjYBum8suN6Zyey
OdZudzURDek5NsFHI8tfDhaDy0egKKGcdEhvjWjVlS9yCl9wdOXHvCHhqOxIelAmw+VSdvuiCL+b
LqLco8P55snxJuDKz8cnqZiSBQo+a1U+lSHZW10dchVonwCWhIrG8tpcf3QjGawZXBGBD5+Jvqqq
aXhhCU8VD/WVtCqJLzX98hfS3d0kfF/Mn5gQYsrJorVNubMwpQN+o6YxXK5yQrQNCKMVSS48Mh3/
EMzWzUBuPatKCCbFFdmww23fVOeKdeGVj3ZHrmZndOs4MD8q9GjLV3v4EgHyPTClefdLgo/a4P7L
xusTKg7Kud6MsXsuAgsF0KS0KOqJ2eKYRZwLIQPpUUXPU0GmqgShVyVPGO++YZ4MTWwcWe99orR+
nu2UCnnEL94ePBLm2tAOcaIETJalKK5LEFz0cVshEuAEj1xew8DOP5gWom6RLAgG31mZncA11l/S
ZiGSKnQHDYXQtzWxJkSeva8SAnDINxjJlmWt/SxLp9mC297LKDyEZfGVkbSemen3XItLozVf2qj/
Vs5V5UwPdWMd45748k5VM24/9qIVPsUmuY3c6THLZM6mfDDJhWHmc69KhqwRPu6arI55tUzum9FV
94CUOLcfrV5AR3d8YniIT6p7l0u2TXxmmtonHE1M7x7MCMkLrkPaCbNLNYChtfkTtkJ333jWtanK
Dy/sYSCtdRUvVAnNJiVrkL0+tS5ZjmTSdiM6nrpFq6IIBnnBofjLzcWzSM1rzhafTdhDbI+XvYua
6id8NMKQfiQC5C7Mjq04TAbtwgNjVWOMAx2bd9Ug+kNgMgrFqUEgBtZ4WOvoNubQtBaEWmz8AJz5
pU51cLDRX6XmBCEdiZ1lyIonfdBvo8ANNr2fUW8lLEK7PP/SViRppIG1Cet03PIR28yxjsz1/HBt
1228oeDxhTKYChGETohCkOdfl9fEe3Em8ul6iIaDEXvmaXF0rxT4VotknWIrCWti1bhQJWuyiccG
D6ULwkxLPhLEDo3GTd4xbjQUX0xNYeDImSYcAPO1KDOe0bm6XJzi5FI5NQRXCyJgC+a7axtm8WDQ
4nNh7ByOJak1b3OkfVl9sANSW7crv7h9ZttQD2ZR3Gy5e4Un6VEpUoQXfl1z9Ey8bwMsGCocaIGc
ufY0Ngp7TWx/FS2Xgiq7I7j202KSdlyYy7VfzKg+MawNPqcVaxei69vhJJZ0m6Knmm1xhc5Nt6e6
WpS3K3WHMoVnWHqLt14RulkiWFqmt87ttD8PtSjX3qRnIkDVJHcmZiV8HwpeNk9Vd8J+v2EougMy
ua6Lah1HxOh4UZasBwDffsh2XkCoyCieF5d0kZq812AoPzsJaxmNNmFqyxf1t2rLkBsTpLOzGx4y
INpf1OOUOIqnNx3nF5qm9sFVd6Bv06UC51h5iVNsp/iry1875R/mYoqvmkjf6zz3Ycmqw1CjHIV+
5W5d+zuBUeaX3Kt1j51xUxqJvwaJsFZ0IyHopjsdNqkW3qmg2k4GfDfLoo6E74V5gupDPrpsxwAq
QKMEbVorVwUUWc0FFusAudFe7mnLuqx8EL7RGojgHt8QzQ4p+RU7s7zGMLHLCvRAvIUuewIWpu2T
XQ9X9GZR5Dr2L0o+heavzIsPk5sg2jQry71IGz4bDM85LbLq0Fs8BRLYk03EQxK7nc25kqetZ3xG
5a8xp+d87Jx3h8CYjV9MzibxvTdTx4CUU4RkSZTwRlaEO1XAIWTIC+w9Rr2jCqsj/7sfjplOAg0r
TAn4liXyIk84YRPnMS6cvxTD9ErFALJM0ZsgDY9Gb/L46bgpZIreLYJDLms6VYh1RpzEN0CyLigS
a/t2E/5YBib7Dc0yvUjc04CSNoV5eZ6MZreQSHVbe+OT8GYWhSGykCtQkm0ZRxftlKanBlgUHSze
1cBxpwQDwwYRm1OaNx0Mw4/Pw2DuFJF9O88f41OdLhwNcSWVj73JphezAJKqHe8NDly7+cKL+5Ck
f2auYPHIx/RvMx/damzwMMmi+UxF92QY8B5phPxG5R62QfGtPD6FHcLEqhGOA/eFfmf09I5PNeeJ
dM43JIChm+bUpIYYufpAm2f46TvzLvdLkqbAdra+ienUi/qHMmErntl4n7hBd2OVH2Vknrwa+d9q
MEeNbdWsB1J0+qyot2Pg8vEY0oN3nzrESXF5JwejaPHfDxSdq9pep60k1ewwxqK+IpX3y/XDBtud
e+EUY7Ap4/TUL2a7kZMDcugQWJXbAwYcsBcvB8fV0IK5SPuo4uZIQPy6dcbkmHhRt3Nb9pw4AbiO
+3VuHEaSw6/jOjhPPbIblfeSiHCOEKO+QcLBnjkZHTl9XE2BC2A3K4iKJN2nbMlIz5LXivOeV5Kk
FhfhbnS4X4REHK+kVVvnplwhys600ETbYuauVUwcrn+EhWnyfGYuDoG1u/MM3vkGmmDb9Kz2PW6H
3DS9UxW1B9Wp5lyV/qMTMCkP7Kb5eeFFnMK9IfF0bWSkEyOQNMfWOy9+0TzWA6fQFD2DXr6Cl9+c
w5bWJQJI9/QR8Byzy/g66LJLgveuGYPSY+UDi4cxyz0O5iAwsDe7HvfNIc/nvdEG5lEWzjNXL964
pKWwxfA3CfjpQeXZveozbxcO1SHx8ShVidx1Qe/sqHCbVkmD90MSTMT+HJ4LxHiPR3I9Oml4Ip6K
ztESSDxNCX1ralKt6bPLPYuTYfUkHEQHYtzCdRhXE6EDJr/bpqFxy+uu+/Cb6A1FWy89IuFwU0mZ
6dDWEJCFMOw8+FUS4A7ez+gvhwmDLkLN4rnZXy/An3d57rLvjvvF1h3PA5szjt+5XJM7b+7xUybr
Lq28Q80eHLa/W0ezqNei4ZKK0w+qTs093VHJrntuTat6DdmWR1BOeCxO9N+OB2RbI55J/pj85bbx
qYeMluSVAxNvlcEklzalc2YKatrljiKEee90mALJqB43/C+WsJO8EgMGRAGOvMr1w9XAx0x/4yaz
sUorq6+3edZ9dZP33dXyg1rfeIt3h4Ipnztz2OGkRp0+WBRSNiOoQmu1d5JP30Xbt3eUHo6cRH2C
d/vkoiXfiLwQ80ry1NkMVFTGCyhBZOL/jdstKeA8f2fKuBWHy1WvGnHFIphntzRygtldOkmGz2VY
CAN3x2vfjwQ3M4sBEWxmQ9JGu5Wj2olcPox5LehzrKDss/B1rklxS62aLqqRzadBO2RcrHEJTQSo
Zi+zXeDUm7jxBHY6b1G1tc/0STFgDjaYfFvQskrNznW60JrMQubnW3HPZKiT5vl/1JWnkjGzrVXM
HoclamFv7UjFf01kQLpGNv4n8qT1T6RSV9gBCKRvuxKy8Pc62TISWON66GTkpKmNxQC31MO46YiE
oFqXe0HnFc0qbCwKPqx9ExfvjYGSaJXz32RCLX7//bWgfv9WVv/DH//y/6Ky//b7/mX/VekU0e6P
gv3/h1K845l/mg2xfivqtzL5XSrEX7/mb1q8828+aiahEB5KfCC1FPqfUaio6kivBEKgvbEJ+LsW
b/2bYzoeErlN5qnt/V2Kt4N/I7mUvy/5lsJCuv7vSPH2P9FhXZIUSFgwA9v23D9cX7MZt3PnjTT4
Gsl7MBEHD2kNNeXumdrOZu8/DIbBRErEHBu7vZRDuXLa9HvI2PFlNGj6PVYY/deG9ETz4T6znKM5
YD3n0XerAnJZJH8oc7kvvfbXlEa71EjOvYHTJ3MCDqHJNVD7u2j8h1g6R9yW73+u63r+P6i6NvdV
AQXBzkE48g/6dmVMGADKQqAJxQ9O1tAI3PS/cPFNKyGxeqpiJHOA9bulX3Ye5hSWhxcMUd9twk4T
0g+PV5hgV7JviUH77isffpqvRgi6xE1MgU9+XhZefw1WFGR0LZbdL709LtLwlWo53oipHQ807pa2
dTv7OmOLzhQcJw/+tCdh58Iu6ULII+OLpkcbM2dP/o/b/qLaqliSdxk4e4BVAuXoJNCHBmXF75SP
cHymrMmrAR/VsQ6w0w6+pB3UgsIKKWHN+IMXEqKsqKzq4grHI3fIDlKBIsQtIbIdID19FRz611gp
Sz/+TEI0EXNB+dYu5wmSrp3T27CNXpax3AylvP3zX84PXvF7yd0jLAXuRHMl/wgfqIrl++JwBIGi
A7XQF9PkHMb+jW7GrShPUW0RX0HNTs2abG555EQXnIR2w1jeOGN4GkbcPPzt4a8Xq4+esxJLdNHl
1q07EIKQ04yTO7euWWzVAnNhkhACduimzi22jF1MpYYwScsk2BcGll7EcznNu5rvxxBK9oUk00En
RPkG2iiEYcPQxnVqevbtz3+IlLwGgPfKewz7yr8zDBBbijOSQtymfHXt2PucXVhkyn08GqcgpLac
ZyNLTxes2qbW6c/fUkujE394Sx0ud+JnNM8gfh4pv6EY4BIAGEuCEuPA+Kg4IRHzsA0JuwhSkDMh
dhOmvaEtr6twOv+Lf9v5J2CH70hpm77jA8HZzh9uKGblzg3LZOgBnIt93fFDExLHv950xTlMQ3rU
+XUEM9G1TUXagMUHKc2JBynRpfRzVlfTV61zu7ThXjXtxjf0BuisSvulMeRtr7hancnZg+KAJPvz
plHIILa3bG23PaRO8a5ZnJ/PsurvFpaOAgfzihaZb6yOjz5l1YLVaJmWnEGzb0Xn5OoHMeRGuAEg
oNPER/YjAQDvwnNgEEsj3b7btGH+LqsrJzPv0PG6jWoYmaKkxp7Y3Tb8HCuRcad0F84JCfNWFeXp
PVPEs8ho6sXKHojmSTkU8Q2W+8uQdX1MYrUze9JYagJ1/GV5o1kK8YlSwJ0xTsiVA8dxmQTJrSvl
V1wWa5iD8UgeCEerIR24kpm/l7ncjhU11U82HN0qIeABWaLEilcaqFhVycoPC9pEBo0+s7ZirJnp
qXDvuVyZ8l9z07vOjOx2HLEgKkJuNjnCbinJS85TMfC/2q/G8R7w+JWAu/4Nw+Kd7G2QjMicsSsx
wkHDfrSzd0SBKzduNSZUYvMOZqHZrObZv6bv4yOozPBkBVhTiP4JDc7lwNB0QSHmykl8EK5AeKKF
H90hKGOdC5N5MEK5pgiFw3QUE+ZS7YrW2FRmdaPc6jQ6krrFGjDFgIWYO/VAi9OvMM9ttGlISYHG
DX10aUjgi1ZNZ3LDDGI3pscuMr+DYHlzQFExelbLTcGu2mUB1Qh12ZTVEUTWhQTL7mJcY9vSDrt1
NhB7kJW41xNqAQ+jcO/mBry+KTjWovhdGYZxOWFaRBsngIj6q/IpgVnDuWFdEKIxcYsvvsdW6wYj
P1OSies871o6BxtKXj2iwYQ40ONykcRcJlE53vpl+eESNOmmXEeYAdmHs3uoQ/mtA1iqAfifciGs
fIfChOIgypfUNm6kfhhBAheA5NdeED6zOUkwPkTXMu/NbaQ7ZzA0fhQqfcS9SVVuvYOmtvY+N3w8
R7hqfHQfJ4jeeAwmZHP0BKlFh9qVNh4Qb23rjO4e+MNEUaZKxLdT/9GcKFTtSpIdm7xZhzUUN5WW
92J0XwlafHWWrloTwcvKgstvuZ5FmuzIXKLPsHB2XZ9nu2jgfDcyb4+OuDAbumTiU8TpfpVIWGbt
xqQoWO2NclMYfO9qXCeq6/ZahO8r2gHCa2Oqrv83e+fRHDfSdem/MjF7vAGTQCIXsynvySoakdwg
RBl47/Hrvwel/ia61TPdMfvZMNRSswxMIu+95zyH4AHIw84XiMnfex9fRjXj+AoaIGm3tWiNuhWW
pdLP3hEUjzQz6pNufZkvWTvwt5WvlSgy1Nnru9d0mnDzCjx9WENOGtN/pp7Ol3oIPkqBUbFP6Br5
jVHSEGi+Clk8OyCP8g1dDYYv9TBAAkUXHNQambPEcjVGfa5YjUmXdtaYab6LFsRLbRUAk0rocDXh
Gbk+4MAt43Oa1J8I+tHKK4GkmufWYHXbQc9wf2b2gQnW+2hKKB3Uov7YHHoRnUDW6LwCV0BlhZDW
EVVnQfLGVA6OQy5/krK+MjLbWEVx+S5Yg+se7yPxyqqsCGy2GIjF+K32qHKoB83EXYkZW+FgPm8y
zQWF7hFY4bgXeNg/yeBhVj/N6bUjnrwk+6HlXXwsNDJQOs+4YWRfpFj29Ew9jTH68BavoR1Azijc
+X1Es8765KsryHpjD/gMALDchUiUwqgp14DrX7K6r8jnNbnNcXAv8aQeoPnyuzk9SZPglkU6Wbtc
MeLJ8Yb5wbhUqqSBohlwAVgBor79hvRtqwOUBi6FCTxm6+Mn0z7xca6nzVFZ4LCG0ScPNNPephmn
bafTRi8V3C5DPkopDmlbnrMAlYIxnNqJuT8QgI+miSaW0IlwnUgimNEYUpCTuUor65WWjcUVBp0n
2JgxGICh9jYlgdVUcBhtLf0RsFg/n1B0E9Papf2zANKEHJ+RL4Kr6jV4b6SJV2A02e4lSO6oE+ip
cHfREmixeSFOK4u14XoPkEpgpgSQtTPFNC4mgaocx5dsnu/FE1z91Aajxb69nfZVwJSsm75WxFYR
m5inZIwNCp1/n6FhqM59ynI1Gz7jjLGHi0LeHJP33hA3Zn5r4C/nOvO2E1a31IDA2EOpGNtdWrK5
NKfq7FhxTTKVD8XbyR+l7/dHEyHUwtfR0bLmiVWbhz8yWW8MN3pzZpNmghEhHQGs5xH2ZdrsQjGX
d2RLSdJmhHeb0yMB3GIzKp7EYdrIJTw2sdLfpwp102zXDM36M895vJXl8NoDxK4DJHuWH6PjU9ky
yWS3GE4BkJOV3cLvH0erwzdooRLRP1OVbyyx8zXa026PORO50yotnR9jLBkY+x/xmNGTMrytTiBu
XCgTaUGnobUaHzJ42zwQcYbjAr15+NNqhw4wIiaOQoNMS3YeyewMVCvxUatxE9nZMYZf4JdNSxev
Ki41HW9DY6i/6w3/QaEGK8oBO6o2TstJ5Xt7zjNofR8yQ2uhhqno1dTaDy1WJuoG/UW3UxI9Md2g
jfDNvWTxSiYZHFEPsYMPgOCNuP9i5gIt8IfYZ+I8akymUJMfIgN7emO9OH6Y72y7P5TheKygaLZp
re0xmnzMA+o461vMcFxaFjljPBuYTGQEYhan3HCuus8ouIc+xTUckaCMiMuxp5+68N4npHsormyy
i7jYV57DA18z90blp2hmWjwtbfoKm8MnFAadC0gxBuGvmdWRtex7DKfoNrUJEykR7jxbPTuy+pTh
LMOpZbLlb1hYYAwjhVjoBUQL04w/GGaj19W/TaP+pSQFwmUKuwF9zbxDCfrLqXmJBuct6/ziAmkP
naUT7rXMvE4TCjcNHUjrkK3Vf5QRFqbaF4hG+RyW+MxHeZFhtJti7RtgujlwHhJrZK1gpJ2wcQUI
Q6fHvKPFm7bd/WzWAs9QiSGXiZCzYRAEk3DqD708mQMmok5lIxkivKbORHjB7AVxl0+i4jQoQOR1
dqiJhAinUx/pzaOb8tAK7Jpup332fdYKj6jCbdh43jIrSvrKwlwR23cAx7XWU1s/1OWq7OnNU6qG
S0w8h95yz1CXwqM9LoqQ+4X1IiAogQQqH//WLu/2AUlqSNq/lkRrvMRZA08meK2KcS+y6kqOH9d1
Mv7o0fI0ffTDz+H/dSbslGl8zUPEiyTdfYkLsTZsotGdtWFm1Nj+d4lUxx/rBX4hBD/TgL4P4eTs
mSJEdJeaISVwUPxEDEfaXPIoi/E2kQDJrCA8TQXu+dAz1p4xkV6irFdTkarhWK/WpN1AAK7Dfi7T
GfWuB91bK+A4xUS0qw2pnNA+Sq2yfHJIr+P4lnT9cuQUhGhOm0xOJFeyyWRnxI4JMYvPPHIOjRhJ
6hIfoYEEFKIQ2AzArZiCUXbhQjYHYxuRQ41AflW0zFW1iSuawYhazfpH8Eao2xAAS6CLRdF+TgFA
zMoTxQfU4IwMiT6V4b5lK5VD1+iT6NkZqk+h2zeB3FhvxUy3f9eRIesBT62yI0yEzPHWMwT1+r5T
w4NAwGwgZJazornCHkb35YtC6my2JM67wOdmDbTm+bMa2v7KvgLmFTppIXN2IbN2WvPkU132RGoH
l2lWV8tZZ+0huGZlP0QIsBG6faD9PBc0TNzGYhzkdbdEmefesl9UFQNQquxnpZ4MlN2zwjutUTDj
AVxaiL9tROAp785GxdC8YdUjEidO6KHW3V02q8fTkERx1CYbICjQupGY20jN27GaGco8+GYVumvw
2OhnZXoqIRgMCmtOvRnjdT4r2McofXczd+fO2vZYz7ZlbR1LjYniQBp4RrjVrIYPvhp59I5APFk0
RvJIad6u3QbXcNnTKslnQfWgaAxTutmcPraa+MfGgSJOoxWe9dUZTOdTIYW27nFVgu0ev6p332Fb
DNCjXtVFoTZO2W77mrDOFqCYz5dZ+i1xvuguvnNwoTV0urs0bFLXqiGl5Kvm20JLV3j3H3vFe6VF
tSYGRafi4D1G/B/o04gOz18qqhO6HdQMbSDOrs7kjfWdFPCK/oLZrlJiPgutvrUte8FuhkzEiKCX
U2ltu0g81mJHFhoTlbmxY7h8AhkQRkCcWj8am9Gcs3y1ufkU20wl/O42RGpHpvqmpcW16Vt+NRre
QYu3W5HFJ0c3a9jelbi4ikQAIis02ATlocsNd/7iFrEIUq1lxVPd7DFuMvGJir5Z0614HhiKoEF4
y1gVQqTYVZms5zZTmutvrRZtNcH0TfjHua9DfPLrUDgXokLP03BI+etx1L7Kwt2XVgERNDgV3fSa
C7SuQ4D8l1vUsrZxWD0FZnKyDcJoDUQTK5vRSJzky7BnjaBt4EkcpiZVe8crZjZ5QslpyGY/oGM8
OMjtWuQ17oMXic82CzAn6slHYn1RQQLXiDHT6MSfZY0TIFqalrOZuxOmXeFMOfIvawN8/VJPtENV
F29tfRGdPOmecW3LFMptf87K8NO3KJ6bczDITdBmy3ngn1j3nhE4IKGpg9up53FgmK3RQsxsWkfx
z9GBamF/0zNKbGbTRMocxjw7zYcv9IvHKrMvQ7VzYtwdYfhzKIon06hRIIBN64PjREof9zXs8dIH
Hzf/AWKdBb2AABNwKVqtNhV0AVX536tBPdeBvLQ8ZAtnV4zeoYSBAGz1zdW41RMaX3XOskwQayYv
9uCwLyZUPdJ2aaf2HgOaHD1iXbqbAlRX6WNVafAoh/05bMU2rPkGfG2BOlwgLO2s3b1LHBBgUVL0
GnLPMd2RWbwD5YRtiu9viS3uzI0+OtuxkfsSMVbLujJoiMCTNTE9r57XXKeceCSblW343lhosoyw
eU50drdazn0aBLsWasFyhK5CyeleNB+sJeE/A9za/GtBKKcot/qQq42uE8Ee0QoPO/dF9f3aa8EJ
pMjrjJ7ebS0EoSK0I3GLLufzb5FisTCrmwZBCK+aiXJAPaej2s/XilcigcydQzNTMhOL1BcwKjcK
5mnjBtA+x1k1Fe/BF8FxnfvNAguNKXGTMC28kmXx7HnBS56EB2N0v2AmKjAqUMUlPb70IEgB8P3o
xSy14KJmqSIapJwpWpn73Phclwa9RqeyEVOz/a24XIqUUO4ymdW6zfiGn2zbE8rA/YFktJpTCE31
E2qGwsANdmksgs/Y/Sxql7jV7GSVswCdpkPos4cY6GbP3X2/x70q3eZGGejp5jVWvPr8XglmVF4P
EIJGnW+8GD1rj/oMm/iI7pHqjY0Ux3NXiu6tJ9sK6adzKXTjWkXOczS/Cl6tW1Gf7b55YzNBG2/i
8gmBF1f2t9ygw1i9pcp/LkaNEDY+SpA4l7HhANS2uCYOr0Cs3NUPiLGdZxhFHV1S/CC9Ua6HDHAS
eRJsusJfrX50pSYgMc6m3safqeavcFuBcgrIVzQg6WCLQhAGTn5Bb+8zxpazIEiV5SF4ijJGiaP0
f46YDRbNUO9U3LxZvN8iI41n8asnyYy40+R+/mxhWb8ZI//MXuUyDxv00uiWU5CshPnsmTq6wrkL
j+BjvsSCzGFMfaUB+mgEQFrLMvnZ6+WbXXJM4NcAm5mF5R6IR72U+3sLUxaAghNnosrm5csc0F2U
ftRZcQzRN/O+lIW5fY2YEC94vG67RAtRtGe7gLoVZg6ABPqt87vbzIeKOFnDJH2EDA74ityReYwx
AKVI8vDnNOvKO1TCuSzOjqc9gxG7DsF46Npz5LneSpNI35DwOReR6V/0pFqPpTJumGAXltJ62n40
TXMEt6hpIRmt4lHspzxu14i9x5Xlk+CUh++BzoBJpeW0SYbuklI6bAKp6ajng3Rvj9uakpsnrPCR
j43I46YcUj+1DMJrQ3/xk+q5rYwnZ1IBGAb5RZtgRljqpNBF7JAPQJ11JZIPdoNdVSoIpdFuyPVq
jcIVpRZ67AIZkAsNJ3PYgHoruEpHwY6yDl+MWOJP7eKfaZO/NUOWc00vs9E95BMNqLrZEAj01R+I
45IJ0ct0/R3BVdVUyaPPnp+8FDOe0zZRjUX5yTKdGUnc3PIiWkUGDOEuYfmQLkqcvDc/sL0cLYnc
ws/kMwPE88hG/N7EbpVxtTIsLwqHeEy6cOuywg0NYNf7xCvUotOA/mOpCeNVo0TuLALkC/2Ms8pn
284GwWzDZxFHyES8+q1V5VvkIBRHXxN4JnCAfvAWFoiJeuDB4TvY+pFXNon+4pby1Yw5kUaDcb2P
DBYWdwvfxFwPbXJ3yCLZQKLNHiVqMfpgH1qiPqghKtVzA7JxNxlxJY79zbcBfThAV1Y2DfCY/YkQ
VbgMg00r3E0+tK+9WavlfagFPeqnZ9RvCRMavJObvsCkEIsrO053cb9KUU/up8H+yYXerHnu33J3
etaBakxETK/cpoFkVPkrv0OaI2JmA6Ytib7tv5Mm9LMz+6fs01T+pz5a1zijgQsQOGAxCJC/DTym
5wdm2VVv8y0edjg4IQtd/WmidiJcJeUpQ/wMOj4UFfjz/A20NAIhaADEjnGdt2/zUkBdy+iVcen8
avNzEoQjYVWQiDv5PK8Xo8mC3v+xps1PQZRi/GX8Cc4uNlBYzd9ZDdZlflCbhf/zPtn5/9P/X0b8
b+yEmtnWT6sj+4ut3mCc/H+34e+brwRD/O0X/pj8uwzxHXzuuPCZ8cP2+O/Jv/MfJnOY8B2LTIc/
NAH/HQch/6Mr29QlA2vLBo3FuPoPF75l/0cQyq6Dm3UY1mPI/38Z/c9f5M9zQt3g3R1h6zSqdduU
d2f8n+aEuc1C2ijsCdCwFMN4usl0d2K/x6TjU1J1WXqqpPUs9I3MZL4k9R0VkYO0vxU013sWiv6p
EtN26v0fdYmc+09H8v+kffntA5o6ARbCFa6JN90RjLj+qn2Jet9UejjnXzr0hCIMd9STbrGLiLc6
8AeTOhtDGJMAl41gfWDg9A2CO+zNMh33eRiXGwnpcZV6Iz1cARzU50X27AZ/3Rx/Ucb8j6xNH/Mw
a+r/9T/BH/zlUPIBdbYRpmMbDLJNzvlfP2mCBbdtbPSqE0Tu99yX73hQ0bk6TCeCqm33EXa1EZv3
Km+YTEyebh/rMS2XAv8Dptnc3IGVDNdTK/acluxqJ8lO9FOyztti/Kj8fmcW7149mFcIBvWtsYpn
v7Dso9G6HW0SQJjI78bPEtV+kLTevi4D09l6JMmtLNhvD279pmN9fwak1GykHp+lGN2j1zraprRg
adO1rpbmDKcMM3NY6R18w1n9pTVu+2gnHaEdmYvAAOtk/6ShomSKSxPGUxUDWdCy/3Lmf1elcDyR
vjjcMqg8cVv8duYnDVha01dsMQvtoW/xjMQx8GPsUcMmdnnShp6621WbMTNOIX0IQuKiXWSgpvYi
Z7xKt337l8/093NsoBG0LKT6ujXfOn89x2VcGV2Yke1nleBC+0obTtk0vRbD1Fz6RtfO2bBisODc
QMn+nEpCE6qkGz8obr/kLX7tf/445t9uDpREhqukreuOBUZjZhn86e6tsrBuu5Tm8NDoYOaaIIAb
T44xO1tiRQmqawYxPVrNPPkJe0dbFCJttuGQif3glcW76XbG0Yrh96QxFkpbf3f7Xr2JiKF81+bf
CKh1js2gg+oiFXmVkjXIPDwO9m0nSAKZ9fN9gTUPc0b4b6K3vx9q17BcySJIX9k15W+HOitxv5Xk
RdC5K16RRZtYescWNrH/mcNNGhg/7mDfji+u91X0GsWEKc1NZjEbSHO7Wv3zoZ4VC3/WU9wJKgDr
kKmYJsvRbxejGj1S7GuD91cpbdugM9Ym9+jjGOvpIzzhRzX4Yv/P7/n74oxqA9mZybR7vgMUJ/qv
pxc3GbAdS+YLmWcvmh2zmFggEDPUs5QXI6OcwRPNPiCDjxSSrHtCla8IRLRCbM/Q4nyKLyKJrqUw
3kwj8PaBMVFvgeL4l1XanD/Jnw8Pn9TkhjAtnk1CWuo3wQcpNiFBvnPrz7a+oE4yFuVgWGfD6N5r
IjawcNGe2pZ9Yb2IPCYdQXk3B1fwIWrbd01niEaEV39sJ/OL68X8/3ZCBDF5t9q5Tq1DW3T5hdzQ
m9u1A0t8fagaFT8MxfCqBr2+2CmDr7Ex8i+jQBT8z6fBEb+ffIN7y3akyXBZ6PND+6/nIezNcIit
pkA+G6s9XYht31jVY9LU2rEB24AnSj57qZk91Vrun1x6rowlih/6iP5n/rcBpMiTn5naMZc50yIr
pJEYFAzTqqZ8JEMMIQn1Y5w7PyBCRCfZTeBADQ+hLDYLjRbEFdGIu1Za/uapPNtpDi5Or6+fO1du
MZIePZocL0o3QIOzF3XrdSpHgCFthsoJKRRFoW4fSolCKfUsUhoTSeijydQLn+a6s+N4F+jl+/3J
FTv+sErjswaoHc492biliI19h/jmObXPBqTzl4TpYKdbwTlPMcjc17jKk3h9phS/htHHu4Kh8oEE
M55MBRhQZQbFvhwq+4lUomdXy9SGaDVoH6Wyvuh6ucaDHC5A/zc3Vs3pARYMIE/yWgpC1lesBPml
IFfwIs2R1BRGa8NsYoCoItd+RNMrsgeT4WLgn/0MaMFY9ejrePM91aW3IPqGYbyz13rXPxfmTRmN
dW51FkSiiYpNXiUREEgP5jchj+vWEdFl9peu3VCn7zpffMP8g8HNUrlx/YzlmBxGz9EJP2TctTGE
VhwaMnp3guRmwHNefyxG801zLO9oIi46KpD7m1IQNUKjUD3cf5TMeADUsaEZyoxUbjWshiLTf7Ap
O2T2dz/2P3Kzya8pqtFj6ngVTuWyx+VuymVXujASq/ahbn1975qsAKZtWmeSfKCCFKRcNBjQO6t8
byEuYiprfLRsbKD0XIOfmkycb/6UMzmNsza/NtF73av0uTb7dv1rgbENRocqlNU1G2W5wxNAApRN
NIpbGm8+AcsLSt/p2ogGE7+BcTMuMvPQ0LPfSwqmjWzGcqmNyfcK7dDVLTA7ZMm2ny/0JBdAsrVq
53nW3pzK7h01GbNFxRjP1+vyGLUdbqxw/Cxyy/meZiVSdO18vxHQnPm32t8FeR4TtQz1c+ASbowC
GcJ9IyRwgj1ovkSCp/U2Ay3jJfLtdGUOPuwdZDKIOHWY8t7jxClkLg3Y9RDnHpCcnl2F28wAOZzN
zQwDdDLXPEldNFSlWbw3YRjv1JxtyWaVVW3ew91/tZSWvGquZ+3AoKBziyQh3g5sDtVFp7Zg9JeX
nrPN9enND6rpQDmKjCPh8oV96B8mgB/wo32o9qV8L/TRPjpsUiFgkWLIjzGw8PTTEDv5XratG2E/
3d9bbxycomZXcg034RZBPgmfOVyRFnrcxouHH4YrincYxM5ysmSzrN2seuGZQuCFXTvr+2/RyreP
kUV/EvHVD0j4zGl9LWekBgqf5FNAV3nj7e47Bsukb19PUjx10xxd1RP5YjvxGek8HnpzovB1wIka
aciKYtTmsquCQ2O16XMMRuFpCB98QZvIijv7eP8GfgsovCbPJHP7cwr4kqkbkTRtHNLEtL3gNfMg
6ke5Mawts/0WMfcAF1VhmeexwlxqOraZXZ0mEzc/xirc6hDE954Y63VhxC5pb1dLFuE2z9JPP7fF
F1WM74Cp96Kuxse2juLTpBXdqkPfEwDSXpfArdEcTRfIvsllmhkikdcwvw316OZjmopbBUZe66cd
VAQPML1qd943H6P3npAA+TA56cErSvLwIu0j6rp+ORgS3WwfDQ8gIsJNrwNVxbexkX4fQGnyZkoL
zVN4ev37/U91GvSvkEPfjHCPMG+C6elmFwFIZfnr8ehmOC8av6Z3LrMQoyqpHxCiZodL/FLoYXfj
7nuX9jhuSrOxt1ZooLmWJrAf2813uOmdRQFnGPMmP6SRj5i29GLp2U666SiScaPxYLKGz9AW6IsL
TTwFg7cWnVB7bhv7GJaGfbRgESya+wM+9jFMpdqB0ijbMlMp1xrw4WURDepshdBi6gGKGaaSrRkX
/Z6YhJ9lOhUH4AINXXojvOi5V69iunyETr/qbIz2fgRKwscLSAt08G/gMcjxaK3q1ZP01GuW8qaC
0mwX2aaD0bwnhYSJOAbXJ0OTjISGQx3nHZNVMAFopSbbPqrUMzYBhuaPUHsY2v7i5e1jBT7/JE2o
51LoUN+saSCgIdiKe80TQP853Ssu5RCnRR7rMg5l/1gnjLgjOBSmTpif38UuOAo84VUbv0NZufQO
D2CoxQ86NcO20KyLrXfVNeCJuiI/lOlaMqqTsI+jDpOCDnCxUh4hVKro7aPXD+kSZttAiM6sGTlw
Q7SPoZ2NjxMbp42r5zvcNWrrGACYSffAxxfWyaZxiZGWjXUrqJNWiW906zHKURnN7Lqm2AVyIFW8
i0/3H0xxh2XWIGbMgyTYTmY67CxVBCfDKuKlhG8xuUN0TnRUVBjP1Dq1q/5MyHlQE2XPD1uX8dKV
w7Axere+2YBoN3lDJMsm1bCpwAC1XlLIJbvU8mYwKzs7VRrbWKTgJVvlv8QpChfYlFFG/xlQzUMf
1R1hjTi+6qYgFAg0ZaV1O0ggNHBN9dmzeUJ8wyGqB4ckQjnFJHup+FThMPatYDqWfhrf7FasQ6EH
T/asC5hIN9znkQOHiwSJTeGm5x5kJf2OqX92S6+gfZ4kG+w92iocreqkB060j3VzP9gj/1W61any
7W9Bhie4AUY1Wa14QqXoQ9ccq+uk+S/MweploVLjVjQSM0FqxLuUdIQVpkFyYWDDGCSfDOzybJCj
Vsycfn5ZB1E8tq4GPs5QawcwgLCLUq/k64Xo9Flll0PgtRC73PwLN/TGwVGMOEB/VmWTPlRILKFf
1PNqE/nXNLS4DiLrxY17Y50Ut2Fw4uuky6cW38DqXg10SQvvfFZYg6ntH/uat2AXM63aoo3WGP0m
uPfmNoJIEz4YXjd971x2U7k8sLdhw+ujSkqzIlvl81e3Mv82zg2PTiQ8BlwowxN2fReE0IM3dc9G
0AExi7D62UrVj6b14OcJ2GIzvzhIEja5PabrApPYasKJZ9AxORklKDiqXaLbmhD1du1p3H99uI3E
9Aae7rsrQYWbFcIVhvdNtO2cSlCDTrBjk3oNXYEwrc4xX4Bv1OsmDV/weL1Zg7q5fZY91/PTqEa0
xfjORZB1q3Scs2GIVcyEyrewhWfCWOB0/XMdYf5dkz97UIRUlLW24/yuyVcO/QvLyCihw/CgT665
TduhuVHlBatEGz6seiiPjJkOZUmCXOfW8ZoNY/1w/+Enct3Ywr/WLeqI+YAHoWkxlXXsvdmDA0+m
f2l2/K2mc2ZXBq4lxzJZtX/vZ5k9U2/PZepTDqAj6NH7Z3OCQ1Gnsj7nocdc2+kusVsQxSjG4fGf
j5b1t6OlHDm3N5Ttyjsj8q9Fl++lomvwpyzAybDfjZl9YeOchrxj6uF0xymIb6XpWWDp/O5lDtlC
I2p9mTcOM+csXMouhVYx78tYhbDMAf5dmGk87FUj1NbVkOkAkByhMXXf+7BOn9K6pkToMF0GtW6/
V5Ixr1tpbAsmjTmtEv/W4fr7V1TUkwBVMe8AZ3BnLOmf2jcER0UDIdmg8+ZNGvEaOswAjV6Nq/p8
DTMP8NJ8AQAdKdci04jT1L3o+M8H2vjbeVY2zWSXn4zoJd7Nv34Kt5CBMmFfLOKicWccd7AhzYpR
nNECC9f1aicCEEwyd/0jipz6IttN6eIpKDZEVqpTB1dy17qotmh1zWzygFpdVvnFi0J3+y8f9vem
4Gyhs/m8rs0xkYacu0Z/OmRB61NMAA1dBJVhLBCMdA0qGPACXeReKzehMXJ/OESTMvGbK0JErao8
2CgyA5A13+H6JCwaYfZvH+z3dtX8wRyHNhVEJNpVxm8fbFJw+TNW0QXKRuZcqXGa9V8Xv6+JifXD
p9xIvrWGScGXkQqSVJHY42vuEDUJn1AtK/+X00oTn0Px554MdjeBH9d2MeJwif3uGvUxfTg16H1Q
IDXoAaTj9x6DWprMxlf24KH1BHCz9UWtvzdu8U1XsnuqW5BRGZwGJFaLNPdpwOkFZniQWQctqBn7
K7vdTYO26u0kuwKPM86KJJiE5BHG+Dit6M6p1yCDxQR7E7Z4PUEnzX/A8I8P5eCiOKvqhyb104d7
C9z56Pwhv0S5GhfA3+bej4YYwEUJiuLIuURBDDVqvo3vhZbbMcXH81FDvQs+fzWXfu2JQ9cIt2Go
VVfZqHeO7S0BkHTJjTmzRzu6GdM2PQzFc+yoh3unoZqa5Gq6b/r6V3d7gkW5IDrGeEaCPRNIejaq
c4k3GPZnNcxYHBupbJjF8FKmeu9lSj8RnZpgQ9/oRo2jev6Rm3N8zK9atAusPZs2eyGpNNbF0NDA
roY+Wla1xD4UOt6icOTwTWQ/a6qyHz0ivgVa+ZRiOA2PuR83D2SOUGvjkQdlmO9H3E1fOOiC+iuM
9eZ2/yq6pnad65nImljcDJuaIgwQDIaWXRzdRhVgTL2ficcQOrA98hU1ggV6pZc3PdFp83e2w8NG
BptEGN4mHVDLURb9aMCO6LHEETCmoHYiE+KH26fnSlU3JynHrzNKihFzqwhvIbTCr9LhuVcVBoMh
a64EUlkDNbFF+x5ndDW++SOyDXMw4o0+OaBh52toJOVs4c97cnQqz2NK68Oayl0Q63SLuL9NNv7s
GNpqncyboFb2cpnL/mSBvzmL2j2SbVYepX9rYRs+yiYZTmagN8x4VHVqGvAX3HLD0jLypZo3AHEs
02cGQb8uG7QDG6PKrJe5D34qnaRY6A6IxChQHwBP2JEZ30CgFtyuQj8NeZ8SGm31hwpXD6MJAtYE
+sHMm7iNEYjuiQm9ZHZdXUOaPZXqMMqQb74qZc6lElg4wBqDm4SGNlqj6luJI/ilA/pz+d//RZ6e
Dz6yZj6vlHokQZECkXTsV7duuTFM9ImjEe3ub6JrUKtJt224UMdrXOv9uk/yH3DiSMjyQnR0g3W7
V+49Re8hEBNbTtrEq2JqtQ2QPbERIv+qTCwMoQEj0bOgGcSB3u8DwPSLqbWnhyo1YOPdF9cpd8O1
xCoTWyI7jm6w76CUnlJ2Posq6BNuQJyn3J9ksNiTve4yr/tiFz04MFE9ehGRU31kfk+Z+z0FUOZ3
RSP8NXXDNoHq9pR2Ho9aZXwvI2K4wlhcfMLBKQ3DL1CMhxPxq4vRGHV09l297wyMe7gpgIhqBSLh
ODl38yVQEVy1kariuWQ4wbNrNfVRZg0QK4Mq7xh6zpLQnOkwiFY/TUK+/3EllBLSj22gkgh4wIVA
gTIzdo/FfG5JMaqswibnpm/3uqafm8hNH3nqpMwAemtpRPj+E3/yt5E5AYDRk+YW+DUKUvi/q0n0
16H18/P9BwFp+dmnXGZUmJh73UnDWZucpk73NIwRkkARDWj5eYZqKR1cqy5scqj8n2krhzMjRAT0
7sam+FzeK3N3Yvxy30M48Df2/UCkZ6d1G+TD9eb+6WcJWVQSh3r/r8y9xB58uvmZ6XX7qHK9rTDl
8Oqa3qGY0JDfl9qp92p4HQbJD/TpDp3scUU79F5d55JYw8heVTc2lV3VyLwZSKaESWInxAt3X62D
0VyIzCofgybFRVeb2/ub166rbXELwo+1rOlk6ekWN82RBNz8UpL2rduRODhzSE+lGti4aOMcjQEk
kYwTy5aHKdFC068DW2uatNwODNdw2znjlofjWvdFfBF1x+3u21/tqTFfosZLL+Mkv04w8Y6Vji2T
Hrs8m9wjZ8vQnI0J7hKDYukdE2/yjnZFdEM0tBbU3iLfB4IIncYG0WHRI1mZtU8qeWzXqwZPNQAT
4EGVDm2H/KhxxXU9Z7RIypD7/XLfqc/dnDCxtMcIv+SW8VLxXkjWtKmacY/DkB3xEm1je+BOIMoa
rQh7auYDFmBl6+Cx/YJRZmcHYVjHEVraB/l4xB8O7U6LBh1ux3/xdR7LjSvbtv0iRMAlTJckaEWK
pGxVB6FSVcF7JIDE198B1nlx4t3G7SikvY+RSCJzmTnHBF+rDdmXznyb1O1S2+V19o6CFoBO5hPk
5KbZDglivoGAbZ4YuT8/iqQYfc4+wQi779BB2+Y8P9mjne2QoHfbqK69G1BclH3N+G3Rrd+qyOiD
1qHRtrFXEhoe6je0uTN026J58vMUWMeyb7JAaG98lp+58vJvDWQoKuYp2j8mG5CFSB1bbk6/lp/I
s5Gdi7rd9Kk1fAz6Z9RMl6mLsWQOxS8vi9WffHpVw/AKzqr/IublIsvfBHLpa70p20B7HBKo8Jbc
jrL70SuswbnRldcWrqYowauLWmcRBjJubZmW/+lI6672xAuFd7Mu6nUdJea8V43z/Pit4OV4JyMl
gxuxzhYnYPtEJV6dUhNqEJjXb9fOvWNnjT4Z1TSRHdRFTw7yNCQENLoDAdWhdIPOaaMX1YtizR0w
/wDQ8wrJ0GjK4mZjPdqxcxjWnh96G9eL3cAf9lIkya+CFD+dZ+WmuIi5Jmrih/PlHjPzod8VzQi+
aPgRItT+0LECKZ1FZDkaxkmzI3cP94jhlECYVaT2cDQWq4LejF8zRyGDVTLCTLwWpAmzlemUYsRt
dLfHQscu4wOBfMemG4Y9htxMgQCE1du34OYNv2EhNNp/8yE79yZ+oIh147aAuYgDbyKsOCdf3TGL
6oJhozgkJsjzA49DcXz0LxjOmB9QCW/REDibJNKItF9Ot0jHiIX++U2jWF3FxhQ/q9xrn8vePvEO
78Zxrj6SKooJCZxJlYrMeEU8T3aXof8x5dnwQxUE39sMhV9N0qjXVjW9CZ35mN34MOvrsLk16Lm1
v4TxIGstKUhZlrobu7bkcdarcU/+dr15jEzS/N11Sg3CgFv/yOuOkOrSKI995xF2UhRLSJWKr2WY
sQRqAS9onHeHoZDxvjROY45af15WYwXhbyuXMKhtthwmcvnVpN8zqMs/tMnOj1KM0zlOonPratWr
KTpCVMbmR8EA+rF/MywVbYgBq86uQSZL5A/jAR4Vh0vmgu/NGoYftp79mCkatlRpUPhaN9ulS1VT
Sz5ZOjyn/7vtApy3rNv/VzdBJwEZwKH5AmJi/v+Nl2kXWWsbvU50ZkX5Kkx7WlpqCqyss3FPLTOu
oZXzTjOUOjmEoTrYhw+cZOp07iYhfxEN07zPktSp0R3LNdJg+zLGk/40up96ahPE1BXRV6+Du7fX
Bil+T9PQDriDao/MPMfZRgqrplfoCTJPWJ6t5yzsNn7MzeE//4KG3qAS799Bq0U0IEZxcFAskp7c
aNveL+xn0FdpkPRmxtYBaE7V5a81pCxi0eLydWygsevxWoPBs7KW+8FYvjDWVcHkungJ8dSs6Hma
i6r84WouDEUSnusXcoJ/Qir8E4IGQOpBhQrAu7lZKiYAavS2s9ZX5/9+SaCCgCLRm92wjLgsIt62
vfTRKProOMqDLZX77S+GmkkBq8/67BAyS1h3rme/NYBZXfJTdtFQuutHV0ferb/XCWZcZXNiQCUE
tp6gKH9MbUr+oiTi/J79edhjr/LWtSuNV+wa3k4Dgm3EFa685UPojzr5FQNTtNIpvgi6DC+PL5oV
d+cE/faoE3agw8Pb/fflYYv15TUjzoPlBBBN/ITLeDzAI1tlg69+Aml1yFjgYlhSIa24CgjS6l79
OJuuxPxp36LVyTaCtnCrBjEtcF7U4rLG245eZf8Y5bGVYtI/nYuiTU51b/1RtZyvClRWhgtjJW0z
x+Q+xf/WQszDL2z6lsZ7eq+KKl5HAgP5Uu/ME3D/OJW3qvDIX/XrYsNTRoAfdpWj2057YT0Nua39
7AbXDtw8w6Ko0KmGTf/qpq7/XorkU6CePegQCLasNJmj+kNBl40H20mbD9lO7jkeXT43BRRAnYnL
QSuSmfzkjh3VY//5G2pn+W+6V2TEyeqxIhjWAC0QM5M9d8suvZIKaXOl2y9+WhMN2frZxZNYvZZN
GR31BvFwTLaFYosf6+Yb1DZzPaehPLBK+DVNfXaMzbF7nnWOTr+cdySikxA1yOzG9H1WzHe1wVQf
dYu1k3zhwGjQXvMN3p5CfA8ckWSR/ac2xngr/zVU8YhpDc2izu2Uu8lzuvx/JPmgYSShnvKdP76T
jx86nsqyyg7/dsnZOI8vted8zsmEmCs2/uatpT85UYueQi/2mu777qrUXX3XT/6IR1XXANnzHUsu
bT93xPUx141Isiu806DiYYEbZhe/9fbSaLKAUMTuRACG2gqtFy9Us/V6yhSH5oIRUclkfYi+fYPC
r7jeDLETWviSaSHZGFP46Wbaix8X889WWKeJVIS3cMwM8mfooNtM30POK1/JcGSTQJXxHHZ6edVI
sPS79m1GOvVHZ71NyprDDc9GQ+sT749B7qBZh2eTFNErwFz/FYev7+KEn9tuDsY+klsAEOxtmC+y
tE3ju0wxxom0xOk++wdEoMypUewFmogI0GwV6ZKgCwhEzat95pHnNnqhwYdO9RuLaeeGHNVkm2WD
w+S/8LYdnJoAvSDzxbwhtVsOFgKi/UOFAQqfmrEEIG7bnXPEnOPshJ1A31meYfzYefkrL0TA+6A+
swI7Q+mM72m2qEPbkfAiSsqr9BIneIzTCbQw9nPBIimsl4ctU1d/FtOVsUS/AxZ/0pL0q57a/u6A
LniaS3GHgCF3XSbdldQ1YCvzbMrtv8u2awgu7JcmqeMZOz++S0zzDG6B8OFlIkrur3mprEPE/bGe
ydMJelXEVzm70TWfiIyvzIKF1/JjYtlYMKsSxmJWyQUHzewSloW9fE508KW4A8h0Qz860OP68Z6i
tbmqmgFBRuZf3Lr9a2WJX6oBA+14XUjWSo+jV2sCvbdKuoC6PbQlUtmKJBpdZxQRsm8W/rRnjkNo
gJSoNtvsk8zb6MxKP2HngQu47grjvR8Dy07qD0I3YQRI8MM4JS5xQRrwxOL1NWQfXtfp2+Nyf3zx
FCvuxj3zS8Tnwe2G1ziC5qglBSsj0/+goSF0+lHAOZbdg/lG+UBY7E5J5H0ZmdOyYas+GUB0ezcJ
mUElxpNgrLZx7VHf5JZhwZLTOA1NDJJQMuC7CgOxgjZ1N5nD7eMiL7cPNU5UvZidVp8pVdejRYpP
qaL0GENB6P0JsxCV20rZ8cQgI4ruhvpoQyznrTZGG9NDlOOkEWGboQpK3QO7NGUjs6Qp3HvZnD8b
sbYxuoF8ZiezN8KpeNQ9TFzOLFgOdjnp6G2V3V3NcIMqQsRfsfhbRUJpF1CJeH5sZGVpHZvkjRDO
ZYe+t17gPIPXz1/U76t28LsfrUPS+ux4f6dKQHgUen1KkbrgWKyc34ZpCa49CMQ6GMBXRG5ASM8g
g5NPLuFyY9CbHbsySz9touDtlB2C3pKus5RiU/SQApMDqusQOCT2lGszDnKd0oBqk2Qt4RTND5Ox
RxA196aasILiSeOZ6MVxIBP7sfeRhbKCJHX4U8IigEHgvWV1ngJOXAKOCnIWcb62K9MBDWsxKgIF
4rc3OwN4nyfNsZ/Gow8v6MKt1D/jed01fuScNVO+pyUvTZ8AZJlHA06nwLCBUw6bpD4VCiiDSPBS
K5bvCJe3//rznLUdTXW3sUfSXwcx+kdlxi/D4wkeqWdWCMKAlUQJ+eZFNi8m9XaHwoZHsO3FKY77
k0PHBsCcZBMZq63bhemWZY9/jmcn7A+9EM12ci3rio5nV5vRcDZhfV38eWaiFJkX5WefODGsN4qy
+eCW8YdVhrc6NR1IZjjdDbJJbsnyDrhaj5vbF2/D2Gubxhfp/fGlAxVv2bpxffzUN47Nmd99Nnrs
biroinh8U3DvPvsLElOFsf33c5lWWJdN+bMa257KofvgMgjh9uq9z4oYgTx98zN6Je358V3ThNoG
JsDIYrWNd+FM42ALS7yMHmXBWPjzqV0EcSqfu005ap/VUEbrok/Iz4Xtrs4ObsCMhFSSUKw3E8TE
PfLjf3c9zxFLhglfGmlum7oePT7f/29V+LiRHRWtjYobigXnozxoQmRN06TuRo5JGaIHoqLqOhJk
95RJM7y5YehejeZFlm6yj/AdrdVyurQGmzViLItjzrW1B/XQw4VGGW6GwLUfr2C5hL4YtaMQbAbK
qMI/PS6yVcrTDG9K3d1qzi4w27b/xHK9IPsiV+lL50gkDzPRu3Y3e3ujNMCTd66+hcctbq7fi9uE
N3nlTgCWy9jwD9lQk4IHxY+c1Hg3JU2znxGoXOyiJs8y9QPscHjnpJad8RWZAIvTT1ZE3a2fXLEW
5KSsdNzoL4/4nNDjFJuHmt5c/STion16fIlL64Qxh8nXbAFRgI2/60wLYLnb3EYbuxWDSPs8fBjG
Eq2Dra3py/E56vKdY8n4ZVwaQqESwrrm2X9ubN97bnwNEwWwbrPDMvTQ8ojlms0YvVLm9SCQfGmc
Hl/Mumr3lqmOkJHB4k8ErkfNwuyAcAVgHh/ZY64kTUYmyRta1v4oPD1dOTXRD+D/Szto+XekjoqL
7Wpq/29svUw6h97tn+K/U+fKk5yy4eQ0mof0QfzC2uqcWgO2UiGJZjAL/QaTHB7K3UwUcXMEGzXG
KE6PL11qfonRqzktzUIdIW4z8qQGfHwArQJZham0FIqEx0lS8WFC3h0HRifsfSq5Q2tNNPfCS5a8
pkYEVuasYf2oy2wkhCUt33k1uU3UTUzDCHt9HAaPL4bDYI69SbUx3OGLSPPmPMphvAyd/IF/L39p
uKwob/o7mO5tA5vtOW+BH+OKPKqIqKuHzjKbaPLDpTpB71IEGYm2G9AtLHs7UlOIaGeo0Tpy1ZZQ
yKbBH4MUT/wru/v4tFCzWc98YTSwP5fSCqIKqBCLTdUGQkd0Mr003ak25AQvp08L6Pcmd+r52cVl
vYutYkSyyL9MFDzmIaYxC1uXhneuh49QM8A2ebN5fPyI5OmEjZShcs0ksszldOetPKXLknuOMo0p
y5xtrAapezTY8tQAzAfzpF6hYE/7MbZq4jcK6x2jxhMhruM2zUvqjzUOU4oKCEFbBKbxH2dM3+rK
d3/6AxvcPrHSk59EZMFxj55AdYDqW/Qk//kRjcTjx0ySVGE1TBUt6l07ke4PaBAAHdzEuEx5Odzm
cfgV9k4SgCPpthgbobu0Rbz1YV6sHz+CPX1JbFGfGx3hl5I0wwb18OtAgu7xQTXrsxI9oRXHQbEI
Z2CFnRjvzrSYDHfqxi53pCdjwZbdGvqUfZ/ywr6jFvgkFbt8evyjbo7EgqwENiAL8e+XB9VNxFJJ
2NLjb6k80aDL1gLllzGkPUEbbBP2OBAC+OTOKJhifQqiwmdq2xb0ZujEKlN4K4vt/WvY986Ny3X9
+Ckp5uyVAbgPPUS6hIHH/syTwTTpOSqTb5+FOXIKPqDklcgj4eiXWc0ntzOd32kBfb9P/mhGOdyJ
2wIh1HThqSraIwFT8Uujp/vOn/fFpMAStSnTl2VKlxBPROaI3nIukuBt6pwLj4M7mrl+Sg6bFZl4
oCaWSyRphHiiqIEaviwy83kQT1OKRmc5rmWiPoG21UE1xvaekZ76nOxxp0TdXsYoehVTEZ0dGvA1
7br2o3BAlClAjM9Vq1oa+YVol9KyVktsXQKFOMgVN0avm8lnFE3PudKyvTGO4ESdzH8yMCcB6spI
YyZQoylK9SY7CZ8Ba/NhMNv1o5Bh0NfeqLzL5wIIftMBhq89OGePsxYjA12ryPtA9puC1JzLf79Y
LDXWtfElZK9xgTPS4/ndzYZevLW5HJ8mnyh0rLjazXH5HzVSe/vQGkeUY9xsW1ARBrzTmLwNxyW+
vu+cV3scVtDDYcxRDeEpLwmjneu/Vty+6qnTvYDGuToyRkY51DHmbnvYY7S38Kol1rVJpnvLhjno
UgBTjycgX56KLpLN2WaBI61o1zfWcJ5hpF6duLCvqDZj9NnQthXmZojvziecqcaflzzzRXie4H/L
QlWd5UgrtOpU2KxNq/vu8byiKouBmlYGwwnNiCeoDB/geeB39E32NMWeF1QVyabKyY0n6FvRobHC
z4k2meC/Mr+KZKy2Y9g/k2aHWCvJzznh5reidpoNjrVbXNT9DtZUexIEqC0I8eicqyHaKA5lYtGY
Z8LJA6JroL6hhLIOj+WAi2hjYxGysZpLmEIuHB88YGQVicn/c+47BW4J5/XWSV2wGfqzO5rpnVwO
iErG8Ertrd/JrdlHkWeeHwezckNgTWVe7C0EfviX9KdHsVp3pbsPR+/G8JFACzMpzvbSa/F6sXmF
S4m9zL/yUZQbp1DZ6d+kQu88IJgLU3HiPjpUaikjxQsOz3bfjsyfIc6cosJ9sokHP9O6hzczMsqr
RdBPiS6NqQUO+sdO3nLxKYZ1fyPQE1VDMrZfeZocKrJubolM63VpD28qq+XNmlFsa0AjBqewoLzN
9jXPpj3IueycDr51tUzi7IZ5uiDm/YQyMJ40IskJdYdsWpLUGIqw2zsl/iQSfNzb4DB4YIF0ePyn
Hv8oVQSVZiBryMmZJJLkie53Mux77z9HZFu+dDYT6yhvLi179R3KZGiZi3D/UT+RDHiB5Vii8Xck
0jvW5aNOvVUpS1v/a9qX8ftjGWMraV+WY3FF8ckx5RJoNBewuFxT/JjTioWMkbUXchlifAltdS7Q
LwYzYvPgMW2VAPurkOk3j9na8KWzDbESdYvJjxACdsAY7sVA4hiLQGAhDGghyA3ZpsipSh+S+Xjo
4306pj/DzmoPSuGj72MrhBlCOm+YM3gRfU6d6CTfytbSewjV8Alf37VHpHmc2mY8tyNySabAW17Z
rzJHa5R2+bx5DOj7un5+aB81HfocXDzAaT7FsGfY6gKVEe5lUkRHyh6MEI680R39jaEV7kJEnDvT
rL/nzDCeozj/1WoMZtwalLNdKvZr3I3s3t9Las91Gbr4QDIchSWBGCtDtFwnCSNeJnc+2NVYaWem
2qHD4OWrksNwKdFxrcn0OhZCMTMXvwZHiW2aGXd7TJjsxex3eofdn4qfmBBtQ2hOe9+PGf8YYI48
fdrJAY14Gc3EYFbxJ2LIzLefYfyWAPf48y09xWmQtVsm+Fff4q1kBg/idFV3bWBWo7sHzTquB1GL
YNbmJPB9PDY2N0U4+uplUGNM/YdVQJh1uZuLOgkScKO+VewmkeWYHRImUnE+wmg2gXNpOU1a8hXX
LMBRnd9apyVlJiM4RA3sPIA2s4GLyXc1vxDOEFUt4vYUDgohvHf3Dn3RZ0Hfa5/sM9A5eBAe8EIe
YDKyvZEJUnTiX3Rad8fXNiyYwVZp5DA11JTTOLDDtfpjCEUqGJOUBJCWmWKZ/zZq6qs5e2t1hsNQ
u6sA4Q3JPcZ3PJLqNsNvBTK0fCibMMhqGE6OB8Ri9DaNXk9Xxk1rc+7fWLV+tlP5M5nWhZZqQW6V
HT5Lg/Hh8N2Ff0p/uoWJ/I6ssViajGaDgn7DJwf+d/fs6CGIUdCjTID98tDPi88g1PwtDfSfWBsD
h/ewgfvXIn9jTlJeioQA8vyzh92w7RMGJCBUXGT5mWDIist41tTfDCTxyQ9dc8PQnpF2RhvT6tPJ
0e4ALhesOJ6esikzzlkPyJ4GDLUDWEjhmEFtjOTdIzb7DA7PC9ANkfHQsmSZluwfH+n9qYP2vmNX
MYJfT96WOfuTU2T1RrIliBgDeZazQNdZvngoPWqfOe/gE/Q2EwqykuNc7Ew+Z3kSBk7jMyMcOGX0
0fSBIK8MKzMP6JImKHkby4pvQ2K3u4ncNdv7LrVWbZDtOFTdVRJk1GHzPLhk8dEf6ERNhC7BtxZB
HoXmsP6FR+Hd2y7tNlqrfaULOLyQdOeh+1U5hb1h3gYDEoqrLim4xk799juHrLPeNlYgRxYMCPOq
uEv7TQqYJXSjbBcl+iKP9NyjM+1n4Z/a3kdVMrvZIXKntzwvewKNqGIJVYbtxJ+PiaQ0Qyg8zO+i
YnzSZsPYEZnyJ8zClcqZN+KhWEemYLipzXgIQhs3OJexI2w4U4dIm/IVBJ14y8eGyBgxyGso5AEE
mMGkBj/fgF3NjSMwGFoCSzFldUyOpr9l+vWCo4UIqrTc9ZpsKJ3YzJiYjICfZqvEL0n+o5TZ9Gjg
l2BQJ6vPmQlKqi8RmpN9ciCBhKMTaYXRaC+qrp9Gn4icpjt2EcdT3QiYzYBje/5gdKacDGbTQr5O
iOqx5bNe+fJoFQf0KAzRsa2m+Oi7ntAVIeqt97syCBBONIB9Qi+aYG54xUbHVluDydSsi9/Ci7st
7ikAT4wzOaksRozOYK11h0g5TWv2Wei+UAESc6/X30AR0WWOiFlMpwXiRsQUOTFxhuCk1/ILosGf
nj4uVprkKgsjRdcf8nZqbFJAys3oDH3y89woZ5+kIIAXv/3Gm7e2dy9rgnrtOS72MI03E7FQaxYl
pO6cZA38xCH+FrDsoZgsrGkFHfkAVRi6HRDlPnrRcHwhjEzfYaMAx4zs/NA6TbJtWXEEsnU/UMa7
z4L3fEbAMkqRPfGOlzunTv/W05AHrkOAl02WK1WZf/A9rLJpMzQBqhIspOnOBm0IxgkFqiXdJyez
XuIQqrJtlJdFObFhoy/Xvuig/8rE2iDfIGdn+sXQ5zznVbV1YweNaSSjE7ncKy6Geq95qOdFSA1a
xt2uVDyus3+PYwZ2+nhUid6eMfg2K4afz5xZ+s7mDTJNkof1efxtYrqgZ+uIl5rMPzlLaUjFKDMr
rTybAmEfQ2mgjKDdtlEFNN0JJyfoST5z62rpfZjiSWyoFXvXle0p0sEUUcdjzMKG1rRgL0LmDjiF
nZ4z5arYBsEsxSVau0TfmgOL/zAahpUPTHXd2K0MwnBMdpBCI2Z9TGOjcob4WfeXvOchCG3i7yJS
zzcEgcV7RysGrhKaejV2xjYnwbiO0n3rATQaQsE+OgsUlCNw+IiXUNAAi0wS54zJrYn+ah3agFBR
tkccSKA7zXZr1ezD49DbFvkc2A2U4Cj91BNu49Y0dtyAEsg7++yk7X9gz3t2LedTiOgdGXX97HsF
kAk+ONTLGyOGfOFMN9RKoCVDUm4gXFnaA/pH+WqL7BBHDjSo4WvgsNq0VfsFMA6IYwwAC49iUCfD
dzkSVKSsiTtWLmsPY35NIsYZqU88hlfeCyU1WrxxYGJNXlyHWihE5jolrbl32u7ddbHPWBA8pvB5
zm21cXJ2ytDLTFhK6IsZwSebtO/LILV/WwMFBjUy4CGAw4aVsOXKuGS5SGAHkYGxkyRmiNbD0Rka
F9SJxPBql5Y2eI9ZKV+V0Tt/9sk29Wlbp7QuRPlg4OTNooUbiSvjLUrMDWM7f20YPxweUfRgBjc0
EgCzYWVCzYHRcwJLx+6Ut5Y1AqZhkpotsoSahvtNdUxCoqk/FAAxgIOnv5BkofYl42QKfdJATVR7
zsgr5LfHJuueioEDtcsjlCtfIqGI8+Da0qx/e277wSf/he1+HhhoShCWxrhRRt2+tsRBmtDwygJ7
HgpB3KSq/zlSYe08OknmklyjyKKsYQQ+GiZXxxuILKvrZt1HRRmwirdWJUjkFRRk44JCHklQ81rP
EUMhrQwmS1yNbDxZSORfy7KrtpSpiMW9LyROQdx5G2Jcf8d9zKeaLkZrC05i/wVbrLtGYqcdQTXa
q4w4d4NUTCrxjAA49FvomaSzjru8X3sdYYhaSrkvvJp5fjVv0mLKnrSSJWWfssRuXZaVdX3wlPub
EJof+jgNQVizIW7lGJg6msnRk+Z+ZLKI87B/wuIdKoZ8oe989JKL3FbwDD1fnod0RMPUaB9ieDft
qiPkSb8hWjegS/OrOHweXIqCuKKGwO34DlDBwQUJK3Zo8HvCJqFPjYdxO2Xxp8GFm6TVUSlqLRuL
NNV7YGbpvR4IPsiFzqoeY1oN/3knNcKZCz2vL5o6JJ2BtI68Os8JORep/eKkwdxhVlyZPWHFMFj2
oELF8iDY3OZFYvMZ7/ybHS1O39zcsSX+ucyE8nD8rgl1C/GPToMZMTWeWbgKYt+6kVpc17C6NSFU
R29szm0R+TQ7eRZMefqd62gwK0Mz8Cd623HUnQ37LnOVOvHNJnDiiTxLVhLJlrTliZQ9i0F+0R3p
mEjJGwdc37X7FZadYJjBYSpUQ2Wk88uCBG7N6D0vneZgat9xHWjDphlyI9A7Eg1i4prxTOz7Yfio
mzbdMQan9CJHVnWYqpEc1LBU2hflm/k2wbWTtFzfth8TKWotHxbPOTrjUlHnfneiBgZZxvKk5FZP
I9p63im1LvQGEz151nbav6py0HcGgbrYIrQtEmMXAJhPY0xrPk/TDukCT0BrbVm2LYzcHXDQ371Q
7kJ639nNYGxiE4AXakgqnEx39k3fH3Ccyo1KOQqq2QH1YgRV4lMhpaehPKahG/LYQxniDr50yNmZ
Xoit35vWdipVteltogwiciXTLNkUgkFUq8u1LLN8P2GymcP+tx77d53cFBhxJjbYdjxYYfMJSIBB
mIVVwDVdY+2rnTVjAHfT7uhprtgY4M1ShhEZOisk+m3/0gsOU5JJxbqw+p+5X2r3iR1aAjfDcX+V
Ref/0F1ETH1SJCspenoXkj7DAvafnZPqYIoW7gEE6NBlppawfolCwsALEbZ0QYa5CbE1E1YxkWtc
6tku006EmobHzCILuNQWmDNT8Z6oCcchjSV0+lUyGdCD9TAOcjR4piqZMCNRsothN/IWWzCygrL1
CL5eMtvxvR0BxBPQ3pJCCLTmShBo8tyMzjHxCYpFakhqNza0YfqIYjtb+UU8BAUnawxuZImX//I7
syHE2W93if+HQiveFZN7ZeQPhG1gbVIpUuGSAlaGZ1w7DuWdxyadaTBsSDEcebnPceaOayHDmzeh
QMxbncD0XmziPphRn0DFG2PoUzMCoWaD7wRsgLR+1x6zC+WhfWfltZ6QMDFcIwE5jCnUoTSRHgu6
eFgi6OdWOFQd3sC7ciCf+R3q5h5LQblKy4wIWQf+wFCjc1zlHSIURIDZJjGydWKjNR9x/4K5a39a
MQYnFqLPNu6yHeLSBo0w6g3G96bH84iCNmq6jxKj55ZGBYUNsTL4m4ugQ2VMMEdCBrtcDz2NqvQK
NoZ8g+9v+orB+RlMcFqErHnBgqM62CF0r2k0LryD835QDToF/01Q+R2IodiMbvjL7eShhsVDFCgQ
1hEt9KLZZOWTVwg3c43gAo8fPeYJJ7KrMnQZvwfLsjdMwKOtKXfmWJq71jE3sHGidTVPNPuYZ/Dx
K0a/Z4JaTk0BwE/X7PLaqKdGwxTX2THdZp9FHGkACCKdpKC+g09vtfWfqi9vFWYgzgeWJ275A21f
uquT+UfF2cJrRgZp6ixiZt42s+POiCI+soBchQkYm3aOq5Az0NYVo894B4yJft+1oEsX2dZy7b1E
HnzuhyneLgiudVIYJzXDOI1O6A+9vSM1hV3FI1vCiPN1N5G41XxlplFz/jOa5YDomZo4l2Tux3VP
qMwpmodtqo8voen5T3GigJwLFbTazdDin8q1bm45zAwh42wbdmm7dmZeo8QqDHwGJlJrDjXTQ/PV
2N+ZKcZbrTlvyPuskzYPL3r7mdgYrl0EVyw8kXi0Ayt0Ldx61GGbJom5YqW/QqQ1rGydgGjEmYIj
wWZhry4TMfEXUepMRFVzlEbqrhHpxIFvE4OYph8tYl+idSnM8omurUEWsm1tCkHM2HsgbJd8ikdM
uXS/ZBUAPnjgBRKxM0zeSpmzBiUOiAyN7oomDsFXUVUrYWYk0A5u4BcdUdHd9LMtqxef33w1Jiid
BqTQrRBiFX/mSaGCaF+tuy4x2Qv0rzp0gQu+4j3bygR5X/yW1EgwhN1b29LQAa+gGSV3M5C1tW1g
9Ki6IU3Fdu4V0+igGX/NSGKDuMBOWpTlqWvkfpRyfjZTnmiSzxUKozvrH9xvUFkFomPQoZC2Mc++
JW3tBK429cFk4KkDN7PRjYKLxbWWuhbVAx7WDVNztOKFdcr7r7TO3CejJb0xbLdzOB06FP1rpOlN
wCzgMse6salFdHSkidIKCLAOFfqY2OQ0UdOC3Gx+1LJ7t9t8q3KTp6NI5dbr2mc3qkjHCNWBM7Xe
dYn8DIfY2Fda9otFbkQKWQeIleDxahhtZHPgSWchkxfpOkdktjDGfD1ezS7ohx8SkuJR2sO3yNM/
Mrd4YnxJwzARQ5/jW0+6V7+sRJAjeA78XP+Tj+adMW+5oZub6KVcNN7pLwf59LZoon69y23mSTPi
/00PfKyN4nndjEwyZjsdjkJmb1XKRKjKiVM2Mub8aauFm2SWPALIqvRk4VQn/cltFEnUhIRTOIl9
X/rXNCb2YhlbOe4wbc1ICLwdvVhjBmGUkKJcsEd3FwuLKFRqQtuW81kv5N7yBNnOPrPwcGDURAPK
ukdfcthrt9qFk2rZPDLoaWq5a4e5Opi9+YmsTjL/afTAsL6TIdH2VvKiXPLo3HR6R973u7Zj/jsC
zZLNnCTpMZw75h1Q0rl2Efw3c2GsVT8j//wf5s5kOW4kS9evUlabu2mkAXA4hkW3WcYcwQjOpCRu
YCRFYZ4Bx/D0/SGYypQyy7LSSmV9SwuaOIEIBOB+zn/+YfTGy7FGtnMpGt7YDibLMkx5j2RkglIL
hOSifxmm5rJlsrZIetQIrUb5l0OqRW6GQxOy+oWdjruW4e6iNtobH3oE5bO7kjF+qoDCJXqAC93J
n03CCJ0ytSDxGqdOyS8N4YWwHpIru8MrejLJOgCNy/2UYKhRAtcxicOd4WnIjlUDC5GeUtX0t2ED
8OXQdIRJlYMG+Rhyj+02mGOxZZQfpZOeenVf5hES0l4rd8pnviYzCY+9mD7ZNbnHMoPwYXQpBQXP
J14CaBXXpRsLFg4IZF2tvY3CfFShZm7ov1F5oVB0Swa8BnKEheCvQ6850UP6EIm5R7itn0K/3gUp
T34G07zYxybgXlVpHTEQMzBLTNkINuS2WOEa43Onl/qhc/NnwBjiEirQ4twYse/IL6HUPUhPJ3Oo
jp9MUeAN0w0vShLNBv7LU9B0j6TW2Ec33goewxj/mHU+dC7o8XThNS2W01P4AaTRxKgRaxQ/wuug
Bp7fYnj3JRyra+y715UxJBe+DhuhS5yS91G7cPRKfSC5ZaeTdYJnv8rXthXxuKC/Y5G8hWelLbUu
eO713tqZeYBCkf11mWOhwXRPB9DOW1wb9ZtEKn/TJIIp5pg+RbhsmLhCEK4I+iSQ/PgYCMa4xS+r
3LiOuxyT/irv1qNoTlobXnVa8UqeGgwNlyrSlXAEs/Fz7+sICzO20JGR1ofQaeMrYh0YxgRmbc5p
LRlAU0w8PZLYVSfVpibbXtRK7TMBdwyB5V3qZCPBd+IDzp0jliX9wLaz7HAT39LoAJJ0/Ydaaz4R
1ZMsxCQUwi0gwD7N7gKNx1QZwyk3DmWDz84kEYIoEy6fLT43+FPPetMbgr53E8lYq6H2sIwQeC5L
zARw9qM6hWxhoyjMunWd57iu6NEHJaKLMUnVThJRMlvcG6xxM9qdqOjajaxF6MBIapmOXxCGcdk6
RI5wrRT9PPlZyq9m7wESMVzsA5ekij6Hsa+WmFEhjyMA7zBM9m1fxNomsxzMd0pENLg935pFdF3P
UVKmFd8kbn/XOuBwpHiOqivv0J1uirH7hJKhOMIpfcSYvh0M/0SozCmrh7uggFtkV/4d4w0aP/M5
GsDfE0m9rZ6rJgSf8o382H1Uhk4zj4o0DSO6gZZQ5sYdh4UTNcmxUBVcTpWQvUc4xCKk22W9Ht8q
31jpZiyOHexsOdRPhjeCnTf8YBZj5KYM/3NeR81FH3OlvAk3lqRmahDpeXo0Uj95/8AlXrSMfNbB
6E/bLgteCzeea77ws0CDvrUi0sk609tolutAdaBGzknfg7FOO8cos5f1biob3vkk2yaCnh8qIKaw
L7WAu1dLNnkDIqivX9umTmBCYT7F3dsACLDoA904Nd3IZuqEcgHZ+GUQ6kuU0fCIEdJp/nkMSFI0
eoDP1LI/xh4Nd2IQfC9oH1QqnojXdPGn8/dGxZhJ5gGoIjhsOVIFJvG20OYwPT0yeZrwzYOysY56
iyAmyBYoluI1tNZu6U72fa2I7ehc2vHZFlsFQMCBijeiG4jaEb2+K1NKqQkRrg4rYDH1QIg8pL3F
PgefRlshiTdd+mJI2e4ugS5UTq21bmrx1jJt8AzxMtBaLia9WVPAp1cdGCnjCkWNPwV7VepAXZCB
aLlEiPd6D0o/sGHUQhLpJCGh549CBI+WxqIWVx/wB0X+ZCr09Cp78LWJDV8TdHsdcdyFa9Dcl93B
0eO3NvTTQ1bkz3R2j+5E5A2UWUwPVHPbeG61rQGyI51MGzG44JMWwJB6Hi2FbIIVXabDQz/CUTLf
Qtl+5pobKycGDo9JDXoq4TKbA8lHbHX1CqXcligmeZNa+UoLp03U4WExlVtGSrh2Nm6w5kSfpMPw
Qkjvg8dyVUdzuw1Fy9S+xAMcHJKTUO50rAPzSMFu6j3o2yd3TuaUJn1xV41rNXDj6TRhOmhgKDtr
49jUSCyVKS5fSWWdhKQssFLklhPg0IYe98kfW3zi2qcoD4Y17EAgEInpmD/QX1PeYawXxHias14D
WB0abEnW+JuS0i4Ltg7lM0zUrGMS91zayoxWUROuLBeQRI10Vl5o3U2eSg+uMXzo3JD4maQ4gKel
qyqDxFEp0HPH3jT+aJ9qhlsXQD0rBVlrbRgGTLlmq+t9ecKJi+lYt5pC2NROCoOsaqaaqFLWGhmm
D5ECOcEu6QDZYmHrKbO3IcciSCLI8sPdRBNPRq/Nu9LRrcZ4NHjKhTMw4c2GLGOv1dz1TcGGpEWA
BJ6wAcIY5C4doksNAVRATTQsWzM8Jeh81kK9mILILhh0GYong6jVAhDeLkc6ISO8rWxzy2TX36gK
5UJLyRjpmUFX32ytIpPLxCQnuZUfyrDHTA+etxAQm5FM7pl7oJuYZiWqfZfXVrGUbrrH1wpJ5BJn
v2qJZeBbByfe6z/5dBee7hCkmdl3Zkg4iFQGoCrFR+Mjz2ZYUL5UtPhj9LHV635duWPNFJcbMWA5
0RXFqXKhc2j9uMTmcp3NmR8DLgkL34Df7yOp9yX4POkZctkVIOv9RDwL/BuyPmOKT0xC+HOsBkzS
1CJhLrfE1ghYoCXsMHHp2JpR3ICMwLSzCasqug8Z9MlC+sltXaS7XrbdWqt9Kh+ycwYAABp5j1IN
MyyWtGTbpU/lxF0Z++anQIrs4M3Y4Ayj2PWIsqOvCEKLXcGEFPlVaeoAesUJBx8kEfjBrlwnWdDs
VisHH7AV133v5lqEzFJhkT8RL91Ic8kkfNHVOIe2tFLLIgNpAwcMhyRduvi6rMeCIzlkVc0CEsl6
J281tL5ezR7rkgphz0lsOkB5C7MliieUpO3wmvnpsPOyjniAgml+Y32AeAFn0+mSE+ANThui4CHL
qmLZMpjLWnDy3q7zlSfz1xgFul65Oi4GI/ZScFq7iDefRGESk7MuP8EjX1VirPjpJAe1Q8tPI00K
UCZvOi/60M/8ZAtZmakViOC2sKNuvMDyb+xUMMlOp5OduEdiEpaFLosLW2qzIVj1JfWIEkOdzAPl
TNlFhqNNFuRAwp72HGB0uq0wV1p4yIJRRQI9K9LRZODf6ibWfAaGZcNYadT/TgQa5M9WiQYFROnj
fOpRROjOgbkmQeSBWExe0u173FxI3bQP5FVDZp7IWHCylwG/gLWP2zuNkN7grhstMs0H10RykkF1
347UwJI6Gb8JQpgz/GpaZbrHzieIiGoFvkV9DwHnwrADezVN2IRheOjsCizCuG/cA2FZs1HLuPDi
4qasQnul5ZTaQWs+2SYS8vjW7TRtQ4kjN6xyi1rhgNsJfTUMZLPNFDh3dB/Yj4s9MikcGIieKXF2
uJhYEURLEWwEcthHUbJV4/hGK5cuJpu7lu5E05rhSLzeBTJee12pcW3V9CBKyWadsQeTBFYdRmVc
ek1ZbRKV34vKPgnhTpc16WwoBwheA4PcZ3GIJbo2ZksKE+yGwD2CVtx2YYVTRimTDcyAdimdi8oi
RQWG4drOhXVAu8ijMCT+2u2HnaX6F73LIGKWRQGHyb4CcqTeBDNYZYOxWjPPno4Tg7YpycSGMhju
BI4qLam/u+khzfWnHkXQnT9LRIiFCL00u8L47LJOXoe0vwaqUMfSBkLC5B6R1JAisQHUgXxzKDDO
3lTSscDMw48xtjdMDD/1WGIuUO8iA0diu4aO+YWBmgTwCK8sOfhbuxUBbjXGgxZ7pyTOTobwSxic
OhkbunsTIPyJ4mhOPwErTXXjUfX60h2xWslb9dZFTUZIDDG8ZAIvpuYTvjMwUgR8alU/5QmTnoY1
erK5haOUJt3DvjngWdpVM6vRngSEBcDqriEDvhrvG1e36SWoS5KcPsAv02WIiMHMJGwcRbJPgYAr
CGSB1+B07wch5rxYKuI/G7Y6drcliKSLZMeaYzRh7G16hPDsQBHtc4CCIH2zcs9ZwuR60oqiXfmT
sZF4btEQB/coZ2GWp6nFjo9aXFdrVF41Jvm9tEnyhJ7qhgwayIDStzJCMOC7BwZvm3Qm748MOtqw
vzEKDX2gLiCOBJ5zEMUtceILp90mDiQ0uBdPXkKoqDuRGjMk+ipXMNN1QYRXVpHqS0Xl2mIjhi9p
Av5rdnd6UDMQ5nYeqpqmShfBTWLr4A9XpGWPW6C4ow7xZWF4WrmKIMRusua2dPMR9I9cb8O3D0iZ
/Q2iiYXfGfmuMOQGTYq9s6aAKG3LWolMBwAQ41rOe7fdZero6nT7g62tixh7bgd/fviEPW4yY6Zl
a1MjEZ1Ys0VB08vkDIqHesHjcBbItsXaG9G1UHBuUcGR81paY3SIUuJ2BybIrprSjXPAkae5qKT+
aAAz4mwZQPGhGlRox44o2R49m8qIJWTjeej5awO8uVbFzdCqU1+b0NkpH0pAKCjA4SnzQ28V0LXj
3wCMMVy1OYap2iwiAdCvFtbgaDtNGU9qWhrRXQ/4HvDLIN9g+kVmYDZLs9JQZaWDpi4DMMfDoJe3
Isi2CiUpC17tXQxFe20YLe2pKFuk1M4nyukK9smxStBs2GmCPwIWxScyYqBNjepSK0kvCywLZbbd
nkq0bxsnvja1a+J3cHvUwdlE4+4EtdNiKrWAhtHVkbhhBiwHEnfr0fU2Z5+LQu+hatVhcI3IVy6g
ZMDy83CgmIV9OAXxdsCKg5qEv87ADSeGCaveECuyQgbt1dmOK08Ue1fK7BMEz6vQ7OOCbF84mtAA
YjQaIMi9onLsnSuyYJFLR21pnmBZOlA5M4b9gC73Z16okbN04SREes2YwUsJvYsQJv0ygCHOAB9I
7/xjVIfJBSxgd3HWd8/Y1ey33MY9t+HUoKgjlhS5ov8APQkDWuxdG8RTgIJ4yHMVqcyieI2oKmZ9
JvyrqN25clEvAxZDpCptdercG/at5gYOtgnIFrJfEli8PF8IIXsg1wkqINRXfCIhrCfQmu1uOCWR
uyau09jXMF4fmhyZ3VRai0HiWlH4yCyDEHeDECrvAwYq9AOTfqtUfut1WJqZmlqe/7IhC1QWdaOO
fhG77BwJskwV5vfKe4bNTOE5FM327DpA3RytMDyRa/IkawP9D1Uz45nKEx/qIqjhOppIrmNSTs7v
mB0VA8mfzrUc+vF4pqTiVULk7Gwl10OBIMRDBBu0jhlmSS3ANzzfK8wkrCvk7PXKx5UFqdAYwXQ0
4FMqMybuqJKv7/ZrmdVa9zYl8wzlUulQzaMsRlwGWNphreI5aMUqKGVY1c4qmvOHfALkCVuxNbr6
emKWcjd422Zg6NzHubbDdXuvE0JyWzAEXhJUwQxTQxZMzNfp/PvEWy9DTziPckCzGMBDElq6dahx
FBD7+uwc44x4GvXFgFc7hkXnV6vk5ONpQsRXbw6ID0cVPyDmxCksTCCZnv17dYUQEysO9Lhs1NSk
qVzFwF876qm3vKCGwNODraxQ4zbQyLUIXBkfe5Xe903ZI2L1GhR2CHESB5EfD49gA2sQzdXVPWvk
J6vR9b0kkn0BDcS7b/J9PcvsOsyzz9koGdEuBJkHPgUSVuyANOWizEjDLcbkZOjNsLIQP1xYhYM9
7Tj4y6hlfezhwxE+Kj8PqUDpBr7bYWU1ZuxKKULhlWHkb7MDyEU56xoR4OAbMY0xHNFwOGEsvg2b
MrqEpQj7lATZnT2lyW1PcNYYG/gcTc6dMStC2iarrnI+a2pYuYWf4+hjTktHl/VL54MRw1YIb3Jj
ENCseOtim3HLELXTxyGm4sv66zxU5cOIOxUXaQhOSf4RWLg/9bNhfmrmPjTY7nronU+6sOhguqHM
lt27h0hDdl/pj+N1XFFm11OA6CYbL5C7Nze1RbF4dk8yQruDqlfArE2zYGOR07lh6bEvsumzxtfX
I2pJBLrcXVA47hycAAh69IpHsyhWvq+Ka0Khizl+nA2pVQ7OMvEscUenCseOMbZVujtNC6DMzpNu
c1bGqL4fr/HiZ5yBrv5sDxMp6FR2GJ+MNFbGMjs7srD7RhfQ1eqjyWRhGWE/tqpb/Rm0KTuMoRgI
Xykfzgbrzhhh+ZgK67L2Ca/D7+BakznrgDDSi7Gpl34OeDOOIfTHJrYQhvUGkKnSQcM/1d1A/xh3
+NLgBdTDTFxE2I5t0hQjZnRwh8Qh1qHwvHRjGRhCB1ZYL63Aiw8ypyRuWYCvBfPiWQN9vqhQE9Zl
GU+8QAfKJ7qGsyyxDvE4EODNy4IHcOeOvdrBxM1ok2emoJWNxwasKpzNugKcsgzhXPWzWBdr8nDj
C9TOvaOZaz0NabTnt8QPyWgLElB5fg5tCIPbS00LvU0+22MiBTEGuzzlKMU3Xe0zSR77Q2FJY3H2
6qWw88jf7fNbLa6dTd7Ay/vttwNdf8HuwLmqO8YeNM/pjhjGZ6jm+wTZezQU9ZbIOOqjwsAOHjPw
S76wSbzq4mxXXc1xE3kEYJPl+0iXj0XYbs72XLUFw/7sSDdkGcyIdprXjfCOuMh64eGCc14QEVRi
fZGnG7tJoQ6UtD/EUtAkFy6YFQLPfiDXfE4WKLJ1lSn9eN5si8h6lV2ocPKI+2M7f+h0NFC4cRu7
uLliNHJkk57X968fMveTYxb6VdkXtz1YAvUS37Js/7XssRQ6fzaJOKd477tNt6MjGD8K361RW7fQ
EUpuAjla4lbLm3XV1uopb6lxIROKU1Bk0REOA99QABoS0hp1z2NL8HXrDuNHaV7YKvT2udP5S1Ku
449p5zCqtTU6i9o2ACXmiJZUvSrfFZ8ipzoq/eNAovgbjjbwOAwg6nfXoKaQ+Kn5bwHppdetjQKA
dJtHjcg9FyrKJzBe5VSoaqoh2BgJLAALquHZQ6aFILAwQNaFXXWzvaP5IEfjMckycaqjx/NC6/te
ipNa89GpY33JmuJdDaXPSeTBNW6K8tbExqJPrDV2wGz6fZWfIJXd4EmvrSxC15fT7N6pGf5TjwTk
gADS3+VY+q3P1gnEVF8Ps8gtjsdyP2pO+JCP3u2ICfvlWBnRQxcZoGxOjKH7/E0x6+EkO3o7VJTq
Ewt3K7X4woVtfiqGpAR7Q9U/NZg3awq70dI3YNQ6xKa0aT1s+7hPbpqSxbixQHRHdrp9PMrbd2+0
uMcBIAhme5V0C0UEN24fiCCq1FVUI5XXDPgGs3xnyvWL9w2/cpUHs51hFUI/reVUBqGjijY2728O
eqmCppj3eplgMpHmDqptrCGbvHuIAR1huQ3axRCiWIH72xwDCy/JKDmd1xMtyAfc6BwLxQoWhBpV
yCLjQdmdDdqn0Zv24BQ0Dh0jRiepohfsDG4cVqxjhWhwobe1uydzt1r3vYM7CrLzdVDUw4mM03OF
k7Gv0b7i+2T2rbNJUiO5eN/fi8QZrwu3fFSW9MBvWY1CC2EghI9qLWLjtiR959I1Y+s2ZvY62QRf
ero1UpYGJmBNt7e9mmlNK3y0DKMD9jj6e27KekkocUokaQgz1VEHHUbVVesXzMVn/21mSe7N+ylA
KtTg+6hyJ5yg/DBCDpzJdti6NGV50OI5UwWW68EOrUdf89OtETF3hBuAJx6+QiVM+53X1PGOLRbg
CTMjruX8S0StXJMcM4csFDe2hhAtS3yIJSz/6IjhUtXZq4UbQdt0xX1Q6ycogMQb1zafUcAvNZTx
93lPb6XFFjK3sjnGdl5doXqjZ+BxYC0ZP6Lxxodtfk0OqqpOaTRryN03oAXGsSzsVW/q9fHsG9PJ
8hdLn3dLMmHG+sLqg2yZ9rCYmfAzvpEVyF5JNE1ovTaMBHis1meT34SJkGiFdaOCEtuCTO6h+VzG
aVguzzYyxpxWHqgQ1itMP7juXzAU4engP70Mt6imsamo5dX5VAxA9nKr0K2xrPraOuwQ5gInwT5r
9PFTFzK7zZrmChWOvPP6B5wOtlMah89BWqhlYhngk5HtbRKdeQr+NduzTWqnomzTJeK66Ajdc+bY
AQN9ZIUAGzPUeJbL/9KyIJ9RCEAL5ubO4OzPBsbnVV+G1MpV4OwNmEhoKSOseCo8j7ELxOCxoZw8
922lMonmxdjq3YIFMlWwbtKo2M7BEYgfoi86ln4F/P/NkFHSwvETO1TIMNtn433l99Y+7hV6KMeG
fli1w1rZDKPV2XfAiNN9n+CiCOcsWjeWRyS5QYlsz1pjnAYYaFTDS6NDaskTc0loElE4uY/Lyft/
NZQh4C/EXReVfBQuoTAE4ModDAf5qNyQuauZP+WNkxxzLKxYjYi473JbrIzZAlMiWLrwo+p1sNA+
nd0mxxoeiz62+P8WrnM3Nq23qusv5DIiSTVTPpQmY0IsapdAjz1DHAWXFqHfxs2seK/5/r3Eceiq
Zu2pZg8s6Kj8qAJ3KXrde0+h4vpQokMGiRCtx460NiMVInQtKp3eh0l0bglK19H3RI5oE/nTWj8Y
t7lPjnefVC9lNWqM4fHlkNhpLmq2nPNaeV41WT3LvDMZCV9go1YsaQRJf+txmXILgIPzWaUGUesW
Fn5tiVG2dPBK6jUChu3A3OlG8EUBG2/SMWO4ek726Y8QUbKdB51nO3r2MSrb6D5rj1T05cfWyqh/
ajsijHd03tcdixtg/s12lnpEU9Bs3MKzljy2zqZ2m/xQajmPky3uLOxQqpZcLCesX1FlHg2dWXmE
kPuq990viM5MgDj7S45T4XVjqw9TZHUbXBiBBnzLvy+I+VShvZ0gsixhRndXRavtBmz0MABnEsrs
CKVnGuF7HdCQZaEPVbvDSm4u4LWWOJLzohLoLruFbFc8utNlYE4MElnJeoe7W4XjNq8oqkYb0bMM
QXzz3N4rCDJHyxueAgLvLhw5uReskQkOMMy8UtbYu5L1zM+m/r4xaVLd1Hpk2Yo/R2l3Y2WZCzck
ODBZG1clqP5uLI360uW2XSQ1o7Oh6JzVebefh9zAbOPxfM5je5e7Q3lt1BXYtEFdcE45ERj176dW
3583MznLp2tL5zEmtcwkpmXOIDl/dayCT6TFKOwdvZ4L4rjrKKhvC6M3eZdd7yDT/sZKzV01x1pV
pXnT9BoiAFsdIhMtuDsdsSzp1rBPs/vRHyeMIqigUto/OZuL4HAkmCwqXO5xXLw1cGc98MDAi5o6
anRB7orUVX3z2zeS1Jc7EtWAJavw2p8hhTH1v0AXkxsE16/Aq2JT94VMyTXBk1Ki1F06meseaCmf
FXQbRuOsXZpIiKoqfdh+c1UR5u7BjrBd6A3sXvP4Dj1ci99M4M5iMZaTxg5XhKkyBkPYCoCs6mWu
p/twaMiU61L/1HnQiyo3Ka/bgJGsyabRLoeyESvUnx/hVmIxjWR7KUX1ZYKAsE/hBrJvBS6dXLg6
x6Fknsb0l6yq/RQjjWR/DLaSeIBTmSvKHKYZSBJwSi/9ELrcsNGLYdxpFRFvs1fbVVhnV++WxNLy
Nl2YELKGEezcQCc10CA+PzCZZmdj3HbCWa1AY43VFVOVmAylqnqwkzEGhAMR0Yz4wIXBjaJDy3r+
0uh3DxJ3mqXMDPK5HDrkxoueKpVv0yz90DHivNQa+ZTY4IJlzLqfG3dwA/sHqTCIK7rZUfS8kABZ
X2YtqLBeSPs+ifVTFOLr3+YSF/Csz/b/RQlrBv0ABdM27lz/NhyYOV3a8mVyAWuWCZS7ChXZ1qxq
Np/rxL/03AdDe3DMx1o8NtY9DJVFbdoLB+W9JSBVU/OYQlux3pIiszzkxo6QYIHFSrtt853brrqm
QrP+NDY3TXczA73/pZth7gA1SSoL66qQqNy19GCQgAHOGzwOgQT3mFYVFdeAjjHCfxTydvUFl6Fo
ivYQa3aA3U+6NxNmazIAmhGzzcpdhAKYoydkqRLNI1mTzEFDxIOQ06+b1rqDt7lGncXOE5t3/eC9
lKa9zgt8haai1JZJIK+bsj2aGImA4XMWVrxL0YoGhcIaz5HZgsnlKwylB7IJeXfnPCQ3l3vhxMjy
TQu+btLfhl278HS2/Niv72gq8T5iaow6uvWK+wbFBXZkCfqRFtBlXGtItaE7936Cqj0kpwinVMNl
slkJJlgEtQdWZqwDA1I7zE1N6KSMubx9pIju8vqfZKmavw+nMHUpDN1gOGoZtmH8PrY2r6vSa4e4
AtUuVj1w1+U4f0jc66Sh3K+ssWR4xQfHKPlgO798ev5a0JJ8qXvQYGp48CfQ24MIKkwOtDwl0UHo
SI+kFDfvH0qq26Kn7fn7nKj9fxY9Pv+h16Ic6wgUsvn1D6+e2+fvPlnn+K2ON93bnAPedGn759/l
SO8B0fOBzsnQ98UfDvGXfujPD/S3t/N53Y/l23///fkzshooHm0dvbbfxo5LRye85bug8vM5nV/O
nx0ifeZVd585tqX/5No6Tr+mTVw5/7iV0oK4nPdvG9ZPrmXpJEmSVfPb+/dnr/7PX9jXi/xnV/HP
zvz9uuw///ffDY/R2Y++evkTRDDb0YX5/upxOf7m1Xs/ObZn2LZH3vL53/vV/uUm/o+4CK5p/fBF
MH7ymKXapC4RLzH/++4iGCZXwXaxgH7/Q/9Jr143jR9+AKyfuLtdoVvGP7oFDOOn+TvSkaiSzv/+
054Dk/eGd+xHVwHPtYTAQOn9RZJ4/M1zYNg/2ajZXfg9/59e/WvR5aRQ3r4FUZF/uwQac4j2X3nt
vzvCNyug4AZAK4KpyfsNwEr37Ws3fzJIqvNc1/v12391IfwLj8qvewWDlfTzeSuJ3vBV/XU/+qc/
8HW9/eMBfllHz4sll+m7H5x3lvdD/7bT/M93G815r/7mm1/37vPf+eXXf3mBf/zT3/2tr6/q6xd3
0Vv9XL+G+HvMm+8vp3n5nLEf/fyCZ/wUffsWM+/7+uk/3A9/fff/7LiL5yZKo1d27a/Hmi+LYNn7
+vm/fuzlc/r8UkffHRlVKc/Kb5fvD7v4Xzrr5XNWPue/O/J50//RI6+RckbP2m2RPQf5d2duvC+q
P/oHNnUEb1Z7fGMsGT3/bTt/9v3fMSz333Dxj5QyXfb1Up/v9fc98UdfwDEKut+9qYZLTfv1T/3r
98uxyF6e68/j1yN9U8386Emf5ufqrfn2yKZu2sbXL/zrJ30dvX2GuP1d/Ynpocfy+6Mn/XP5+3vj
lz3tRw983zWvz/l311kIMMAfP+X7ej63vNB+Ttvibz9/joK3rwc9ryvCtdmTf/T8H7LfLysCuRyp
kj964PmpbIuvxzmfseWJf8OtfSrSqPnuUjB+/neshI/Pafr2t8//7+ei+X4JR+ns/BtO/C56jdLv
7hQPTJh52NeL9K8/OXc869HvFvH54J73T5e/f7S//tqg/nHX/dpc/aNf+76kmH/iNX17rv/nfwEA
AP//</cx:binary>
              </cx:geoCache>
            </cx:geography>
          </cx:layoutPr>
        </cx:series>
      </cx:plotAreaRegion>
    </cx:plotArea>
    <cx:legend pos="l" align="ctr" overlay="0"/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  <cx:data id="1">
      <cx:strDim type="cat">
        <cx:f>_xlchart.v1.12</cx:f>
      </cx:strDim>
      <cx:numDim type="val">
        <cx:f>_xlchart.v1.16</cx:f>
      </cx:numDim>
    </cx:data>
  </cx:chartData>
  <cx:chart>
    <cx:title pos="t" align="ctr" overlay="0">
      <cx:tx>
        <cx:txData>
          <cx:v>Salary vs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vs Age</a:t>
          </a:r>
        </a:p>
      </cx:txPr>
    </cx:title>
    <cx:plotArea>
      <cx:plotAreaRegion>
        <cx:series layoutId="clusteredColumn" uniqueId="{F5FF2CF9-3056-8D40-9F6D-1EA975E2ED35}" formatIdx="0">
          <cx:tx>
            <cx:txData>
              <cx:f>_xlchart.v1.13</cx:f>
              <cx:v>Stipendio annual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16DAF45-65FA-F544-B477-C8D088E1B6A9}" formatIdx="1">
          <cx:axisId val="2"/>
        </cx:series>
        <cx:series layoutId="clusteredColumn" hidden="1" uniqueId="{36AAF245-71C1-524B-92DE-36D5D7807A40}" formatIdx="2">
          <cx:tx>
            <cx:txData>
              <cx:f>_xlchart.v1.15</cx:f>
              <cx:v>Età</cx:v>
            </cx:txData>
          </cx:tx>
          <cx:dataId val="1"/>
          <cx:layoutPr>
            <cx:aggregation/>
          </cx:layoutPr>
          <cx:axisId val="1"/>
        </cx:series>
        <cx:series layoutId="paretoLine" ownerIdx="2" uniqueId="{D58BC2A1-0A6E-6F43-8780-B07687EA4A1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  <cx:data id="1">
      <cx:strDim type="cat">
        <cx:f>_xlchart.v1.17</cx:f>
      </cx:strDim>
      <cx:numDim type="val">
        <cx:f>_xlchart.v1.21</cx:f>
      </cx:numDim>
    </cx:data>
  </cx:chartData>
  <cx:chart>
    <cx:title pos="t" align="ctr" overlay="0">
      <cx:tx>
        <cx:txData>
          <cx:v>Salary vs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Salary vs Age</a:t>
          </a:r>
        </a:p>
      </cx:txPr>
    </cx:title>
    <cx:plotArea>
      <cx:plotAreaRegion>
        <cx:series layoutId="clusteredColumn" uniqueId="{F5FF2CF9-3056-8D40-9F6D-1EA975E2ED35}" formatIdx="0">
          <cx:tx>
            <cx:txData>
              <cx:f>_xlchart.v1.18</cx:f>
              <cx:v>Stipendio annual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16DAF45-65FA-F544-B477-C8D088E1B6A9}" formatIdx="1">
          <cx:axisId val="2"/>
        </cx:series>
        <cx:series layoutId="clusteredColumn" hidden="1" uniqueId="{36AAF245-71C1-524B-92DE-36D5D7807A40}" formatIdx="2">
          <cx:tx>
            <cx:txData>
              <cx:f>_xlchart.v1.20</cx:f>
              <cx:v>Età</cx:v>
            </cx:txData>
          </cx:tx>
          <cx:dataId val="1"/>
          <cx:layoutPr>
            <cx:aggregation/>
          </cx:layoutPr>
          <cx:axisId val="1"/>
        </cx:series>
        <cx:series layoutId="paretoLine" ownerIdx="2" uniqueId="{D58BC2A1-0A6E-6F43-8780-B07687EA4A1B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_xlchart.v5.23</cx:f>
        <cx:nf>_xlchart.v5.22</cx:nf>
      </cx:strDim>
      <cx:numDim type="colorVal">
        <cx:f>_xlchart.v5.25</cx:f>
        <cx:nf>_xlchart.v5.24</cx:nf>
      </cx:numDim>
    </cx:data>
  </cx:chartData>
  <cx:chart>
    <cx:title pos="t" align="ctr" overlay="0"/>
    <cx:plotArea>
      <cx:plotAreaRegion>
        <cx:series layoutId="regionMap" uniqueId="{796827D5-BF64-CD4A-BF3C-A964C4534845}">
          <cx:tx>
            <cx:txData>
              <cx:f>_xlchart.v5.24</cx:f>
              <cx:v>fatturato</cx:v>
            </cx:txData>
          </cx:tx>
          <cx:dataId val="0"/>
          <cx:layoutPr>
            <cx:geography cultureLanguage="it-IT" cultureRegion="IT" attribution="Con tecnologia Bing">
              <cx:geoCache provider="{E9337A44-BEBE-4D9F-B70C-5C5E7DAFC167}">
                <cx:binary>1Hppb904tu1fKeTzU4oiRYpq3LrApYYzeIyTOMMXwrEdipIoShQ1UL/+bqequyrpGXh4eG0kNs6h
KJHc09pr6b8etz89ds8P7qfNdP30p8ftl1e198Offv55eqyfzcP02uhHZyf71b9+tOZn+/Wrfnz+
+ck9rLpXP2MUJz8/1g/OP2+v/vu/4G7q2V7axwevbf9mfnbh7nmaOz/9g7G/OfTTo517/zJdwZ1+
eXXyD51+ePXTc++1D+/C8PzLq+8uefXTzz/e6K8e+lMH6/LzE8xNyGuKKaWIJ+jbT/zqp8726rfh
GL+OaZZlnGd/Gf710dcPBqb/8+V8W8zD05N7nqaffvv7+7zvlv7713qy+a/7zu3LKk/vvm3r5+/P
9b//64cvYKM/fPOHo//xVP7ZECzW6L7Qk3f60ce/vLp82LX9/uS/u+TfPfn4dcYRY2mM4IBffn48
+ZQxnvKY/PmZvx75P13G3z7x36Z9t+Jve3r96u/52P+fVrDmy4N7+jEGvtvXv2sJ+pphxFJE8K9O
jr+zRPY6ZVnMWEZ/HUXpDwb5V1b0d4zy+9TvNgCGgZH/MMvkD2Z46P+vGga95gxRnmD269FDKPwx
OSWveZIgigkkrT9mpX9lJX/bIL/P/MEeLwP/YfYojYZS8dOdNQ+q/6FkfLe7fzdcEigZhBOUxH8r
XOL49csITSn/Na1BXvujcf71Zf1tE/04/7ut/PKqNK9hx/9hprqd1V9V9e/29e+aCEFtSQhhPPnV
Bvz7wGGvWZwlPGM/pLJ/vo6/bZM/z/tuzb+8evn6/7Ul/j4A+AsMKh78Q/kNP/0BA/zj0W/bBkj3
w9TvYNh3m/+zz5+efnlFkgSjP1jw5SbfhcR788X9njf/MOX5YfK/vIrJa8wIBkvCfaAQIahP6/O3
kfg1z14GWJKhJOUURnrrfP0N2LGYkQy+BBzBYN6rnyY7fxvCrwnDEJ0pRzglCeF/gay3tgvK9n85
jN8+/9TP5tbq3k+wGoThVsOvF76sNcUxjTkDpMJgozQjBFYxPD7cATB+uf7/mJHTaI8pFkM3FREJ
t+3cNqfRNrXAqlYCJ/N0wG0t9nnW+cY7cx731pySuv7Mpv5T5o5D6LmQNnuzMtuIBPla2G0tOCXH
0LJDhubrxioHU4ZqypogcBi14Hsd5ykbm2KYpzs6UCRULe895muxRPUTXtJbFeZWzGr1+Rq3WYXR
pMqx7+6SNHpv9qYXWM9PCe37fOd+E7ULn7d2OqxT40uNFpzztO7Fgvx85ZgrUo59FW9Uiaa1deUo
9iLum6Xak6jQS7A5j7AvVBs/t1333i57jmP2TrNRiq5FdbWvKlwstRdLv3d52Nlno5aQB7JcTa6z
hY2zLN+cIiLijF1GnTlmvpY54+Yt6xmu9r6NhJehz1XSdkJFfSPw3D6PWh3NIPHF7sbDhhW/0Mt2
bUZ1s2ykoCyqXLszgdB4I1XdFcqhWqyemwLWr4uBRekF9fha6uGi79HXuQt1wVraCumnK6TU5wnJ
SynNOVl5Uhm/K6EmVs2LdvnUUUH45gsq57NHtC5mNTfVQqYqbvF4M9U7F0O/xFfDdoG2whBd7UOc
UxkfwFmPMbkPC1gm61hzRGosVqSYCD0xOVbNULFhRZcN1x/2OY0LFTchT9q4zaNlFJvaVdniWFV2
ScGe2ZIIFQgppmQ0wpK+OaxasgrXR836WchseUj6I9rjr9gxlU+RW/J9iO6J78sIfFw47sZCq3Ep
uKwHsWSRzWOvz2DVj0jrQYxq1kWrMpYrpW/kaB9HU6Be1YXcM59nNhqFz9bssAcKByO740rBudjS
PK1mQ2VI6Hqo9/5IpX2WcjyxrKkYl/o87yxHDn3lu+GHnvGvUefK1Tfsel0/hN5TEWrbChybT4zN
fW7JjgurZbFGfj6vQ9ycURf7nKY7LzCKIhHtvpDRoIVy68fJbkz025SJbEdPKXa6ojjYAu3Dzbhk
RTYlIdddwvI0qhPBTKivMoyKvWnf8sVdMeu/WM2vmnl7r6RdK60NKzjyb8PuT7hut2peM3DnlF9S
thwnvpR7xAoS2M3YpaloSX1EC7trE7sIQ+sLlUFuaLpJ6IbfqqWJDzo2pWrt7djMtBiHsamM4Vnl
9+mZeFSqrb7Rw3rUnTsxv153nhX7bq8m03ph2NDkBsmQy8uVuFq4gWewjWkvd4bPRsPZrWquTOfg
2O6s25yIvCWnxPaf3DzzciZEn3WziRiyCiH5ENkpt05dJr0nEMv9UhjHD9M0PfmbbJ2WSqtG52Y3
XuixjavE09t18B951+hy5uk73NQ6D3Jccr6zXgRSLweajZPI+mCKadGhMk4VWzT0RYrHWow0nCH/
ZgVf5qScdM7PCTFMmGiQL2dmRVhb8Ow1LUc+BqEz/bSMzFZN+GrM/IWrjOQT7h6ZoZ9wJo/MLupk
Q1AiGSbBxhmyWtvejmy+Uq3CYjLDpTZrJJZm4xXpPrfbgZPRi5G0V63xB6zwmm9tdq6X5gIF3Qk8
jpczjsn1uHC4zIqGxNdkmRJIo/187M0loxhXiKFdZGNzXHjGhQn6BB4FOwzDvexHnhsTjsyhLo86
+zaud5cHBZts6MFL4ot2DBG4DKStNoliMQ/aisnTEteyE7zeEpFkUGo4bz/r2Z6kWo9z0s3CZsmz
HNTnZUiEmxMkEt/2RdbX5dalN3IZZNn2U32Ylw9s6Yloa/Z1hhvMLD3MWngvvJ5vtaV5WMYup2S6
5qNipya0ZaiHVRDtvu5RFAoTmruaptWOGyn6NOsOM0qe6yG72DG5wq37whorBXPRIBoF1SrKjmz2
urBbl4hhtY/eE58vnU5EzPQN27NSqrdwOFKoAXxG++6Tah8VrY+730/DdGJNmdpmO1CaULG19TmW
8zsM7n2B8Xov10EkKlF5Snf3pu/G+whZkztpyJVSshhHk+TtNJWtdMP1GK9K6N6ep8wepqyDUqKX
twF1X1T9Xi9JKga2BYHWJKnAg4OYajieSZvzrgk7JIwfxzmt9ELgjLNhyaMt9kXPViOMXb1AvB/K
IU2e1840gg7tmRLJxCyhVE/b8hGFuT6StHY5GcidaqdaaBk9SrcdebQS2IQsFj0uFWtZKjp+btoE
PBKCx0D2rcKaMTGN5J3CqRetv04WvENxnHCOJLubkug90ogf17F5u6r9Qks+5LIreAaFf5Doctkh
vDxNTnEiU8GmcayCWrJKb3Oxyvcah6TwzpT1GN5pm0Hp8et7Zto7vm8PvKuPcENaRMxNeWbWj7Re
Dx235qDdHOUMKSN0Sz/P3XSQaTsfv6GTdS+dafVxafhl9mFurNi27NjROiqh3T3wEJkKsiqYYmBx
ESDyyzVeylH3F5E1p3TXcTXNjOR7K69k8Itw/dJXbUp0qUP6xsv6yUHmOEfolHYfU2xzORsJtYyP
VWtF0i5v1NYnolXNmxbAU9zvFW1nJNoMsiO2nzFzvBippYXK3H3AmXA2zfK296pA7E3KwsMmp/hg
Unvvsst1Hd+P83zYNdw0ndBXvdVEGElSkbAlEhazku3zeuabTHMeIL9vbTOJeVNPU709NF4+EO8m
MXb7mwaw34VDEnKV0ZDGW1wf6E6SQ2z8ZdRk+mLSjohx1QtARP5+tSdKG9E1Ky54NIfcQQkVVO/v
nEpo7ns6Fh3trpYG8ptrmBa9TWYRot6VKs4+qExqQRdiiyUDw0tmRMtcHvNxrqR0X5D1FzpuLuaR
dbnz/eO8dXMxrSO4mwGAS7cdVtocvUqGq32YyzrBZWTCehVLfmV9aAVi/Iv1yzEE9m6Kh9uQ2RN2
mxZbSJ6HrUYVqX0vnItEvblTYOhBhS+1HF/KX7QBZFtNLhf3Jcz9OxziS0/cFdouJhbLXK8uq1ot
M1j2POWTpe+CXHzhzHBqlq4/aZg7enycTXKRrJALAQTRopHZJiinLzjupOHcxMrkpzUMAK3no5+k
KZtkvFtMGomUzTc8jbsyHfcsz8IG+NOub+KO96Wb9Se5NtU8jycZQS1I9qyglnwY5709yyapgosu
wTGm44ifp4jJo9/c1yUjm9i8VRXxuuxJqNxGnODzLIsonk3esa0D+0IFj5E76TSqkqkxxbzw58RO
gNOZ9LlcadFymLLvqjlR91I5NGBiDA1TkcTJIcvayo3XettPY+twrla6XphedEN4GmooJkME1WLc
ABXaTcd5xqKreB4rGz7LOa5Q3Q057wPOg8GpyDBkLdTzSQzplIp4j86ma1A51RckG/jb7Mz2wV72
y3RRmw9eJ3nTdlcms6p0lhLAv52gAI72XZdbBPUsDH1z1AAhmOZPYWvuPK9HAGwNwDMZTWJLpi+o
heN20POJBK+HgMa7qMVGdGqoc/DdT53EH1TT30ne5WzfWthbGY0DBfdkVJjNvO/UCgvhs1ghLxdr
201VwL4colWk3vPD4gCf1Dqdy7Uxj63/UDdxKJPlekhMVPFlh5qRwC/iUBVafNvYG12veT/aM8qW
q7hvNeCucMPbbRPraKLcjWEu2im6y9bo1jkq+raFfKv3i8xpQYa12Jx+GpWBkrncxfUyAv62t1Em
89QGdPZqOY6RKZbdD/kw9DcQjdFth3rAbsaKsTef8OCgO0m5zLd6C4UCtCSHbCnjBpI0hhou15Rf
xTgWE28hQ3OWFTZkvkRRYitFFK409CFj5K8zvTdF1nzm5gLKri+yodtzt+s3Y+KjXDXRLjiauxyW
649z9xYObjl3y7iKts8g4tYMzLHai0x20AhhaElrPwHqodtV2Gahuv1JKnxDO/whUKdyPPh8oMul
pesb56a1QhZK1dSWdN+6Yh8Cqvp6h9Kcg4/zcp/7Ry33Gzz17NC67l7JVtAQNyLzGz2zdIFoxtsX
y1VZcwOevDdlmKcvytNTNrF3NNrmfJ3de7/ncrJvw8YemFqDWLpF3hjSQo2/Dm1T7nxBJRRY6Fa2
5b0mt5bwo14gQtxsw1n5ps7tGJ96ur3z9JqY8evOt0/bgK8a1HxtGlrKyD4nOz9ubn5LIPWW7co+
JJpCVzxfq57nCHBet/sysPHQ0SCiiRQqigfRS/dcv6Rn3EXV6sIi+LaXkPUSEUW0ybe5eZhqB0Az
MvIiReOJZBaJZhtD3kqUG/DhbSh3z5z4CMzYE2rlU4Y0BOs4i56mb6d6uIh4V2XQTXv1YYGUEc+r
zVHMj7hOp0KTHTql/Wap2WWLbQHcNGxEP8k0PgadNdBUpW/rZc6Za7GokT+s7QwlEj0iM+Uum1bR
pf37mcSAr417GHIPrfFGo0bsxA4FVL7bmPKjjN1ayHSaRBu1pfKA7JN5FfUwWDhpUoEwQ3PagX3M
KgBefUn3mBz89hEn9NmN0M91HIwCRMKnoKCvhjTw1PjwMDG5FlDBtxnl0LoAl6BMIpBPFbQOUoqB
8qY0GAVBZiva9f4bafUbo/YdNfRoh+C0Aj/+xoz95eN/v7MG/n2T4X7/8kUP/f3T1Z+F1H941eHZ
vuhd048XvazmL/eCp/+2uhdO7bsPf0Xw/R0K71dd9u8M/ov8HoHk8Y/4vXfuhQDvbfQ/nbc//c+T
Vs/f8YO/zv+N7MOvE+DxCGiuoHokGTC3v3F96DVJ0yxBMfyO0wQG/kz1pa9RRjECIi4hAPpfFvNn
qg+krZS8CFcsRoTGlP1bVB/GoKz8keoDGpHyGB6WxhRlDIDL91Tf5LaejPEACJ41wMCwWqQrZGRn
5P3YQrY05LzKKZyzZlOinev+yM1nvo/loIw/Z0nyXurubp6oyg2drgbVvt2YBlCZnJu5duKlDQEk
9QyJp0EaCnbWPzKoZsWWBlKQZOB5Y4g9pKsEDDgtzV0SHnfov1mE9rs2BGHQxPNuXK5VG94TOr0b
Uv7R9fvDCnXgmM5ai2yt1NLeM0J46RdKz1sTX3FkvyRo5gepGFT5nV0m4aBH+azN4PKWLvBrsMsp
G+2Wd3WsD9bbx9bstlQs+soxECKT+sA76O+a5k6O7op0Dc7JCKHGOw9kJUIl2/TTukOYNllzMWim
BJcLEEObvTdWi6n13SFaSA58Kj/Ndr7uU0iAbrllyTACndZfDXx/o9TwuPVozptUXfZAsQRX32VZ
Z4EdAM4kIeHBLeNYDICWto+uW+HB8R7nq27hO0iJfCWPfPU7sB32nkE1zFdat4Ua4lYE3ZRRE4Fl
HQBpNrLPfd1vRRMOsewvYlY/tcn2fmzH85qNQ+lqepkpygTZfCy6LeTrZN+s0n6Y8E0yo/ncAh3k
8Fln6Vf4f8sie9agH1UqYdfGDq6sF/KQQc0+bWy+JcHtoo9aW1F+5XednREwx22TriWwx9Vk5aUx
0DN5bz+npCEHFbETjzYp9MKg4KO0IEi+BTINCjk0IcsD4fItgAIUNQc1DU+LgiaFzIfQAYbDK+Bb
O9IFWgCzFdolgJXGuBdknG3R95Zecj6Nxc7CW+N1V0CLVM4ARGYOaTthzaXiYy/SbCrTFwbIgGx2
QhI7sbFurJpTWBZTErY7IRFgO9lNGqzdfzIDNPgzG8Xe9/N9VzHygvYtM1fgIpOo92QTDYed625x
FyjdH+VOcBEQv2VTR+BG+yWWe3o5LzLvk/EUuQJMP1Fjinb71Dp9xBzdABp/skBS5U3eU5JWiFJW
4NA+SN98olkcV2SGbog2wO/UU/a0rHPJWldCAvi40M4CHhtNKfvlXcugJQuATQ+B95+ohQmhAzvE
DZASNSp30i+iB4a3cBjLa5Da42IBMkcsS3MVMFkAZURX2ALTF1Kg1ZMXoF476NoYmUrPgEtk3q3C
M+h34xW9H0FNEAq7fOzpeg0oqs3RTM8kJNXe4b6I1b3XGxJ+BEwFiDc9M6NakWXjZY3xlGvn4wNo
Am3usxoeWkf4Ao4OmAYPxdYPvpy39EKt3aUGCJsnRN7uvYXbtnvOx7RMvT3vo3sEXPVBKjgJvx8p
cL8zNkOZhO6T4zN0J/GB+Wg8c4quVj5CdxVFwB03bimaKLtPLZoryPY+5zHEAcCZVcwNgycEiU/r
C9DQfBSxXE4xO5gdmLKZKCuoceXeIimyCUILaN1DxEyRAO8DBM1wTzroBwa2AyXU4GpuM17ELbuk
HTyjiaHlbl0YjlM03MA7D8NV38l7fjaAkzzYY+uWchj1g5SDoBsIJ3XSdbcKf5r2iOQqttl55Esn
pgi3x5n3t6xpx0tbTyZPPLFHRHWVmATlgE6LqV6hGasze0GirM7RIUINL5eR24u+bfJGheFtu07X
zi/kNEZTlCPcAXf3EizLKj/Z4Z7GMwMUTSjoJ7TOaUiCACUkEkHFh8zjGlqNqf7cQEIMw0Mz4lKl
6sPkgHSHXgbsgZdyC9UQ0hsWD7raDHDu1GQisAhUn43sQgdqi9qAh25eAafQOujj2DHIPid6yKmN
ZK76YcvbWX9px3EBUjhS0O9OOQKCv0+iOtf78gHeycI5HZdFxGkny3iHkOY8zfctAzCH2qZqluHj
tmxfuiG+SaWDSiO3O6Ayn8iarkWfsjZftCmhpxwKWUMc9Ey1EPj4y7gmdVEv7rR1+muz6eVEsEij
5OvSm0WMOyXXaXzZNlDs3ABqWRxqDH1EdxM8nMHwKbLdfGG3G2MXeY75waVhKMc4BYHmLqDszShJ
C01Z96AwcGR0Gtt88NA5qf09XrLhEEagVZIujUq8zB/gfbHCsLU7GTvTXEddlCcMTht0vlBoLEne
RGS6R5E9mQXa54SH/gAZPb7uNXoPTBPIfiiQUvU7KdLBA03fg8ckfS+UrXgx71l9ZJFZCtSmfRnW
Ka660YlBNUfH+7RYJDUnBnSrtkshjRkPXCIgjLVmV7oFBeZrNK0b8F/I5EqmYzGu2FVkqJO8lhwI
/r1MRmAHVQOSzV7sDscHZGpgfnrcvoXk8IlgfJMS9pFSdU9pNtxk0AFOASQWpSCegMc5se0NiupP
KJLQLc3tFxJRnU9qXUVC21OtGH3TLA+L0qhw1j2YuAOoDYpnvY+0HPTy2K94AG1vG3Iy90ws8f5O
K0lz4LFKyvs7E4AndGyFBA001ArFIZFMik07DLz4dA+KyU7IcGw2ebN3SShYBx10wkD0ASkLzIgG
XTQehKsmeSIL80VoB1nUu7+IiTYFAQY9n2jWAeSPge9W0TN1HFW1jK8t132lomuHBnc01HWiV/ew
7QuQobdqaBiUPVtkUEjnPYBU2LseTKRxsZo5y+P4E5tXCoJqnOMdqD48Iig70H0huVFom5cZTJvx
fGiBjJCkNjlQz6MI4HgHtfmTAbYv903zJbJ1C2yEvtxk9jBPGNpmBlU4y9x5bKdLs8zjYepUnuwP
VI/ASLDUFf34yFP3Yemnt20XujLu8AY9ZI1P84qSW9f5AgO/0xsXRJ007GCD/7xmWXTgHW4FU8Uc
dpQTyEG5lfqW8WXJ5TCM0BqavlyyQEQfCJhSmvi62TMN6s67YYdCMEZ9uRF6G7frBQm4e9f3k632
Fs4h8IcJqJV64gBC/FPta/BqfbKRMzm42Nukb9PcSxOdt4EBAdvry5h1+GxV2wL4q8MRzZAM66mD
gjEBYx41UBwpH/a8s3vRmK29jHpgHH2D8HsHHFQ3DCce0qfF2U8I2vZSDuYYuXktMdqNWPmMjyuy
qfC9v1yakwyOVTJjH/zsjEiCAZE9m1/YUUG6MfpAl3sMBFuREfRmpV0MrD4shYE/pC4UtQXUg9Px
3oeZFU4PoIyPHtgTTpoCdK21Aj3iY9wCGGvsOYT+5JO5BF20K3Hb3A0L4OCOIlXVROeDjMAjIwco
DXXDdRROeoonkdjuxIEmjDgIFbUebTkDasiZ55d7EoCQyBV9CYTE7JANEvDxKXuTqP4w+Q4f1qj5
DJwS6+T6CMgfUBcptgWrSmV7IiRtdgGlBqBEFPViBCZl4et45UBNAF2ga0Efah47BGKbjaP4mDle
rStihaXQ8TesfpOQTYHwdb2aDBTsHnRCEKpKoLSn8xgtmZjXBRd6SB9kP1HoYTJQj8IIr0W8MBS9
e+Owuu96Np5w9FgDU7cU49LFJZr6EchfX6QsOfpl+TCMrjmkPLNi7wIETQJvHYzLALjUvQ0Z7kB1
1ABxMlwkGbyfEJEXZ+HszFaMj7TLpot+LKIE8PzarxNIT4B5wFIhNwgwRiqHImn8u9Av6BADvZEQ
FFVdNqdiA3cAZfLo9u2bxAQR4EhVo6YFtRWYeP3kaUiPUFgOyQhor8bLUOEdYiluETuO3p9epI4i
NJAK7A66tY9Lq7O33dZcLP25kSnQL02tCraP19OmdMUaWkGdJ9XWgxTtE3wBbxtAgWl1YSipDw46
nblvu+M2u3yX/gnV2R2QZqHqLJ6K1q0nIsePXq4uXwkQOSnAV+CpD2SX/SFtpjOPUlrEoEA2Jr1s
/QBI1jj/1tMXOrInFPpW/7nL+uhuU8uVnjeg1b70Zso+odQD262NFjP1JZd+zqVx9JB0Ks0xda7k
oAvI1BfwOt4glAR1y1AJmr2OcSG7JhJbv61i6lF7aKML5ht5bonO8h5wIjBpkAM9tARsL0EYAwl5
i6EnRLIuuw64sNBfZBq06MQsh/V/2bmy5cZtLv1E+IsECYK8JbVZlmVZlpfWDcut2AQBcAXB7enn
ozM109P5J6m5n4tUpTppG8Rylm85OGIPsp512YZiE9hUJH1o9rYCHVu7w0pr6zzI2UoQesFT03Bz
kL6/b2tnk88g/zq7aaIiyWXwaSUSvp1HmuR1s5/7EKV7a1AJ83rVTaAEuYcLCzR7XOPSVEnQdPss
Kya0Hdl9GgmU9sTV91VrVZIjx6A/AybPKpR3Y8mdmNQnSQy468BzQOKuozy4UCbPelDnxqHhKhxm
ja5VHtFcgcpoEq3cx6apDqYWKGGnqo5HU4UbqdSNqDIBSB7e9wVRMQrbfel32+WfiIs//NCvk6FD
txu2dGsceqomCSocRH08D3GY9z9bH2IYNffqATEVHxNhlV7LElvrzeCmNJ5nAYpraHYy0w0uaz2s
K2OipIhK8HfzLoz0A1OdPXHe+0mTM4svQ7UraXvHAzBZeZj+mFwcSNOICSm8TZOmsGxtS85Af60n
WaMzCczPQbB9m9kxbpui2qjpnjLc19G0d5XRzsrJxw87faWUh2vX414sWL0arK33fRF8QuqROKHU
5wo9EHrfcMdV5CZp69CkGFADFAZ9kTNtpqDeksrekQrqgNR6n9i+HrhzcMpM6MbKAC9VDFoKp46u
0RjRWOf41LYKDmEA1hXE2/Noxyqp8zqMS+2pHS0ZnnP6Y0QnO7/7ee7GrmoffMdsg0mBrIvybDMJ
8DUBaoVRA4cuKEXSHsR0V+fljlJ2EwLvDdrSao3SbVcO/ooUUDhIMX/kLZ6RZcF7AaZ63YM/iPBo
1746t9W6UgmFnDFG9wH1xWj3DYXabFqVSRuG7dp38m7dpv66r0fgsEypjWfYeiEIdQDes8y7OKD2
SNT0Udvq3mb+VVWlTgbIZhp5IRUD4qEiqFxSAgAeYG4UFW+BUl6cz/pkkA6aumoT7qLrGgsgX1Nw
Hv1BoUqdzxPQjG01lgsijNrRgSDIlOBhnAJvXw8/Ks2ewtJdww1wbKDUUW3/npoMMo+U3afF55A1
LuQA0MQAnEoqEu7TjmbbJqtQVg8TXllDAH0NUTKzpQcKPsJUmaTIhjkexAAJB6jTATIFNweQ49bs
Oqg5R50773ox3g2kegkh0KjB5637jt+D6f3QC9Xg2ega5PMNzX8XZztvuQx+teIFg0RhgkKOH6Gx
+pBoIKwCc4+gamvQOyBcwNlCYhfY69DRV09O911ae7Gx5MO4a+08Rjnf0YrtUgHcudHTsXDrLva6
8YTD+hqd6ZWJZ8L6xG3TOc6YQx8tT2d0ejYRMt2Qwr0vuGd2btvv1Izg0hbzXgbTDiofoFbDRnf1
HhjYtA6Zf24y963ryBHg6FWDGPN4/bJw7RFx+23b6Cffacelsnj2Pf5YZTLb1NmmdBHWa1kfpiqU
wDas2ZcBcricdZkwAeZWTD2ScDHtNcAPOT7Pvb+29WtZdvHcHGbVr8jTaGi6niqS4Y+g9GiZfTbe
Xe6hAemFO8f/D7L/4mX6X0W0Ucjhk4Hy9L/sTX+R0T7DF/L5i9R9Eaf+11/7E12P/hXSEIJZSI+A
sEcOhaPgT3g9/Jfrub4fBVDZgvCBJeq/8XX3X54LnCRiUFRHru/8t5TWC+FQgD0BzG8AtIxH/P+E
r+N3/Iqu41f4rht6POSLr8ELfxPSVkHJFYIpwCqjvtqwOKnc8+Pe788V19CzObtg8D8bH7WuoDom
w3Ca1aJwvEpVHJqqOP2yf/9J6PwPbW8AnfJfVxQ5+DgvDKnrQjD+q7S3ZT2peApAUk/DG/dR4agm
2yi0Tz31kJ7yaNX146q0yKS5viJxOGBeIc21wP0D78mR8pFw86byCWyzC04/d9VVl9XB4jTiKAQ2
Udm3YMg2PYkuxMj10G78Jl8FoMOQvc1+6vCpVBTXWeFfun5RMnrjeQKfAP3Cjsj2TnUZ8Jzy2tDs
y4/0kXTihp3aDvMZCoIiqZg9jwvbH6QXOWfbue+PswKPTy2WWuvyZLk9G1feohxsRrh1oNIo5xIs
sknRAYYXVpcn5pVfgdedDaMP1n40896UPOmB7IOt9Xh5zay4DUIdeV1eq0xfbbUpFZTCWUReswFa
2nxlYShsyZagKY7HqBXJZAAmKMkSHyIkox+LXkK11qHTUisIL8Eo1qAVp1C8FBqgoboy3QAjq90m
CRkWiLDGpuzdqch6zjLoevhdPrZ7SHw0Rdhr5BVSlLcClRYIzGNGyYOk+MIIYc07ujX2pUV2M1F0
srhmtcAPN7h4GZRAs8l3nFUPvjec7QR2QjnyOLFl5VA11jPkwxp67nYYViQLT8RzdBxpdQw16mlI
IrhvYlO1dE3NuvcHlA9TFItSPobzBunOgJmst63s35pmOKcBBFxGsScTPXNA4YMtDw3+G/OjC+ob
A6L4EX326zyo6z9ccv8vdzzgHKp2DwQZlCHO8ip/ka+bnLum9wxQWG2gmMC6CF6VssE2LfTJH/UX
9hyYjHTXssnXoiafnr7rIvdKO6lXf7+a3xk2xIDQBfMXhQHlNOIeItSvq2nnOZ3EPNjYGLTJ5fAG
5uNthCgrMMVVdmRtPzkzz9+3s2nxInyTT9D2QoU5sLtszG6Qlu7HrDjowd+NBQIIcEDoBf5ke/+0
WP6b2BAswehX1f/3Qj0PFKUfUhSkYB1/XWgQ1k4mlQNuHReM2eHceSRhKOdShyXg57aALZ9mMry5
qrrWEUKHO7hxWT9SrDel0btfdftK7FGuv+R+erGdPNJcH3wBiHxo23hAQBBBd07ZcJ5ZtW27JV1P
QMpTc+94eLmFgDq7yStAMbOGsPaTBPpe1YgjNttGOls1kgMX9g7wAKyygvxR18PbkKqjW1LIHlW1
Ip2/c51L4+kN13hODGvqa/fJACgcqb5i83S+VY65ekMYL381JenP3i1uf3/sfNmt33cTRK0HM0VE
uecsxOsvlxBC0KwVfELrPXdFHJZzEog05n11dWp9hO57J0WwkqM6LnkBCHI61peuIGunKL6cYjqP
Bar7cedhB82sjh4Clp/pY0XYZ+HscrppUy7iqHDRCKR4qSXt9nlfXGunurasPHV+t4dY7dam3i6H
IXmqRxADfkLD4jCOxSXKpsQZUF7b8uoDBoTrgVwqBK/AUEDu3d4OzSm3+VcnS3Rx3ZtezqH/g6aQ
H3ipOBKEhjJUR9EEABSLE/Wy2/d2E/+eQyI1IufBcDHEKcJkU50HCzAojcpryoKdCNTRB/3m2C3z
1HE5iJmvAUNvdGgO01R5m78/EPffHkiE243cjvcY/hYVkDcGRSYciM1SDcw+utS9m/gga8oCpW7h
Q97VFsWBzvLqW38zkPAooettRud1Fp6OW2H3menvnaFaN9i0Vsmvv18jqou/Xhrfw9tD3eLDKfxb
vWC5CWjp4AmKoTqEEVQ2Xn1Cn/8mwGrxAgluqs2+moczycprCV5bekUGZZLdB8TstSWP2tqjyJFT
PXVwIr7O/WabiuJguNnXykfqyfzd7NMb95sHf/qRu04CSOArKKpTTeSx5pBSz/LWTf4uxQlLmz6N
wbUydr1AAkvKQNJZd7q8MmaeqkptC2/Ya4HghnpbTvpko3SdFtjfrN4qCfIHGqqDD8UnUfUlTdN1
6PeP3QRXR1eT2K0lpG3jdrlGc9ZuBj49iqw6OVl7tNHd0F4tXPqps6mVfq0CeWQukEoclGnafV3w
CwiJndTjOQvVIUNqzxcQaCk+Wu7vmlKgUX8uAY+ATgF8kJUnGtlz4bNVjc/OTH6sBZgjJ133uISS
es+ALf4hCfybc6WoTTmnfuBzn/6msoh0OWR94SG0Ci+Ml1LC4IWCYnwMg+55iJSX/P1Ncv9aeYYe
RcXJ4EYPPZf/dpNUNaRsHnCTwqD+8Dx35XoHL/jpKXlZsrFb9Gcql0rFPhiZnXMVrf2MxEtdQVy3
jf9hOX8tO7GcEA2mjzSI/LKk7F+iIcQR3BlHCgwB1xXY61Pq2rc5gpmqWASAGa3efWCMg2feiq4O
/2H76fLjfwvGANICFOIUQgRMP/ifv77JnG4gGXJwzqI2pr05ulIdIxXssDWxowz01+GlTfOnyXbw
R2U+6lpj3yxA+Bnmi1i55sUZS0iJpYvEpBHJyAA0ihIgqWDLyEibZGjmU2/Dfwpc/+byeFGIZtz7
nuzAfivZobiHA41CeAio8KGt+R8e4wNo3X7bU0FjRivgM2yCc2x59rLYu6J+YGmdQOK6A2Xt4qnB
6wH/TYuk+vcHG/x+z1zKoVMKHQ9FDtyHwW9pruPupAMeVDEJoDRhwo2z11KwMQEwdvI5YP0UTIvn
ybNrApZAPo03OKbvhk4bhuwCSSz5CQ/agSjxWlwtvgHVqOMkoKj2orVuUoTqDm6EVSAHB7gpZUkP
l8eciW1kwrdhAhaL2A7NI68TBXIDx2lXhABs5UzeYIKpkObLQypLFBwDXcP59NUi3fFGNrE15i2P
sq/lOlQNDrSwKIelRDvSlwOEinzFKNIFoJ+fVKDEHXvULLKNnkor3selkxGMQ0oq6i28JNfclNcp
QpVvef/RSVv+w35TJ/xNsQULDvpmhzloLGHBdL9zyC9PyR0M6H2GOkmDQjXIzfPAcRtpiTIguEPn
o6Jnkesbcz6ccnooKvQvJr3kkQv0vttojv7Jxg6TfgwD5ReEDWdngUt7hn7L75tV2/A//Kem9l64
9d77gxHwGXUK4mM9apgeA++8dFgq0qcQB+chlsT5UbRrTzQP6CQTN/0DvP19Vrw7KfiOFlExDixj
iTskYacAsonwZzHCwZki2FQbF9QijpkdHRC7dztZZhkAatApHG0CCiwdBxWNRyLBGgTjo2cKuIpg
4oRaCrgOiUBNF9Lrk37sxGowrYdQ32h0XPMdKL06gVvDg+6id1ZlCrGBnJ7BjUYQEkRRgoiRJ33j
m6SvYf9shDMmMJeV29DMD3nQQtkw5ODXqvmhaetNWDTjZrTvJZBYaIhqBamBunhQkyVdOHVrDqxx
RfQjq0GD9AEvEsyhuKsLVkIh4A7rHLwJtGNmJXsseH7jAYeizIM2lIxy3hiIKGg/TasqwpLDWW+9
nuKvilpuOIsgm2oiAqNPfa50qPajKp+k8eFIDer5IHGivTOpPewA99o3gLopeYGc8KMNmrcl6Sx5
3tj23BEEgqUVCVOCu10vRFr+aEF+xD5BD+su9WTQzW9hPp6p0lfWlwc4MHdD5UHK5JbXhb4fRrDc
7WDPSy1AyvSp7dGAdzgz2ZSQ7DCoOAAneK2bNDUE1i5eFjSF+wK9WeyP8ovMYpP7MHhqkGrRoetb
pGqJz4ZTVEo0xLDDgku06lbNYA7rF2gUAXZTjHehYlWFuFVhfisIYPl+3nsC5F8KOt9tcJsj3EzH
QwMg8vzWiOaeQblrvfLAoRcMpPhIqdkPDEHfZzvaqpuhqH88dUX/fnaC/OajcQ774rw04joczqLo
zrN/tGUzA4mFt4Z09SOrAM8P+C5L9BUC2+vYyy/heQKU0bSFMvJovBIvtS1W8HA8FdaeaZRQPd+0
esGCLwa6nq3ErUsUnIOAiePGCZ+dGQDxTDbO4PSJo6pFfbzL1ehA9d1foBWAtB0nGFFw2whvypdY
Qa1u1oF/LWRXMdBum6HtchTuJKugqAjdhVs2h6UNl7xaT92TQQ3VeOGlMP3bAqg4000UPdgAGLqT
pUaCOOmL99GleItSGGlMcaFD/zaN5VZ5fpM0KK+Mm94pKM0hWn/zAA87jr+b9PAhg5PwxbHr85tR
CDC6PHRwUvQzRBbEi3tko+XPZNm9LeV/MIUXXbV7z8+3ovsxuNmBh/bqTgj21dwnC5zE9XAuFggn
7Lz1IJyDY2YnHjR2P/PsOXD0kS2SUiLucJ2AccWdo94LFgKljqB2jC5qbi71yo7hJSuCZFnukE54
M9lSL47I9qLds3J6YwN/aWebTA0CPnEBxLTdmwcGnvR6tezYMNlzmUWXBSFTojzoXD710VYi+FcC
pXOVXqKZ7bLCa5Klma5AtHXuJ4xwl+W3hn21tUW2WbAVXCRJnBG6IFyo5ybr74t8NwEv8mdIHBT0
I2VUXZfydZg0WrFppaE4atEn5uigZDWcKTbJnZyzDoqTNfLW84eS9ivtwf/GO/Q0WfnuiuLEiLot
7QRAxjMqtDKWxjt1Ar17ywk054ExCP34ucUUrvwc+0cBySEgPOtoYve0r4qNo3Z+O3ux7FDuV0Pz
SGhDYyrDDMAamE823kDDQ3NnUr7iRrxMVdDeuaz4CVWWF7cGArO5JOsx8sil1i/EnSa8PnmDC/Fh
6nIYHpq0vJOR9+ji5iXw/Dt4bcglMYYc7B1DIRxuSzcpR/FDiwI/EuacVeX3910R0tVYglSp4UNd
gW7P1/3c/yhlBnonNRE84zba+i70WCGpQZKH5TatG7h4DDQYpIbpKsy6FWnpHXEzILOh/Anv5LsZ
3BHeR7CwjQnJOoUQBeAZXGERiUO369aF184P04tx8vLuewFpG3br1Gab0a+8OPCJ2Yb1PRKT2vtk
KS+d2iY+xQc0XSIhUlgZiJcLHc+1NSshPX8DDnb9nQMsxDGJ2w+PtmFPXVDXG03wxcToZ+iIVtjR
NtFFCKhtHHBXJJk2YaOjFSc1Wifv5/eC2Gg+Fa0xGKCH3BpV92pq/yjnob2bOdR4dZVi5sGy36zq
AZnM0aaNHJQL3Gvv+iC7TeRoWtonfA70inbdkyiQrAJR6l0JL7iZ26OCjW1n0vapAj67FrrO4emF
nql1h32EiLDxrQuVVGX6WNBc7Vo6xQzWvGymE4RgAxBwTKwAJwgfBVJczqjZdCM0akUxPnKJtWWl
CDA7gGUYKAM/n3JhsY6MgQs9NE+ZEz3yUa8dhaZQLV7wGu8B6t094bBk4e+Ha0Fxq2Z5tGnkbjpR
QXtmZnx42OB7USGCAb/VYr5GQjg7W6a3KnBM0lQcQosU/J8HraXXu5gi4aM+GKPpWhGTCFi3sW/O
cLCRC34vy/pVNWc5UPxmFw5Tvq5Vjz327R4ZMVyVqv+JWRlAQjyJJNvDjA5eejK4MaoRK3glmebT
A2sLBxWevG+5fMwmx6x1p3xIHptTkKFexWA7V+K2VCSXK+2m1TKUILpzBmhbCV5y37MX28EKDn9r
uXW4XyWCtF/sGnnUX+VOM29o3xWYoYG321UBMjkcDHDh+du8H7o14thHEbAXE8DskkcQGlVc3I+4
JNsMrxyo7T5a4Oo0hSYHVgXg2sEf8E/+6BZgGSMkboJA5mL1Q9CO50KdZEswqCAnPwvHQc0s7wOr
vrJZX+o78IiZeJM14A1v7BPwpM9Q8e+GLkiWfNoYXDG0Z/By7UQG5/NcfgkkGqD/RR23c3fuEYc7
ok+sRDLgVXpXOh0ol+xmLbJvRdyHtCs2C6IxTgMYXwjiO2SlBfkaYYmIBRCWbtL3nvrCoJOv5X/k
PRJs0cjbwDXQxQfIvsFM4Pc5EapZr0arMOnEOFkUM+LvPKTLbxANjO6lQvWj+TfMPhwj3zwOAB7z
qt4MUPtCDPz1XV8JwnYNqU4drwDeqUNX5l+GC8iTxdeCXEQusnrt5wnnGS4Krtxskdjgk/3Kmx8o
6WcsYyv7AHUwkV9pnn+lDJCRG27GhowJGK7VqMsHV7ZPPutEYtPhm3YKqbjNFQo/kaJp7ErQKz55
mfLywW/FzZvyY9BWwzrkdyPHWQXIzwuym1fgdxro2DrRfZSz3XONtEZouzIjnLrBtC9RS68NIjts
59AdAWvKchcXw+nhJXdwCzRgiNLcSjw2sVSfOZD4DldX2vuFNmBqeEuxX+CmUPe18Ek1Dd59WG0L
J5kWp2Gh9XGa9Dc5UxUoI5fitGt/zMa9LCBYm9IBwz6KU8Tafe9E37tNykengzUgi9CntDCzUxQk
ffbFCKAAHjwutLae3MTh7p4TnO7SxNWluPVsvGdo7gXAbOVzpPvspR/KU8/6x7DKFTyOkGMVIyZw
sC64m4PiuUnxOeNSk5iofDLkc+whC+xdvBQXLaSzMF6lhcYZUzlcFkK/BJ4PusbDcr4LeLosZmGF
bEGTsbGHpYoawfjAp4+6lEO73QLnk9gkLnA/GjuhHcg/YA1dzR0eUAOSIevnN+rt8w4l8IjOpywS
ItPLaLOvgL7JEbqLCg9W8QiWV34I+PCY4TjUrA5wx6GcCsSX41LMRCjucOUOFj8cddZ1AqQ4Urm1
aXPsa3HLQV70OKtYkPw2zfbaoW34ZsIWZg1W3ZXk3QPCnIi9e7+xb7TLXrIAVZsPsHF5WCzHOiiJ
A6c9Lvd1aUa/D3p5GMuBfhdp3mMB+VvflMfl1Vpn3pBR3wu/g1lfrP0JYE0qi+uCci4AeAoZhTSg
Kzr6XA8wi8NJCLP3OmrtWVTeTqMjdjN0+FA8Fsw/GRx5Ydot8wFX2hpF6utCYS5/tNScqiiuy3tc
oLGFOaQUW1RRKC8xhwiE0jVAK+POqEA9bCxCx1JK1mF3tlWzXbrvrq23y2NfuE8k7/MC7oetPi7f
5xh1DDsg/Ire9Rxm0ao4TLX+Qml755QniPRi2as8ceb0QiAC6nALOhcWHE8fPHNfhO0eCim8A+Gc
8WAhS4rFulTRnRT9G19420I+ttTeC4sPnrtn9M6vC5j/HRlzWZ4qwS45Ujbz4U1BnXjV+F5dI/rB
IPCWAR5zZXZf+sWBEXGzc7cfJpRCTrnhGKgUiFM5pce0Aormr2bW7cYG6jsw77slqNIsB8Na7Fo0
6wwXgKX8kh8mkaGTRd08t9UB02z2bnQ1oX+fz9mGBPjNDWZ+xG00vHUcDVxGD4DfwYziEHRWXX2v
3S8xbDR2/10hL5sMa9ulnVOI/8JL3eC5cWHfwB6dFvx7QdA7X9+geDvONLqQATs/88vC8Tb5K/Ug
exHqmOPel+RNj8U3baQhsxSkubRLj4QqXqDLiNDnNBSDZHR+IUuoKjN9imZEOU8BcAao21RDElQW
FQVUgKk/HVP32ZHDOa+ym2TqloIhtygs4sGTF79AWxtlULA+y3l8rSIvW9HindFdB8gPzTDcCWNY
AeGfX2kwnD1IN+O6h3w1DNdSV+EqC3sMIyk3zlJNRDl0P3pukijddz4IUNqilZMumOcONmEfktS0
R0kq2AAzLMeUIDF9hBIKoFKhLm1MPW/gU3gEmH9E0bYeWAlCDU+UB3pa53IpaBj8/xDSlC4ycSHt
XZnmu8wBCNcy/VE6PyOJiQIl2gvPvkB9AZN1tpYdnkrg5R/gqIeYtaD/lvwzZksxTMAQOUHbQNqM
7BX007qreIGJSlgtBhZiZ8n0mqfAXgtz4S3kS930qqZ+Y3PI6Qm+Mkx37QQLgWYNpjTJ+TXMyA+v
SNeCoyxC4sHAKAxuxdwGyY9ZDQ8JSuhD6Qi4Qsx0D25xwwb7GAmU4HX47jogh2t44WIP0wZQQ72y
sT8rr4aw3x/Oiw4+69B6zHm+CP3Q+lT5R6Cwr2kAuTb0qujmguMcwbxkvHEVuOKrjrxdV2MXvN5u
AAl9RlgeofYNUwwaSCigahN4mAOYh87HN5M63OfQpyJY/tC6hqus1h+DRzDJhW3dAHMR4EQPUeUn
tZTvSmP/SaZIMhO9bU2whcNv049QV05RmiYOKz1sTBu7Gbxt30uFODGpeLAIzwFvyhknYYHzlBk8
iLlIOkI+VaMijEXKXwxY9thzx8QdIaDzeDrCS5WuWNsxyMrhdvSDdgf/2BBHfHgCFfooXNhLhA96
OPXz2Gl4l1QLyTY3DTLE/B40vfrzcHmTrjIzVfDsAfafeqdANYaqg4oifT7q2t9VWTCuQA63u3R0
9vXi2PIZmjDkf3dT1QwVXzSs8iqCTENj4o8eP6jGgl2FW6Tn+j6P4Mr7/vX+mD/BYPNeRkGx7rzs
lXflY1/go5w07BKIrJGUIVApFd1IeHBXo0gfmqihiSLemFQoEqQf5Akr9el7GyCMR8vhwnQEtWfs
1/UuzEx135T0GQPx+hWHNCOaFI+LnOEqihTVreD1bg6GYesQEAtCqNeCT7F0Ar2dywgXX0Pc3/Qw
TepW+Otapofvl15o749INRhgVEyroTUH3XRhzHoMX7JsPMoQO10iooJnHlE4cxdzHSDRwKiTlcmh
+c9dDNGZJ6BYSsxxWsoVRtrsG7eDIMbi4bTFHz5pMH4hhWzPB98+M1Dp2LeNRAYHbkz3sOPlK7QN
H5p0sC4OTsIdJKfSoN7B9KU7PaCvITngRNyNtcrzR4g/1YpmmLrgs7UDCCMuuiUkASB0OEb2uFDT
RCy7QZWEkgdox7CAMZDhLJgGpIPRmrg/DVflGgMFvwMcEk2hp5UNIcvl47OInMQAL8GO2TRmKbmC
EIPBro8dUZJEZfm0lqG3y0r9qQRfjbLdjDz/KBGfEwoxJuZ+QdAYuuuoyETC0YuHWFOZp++dgTx+
lND30B2kSq/Mc+Gqce7z/CMaGU00JuKhPYQFBiwBL11nRQMMUSjvYVN7KHxECMWDvV9yjZ4ET5ji
ifz5b+VcXBtYhWGme0wdDKrQwbHHCDqEYWwOqPHXFg50Jj++4z1GyJhkov6GaUQGwHod0gEcXwaV
AZCYBTsN3cfS5jsiplc3kl/hgoz4jv6gBCGH9ZCpVmYTjc6moPoV0s8Pv0XYCdria7L4ISHGFOam
GQG2j/eYE5R9eQx/HEHzi7kP71lXU4jk8YhLNb6qcPzs/ODMo2NaSIiIhPNqBAJQCTYTyHkMZ8Ir
XF1f32GqFXDQZYdw+duQbp9zFuxDG22yGbX1KB5s5d6EGxbr7w2rg2nlO8VrNuqP0ZUftl+iI5YG
nTpb9X7+mYcGh0+RsmBEuxcaW5pZlMc+erflOKFcBvu0J5iDhfGMuBK1ixldKsIjqLE5hl1C2Z2i
1HktK/RZwn+vw3EbDNgnH/m9dBFVqwnJdQ2J0VdHi0OKKLboW9PFHSl7AEak8Xckh6khwgyw70MJ
JK7Z8kPDEGvBmIdFcvQAhypSzYDVm+HVGQHye7ZrAH3rrxTmbozRdDCKEJYsCOwQ0Hv1EbUSdTkQ
KSzP8HHtIudT6DpaZZ6gHbNx11Y5xnohnPcD+bT+Lk9BozgcEuvZdVkcYXRH38OIm6bofgSHXDzy
/D2GKWKfKM60LdEqEpjBSx/KixDUFUAvmYgmO01V/wgP1ycjodqyYa0YIrIjxAjol/xsJiy0a8tV
BR053kd0RzAKfcOXD5Z4uVvt05UtXMwzIquhH854aen35QBVsosqDG4Dj4i7CmMIPJhCwpKPgXgh
Ig8Iph/c6TApDqdd9YC7eTDkWwyOwvMn4z30Gh/okZ7t4L2QGmkkhK8wcoE1Lmyia+zZdSlEhP4I
w2xwJKH8aEp+BMwnY0n1o99g8l3+H+ydSXPkyJlE/8vcIcMSgQCuuS9MbsWteIEVWST2fcevnxfs
aU13Seq2uY8OMrW6iplEIgMR/rk/X+IThMkHu2zes8blPdQmZ2weKzws/DUhpg2OAzI7iseo7fMw
cyI8LA2YgMTj43HiqVgLwkit6RNaDwlYRNXVpIzvkh2bAWBm4pk3i5ghlcds0idy543crEtcv3gQ
gRb+zNet/PXdkxzMupaHhu3mn3rvxwCPs2Rn3pvW+LN3SGrDfi22VsOT2ZiTfUVGPbe/IjgsMi13
Fo/vasVgapPr+/zrMZZyBloHRvwZusmn7HM2XC0P2jD9ASLrDqELfUmvRL7M1iCmHlioLJ0H+7oL
55Z/5cfJDzVzk3fJGGDwQ/HIh5Pj8hOQHGD1xZ+wGMy1UZBkn+JP6J0hs+iJwAEblDTFy9W/IsHs
ujhq13ptCBoy44s45UW70/9MPv0Qtzxul2xEDc65AQT7q2aJPnNvuv+6I0ZrK2ymUV0yDfuqY/0q
8h9Vtu0qMgxtC9pL7mrhGeve4CGBDkiwoF47RgX7LLaeZA55IhDVRupdWRgWxdZEenMgP+4n5Z+q
zt8NPVn5giWCWBLSDNvYkoD3vRtOL57P8vL1KZU5oaCcAVuSpZ9C/zDD4rIIvQ03rfAzcZEd3PZo
VJBtKjveeEuZbXNYcgCU3HVe2NFO1fyEON59bSCdwL7IOsVPlyPxf727oq52DqxSA2mgCqYCxZL9
btgY67ZbGANB6JIz54BlkByGwEADZBTDvibEm6PqjXP+w+/Yz7dO/CCb4eKgcYFQBSlQeWyh21vD
X35+3dV6G/v1a022dZDTfP918TsHh79X8QRYnM/GEsa2DvmOmW3MsqNw75vIibnbMStVpb9H3z3N
Am5u6iCf+6RnG/8h6Zi7hTHrU0CMXIooWZdtkayxxPwsZk9vfbhifhM+RmHcbhgnWmeASwfFTT0E
9XQ7hfZnG5HlgToXNEX5UMYjT4Ia26aysI81BuG4qbxCPZhWUMnmnSrFObRSsW0cQAGcgdedq+K1
XfSvTVbMZArZvaa2+d3pw22p0mVlxsZ8gWHMAaJ4tycOT7NLrnOp1LNasqslqHnTFrMP0fhrt03J
m6fFi69HiiBU2OY0k7/2noslSo/1rNLV2kAt2fplzg9xCSmkOFmWIf3NG9sSS91YNYtJ5bhHH8Lb
ymiaTW36D6FiCu325tkn3wsecXju43rXm8FRz8um9jVrl2hlCB5FC4pPGMBUgx4YMjdYvwbdlTOf
THuSKxizC0g7pFioZyBk/VKbWcsdqYWGIPE9wuG4Wnoe3n0/3fBd+iH8fBeFDuPhEZZpNq0Z6O/6
QFz7FZPGLDavGXVdZbjVuZMjpF5wXKalQ7O5CWkrT0+2NfxYUoTjWVUXI2GhSDvC0m7n3qVTfJtY
80V4k7GrM+PWquOzXlJTh1/CZMlpFsZt4ACQ/cPPrzF4AJyA55mF98bkaDFaRzsB+OrpxyzTTLbL
5vBo9ix7sc6jMHectuPIaC3TQMOJmQTmVDiPPxPbvxWEL3OCMOSeJEgUPYr3zAasFofTgXhYBV9m
LTtWAoF4Kpr+drQVSUOHTWtoPPSxfzXGNfuGJX4bvUFsgsZ4D5flPHdscHubWWrl2FcBs+WVKvgx
+F52Hpm5tahPeeqyuZV6GhVADg1FdJcg2IycTXJRnWQUxIzBJ28TEU3JLcvaZFXw4JnHZpokWgqn
xq/JRxAaw1pEdbIaYlR5nBLl0orfJlsQGVJkTLDKfcD9lg3ht6+lyBOvDixSjO8EfZkuA24cfaLG
XMSpJZXYDvUJAss6dpli2Vk/rIsifJ3xxoEI65782IYLY29ALnLirHgnTuGHm5TYdNBz/QwBVHFW
6yJnFBsF/NfXq4qRo5CrmaXuog5xAlyyzD58wbyB8EG5sicO+1+LfNvX31t2Gv1LNdhy/7VaVM50
EMBAQ1uthsX/GHpCSg6bfy+U5xBbNrrAc6+F05JouRD3Va71zjjBsJt9al/xYGohDpuAkcBXjPiI
/ut/wyb/xhCtTWF/NI2RH8HcZHm+AIeOuf0XP3QvyG+XcDvYuHMwYZDPIa0ftion9KBdAV/HCgTB
v35V61/9PbyscKVrM4LEwmfztv7g7/FSOIuLC2/6a7K8U4tzv2IEKJZvbt8QM5/uHa/KVr+5v/+f
9fVbpdJ/jCFhy9Setf8cQrr8aCiM+iPe63/+yj9Z/j4+XVJGvusSqnbd3wNIFlVLntTxI83mN10b
69zvgC/nH+SSHBcnoulLZTq8g98BX/Y/XI+mDT56ZeGT/L+x/GGM/XoTSxvHM9MwgWJvYe7/892E
tNCaRZzLVc/gbxe52feUFcnx8+kxFahbVZbv0gCAiyj8yyLKl3GY2Uqrcl+7yY8sLT1SPuNPW/gs
iRaervbSBwhbUw61pSt2oxTGPoma22IETFFg7UYanCLIwBObbzkfl9wBZZuCV5VL/lE4C+4jsQYZ
ChGCe53XFe+FASWJBWCTmOGqMVEyy7nOr3Jlbaf6YQTUx5d/nWjQlcG4UmXM0dKaI/CYHBa/vm6i
4OS0IZu69JXZV7D+H3aRX6xJ20CdNL6XAo8DfkJQoREU3c74HlfiWxhe2jS7NVQFoN5nOUnLn3MW
dTcs5pChcn/TNt0bR6mfwobaGahBglggdJq2hwZfo6ynSxfZR6DVvHgLPrbxBtKig3mMJRZ+P2IX
xgZlu0gwVnMI+pUE46Zx+nmT2GF3zIxln3f+O4N/joH4FoKsnrd1G28VJB/+dIUfhwDBrsgzA5Uq
DLeGCs8d1F+2AM3Wl91JcB4zPVM+LB2ijlbIc6aQqJL3VobZ0ucUBUQ8R0GB2+oX4wYreLdWjFl3
vhffT8Hy3RUJPBRzHA9OKeBseey+hpq9UDIEbCrt2znoPkCt6x3SANS8T4JjqZ8GVrdsrMRDB2SL
sZNshdh4tCNk7nxYPwCUxW+TW/3eSy11PQ/LlVGKcD+X7XdwGfmqqXihRhjqOETs+TmnB3uHoP2j
h3Ire+Ng42trcu+p9MzlEI8l1B5VAlsCz3lKDXsnElvdtn6nNm1CI4CsRfYwYNIHwJqfsk7Ad17a
x4z47E1ThiYBcufeX8aRDVlT3MXTxIb/2Q+xGErB4MEd2DiIaH6eoA1JsXa9/tl4n4b5ZfHifD0s
00vgt5vK5I/Z+WwiE2sNPiiue1FEiG4AioWIvnm+RQi+OVuSrL1DrwAyBPjTemEm3k5HzjYIVr4o
rqq65liWnY9J3sd73hnUjS7Idjya2ILN+p7t5F3cvyTueDUQwTNMfezvp7XPwWdasvAyuKMLJIYp
3ATKRRWj8a22BM6YBIU+wkrZ+CC+Ta+9CQAd4xNr1d6N1IrATXZbjwycS+z1Hfy7oTXkw6AWta8J
A3ceB3EGO85L0sMstuHUXMyU912PxVaPWRJy/AxUISbVXqdA6lfu2Uo6a82DOThHfiEeS8/eCvpN
vnfPRiEhwMXzfAzdIf0mRP+5kBg5ziErUJwRtA3NZLmMrBtrg/DAbxrg4jxOFa8+FOJqQiI+Bh5C
AZNxc1/VZKKNqq3fOmo8UoM6j85vHqAXOvs6zs5u4zMZYdvKwP7g9Z5xlXd5j/QArUf5Pl4O/Fkr
iwD1MQwJYCEbid3XJ9uYP6I0CdeemNNNFKbHRiPOpVFe1yLSospIcB52PqTjm5y0YghUAuWyG/tN
nVmYKsV9QCx9XXkWo+2+WsGGYgORyatMIX7YBNNzt2TLtXB2dhfgA+zbQCo03WFMhrsy76G2kn4E
PMuBuT0RqzBzhPHRvA4cRkvwUQCPD3fNpPJNUubbOBKvWSo+XJeGjgyHfTFDWx8eXQmvfAy6iWET
Qf7eRz1GQKeBYPlsreimd6xnxjMtFvZ1awGIiDvnVS31Izb5l64DqqIp8B3Tk9w9EktBag5QjNzm
ZWwx/c5YpLZtmT3YoXVwJ7bu5dmudSlB4yWbIA3vTBfdcNP6LJt9Q3CtXrf74WFx4kd3GrdBFO++
iKYxW6pNzwgzlcGtVHKLORmkLtSV45DCxS2Roi49ligxAxBro5+uFksh95mHOo9yNpnpySjja4Mz
3wroequYQREORJhtYAOL3IIM7p5iFHJCjeaOnRuaXigORbOzW3FTStYCIztZJsP6SoRPUyhXVQ4i
OeyPE0S4mI0jcmj9WZficazEjlwvH6SD0h3LGHOaNa9q22C2IYxTVEAuciKPt9Kcs2D4KKqFB+eC
tmSPBzI4T4EHCL9iLD6Fzo+2lK+z+KZCl+mQMNWqrVoEtt6/sQbCCgmqPYBMkCR0TezNhBTHOK77
qTtPM4bXyek/8nDhGvV8Vhkcz2b8btXV0xRBdED63RtWCuVriO4r8T3Ss82RR4XrkyF0V5WvO0Gy
/tMomQ4lIYa+3r4q6uGg5gmctRvfmnb3YqKIlyPU50QdIOKfFsdb+2PRXadLdYzrqF9njfQ2sher
JCsOVeItR7uu5d6d1P2QGtWDs8B9ZuWsl+u0FclqiugSipTB1zzdhbr6x62Kp7L2L6VnRFs8nxtV
D+p1mB56proSn7rF/5emyP1WU5/8wuUOM7ybPIBoBHpwU9ZZuiNOd1zAOu8MXDQro8+vZxNjw1Rs
a6yh2LZunSLqtpa3/LSq6M7qm0taQvkopulxDJKHfHQ+0ljc+8btglw8+4911BZbzijDGtqeCSIk
DwAtd20jNyz557Tzy8N3e0JGmuNm3vlOclWEOTAevDT0PVB/AFoCZROHryUzSMviJdFLXJXmw/Ui
mjPgHBwmuh1A6Z4A7oB9lHC6sILg0Fske597agVq3S/QUjSgkaTB3PaHoOv2EVUEs5PkuOsZTk7+
kO+tetqjVr+onGif7wFabUf+Zm7+kJQcjNb8GOnWA380Hyp+MzcTgmHSU0Q9AqQcehK8pN6Zujuh
Jb/cExmGpmVeMRMpiMWAq9RwlnY6j3n0rU1b75AO/mOqxH2vOxqAxjG26q4jW+FITKwH12JDmOlm
h0R3PMS67ME7yZTuBzQPHtOcAEk6OOvAmQ+1CUs1ZKBlV869rTskFt0mgWAPCkiyEullWFA5geMa
C4ISH6noqm1u4uJbfOBYi4SXBrkd2YC80aqiyMKh0GKOHVcPMvMTYPSV7c0z+wD6L2qXJgy39hRr
3GNclm8WVRmtx+aytYq961SnygKdk+hejYSCjUo3bRiGv6l190ZglkzAqeNw5dLcObqhwx/JxFLZ
YS0u0wFKPEbKPMiBc0L+6vdItlmK3jAdDRHhJnt3VQHlj04QvJmQIcNvWC+30k5vGp8ukcllZtJl
ACsrxHOpO0bALR4K16JlKmY/rXtIetG9AeO8hBSUdBSV5LqxZNbdJTFE1t7M7osmWzY4Uj/dsUXU
ZqxvOqV7BPh1PekuFM6465ZylBbqYLYiPbLvKE4hnEokENEu8J4T3axi50mwHSlb8VANHN2+0uoe
FhZDhg4hDmXBVIj9Bbu9Q8QPUFS44FKIj2bV4a/BirFqa7HNUzBdZqyfjA40WrPujVULTnETy/2k
m2JM3RkTABWXukUGi9nB170yc1k80V9FQp3KmV53z3hgrxbdRiOBQzCHODtZ2B+wYPAZKWjrwHMr
6gs6TkXXfFZXqckphz6i88ij2wrBnSYU4WD5vyiH+QD9K4vzXfFau4jQEOPQCrM877Ny+4tK01v8
K+CLkfFCZwgxiNDAE9TsX2z1XaMrFTGxdT83b/H82evuHjcPf1YeA5iCWh+34zFFaqfkS8RHDVyH
jP5RC+o8Ubbh3Prg/4BU6bagUfcGZbhbG90kFNVOvulKPGOT7hnCgluspoB7xtItRLklH5TuJeJN
vfAIuHVJH+3sItG6IgsbE4hh1940lBuhmO0t3XZUEq5dl3ZwxmSFv5VKJAwtNS4MOx/iU607kxzK
kwJMYtSz9cyQb3MHMZMBwC6IEBpnipekbmBiZO+zbWNf4F9luqMp021NdKHg6Gzqy9QqRGXiqBQ7
ZctwCAd24c2yrVT1gWfZ30HnS0BZUUtiJMTTTBwnmafXP++2l5E+7LUw5aNzIsoByJG4TyibqnTr
lE391Kytx8G4tfLp4M5QhOOYJIxNQCeGtWnK4Vuiu6zGGYpdSr2VUP4Fi92bGprLTP0VD/ZNHHnR
xXH4ts0E+Jl9e7RlDbp/oroRukfL1Y1akJ5/5lPrg6+wmC373QuTP9w9gNstk0Yuobu5Ft3SNei+
rkE3dzFB3nDatSlqo9XLot6r1tdu0o1fYfAcBkw16BfY5lSCtRGY6oWSsL5XcPGK5BTHGUUe7dG3
m48sKAFrhtMeoDFNYzL8OejuMWJph1m3kbU+vWSebijzdVdZWity8hSXWdk7g74bsxDuugrpN2sH
JjGlPb9MfnhSpgKBq9vQ6IQamHrTkEYRDYTSNt+alKd5Y4G6CoED+8j8KQuihMOPuuPIbkWHQfev
CSdM9iyVbCkWj1jLJN9jnyW6dCWfQQbA1w/LbRZ6XKqi11O1pN6EpocjBtfc0o3bqrHOVlXDS52P
LLXV2mf4scuS276E/sSQdLwMY3XjBsM1R/aQl5VEsDoo4ii/RI7Oi5muLej4cQRa1x349nxpPf8v
i/2NLIZQ5KBX/WdZ7Omj+Oj+2Z79W8Xl11/5pyyGN0uLXJZgww5h/p+ymEk5s4b1OBiBHN9CL/td
FaPFlAgpOB7H+oLb869+V8XEPxRwFC2VKUeyc/+/Ye958T8qu6ZtwwYBeM//oIKT+OGfRbEgpgrJ
mScKDM38LqKmqRfWq7bJMsUJV2wXPwjrvWcvflNBSkTDw1DnXrxxApXXs2NYdn+4dH+vNH+9H8+h
gpcQPOWIuiPgj5Lv1Elj7NDMCdGIjQuCpXeiaxwER75gO9uYviGJXP31S1q/qNu/vaagM4eLIfkg
fnnNfnBSL1gEHW6lumZW95ZgB181QfWEqp8vzaYKHM3Qx0Ha12eBPFA5ipGDe10MzLNgtA/E/A3D
uB3f/uat/aKA//bWXGZqgvQrraa/KOCQ+nrlOnTmsGoeGsDZgAGoG4ONBu+stqH0BJyN7CuDAxFe
6d++8v+Rg6Lv83+5OzyKSJXjSx2y/eXlVSaroU6JNYQEaJg4jK8WLgtMDsh7w5hcdyK+g3mI7anY
W2ZHZrLODqFfPuXAUBeKllZxSVHLrK4pNvkRJfm+Q5yJgoPXvpisWZY9v4ONuhBtWWNfInpuXYUE
EmW1l0lwE+fWlXQMRrHpwYNjXmeXv7m+vwTKv66vD5oKFCFfOL6Kf77dvCptGtoDUHblzOOjlCf8
JwfVySsb+0TtCaAl0/xeiuZONtZRBQrfUjOFgG6TO1j95Fdcxq0gcPvU/ht4z7+7+D5RctdSwvKU
ZA3441chUplXtzUdKHMJjqix1DHKkjd9Lf76IkiN3fnDdOe3i0B62uEE4Etp/oLlaRmniwH5nQmZ
uBRMU9k4E7xDRwtTTlYlx8VGXUvcIwuncaPegmi/GigrkG71VE+nGiSlo+CTlsxqXTQ4hoAHQFH9
SrnkgFDqL2RFqckw3wXyCp/GYweD3ZpgZzR47BVBv+pazAHkyWWTquy9EMFO+imaXcU52aPGSmab
FhAmJT/qCOPuDfN9tkpTweiLjlihuet1kXw3vfh7Nxyrjg21MYuTvXAP/vXlsvV1/6vL9cuSmXD+
cauZ5QJR8qHrrOeIXQ3Z7CsAYXwtIuu5u9JxqF6KlQcfJMQjkoUO3W4xknvHXhmy0hc3YXHLp8Sy
TuRI/COc3SdRv1hiuh+XfONl1t+AML4Wi1/eOMwNwSJvwXqzhF5s/jhOCxJnDgS6dDUY63GhJyfT
R5GGfPUCK5no062Sjk4Tv4fJJZrjej3ZtOyAC4Qi0EBcBNwV0T1bGvBHg+5TRlt7bC+y12mLcCyY
wJfManum1/PWrtQlVMUGhwUAsFuw6ZgCi0PvykcQ6Anj9Lg2ca3iUgrtU09hrmdaO782N11P0xwq
veFaq8gP73IrOAyquld28gaR+Jrh02nq6y0hUgxN0ZsdUN4YFBEFk8aGXNW9mIxDPszfbL+4z6r0
zmo7SJnBGuSww7fJZXSYYXhSDxmDDaopz3FtswcufwixrErRtn9z5eW/WWb0+sl/JNw2VNY/X3mj
711UL45gGEt2VjAZG7qfXodxtm+7lCGHrJ75ikX3pkl/K9SdfcQG92oI+2bbl/mLO/c/KtOE0bVG
2ygprOi8mzQLHlvI5xySqKpLnXvOGGtHVg+MkjmMhvb7WFiX3g1ua6vZUk+V5BRtePlHt8jqDKhG
x4COqVTpzjQJ/Ud3PlaYcb4JjZxdc9qj+jqMF5wPkVFGqQdZCqvVwFO/MQ6mgD09Cvo5Adxk4Q5a
wrZpMeG0OEP++gv3LwAXhn9gw7Cegf0AAuD8shD6ru3207Qojvn5wQ6rD/DI75ACD9lAL28S4c3g
c3csyOb+oWnVgxFmd9zpx2ixz5i6/2a9/MKU/eF7ZH+9H25GZQF29U31y/uR5TjLyYs9GgVsTPvN
qW+6XcNitLETtztY3bg2+YC8PD4t7VOUfBBPXMczQUzkQYPa2knsPVwBhvU07CyovIIkZ2s2e8sx
DoFxZjaH46Pjjze7mrhnB2VYqGpXluLKsMtdg7z315fYZoz/51Xt65eSruXblh6QMWz/8y1qLXXW
VxE3hdeb+FLDi+vMDxa4PYsitWVgjZ3kp2xYfW0Jx8qNGG95WPkmd92ZzjmZctTHATv1lKLX+PsA
PLNeFMNyiA6lP9zy4VSrkSoEIu1H30KuT5K7MDK4X43zMpWvjgWHngJT7CEr4Pq1ZnRImBObVo9M
rco5jwh9qbIvlVDGpnMWD3w6CvVCySRT2hmzs8owe8mk6jeDg+dO1vdWwZWGfn1dJeb1GBVPYTjf
YXBGgUchT0eeD6OVHXLwKh0lNCp3rz3XeEyb/MgtdKJbbBtqKER9X7Y0yyjq3fqx2s3bRvq7OVFH
P8R/TJvn7HYoSCSodjblI6Fj0hmxcNTrKfiNGZLlfXfH6x8s8juReBi41LRowuU/aZF5DtEqstex
CMlX9qeIWHQ7aT0/WZ5hv5NtKCCvXKVVDuoDu9nSQ0WgzA6sPqP4b8r1z01dbMu52nH4L1cxP8Bd
IGJb6psG4Ld5eR6Z5GIF2si5eEp4+KKn71JG3K6k1F1V2yT8CEWzK+KQx1n5rSI77Rjie6krNTr/
YVbzo5s4G68XVx2vm0iPtaInXcms1Mdwm9lnBgY2A6A8brZguXBOJW8lzYc9pQoZZQodH6SOSzsI
6Ix8BwgQY6K+d/6ybZX1OhI/K2FkUtayEr3g0X8z2+0hIGXSANoeI9TC5kefyRNtBrt6TO/SSCI8
W7vG9O+TSB1H8AMLA4/+w5nUQ7nkTx3+x6m1DpgxweSVpzzJIZ046D/Mj3W/RkpLOucdlRfnBPw5
X2osq4NI92b7ZqRuvykm9dNVKR9XzH1gv0Im2TuDuAa7vJ9QF8l+g0hCWqSX1zxiW4QBAdA9z/KN
Tz6hBwZgkh7suRe5NHNKvc197PnXvhszdUnOEuYS/WKMTZr20SLKw2J9l0hwMSpZ2FfioI7CdeyF
e9f82Yj5uVU1RyHQn+VuDrJtWWNQsjY5YwqtwZwmw9/5A/D2lqAaFYRjERwWxJHQwbOX9xtmJLRJ
qAe+rPtRfdJgzM4++l6k1BbaJPqn9VLaPOxpWzHPk2yOfEGZHTNDUc70OsZs8syA4VXmnCczghbP
5+zaRwDGzyLvjqNrbrN62XvdJomA5OS1PNXCOLB923Y5bcRxt61HnrVu+cC8/phTINIyEI289phZ
HvYec0vb5is9nhQwGEjX3lvrhrStkBjyaO7pbhde3hnDvU2pYCEpKfVJwrc1gh18afS9oFTbrptp
STGNT8gTGAN8+x3OBMIIatuuvBTDjG86r+B3pEl94ncVGQ28GDUyjjOURJBSJ9s83Kj0qYSJMP1A
LwoChrxGuHeYH484HrLuxnRvomzflvB7ch3K8Lx16zJZDQDrs2pbnBk7WqsGfAmyDvetrHasBRRa
kTwsd443HaQTPGV8OhEQNrpCWMh2KkWjN3OKV0tSuCbfJOp4CmxgSJkFmt/KITGxHoiSDHjCslLs
4SSsvK47+nF28Sl3zXJwHZF+E+1skP2i7oeBX2jj78c6eTtCI2in6iMYbxSXzwA8Iw0HSlC97d1o
D9nmSNgjTqoH2tHytU07Ut12fNnZU3Dp40AeqzE/FKb34LeCNh7vYfZcEhIwM9qvlYkfYL3Z+duc
BtNqsp5i4nOO+ebODH0T33uyy5wiGJpdNMWE055JTVqP7ortcdeH3Q2YMupOP9jHsxAYh7JFHeRW
1rcwxSucynkQ+QVMhZgyBJws1QBQq6ViR/YbJYsnP2JiUb2O9DEYPJMc7KheXa4xxdhxse7H4NAi
07GgjuV0CPxqW3nmtoDCDfXWCf2bfikg5D9W0tlTmXRMo+RTL4tymZmzLxRaNzeh3d+YdoFJL95I
8/vsxJBJiS5cqXeQIdtmwG7AWL6Fkp+zEONG2FTuxY48ZFh/2yXuaja/MG/7ZrFPvr+8d7iK8LNt
kI8ZwfP9L73imlM5zavU/IXnuO/pVnb23MMbAxdvxcx7TMxvZhM+u17N59xt6H8ARJRsTaBiXnzC
b0H9ALgqB1etYe5cbhpsdI9VkFy1gVwlNCWHoeKWRkOo80PHlr4Jb0LG7iUY+2omGUqb0xxeh7K8
MZefbruPIoGTBUsTNpwxx7hRpoeYQxim75XPDqfk5AKqtU9egKhv6OTdVPnWC3vYJCAmhLc2bBNk
S3KYyoU1td6yWzmVov5s5PCTFgpFt0f+qXBQMuoYXmoYUE31kg7pXQ+JJnO6Yzm2IX12Pyt7+jFR
C7fqouG9CeudSDF820BXFxAKG6PnWZNw67TpTzEbFixleZsP3YHo3SfFafsJbiUb2mbPSPGug2hS
CXJBprqZkx3FRluA2auykaRB3QcO6BxjjL1+qLpueAmUfPQS63moIY1ZFOdFoK66AuO8+Wy77Eji
ZB3jMR5na0feb4MXI16PsTobksmmfcpNcZqX6mkY7LNTBTdaAvH8hqaXdt/Lhac4DQKxhPzqXnd8
cr5kxDVT/Loqv9klrRKqdC7KHb6Z4/JKVmWD26PdBIEBql7xnMn62iIj3F1iZZPCRHiGUjyH6rGl
zID6ss1ghQjizkVMfHOXeu94DeMGzmvxSLGR+c4ugblypchIWHyFQlmRjwU/Y7p6Y/Ru1fldQ20H
9cQS24srj1Ri/Uhm2igqec1pC1rNqG4aa5+y9qYO956R3hliuZrF9M0LFHOQ7NDZwYFyzOvh1Ev7
ubVPCTx9Q2xdYpA0Z7OZbD4ot9m11kzINTzqqd/SE2bnOFLNwbHpB+YS3rpYcMw1x8qH9rM4ZyOS
lyps91/6Rc4/08TYhdWhiO7hSR0yE6NLnh1Kl6EVZ3D9MMV/SPpC0PLiDAiBjIKH7NAv9mXqOdBz
20tOnZaXHTQ/ZcmMo2fN50wOTwPsmdEzDl5k3jJauMoMdmupvNSzwT6ZulxCc+dmgh2Fuji4E9+R
aS0Kaxc4wKysb/nQMvUu1DGg/E5M6VPdlSSdTXFdj3d2wXGqQbtcu4m9Gr2o3I+dTRQipFcwNI51
tbhEmowzhXcpB7CW2dx0JOhNbc5I+/jUyOtosKm/AfoS/IidmSvN1nPrwMGzUh/SEIMCjD/87uy/
YvO5qWASzfkbLJ6rOZ9/2j0VhPpmHSb7EPaPBrylse0eHOexWOj7ZmUI7XPq4NIuIu/YR8lb1fv3
0T75JrK4gdlkXnw9f+L5HfbIpEF+p2o+kph+RjPfTKa97yd33/A9XRTbCgc8Q+XdlBY15+ita8vu
76psbaT5gZqafWnwPC06c1hhD4TmhPSAm5ItXb0dbeNhoGW5SI19HEHvm8qHgN6haLavErG8Rhy1
UNwvyLn0SDb7HsmvtDnHWgV9muvB5uxAl80ul085ssdgpzBjMGI1/k9vaI9N4h616CvjjuIdHu4o
hKUmhSeJfVFDtbYqta2Hcjtga19M46aY0+9dsUDHbVkd0/wtT/GfNN60pZBrhrtbfOhlm0J6LAZq
es+M+HpJdpkwbsbURWhEhrNT9l1RYL53CgACZ812xDXpKXNXI62NCDKNR4PHggExSfI3ChdfoZz0
1wksCwxqbHhsCsg7fmkeumq6E42W1b0Hq+bQ0Locn4moTRMuiOJJ3+0w4IBeECRK8mti9pLQuLmD
10q7JUtPHevwUnDOXJhuVek8572iIy/YJqV9GrHWRq7B5veHwvFRyZrHe3WfggYgGHHFFfVVNex4
ngFUEZ+T85qp7yoU72abfC6TuKX+5aq1aBYtsktA13fnnE0ve0ojVspmgyMwxtNXfQwGLFdtw2vY
IfrG8BrbEYnKwTyn+PWbtHosrebK0/6YjtAX6DxkS5cETA+yKs22TjreFWZ5j0bXb+IgvRNEVvZ5
6TLMt9xtRgh342GJYtY5gkkJeeK2c8aobhhAYKYT4rWTXKu8iY/gXnJoQzo+NRJTmwq4hCTf40vZ
4aRwrOwmM9z+dozWeJLlLXRV99ZLq/6I1QITyULivqGwyRSZcyCRnz52ZCzYWDaPrmkOuzjw5be8
41q3ITmUr38Mu9q47SYeKKH33+yd127txpqtX6XR9zSYWQROn4uZ85Smsm4ILQXmWCSL5NOfj7Yb
sN04e79AX2zA22FJmiKr/jDGN96Ujm+s0gXr9+SXoGJVAU494LtyAXYjgTUe3OKW/i3KK2P7u6mW
VLYZlOe4xU9BICGdHre2nBwSP2BpOYWx5zsaj35VPKZWoLYqjKINfhqcGi0IYrA2wSjwNHkwbbLx
hAEZE7rVHxsX10GaJVtf19IV26PTJOGaZ/c85mvC8V4d9gHcK/IHbjte0dx5EK19nAiM1zXzgrL2
gX37iz+JJ8SbMM7CT1tYdNum/8spvHt6wmKrCbROpMoi92TKUOfiLmrrk9d6T7RfBzlZh8wvL2kl
OexYiYdy+tbhoCxGrbjE6j6ajI3Or1OlvKGebTHX0K5N4lzQIPDw+NhQ6wCdHcXfoIcfNgW+NZS7
LtyHLfb1DvH7uvXDmVxkXrwZU6aTdt4xAiU3r1mGlXvSp75dQcd57/Ba1dbcRLSwgSa6lmTO+hoG
vqOGB+cVhiw2u8F8HEIes6lCx8AvmLgyXnuq6JEzfU7jMSEoCi1+lGRKlligjAmHsuE4SLDjfqfL
4FyaiGpxYZSgsgWAzIlBTKr/MD8/ASuEKp33p3byF8OIm0Vqnx3jE/TbaGhsx/8BZwEPrhTnxImu
hqxOtrIOigVIg7dGM+RaJcGxtKO5QFngZBrCCiFX5FnYAikCWXunPZKwNKOeDifmWCFRnPbYvY42
zU/hsxcgisZYoW4TSF6KZ5tQUlVa056+HDcgO/fyUKTRo5/T1it9a+dauJFkCXZ6tR7sFvv7nN84
5SmHd96cDL3cAujf9nEdLiML7idY1E+t2bBQQuIQvYLa3ZHwVCxa5Y50CooruJ8tiEyBAyf4ICLp
O7CTTTWE956WrGIv+aq94pmOYOc26S0oCSxsG1uuMoZumivWHjNPRjo62sLUuyhbbMcCTYYIuvuY
5K8mDUEmifxDS817XaRQT+LCRus1VLAOo63XqwcrDAlfwAmHjElnyJBOaxIG4R92vFB6B8HbQKdU
AUx4V1rwpLkjuiMbEzLXyxjRNCZv8O0vnSc4Lt+0CjmcISBiar64UJJl29J1d/AyJbSgNCiMRdMc
hx4q/higCwoqFNyELXAOkqQLM6GN47UCg7EcnV82TLylzPkk7KjlGsHVu7AcDJx4BkbR3NchgzYC
/vizmhHq46gz0KCbQnGuWXAO4dGm9tNYUJ/6KMb2Rp5s5qSo0GV8p1wqPnugqAcTxcchRL7RmuJc
deN7C6N2LLz83Ez1nm4QGFv7C8jedOcBilubHrYC0yS4FiP0IrbNs1LBV9yWR1Hm5d544YN5GT2G
XR3yL14Z9I8esNdjVOqfsavGlTkH7VIBLGxpg2uc9J/RsUEsI/3Q0Y8ID7Fko/fggoemOvS+h57I
qb6mlrFu0Sc7M4AP3iHm5vW6p/iP1mmD3CQzw1OkeMBUT+4tnvFr7vBoBOl4IKRslufwLuMgThaG
1S1VbZ6YWJVm1dNp1vSnobxNpmSe0BLnPpb0lARF3SoEhYtwcG6y+oWKkN7KpCgJFMK80X8we+ql
oKg+zBoPJmGfy6iPWWbwUMM/sbmN9eY8WQpUwYCJH+pNfl/tu1H7Bgz4IQUyYCviJejCCcD/zAOx
Sh32DL40qSMpqiP10I7QzkELcXcrcnh6E6DpnLXBgZd10NdkzedVW6wowEjxJ361jn02yiBck2kI
D2QCoBiZlbuyswMtWr/rBKOpMXTu2+pV0w2WA8UcjRyXvFII4+hMc4gRqrX3ZMni2sRpEbJdT6XG
fKJtiNUe8f5WLdDStKuvWXyLdURLteuTkZq8DN193xHTHrkzKiWprnku94miTilcYrnVpZH52SsZ
6nhjO52HpL4bWz9fyokxlxDhe4/zbNU53KEoyKI73iknaZHTm9xpsEI/dOXuA8rzTWXa796QnjNK
Px2C4CaraUB61JiJz7S6II6sixWbPZXvhVlfaYkg/2UjPXjDlxnrzYT9VxJ8kV1S0PjwJPPPvqJH
7TtcAoGH4d0lJVAfAYFUhXucQEC2OQsdRKnmKkmjFnZfcTYdvd1DJwQMHhntJixjBK/BwK1U/wo8
jMujh9Cs7PJ5jUWoByJUJucjXAwGxfBCsyLfwMnGbRICXcmQSJXKcJDgW9AhPETb8OB59kNCoFmP
hcsaZ+gaW20MAWV4KitlXGy3KbZdnOLIGYp9z4r6OQ5di3QziLvOHKOczIHKgaocNHCELM873SCR
L8rTtfU4wWuw5kjmKJyeajKa3TmsmSobsSz5zSR0UDyM3r2Z3CrynS1NMpsxtmadBxSY17AiCLo3
qzd0ruyEr1UgIKC2icAiSI51IU8uOOnL5BCQh1APnMDCQrW4b+HPxeRPj53PmSPsX7R+6Spv4dmU
WBK4sXOc0eBkbcUrjWf+K/T6m5hDrqmcriOp12lfvWZzDLY+B2ITzkU0MIYPcw7LBuLTwx/Bmp5M
EITnSG24lzQADc0by51U4BFIyN/WcoK4feniy2IcNZDRPZHVTYwI00jgb5md8Cp2FAYq4BOpWTeA
/fQZszAhjOsk3hi6c/WR6oMfZobCJSRNYF4qeMZHvu54ZueLlUS390qO0RyfuJUZp6A7kj1Rcxkt
hTbMcaGVuyzF00QNKUvGiqkRY9llfreULWHmulHDjsiqB1I/lk05lUfgKt5abjyfFHM/4G8gpxwW
iPRWas5H1Y1oYzt9SYfNsNBJCFVvRXHXzDHr1Ry4rumlf5A+D0pYvhlAFO7QjsjbfAzis39PSKhb
J3OEOyTJfeN6z41TV+eGlPekIe49nYPf3TkC3iQLHjstCAMmY5usY/8xB8az136effYcpdkKe9O2
GtEnjnPMvI1sBsIR2+45gl53t3rQ75M5mr4no96bw+qZxrE16Bt6rjnKHo0Qi06DUNFC955rN+tX
kYZ5mKddZ+tvngnubg6YwjWbY0BF5Vsw8JxS2SxAhe+Q+lFWa8+9UX6CMTp4tccJmU5L7sgVSsH7
2mlSwFvZqR28o6zatdl2wMBk1ixrxzCP1YRrPYMSvoya1tiGJpZ+4dcnB+oQmyjUhLKmKx+6Vqf5
fZp5HOBvrY0urAODQaDIhaNQnjeEm/OIROX45EASXzstP2GUx2pTmxjmRG2urBiZB2UVxviAf9UI
g3Nc0lx7VnRWI0NvguUNSK0yuHhOZawAiXM2BOPa0Yd9HfKpurB8UGpmb64mky2hlOFCK/pH0CuA
WIaIj8IzXr2U1FjVrWPpfzHJUMsmon3N8p5xrxa+BWGM+eP3LGLL2/AWRmW/tCb/yxD6FUIKGeFv
jUPjD2ZrNvrgfmr7ADg7zEY/m050gNCFdfdOm9jhGd706UZ5c4wFID+2d8PCGTBMxlLlZ8fiTk83
Y1F0zy00rICThX9cvOUlOlZf55VOBkZlMUL0tbUd3aze4LhrFjnr7X2vwVdC1LqOBCMWx02Q2tbE
Rs/KDj9dkwbI+NYdH4RFRHFZlM4J2GNJTKxBIrM38UGx2IfI7HA8KUDX5Kt4i6Jvtw36qkhWX4aW
bAe1SizxUAT9B6WKR0h50osHhzobuah9RiIbUHo4+6IV5jbys3e8kKDPB3Hq6mijAxplmxyS8eSI
AxCCUksR6ITzsNWTd4HZxft4Hrc3CUs6posRYsMNli4eaO/OjZ0f19EP1JZOp3eH1rz2QfnSy/J+
gPvliQoZeM6rBZbg1PvcvsBwDnrfP5luRCASPpBxW7I2WI2O9S4adDjA2CIIcQlAhjmy2cEQNbKS
WJpt/uypdlp7yvqsZ0dryTjRjYgikpliifTcms43hv16ZVnjRwDgbDXYlHtjpd03Lg+TF55UQVMV
NvlnLaZ7ZRU8vbg26v4u9xq09om6IG0X+4k5nJ7k2XZup+Iyf5Ydx1cZQ54iO+7IZaVWZh59CcXk
W1dxS3tIaOwQsF6om3OcZzcvm61mAf9l/6Q52g9yCtJbQSnmETVLUJfDMqlKThYHTk7NAw9JKPi2
xq0u7JMfujo9bSG2oD1+GfV0jnTlHLhXBELvGIXxxiUhlVm8D0m+mD5qT7zajnxUXv+U1/2lc1Fw
UFDA09Onm55AXhs/G9knt8JxQSAlqtzadkU96WHviT0cxAzQP8EkwHyC4UzPMzs5UsDui8m1DwAL
OCbThyBszmaD+Y7V0Q1Y/pNR+3jssESlxruMaFGChLWGyiluuw7ybcnWyfOe+yYpMSzPeP8kobog
DDSZY0Fbay+d7kGf40IhG4YUy4Lx0GOPu1WvTyXpop14sqS11tKHnLOChmA8xGSRunMoKVlnxRIE
s0/H3MnDVNKo10nFKc3LaeSkJ5Jtqgz/iuH6ocx63GV1cY9Ftd/OdiCTbNR0xkHU/ntVRddRWi9c
OrdxDlPNW2p80lUBPK4LcsPwvx3AUc6DJErVQZOQ0YxjTEKrbXb8kLDfkKTYV2lZ31NuYFHz9b0F
gTK3knPHNNSEcTa1E5eGDROIFOukDV4zqOjkEi/GVn+ekWtLK8MvE7velYjLpvqp8uGOoBiuECaz
pnVBN/VJxNtnnFos1OSGdUJbllv0FLObFg+g756ikTB6EuIuowsFz2gY/vhUBgZ0QpeGhQXatPQS
M/hkKxnU50T63c7SlL7vG+8pzDcddBuOGg75ggtl5evxpif8YYlf7+TPKzfhTxTtHFFxevYT0GoE
IdwIKX5vTM2YrUrkWHhPLdMRBjfuqygG1GwdZYPb8wXxr4VwbOgteSwFvEcz4NMK9Phu1JYahLDf
2WVaBGau8/tHfSy2pr20KjKre+I/VXVmowrKrwXGCwLJH7ASoi9ahhqukMKWpyC1rlU1Hhtc57SX
D1484H9MJe4pbJXxvAYLCDYWBvFyqlc3N5VYQSBlzRZNRP+vk0b+9QBFqYx5yIahGTF2G7sxHR5/
rx4A6YK5JjVHJeIc1tGuLVEvNgFH9xSn99UY3pWtmK9jyCDlyEAGvWJ3MbiO2gYoGCcEv4elI7jZ
4gLCUYc/XDEbXo1MLl3i3y3w9kXxI1t13zn4P2qLbPgWtQbwmEPUkhs6N9htKSaSdqy7qirrjWcV
2zHKP5VTn3UQ86uqMK6qx5vHKqNxHB93fIhNXRWLMSq6DR6P94pYZK4q3tIm2juNP3AdJckm95O9
k1WnNqFQbe1kH4GEyurC2TtlcilCK8ZABFJ8tlG5s5UTGkEp6x020pTNvGMtJXO9VxHZ9Nim1Wwc
5DS4JLFdAgGprplgBtW25XNZuveq0T/xSRJu112AMoI/SRjDENmRTv29FsXHLAsbhnPIJsjm3gEE
3gONtw+cxutMls+dzzDNtvE1mDpIf9sg0KTlsobR2FYmSe/YQtBTqZtUJObAIZxXj+PC0NQewc2z
CCoMuSAxV6Xu32kB5FVnoLTqIuzC+cCiAxN0bEKXquwv6dmn2u52OBL5USoobowIULqVs8caGBxI
0IXRdUtLuifcOc7ac1kf8TPVFZ6ZsWzfjLC4KxLzDUA+NIbL3CLiRZk20yygdTV+E7o3fARhtCZr
+0t0DX8yDh0HFEImli0iq4jmOQ6EOHo6HrHRdh+Pdl6qszmpLQvy9x5qbT1Wz22AmiJyvyNhXZt0
uDmogBZt5Q6k9pgmsHjYLFZBp+pEA+StdtOp3AQiYWVbRNpHv0OHHbCC6cNxZ7AjMQUPmWsn02Nt
uA6BMWzJqVgmF0i/x3rTn2o6RaD/GPS0AwY5/CwAV5Ymbv6SMl/TcmcV+RzyNVZ7tunIedIu/5Fd
Saxecem17NeUIGLCKvbgM6bk+8TPq1i4ijSwcWkyBMetReiumpcbRDQuwzzlM2HxUiCMu/asl9jB
+4t8jF9thnRLVaTk3uTjvW7YRLfI8KdvYrZDqgyxBMI3cAp3GQ6fEdrPbUkz29QE6UVOWDNb8aIl
UupyHWb90/RkYqKDuoksyRhhA9Btb4VOwQhBCpRYdoxnpQoI7nezCdb+mLwOJsy/ytZOtQiRyJX+
xFXQ6PhtS2Qsrr3TfRLQs3J6KFoqjZjdOuGqPE0GHT+NB5qM2riVDgUFj0SBGGeHEw3tVcwdElbw
jPhlgl7NfmXFAKujldcYtz/NFeMe80dp9r0rIv/ShxTooxbIncq+E99GY5fqiAe/0BBayxRzuFsW
2HnBsg/VfFo5E4b/mP4lqohNzBU24+6jGXjvnCB780zKeiO+Qm/irQ/ShtghghaYcGz6kPKUImpj
Z+45Bo4CXNa90ni56OtwFRaA/MKXvIbVivL/Qwd63sVjtI0YUjNjaGkVTPeQ17a5KbNGUjQWxaZx
n/IUKkQmAn8HcKEvnjjud12bYWKLJDqrmjoP+Z7TzuM1KpBuY+dRf7Qazpw+zF7zLuiYX3HRSn7N
cAPd74q2kKCpa80Kf9ED4yRzI3xAuXKutHkm9J4YY7uqB35nbjIxB0vSbxG+1o7HosbIj7WpDoNl
52sz9rK13fYrVeYFP27FPiyqkWBoPPmiZXpGoO4mxnG3GeN7AUBM5FCaLPtSimYVO0HC1iv/LFyC
4OBfbH2IojCtSt7UIjgPGv7/LD4DqIDPp8OfCefC2itOVrjT2VdsI/tuQBxWWJ2/c+BMLxuXST17
rCcsCKj0NuiIiWecuNhssCGxryNJYSDIm0NLD+cYwWbGVtW7S1p50Dod6m6ULrta+0Mz+r9+sH/n
B/sdbPT/t4MtPmScxZ8f7cdfSUl/4JD+dIS5JKtjqUFrCxRJmDa2mj+S2g3nNxLObIw+rmUL4aEj
/29HmPEbUwcfn5b+u4fsL5wki+R33yDxEOWu4A8m7vX//p+/eXzkP/7/fxRdflfGRSv/6z8N3fyH
6cg0XOYwDqwkz0OsDoHp71JgYQf4XnrfXnRtkyzbeZDYst7Z9G3E0+QgtpPKefUkuoUBmu6y9e0R
mrB9Sw1yJGTmrnV2r3iq5FaZOlsmag270lGCxMIlTz3utw5lCGyHeJkoWJiaPuInwT4VQIUOhRrW
EfdJVtGEYPYl+I9RwXwnDMBgtcg4M7U210HCYYf7+wHJy0tX9CQWyOIa27zQScWdP5kn5tNPgo5h
p2LwN1laTNQ85oufK1ahOSPXfgTLLd70gRVpEMF6Hut3s2MUpcjm22Txm8QEi8C3BThAtWKUKlv5
frKzoTG65QQn3gu9DXM5kO247CVznA3TGoSr3S8glJSwQaQA/403fuX5ErQRx48DNKYxzXtOqVl/
4FTrjiHRtLLart/mdTGsJzM5c4CQiIFNHlLfwnDZnZruYponFrYfPKWOpH7z26Oh6g1263oFnq5f
aT4oh8J8NkZkCINEiDXp3f00co5GMuHst5EOd5KsYvznZdKZLDCbpWMy48htiwlZ2+wV9Oq2mDEU
zCrWtd5sqtA5GaUWbPWKza3yjXspk2Qf6mrbmWi/y0JsSJC4oXbMQSexIYnM/mI147lNVr7bvEWW
N0DGuae3AnXfSHi21oFINe9BuP25y4lJMIaeLlZnBNRr/BXhRY9l3d5ZpszI/GEqXgJ1LpH7kQQQ
aAe9nA6kmz7JMLGWugpORQBu2a/wMGHDXBs9A0KdBsXq6BISnuVVbzL21jWrA9Wc7YZBox+j8baw
slEvoFrTgEPAEgQCAqkBjpdjLDXJprRFsH2xfT1YlQi8jc71N9eyZWWm0BsTfHGD04N+dzsgEeg1
H+AMmU/yHNJky8Y+lhhVRkp1PWZKKWKH6m9AAzRZYExE8jWCPlrFpvEcWNM2k/k9i+Rvl4M9aO9i
hnhp1i2FLL4wTv0acZ9tzaRfGzM3chi6N9VrDtVmv8ky9u7tYxl8dSYgg7JgghEMDPRMJuBpkP+S
ZeQvukae3ZJCN8+5bCimJBu6EcARtRkZG0V+JmgLTpZUr2U6fXT4MtgNjB9oAMivGeUyBkuy1OPu
yyyDd5xGD3UfTkjfqIfboazWULdXigSoW+MdhsBM1sLitXFi5x253EZHOkI7nEZMR1l/1mO+4f68
SSt7NHTCiJo+x7Q/DKeqbBHYEeHZmzUYzHF6R/BGt9mJXV1hqy9ojNKEziFzUjZJ4107f8kUtR5g
gK8piXd6ZNX7YGSJRsOS2dWXGQuTMU7YP83/L61OuVJip6O0W6bGi+YH747XvjAgXiUjUJbQiXax
3XEimNljDBslsAFcExqJloURaZvhY3Qmih8GQgRAHozcmjDPVAdQIYdu4Agss+IzjYKlXT12IEs4
azhVCu/LZAthjt0uR5Af6MEWbsceI9kbAJ1DY+LqjGkhNbzvQdPsc8X3Irt8N48Oybx/Hu1p6xo9
Tjz8bfFVZP0uwjWVp5BPYl3RlKaPSDMOqgI8kKmC/hOfXFyplWhxXYbOKg67NTTkTsQ68hDWONj6
fxUlxKMxKI8xIz85xgRael9D7rwXnjhXHurHQH0IZROmKy5JxsFny+g8KnTQ1SE3kajHLSgVVxov
sWF/Kw8a1AAvBAO9XHDikS9Gy0Z0TfvNonk3dkFxhyDqd3+8hSugWs1NN757GFlVcQyQHi6rQZKa
ebMr09rGA7Njz5v4E82R7btlJRu7cR/1xJ/uzLa/NINqt3EngyMexlNdMGqIQ6Y18Vxj167x5FYo
kKz01qXoKzURjesp6u50LWM5HQ5Lro2MQYJ7Z7hxv07tbtV65y5l96qldbXzp/AoRIResgEE4PCT
RSAHbDkOuObGcQnAZZz1SOGimoCRZSlyj3AixEbZwwd6Bgp/TLqhzxZcQB2RJoIwPrZlMORvhTZE
S61rn+u++TUy8N73mXY2e4jzSFr3cd4AJem6hnDSPLxi8HglXZWjJECCkcTGR2CnzS1iAwl1Jzii
/0FcPGfN+uhESmg7EAK0dpEH5TpgW3GKImeTMrJcyqDwGQFmL2FnFrexTg6C3yn760tuw6Rx0cn3
GdJRErUYy1ELE7PF2tTkYhzUJiuNL+GxHxBz98A4yEzB94UcuyGSlFrvHtoW1WPhr9NRa05l76xd
xchQGmhFahN9guhWPEnZHjx9vBprtqc23Uf0ZIjkwSnRdzVN+twl8jHR96kYfqnkriJQhZnJoatQ
rIpBbIsKNO1ME+uwDAIMwS+DTnjFNKDFOViimDSCt5gfCYcz86m+RarbSDTJ7/4g95XVf1TIr/Ja
XTOZIPDbq3z2cjZgfisvBoCForCOnkgevAv6lJ1lcJGpuOCe4KvZa4/fNePLC/otAufB8odBYi/T
Agm2hBZtemvh1YSWkLjU5tXz0PY1nKkeaVtofZMgfIuHI039O+Rhsimeg94+9lb3q5+KzTALZ9jX
jptcXlPfGUDpZ7wdeY4NwtwPedgco3ZE5DH/1eh/YeeMVhn6r43vvkXMTdhbqz25EJskbc0t7MOF
PiKYK91J7U3Rr+2UbYjdWK9BHz+yyr7YhY4gPKh2iWu3a1kJBB8grlZD1+xJO9mnsfdgFtDJ+GbK
PqCTxfzjlXl67Nv0O2ddhmUpubUsuBFytD9W34uLjXR9aGyxyXlnoaM3XO2hQMCYA/WzkdAZLswU
BmDhtmd616h+Z3FtxWn9phcOdKaKpqqzfyobkVQZZa9yEuEM+N6XOTvVNOTgGuwEUdvYcuXgXQGi
K638DeLCYdQpLvvB6rdEq23t0vxVtX28yjL5K6vTc6EjDaGBUsz4nffGqtC9dCCqgirkXi7ddVGD
vZ8vzZjGM5TahjaPCkcO7HA7Ji4RgGmxV0bxCJjyQ0O7yNPPEhDvCMVgpFH4WC84LxCZN+7JsmcU
uzBZJXnDswfgqxdWvSXwZsNUYjVZaMklGH0OnSos3jhufeLs9BXxHFvy4Xdaj2YnYc4GKvzLc1/6
ETbPZORMSa6yBGBlpcSXSLkNRoKXEOcHbAUzvdvScRARxgGn1WW98KLDVNuHVjnmUbasvg1n07RY
CqckdzZA3VkcsWg2O9be3rJGSmSj5KM+8t47zXpvuuahq8m9iqOoXjIpwKJnsDZ2Te8piV4F4ygM
wuODOfQvGcj4Ercu+MZwl6n2MWf6R/0afkyCLUU2Mm70OKoHKY0tLowNJ9BL1iWUdTmKLsZBNgLb
dRCH1xrJ0qIYxItDTkiS7UWHAlvNW3UflqDOvexw1LfFiXUlzgje6iw1fyY5BHBEsQc7ifUy6iD9
iuJTy5ECRhyrBUlbbt2Zu3Jw2CTBGc7wkLi5fm0Ucqi+YYKHAuZHt+RAro1xjFDagJ9CKptbV34o
NFgwfoJz4ZkXtmL8JHUlkcHZNzYnivhupj9JTxOfWwF/P8WS1HrpTeu4vqui3DPNPDtOfyG0aMX0
bbrzC4BKgzI/mlD/SdLhCXmTtqq74RTYrMyk5Z+NNP5yqKIWeT8vPf3kNSYNqoeZv3ZNMgqUa61a
F02dDqyoQXtQVJupnneoGT9T1CQnpxh6fqkEoLoGNZoDxWdpDeYnQoA1RT1Xh4a0KM2phXUf3ZYe
HBKz+BxGcU0CnXicCDVoTKrsSiN1nNEkptAx/VQDRWdswHO1XcQLcAFvGgpNzBFUuKPzmODczROT
3bLLQtDBsoSKQQNA3jGiCuJ79pXXqFLvTu3e+nlWR/9a8fxwig+gsUzMNGFZsHS2qYIHNHrMvBFc
sHRjCPpcBqhjwLiZU3mq+qQH/Qb5VRtEz6o4Wzq2/W1bQ3yPbYqHJsZMhE8EH53oQl5VBrQVzYvO
iM6d2U7kF+07w31tHR4TFD3Pte1uOt9+DGrjpdTs+EHzWFg2enqtJtxjQ4QMM7laLaIwNyPENDlG
T6WJ9i/DH4WbVlXayY3Sa0IIXS7Dc9ZMD7Jm4hg25SLM6+fKVU+p+qoBBKBba561MDpPBe2YwhtS
TSsuWABpvKA9eV0QVhcihzBuyme0NTvnwyCREJJC+ubZ9qs/InLq63twsTlF3mZqYBNa2sf8DVgy
/m5T+Uz+1EYjASjpqx+CL4+jlT2L9pci1o7shfDb8SN9jRvIjQeWKpP5ZvL4QmVEJ1LbeXLqIRxZ
93atsts0AEW0w1etHi92DT1RquRLuZwQjOmGPr3pov+RVe7BLaZySTr2+jVP2KTe5JQcA1F9DvCB
mV1b9IBGXy4NtCPK8o/jVD8NklMiauJ8W2VcVvep73+pHh2Z9Ca5JGsIcLvcFhkDeh2z94ZNFKo/
1jwTLzFbDLffC/tVD5BFaEW97+N+SXoYtvm4BHBlBcXGcpfEKBB6UvhybTMVjdvwy6C8NCP53UFN
ZjshNnXdI5VHqt83tFK2T0xOmdVPFnYUPK3J3m7AmODT6BnIEX/96SvvjtqR1AANMX6fMSLIOwwv
PGaqi66/G7j/dxj3b4ZxpovO8C9e9xVjt//4RmbRjpeP/Pu//vOuC7P4b5O4P/+TP0dx4jeQeK7u
ewBN4TA5/GF/juLs3+b8X8ZgAIZRzPsY4v97Fmf+ZpoeoBRHdx10cD5juj/pTMzi+Dd1/ueBdtI9
WCr/mL39q1ncDBL4G2jAEbYwXYjpvg1AXf8HsMNvYbu1s03dbOxdFZLU3dXfjaivdYRt8i8fy90f
f+pf537/w//Pj+I6uP8ZJfJlrRlh8Rc4CFkGHovCDoPtnKkASmVS5UnYtDqycBBlxwgo3PrfEf7/
wbhh1Dh/VcchV4C/EPr8z//yVcMCbWcb1mIh3PJupGlfthBhAie6hGXyaaE4cEbxRLG296vh1BQ7
xqYvqrZeG79C0Vo63b+DTej//Mx//46gJhoGjwPonb9/R9WIszV2pVhgzb6407jRTaASLu7uIUGF
6VKOd/Gc9dWbXwUggH/9W/idqPS3XzkfPatNoGOeQcnkzI/EXz6QMjDtPierErYN2ro8c1BCGIdp
yg/tgCPEkNOZ+fAPvdStqKxdKnC69brz86+/jf/xMAjHZi7skfvg+PD3/zEBZnLNHq/LiH1hl8hW
OvvqhnRAP3b0pyt2qqU+ltm/+9GZff/zsxeubfKV7fnF87x/5j2kpjKjrEL80TfilpBMiHeu9rf1
iDXT4X5m0S6PePXb7sgVrFbKi/qlGHFelZKewu4ea8evF4XpPLs2Mfd/5KpghtgRnLjMCgOOrynV
rrhrGeUgOCX8yAYDaUd+eqgxcQqzilbOVFCrBfExQcZdzjLKQSOxBFQFYcXgrZcMyRBrUXvCmh1X
jBRnRAfMjtQ9jviNupFZEAoUJthN0WAjEzutVc+GQ5Z6q50LE6nzONEH5wpfQ8R2H6MvXekQfRRa
UBF2j6xaKOuBU+uiXA8A7qh5m77fWKLOGacvu55oooSqZWM5uN5zCesefO1a68RlyCrjpGgqUOe0
hI4gVt1EZX100QJTmLs/YD1HAscab+MNpOSknc8yun6YKgl+WJFBU9QvJt1RlZjJcciQYBiKrofB
BHmKZQmfw7SgQlqcQGSzvDtTFu/SQMOX2sDBxPd2MxiF0kT3LxMBHufS6K54qMnfSkki1MP6EhTl
EfnLuwyB2POKNXdubaCFEotIjPFRmRTM6ViC/EZ9E44o4uLoq9fEcERYghapAR1kBOEGykKytphB
NG034JaEyQF142CL5L431RlHpDend1oHaQSHpp5ASATdp9MIn5mafayBOR7d/BelZr9ylPc+cKcf
aPk/kAL+6D1Y69GuAhokQPoB3hmW8igribUxiT+mWyE2wboFUcpUeAQ5GVYfCXaHVZeSHWt0yVYg
Mt0LkT14dmJvgg51a+1G/4+9M1uuGzm39Kv0C+AEpsRwu+eRe3OQROoGQYoy5ikxJfD050u1O1xH
5bai7/vCDqvkIvcAJDL/tda3Nh5p3hlfrbB6ubWSqtt0zYhYDe2oHpiMqF6DIzDgLykXG/2h3wyH
Hmf4OEBPgKGuGb7Gu8hi/+nb/fJIl4JurTOgzc9MOSrDWggau8GxbPCyxjbZzsXxlkPSxGfU3eFi
muyQ+tLxVuog0ZapPNLlN+pJjhSOT8A96TT1d1OI8E54lTczeu2xTPufHOgICLl3brOVU/vi7sv+
gaxXcxbQOG4dudLMghpi2sRyI7Xj/Ygzsua9T1V4HCvzBzjbs+khBzSM8w4jWzc23cmzYY6ciGLm
ul5S310h+sPszQ5zlISpRvJGDRTdyAEc5KQDhxnPFhPyQl4t7NOYViFXuH3OAbEV9baR7d3NpNoL
XE9l1Nr7LqPvvDICGKbSnsHI9TWDrCTb+P0DpQjRaYxtjH70SSmFwuFXSX4oswdSw/Y9B68+GDXz
dbt8SeyeB0NrXBKLl1oOaibe0J2w/NSHuOZoPvSaSZuJ6ij9tD+YM5ELGvSe0qQuH0c8jhiBDb1K
UCBoAtlvPZWTq+AYWCvOClN7FxEBzSj5aC2bmGlbQxbqonxdUZd9YAl0cGjQBZW56YbeEbGdffsY
up04O/6buwTGUcy5hUl6Lz4o80v3M5mjTT9pmpACZoH7vvZrpjsZQ6qwR1ij48PbYRUg+D3R6pQE
tHla7dPgmzaIW2Ytk6V1OOJFXFTIBV7VDFBl8/usEhywPgAUhP6rBUx8XxqT2IJJGGJjOdh1eMnS
KjiMjfqO+7vFUEr4gPFh3czXhU/wPNdfLMk959QkpaageXUs/7sjOvz6usYv6FhYpc2tER9cC1mp
zDF0xAklVTjADQx9QtPVqqPT46cOTFrxBDVlGMnerXqJ1mNN6VdOgmJtFYaxrVLzWhUNVZLOMa0I
lowTHyyJ3vzsDfO1mvkUBbCFWDJzSuzApQlx7E5lGH1d+P62tURldzseHEtqACQMQEREeOn1OxCC
tA8m8gB83SRZwsHQ+BLLeoJVK3Dy19qXFLPEb4qFbWPZKYcHl/oGVZBvClu33i0R0I8klGc5ufsW
EBTDFvdajubKshLvlpv+Wc5lyKUPj69NoofZX7iBMvWQqyQ+TxZ5TDMWnF+y5hoLFk5VDqhPAh81
y3xMifO64sl1dHDQrPNmZ/oVno+a+6ScdAk6h6Who4nK8tnm4BgUZ0ojhqQLTlk2X+22D/dO4z/2
VfoPFcUfYDDVrS43fojU2KQDT8m+CvgMxvIKKOSFfzyc5kCXlSuecHPVTBcsU+D6kSkEAFugJGY/
9FuDR+XWNRUP2Akkg80gh0KzyMd1mqXMGLqSp/+sKWjZkYc33VsJYG53qreUoqEwBzYlFqO6mp33
v3cKzTDkOxthUZmEwaXmh//6GYH7FkuVbpoYum5vOGirymJ75XGVICbzyKJb10mVunfFNhNms9O1
ZHUOQ6xGUwyLvoPErzY2iF+mskwLDdP/6easLa727c0V18csw6eFPT3NfNRfLmZ7iktFgZsfvBde
uuwMBg7rktgh9aMLntUA+1DeYWBHZOf5iU4DXiHk4g5LBwk2mz4AMWcHL9+5MfjqMQv3HhDS0m6m
czOznAy5sUlHG1uKnObDQlDNbiRyeuHRH+lle84QJ/zG3mHpmGrbtFbunPlqwFP0lqE9DUZjriez
DPe4f+AxVqn3LDy6dcw8gK+2ROAC2GxUKZUwlYM7E+45xd4YVUcHc51HTVqOxSdW/XPJQGUzzniU
q9Z/6WU07zz/fSiL6BhSbQ3tOboogQmZEcFHGrk2XHZqfhrisQkDscPYJQ9sM8fz4I2b1q8bCGE6
4+4MFaQO47Vzy8+yYPY6NsPXOMLu0iVtsGaO+ZE5YG4yQfgoN7Mezvq4d3KQFCSDwNb25WJvA2AG
+9YTl0xO60bUFtjCFKvs8mMoOgHVpQi33oBtHYTf2hpNHO55/YBXlfRw/K4Kd17joefaZjBloP7N
DPJPDjH6zWxwOFtCTU3xf3bM+oNp2UdA4lYe/h88xWio0T/AYZ3kPNwCEWEVRARCFf1pdj1uNiI1
xYg3U4vuCV4eHaE2VjxcH02e0U1ckiWbHOgzlfgZFXN704GSYIRaOvYZiZjWp9gjPIQD/35DuqcJ
Z2xYFSnPfEuxcLtSJrmawcE01iMo0TAF4jo/WqwDcRhc7d6nHkRhTCIAuI8RPnSAAzFvfq2PJOJ5
YGbOCjLOC5LU4li0BvUkz8svdT/RtT5ah37sHuoY4XtOx0f6JbdMKnNIUzWVBAuNq3jDNklp/ayK
5SPgaqceuel+xEn9j6riEdRQrIsJDkBEklbHGstFFakNSMyBSCq9QVgt8nxbZv53L6pPdZbvxEOV
sZjn3dkZ2R0Cba+n1Nm1ybzLjfLuUsJQTyFt3Xbx4Fvdw1TJd5MATVdgpqgTM927mJW32Yh1li3M
oa4pYR1A7rADntS6HXsyBGDcV0GSynMXLu+T/UIJLWbwCt4+NpeTv1TTDWsVLq+DaciNtGC+WNQj
kBAZVplkUleUZ9NRkFtw0rc9k6Ho4GYFed9Cjw49LAQhQTHZ18xJSQ+U6Ogb2khuUBJ0E0CC6dZg
jmlYqMRVCbUGLQu2yqCcn/rB4096pBVhmLfdA7n3neuZHx197WmOP9AbmKP1jIg34Qk3HXYbEg1r
z+Bty0Q88VB+alr11a0ZrSZ29+FP6PuzxGPyhijv8n1RZITjHU0GlB+6wHKHc2psvELqgazDlFDr
oHDPnoxiZu9ZSEDnwwbD72tmy11fpz8ZwLl8sS1AFV2+W5UsWpVo7+RDSOD06DzWIq9Fy4eocKxP
DbdMaUn+6mwqA6DxeG1lvo2F9zQQsqJKBxGL6TB71PVYMorPZnkdW/w0SQknxYmgSrUzw0gvmN4r
Dmkl8LKl4zvuwGu5tLItA4HJZvriJCDnaPRglk2kqip+oSaim02epY4xMtW0mAQR2oarb5BcW1fH
mc14vtCT9LVpmq9xMERYdgj+5FArsQZse+VMa4AkEw8xm5x8dCasiLTZRTvKWSl1wkhDBTxGG2oG
YuvraJQmbiiMr5XLlAXk1IbNBU7+JP7eLzWVsZa6lAngprK7Qsw4NRYTxaoQB7dcdjNNzue2Ml5J
aS2bwMHsApjuLDoaQU1TayPbJJvHe97BhUdN3KcTZ58Z3SA1LOTANttTLT6jYdVnrulPsDmgCU12
MZSisNQzqHV8ShaNADRzFrgbzlb0P1MekGSQ3JIo4rE4tIeyLV98V2UP5VS856iHdeJqGXF44An4
wk7+NU688mrTTjClwXQMIoGTQw2rcYD8gjFoN2ihMuaHB94bPEZcpx3BcMWUV0ubsRY5f/0v2z6y
NatAJUhbH1tx13a3SUukkxZL+fx2A+ppiIqaoKbm0Y4NxXvrndVSPcVC/IRCCY3YIhLbTBJEtV6q
Wwq5RLAdCwYJYYw9uEbA1VLugqYL0ufByLCh9wK7ALo62m+KBmygBZdBcE+HL2GYfCkW2CayIkuE
aF+h9R2FyI9lNd963RaEyhygNrvzd9+f6P2JoHhpOTpBl56K5Du8bBsOFpL1rMXrocdOoRG4XeBd
Si1wz1rq7tG8m0wCXA3XY3bPUMRHuB/N8ALFkNsYwdxEOSeo82VChkJOn+lr2BiVT9UOD9Tsl+jO
1GGWhMXqzt2SuZSXVkv0XX9uUOynObgC9wg2Uov5gXc2LYCYWuTPUfunaedr8Z+ser/BrlNx7bIV
9mbUWkxwhTYN0KnxwL12VbgJarvlY7fSb51Mw405B7qagFVRmxAq3AhGgC2h0gYFHLKYC7RlQZsX
lLYx0Gh/CLWxIcXhAHWbkihteqhwPyzaBsFmhaOgtka0eCQsbZYYcE0obZ9Is+GDENZXPyaPbsfN
m41vy7RAmAaWW/B7/U2DG2OguXAVU3BmzBg1cm3ZqLV5w9I2DtzSMzhwrB2ONnlQu34I9XKHIjMS
gktuAY6QSFtDem0S6fxrhmeE/ea49TyoJFptdbSxBEjnZcZpEmnLSa/NJwUuFIZZl1zbUrAllcQu
zGOjLSsT3hUUXOpItJ3FwteyaIOLgxShtOXF0+YXT9tgEm2IcbQ1ZnmutVGGmSHyelif8wlv5GSm
B9WTQJwi7DVRgxYzNfXdXOLjMAX9zyHK1pCK1zzkMeigPjJVMeJbgncnFc63RJt5hgU7RRnXJzUh
GiVXo2Bu1Vc3X9uAOqUjah5eo+A64xOiruYzENm+LaZTK6szMTEMRe3wUYYEaXptNupL9KdxG+JB
CvEiofRtlDYnlbiURm1Xqlji8OsxwxseCm1oinE2+TicovQmEEx9fE9egosUHxQmBqCRWMNHn3S/
tkpleKa4v9aOI7cuXioqpN7McjyWhrEv8FoN0XiwuDVjI/wUeLF6bcqq7RcTEHWFV6vETwTTFaJx
wqqnD7BUTp10qMzF59Vpw5dZYobSFjA7zmgwwxXmTtlLC3xprVuMMJPSVMyKb1XTN1rG3s30FQfY
gnELqxkhthznWaItaJY2o+k/jbjThoDqm2BoUanSw4x/zZAK50kxP5GIu8fa4pbhdasZOPDcydZw
ag6VtsNZ+OKyLrWOA1lQ5k2xptCoS4uLztR2OswYL1RIPCXaaGfjuLO19Y67ER6r5e5Ien7vKA+G
GYQI3PqnKQyWJz9j52WnzbbXpr5G2/sc13+G8kCYU37OfRFCVGSrMOIJLPAG9tokWOEWBMz5Gg8N
p1COXJQwGVyBAB20xRBex9qO9uKX9XBpr1KbEYGtfli4E0t2hCt3xszfa+tiFX1GOBmJaip8jaM2
OCL/vhGLYeKToCdqEyRjvg8fV2SGO5L19IF719d/j3cyx0OJvWmf4KlU2lxJ9Pcz0HbLSRsvqam9
LClLicKTWeHNlHg0Db72Puyv0t1OODg17Kkz9/U475gIPgG44yDBbo3jLBHENKiYRiTcC4aIACxm
IZ1sw+aaGO7MfGOMjiCASFA9dPTh3bN4LC/zelJkDop6tG5GQ5PajF6oCigaVkNGorOT+kQdBkMb
0iNrywRRNybdbQlPptna5xZUgcxn9VCmeYpVrIZbjB1xV4pJHkvTw/LPoNHUM46kYVmQJSfP9AfB
N/rD5BtiNxtrbNEnI3SiU7dtRJ+eqDz7YLBEdIzlb+tHVFV7nvNUAmiybetZ2C9ewQSPY9x7HDLh
nslorkmMhyfAV19kAxpZsF/LlL/zOPSupdGS9Ibhz9Ow3lKZvges2G8LmyNaBDCFQ9sKG5d3xh/+
HneQGcGoeBv4I4i23xeHI6+VqKPoa4zcNdugPhbh0Zhizibjm5EBMPGCIDud+6VYdlhp6KMg6H0o
bPEPtjiQWUNC1YsfPrlZRfWP/gUKIqJJ6HvtDWwQZrv2D1PrgQYnBJqFzSligdjRphe9AT4MVpPd
vmbphB9TEYEdCRxiGqab0SLqHedjeRZ18mkRzNwWHkfGJubwDs0HYodlP2TCIVZKNUeS4wxiRkdp
VSsAxxjxRZLTL2j52YZGxQuNq3I7QlqnqZOm8an8qLw+ZCMW0Dtok9Vgu3FMWO1QpQU9h65qWKch
WQ48bylHpYJlJrU99uU2pCwysd5d4kL8Q77CgId1aPMnesEqoP0dDa2jfI1TnpuiYbYP4s7uTDxC
62osYCdUHfzu6r1mW0Up0zFpEQA4ZDH/OQeW3nbMDJdllVFZHoJ3HixspWOd7nEyw6cQ1c7ik9uw
dlLiBdvQ17HVbOa1y+gbHFL6dmfGopGB88EZz4qN8iHMChcvKMGpInH2va46pTH+w7Pco1/WjziO
7C2Npt8qsmNYwj2eDCqh246y5I07PuZ5u6stdPg17t1664QKCEK5gOkGr1+1a9p0K0qrAOL5Cyn2
IQjoKK3ANRvOJXC4LBI/egmz/oXeqp/WeEyBj8C3Z9aINbVbG/DPnI+2ZlZDd11Nm1637yvyoY3L
qYxlFxXOT+eFiP6I8SetDnmtk+ZO+25K6uT1T7dFZGxtJ0jZbDGYcBBosDYytpwbxUXgW5ywe3IT
HmMXoBTBJu0wnrACkahSnBJ/0RSdUVzhen5txYGx572trXBtxQybzOpYVUw+7ZCB1C/d7//bCP5g
I6AMI0Bp/b+HenYyHYrU0FVPS/r+v7AS/+Yq+OdP+KergFJzdHQyHRZzBJpSkbX/6Sqw/8uhzEdX
pIdI+zQO/ctVQOeTMH0rYBkLUeNclOf/0/kk/kv4QYidwLIRXVzx/+QqsDTK/y8as2ljKYAuZ9oC
xd0ObC2B/0VjJijAvoN3Czpo3KGMbnoqZgeC7akZ7yVP/GKBYuQSsaXcj2AoMC5yD9P2Lx/gvzEc
/LtyodB1AhOUqe/5vqtF6L+8DMbbzRhFvIzcMx3IIEob/OpsIwwyKePIEbE0JICAXjyqkc0xq1pp
8uCy570/xY/4bPaTZ+xccINkBzeaVF4wl3d5NHEePSRuvI0MxSCwP1T5tzYRa1NF3zLVvnsSbEsU
5BvfPOHq2eb0SKIDv+TmH0wVRK/+/lG7fJ22CeUBPOBv71HYis7WsINi3kCXhHanenSXCmQZVlxd
tRN7r4JMDM7+4egvvFnSQG1FCOoL+YnNEGE3JE+kGED850//N4X/1zVA04/jOaEfer772zWQ93C8
QOIbPNjCdZ3QyJDkHBYzmmhpXF6rOP3DL/y9NYPfyLVNbZnpwRMJAltflX/5ul0wOiZbOgabPD40
6X8A7Ut5e1r+hKq0koVA9i/5cPgUyGaCEjT5VhEQV27/FdvddnGouaJO/Q7RcY2P8DlxwPNl5caK
Tx5aSktvplxCpPfLEBqrKoXT6DPVB+4rzPH+nz+/3/sy/vZ2fvOJdDl91I7H2+mtz2UhRjNSTmw3
Jx8osaZ5wOzAHbhdSGDDB12L7r5k3jrEtwboC0TNNgOHZdO+8IfXxQLy283Nx0xjIWuMcGw71H//
l495Ycoly2LhrrIMplvVFRTIakaLKAQlVV27C2MHiRoCLlxWhuLg6No/3Nm/vsr/ucCQbuS25uNl
1bLd3+wjZI7gn3KGWk3tGn0wW+h3ltLn9+XyNRKACpVcO25/alMPuh9tNOHVUe5zUFOO7WBND7tb
If2XhJGYL+qz54dfW0vtswB8LBvCP3xk1m+BR/1dutyhjva8YDz5vQXMHLJmTlLu0iEU7AcT6jWK
i4cRMJvjbeYx0w2evD7eawT8tLBRLW5zS3soQuVoxM8zUJM8MFet/bmE7iMozANa4kmW9Y7n9Jpa
lb1npKcCK7IhLrMayJJ0N5mStDKadQJFOZPDzmOjRbZ35/Q98DD1MPrl6sg2cl9X6DJuv4NJfMpZ
EGXNSQ8wWVNXFwTafZ1yTsq5e3L/S02RMG4rplwTWEiAe0mz77mNcHuvBav9FOQHbroLTmSyH1iZ
YvRB4EJlFHJ2nbGcRjB/ZQC/Q3btk2yeh+mOoJgxxBBwPJg0xvpaZ0Ji5/eyjs993MsdSm/Y7vq+
+W74yUc5ledU9XyKt4QGnmBqXrNG3go1bngPPwZFs9sY0x5lAkFSzw7bocDpjrkRo2q4e2Glxzz0
1zDqi1WAAbXeDL6P+0zddWGCVXAFAET5Uwvg3zua/noR8Hj8nzdOIyoieILCCZcgaBi/aYibKIrd
MDrP2rDs8rsjhjS2mDU47JSkCeMOCJd48qBwM70q6/fRag5/uDr/7evCncg52sGo+PvrqhyPXKjk
4qTy+XEijmnq4JXnAzNZHgxJ2A/J9JuDAu4Ze9heG67h3DQOTV1eskX9qRPwV0vYbzc3jj1TuHRT
Uhf362b6ywLTxa6fc0JnHY+ooMbw7CsGUoURfxF8Q1kXkY4c1nhdONFC0cK5xyhtoc9DfBoh3eAF
pL+QtpgKkUq3wgUGkRCgWkCUO/BVLgUEwVkCMHzOSthYum7EdazHxfTe4tDi+GjsrPQHsDQIC8nW
tNlkm9Wv7ooJTsaU/6kiUFsQ/9P7/W1BpYCxl4TmWFBboAIUb3TFMwX3PKxIM9XWbkHwdKL8mhYm
ZI1xE6rvVYp7vM/OsKjUnxarv2/efD5+lle9tuvn6P+8TAceJvkEbmOVLC1+uGpljTa3N+xA5YNz
kNuWZ6ocnAesA5xBqOvmunWTP90u2of490/lXy/jt6e5mLNoCvXL8KUuSQf1bYPGt/0XXGd/2Dn8
+y/gX7/qtydtGsZUMOp3uOTAxYEblMB0Yipx/vON9mvb+7e3hAGRJ5bFfwe/LQC4fQF2N/otFfIk
6atAx9WbFFGT52JoJicKBYSxW6pw3RKMU9Z0N+nCyI92ODwykL653uc8YA0ddipTf3h5lmvpF/Db
C/Q9YB80DViOaVm/WXSrMIob/PZsIMPkVPfgSqvAVPuBlOyuipeMqEbyWjKNCt0b21GaFp0Fo56Z
7WqZy50/VffQydeCZniKmMnfy61dT/6hlMa0HkWDyGEs6RafGbRdolF8w/MzKSONRFEzMXHqcpay
SSne6/nZ5V4xr7qUKLdcYMXEfYhXrDKKexum70nTiP0SCUhtctnYuQ+NcfTzvW2WyaZO7LfMfh9H
5jxKJPJMg1+zdoKn4NiXqNZ9D2vIsncuZ6hD2pfmEeVsbZRDurfzEPlB2DsPO5yZUzXvGOBiKe1+
UNPYYQHsT5Fd1ahN2QmiYgOVvfi0GnVALv3ClgzVriqYUEU2OXXrRzJpWdC2D0IJoB9jG23hh7OY
BuRkIcO2ZqPucelC++y/uJP7Sqjxe4paCxNnWzhYRdmR4AgYf3TRzypUj1E6/IidqdyAKQJkUqWU
M1klk+SbZ0b1LiqMeh2BODr2y4hSE9HW1CNOJca09fgO2zk5SNmeZJ1XDPwCOJCv/aSiHWhBxlBp
RrxN5YLn7lLwfc3/yA23warjU68NLM2GGbAeJIlMz3haMvZcI4LXumqpT2UMTXjHgCrehQVztzTX
sY3hKbB9et0T+NxmThO2kvjmqIBIuc7K6Nwhi5OYDcGctemXkXaCi1fmzQaAs4hnuqoc71wZCa1E
Aa2wTZiwGwnJQCyp1AD6pdzDmrQLKnG8lhBiP/bglGEb7wfQn06OfU0+qaDENegkwOJdSXLnR+0G
PyoSYNzr1InCkMKoikDEVIdsIegV35SMe31o7dS0VKXhnS3m8lxAEszBxpDGe2aW5JwpMSwj/732
St2mUlK40fLMGDB4Td38GXae2OY9Q/gYvXWlxjo4wEmguMrNcSDF+T5OTZv+iMA/eeqwiPAs6Y1Z
ycXPj7GvvhRF1R+U96SKullXPhBd+ivPlR1hK4rTfVxOF2OxrH1RzD8juMRz0bFNLMmN2wKSmUEB
/BK5Z2swCNwKd7pW6BOKHimjSnZcNpgL0CrukRiOAfREAInOSzliRUEjbkDkaWGN/eoqNnLcDrX3
XCivuIRZte+Nod0vFpZZu0/3w1Kj+4aVubaYvG6IGDUex06Q/VdM15u5r0rSeF1+hAj2XhXsu6zW
eJ6b5jKF0CLb7tTFc7BqKKokC1Q89bxhWP6sDDYgUswm6cFwhxsuv+HklMdmcUljEXHOSCN2Pd5r
QfFV8FlbcXlNDSyPwizb7dLyieGYnXfUEm4WU3yKIOl2ZTwxKaNXkZXKKbYgIkA8eKAwQLDiNPaf
RYrbNjGbH5gScwaosjvZnrxbw9cIDi0ifYSVxYC07IXfA3MSeydN70NpUWdTcahOjPUyW8V9eWCk
pksp4mJjsUeh2eczBCO5cwO89Qz4XRSwwzBBnRx42vhQ6nBeDb+4xj4s1wRPrHLKrSiDZjWS+Kwd
DAOcE54p7MIWkGVfZ61+jLFbHKXXpjsJn3A7SP+bRxHQTfCdL210ngYBqZ/J8N5rsn80amQc76UB
Jbpo4xi+jmGARwEzOqp7u5+iKdu7mZ46K6c+O4N/8XLnOcFwtHat6kE0lKp4jInXoeigtwyps3GS
QWfoPyaEeMhM8IgSj56keIjPJj1SPBiagxFIiy1dEOOvI07FIN9bqHFJ5uVoTqc5BS8OIg3ecV/c
WLPg9PMFoSpZeMmnTwrv581YUVLhKvsnTkA+IBDWNShrEyoxzyTrZvtk9gbNux4ayNeVX/7IfMhY
onjAE1fFAvB6s/MBZtujnHe4BmnP8upbSdyz13TtElE41bztjEG96skN577pAiPv9wFw7hZItx0U
w45SwOM45O/FOLLEMHaAzcErsOM7/X6MpyWydtBFb4GkHEZpIviUtZAnYIR7mhbeQo3y/OGh9K6p
polHsCRS8OKp5oyz3Yd5OjxCh/sWtJDI4Yt9KLj/qr4VHpF6zt/Guu8lBTWaY46Awf2HP2iEmpAV
hXtsAnAxjmhqDLWQ0KHQ86j9RUdvXlPDfhyMIt64bj4e6vBIDQ9IFEUIYdGM9WRhqoVP+trl/ifg
2jb3erbNYbYpNaG9BNWegWwfQLfXExZy8HbJapiJXc9B/yw16Z0KJmIByIsURJVbDAYOJx7cvTJA
YhFe8z6I4Cdz6UcBRB6Vdm/YPaAbvv+2UTMiUU3KU7PnUdPBki1Qpi14Eq6upFHP4YQcHvfAEDPN
sJfNB57gJ7RzF31XPXk2WdzShGXqgD+nhrB5iixcQ5Wm4+cCyJx9MYHmd5Q5k6Jr0REgEqxC6KOF
ZuwbQ3obR40F0/x9vlLsfBiD4fLwgDAf7YKHi6Wp/bZdZYcZkP+kgf6pASWsMJuTg21Lo+uzDeFv
9scdlvzC/nCoBnB0RwAJcoRVgNncIDNsLvMHuYqO40hkoVPRMsDOHwWH4gHzGwy76phQRxAL/zM1
zGuXQrcrwwlxA+MpOwmQ1pY139vovVjYKGI+PrZSlVel4k0fjt8zs7iK3obJntLe4eiWhFH3JRiC
ZSN245tJlQJNsYiFul1homaB24tDFxhtQuD1Lo0nNlC6leEXPrLRTQ2Kygaf6gabCodUdzmA7+Zj
1P0OjmCGOtc8XQEsjroDAnATgmiqmyFC3RGhdFvEpHsjWkkdJuHvALxhNz1PPb6iZSn2i26cSOBc
ZpPLA7l76/3gR0A1xdzSITkQTMDz4mT2LaLCYqTKovmeUGtBKRjwQjldfBRyZMoKJtO8FZil+Rm0
YthxTPR2nJ47xi+5bs4QFEJAeaBNI8q5vYbmvdM9G61fPAXG9Ihxnr0NVRyZ/2AsXBo8mkZ+GFjF
HEoa6J1uQ79jvhIyf+rG4NBQ8eHlyWfF3LcnCFyG+a6PqQIpg3d7ALenO0IGW9rrbsLzOOkGEXdU
uKm+5SLzN0TB7Lb+YUGsevRTNhZpIfeCIhJTTvJiUk+i/IFH9zgLnFsIy6RPHN1lElJqkgjvlLXZ
S0PZSZhrh+Wqno2FTQQVD6SXSeuy+9I9KZBdwQdj3Vk5lKhAa8/p3jRAZdCvko00rRiYF9sGQcmh
fSMMaFpS7SMYI0ipyW1y6dJFiMRLu51y/+Km4sRFfsFjeotT2N6mCPc1dQ089sDKlUXgowcaPzD/
sXeBnjT1lwS6MZmv7OLQIlPqOpmYXpl8BGxQ6aqZfAmuId0zKOjcJ05bs5SDeqefJiiKF8g0MIHx
l8iFCpvYysptKgr7YOqCm1lX3eQKL2Xs1fRzvbJJPE7qZ6qrcWZUfFuX5XiRyXR4oCSbHh2W+H5j
1N5lNqkrKd32Sq5343mU7yyF+SAiSkJ6Ju/0g1LzRLu6TWOPQ3PPRIPPoKt8LF3qg34Mfck7t5l4
cFR4G33r5vK9khJ26Om18Io9KlqCFl0XZMjlp9V53iajSUg57QOIkROthfwn/EIB06Uh185xwsXz
XYFxopRI6nqiohSPaep/OAFfQRykP3hhwBSDL3PafbNK83mh6Whu+rVP85FLA9Kkq5BqJPfeBY3U
lO0rvt1tWzw6ZrNPjfQiLOoTM1qVWvZqzOqH89BZ+LHmC24ZzXKPXrIh4rzGQyzwNMHMhGWVjxQM
GHGA91OSqoqq7txKme5NSzzSfFquamvG2GY8lS0N4YwO26U6FgL4ZFUqf2tMGSJ/psuInxq3fS/9
cZdwjlwpnPILtXsrO3FXVu9d9ZxSeZQbq479AhNSOSRbn9xBsxRvkkUMgzNfSmlcOsN4ceZzzxkm
s4KXTCOEcPsNR9R35qnLJlHJNhycU6BuQWbsagiblEIgYadU4M572LZ3NbvXtJ92aWJQSkL+w2HB
1ngU/E2hvvLoR2ZCbIbzJvOMi/FidbQzWcFXt8C51TIWyQS5Hr2+JK9C5QeT34uhhyDesq8b5kry
xlL44EZiPUXzJuIwbCU9kfHkuZij3ZCkZCFcUkukrCA7dD3h/2lldcalnqGQh4B6cBbJwv8ykBqC
WYlvHTeB++g6PMSBbgVdeQRm6ot1yUrsuhs/8042EgZp/23rOOBe4eTHyZPtkgswaM5snUNFjyel
9esg518LcBsPPfGFeYNFaJ/mI60w1HGxEQ6Gc2m8DUzU1MPc3y2MVwWm7phEXmuINU5gaqMOPqLT
PNFa13rTVpn+F8eb9yK+mo08tWWxGd14b2FcUJ4LOR7cXfFCY9uubr/C+CXPAjsN4LdL2wAA9pA6
63CkNq1fz2WsDReU7KWngArlMjYujAAw91Eoy0vTH6Ye96OI70dj3AoSC6xtZs5geOiPCyOFEsyB
J5LHjqODZ1JtQQRExvGTGU2rhnxUtDTwm05MCfcV77FVxhPC+VbWHxmsi7k3LpGZnAT4e0VspqFc
o+6lxBHsXJU9siBTYhibdx5uqQmPP4LR09TdzfKLi9aklmR+mFn0iTloNWon2+Q6EAZIBnGAVHuB
GnXSX10+zvvSouEWFL2Xcili1dF/7kquP3d5iLrkZIrvHp6PGuaYC/1l8p+VmT7aQ3KymcoPBqwv
ik+VpBVT6YrFLfmKg+50jUfJ8l7k4Kvoa7CGa2wGX3OPDAoX/Ehub/G7fa4br+3v+LEyxK16OHfZ
TtR4dAoYgziX/R7JC59oaX3XTZCW+QR3FKbqz3p4MtlA6on7QgliMPUbZ7wtCTjDq1lTjwXbccAD
HniPFWORHHK7BpDRGNrz+DGIhC11u6fRB6Yaaz+nJ10wnfQUwIJeMWD6+Gm5iX1nU8vqov9/sIrX
I5GNOFxH1Apa1Klnudhb4G+HVNATR9lzwRInc2J8hGXZ8ysM2zGujzCZ7pDe2FHR6mM3T0sD9t3z
N0M9be0RDFZmbluLoEJbXRk97UXCMBa8cezFb3VGhBdCxTEoDdYTmP44ZTLvv7k7s93IjW5Lv0rj
3PQVjQgGR6C7gc55kFJKKTXeEFKpxHme+fT9Ua7jdtXftvu/PYBRdsEamByCO/Ze61vXOfG7KaKz
RJIALpqFOYKgd2s2tdnZnSok9B+zC6NuD0Tnbci7UC8o3B/lFC01ZolFW191rX8v0nuobxrYqng9
Vg1a2sy9IvzgvqbGzPQUm/rjYH24RspT3K5GZe3jEgFqy97N99XL0Co0j8jGKcvWXi3BCzOIY4XS
GZuo2jxBmRDlMtS3bORWRnOFnnenO8Fr58D56otT3OMOmqr8xkY/s1Fd64Ia5gC9rC1WhSRtW3sm
gmQfslRVPsWlVwPKQlMfU+kVJq3anF+WdBdBqMaYTce2t7DYd8tZiQQvcMA/gMlarMex3Ac8ymC0
40XRlA89CqJKREeN9nJFH0xGRF63GnQX2j1xdUCPE6G3SpCNguDQiGztp1Prh8CkelSG+tVsdcD+
vjWwEyyj1F9Ki+Il5e6DCbKRfvIRZsMD9BaYxdU2JlCEKrC68wefPQqnK3GJvKtx4EYSNxX+xNDE
thQvyS3YjhgEiik7jIVaO5oJLrxdZHQtKWl2WT1cl7W1MQ1zGzTJVdhhd2xQUtkDlr46yHRa57wB
S4aVTordKYz08+R445LwqxutprT2gJwuhL7ra1CbDpMqD02crygeoQndoS7NjiSBJEvfjwntTCyX
IKjrDOVnQFTPtuyIJcfVD9KNRaWL10ngbyiDOsaJVVDepzanNrHFwGwNiV85hh5b78+UTtFY2Bs3
Sdc1c7CmO0uywuj357e+nn7mCPWdm2oisWbc+kFEmKzNaNet7UtptdcSeLVfZ7cm6bOseBgvvTdu
kHVTuZdOMOYsXd57rM0a9nf0iVhMrwqjeC57GkSLACa6dsSfcHSSolw4orj13DFBN51d8TrAQBHD
kO+T9jpzwTVmxjkf0tu+GVZtjWI2MrwDfoyAEqZ+bPT7uvKgm7pVAZob5DWHZef8WJXHio6POkeu
uvZ7gUgcBrci/wIHXH6Lkpx+lH1XGvFVn0SvpeTwMkTC9VWeK/LpILboXDWL+PHecS5t2K6ITSU9
WH5P4UcsbPO9s0ZGu7G8M/rwFOW8ycvGunGY+14lBWCBEXnw1zzh39JSXYffqrzOP5v/MX/bN4yt
jIqC5gsJ8n//dslT/vnbL/nLH/TTz4Ut8uPwZg7KT3+Zo2ea8dx+hzX7vW6T34/B/57PX/n/+z9/
kFX+QUxF9JVQginOX8up7sNvMJJ/wrL88V0/JFTmrIaaNVTMYgwTzcgfEir5m6sjkHKViY/cVrNO
6geYRTm/MRUwfkirkEHwTT8kVMr8zZh/lKNsUzcMpiv/Dpjla9Typ1GMTmMQ3ZKpwFVINEzyl5kU
RNwU+3nYEpQAOjjB2JuP507REM2i9C3wqngTNmprAltf64PB8MUf94VA0KiPhIukI6LEcgrvePtn
tT2s/3Qyb38/jj+zXH4Vp8yHx1HBjUEBYklLzdO7P81olZYPSKH4HZ0ZDptA/z7FwA3TMn7oYjCK
+MhZs/FHkV/vLydi83hJtLd+hHko5G3YhXMwizW81SpnhmvnAgVnUvzTKPOXGSJHaWJbQm4xa9sA
7f8ijuqxizeMlxpWE1DJ2WSY155OtAAO3Fh39mOmyGjJKFnH4j0BtSInu193o4Zoy4L0WPvOjuCn
cV10xHP//RlUv8za5mNzLbj8oE5s4cBB+/kMChuEmeExrzAEWVwqQJsVaZlL3Z89DR6S4sEfKeLK
molOa94V4LJOBQjGfZAJY4lYfTV1BbHT1DRVCEkzIMd06OFwGG21aJKRBNY6C/d6old7vA7+Vsu0
PQiBhQVaz2rd8n7Q4zsnUox0Al//h2Gi8a+nHs2MDjbcZZA8K/B+/nhdaZu25yakzhU97IBKveag
9lYOIXKxnzHKM4FrV14IBHvMdXbF5dZ06XB2Xn8/NOGtFrT+Vdvz0o47DKZFaVwkhsMFpOZqRShJ
5XrBqh9IQTcGsQld8CASi+KWjee0cLne2zIXW9cuKc/9sCaye3prMtIWI0vBICBGXavFEos95reY
kB9yCpaThVI2kgVeVJwn2RkP8z7zaRmn7PwgDbebf7gHFCfh54cctQVjX1M6WB71eQn681NUBp07
2A1qE73Am59Wz4GdodfxruvGWU3OR1ew3dLEmRzSke7gLPm1yVKxQIGAyJllLwyOyBuBZsuryN+o
OGFKNNXo6AsUwfmIdoDkwiaU58CLSBewUVCbswjPQO028a1D6AyLj7iXe2B2zj89f79oALnHkZTa
EvGTYG1EFPrz57NGsKKltCHX2vBuZfIOJJG6P32PkQsMNocYF3BPMJsQX17xR9xoq1omKPIZAC7b
RMfAbtM9qZ9tm54WCsp/uALzU/bLFZiXf6BUwnYkcpOfj5DoKcdSA2IQL3eeiiq7qwHJYB54ja/Q
im3LFD9Mj+mzSzl4yQwu8hBdyyF+d8EpAPw6F3HoLm0H5XzsrxGKrIcM706du5csTnCgb3rTuQzU
QWZcn9sxPkQQgkj/dS+ARLGLkGZUzEnaf//BvrStv3wwQ+CnYIExWV2cX8heMtT81C9ZVObfVA3u
pRk8EmR7Au4YHTmddjEC/2Ey1Dmcyl2holMtuBVqHXkZFwfwCPL2jl2FB4y1AWeQ0J0LE6KXnAhZ
2W3OziXyCE7CkW8KYioYF85Q0NzYaq+TX70i3jtnGRgI8o3n3ni0g0u+1wy0DWbSbFxwiBgVKOkr
xa/SjZ4Thdy9DN/lmN+5CV4FO3K+BSo4/v2p+X+8u4CdwVSzhHBNXem/PHUF3a6uUTgmbOE+5OBa
Relc4kIDKF+Ty84uKjYJ0qw4tuBrI/r6dW82IdVimoSfpaKFa0XBJ8iMvZtEn39/fP8KqXIRYFtS
mgi5pZT2vGr86d1amrWNv4FL55XR+4xoUlPzHKekWQvvSC/gebC8tWaGn6aeXwURh3nN58S342VX
9U7J7Dtos/exiz9FVT7T3P/MkDcNDdd9jP0zJgJ2v6jPDCJzeEHPHogieSeidWmnxiMEJ+zw2p0+
B6lODYW+VqmTpgHTzADOG8E7BlF6bOQhYDH3CPkMPnsnBQRLgHmmKfg63NaSBz4OfYAARXXbQklY
1PN993Wn13Z5NSU9YygspZHB09A59h6J9NkNo8/Rit+LQZ7bwjpPfoLHD59NJG5T0zzFfHjEoNk/
PCzWv76LXWT0QNHoelmYj34544NtlPpU4jeZHD50TT/N8uxLn/BABJaxFYG/M/XbvjTOX0+PDPgo
ac4jT8jL0X0l6/ZJ4hdUqXHycu2cKLGvmUeFvtoQnY3IgpsmtJemFt1b1nx/tThZwxGLcpgW5JU+
2O0HK8ZV5eCyiYrvntDPDVM2AgCfiXzguSW/xTSC69rQlilmvEIkNLebG1ExjC/wfShzXBZTe/Qt
7Q2s2kWYzaEOyz045QIljX5WwG+0qFS/X4KvpafQ6B2P3re/v325QX999+soci3popGB7kad+IuM
aKrNwtAjOL/NVJbrBliE7TftunzEWQeOQ0cTofvsJt0pXyWknoaGT0zUyGcrtB4VDoR4MtuQYGCW
7axio/TyanCCeG3oHbGsuboZeqAioyUFiWUe2mwimSzW3kUGjmaThQqSk0981OBHa3cyrkb6jLzr
22dK2UsyWes6wBAdi2BNoToCEPdRtzV5QzSSTA5WgvSywLYogzvmF+ax7FBr6BSstUf7uNIPotDq
gwIeBlOopYk/dFd2NkESaWrCpQOIH5yWRQDOM2KwuMaRRx51M2yY5p5Dz3ur7aDYREqelBm4DJGw
mrmUzXWdIgkK3VvXpaNVpfIxD7muMaOaiW304CBr6sj6dNu1KN2BBHBQP5mIKFrUyUrgpUE0oi5o
+nxlIwo4tLULgxpyB5yDcUog1ZOtscm67mhVJAvOZyVgOrUsILrpOehmJaZHs53jLTr8uT1qKMrD
QAYfuP9nygf7kSwOL039XITjiTDQfNm1Ubosy/DDKwYNH0Sx7TNFrLT04m0WPeXz5sPo3Tv0nozT
56c9LluIUdH0KImyhd9DP0m3V76KabGUySduQnbjIV9jmJO510TyCCm4WQwEo+XujegYFOYOES/+
UO9yCmWlcRp8vOWrgMjNKStmchXzf4+MhSUaqHXAlmlptPYJ9RE6AKc8+h7t2K/7T8ztH992FurZ
0sZ2ndOA3ZVFI1bhDIOvI/qISb2a3D1wCaxtztXUh908RSWbZqLSHqPXKXT3AdM/ZlodyTL+Bzmw
OuGCwUYr2bDh3SRfG4PqCKssU/R9OsRxY5c/ccFpVyVq37MsMY12HknehhEA5ATTyXM0mAlyppLG
A5lRxAIMyfJEAW+0x4x5Ld0zzeA2Cra29ObpXMFd1jJEZPwNVjvdDd0pwhYCiZtwlEJ/1DoWKUKt
cPvloQTLwgKke/z2Pi5umsriv8x21Vqhe0U/0tiSrXE7piB5vmJRIOkCtkUr3/Fsft2NgwEgODdX
Y2jAUUNkYA/s7ww5LFFboyJzka0UDpMXfwy3Ud8eqoptFd5pnBe0ub+elgEoPPIA8TwZPIlMkhek
EMQbt+MdO9nTTR8DtID0ts5sQqvz1LRXPVgpx0cZNhS2uchqee06+zA2iT2Qab4qNfuxEQUISQ14
Y+6CrdbHqkN61u0R6at9gTZmybZoIYxYm1kMxhyI8OR1vAlzq2fFSkbzCJU3CsUmGBsDRlh103b1
bmALRRZPsGRPiX244Eat0k03o6Iyl7F5GL/L3jWJ247fNJP25JBU36B6vuRabOwHq9iy5/tUrUEX
EKUSdGxlrKJG0kybP29lfRuEk29IzHz3CuclCvR07beVvtFVvk78ER8SVMp1knufhiw/48p1trkB
49GzkmPlpPXKS230X5IFgCZ1s6JdP8VIJXM9PpVmR/4o0MoKsADUk0PUQxk1h34fZzTcsoID10Bo
4+twVthBZ+FJv2MpmrY2fvQFrz73yhve3Orc4Ea/AuIPPj0L5ibdyCcoAXZ2fku8uIM7s0Ncs51a
2HCDpjH2FTmrMI8oQarMv/3k3PRIy4Rz/DrYr4vrGWgpbdcAQ4R6YqiNpSqJTxdlV2yIh4JNWBsI
53PxYRets9cKdBA9QH0VcSmAt1elEttORP4qLntUCe2Qo9L5bAKGCZ7iqfbG29yInruoIpsnWKIE
bB9Ri0CZDyj26Quge5MpCUuTURyqGElMYHSHUDOiW1Laa6ndJmZ4PybqrLoOZgi6OPTYAnCh6TCx
nTKgjdhedXkUjXAP1eDcagKo7iAeRrCMjQX/LanSkyNoTFe8NQC5k8aph09Q4YtNHtG7J9uvrKHS
Sldz6ZvXuzBOn1QDlg4Pr044hfka2eYdUxfeGQYbaV3Py+s+1xgZCHhaXXgMDUAhOSDNjW3XB+at
Ylt16TOvxGRlZGiljJaPPJqcW0KV2FXpZNbliXhIC3NiYo9hXO+LYtNlDNotGqvrVOtwFZktIdIp
s1Td2XiTfJz1sYmpri0/MPbmZCNpQE9UBRrKAoUOrU6miZ35iHrGZj8rvGav4ceD71G/mJ1drvM2
V1uM0cTW1HTKZ4tq3LHdBr1Kemofw5GHqAYdkBY4A6SiH6or1CubPLODfWt7T2WiqX3tAO9PJcwN
KIXoayUiE1WXq9TntMOh2HoRMQXzua+ccI0XfDiEQ/gJxOM6TQhoCqTzpBkpKR2xlt0ioCvYBMzo
Nis4GWPKAP/TV8r7XM7vzDnBJR0tcfDNO7wPpK2zhVyVcEAig9a130Tr1nLMQwFriK0X60sd9Hd6
iqbTL8ueG4NrozTdWIF4guTZk6IwoK/BrlfpT61TvQx2OC1qMZJa6Kj57jaXecyMurOmq2pW7YVh
3WzYNsYb5AbwPwoIPZ5GLFjOWKvBUr8eAgSwWA1xNwJ3bBkp1G4N1jlhDxEHJJeRdE36OSPLVVM8
OX1+MVsH8m7StwthWh0rhPXqFRk9lMm4ZmElTtBhJzchdUQRAP3THdSIKouW+NelVdyjEsLlniJE
rvxoyx4+ZdDLVfBnJ2QRG/cADmkHyu62jP3+kGv7sUZlpUcdFnevP5vhmJ8DAwrdiF+wk7wma8ZU
TZimmIQIJJYTDnXmlW/8aHMP/36XjkAKRcIVYmff7NhWBEyYoPbPx6pV6bHQ1Mvk8/qsh5py0ktu
q6odj3FonSy0tGhbdtETRqZk4yTaZ2LLHfiXUxnEIQMLRN6Db+wBr97xdrbXeo/oy+ppXlJQ+dBA
p2ctB/Dep4j5CVd9S0E8dsKpbtK+ZjrmiLXv9g/kmbOaSlqhX4WSMSSfXktTwUiTZ09BS9EkpWjF
nVQn0bC2SY/HzpcgQ9cIJ/Gzm6xHW2jXXFaItGiRxmidKV5+DCVROKtFNqG/dDuEgEVUbAMRYRwh
x/Kqr+OLjy1/5cfE3X29tHuVv4y6C/ek5aWuUYstYx3RzBduWHI3Md17y6hECSjhhMGxPZXRPFeK
wqNl9slC87hlUMNeBfSy8Ek57UIW5Y3l0kFLIm1Yh5L6E5g2YCw/osLPUG1kuCvWaF14T8B53uRB
vRTgFDexg7DHojjCjBAe/eLaiqiP6nBgWVLduY5lsfYqng8ATa+5Xn/4hTQZo3lEBDaQBqepTyko
qa9F0tGg4Z1X04zZyn68dtrs2dSHxzbntRpFHROs0fjm1Qf4Qcj+GhdHrMeqxQ4Ul+zYbWVE9cuW
OYdy4F6TNk7kKYXxqLEOxt6bE2PPIKCZTzOf+6ocKtK7RmQSNc0NbbL2heVMSxGnco01OF+DM+lX
YDKsVVwRFZLNevCpKzdh2e6GYVLM3eSq4U7l6AZjXfnh5esd1btXVmNukDBfMkcLTlwN/E+Nd9MR
xmOYO5MeFfHy9Zr1zNk6jUOPZUzYIaH4LszxiI4XHAJF6lxNOWVZLJMwWndp7GODhAmrYyCA9pLs
TQMVgynpAPDKQPUfhycR4oHkti2s2l+WBAk6xbTX52hmr+0vkPG4h72IUK/Wm6u0Fd7ScR3lEpZy
VQdLdNbcv0Zvr5Kp/yweZVeHNza3MnJML1wFLQ9CH/p3k46y6qtDW8eQsjRfnchAoywJMVfJSOfR
JdINhcFrMnlvJLBY+9ROT18lMJJTWAsTs/yv6xDpB2qhesuAnPtBix8Cjf1Rj3snJ71qWYM/WLTQ
oNi98DpyNQzfMQeZqOZMXlSwQmnEvpAxZJCOSL4iPg8qnnXV6fArYSOhsMAcSI2tm/hEaSaTa8cN
7rfguADkS4h6WQJpw+JJjBL6ZIRIboPgGc+DzzuLbWjcZhsb/1RUZmSjuzFxbbpEPyxQkpvOzmie
omlkJkI/CPHKhRLhTga9txC88ZdpEkC77ZBIutZtMW/9TCt7ob0SLhPLJ/lPu4QO+oWwjfoPgK74
uopNb9jIdmPMMwo88+7rj0Gyey30amJ9pAWQZs6408A5py2RLyNQALavhNcOTlav2yIjRCyTERvm
Kd6OlENZpDjkIr9GylJ52gOnE3Jvd1dURnTf6varCKrLyGe+qv2O7ThvD9lWFbrFnHbzNKpt6woc
/pUrjiLybgZtAIuYD+KktwkHOwjcIdQ4x9iprwXb013qECkuK/+O2/ClyuLo2bIJg4zi2atXkwKt
kSZwMPJMXXehxVZPNKeY3M/txFR5Z7rsWpvGEFdmCc4Urfx9MLnq2ObQdp0aqvX8yxjnU/66mraL
s4orG4XFqarmGitI76PSTyH7MaQ3md/snRzLYOtW/KKCyKLez54H9r564d1IUJa7pkrBs46Ze9JD
fUeMC65NOu83epJeS9T5yNZslw54vjGHyb4dZuQZK1HNxIzKYdZ0WbHuoSyyLpbAnxKp9lp1c157
NpbgUhAZdU6cw/fL9OukQZD8NddRvfdAGCF6qnpWcNpDfPRy6JytdvbAsyw4692BvJZggRDtsQ4z
8zKlaFhThoK6Ju/trrlRNu1tLNrThd9Jx0rb6fVIBZiXYq2RQbMLPPgnVSE+pSBNkMjqJ7+Pq11h
afaxTKNjawOuIUEy3uOK+VS2J4iGMmjxjRYsec/GpD3qUOy5Hnd6LK7dKUMYFxYv7QTBBnXmpEti
BtIezVkBWawJfcih+b5xen8jcwAlU5hGu7iwL63UnC0p634OLjwz+rvcyrutN/RI6hE376w0fC4M
TcBbJJwcRf+nCwlaSr/YjSlqgc5Muj0wRBAzNe/gMjZhT8jgzYhxK2hpkO+JfCExquXRTSZE4+5j
ZsbpScUqA7Tm8NXmKWcUccdPI52tateydprDZ2Rw8gytfMuLLFkMAXvOtLbBf7vIZI1GgKAzSUOq
+hebTIhj5pfxasYH+BGUTQ8iDhtynHRTuiHyL9gQ6Z5KnMHJq8yoh4mWsWlp+HtPK801NT6zyYRO
mrB8d0uuzTeKVg+VS7DD4zXvc1ok1npTYq8K+SrjNfaRZKIzfykqtqxeHABqaz7qiTd9hTSG1bNY
pFZhsIZTiCQpFuVeFycbkB3pa+IwucNTxn4k6QnUtVSpH0qSbk2DCpGNwD62o3bTRL2/9NLS3HYe
Oxd7PLgV+tHaio5+61wmW5Dqq3vF0kBRHk7uk556bC8vCWshc1c2+FZoHLyUSkmWz9NUwRLNc9p9
xqMZ9g+txbu+crdpjsgrNoXYDA2V7NDOgIQUdJ1mjiiAnHpA4s+AI9vZOTeh7wLCFu5E/GodhztX
epehohfjDTTossmWi9LjdenqvBvhc1/Zyt6YmfpmVJzaRPFxy7xat053geqHQpJXKtBoTiK8qGmZ
9eABk/Sf5mb6r3MzqiclUCAADIBaQlPi5wlAMLISfyHgxHyZHSw6BNjpdFCXYhSUGQJKYqlGgngH
d1Pb2lMbdMWuNCtgnHlwVVXjvjEVKnQHW1GijQNAZTAJ1BHU9qP+LUs7rpWWoUzz8XdHE9FGaRre
UYlF61FClMttb/UPfeFfbOa6DpfDhX0g5dzWMH4ddsphwEfTswUBvcTAtWvWQ+sPu1xj/KMAWsyx
6E3D5mfKPgGSgwav9HCVO+ixcxK4OoLAhC6uhJu0J9Lu8t+HAD/kKj80Db9n4/whjPnlr//rv5hO
hlJiFqj8tUrm8S1Jvv+3j//+v/P65zDxH9/5u1LGJqfIthBRuAb/0h2bWeLvsCGLLCIGUK7zNTTh
qnIj/2eEkfkb+d6Wxf+dQR0gh/5QyhgoZZi2zIHl87jF/Hd0MhzBzxNcZB38Ciob6lDB0OzXaR5M
yAHfTY6o3yxAjkcMX01PjLhPNMRuaOHpX+Ouyp3bprPPGnp0x2wcqjS66pHW7xt8eCpB6bf1bNa0
GWM3VkAGcwsSmZWnbxrLSaZp90Yw2uu2rlZpo55CzPc6iEubxEVcjB2y1Pqx8+xmM2cGkA+arTW7
KFdRilq2oE+cV1S9jq0d06irTgFLUBThaJOCxVaT2dNYWK+l42CDZNfvjH21cYIWXhAIytgeH8YK
HTI7vvd86g49W+SN56rLaMeIsUuWWbLBEmwo9PeqlT++etk4m0nYq+p4nSe6um6I7MOJgcFK98PO
bW01A9FDdt82uD3CvUkFxe/Dsmcf6xLUpxEYV3FAjIWf5HsdE+BINCRWxIkwkgTzXzwDFQlyZ8TN
hmOr+TMnJ2OvUwToZxpVXc/8eg21YBU0ch94Oh4jlBVa+D0O+odqCjC+mAMrvu4sRUSFAKSJllZ8
N/UWc/YsBXRr9A+KTezSws+77oCuE4+YbjUrfStU9aQlxgE5KlKGCCdMzcKnf08hlEpC44+B7t1a
VpGe0gzts+tizJ38Q+gy16M14A3FsQxArJShfuc7Dgz2HoS109CymJphq3Xpd03BQKmG5IURLYHq
zKaQ6MZHVWIKWdqZYOxpHCJj3Mum1xc4fMLFTCqVqDaWRUWPGYMU/lqjwQ4AEsr0ayZd9RyXAGiG
fTwdPZeo6ZxeXFFzYcMdKXD9CugFkaEYLVqcUrnQLdSLq3ES2yTo3/qkxFzpPsyJJIsycDaiJ0bb
Cv3rSWbLwe7fYxSzafke2JQKnqWeSiCvbDjBBXc7tEXcOIQarrf8oPvYQDs9gvGr8+hmBAS90Mus
3HSgxBFpkEDkbQE303oZkoL28wwe0GBRCI1nxMzVQJeYLBKQwthFeEWVU742LDL8wPt/s9v6Eo+E
fiBp2Whp2S/j8Dy2fJocpiezhGIxDmwr7OKpBlu5GPQiZWQSp9uYUqrLvHPmFO+VisJlZS7YrbIN
9sQtHKyMU6a/Ru33AQEp7kchr+t2lKvCptFblfk7cayfzFUXvhrVoco+CFDJF7LHqwpC+Dly/Q3q
WXIG1Ih8LVGvWaAwb+XeXpYzzz7zIZJjnSX8IITyuM01skMdERIM4qXmNTq3ddhDY9XpcxqTHVG6
G7C8J+vCvtGGthrzlZlYdT7jD79DPN0ONdbdXuyKRKedKP2VCNhBTj3abnYqvdHyIm4NbaVBfnVk
jPCBbIQYCXfBAH5dV+p7g0Hclep94OwtJoFpiNCgm7a2VzjMaeNJwLtdIfBaYT1ZOBXt7dHqMVYD
RKwqBSF1MC+1yB6V8h8NTbOuovLJiHLAsnpH169LHzxt0gkGV/BYW57G3EHfOhbtwRbR94Y06kOa
Z2+tFzw6k02qrmcAXe/qO6Y85bbCe4zlgY794DgradRrs3sbDe4MQfvPTIaHfgy+W/r3wGw+OOcS
XwozdLYu5SttXRSMnkfSL4tXXtRbBN7mOQGyqAU0kFu/o8nJMMpiXEWzF+baRJY6fnNluk/u+NFX
4UhctHBWuvYZDbr10RQHYjwg7EHULWmVVHsPHoTDsBfYWUU9V47rjv7uUqhlL7p2FTD03NjWfWsT
sJjYGRME41qZWPYNcq9Q2qFY6dPo1QMcH+fNa5j5w9ocebyBXnYrjwdkdhWw6/MjB2uRgVheO9R1
P64Vpv9VbRKJk3Ue3TONZTUiumEsqW7COlgZTpAtuhGVtRsY95PbgQWXA73ggFCVOD80mDhXJe2t
TYnIj2zTTe2N1nUFjwBsuYvtx8ZFJGW9KeutEH1xPQK7CfJ2NdsuVnaiii3baPyY0t7kZpA8wEai
SVp6h5kmajEB5SplN9Iz97gVgh0IalbkwuKqtPEqjGatd0cWDVa3DA0DXfyKu77Oocxr4UAzWFn5
uoW9scTleYIxxHsBm9ey0YNrZCvhWnXvOtBBIsQKtpoxEB0/L5ljFuNZagzZS4v4aKl7rDxht2gw
mYUilZuI1E2DiR9NSqi0jflUBL2+zy1no1Q6rkQn91jVBwK+At5v1n1WGfnSdNDsMchj90M4BnQw
3/yO0c92+xf4mHtkYOleptY9RFx3Y3Y0rxpN/13X92+Vkn+pp/5Jpv1freCUjkHZ/9cF53VO8sT3
//gh895//M//MH7/lj802fAsDXiB1IbkH83SrR9YS4CXbBlQRhnSRGONju8/C039txlb6QqIOmR1
Uu/+EGQb8jfgg4KcRQOe5VwY/htBmYjDfq4z5yBJUJLSZheDnA7F+M97shjBg0/KExHy9oBJKnO2
CHwx9xMbqypEuGPXvkNxeGgHLdyN7pSs+l2NzoB0ixGShqK32mBXHBgSBR6mEiN/9GLhrUTlpyuK
Ixzd6K0CCgBmtPTwG0o0kQevpjl9QgNmUR9okDodv1z6ERYc62zL6iooG/ycFuZt0osHizlt3Kh2
O5dpnhu8NmnNyNpIFhz+0TD7g+mTJMaXPIRSXNm6Qf5CQuoCrJdl09vHVhiI+AiR24mM1pQ7boox
Do9ZXm/RVOh7PNPFsh7JLyK37WHqYhyFKUq0CqSE0Ohn5dTfVjmjUqpybw5qWsoQnYzZDlvim2+8
Oc/EmZNNdCJOmjnrpGtIPfHLi1MyWw5IQ0Fy0fNqIKoZCSAOotb0T1bZ3IUGbMNEGPQlEMPSBYr6
e39k/qxl2M2SUL4Ig+JHgIzT/WOu4pPqArIZxnMd0VxK0Hj49c6BCKA3JA260btHSJ/LcMCQ7T0/
+EVj6lSOIp8r8q2fcEbNsd5Fojs52bMhcOR159bUD21Z30rSXgZSX7q+RTjop6dcEbOuWXfCzWnW
jptsDowJSI6p4G7TcaTyF9cGuTKkywBAxtX6atEHWqOholsZsRXYR/6woje79Emp8dOIHukcXEPn
pINiUn429rdII2OtvqpM+e6Td6PIvRHk3xRzf7uumKUsswxPVTScGfSO4DzaUwXhyHCwkfZOTrRG
/wKF6g7rJpauS0HuDnf+uDQODDWfyYdDXQH/wrR1Zr1AJ9OIIGPNca4FWT5zxDExzznsChIowKYs
RnJ/rDkAaB58plq2SiB2J6PBfgKTm185u3ZwNv0cIuR2xAk55AoR5sLIiKShZo4cct0cN1xjL7R7
69YTGk5jjYATwG3MDTp85X24FMEgacSTZpQQr+AUwWvW9TdMX/E6cvkDZo42QUi6NY0LF6dtQ+5G
QFRSOWcmTYQnVWFPihKwnEOlYS0iZwV7Z3qdKM512L0JWYLdIIxJ7wTxNHM+k90O+PErd617OFwd
y35MhF3vnag7dfRSoN/Ux7a7GKqIl8JBcU9qB+wR1S2FGSFhBiSNPr0KLyXYwip4KSzA0c6YIwpj
WuN1gAhltzFCWBZVJO9b8exY1QudmiummCsHx/6i5P4B+TfS+jWAz8Ik18GosLkllRYRMYxAVztJ
c3glT2Vt6cXK9JoV3r8LzZIkUcswGw/aYN8ZGuJKgWa3oaXeWyvcD0+66m4zNpC0YvNthlqM3foG
fQGxAM1tB6ziKgxvB6coTwXJLgyF6UIr2NfrwWrvSrjvJJO5BHORRIqbmBzLVrrWdtIf+OJ8KhT0
NIm8hZ3xEkJczI5xTxNbX2fe1CB2x09eQDAmZiQmzQNJ2JD/H/bOY7eWJMuyv9I/4AlX5mJ6tSYv
eSknDkpzrc3V1/fyF5HoyhxUo7oGNWkgEAi8x7gkXZjZOWfvtQUOEK+7NJN1LrwvIqSeE3JNT8zM
v0suKyQ/cFFQP3FxGvluFIhCdd4pSxNwhxz/CfHZwZOF/cym8pO4+S0Cn3dokAYuMY8R9V5Mn2EI
sizu6DAGVA4EYFKRZ8XJCMjYGYhVUEZ8djXrBYLGo9daPsczb+dPuA60ul4lNBqIoCMCDQVc0AbA
JZL+NYkfREt+FmJKpBy2YWBsx3DSBVH5nOUJMyZP9decMeFmoHZDUOafq9x+V3r4XaPGBTBxV58T
r6hWlIM1KVqDcwL8/zPNc1Bu66ZJ0URKSRiRib53LG6SRvWmTq+og44A1G7RGHwY5m882zO10k7P
ufIQNg7bMEe7LfPhqoxK4muZNm5jmwvHVI+yogCDthku+kJ/dxNSb0rdxKNN1Q1XQ9JJJd0pSYYn
lDEgx28GKNzRI72jnANQBvvBeQ3ICV5JFbZrNzUUVV+LSKVRA1l37qweNF86C6xl2XfnTLWsP6V4
AFxyq4jVjOYtQhaw8EJsyPGLQTxWPnp7ozzEZXt2Upc4K9Npl4TJOxQNTDU5aYZWCw/fj4CRvISZ
f5A0dlmduKsaQQ8YMrs1fAoEWR5Fs9nrewRyJyaEhK6l+oMQciW7Q0G8NgmaFTGnVkpmQmV/1g4n
W78lXSMt74dmTujBUI5gQmzp1vCoGPI7mSBT+AoJu+tcmBSSq4VlmGRpXkTWv4xqiaV9rWX2cYgQ
xd9hOwwjvVszUTAWacJ1SdlWzTB7c0VdrYDMkZdqE10iaqoXekzS2U8tFXmWR/U6RSgEBoamCSdl
9muQCGb/oDCTLCKLYBHUHs8ZTZmm8HDIqnIdB9rWslhIXZLWFkx35NIGkgAIjGkpN6zZaYKGgp3a
T5kk7yspw1slxy+zC0vULPQEvJb3WvJ5ZtJrmxG9xJqk3I2To9cVJdoaPAE7DGfuqu3oEyNKSbE5
Jw+8cTAC+vqAjHzTmMWtJfDhDv7ApxPVn0WX4+Fpwm7bVNlPU1b1RqMebIv805I8f7mDHcVNo3rR
JM6DM4lio8MqmAx+2Lx4rHtG8gnDmgBFK4Zk/zts2RqSaVh5JUK1sPbus8rN4VKUkGrTPqBq3JH7
Qskdt6+RF4MubPxvktpWeMOPfSFObqo9T5CLt7GmvUDHmetf/SFKJzSJ9Ow8CjzdSr+k012nhFEO
4UT6QpofQ2SCAgny5wpsztLoV7issMzypyTy4R1Gus1KB8moNLa+036lA5qDwCKeE1dOxQc5GRDp
lpmrigr0cDkPfUhITuwlPiwIzoGFIiwmCwc00ZiCmsog0gQAoRjnmYmev/dSktdbzqr097Rl85AT
jQQ3mDNetQi+OieFzJ1uEQHBhaG1YLWAbofWQiA4q6pH0dOxyZtJXxYT6dW1ve31YG0n5oDRnWoW
f97anLSHxrGeTezPnW89qwB3bBwYa7qsqAjG6KQz1Flin3oY0/s0QLVlh+VvbkbTkWV8F0tigYC4
cswbbgOCA6w9Bi4Cex2o+HvAFu5RWor6kJY2ZWP5IuveXwP8enbLDiku6yhk2R8ZENrp6z8GTzqL
VHsVEpqNHz8TvnErSS5+QkLxIR0CXZjptfB3tCLETRJkHFtDk6nQLJlzUJYMwRmm3sHXjGhZMrpc
690KbYVxMIH+oYY9ZEhhUGFjhy9jjeUvTLaaRlFeCHJOm3TFdZr3Kr3FlYYIq7/lZoMFfPDvTUkO
A51kTu5zE8tpo5jpb46McMjJlwWPM/WHJFYW6FyggiVng9qmYTkfhVNFQ65TqEut6b7oFQznENcR
s1+C95Yp0tHlmGhfDh+JSfSCWfzThRFYS3tVxtyr7r11AIHVmitpDw70fM2rx1dDc6swCcjyEg3O
KwJm8+JRfEMWBrBoNWCdWX/HUX+p9K/K1wCYmcn7VNrB/0MV/N+pb/+lUN7+FJcPlod/9zDPNfl/
HOf8XaP/T7qToV//pzXw8iP9+Kz/1Zv81//zdxHs/oP5n/CxBM7eClf8nyIYy7LFLAW/BtM0W2BW
+2cRrP8DGxuTEMP32NyseaL4dxlsMb6hqNbhTVO8evz9f6UOphL/tzoYc4fwbOaSlMO2K8Q8j/kP
7iTcE1bLxox7iqVy6u36hMRuRJAhtaVej4Qih562NJua8mtA45SOaCALVO1BxCk74j3/qBSiAGvK
fxJRGaxXtjwroxmWcVhIIlu6S5I59cH0Lp2wgyPSyXiOvpuaNtlYX3S61AsnqxUelox3fygfMg3S
6rCyptK8Wal1b8FK3/oJuROYhyg8/OiJTYx1MCgQ/YJ/T7HCEZ+aLswAsCQK5+EwKp3Ypik4UVYQ
lGv0yC6m6Gj5d0MwAwsmG5zOhAWjMqvxEU6uonLIrE3jlMFayRGob59nzwAb5sZTFl4S4ZN5Jjjv
dl7/0gLUOg52wAQeyS/qyWEXY0LdNKp4M0mupM8Vn6Kw3HtTZJzIdCnvp7AzOOqH2QaF+LgXmv9r
GEFxjoLxYHZeuIocNe2LQDNWlatlhwxaWphnQFcmqzwJyWCpJixqRSLlxDsPzJW+48xd9bM9+XuE
o6XhkQ2hPQ+sQbkGM7Dw7QAazYyd8tO9VU/pxpxIENCCWB376jioSu4sa/qtsHVvDZcdp0jkwehb
a81KT6EAgPLEFv7YouLZ+o1B0KNXOFt0Xs0sCKQJ/k0sdbeWRv8bZxbxTlpFbJ8XEIzsOeTXTt3e
icuZDkczm9FFkuhItFSpzjHzYCJpzOeRrXKvN/oPWZkgSF+rMdZ2WoOSO0GClJoZnd5yOpWUnjcn
frH6LHsulJE/4A3etkSaOuSSX7XG1B4R5l6nmeTphrlc11pC3nFZAXRJf+uuNwD++uUqJTlz5bYd
sMZROGcvmzUxtQRzn29Nj4Anr83cq+0StOkYmr/sE2Llqs57Umb3MnQJ2b1WsGxwCHFcWllB+yjL
8tjohaLgb+76ltCppDc2vSsOiW1D06ihm8WeS1ugz+czLH8c2YvENattVIxvQfeRWgJ9Yaus3Yhy
m1HHze3FfCbLeaZGgrDH2cCjibtRGesBVT5EvA4PjZXdSyd4jxK7Wxtj/NDoU37PgZMzO/xAmkWg
aclSw82y6RrtMRYtLEaNsaZkH6xGs9tXhvoFsFEstVz/SiHXblWnUyE088GLA2RiufFyaknZrDq0
GakXnxAyr7PCNVDk8G29yPO3XSe5D6A06bboG36IYW0VgmOTzuG8Se0BeYdH3zkV9Hcb5DgZ+DSA
qJcxH8l3z/poL1GodyRlzUNVoXecRfFQLGo8aRttdBZ96CQ7yo0Hj07Q2grEm0LGvijNzr2g2nsx
6dzTkaaH14SoUkfrpEK3f8qM4rsaKHdtBVkEOfUa77WLkYMjoNK04pCojAzWegfXUu4x+tB1ixTO
lTILKIY4QXbNSSK13mVAwGl0y+sQ1twmDa+SM+FwA3PjkQe4FODt4YKqfNVaWbgPJuujqRB2lKEr
8NTaO/xD5Kj19y0WlhNlGiOGwn9LCrc59zQPIrMOHnMCEsb2TnZd8DBD7gtzSogtb55gEFk7QyB8
Qanj4DS/Vw2tN6fQx7VbqG3pDfmG8yiL63yPXScnMgvE3MLJ5LipuzRcx1aJGKOTpwKkW7qsrWhl
Ige65LivmEwl6SYsg5YQXUhjPpEjlBcVjmI7WSu+t0OLYpUFvOtwYSeLaq02ww2SWLmTLhnbAdls
LUEmi8ku+KMh/8TJwukrAxIeEUmly5rToKynnVsibFKac4cuRfo4ZiJD+qciLY8a7j/0Y76D18eg
VrOaekvkz7YfO/+9MSVj6HzvCVm/FsSgRia9gr7WxGNFcY4Q65AiAl42dktgZF3uFPGSmVatjZz2
ERpDmiP7rg32nmzeMoPMH6R/00D63mhv5Zi+uv518HghAtbG7s7X+yOORfav+lx0SB778dC8i6la
mVm8xVFyVmF/6uDn9y4+D9FtRkwx9MggfefjdmirK6C9Z+bZNBMi+12S7Vxm6yTK7nxZnWvEaVQo
t7ay7g3nx3VgWqEt2IiMN4Q4d8yHsuDwnYDpI2pjB5Sal5qe0hxxXY/nyCQLVp+FgwVTsKi2H3oy
VTv8UMcQZSWNuWg/+AbkH4CBQljBti0toh6JqQ4rQNdzP25owj3IJJR3Fk+SmVabZKqQRVfmApkO
h3m9ukSduY0aqi99RN5vTc3Vt4FqCqss1jGhxkEZXrMs61a2NVYrge1lKJtjLJpyZfnBk5ZYCNRM
2ingCpOq6RYRXOYpIe4+AJZWhsO6zvNuiya5SQ+8UOCOM6DIlWlehSCn2XAL6gcGRNhq+wfbtjv0
/gGtFI1SlLljEudYJfCccYZG8S0dZxMVOLVsmrBUFVi8ag78itLWk1O7q+kQJtFb1/Jiqk6QfThW
7z4TKj2AM6F5by6hnAveikWQ9WBXKvMlS3jjhsg2Vn5Vyt3Qm09ac0pK1GoV8Bikh/ldh3t6C9r4
haCTR6UyGmZTZXKBpnMajc/ZyAwZdzh8PYUnpizXstcQHzAp7TuHcWjh35OjQnM0n6d+syivI3Zc
YYpMI89ZgWg2IGFMiP/taZVYFoPBWKcF7qxTfCeLVJoPcJdHzkcFePmmUXi4rFdsGnMaDW4gBQx0
o+zeW2Rwcpd9Fd8pk+dmyNTO7VL8mVp8SitUh0FPZHSTf7kdRHbB9NQ2zpZM9245chfT6kmQcMlb
Rx4nwZqLusIUK3sLB1EGDU6oH7OmIxTH6JcFCZNxC2Bp1Fc45GIroGfGfkc73CPFNOqwJ1T4xLsE
wTmhz2O31wkAX0wjG+9MrjMw92yKFDGbzuiQon3ddB2YtgRol56638Fda+mvfummW/omTExYrwbL
P5pefs+KWqDPnKxFq2N70rzyq53io96/mVDDOFn433iTENL2obv0ovYXswD5qbbClEy+mPwGp0C6
Yt9fiullHEDU2qyQD2N9rasvh7yCU21pM4IOfUQ3mW+wSDM2x1XqutPayILvnlxI9BUfQ6fSc0ig
LXI9mOFjlDZ4iyJtKbC2UR6zz7Lat5TqHAkMBY0N9rKk8YFd7yLnTZ6q+dtpbI56ISZHfDPPahDF
YQRIOGoQ4LnbuHaMZVFa4Y5QbKQBJ8mYtaJvjlEKqatw6jOJ9tau1swTM+GfXlfPqDnqla1NFR18
/Z5xSbfvVbJtMREOs2FqbFAotnGG3VQQ5mtZj9lEVC4dXGcRWhsyNRwg5QP+eqfFu9zNqO+M9b/M
OR1ZHZuXMwcQ9Kz4JaJaRvBNxltqVpehNSkwFFtJ6swDh/lEOglQnfhElolTPUyV/4o+ZXjxvKuN
NZM3edCPkSzGBycABzPA/02G3trq8OKu1kSRMqXi2JvdLR6R8jNW2FUaITMYNopdEDfk/8A82lg6
lzzvhKRllC6hIxRPVjJgKk6sTW6U/b5eRqJFT145sBPTKdnk6YzUVy6MvXme4HoN3I/uMRizi6xF
uRvKYONXmX83qVmkO1/jHPk+zb+O3iAWp517H1JEwRF3D9B1AJv58Evd2a6KQe7XdNyHMTeCYzgV
5JsatzFg9yxQd3tCLS1JcHoENoKR+z6CP7RKMhWcig17nHlAoOFzPmJK5KLZOaWNdfbTEsRBOyCS
kJl+V6E0qkt/eB2NTm6yHPXHaNncyw4+im1wTmfMU3dswY3eQ9icuGRMVK4pJ911PssDSDPYkaOZ
7jtHHKeRn82Da2AGWrHTcvUUyABYT+t+WKVt40nurR2zNLmLK4/tUF20qgX2p9M4aSeY/iMMQssl
xMKTeE0DjIcrF4HryrRR45hO5WyJNEBfoA1PmhUny1wfb/MM+Wyn9dUbUbujDVw0czEHcfdLiPSm
OdI94Z4/th6NVb+IP+C3h0dwVLLj1RotLn7phWRKicdJ5PxadQpXv6ZBCyn5XBOLOVaq26fjfLJp
gaTIQb8L1CENY3lvBB29uczfyAG3DJXixYto+MdFvU1LMo87R2Ntq4PfDpyuAiT6NtZMR92OlnPI
hAzQQ3y0xhTeREUCRjjF21ROX1OVXvCp49ComISBOfq2fC/ckBK6L6KeRCCvOSRW0ezcCLyVFzLT
qQFJB6zFGQm1U8RVQGw7nr0UTh/CiY2BRkrY6Xsjwj3vBLbJnN1QD+7zgNmH7a2Fk8hd5O6Kzo+v
6GsaRtpbwWR32Wasj7buP2upU++b3BoR4VlnXhOKloBFqWc7XOK3OmrZkO5VQaSpTxeXXGxyQdIo
QthBafNnETOL+L52bXJUeucYjmW0FcMIdt7dGTjm126ChcBCiDmHzFArZx+56VBbmdTQran/gBTA
d0RLeil7+qBFZN0VRm2cw3DcxZoJybEff/CAPEcKc4cWswdW1AiwEtVKhDuee2T4Ds9B1UN4iHSb
PLWIaaZBSuRySss7cBSXPJh1/5kw/n9/7OcPA/D/Qu8jf1T8p6rkU4Sn/V/7Y3//P383yHQUH6Ca
oPj8pR/+X39pRNx/2B5vN7wj20AT7NMD+2d7zP6H49I603Xb81DQoQX5Z3vMtv7hIvYgnA/PwJ+/
/a+0xwzh/VvUH6wzU5gYfNBJg3XTvX/TiWgZNpkkSKDvtemvVVrXLvQv4NZeMVbvOEORdJNsS9O9
y1LKiBg7olUF0VIYJwe6RTbMqBE0mZwpcBRF4CNmcAXrJpL5memFjGHfIlbTRXMfuZEPkFwjxxKN
lm7Rt6LtDmPhwxzcC7PefKHc5Lf15I6zK9pd66o5+Mq6wgQZUNGPDqNPIOCfhK3Mq5V8SixWZS96
nNBxrqyM72dPwYY9clMO7odJ6ILX4eSyveIYPZcpa8uMl+qD9Nw2sPXa+FOG2o1B5u1PGnEXiZuD
OJgF2FyWvkQbQFt9EikzAGnyxk1oMcEpNC7cZWEcs6C9o9XBxCALvIXuYH12uzPZP7+erd0qzb6O
LWB6ZWxztG5ma7wDZUhGf1hwur7hELwQ2DJ3y0EoSDSfLVcgSZNnNQliekbGM70AKpqC7pi7C6Wi
3oU4Ien5MJybi1+D3w6z5KYiLIl059McNqRp/ZFQKg6wOMoLZr2s9AX3R1yZUcCxtdNbz/zT1+zt
JLiVVsnF+3NLJi6aUQVbO9eeS7PfhaEfLfvwO6pZZKJJoC/lU2hQfRpK7BU78uIPOqS22seps0mj
gJ1jU0Mz0Whf0zi4zVdscIh4RtS4ZGZAQ1ObLhy9QC7F4ytCOaZMMd5vZr8LyCyntgIfBOSfrJuA
pEjdjdhf4WtjhHzxpuouy0YG2PENAgZCC2Ju8a9iEJ5/MaMGIaLntxlBxTRy2tS6sSLentZPa34w
RW3B7fKtNI4dS5Wrds38A+2BxYU0i29TInTtDMJ7JMwKTkEWTyOBFWpcFhYQiISDBiCqctwGo81A
qu4vmmkg/O7J1OYnj/GhcoQNf3PIT5bbrma6AIN4WrcqJk0ChiHjbnFDFY+jvUyX1cDZemZwSJdP
9tzqV6CKZK7tAeeH2oY+8xK2oGtK/9ny33vBS+MMg0mHJ0MlW5SPU4BSnyGNXGDCREtbVrs/V7/J
aPwOlkv+ylyInoK++uoi/yZo3pol/n9Q8Q6/UoHVmWnX8KPFxcYHF7dxq/bVSRgUcSbFUDeELk89
b1yrEoo7gCBDmBP90rzJwdqHGs0FWtLLP4//PGQLeLjRhm6aHpd4DcUtQN7uFAiLc7IE/npm5zWm
SJpzk03n0FAHgg+2WcPj6g75b01SjZO4lxhgMYUkZmVCbK9OtkVRBpehEFdNcUWnxn7g7d3Xus8J
SU8X4Vi8Zxm/Dc+7v0guSZ3t/9zCfuIFnD9j/lKrUPrKbORvoRk7P6U8ivLm9Q9muPQhW3l9/JkF
Gafn+LfS1Ux2kCA+qOqdMrrYA/HincddmAlyan5QUbvnC921rv3k7llHP/1sotJz1jP63K99wpgM
9T42zl3jaJcuxToEjP8AfmF4s4jDSgmecnNB3rl7lQVid2d09n+QfTI894lZQiJM1riQj3VhXOun
ZgpfjFCZy5k85gfNa1W+KKRDi8wH9lbPqS5dBNgHxQvPiovflnuXuLS4/txqQ5ttz+VT2N2mjt6K
MzAX8cOjC3MthmayMZv70rGAerqZv3Ry2lu6wq2HtMO2qWJQFK4Q2HABcC2uU5sv9IMWKRJCsYgy
hsCsX9LjSNuYUWRCx6MuUSsI+xqGMx9xdrejETQXinC5+Lcs+HkjCAhVlx16zbvVsXMbJyhruegw
H2TmlYYbPwhMeckuvQoZhixBAEEzMwG7s4Yqj4Ym5Kb5v2cKXs6aY4MOm6+NMFx+UuBicU/KBWEh
eX8L9ewXd/YpCbgmfVENi9ruTqJE8Vdi0MWxtyx4GJcyvv0BTIYuz2Fs8y8PSWOjId8yk4YfSagv
7GnoXMrZEd4gvMOJO991LxI1USTprqz57dySP5aW9xub+rq3eiKjssekb/SVPgiih7z8PGBbXqHC
fxvnOnHQfry2fJUlT/nMWtRbsiGMqUPtaF9NrV/kbUFPpoh+C8fsCIliee80tBwkmBQwMDA/CA9/
TXADJ7Mu8/m8Gn6axtCu/zwLNpsKaOwY+qiBk9LH/e46N0y1mxYWxEJz4VjRDQBHE9FC8dk3YpY1
1DS06oL31JlawETAPIeivUOgTWsOrM5KCvuhNuP92HPz5jetBUtvWPlWVeFva3IPs5RWAb8GQVyX
yAedWY3jiStY49pAUIUbBlYq+UGLIJKfSCvp/E4r5bt06rn4f/7GjTsAV8rY8XMC0TnEXbVy0Lwt
y5EjhYZAiGwTsGiL0fRu88s488r/PK756NwS8yO3a4exF2C53rkYYUfzwHiDCERbnDZdHX6N6LP/
up2uGWNJ4TsPZXILZb4LQM9HerB3Pedit6BHB9AFWKfWeYJ55NENjGVTMcvq6nUQiUUE5CIkXc/h
IBFrJbcezH9jwso3T30V7FLPvi/1s6CJxFBoZTPql0I/1aXNlCR/1hiaj0Mws+getaj4yZpL4xg7
BLTr+clvBhuupThI23+hFPtBCHaXEIjRB0lHcYZlPm241jH4SyN0yWVIcCIQ7Ca/GxNQxbTu9GzX
++h3aJ7kobe3XfPc476vM9QGoKg6gRXahj6bO4vY1zc+tjRkQYcBbv9AuHNIqgBhOhaJY05+Mgf2
E9xVlRHvIsOazT8bUxEbpantwBZZkihfNQjpKMRdLViHUIQxCsRYzIU0N71RPtimSRqjdZhTRJw2
XxV4AjSOjsNAWBtBquXYbv3M/PP3o/7OP0y0NnNefMpbo4PeaOgk180DdLk9oNm1wwJVpx9iJPcp
tM4zBX4G0mYkQwnNOPCVNT1X/JukRFsrSRgC/eF18BYiwHNdAuM0a1VVZElgyAB7uRw8m2nCex9w
9WlaVIVauxfvPHnOBnPaWg18Ke3HMcrWnSDUsSCrM+B7YQ8hVsROx53MCLQIsivWfLo4zZbmBLiA
el0bya4j530o6F3F5Ov59E80Zra5eqALu6CEJtCMq1q5ez52Sev4UHX6MWi09Xz5kFBXZrDtrPFR
xo9WH71VauPX6Z55y66aaCyGgvDMdJeSt9Lr1doTwXpS9lGU1SwGOs40yxQocdXZTPuCnUERW4w8
EGgbydI9BTR0WsYcZfztm8cgz5ZdSR8p3BuOvuk088upDShShO5q+qb1rZWeyk2BNtMN2BRtcRlV
hfTSOQNbXeUq2Qn3Aaj+EWTXPta1nWq1OwLZtoImKOzkdRdtwwopSyy3RCPPl2YkjTHr7UvoaDtG
+IjCk6sU5lGM/ikiO5Gr1bnUGdKclXh7a4qvRBB+Nu6VeCZQCQlpRh7pLaJaW2j/2PX1R6eXEKzb
4iGmDbvgfvZMGZ5Hr/yoIedxFvd1Tp7JCEmiJkrPmz4QGjxkQfLSp/W49qR/LgjwQEyXwB9ChFYo
OnHdYzIhHiZ35E+23XMrQBDpvOaotCAAZnZ/l/TTr+96jNAXNVauVe/V4TbF+oVNsSF5UjIQK3nE
pAcTiljyZW/0mE/oF9vkpwUZo/sWsoMnIRGn04mmCgu20tBAKzyaUNr6igWyBsfOVO51tHklvjxf
47zhhVvOFleir8gfzPmwscs5E3GwwsB9hxb0uZdI1hnMUoglI5pzPd6OqU8ghqvvAxCjtGmcVWgk
2LXJUR6cuygkNCtysXQ6brOyk+7XSTA8cfgVeBBFjSfKHRrU8QHjoVhBduL8GjnTyuizS6qyF7Z0
tYgLKIwGu3LENMUXv6XeA9lTlQ47EhSiVzW7thwAVKnu5hSoPSNriFZWBxFC9bOsHZV03Jl3SSqo
P3t5H+OOmFlRiUOEWZEhh6oYCy2YWXb3rIT7nPGf09XxihFMfJdqzqvsohMRl+pA4O8M5+wvSUqA
DKfy+D5oi3tRrqdOvdG0Gjbwf1ZFIAl0Q+ZWdC67m58+hBrnBuuFmkIs7U6+jBO0sD7GtBfqOLum
bc3g4rHUGfPRqKOWDam53fowGhNHV63aj3a9M6pqCTYX4DmklSjXjiHHdYxsx8ImGMTxsMnpBMfq
DHbNtLi3HesAFpT6xcZ16AjzxS3JCqfXu3dy74ydgxqqYgyURPmXg+t5ZZoXuwyg7psc6C2mqss8
awAH6VxQ97Wd4AZplfs90L7GZqk9O0wVsUC+eXF7IRDS4zCG1E/nsKcPwaVIMYTYIeWZl9FQL8V+
MCyyrswtvVi1igRYjIqKgBlpZ/Nyhggl/FkOGRkBUMfK5jkhqVEoGtgCDG8xZcBRQAKCGlp2XbjH
wEJLNZRYWW31LcpMRwMzuyFQJAQ67wVU2s989PeI0gbqmcilJWpQegtGXpH52+gGjdgODfDYZm9L
w0dgI8ltWjEgiVdKQXnpyK/K+l2fY/70IpJ9cja7PPZxSwboA0zGqUybSDGywi8p2uGpUM3TII2t
3vrPqHKapetclYLO3ma1veiM4i2GOGHMQ7bE9cu1Hbzb4+QsMiI1yGQ0P+0Uq4ol+xWKR+iZjpMQ
WU/cMxV0uUsM4lxqq7h4qR/yBg6vtmhf9YJpDYcelICPZjwKskxnlXCFMChmVLj27BKSJFEgph47
+xzbD3ma1Haau/T1sFgXLoOnVq+/NWFvQmB7CETYWjQUnZXF0aswsy/U7ydXv3XKbU9xSh6T1q90
DRGMZODhew+Bxbybnvx3kY0fdlB8Obrk7MVuVdvMaYPZG5CV9r5DEZgYZnScvPQC22YuPkj14/vc
R+m+CHNQVKQsJIXvbX5InQZQY/NMM3HOmBqKgnaNeFSJu+lBsJ3IOznxGCNxDh3r1Li6u42QUdAG
xdiN4WGwGd5ao29g+oOqpMWmWtUxsnD6VrdBpg+Mw5xtIe7s4I4jarcU9fSZqxoXds2cIJtCTKxR
Vi/T3n7r4FEu6ACPiz72dnoQv8u+5zSffSuXzVMoCGz50XKJUEEgFoTtUm+718IkczAIGbamYG3o
VpfyGtc0XhBkr0Fd3CNhuiYWWNbC6e6qhCooqpNq02ro4su4PXJk95fKrL5al4S3vm7vAkEUAr/s
wjftdlWbn53FuL5g0KMMXCgqLTWYUdobw1u01QDPkE2o5xQNqe4jTa70+Kp80qzNCmCNEXxHzB0o
94p0pYT97hfkKnCcgvU6wwbbdk5Go59F6Rgga5bRukNyMTRMaZoQ1K2EU0ujG2Z/gaYiVkweK/E1
ifbeEPIXKSnfyEvfUAtLh2Va6t2TNba7yQjOmUu6bZa/Vu2wLorwzjEfK+i6SqTMM43kpnXmQ9my
6+Q17x+uhJ74DcdFf/xNRems6YUuULF+mTke1CQhA1YjV7EkV7KrekJEEtTuIZPeDD+zA3EoyVCK
2Q5aP45poOJCPlXkpLvVDo5aIyvX7VheUs40x95uXmD6PTV28xwQjr6gAo5nUdDGZdyzqOxSY2KI
ALUzc2YSfrbAGvHk6ZI6R5lgGsNo1adlv2nyGgppgf25o7qaEvcpUd2Vnso9s8qPqEvBf0WRtkZW
HX17FuyHkQHS0hyc+9lupNAT2owJ8Vok6N/zpAJkABDUS/C1qnCXT9i8Ndsn/xADg2NjNFZhvcEi
UKw0BtVbJS6xlW9QaDVIjTgxGyL51QzydFXsoq0f9OkkBu8AwVhi0aEE40TFm68XzCXK9h7/xY0e
2w1k+QqmKMfhPrzjP5yFIv4MwPq0zY3wPSzARiSDPJOhwlSUA5NM3a9kdKMNNDHUv+Pj2OtPFUxf
Fsx01Yzsk2NCD62206MhylNmefhSEospoVVc/faDqPZTbUuyxbN6z8JN17NuJ9YDTvCFwW9Shp6L
8TzaSAHvHTf1nQFa1HeADgQetaisDYansUXt25+hkbd18FONxR36kKttEPNq0LxFSl2xvkd3srQf
5Ejjgy3wmXMdIhSN9rWIH3ogs1FqrTQ+yjY4oDk2vnA/0zao6daote/c/CMYWCti2z64tYejCfe3
72XGLo33s+Clv9Zpkq8DW9xKMlmxZPAeeWAGPBp/xEPdt7r9M0bIZVxHvYqEgxPnh5UDRTfI9C+v
zHARoMpZYel8R9Yy7LRyQkbfOo8oMtd+F30rPXtDM0iwQYPKwR71G/XmQ0UBtSHs6Oggw84Mbc97
RrZ90SL/qeCq8cSSMRXQ78SGdkU004N7sF7MZGCiPf8rRGuDRafM5APQ3hGcqP2/2TuT5diRLMl+
EUIAA2AAtj47RyfpHDcQjphnGKav72PMKKnIqK5MyXX3JkQyIx4f3R0OXLuqenRb9HxUiFT3Y8KR
rCjt4DQLUl5ZHzgHh81exNB54ST2p+wrY4MZ4AG8U70KB4LovkhvKBE/icYBzxSM3m7yORB3RsEl
uUDsKit4tRNtGTGF3fZ0iroZCS7E79aazdm2RXRjBBjPxgrjWQK1gwVXKMFROOM+xKTpzP57pXgk
AkVbUbDcbTPyg3g3nct65OvmmYSv8HrF8XCYE0WB50ihN7paSfrddTuCgvZHZX3W/po7qaKcbzOL
Itpa7E1bDxb0WFH5ng3jsIM/pFaNaz5ZHBpcjQ82RxgBQyicKydKngJJXj7qxY5k4IIRl9awdqju
pn64JnKaPtaEyutErO3Wj6+LEH56FJc31Pdh2Jpu+xIDpAFWmw5jt1k5k4c1dEAn0DnUhzHDaMMf
XgV6G1QV1gobwpWFpEzZmTEg0bfDxWTW93ZU7AfyBUzBbXDJbuZkWbqj2maUMQbvFchCQ438VcPH
B1grq66kVfvXzQBIrp2HG6NWepugSbT0XcSp/63zTnqJxu/3UQxso+up/XKTd73Qx4BHL3cC89m9
cNNw7Wq4L/YjEKiolZPKr1J9/NNmPToo6UywiMzkA9sUL76BxeKsfzcoFQUGJm2Y24wqhXIxXpPG
N/9NVcLfIU4m1dVUuvjCw5qOovS3vpQ+xJyzLISQCmXTdsYTL4mNbVVaFFNSJhr/2SP0H0Xp/18M
Edi0iFGZ9L8n6c9V9/le/lPB2Z9/5k+RVPxhe9TawGzSUQF8//8VpQ/+kL6HPIqB37Nd27Vw8P+3
Tsp/jiIngHRBfBLE7P8rTS/+ELZvo65CACaCb/9HMQJbpwT+Wk9DEEGQ83dMV3AOtgN9nf0lRQCI
EWiTif87HkEhZUH/GbEZ4joO0OiceT/H9AAa8MCdYlu4+U+GI2UtwUAY8GiLkRzWYj+WbQRvsHwL
ZgjjcELuGQChO3i43Mnc4Ir/qJRXbeGm8xCYmnGDOd6MoBkZPKmcMntja41hrTmXCXWHo4R5mefd
XTtO/+5rY/09NcHrRZL2Tdp4LJqe7L+9XiWBFFi6ye1X2sGk5xJEDc+1QdZYihbBQjrl1hPjVYSz
vK3hdf7l6viTbvbXxjb7f+jSfG8pYbL4h81b/vdvbhwqaiBjRgld75O0lOT6UKFXg+E8Zn76HSk6
iel3xtDS4RQjANKtEfaeptl4aVvEkHzg381XbC3tNVDgelsQiF/NHlmjgl1KO0t/5XbmqRcEobEP
8tM8oD0xJfNBx0L/V5JStNCu4u/SxjL8r18fV+jfL6kA6Z06NRPlUdvE/3ZrotYBFqpqF638Jeup
SS5CC+C8bRUnM5turcUqkBDTN8826DpiTTrzinsfscuWi2CYRLukv4MOSjL3VRp+1oNIDvrdyuvq
LQiXvXQmQqNcfVvDCF+ld5ldsFfC5RPSawtjoZlJ2Uc8aeg+cOPLzjFv7YzVPyl17IxwU2oJi9ey
OQFlXM6tc8sWhqcwAdf1ErtMbU3JgXRiDAAjZdawYdeTVimXiv1W2epSiS8zF59pQFe04qKXNXlD
ISHYzjlSJx08xLzZvYQ/oZH85B0RF6bT07QUb9isTzWaPWivKOUCDwfEszwc2fIzEWYMMzluLuqz
30Rkmqul4Y0BacN8r0mCc63frAkU9WQtN31Bnsd3+AFZkFBScuoM8z7vmHrVlO1m/UdHjx8Sab6D
mfnIOUX00yzxD9kiZo/Fodl5fmu7/N0xJ45r/J4FTeNlg9YS5XwdxqTbUghmrGAWaV2vvoBjk64G
JoW4jKEUEC1GWA5vvJIfqAQsAsg5+2Xgw8HJh2YBE30tAmom8Imd0oYUr9wVcfktB4y2+PO/Ore5
Tvv6xvVIhvoUy3jsnOt6egJYfTRSBDckAHcNexTuOPlo6xUTmrtRjRWshfnuBgWsrgZnIfDifA3b
BwEr55ijeZIO66Ud4J2DiwEZ5C+9qzZ718FLfoopuDKifKuMeFMN408LMn88+f381WCtdABFlwtf
HqPRwQBr59WIblk0YOBquVOCLV3hLSsQRvI32LlIfNQI/P5H+ciQ3MOuY9PJHsYVsYktGL9BJTZ+
V7gAToNzHQCobpcrFCFtMOVAUMtzMPHjox5xqoik81s21C1cjnLi7mRm4ruGfGzigqv6eV3YXHIB
7u9Vk9qoGVFNYmQ61xC1QsX0j/X+WPvvojxUkbiTyvj6Ff7+9bfd4UH0z88PvubYfCjGZAjB0Kpv
Bn95fsyFmUGh7oCRZQO5fQz+0GopzMVhsPLcgC/Yc17lF1lsnbR9gRvyDbWvP1GW6bw41pHg3RVb
2vHIrsof3ZE16iY8ggc4QsZyl0W6cYGf29bFVd2ZD/l9aHUvEzEwyg1oqarjD0LV3EPVadYOdV2m
pw02gStvFpiqkW/QBaXdPain//rFS92d+E8PT0hf5AB9R0jyKYTx/vnFg8OZC2z/C+GB/BDMAtnC
prHKOMOHSlf6cTna6oXd4KwIpZYREq6Z/pCl2SO1TqzPuSeNuoOGUZKHkMmAmVTyhuXOB0UI9koX
XbWo+r7amg6dubDluya/VHR/VdoyE6YNe/UFznfysVAxJvL8isz2BwZ8wg3V4bepeRxoCstATxjn
yRpuQqd70W/Yb/tdycHImF7yMfkY0/wjGK0Lh+Xkr5eIbrMIk0ZsvRSZPJEZJLxsuntX1C9T5mCW
Gch55FeqsP4doFTK/zHd8sbiCTFNBidpBdom9terSmZDCVo4MTUJ/idlUdYpj/aFC+2TQAi50ZeO
OUc/nshvGTAGWFhp1ANEV+vIy+4gnNwsvGF1WXy4Y3Wl9eaMikdoXNr5Tdqjs73nBttBlv8sWpyN
C+0kst077UuJw1tAKD+zoA5KK98SXkuQCywhuqmD38jN8KogeaxJ/qWoK80FiZZv5XpHpTV8H2wA
JSxPWdi+QMs8+vLS7D/yTmBQVsiUHfyCQV0iyi5YmHrBLohjkMg4URj4nVZT4L/Eiwp2dRZtgqyl
ChWq17r2uLpr7mKSZm/0PhBexr5UeL/qaSTNklorqo66jejdC5VLj7WY3aAdceSKK//an4HcO8St
OTw7jAiLcTSHvgF+H216dmq44RkGLJvz4RRxwhFGTr1DtGATIJ6zKXq8tiBv4KGg++78BYVHUYvF
XrMk807rfDVFNo3iCaf4IXwPiomahgS6Al1EGNu6ivqnF46BX6ENYVMzVWIymSk7e+4b+J3HeDwo
e8mvaByeNiSw05nS0jH/Sr34EJhc3M+DMbxOFl2mTg2hJFVPDJNMclAQ88KBl4s1db4tDew+bRUc
KrW8D+SzSh+MpZ2N10v5kAacuxuTuSTpcBiECa50o3EumMSf08whz4l7OTHNTbMY3QHRv1z71bZo
TGCfXQUPfLdkcHJG6Lorzylp7Bo5+DbuRApV5ohFGuVL0HKrGFpQ9zGx40KYh27kxMghsfOCg7m8
weDDTlFABHViFKti4gFY3YvMHdey7z9Mubw7FWJVksjvinLadRKjrLDMF7itttPyHY+2xW82wvgY
yq8m4HsvFbfNUTz7XOdqICVj5WsZMalbaB9Ue2hKurhNxvzejlHWKJ24qLSJT2b8pRYtZsolsDnB
vRhrUfJ4SfsrzcrGgsgPVIIw8DucJPO2qpAnTOXtKOZuMR6t2sACzS2oF8i2ieCtkvCCRoFwvsT1
xiuI7aWFudzOZkaXyPJUuM0RH5uC/uJ+Oz02NxUF7UVVkstIQ1QJjGQ/vqFitvsGcH15H7RteGFE
DUeQKVq5TgAesiu/SbMkPMtNHz2VZi0yIKNou904seC3UXpWE29o4VaPfhG6GC1rF+sVbvlJP3wo
G0hLdE/xzNX+VkR1jIAiIHqbzb0rxn3X8iXI8t5YzU73UTdkVwBi0WPgI7jJhf27DL/madxJbgKH
nMIEwhBAKIOZzi82BpWLz25WEfzZ4jqmTalfnr2Er326VFfTVVoK/6FrkJ1rmh6K+NISON38GfRk
KDjX23EKgm/sskOTwCIrdKvenKFtNQa2ySZmSC7q+avk3jW642XI1bgjw/hmu2VzTa0U1QULC90M
rgQSsx5uQ9oY3IHPsjK+R8Xo0iSwmsz26PTYHcDJ5CtSVqiS2EE2JfckHBILP5MKHsCYOxXY1JJO
7Y8fJsYhKX5gFnSHpTWujNTZJZGfXcjKfh6XENPP4rM4b4+FleEWT15F7pdbVbGkmy0S5xis8CJY
OCSlulUFIfTEae67LqTUSB2GGXbV2MRvcgSuVCBx9SkX2xDPq6YhImiPDjoaeJeisMQBXZGVfHkc
TODCBQ51QgvnrFioVImScNXgl99lgn5M7sIKGK4iTUd45cy2/8Myaa1ra+67ZDVwYc0fizTfkwk3
fctJKtDDppTLbp6db9GDXUVXPvqiPE34bsp+OCzS/yh7Yk8iRJQs5/E6cQQqtyKJjuzjgsu39XzQ
1SSpeSyslNsoFvjlZ4FXd51aKWVX/aVA6xM+7gaM/BysYWCRld/JgbsiRVYYoazgGXmy1aIBnJ2M
NMaYonvFU3ntdmGzMWzOsVZtnUlIA5EEqwmdpBEbYhVkVY/15D/OCd+HrmWhFXFWuHR9Bd0oZAJL
g3iPEMRVaxK+SMw+vpwLPHkOibeSYcJfFobI9IvpCm9zp0ErbUr7UWuPF6PrbW1Jujh0uQnLkvHa
78wfM0FfbBVKy9g8dsEVJhLC4preCnLWknd5iT2wq9CXZUfpX6me4Ju6PGLYUkZl+9ahgjgZdxaz
XHZdkdEznd8ZIz/Uyae7jvKkMW13gSLpKwWaaf7C8F42NkWLYfwll+AOuyZaj7C4acZQeMrQuO4y
g+rxtmaUF+WxTcpLxqFtE8JzVjbZ/SyO4M847WWTFcTd6ynl6+K8CLqnmyU3WYl4EKyA1FUWX5ci
KqinstMraq/nXWFUgO3pxMnrg2jrS9W17oYzHYd8wS0qB4vkcWjHCEpo5clYzKe6vYP3eR9W8nuM
8zMssMesSZK1UO21W6d37iK+cHD122quT83kbLAtbOdoeQ5VwTzrM1NGRbhLpowXntPW5CD75gCO
AsO/9UuZbkzGEtPmcY/1aABq9zPQqDBO4P0G761eCH7OebItm+BaqOrJ4JyObSPbWUnyaAUUSvnA
RVcyuGETvXEWtkGZUZ+9ybunDI5C5tRfjlleHiTeh6LF6Zk2sVrnSw0LtOxvOC2sZ6orMMNErzJ1
wPg6qFm+8k2i10FN2lnk7L3h90BigB1H10qUGgxhSC6rrndvVMG5yRs1EqxYPmusLpHB9EMRdMGp
vla7zj1F45kWK+xbTBBburDMO1oML83BDS6K5DR3Qw7ChfxS10xrhlZUlLbbNqxj2bAkwAXqq0Ue
+9y7rUIQ011oFOisEsJ2dNPwKshg0cECMpCmoXQuNtzfa5JctP7kCdE5l470g2mAFCdYy22ZPPmC
4D9KMHTgr0nxY6L9VciRBBClXR4cC0RDysTITrnN4m+MjPRdM6CfpO6bn3B7l535ivD3GLa8Zyx/
2MhbWxIzAnj1vA94x6BL3vlmAMtLTAeonpS/WQYrNxJQTrjhaKt2UpebENdJsW821qFArcHOTxeV
gSj93aDFYCDBXDuhTzoNJm7JIsNphvfRzs6+UxF+T4EullNxiZu+ue/7HrKO4FEQFxYrv503Jc+j
wdpKkJyq0uW6oJWMaQzXqbx19K6lYQC4VOl1I4ttpYmZuAMtTLxYFNDDbrFIRIA7UDk7K8XV06Yv
1mKyY1RBvQtRsiOP/5vnx33XmN069LuPpkWpbCZaIn0ocAAhLephicclU3AL5s7c9pGJb9SoMKFb
EbwukGMBjKcRZvRGD7csVYy3MPU/vp/HQNw5ecHDc1jaHbfFeO1tt10zSKr4TOQm3D13sJutj5kS
CnsipVk3fUt0nrEuHQmPU0yGu7v9AAiHCgatN8E9vh5NuY9pWN7Y7odoYrFxi3ne83yWQWkQtSXs
6ndg5Jbpk2MxCix/G4J+92pBoeHNO4w2fgXLLVaV62/hPK7HZH4n+gvbpKuQOAA1U4jKkablRt/M
2bnrsTsp5O2paE6yh2lUmzPv0PzO9nmnZvd7JoPBoQH5UxJ4R/jeD1C1F2vZspQ12KtYZD0QMigX
vW3i9iiT4j4J22OaKMpM9R6nY3Qgu/tcBl56G+nuH4onn2VRgom2sZgadzZuxfvGR7zDC/VBbvMA
nKC+5GjnH3gEa0O5G150Q/E6eop7BiAKSmFZMZH7F9x6NnScnRbU1PAhjbQPJ85xEscMo1iKwI9E
1UVD0zYtoC0OVZ7kFrN3X9JVQ4aGjYrfMmzKB6t0sOemGYBQAYpr4GHnNeYu7PGvJF1xKWCT1HyY
+9bk8Ulpc7muTUaizDwFlbhfRq/Fhhjy9DSZFKkVkwlC0+BQMNn2A2trXM12LQ4xdP6bSM+Ri8RN
H/TcF1rJQ8Rq4vsuADYLpfJpgA0AJrI7tYn0jgsFY+zNSm7VjXeIWIKSOF7l3DY4cIzTpivCx9Jn
jzD6N42Pkte71P8QhNkPgQBbksPps/AdEx3g8cJxS0Ro60xplhqv4pBdS1EH89ZowndzEbxOaf3Q
hRZfl7AzJg0Yn8WsNTZc6FaNA83IacOBn4tbiuCGC5V5NZnqSeXLZVHZZ7ANm6boP0YWYCuKP+Sj
qh/9cOca9Al4XZrSbMpjKA/vJjPDpVf6ZGb9swADsJbSfssG9941xI+dYnrOgvLJx4VAeQ9TZOsO
3worEMH8bsJXArVCnIKIk3zp+PPeIlFc9kwX0rxOKp5LEE4fK6YVPhO4pNPsxlumD5wnTr2unEDg
puv23ZD0bHu0CO4QNhdx/JUvAphB8jnrDlP2cMztdnpPGrtYYzSHVUEov2ha5hP3PDUdaSW/IQcb
fncUAazLvi0Pqkzbo77agXB8ubbln8Y2uKYBj0qA6T0WUFKMaL+0MDeNhUlEeEdRBC/hMgKBqZ1x
20PZWdWAyRlA+cpO+hIr8xHGWcXb8ftLp1xHtagoh9ElXK56qqnzipjG9OxDIGa5gosGYzvL7m03
o8whT2BNtu1V18ccx0E0NazmsACzczdRsLGqFBdObn+FXnkTSTvfm824BQxIofxIQB6MyJpyenNK
w43XJR0jcPPT1uzMq7CYdjllgSuvhEIxVCfDyThoqPiLaMi6BdqAVyXHNlEPuJS8u2pg/15h0Q8x
hTmSGAYNTRWDEylWlgJMIV71qfOoJp1gMpVs7GWxa5i2V23HrY+MiNywLXM3XQqXj7bjW5y6IMs9
4W4J8XxYHoQCCSsOrRx/K8yXOli4OI3qajD9BAoUuP+KNWsZpRA6l34jwvSiiuUL3gy62V0aj5VJ
TtpAhs1GkrT0IM8I2rNTqd3Qap90E7xqe6jMmHJUXD9lPpHUavH2aQ53vUvSs5tiCvGCuV07J/uO
usV4Py5UYQ0sRjiex2uDJ54LXOuyY9OLi9DD9pWU+U6y3OZRmN06tvfFTQ3RX2falfUB7LfYuFbb
8SRT/t4Wqll3PF0J+gXxBSCaU0qbMUXCjYjWJeMhgxYMkf7SbVn0csjf1P1yMWQwLCg/4FAw7rAD
yh1938MqTf35qeumvcCpIrS1c8bj6dTbAMenp62fqTaBJo66Aa6Fk/TXIKqSqwzHqKOto642keIv
3ihcpbzjw6nWRtMq5laRavNpVz8n2oxqa1eqtqcCHLkdtWFVKqyrAg9r43T4ZLh546kZzp02uno4
XlNtfa2IQm/6iJhO3PyY0FlAzOjtZ72PtHEWuM8zh7MbAmmbzLS3vjfhQEzL8tIr0Fck/tvIDMqt
CAgQQxXCn+vi0421YTf+te7i4WVKvOlLwlQykRthu+e5W6iNdjj59sm+8LFbjhbuioguNSgf1tOE
W5hMERkNqz7nZTZsU20pRmS6W+I02Xu4jZf0c84e2vLVoMx8M2hLcqLNyWCnKANsON1m0ybDvqxt
zB1+ZgJ5VGcC6XVR5wZtec61+dnwoLbVyFbSQoyqDUpJ6khcDNo0bVgIpOxBYkJnWSN+IvD+tx4+
60UbrjttvU7y/Gn6NWNrW3aAP1uZw6HBr63wbZfawO3h5MZGNm/DOXlehHsv6+kdW0J2DZhm2tWU
AmGBTOn/aMr3JHyc2PAubbTB7NltygKVMZ33Kse028Ku8YzyWHRfAn+cV5QVL3NQa1Qeio9DXx5l
T6O5TUzHb0d30+Yjv/3UsUyInOTIlDypV+SkiYkfHy0Eqiroo9VE3fA6iIr2YqESYbKnz2yoR4y7
foKpRT4aIysY8i81a04/pBPuInHeHbvNdsbIraQU6Y+RnehsjlisIqxQSsNz2+7uaRq8mYokXtlJ
SwsLhyQvd1ocbJazzwKQQsqqHmKoaUVaDxiNnbNTZ8uOnTt/A+ZPe9EyFCP+EHYsFufkJ0v0inlI
qKAIs02r6xXdjG2yTb9P0mjJb2Cj1I6J2DrSOzSgA4FtOC+xDzJjbL09MQ4QOQmOtlo8RaUbHbux
uK607uxaQFniyryZp4IiiwJJeCm5erDg7uXsfTS5h/ToFsm+zGqeBfmVsJoLGOqgaCLjbASWu47Y
i/UZHiflEASbogMBIhZGmtOb6hM74WBKyrHDgs/6jQTXLtrjmCP1C8ensKbAVOstMFp5U9Pae438
6e33j9DM7EXWfd7yuploSUkNj7RagK3TOljOJ7PJOCVZNV5wWvbIDOsCOtuLP5epwLbIWulXxAqI
+wA1YDsUouZ5JIxcs/wYzfIlV3CXvMZB+qSR3Nh0HZuMOJtee1gkBFf3ZjrYG9i/ZEkanjO9i4m6
WFKYwW76Dvz5KsYHtJva4AswJ6N5Z/HvlZ1ctxGOc/o9Dlg5mRT94LgkL26aUq0048OOkoSwb380
49A+mla8U2XEE8pFmo0zAaA5XXSea7kzvZCWRJ71jIxXbY+DgXgIYNvKvkib9GLK3fnwio+DU87C
66VeFDWycg9Bw8fCugR0fXVKYu57PXdQHE/H0ionHKe8E/04nYTrbBt34O+e0POGREuK6F5oxwea
nIKVGVKHVNrrOuJ/zB4jAI8aLN1nK405sgbLIW3ZANVgwPe15e3NqZuPyWgfKQysX73UvQ+VR8wv
a7JdP4XnoCKzw6r7LIW3HIDW7OoQ2tgg6WLNlkxvcj/oCM4uctqiGdec+VLFzm4p1RGQhw8QiyIi
qRVRN8WBgJgMTAieHhW71n4JuJNS6OehusxliSCxYKydsuVC8EyZTarobTMLduXovdFEdW/Vzo2d
Z8DAp/hxbLIrZ0RKHvk3RQh72fFMvmuspjK3Y0CETDn29v0/Ypb+h37c+oJx1ml1R+HRbC25iwbE
EQQhdzVUPYuiln12XtfRNog+qxGPQTN6B9k03+NYemDEaVTOejR+4UORXTr7UDNPr0uV76ewY+Hm
sOFKAXexJtQ5JbzFVErdliY5UXqdW4+SISwyHTTsA5QgmNEEo9kFkCVYctpv+fLJlrG0x9PpESbY
jRn5LlQtw7wcmoHzU282kDPoiBn4twIg7TpybosE/Ows8idVzKffHznIBh0U5BJptzriBq2NbDVf
ksIuzrPMPjr4jaue+yw7QJd46PUyYAAfFd/8UAe2C3aLaRneOBWjQEpbTSox3yL+oThqkSzAlbOq
5mktdP1q2CgKk0M+i5ACR0jtBsA5iJRn2AcoliiVRtqQYexz5vrMJomAXzp0khsq0ZCp2ubLDZkZ
bH2ycCfxk4/1ne8KYwtG6tkN+seEzlSAUJPYJBgrwWM2a2q6Td7H8Bqvx2dnI3txvrupSXiw/Uar
IlyEL54wY01ox2lfrEReTsN0NSQRRx5gDGyG25c5jTm3dLf5wr7oMOX+qV+qvZmNt7R4XMGVPgaF
PGqJWKdPfa97SWPvnBA+kjmlVBoO4PpnN5nYoIoNfN6op9J5Ka9SZJNV5zt3v5Kd2+uAqlOdoUn9
aNEUvx5AGp6oBDVnB1NU4O7hYdyE/XSTINT+a/1Z/N9kUgxLIGWZTpB+/iaTukZR+1h/kbC8koHD
vmPz+8Lj8SMlYRw5nBQLGzXGqLB7q90iy31b3uXu8JGEeBYbm4x5551Jr+1LT1wbBcR6wKvlBD+U
G0CVveYu61AVP8D/eZiD7OP39///nsJ/A17hdqhdgP+7p/CUfBN96r//2s/z5x/6h6kw+ENYIIYZ
IuD+/sME+Cd7Rf7BBYHHTeIotBxNZvlvU6Gk7tERSJOe8/cmSOcP6nRwxplmIDzPxsnwH3T0WPw1
f3dG+JgUPWFJWqaYp2z7nwX8Jmn9FMwDLqyGukUqANj/TgGe8C7ajuPGpawOQOOmtj5L+0Nq3zKJ
n2ETZU/RhKO5YfROsDhrwqDB07jR3ucKEzSlbywjBnrNGihtlc2O0MYyjd0OXcwY94J4DVhKUAmD
dliH2msttOsazfcM/YpkeosjW2DNNqKKVT9ebeXUFz3m7Va7uEft5860s9vSHu/SKE4Lc95NUcvr
RfvApTk8uNoZbmMRx3tPj4FrnHkguodJ+8hz7SgftLc8auS9IoWz8U13C8xzZp0S3ScVwNCBJmOW
pb//UJPzTMqH8RkTu+ED8zCZWLccwrE+a697qV3vFNobR9TMTtvhKbTbmXN/D/zmjNU5XZsmY3yP
iT7ETL+EEyOr/9D6lP4I7bcvi+BtKOW4CbQX38CU72HO97RJX7v1fWz7TURrIgfl77GuT4m9kBCk
lW0uErhx2JmKyD93OgXQjXeReV23x8kmsM4yB5tUGGhc7kXhZx1E1XdFqKAgXCB0yiDUeQNn4AzD
Az4liDARSAi9/B40K1k1hf/TjJ6NibXN2Mn7gTCDT6jB1OmGKuvBSnQB5qXmVhGACLp1HY7Xjc5F
OPThKM/tt77OTJhMS51DEGJA5LHNdJcHBg0omW3DeSdzUf4jfQF9JiCQ0elkBqLg1eS/23Zz15Eg
JZPPRzUN7dXQIg3pdEc3Sd4c4qZJjxDZuOJRhg+Fqtt1F8bpLvKCzyzh99apEV/nRwLgf2Ql3nqd
LBmImDgze/+oS28d3IaM5nLDhXIulH/GyW562FCJmilI90yGggiL8ZJn4QUOvOVKh+pQwzmjxvTw
VpbglegcTEIgBnUk1PkYBO2KZ2K7w91WbmTHAjIkTlPoXE0fHzyds0l14sYoyN60OoVD6o0rhWCO
aNgOT/6JAg5IbzUOLvmTErQlG7mlGwelfjDfqb07seS4s/vgkR7AmrWZvel1KohOhnGnkoKQrGPv
aUZCal6mx6HgPN0u1WZQ5ItgBBtHY+ipWCyqXaWPkYHOI3HAfGoJKPE9fs50Yol92003dfUWjsyr
RY5mVep8E5M2z39dBWpyLsT7WO/Anp/DlPHO1wmpdJx2lm4SYv9ueu0AOnaZcSRbnwMMN7m0cru4
X5zfieLpBFals1iBw063XcgPE9MSdh3SjBIg+T9UWXrbEucaiHUpC6sPMS9B3Gv0p8dY579K8Dpt
9TrrXBjmrZ/Z7U+IYZ9hS6Z41BkyxMDVOLJRRrjxNiNmB0XgjKki2dK/yZK+ty9ryVyV6nyar5Nq
vs6s9YTXXJ1iix3ybFHofVkE3HqddKuJvC06+5YRgisIw0UVa7YwxUFXEpQTEHnXvc7Oyd8UHXG6
Rnz4Ol2nHE4sAYE71ly3U+kuG9H2nxanHT5wNkmKmJ70mmaXcPTg9D7dmixkNwy5dxRCnzxCfnZF
rMdq76BiOzoDSM6Qixr9M4v6F9USjHOwzwpMsePloFOEPXFCoK9fDstuXxVv4xiwSyN3qHQCMRud
V0tnEvEboS5L3KIgiK0tlRAfdkaqyalPtXtLjwOo8oibRIDAoTOPbecpbh0eNE+diJx1NlIQkqx0
WjIlNtl75Cc7O3WuQiN11zOhrNGe7Kui9XdUFj8ASyoJYTrLNY52kp06nflF7C7Y0UXEgk2HNwOa
u43bUmc68W7TCUrM0zSNBBkLZoJOgFo6Cyp1KrQiHuqyKXDq4rMkNroQHw10jjSe7tMcduFCwHTo
2AXZ/cUS5epqiB8ngqglgdRaJ1NrnVGVhFUjnVpdFnvnwhMsdZ7V/022EnEVOutKK8bK0unX2YIT
6Cu+XEPeISSzfnCzDLgzy9J19oSFZdiw1KXjuBxfPAK2gU7adqnx5PY5y5q4JIKJIwDmPOtXO3OA
gBwcl4flHCsUfSv9MqbqcA45XCF11+WaczEftYHxjGXwVswLfrR+IvOyJJw36CYNoFsJI/wi/AoN
xuQ5laKFRiHWPeLc2Rb29NHuJ5NHiXtdFdEb/UMRqkUB+lSJ+zAGHWuwtJUZIPZypjdrcu8RY1lU
cFOl9glLTJKdlcnsOtvVVbIAZCZdgDOKq2hyhoNlJ9Sc+ByCROF5W5MDWUcFyiW6zjEO6jsabjk/
Z1TF9N9JxnHEmhPzuo/TrWmLK6LoNzFC4AWG23Hd4FVIUuseE1F7mZnZbRhxQMlie9wmw/Ji8ivF
GLE5HOJyTobm0hiSm2oyf1SKdy0o7xzrUil2jSy1E6UelL4dFE7xavbslytrOJnCupZddkc8XeXI
t5nbDNxK+EJ5o3oJ+04XMHzEgIXp+YTqKo/mRPFSiZWf9T/drsTRxpQeEajg3G6TChxG0chvQpqH
qDR+ZCJuCRaH7PSsfeQZr0FOIaDtHDvXvZozyhCdmfBtMroXMmebBTroshT5ez8IwgLxO+31XlOu
VW++jcp4jSwCwH5ExF7GT4GvHAB6ztreu/Q1DS1ZNJyX92UNKNkCJQe06zCz0N81PeOM6uTz1Lc4
+crdHBjRJSrRrdTE6XHiTDm3PMwKnd7Xgr5JTdaO4/5tmE7qOJd4T0aBXBJGLR8LGxMX9rK2xvlV
TNhULxJivCGLNRcU+DH81Bk4ZVMH4GdDPeTI8EFPnywVcs4u66t9ktC8FWXHhoXVVnb6IowDtbXu
DWkweWSMDwnTBlBhXavIo6UXTcUKdUXQgZdAoc2A2XFrLtV9vFCJKgOihJRJrUQ8PRYJX1pRwCft
+vAVDvkDof41RpdQtSwUJA0QbpMc2Zd7q/gBY4OPseFJ9h9OZcwbsmUL2YGWtXZzquP2YzJTKp2V
y+fksQVOih5OeR+bK9fw5bqPOwssS3UZYI+mwXer+l1TAyocM2uF4+LTb9r5/7B3XsuRK212fSJM
wJvb8o7Fojc3CLLZhEkkXAIJ8/RaOL8m5teEQiHd6+K4ON1dxSoA+Zm91wakIqJ7EblIEkWHzyFA
EiwzsnozJqaNxDccD9ATFLDmYXqGjr+2rOewENe5FemOB+mbp4tXN5GMiOpdEhXXWXGPgeY3Sezg
Y5ap+1bwql1s3dzQfxSZd6pYFEENo5qvpuBWNsZrkjJaVzVSwJYknBXzIVBqjPBI52X548KVqPSz
0NipLQhlOp0R1rA8yKqFncFyeuPj8gA5zKWQZC3nA3pqd3hs2uZLJQIYEvIQ4qzKTSaW+rVHARhE
P9LSJzVxVvt/pd3eLcpNhX9zUxGuVvGMzhDmqIxHFpq3Z7KXiU0gtxI1iLKdk0fm9UryHzkZRUCH
vENls1UiSD5zkk0YVXedJu+kd0+WkVDSfgbcgOx4ir+Nd2QTwkOt3wJjpYbBtJDsqYBfOtWTnU0+
dN3Y+9xEJxvMsNMXXa1qvIvRxph0em7r7hADP2fIDC1idn9bxh1zYa9bTdCfmL6EQMqq2qwjRcJb
66z0YfMK4iW5+5YiOwMcXdjlR+bRC/mjdSaAwG8ZRgpH7zzb+mPJ7FSygy763yXZd3aZXMPjfJl7
9C/eTG4K3xASvrsKMepBNDydVJG/qk5dQhdSzD+JdyPdyWy0J/YsBfpk9HEivTaNsReQlfoJ+A4T
pIBIU4aKnHNFRIyCfpOs2WyNf4kZDQfkxyKZIm2gXE+yek0XNHjUOeALMVDbRh6v3CQ+1JJHbgCd
eFuGTNSwQa5lN1w9h9Fe2cvXIAKABPQDrcnENJbpZC1vXt9cIgetZx0ilmn8+d01+9/Gsq+1iagF
6xX9AqynajJebdI9X5PhQwgmWtLIfxEGgCLzHPo0Bo1V9wzJCKr5YuO1NOJRAIYB9uZVnkbVuqEm
3hiUJ4vWpOrre8nQ8aaXFXRBUROQgCXbcjxAvST2seTozSb35EtYSnUecZh07UOuut+yEHJjRdWn
NlJ5KuBi0PSpndLVGyEt27CkGfEdF3j6sJyViyxAJ9huUue1p0I0yvSSYijBZcuaMsrDB8bkh3mq
t2bS/QTJ9CtzuOWk+j4ijX0mVRfOk4ekMkrF3gvKDwZJYPYtwtHs+WA3zXxXMkCGFgCCaPlhhvq3
QROFSaFASW0hP68KJFYtn0eo3fNU2+LkFJy8Uxkcl9lXYXoPy6gcRjw+K3Ui9z5Du/LS+TiJEJ+Y
+BGGzn0ApPeeCGaIrom4RQwPVoUQL8TQhRTfxwwC+YM7YIGvkbDKa8f10ermfZ19jOS/MevzxlXE
+G6wpq1nd6fclt+Lx6RhSurZ1cWpomtLk+And0aEnJ3Nf6N/zLr+SKdim/TiNY08HGCpAg2lmHw3
Jcq6EkMKUhYEczxdBgs6ZrQNe7WNy+mPMrlSktG/ppKBqt/mvwUj++UK68A3uzWS2CD5NW1sKFkQ
PxeD8V7NCSt2ebEgGRPICZ0sMZ81G/KE833UyD2a4teN5B8/xptFYlwJuYv9wxuxET6Mmc8RUl1l
dXvQQ79JlX+rnBHngNaCKb9u5M5csLPjwpkJMJ7T9r4POk/XoL2xNwMVXZzRxwmOGkKsFd3x72Lg
CET3zvDgnXQPJw8YwJCCFMXTA86anAEm3ocsYoxdpS3KM4VIpZzXk3BCuKTBVQBr8rX9Ihbsnu9g
rwn779kf76IIKIAERNiIQ5Awbub+eceH8pB17DIW00ptm0vn/v7P6wCKef8Hb2vh8a5juGRlI7+H
trznDNgURfa72GmqHq4ejNxf/PuLR5vOm08XwzbxM98RUs9/8K1IvLa+JiHHAnQ+DlsRZlBwmT1r
N7wmCMGsoDz1PV9fama/uSe/RS+2TegfmtSE9NOS7Qjk0dygTHjtS8O/hPneaYtdThu+LUdK5LGc
z5HCE1/DqyyJuwJZn4LwxckPtzTN9g3FYDo1t7mpt401Clg+CT+tCBgcFcaSS6LfyHk+mMS8rQdD
l/DcMpaHEgeXZ3OIcjoZffI1mIMLTQCKcK2Jdy9bg3wTx0T2woOrKUxYVzreKWYqqBKKzww1o91z
IuA6W2n8eQkf5SpnV44W3bqhCy8Qt1H5TI66M7r0ntbvj8v3s/WY6PchqYSZnH6G2Gw3tWRqNwHn
f0uDLr9v6HrTA+GVgEGw2jHGI8NZeCWbRqJTWgAqTqv1UTpmw1wBfxZ6f9azzlsmUCFT7o+7pl/3
IjL2Xr7cYP3w1hrqw2C/TvYYpJqJZ6s3gI9MDPB52hrvSutUq2w3AGLZcazFq9x3fhSQezwKxUMY
N8jOCcFh4TdvtAO/2JvphXTEBrKoqb8B5sLmKMv81JvZm3ayMxUdkZkkI26DnMFRXPDYdIXObmFG
7EAApgAbAoOp1rt2AboUPiu9KZtWbHRMDvAMRoN4DqunMI+/OHL0ekxK2AZs6Hi4+Y/4WY2ddAO5
03WFNcWaH8l3ubXS3EjbzR9EODzRGvNBTK9IMeqn2g921dR/ZB1PqWTIXv12040MHMgrvJPt+JRU
nP1+Ez/h3Obmt5Gly/gsPIxs+qtRKUri2Cov/bsmr7oybJPynbogRAS5VUQBrYJMiUsFxQ35nECI
UwhvRfZUsZPN9Bct5sa0c+fSKwNkaftpRdMyc+QXyjxAEwNap2wzdR5yPinSXd2tQB2MUq0sLlYR
A2tY/sZHDPc6o7ImC2zfS9ZrIbWrLdIfeAvF3s1ShSk0gjdLJ5dZLMiIXxY1tu+o9BdkfHuYa/U0
2DVC/CW50dQlxix7FypmrSVy8czkuA7tWyybAXMXJoeJGY6ummfEUt8DAd9saMutsHDhDkLTEpOs
6TLM2ISL6lh1SP5EgnbfHNlZ5j0TQcvey8XO1jfd2mrKZjdK+kKlgPgk5SZ3UR0SrfJ0jkrCWGUM
vZaLZ5gdcawJQrN76y0JGnoB2Xzn5JyX/bdDikCceAb41eFrIsomdcnqNIaXxAZADPQGRKi5t6uN
6/HTOD2Rqn4DY21RXAy4O9yKqNRafcsKFzeB6KzPeaQiZtn31IfraQ7Ay/TlVzWofW/yELUmspbG
WRjrUXqfmIf5+boBor47HYfcPYWl+UsYd2Ff8WWcVW2ARkn5mJwsxz1LrZe7+V88UfuwKhGUZmjU
KtdbYgHnx4kbY2OM9Xls5Zntw7MImgRdBDpXLDnZZJCBYIc3DxHAGTDr2ZF/Z8eAgodFr0d/mkhK
4xbTdC2+JneS+6HW+2nA7esmCZs1d3gRJUWTCbF3Da72MTAdoNn2tInVGEJ/GsYTPGCekdOLMLK/
KHBZvNpHlXbWEa04wEuQ2lg5mtQwT56SS/ZFtKSiWeEehyCoKEnXYQPkWPuS5F20eMnW6YNLGIbl
sUgrMgfci+DiRZc/B+cgwyYQtN8ljOVNsGgjnelgzJaxIVz7JzTjj3HBw6et2XMs59vYQZk8tdPO
zT8ZfLQoZsRj5vKGQuRHM2BjI3KeBxsMWJL1J9DH3z5JitsimF6ojMqDCtpnlRLA2yWL6jcMT43r
fBIu8TZaGQoih0SgDpB274r2infp7NaI4i2wMI7LWInxf8P6odyWnWdshphUuDBTr5i9NBLflF+F
4K7LydKw3iQs2cpvg21lGE/AelZBJb9qpOEMYTClgWqHC+Zz5h0D7rqex6gwhmNGlCo3hAyxic53
XocvsgpvkKSPo2SSEVgB8TzdMK2zkNxSQLlAkWLC6xKt6+/G5I7M3oGyDZyuaOaMjjIZvwQ3d1bs
dTgepMHvFUG2pYvkURrR+8boytk1Z9vYS9DehJ0HVnnEdjBjc84G2FJmHrHpDlDxG2i5rYZljhiJ
nSX12wNUk/Inhqgh1IRCb6B8zn1Ceqv+TWLHq7xYPC6s0MFDL02/BSmqhsKqYaWOQ3RMldHthIV0
qi8wR2CuymP7I/EceUKbuoJwi3a0nSwonYwFVB46R0iN55pi5tDp6i7yAz5MNwCUGxA/T4XNhTSg
jLHFMSTSkcIQB3g6y4tWHgh+kibpuMA6gX2H40hGIA1MOjKgD/uER3vFnxQEfAaJx2N7trxHoy9/
opbTKhyvpHC6bJV4KCAAhVo+M27qxj+QMcdDxIJi7SKv2ij3DRLGQMvSI/lakjSQ3JJdJ0k/75jI
ys6nxVmkdJFX/smdmTgWzFZ6mPY5cijESmlDKNHEg0z25Z0AHtssWWGRR95ia5pA5QeH7kN6INmw
AxTI+9zwYbaN6its9mzMHiIcCRh2nTO6wPnOF+FFjfDdTA94uodHnRypXzBK89pbgkXTYJZnUpOZ
AZR4FyPjK+nNat9oxsRRBPAIiTQyQ+KNvYSUPTTOthXzA02L6m4AqD+EYANnz+IoJhELgjLHsYlo
zOA7i1ivzJHojwN2LS8dyLjk5qPGx1UUyG9Y/tE2FvAYvdxUjyGyEmnE0VNR5y9Icfr9ZJ7IpYNj
auXIBKTAnKft8NLHNMyc+/Ah2mfDCc6WT57ePLN0ybUmtgWpH9dNeJp6hYgLkUKUVw9oKYlBLclQ
ArD06YMlWOePYW8YO4oFbwfDAD2Z/7fvHXMzjnQEqXRvGHhfHIagx5pDtXXomuogas9zLVdORzlp
Jd54zDKx19P013IRtcw+Vy0tuGGo8RKV01mWlr9t9AR6AK+v1p7aSoMobatoTpO2rpGqyZLTwFMb
/85xwpnmSQaE/WFZYF53lHnqgdvGJMgRTzs6NacEMU6fNiNqZ0/sZE8EgRecG5dz2cLP4Ze4smoX
+qUYRbzl2X5w9fBtgs5b2TXh23zz9xoV8qpQpHBJkmoBpCXzZQZINQvp7Cgo12PbcZ/7uXOYX4qS
2aTnjk8xSOT9KL7TqJD32m+vrfgzFsOtU5O+1IsgUbrzyUF6vbFDA6+UO55IHu139L4u8qD0PQcY
Trf3MVQlyHDBDqwr65DMQf+X7abHjjm9d70x3vsdo5+otV4MQoRELu8sOtGDNZjGBrr4A8akuyzP
2rMrkewUpvWqB3MdTgIIaYfUPVNyx24QxwFysFl9pF6ccy9FGLvbz1K0lCnEfs0+l3BWpMOaxAJK
DBfrRAaz2p9J+XOjDxMHyAI5eVah6VOVj/6KhDsGw5wUdLMXm2b4MDBhqauQVXriVQfpzM9xkpqX
ifjUqSCy3ZwPad166xCgups0K53gkRvMYu34VXbtpuTqyuKvi9NjTWDcp1FVpMMx8ES8Gh18O3me
I2DkTVG4m9Tb1BQOWzysrT0CPPW9XTKU9+HC7QdRb+69bK9Qh55qrqpCJc15crtdly5tvpFyeTg2
+tAoODnVI0OqVdDtRWDkj2ZufUYCzRW5GJC7hLkptZw3iGAUwX75Je9PQeg7O2f8LQSsQLt/IqRy
6zZczmPDwBjFcPIgfFgaMwxcVKww0C9myYTYiox6gzgh3kn1SArDdKXaZcMV+6ccg9LObOjmMJcc
KsvbtWNLiMmcAIB1IUiTy+X3DnMGjHFbv5f6EpoWvjIixypwz3cBAiR84MzNd5M05NY2yJhIEdNU
tI+jYEo16+/Ag05v4/beRtN05+va3Ge7xVBdk0Nwygr03SPas5BctF1wCgxTnUl7ZRq6INv+v/zm
/yr3KOLK+j/Jby6V/P5qf/5b8tG/ftf/hHpZ/4HjYhG2eJHrwF9DefWv7KPwP1yIXosyBy6KE4YL
2uI/oV5ocxyGrJEXwNly0dv8F9RryUUC6hVaDmqU5Y/+f9LfLOqaf+OSmBav47tLCnkQLp6U/0Zg
qjzZzB1IA3hFDmM172OyWQlxuKELTBila7/vDwgJtqJI9OpKe5v8VQ0To3/71P43qCsbq83/+k5s
M6RBCGzSoAF5hFa04Mf+DQ+TMAtraojjK7JaByaXs8X42b8NqEDXWEGrrWtDK0/i5MSM3iyYYTKq
OJuN+dB0zdHsGZk2Cymp6dwld2IbZdg4Uu3hFmBkqXT0o1vjG6glKTkBYtGgDCCCTMOhi9IW0QyD
RIuRhsl8HAH7pUtld9Jpe1O2++OG/fsAQ3ZjwIDGqOuS4Mh8iQRoQM8AU7Vv/Rnz+bEm7TNql8Bq
JqwaracJtJgMT8e9ztNvVhdHMXkviU/hbc7edhnkDRWs84QWpnVPsylPael/xkk/7fx4gK4dPyuT
D6B1hr1TZf0mLvqrXdavU4t1HSUNEQ4HEfErrLKmKJPnni54RSlO7wikAhM5SgLkkFpW81Njg7gg
AQApU3uPgX9VluW1TRaqNlPcvULr7Obf6DihZtISNgSyR6cKShUgRvNARFPhs21DFUZAHwj/rbMY
bRCRpz1u02yga/erRXpxcS32uyPeo9Gg3jS8eK+64jmu8SChIHpK0hndjq6hNcMwmIBVZBUjnqwU
kt2l+xZ33cntfu1lMR6mpH/rfA63tRvg/owp752s/pStxv8Xn/OZJqUHkdQultyGOIS7OX1NGg09
tWVUNmJnzhZJjynvNHpjtLXirfaMNzU+dsgPNqZyIOOb7ortMozExlYoRxjuZLXcm/UZdcoz7rt9
NWJ1wFzX+OGu9OyYBRDOLGHKZ7jR/OSYjotMgujIXhyyibbF2BxdAgBZaiztSmlfOixwncWMhOxO
zDX3OBq+Rg6PfwSxYaE/zGxmXDhib480prLWqsZ1SvCBH6Oc8dzz7E5re2iJ5PRYNLRIda+DO95Y
Rm6Aj5h4Ft3cQY+JeceMU2gTmV0dWAjfdXN3rIiwXFWm/+IbKJno3zt77IgcdrfanB9bBlxMcj3K
mqXVLkmyJKa1W4XL6Dw0KMLZnWxMYuZ3YhxO6Odgr4J8BkmOHibWOzOVrxbQ1VXll6eic37mSb9M
SfxT0NZTOt9sUTo7oobosbPiByglZNNR3mO6w7cs9MxUOmnHfaJvYhrmHVo0nEqA6GAEHn2vavZl
NN/zltk9Jzb1ZCDmvTK8aGvM05GA7nHdoCUA9/IayehqcBePwTSxmuc9gYfxVxnGSv4xm868jxmf
UdN+0diDrjByprXIDLhLZceMXA2AafIOt2r1BWBs3o3C2+MAxsKaWdWhE3TZGIoDa8JldssJNFzN
PVoc1x3uAMGTTNTaZ4eKiZCbN4+RVz3i9cB4EDPF7J8ch9vfNwkkSZ3kjoylPy299fIQ4AnxbsAn
XdcOi7jMoZireCusZg6NL0z8wOh0cUJhs4KsvOlFDbd2oZnlEazzad5bAauiIetY8gQkdBK3e8vz
lzkix6JN7lMMLQlGsKy6oTqxA6WesGX2azGb0cbth6fS9fKD1WJuDFK9CmOUF3jbdkkSvEf17O1Y
De/mCjUle/SVYu6/x+/+FU0GSK48v6utKN8mqt6LJn6QFZp23bJgR3SpeZXBdPJj7DVfwwz5Rlre
W9YZL2NVY8OavUOYSab4c7pRaLRXLHpIEp/v+sIbrsHGJoV4ijokih39jCACxiiJSUgG6wmKMudW
V//IJoiXiJd41xIgMwTnH53l/bb2yr9xOj/2o2BNY8K6I4FF15+hTPQ5+26zrGB6x5Ow0SfcXf5e
S0J5CKLapdSDQIvlfesCFMyz8Wx44ijZbQwNbIfRlfNRFdFDOg5vSVS/+SP5H9EUGmt0Cj/jruJi
2phzfvLGkNkdc/+G6doaKBHuyZTWnp9o56OGRyFn+SCqPQCByYNyUYCBk996Oalqyh+/kGyzWxV6
R6eGR2T+ZTVAM+KNv01QA6JI6NtE/NI01l3WEWwakcJJrXpPn7sdfP9ClAQLuUyOeGYN9Idd8sYQ
4qYt47XNX71pfCYZYu+bzaFDLmb0I0Y59VJa0Pzh/ASTzWyOQ9Hy1zzJX2NyZmwYA6pBGWACVtvw
aLi3DUaN4CKeiUt7jgNmQplrfCnTe8qizDqFKdP/eRh+R0CNuR/f5iTD8WVWxl3SD4hEVXGZ6n0l
czAWhfEqGnBD5JaL9ZIboajPAzUGr0U5EyXCgITRbfbGLvSclOSeAsEy/SHcv6a2sDdm6ZvrGePk
SsYsjgOrXSDQw9b2Z/fqG2wRucAaqZ/xVuCHwzeAPqQ5qprBfda6e/LxfJYD06ZkuYyrIXhg8Ves
4wcnmlYaTdbs9PO6tPSr9viCBw9WwRhOTJyL9x5axomclbURmTxhmpF8i8m/H7DisoAyNjFJdG5L
SHJQxDtWpMhinZMNGKKAP/DkVWBUImh18uIAYF01n7Fv/uYBgpZwbHd+KIJt5lnoZYefMTkB10xv
ZrlHAYvaUFY/lR8ChKm8p7IltoCKgJbEJYiY0mhx8LX5QLROhkPdfEkL/VIv2jG6jpQkG55Wqkna
XY06NrOjcp8yJKLhXgN2e4FeyPinzXh2g5izLLfaFnJ6GIkQQa0SkJ/EEK/xeMfDnFwrRgT3/cQs
LCVUllJGkCuQ4/lN7QRmCBcrpieatb7lo67Z+pNmsh6m+slI6OxwbHybbnnt+upQ9PLXknjw2kWQ
V6QR5j1NL2lX2AUdeugOV/fQFCg+hIHLLR8PqdMh+Ay8F9PXUJryu97gJaCMeaupHmhx26zZ2cLY
DwmDWyKc4n4Krq1pn5WJ+9nmzASqpDjig2E729bnP7RyJtL2uq/9cU02NWwcMT5asXXfV87fdFFQ
VeVrby3ZmECV5mHvyWq421uT6z8DlFjC7MKznaJ266fnNN2QDBqgYzQuSNEuRPP+GAkA6B6cUAia
w6yRFGXhNCN56vZhUV2pv6rc/qiz4jZ5zYcfMANElsOwZiKJeqkjiU/3Fqd2wVATlAqu+gDTcxsh
BdH2Di4NxRWOZjX5lzYNfqLMLk+eBcSclERId0BAYNcnhk+OmElMPbzITThIViw9ugeGvPjimKBJ
ZEYCznpmTY/TQKnd13a/6/3eOLlp9yo5FB2T0EqXUDZ7ytu1VNUro9UtDyCX0RpLdYSTQ5NBDi2S
doOnjvN5fChbVH8MovnGKsCrw9WsmaO35h9IAg99V71KWv9VKMf6njMUiUWdm6uy4I4wFQticl0Q
Q0sYt4kvwNtEFJdEXWlu9xVXG4fudGDvmB2iPr2OtvaOhdWQTEbOMXM3lq0oLaP8iLc23/ktbmmV
HvuSb6Iz8PdqUhV9s+t31JDolQm+Rh8XbfsWnL5VkGQJEiNCVeSO6o7e6Q9AW8TWVcOp6d76KmRE
mSEUyDrx6TfVKeimepc2TraDEnVouwHBtMBRv54Ge9fwvtj+pBstGvJ3qoxbHiny5ENYji1y84bd
2Lsbr78ym7jijGBEWCA9IWi7mZIbJcWDkTLlqC1kw4OZHZIougs1OjVqvEMumTcXZHmPJLiO1qU0
LmwingcsC8mCTmAe99bk4zHF/hoP/qHyimucokXwu5NRKbTyw3FB66aZd9Bk2uWe+EMM+0EccVmg
1J6SbeMzzLX0W10q5mflBYzEO0eL5F+9tvitbP2Y+/Xb3MjPpkn+UI1RmnIxmETeRzc34smEFCRq
+9f4EtXhs2vyAC1qAMSszZ+LZl+xIE0n/nshZpZgwTBrHDxYEqEVPztl+JyZPoI2hy1udYOOi5zc
t5bjNv8TTM1dJqJ9UaL1qMsbZNzdUO79MPvTQ3oGYoRwLURuCGieFZD+ELaxb4v2FU3woQ/l50j2
mZv0AE+MZyVO45Tv7Gh81Kz3xviL7JFTDA0ht8hwRDe14tsfNx40KJO41rJ0PyXmK7nNIv0ajkS2
QnYCdYrkwCkvThOAJpA3w0nfEJZKy98sr9aV2e+Q55jbjOc27U+zm1/rhrhQWd9S5AElfZIn7p2D
r+WTT5qkgT+GqpIjc9H+ojB7dx2qSlOzcQAQE/fOKar0IyuTU4CEfJXITez5h8WPVkb1fmIFIhZH
jJddA44QoMCfCaKOJbMob4K9UeVXx8K1urwJHwCooW4mee0rJ2hu3qgfoQDdqqq+FdHSrjXXxWyG
7/5xKvRbr7M/4H5ehrSB18jhJrpTHPKe9fA2DahSRF9c8R2p1V2fsrzIJLM8ioR42dpPU3HtFZ8E
QhovRnQnzKuXsicKdPRspZRzPc2b76qT4v2aSfGbjuehLG55wK5hjBYQY6z54bPfoBgel5caDf4P
TJTMANSh5mEV3wWYNv75Df+8n7hZRs2Gfuxag4L7y67RePMnj9nw1jv+pstCitHYZo+HEUL6LCbn
W8qby+PoOfF5P40iKUyMbzyN9+lsEmSl0YbyrhH6XjrkgstFk6f9El27AVX4HJnlzbUOXROfEu6s
CiDHiqfys2XHb+yu/rlYAdww1kTtYhZ3psUcnC8Adsb4NXQM03OXcDuaH+BAfNLjcS7nA37ajAm6
94lQOlkn9NODV4KIqfu7vlMzGQeCCf/kf5keMYguSZUuJ+TGDYfzNKNbJTo42aNBPwnMLMDN3MeK
Acemd35aL/bOhqK6bPV7DTuS3I4rmPgtjehDZ3cf6bKktBUGhGTp5UzWsQNt+mQrb98G4yNWewFS
2X0s+ozyHJbYFHNwhKjOfTO/0fw5y/jijcAbtTbzGO8wQvxNUnt4w4pnRJFFxQLIHv3Ppq/OSTF9
wVm8qhkZ6eAZMRcOM1Vvq1C/74aaTYai43XtUKF8CNtttZ6Q+EaksWbDqUdhunGwzCERRrXJKzx6
QobbYcJMzB6QVEP/3V9ofCKdv2ZlusRcAFkIpwPchBobGmUvPrw/TVYevCGdjrHtJ2vwqxAWEHnO
KRJpbo9kB4UwWbF429uivav6mOPsNWJny7nnlGSnVoWzwBxrtM/Id9eS2A1z4IAjh+ZSw7uF1JeS
DRwYnyKcUf1Z1BZDmtgrp/ZvudKcv6X/N6mbafmWwTS1e5A1UgfE5jQzAS0J7UfpEf1gWG14cF1v
Z866eETzsG6N8C/I1fpU2M2mxiS1ggQWbvX0KyxYoy6JdJNqj3aSsjdkYtTg11EJRNFBO6fYV9+Q
zxZIDQtbg6KLFgDrxcCOLeC4wh3K4kKln6GPLUPY7VGFUO+m1OgBd2h3jQS5v0VRcZeL+VDSmNWK
qNkh0wO6zmbJLkQRNWOMp4O3yeAtdpPDjmLy0NuabCuLWYs7TFvhOcr0tzlQsNA8uWlTwaF1b8py
9rprWHTL5UwNUjSPer/8BbznFJSUJj6Qg3MskDkJAXlLhyhSkEopv2CHjeIY0sm9aJgYFhz4RXEN
a6/YZiDNYWeKx8WvFmc+Z9W281nJCQMqRG7dooAvGdsN9d1M+5E7olmhbeFWNKzizOVtbYwiOaeJ
nBBzdKe2yyuUv/W4DR3DpHBcWrigJqWFTsnUIYavujmhYyOoNOfR3TTOXy60dUqlks/OnarN3TIf
bJtAARD1H8SMQk8WvXnXWAPoDQ70wTduVUCj2LDizCIIRyzDETfGB6XHtyR1xSqSqd5KiKupBQFR
QgWJlv02UcLtPov+Ogq8jRyDW0xf1hW63WQVYX/0mohvQuumIn4dBYgiftqgFdcnJ1B3qWD15fUx
1obqLStaEysaWB8IhrPmNgnjIT2BiKJxaTahhQks5FFTh6BTJ/ji6wBAFcRWrNN+7m1jxO6N1UMp
TuC5ata8W6Z3/kb6IX5mWNbCfG0RE7UZZ3KOXJLlILY2XT/2MYtEDz1ApCndycjL3AGiLU3pphPt
p5NG4QYn8z0z+HC/iH9OrkWoOg9OAJxHW8vvpFFvkDxxWPZ1QF5ew5LMAaExKUpzRIyEVa652gCy
MW1APxRvh8YEBUUuIw1/1G65qGhkuurokqSFusC62hMPbD01aEajF89O+iMZrZshiL8D1R9rspq2
SCQ9pimonFXC4VMXTLicgnuNrAW0w6FbnkEScQtWPwgCiZsFz0UW7d4eSnvf+vbGtuAEVfMivprA
3PKQUWV1p1RybiTB1bCuylszXXDJkjXspsDlOujSRNWg7jdL59KpEnlQW/+tuvKh6sgjC2L3nKMO
NpjxoLidPyrsB3xmUKTQ44Hk42uzVY5aEPR21j4anj0vfBfGLipa9a45Pcg63UeBV/EYcNytLZnT
BO6h76sSEf2Y7nLCKBYAHUfSkK2Ts0A5AR3OQBOxcJpaKy3WamzVuvkSNvpkH+k91JiJGWfrX7OZ
HW9XY2FJZr3LzeEptsOIUnZ6dWYPZqPxQDD45xQ4Dwxb5nMiU7GLEc+yUuUzyhxpbWbXhmDt89AO
41XUuH+E7Q0PtQF8BnXD2Zj1k9m+Z27CojAKGDo6UF5a/eaUbJTDooVAldGfgVhYDanFQ8kE4WLm
rrcNfRfl43Qde0NeSWpjLMe6vLeQSanKTLcslog1yt/YTbrbQVlkpY42647BSRl2LVNPM2WUO12L
MQUjJqNzG3AYDKPLQLXOvL1l81X2hXVOBrpGaapbOuFIS2RVoSUVJ8xVdKRSzZtIjZ9tWT1FvHMm
iTLcaUcxcPZQBL4z4J62yaFaK8VAs++6Z9PKrGs6jQdbTtnBc9KXrKZm8dzO2TFAIuQMOyCKpS0s
3V1jGwjA4Wuarv+IV3Nia/49swzapmhbCNgqOU36AwACJr05dzSZCpPjto8ODkFW/vgP0P0yVCSK
KQ6Hl6ytCcfDELyF9F3uSFFn6CFNxLuwbCaB4B9AH+EGyRPBl8656L44mYKLxW63jNsd5ucjTtJy
HZVRAyEovs6pSbi7l5z8nnj6BB6J6deLno06sMctOuTNR92rVxel71Qwl1Ay/x/snUlv5Mh6tf+K
4T0bZJAMkgsvnHOmlKkpJZW0IVQaSAbnefj13xPVvsDFxWfA3nvRja4ulUpKMcl4z3vOc3r8h80d
gqFBLh1HnTSqfZsQ0Bpi61Aa6e9I5NHJFi11EvSMkNwmXNJAtljcPnnqPXnyKfScWHxxQPBukvqt
Z/g89c7w6Wbqu89s3jEBTaTNBAU7o0Uraa9BUbpsGJxsG2TmdzaKR+CKzKCOmPah790VnQJ3kvcY
ODFZ7DPHByca1dOmKzmysn4hJk/omXliOLl9+lwqNhdlVtYbK5UkextOTsnS8xboorOJE6uShMm9
ej7MVq8bR4R76IrgnsTwurdmhlVvmHYict2tmrAieV4M81Tl8PlGbx+7tJEIyQeMPFsai11LzUBW
TUwSAMKAmdFgoun5PYfkv5FDcvisWyJIJl1i7ALjc2Xs2jJ/hwbJEzpngOWor0c3abTnUrVI08Fe
6bgQZa3Q45wfMnM0vkK6yTwkdCH5S4vR3U5NsjWM5TuwSIIVjQlifjrICq3Hc+q1GRLLZnflkQWp
EAHd9tQP7kjgew724YCpDC8LlFmTeHJTcaon5NkAG9O7x6rfN8NCU1EnfuUDYLJoqc2tZX9iQzIO
morhsdj31PSiTP+rYlFATtzytg7FzklHTFmKR1+ihXqWWNULfmz6GnR6NJgvc3NV9cVuuQbhn7vr
OONychMBztbGW2yPv6elxZJh4MkbVbwBgEjk12EZSl8mZCrQdRxf2HQOMAKt7iGss43fC3/jKnIG
Y3KpChcYLv1+gvnbq5g9pLDOfO8/gIrZv/EYJFlPXRsNGxTK7YqQ7kqCmu8uh9HKipP3CR9/i8fB
iN9YmTwu7H3WEKxfkzh99yd1Gbz+8erE4bceaJPuM61xOUzzxoNv2zFvGl36OS6cs0RJXSm8JsWp
YQKn5Vjh49yFO4HTMch8Hoq4oCf7YJntSc/NvhTHysSnxicZ6+qeAviLrHHPDdlnqIIvN0F88LLz
OFzlTGVCI5xrOHfsc43qMITeeHJzF2NTubwR0YghcdONbPXZujC4f/nUAKzGbeUrmxsrQSViet+z
LV6G2BC70CmoCp84s1S5u7IE/G67wpcbLGcKRcOV0fMe4m3/HofNIcq4djETtuVRCexhxKCY/liC
4u1Kw9lem37H2c6aP3qzwkIGH2FwTMzaxC32VZh+T+CP9ObgWi3z52TNG9p3r05mPHmnTCWXWQTX
tByhD6bVPekg1tDVfQfv3yZElPhIK8auC8fHLjOugoalWqhLTApsilCNU7kPQmPrt+FVRdEPIM/3
eMxuS7d/hC/2GBnrWaW3/szKqU3Kd1yNh1xiGOfpxQ/o7e+3WmI0r4ShPkuOjyED24Q8O/vqvZX8
4xb3Ybgf9QJUE4dKGgFX8Eeu9NEk9ltRtYQW+YQuDRpCDo+zHx8DoDzS53MqDiQeM7wWjVCHHuO+
PYXmqyPtTdxQPSnxFDnDY0uiDNBXe/ItxfmtgLfP4ZH/LnlCgxJIPrnnrt2K7GADkC+jwqhi0xmL
JzEOr5KqW9eYt3Mn9rhpeB31VaQ/aOr5uqR8tJb+deyL29TiZQDuRqdBsSuWFdLhTzx2r23NhW/g
put7shsmeQWfaP20nFrudEme31s+cz8/EQtcpmYE6e8j4cg7C0pKkNm6lMZcfF2f5qAuIDlvw8K9
2qJ7zWKOcHNxT0EvEEjEkj9XPtzJvpZP9YD8kKg//VGyPaWLXNclf6OZIqva0THveKk1Y8xBKGOp
9WPa3ko4zQ8GiksXGk9mctciNZnu8BqF/rVf8j/votLoblsstWUUXMFcrYa0/550gItB7aYm0VXo
aJfQIS8KXit6kBlSbBJgDkmwIQJd7GXzrgc/dc5Ji2GXplQEL4ZV129NUKb7imQZrAzq7ifjupA5
4zJme0YKbSGNNkzllts/jfL+g6vjaokOrnmzcdObP6EwX1ydbNPk20Vn3VydesPUQaKSIFxDIA76
NjMQCTl6m/JT1VGopQwa4ef6p2urh1Ln6kDl5duYqJ2nM3eMkeiNOofnyiRGdTc55UyrTGf1CkJ7
I+G9ED86N0hypDrX5/Jl6ZyfqRN/rs7+VToFOBAHjFma5MQDjZRUrX7ZlU4OGsMbdDr1Au/iZSGh
wzUl2cuj0FTEDm3CYRUxRAA2rDF0MtEhojgSVSyILJYZMnyQgWezl/OSpi9SpxtpjriAhGZLgjhm
sDnd1joL6Sz+wdbpyEHnJKdFrC30Ojy9Je4IRQa/6tdV4r9VOVcTVkDw7m8qecUQ5W5qncYEDHHy
HayRE36C0j1WxDbxpl18YpyRznPmOtlZE/FMKTMFQDt9NIQ/G0Kgqc/ywHF95xBJ/wwNgptY+mLi
Y8bcNz+zNaYfIGJC7X9yIqYTffAZBceK6GmS49Oe2meXSKqcnHGfE1LtoYc6VNJmSPBA6aYtrHe5
Tgi2th1SjtmFpOXQflrCr5StsXhDY+u9n2IINjTIJpuAuOwsxkvUArSIvVvKAcKNvwz7VCdsg8hi
9ug3vc7ehsp7TgrassFc8NYUYCxSorqNS+dXxsSL0GeIN0GgtyTY2xPw9bPiXHvGWvvsKwLAhaJO
nbnoT05Y6oxwW7qnnD1D9mOYRIYYZa+dDhUr0sW1jhlTH9Hp2PGIXzojhyxm+xvmQ4h/MUq9r460
MlQJZF3oE5tFR5kbMs00X32AvrBJOhsxkWf6e/A5zHRrwy5SBjsD1Lu+pjzcD2bauePfCIZnQY6a
KNl6FKhGgT4z2UT0ClYbhK61btbyr5JEdkEye9ERbcwReDRGG36R89iS4obRvApN67X4E+/uYIeY
OvKNvfbikQF3pLo6ZMIbsuGzDol7pMWr5NkJo/Vkm1dFljwgUz5XPDplpO5DDhmr0ltGmnnwA6iA
MHqlY+n+nMyniqT6xKqxToHkh4AiSbL7JNo7ku1xNluAk2MKFyLWCDIz1Z6SA0aFnm0Vszfnua78
LY27HKM/4J8ZGnPgzriSPuT40umAffQUW9JbdUF0HDz0ykBH8U0i+STzKxL6bRC9Wzqyn+nwvkWK
P5xoC090sD/C8LqQ9F8S39l2GbMYLK4NDnVkEnCIGg8waFCAv4AsAfLBdlFi7n10NVLA1XCBOScE
HvmHOAE7QE3C3tMgApen/mbiW0DpeFo0rKDU2IJRAwxmjTKIYBrEGm7AAQrMgazxi7InruN1Pw6w
zjUSoYZmrRsX+mMouzszLCda8UAoZLAUJhSg3dgj9s8DiHAzie9riAmUjJQ7jXYJHf81CcBI1UkE
/of+FiGZFhfWFk0yPvYa6YC/aa2OuQOXtHWdS80dyYMAMU5cLkNvvHWwIaRmRFCqN79PPaJEDkEi
YQx3NVIiCe3TGHL1oFBrALN7S3T56MOhALXwRtSSHKBer2bmnZEbPwpyRT/Z35KSjSPAv2cPtgUP
Ss3ZCjTywtXwiwUKxqBxGLMGY5DWg5IhrPrsj/2vNECBJZ2GI18jNTyGFAgbrHnJEWI8SjD3ZU7+
1mkYR9z3T/p4lCPx2tZNB7ND2P2hILYJOusya6hHpPEeEZyPhRsu/QCwAQGA9IxphIHzO5DNzU0M
JaRiqdOPkC4segdPBo/dBaJIq8kiGjECNAI1EOrIkr60gnQadpKHEiqJj+X+ZiEtbWlgScG+eDX5
pLC6lE23xpqM/Cb2Ged9gngiRFzuvYT7wkicDbKJTZtJQ7aMu5cGpsxTcbNohEqPHyxquAg1XIVw
TsQ7PHpH6DgLDWBJILFQBKWzSYmJ7qDF5RlbP4+hdV76X2VK0KSG0Mte4epryIulcS8wdAbUG6xv
MRaDmsODn/nJfmozkJjB4O6Kxm/AeBP0lgsidBMl4IuJDUMlNmVjHapx/nD5Kc1mQCw1Hd4MG6jT
/zmZ/ydOZrSSf3Lkbj66j3/7/vPnLh/593/8+3/+bnpuU/9MEfzzJ/7Lw+z8hUveI4VmCSmEiVH5
bwuzZf/FEwOGIAd1aQrXxj78Dwuz+Iv/j6vXlEiOnnTx87Zl38X/8e+OhYUZR7TP9OJ7fmDK/42F
GavyvziHLfzRgSUD18cS7ZrevziHR+wVpeGBDgvj7sTZZtzpMhDzb9uvpaBQ5R6LoIE5v+Vs05Nl
dmS6k2ZKiUhiGztOgmuvI90Di0VsrSGuTlU0Q5i24itVjDBsHEy7JDHrAiseKxMemSyl13wmrLPG
NKyE3Xkc+uJDZSzchGmOR3e4NYr2JbZ5wHYmd3Jaux5VR3Kc3A8CiHOsyh6/qyobDjDki8pIHmE9
rshYN4hZBLrDDipNU2/6sXzLJRJfyprFp84XppFOU9Sr/g5IGkVIzk2pUmQ0C5GKMnuydHwvWjjT
OpYvL2E/HdWCi6JvIDeNlCYVZefuld+zJ+kcbB/3U8cSf4jRw6ZQ/hZDLWGF9zhzJuy+jn2yrHgj
S/EYQxEnECwxybmmDlnSPUOvAQ28W7Jgy3bhcEBPCTaZKA9O0/CKRy7ZREhyUzQR34pdCC8JgCXM
vYl2+CZVdzar05J4R1fxy9eIH5CB44fvgyUR9bfnLJDXoYKXEnI6CMrpTLk9I/soXsUUCXAMvC7B
OCFOLI7eV7JKEBWIu/pjNuVjXJFVm3zn27RRsL2rx9lOpdPz5A803RnAZghGFeuuc86MoQU/R/O9
G6guIQxaoY/2T7J1WBFiyekszQbKhwew3GgzybSH0LcNKyc747Tx127+kxjehyPGK7rfTZ09jBZn
Y6BvVzwQhmHPSAV4oxMaw3ZGA6bZ8b+nzMOXk8YsxOK+3rTn0fHv2jR66Mz4CxPRe0OUyMIQxUAF
EzJr5fgQphXiajRWLwR3KDQh4X3qZrmsukYfE/vHbp7RINNlO6fJ1XKXg4kva92AHnbdmYHNDQ4Q
uAPslvlT0crXvMvOVq02LrsbNgl4Yhyq6QxQvlSnkKqFfbZufOt3VMx0gdAxuObJVbJur69Ob3yn
heW8BCpmAx1xCKAjcsIrcTMb5s6NKtDUAHJERZli4BPRq+Plq8XqdivL6mVsvjo2VsCYLnPJ+8Rv
BUgnlV46J8GmWiUgMWpUUDq/qE3tjqhD6Je+/7GMGW6NGvR+5w4IuMl5ngHPVWVb7x0F3qZfDp3l
06eIlV/SqVcqDCLUXEEKIuPM3G73pwqPIe7vG5j5j/rXcIo5gSs8aprDTAqzxgaT2clFzc5Lm20L
+hq0BNVJnpT8TPZezJHMFSQKTGmdwxTIeTyoaI28LG8MZ75jBYqXd0LeKLtTn7CsSH2TxQk+4B1t
uaT0W/O3ORf581DXNLx1Dknl4t1Q16l0sqOXuvl6JOx0jODzlTlHHG140U4cVY6PTaIugUPJkTM+
UYCRBsT++5ANJ/E/yldyS3tP22HjjsAhJsnJUf9pexZ4hkjPRrVhb2GiXVhG3sTOsmVMvrpkqRlM
2V8rinG1N+uDE7vvJKcRE+moiWDc1FpGfBTpBW8Ti+oWWN9qyF1Me6iNInhxkYd2SxMvm2JMU8ih
0w3aMEzAaIpfSjVyN4l8INA8RDQXtP01MOxFWVdeu9eKMtAbjHnFltvK3WyllzFr9sUyPi4WFDFj
pkmy4Dtrac2JmtD6tTRjD52I6d0dxwIHUW0THuTMlObRrz4wjnPMDddxXmNlj5uAPctZ9RiUo5g7
B5FEfGdDATZy5AY0Riaa89jgCHTnm9kNhpuF2WvL9Qkgx/pFbPy2Uh41zLCyx5onRilKdvaSc5Qf
h5uUfPoh6xyOdJ2BiLxk2c6gpUFBqCF+Lm4aNUO0mvEPsU7WWmc71XsyjxfmoUc27ttm5Ewc9rhu
iC8fIaGc+yg+R8ruj6ZKf7DCrhrbBjovSFFSH0dTDlaqgWodnHvIj2JoUH978Cb8qu14tWJc4qj9
N2UfcHQrESIJSy+rFDoTr6mLnGWnwLrz+UdJ1En3gJ3wlaQ4Z9Xorgjvm8o4mZVnQIGLmRWzApe8
mRMfb3sGoTbe9tAFMcV5PF5b6sxs+RmLeW8PTnssWry0PhEZsKPjyi4GGgDU5G3nAA+Dcmf25QVZ
YqO7a9Cu2dWH/q6aTejYw9nGghM49YHuhA+RaFqY3TGgkbVvmu43GnKwMUHpJ71o73znM7Lh/f3J
vKe5ui/FrVTiCVMlNWnmMWl0O5GFV35cjDeXYrCFTefa5CtaWT21j414c9oIAkXvnwpVwUPYpzbz
In4azqOYTwlJAKQinY1PmR72p8KjQmtGJWxNQvcxA/RslFRaFNmZC+VzwPa+ipl21i6FctynHynF
+va9Vq+JmV8Tdz46QFLYwzAwLUoghRq4DIakup9cx9iza9gFCmxbyIHY6epzWZo3eer9NsLuKy7Z
3FZSfSAk7seJ/MbQ5L9gaZwpu0GCrLIcywMttEpCUaB0t2vUW87icOfh3oNKRVuHQIzA+7gmXnMT
B9g2g5zrP3F3FlZka4JyXqaevY7b+aVxzQ0p1nBfC971Om/BoSvmxw0hi8B2G6lbgpz71nomyzqv
Ww8TtVkuL5io0BVsXkE/5YWe4+Ic+vsWyMNuiPiYsRpBOeb5Dp/vJbbtka7V8iY3+Tqp+Ka7ge/4
vk7IUcY29V0wxL78ZXwWM5ZsM6J/aWgPreVFOjFGrN8RhFZi5C3sj/jScANkrjT2jsHfXVbFT1sO
OSMJQJGqK99M3orr2EiBAMv3XkAzGSnwK9tDKOsLv+zWHsA3m5q8rs1uBp/IZ50l0S6tdV3gJK5N
k7LXrFzGICRRX3BtJXi3Bu/JmurXAiQn3WyxPcy70YjuDNf8KZjKSByjNR7N0DwlNQCBpTF/sqx0
91NCtZNRcxi0QpcAuw8KpzN5bivVWCSA10B+TzCNp50R++mh4RzXJC8ViFTCIJ51aEOwt55dfIqG
6J4+75lpZO9VyEUJaOeYhv5j3453VsQBlTJDtQsT6lRgqG6ThA8Kl7TZNESGLuFsfJUegao8A7yq
KnAZIY0VCb7JwHqyzZ+0hpsYlszADg1N0tBeZapxAp48Q8cfHKo0XHeRYo9tPxMJk+yZMR2oK/x4
98YtnW+kqZnnpJq9ZhuMNNvyxNK2R7WmdfFZFKzCDQdRglqkwokvvZ0v2yhLb6kUGPezQz567GvE
oei+hCp4rAxkChffUWaM97HLDm/2x3mTsYrbQfLZtz1XBaDAHwCVvxFqWw4m3BVz2eN/AgLiGTaE
rOqFMx+N8LF9ph7TWVvdBQrsuMoDmgt7SXEsWYuR6WF2Gn/Tps29IyD3LLas0aN8b10JBSXAYH/k
8BBtPfqPxjS+g0HW7S1YGqmoa2z5Jap16j83o8ypVcCc0GbtPdN9m5whoLeHLmEydsfoNA68AT3s
/6yPJaTwqP8V2LBDkoAbyLQQcjAwrFg2k3yTAWNRzuuf90baNl+t55L5ABawnc0aw6N8nsP8JU2c
R+HTJc7ym5DeIZr9c2REt3N0W1s8tUwi53gY8xNEBdIi+EYRR+iHGvaJyu7spGp3No1hB0afOf/d
BnhY7Ua+NGko7zHcTlODXUbx47GCLtmChyC/mXEmiJ1g2C1ivphsmIjsRByg8xRNqzBOZW+/FkDk
EOg4e5WgwdjycnFgvwvoShUPnLvrjcKahYWMp4aJOgF9dNgaQm1ED8JhSGOSUrROrFPjtmzCZQP5
iKMWjHaDSuidwgUSZ0wlRWHuSqsmrgPYmx3WXg4/Q6TEwfQxp/Rh9ApgcJs54++ZTdfKtahnG6R5
p3wjWsdDGN/n7Q0s5KuV6zKQklv3vKCC1R2c0eRWeGDro/ycLkH9Iiznwr11Y1hkjSJz4QZuP5R8
kcdoNEjF++uABOCalfm93Tmvrpbzk5GBBGca6fLioWk959oZ75kRy5VDbuJQDHQNOqzrrbLdJ3V4
7Kd5OWJT6KDgZWRZ0uQrywYScC9eXT6oAqjYYGa39JW8DPCnICVh6XO9ytuBzajWtNvyhOtjAL70
GtdF8bKEWK2NGPRJDNNumo85cv7BKNAuvbDhkjWiQ5Ki4Pf2COwu9sddylY96yfC81l66JeA9uKS
gwHIH97+qMkcWkHQhGjX2BSYeTvEv3r0X/yx7Y4+aNqd0675sorW+XZNSgjn3OHWNoP9t/3bHFLd
fhnqq25VW6hdI22Gp5uYDo6N5DCgAWOyHFH2Ygx1ceffi7Gr1tgfptR/4M2Fuy8zKY9L362meMG0
aNJ1tXKS7OrNHuGRTj6Y4VysmdCxL2FNylR2GkwShqBKCcIlKuT97sKxGwdM3PTYoNa573K+TXKb
m1cG/MZv8jWHo24LBJOMw5Jv9TJ5wlPK0XekODSpvlUb86UMtMXOovudTS33IULIjSivPK7/L7P/
t2J1nSsUq48vchObpO2a5LP7Z93KAoyMQPXfV2ag6WTJx789Qi+Kio//zx/9L9FL/OWRRyeiL2w+
I1UX/1C9gr+sANkKNcx3hEmWmSj7P1Qv9y/LsSzLMwPi/p6Q/6R62X95NiqVhw3PJdlvW/8b1Ytk
/r8G5nV5hyR84PLZTMfz9O//U2C+xclvgARz2HKIXeZbn75uQCYYwYKp9C7mwKoV2hfgGAqTS4Sa
Ve0RDUp0m3Kpe5Xh2gL9c5jbZgO2E8emNzlw3sqWCcQFtuAMnBpt5Gk6/lpkcm8UdGeU9XCIBsTr
sCY9zwgg5uEnszJnxZvQJXrMV3rtSpOAcf5uT+qxidi7kPxnqs4srDPNi5DzG+vkMUFYEloBDobp
e54ZbPUQ2uBPXROMAnhf7nufwPCQ22vXjVqyYcZdOgzsVXg9Vkb8R2V4akr3PejMD1lhH4e0sC5T
5yUSI0YyrKp5tdyk4fAdNkSweJjAaZg4cMU3jTBY/yOYKSK6K0BaeCu8VKynytk1pfPcDtdkIbxl
WAdoIu9moK2G1O7SUcsEVPvkLKKbakyISdgtuzIeg1bsVqzvq/u2c55wvG1Dv4YhxwwyTsHvSsht
UQ4cFkpioGnk3rdVdyvsOAaSErHpVYcsFceo5B5jeW6+Ag3FQU48U0AmIN6GZFQK92jrtuNecMOs
0/Ex7oHhUnrGA7t5gsK3qvVSOnDuuqCE/kJEHYFjAwb4or17jBTEsIhCpKzWY3srnebWwiMV1TxU
q2XhudNglLaJNNotnevE43SLaAjvZabiC4cdqMggNQ9z4LGdbOOvESpJCOisSN0KzzYSImcF7xiM
bC+DUG5TN3oQKaphTkqhdDCwBDGLGpib6G7PzWOzr9ZdYztcZEx3ZMwxL1Bl8OA0MWfagUehxTgA
rQiL+0H3a07SV6RaSVLM7i9IBZjx+VhaIyTaSLJPlQnIj6eAG/ySS/1ch+57Y+Gg9ktmvTDbcjx7
xSx61/rWz1S5ybYLKNQy9caK6iXOjLozvJyflTw0URVpCPYuT51vYpzvaYm5l/47kmvTg9MGh8Cm
GTQyLizdcyLNJ5NgASliAKjFe1mZ5paI6UMIfuCgm8BRO9l5mjSLFLLUfIYAHj/tWa0vb2uTSTft
e0paYSrQBI3JMvEe58l+5X7Tb1pIq+NHRsOs0yV3pdcFpwToH89nhpZOse82WP2RPlnWQd2/ze74
HA5EW3EPUz5PBwnFT3G6zZnn1t1rp90bELFxhvbdxepcNkAxM2ZQ6NBYylmfbAQ3xafJtM09mcA1
Fj5o9nhmV1M2qQ0OuOe26b4rGOC7NGHxaJjebcnmlGQuWU0fQ7alTLFNRvSwMK5uY/8hDLxpu6hh
3iOsXtMJ35NtRFtgzIK97zRucs6FgiuU0aTapsh7R+mAYq5nZ2eL6lwM4CHD6NAtUhz8kh2dA7Fn
HZbykBVWchANVwOvx3riGgOehH7pdzM/vjl6jFQEe4dPySzRUr3SPTmd9Gm/nHn9q4TjVIxjZnZ0
Y6PaDd0TxnOXngzDXQdVepS233Bt0KNWjjFdvNWjo8HbHdLJBmaSw1Eyne1VVtLSJ4LyI9fB4wFg
XZ3yGWqiVmUyS7z/ZYIdEk4Stg42/rxAaNBqNQlgyPrvdoMU2wkSx6xrEzGdQeZyykNYRmTxOz5V
Rblkvx8M51JEHlW2vfjNy5RK78K7QGKLJUPR7kk6whjGMJtkXNiVS6Wx/MhKyJ/SgnJrk7HAT4Vm
KsEFo/h+xOa0FUI7l8o44MzPhdGIh6A0wBFup9bCTag/dJynR8MswJryn9kPSN5X7dsLFK8d3UM/
VUYZZOmQdcY+Zetu9yAKTRrqsN6I+2gyP+bKO6QLl2o6R88Cn/6AXzbJ+HB/VJ91Nz/aZXFJuwys
Bawqz76LQuxOHrEqcumvFN3exnVxSSxnw/Pkc6mSHx2iojmDwnS4UNL6RWLjj1ks9ihV1+jfsFRf
1oIA3dSsal0/ulsWtAI5BljGsZ3K4stuSipHgoyXJf2saNndjAc3iLnQI7mfjJiYKCARBl4WAv1I
h0H1mTUeybIW/MpQP6Ht5C3Aj+lilyNWTsRklvMQHs65pLi2wu7qZ0iSx3gChRAWYAgwHsC4+Y0/
KaZvRHBjnKpfXppeTUMTwawpXwUSNgaJg2AbhcTiFSvYkMuC+2/UGsAlZ9qeooFQbteeZtO7F6gS
1WSkJwAkmsRG/24ADcZyMBONIQurYmH3SmnJrn3w/fa5lVQ6yUTVWF36gHRFcEmceytql70THWYb
A1oMYt0Mxk0ysWeK2zMpEZzgcXSxx4YDPtIYjULxvpSSuXjJP+vYpaLWp8sBmgZ8xZtWIYzY97Xt
yF1aiZ0pBoZKC2dgHJOiUWUFoSdnMnDBmNiJlwEedjg8C3yZVn5DIz3Is+UV1sj33PSYfkIX3dJi
nZ2O6XttHHHknO04ehohl6MpcqaoIyItqby1pfzuyLLDeGUGCXuHSFeU/XIanhEuwZYbo99R5iI7
b9yQg9PDMBMhF8LQZXKjTOcwFs9V951Tgnso0sA6D90zmCJ62SX5uXBCo4K5eCpmnkZWx7A4YObb
64CkW2cfGKqwlr02mBjVzG8Kn1gnVYh3c+KS2m2dM9HIHRMTTQ81CYeARmvYkyjJuk2Rx8QdRjYi
OerNhnF+dIzmA57RbowrRq8SSlur5tvMIVXl68R3HdRnOL1bP+S4RPYjYge3L3L7NhJfdWVTpjyP
bF4aG8J1KB7CT1OCacUI5Ky9sb6bopbVUKV+R1jAecfqdzimSUpxuk2QHywPxEzl1s25sR4tfS84
SsujZajmWAK6glm+y/aIWMuTFYSbQgJhqkvKS23iPSb7J3w+jnvidnAbLMSl4zymfpCsTtC8JzYe
rtFQNxZRvsDEJV203l7MMDnhiVpUB5f5QedX/wixDnXflmYblCRUp9J9GgVnpXDIvlL2fmiC+1Bz
EWZM9+OXcqElUM4kcbaCK9QkhQCkQvXuaL4CKUy8jZzbEG/90XvKdXgzFycUsIMPoMHVpAYqoW4L
zW6YOAk1GuZQE0rGA4O8FTsE3TU4pFe/0I/mtaVpECNYCNV0L5CBYYVoYESF++qusxHylsJ9KDVX
IteiuCZNKJAT3R/2hKZQhDyzJy2gUoJxhdoCnNn4ZUvIFSYIC8MHsSjGtKckp7eIMUiTni0WnfeW
5l9IQBgxQIxmTm6sOHqFBwUpg6Ap+aDUe/ExSKVYM0JgS+u0yYFbgNooy6DdLiTIdLIs7sez34fh
2ZbcHAvp31vGtBnq5QdSImXXSponltlPCrgHdA2YQeA+ktK9hin0/RQQiG/PEKQ7jF2dpoQY1TaS
4QvBZF3eAN7C/OiBipTARWT7HA2wRnBnQlitDnRj02E8XVv1MlrGSyg9kNvhS6mZJamml9SaYzIq
95Zn/NbXhBODd1hdi7ta2ee04Rvki+C23K8W4CiWpqR0y4/Q1BS/GneRjwjst+ZHZmGWM0q6wuOI
AyDQFQv4CtUBuOc0/LN22l3ZmmItNKuFVDSpPc1vkYBcWpXQGU9SottievmqhK2t0fSSjlPxmmX9
K3Djh2wgChL13L37jh9lq45Awm8K4Ja3Tp/eZbEHT3jCoKzG8dYpPXe/jDFRDPQvzaNRvwNNpxm5
TLEEambNoOk1BhgbLH/frPz77XcL4qbltzXxptDsmwwITqqXfjFYnGUE6InzrNnampnTanoOd1If
1zNEnag6m97CixGxSqoAVppUHG663Dl0QAb4MQfgX9zXSZN6DJA9HAPVceTJlQPz4cb/hHsgw9MZ
PsTgfmrN/aEq+YxorPcU84eJLL63QLjwzsZLaDk7ukrcXRx5vypNFApCnh2aMSSADUGTVgcX/FC2
wCHyNJGIlGD7tIC9T0qy5DCLEh5IcXQ3LOdBXHkXDPfWiKpPpzGFzhKzq6Yf2ax2Es1DwotLITKE
pMlM8ZMVboGaGOuLvznogVhpshKuhBy8D7QlVf2ygC+1msLUgGMiJa0NBpjbNanJAdmUaHZTrSlO
EpyT73EQoYYei8ZNKQpSYYCfzB4CVKpZUKq/hx5D8rbD/eCzcuvKw0QlzSaQAJM8Axj0rwK37Nav
2FYVmjjlONQfo+AOaOTtWMOkCj9Ex0pqCIClYyBVOsmoKVbkXzgSWNV8o0zCsQ3nPv9ZxgwBf3Yy
IUvbRlOxQEujXmlSVj7hqlfRfFeLGLEzMg4qCC+1DV8r06SteOBe2Uz7TDO4HE3j4geW3lWwe1cz
qK5YM7vyNrKZign59zmGDe+rqLvnHMxXBe5LaO6XBQBMAgKLsHGzDcd2ElENlgELs/5QwxjtAs0R
Y47VTRmwxUqs972mjYGKAaxDvm8F7fwxI6DdCthk+rZOjdFHYcpnqGI5BQrtse79syQVeGhrb9j5
Ds0lYcxb1gxOCHhKo9Cc6b7VbLRWU9I4plCMRRZFaYIaLylJz12ryWrhAGONU7+LPucKoKsA2HQz
sSaylRrNNuV3wXDryhjcMK8Ky6/bDNANfj9qBlj6H5VnkMIS1xjW7UppAlwFCi4DCddpNhx74vC2
ARdnh+tqgh7HEnOvyvpqErSMs326QJnLamAzZjNiD1KTs2pzCHDYOzfdxFvdeB2T5HXU1DqLhTUE
EooGeXpprh38B0a4+GVWhXseNPinq/HFUob4gc/uJgOP18z5u9GidNYO5LxRM/Q8TdPrmTp5sv4Y
4COEY73WacyRtSCkL1mGJJLgjTmXm6iFceLJ/inQ3L62UPgKZxIcIP1G0H7lhCVwYrNTT1bJEBRC
Xs73kf3taCpgG2X+tucAs6Ink7PSjMl7Biny/5g7s+3IkSvL/lCjGjAYpl619OCzO53zFOQLFkfM
MwzT1/c2SlXKTKlSXd0v/aZQBhlOJxy4ds8+5xBk7RMqyNoduZ3GJA8fdfyezRdMod2+pCCAX2J+
VZLyl7lte70YAUz1sCPeaLknj5kTM8nOkmjDTGccDomeb4k9FMQfkkzXrQWBiKmUpybjoRQU1PaM
V/QrKLY0474jFX8dEKroEK4YEE2066X/WlIguhC/yBYbbjvbEtH/wf2ednc+/unsPMYEN87zd/eT
46gTHe2BbEc6YCxSQ/YVoY+8uXd84j6ChVqEPMCmOs3Egiw17mKg0tEfwo3tA6Aa1id+tBunDboT
/SXnQDEZpjp5Mi0uOp1EmRBJ6epsStODKcEaOgFtGe8tAZZjiKbpli0T+OK/YGJkmLcPSUI6Pb3p
SIpee8R0dtsTjLnohMwu3kfKOBI/hXEsHqrtWPAGLBOymtOQ1sOBeIN+p1WD4YW7LzlR8Jf8mt+s
HyBTn67ZzzFQ7ymwpIFEw5uMhO0afdzZ9T0wANvvZN9Ce7JVwkupCwHvQ7oB3TD6dMlIXksdqqKb
eu1M8qOw5hl0taBHkVEPf0EslfFkT81V5pUk43YttJCYySB0XcwUtNevvYQiuIyGJBYK7/RBDVtU
eUwT/Vtmp81WoCKx3bApGWpfuqJlIapAblz3thxnUiOkwXnN2peqezRwpjwGdvzRJstVWGQchUOw
Py+OIDOQLztqyXdDqftE8bTWBL8I1PtMJdnGyGCwnWFY1js46ZdggCkjZpOAsmr5rg0HT7ptQQsm
3iau5LTGyXJswvY90EPLLMqLsGCnI2vMnhz+P4mD4hsbOEvVEB87DoOqJIQ4jn2obw/LicN8Nzjw
WFUjKXTg+qkDQnocDYV0Sly2y7aj7S52qmNRK0Vfr7XPY3GxdLVzLP1iu+AwXJd5uFmm8KojbrHR
OROJU+kO1/aq6l549ZyJK+MpmCkyWBaJKzEI1sOTa3X0/UWTT9B0RDNLWhGOWIfcA8WVI11/Qxfi
B4CdItmBnKQmDi/xcddHOwwuHIcyoomRMzWRj2TnnOj7u1mM6uQGFRfsomsdGupZPOI66olCidK4
cFT/DFuwMpuG2AVu/W1JbbC1vNZey7QVM4Q55a4y8Yk0PqOBcbAmhs+BI81qWip7L7OQ5ko2NuI5
MjCKU5N7B2gS8GEnMr5yMThZ4ChlvdAflsAQDr67W5oJKzhTkRfV1wFivFGANgbMdgOVp56SL9U0
PSKlR+uOUp9662VAJVi0TpmocSJh8EThFv6+R8faQKcWHKblu4v12oQ1WFdD+Dl3BfwS9ttx7PNd
Z8fQPS6shiQGhNYFziCkYFFLih2lCjNsR5i7vXv7xtVal0xxPXVV/sAaJ9t0TE7oTPFB2JSvZUu9
NjjW4sp8US3y6iTZRU7VQjY+iFkjSZcyjBdFmXDptsl+sCMWsIv9S6nkxJm0Z9uW7ppKDUjW7oMC
GoERqNjhLfZDzFP+J9yVUmzoVLgyw5/eO5T7rQhDDNwcVdtU0Bc5zc6mdEK9xwFqmm0MNItR7pzU
ZfdnYlzEhGoWxQevJeUv0mSV2mW1tl2G/oDPrVOx86uM6NX0iAAYIB2ynELkCghxWaw166vPUGbk
2QRY5tzymFF2DdVeQEAAWa7ADr4HWRDrktd8Quyvyma054b4GfDgX+nYP8Mh1y3wyistWjtTXZwy
WrhDIkd16xtPF7clbYMnXDy37Rl0/0HonTeGgrtQCuvYLOe2yDD9LGHErJreS/VERzKSigDWSKaM
ezS/h7iqoVVynvvj6IG5u9yhAql3WM3Edr6W4zagXWRrFcEvJ9f7PmHwOG/3qbsLYmyeMnkzKpis
oQ0uJUnNVGvXn50hn3uiSY5kIZaHdmZkwdPy5fukjzVEugjpPRQRpL0WvItKJ6kIBjQ3v3OZ9lbg
JJIoxPwjnu1NaKefMjMRWj0W3T8vOg145hLVvDFxHKwHOeuVH32htYHEgYmY0878yGEHLmYRlzQB
jSdTXhbSn/d+lNKZmYkbZa39ppvAi5A6G2f4mqn6Xnktb0calE8ibeAoDfGdDs5d0hFuPOltBdle
RHwcRpo+OTYCQ5LyXnaVfnj2LCBzjsSPJflvMJFQW3XRv5uusS5i60FNJDuZ6imomVO8DEQ0G1vO
ZRFLRY4U5iYOODWjey/nPoGzI5spsYP4sjflt5m76D1h9F606ULrXsANNJ+Z8eDlBKs9kdI5SuYo
N65+b2Lt9mKSUh3LJD4Hn2Ht8/DyR/+q8PNDW4SPsTnigjBwSLt0UciJ1lwxe5hU6DFNCS2g9NU/
WgEhsT4r4NgInvyU84fTcXeqcrGJ56reGA2ZesbMhRRFgXc12rU45DaWMoZZJTmv0wehuRFBnQur
RBEitOlLrO4wYxk3EFFa0KLCvjNhppupt+Du+DG74sLoeRrGXmPuQHhnMVFnn2bdUZQSx6J7HwVt
j/vWpXBSUJlUDB1AQnru1QBm0XJ7cJK6OgElEV2ErpYpsn9sExWveLJpPndb/wazEXB3yT0MqXGV
mIncUil8yMLqpTMT48QYkTKcCx8FxK8vBikOQ+K9z/jTSAkIkrv0oZL0Sc1d12701W6kgNcFoNx1
mgKCdmG/Xnpra+iWMndojnOU3dF8eqRy6jqVlErFhXUtoAIZjZetcmgMzKN9YyZ72+WinwIir4Qj
vhzf23nt/FaZ89Hp6R4ai+ZmUpytWmpe6jl78Fo+sm5Yn9EDOd53nKTJdgm3kWW+mcRnIsfShcig
TcbLRyPhRXxIlI7BiYPrOqtI55unj44zJ3c2bEtOUBo7q7ywwmbWqQw6Ufs9sJdwAzG1n0VI3U1A
XxpS8zo0+vfaZLFPtcSWmG6Bztq3J45B0CGl/WG+a2ljKOdb9m3j2kxMd33pbtu25KA1LC0kKRbC
yJC3xeozSP332I7f2tBkZe85ySYL6LTT5lVR99ERWKmiDGqhfFmZ22bxWE0x9/ROioIFgD7nAeeg
kka+wAdRCIdunWOoiDgmrkKyBohwJ8PQVQRihdEvcmNavE8Y3cpGRuRjL3gSmJUGbheragrSDaje
VjjnmupNbAo4zhrJEtSbGqL9eGIBVlnjy2CwiLOL6HnYUj+SrErC5rZd37MsNmRzV0wFX4tL1m8T
1iF29kBk3JuLIDTmeFVFzpRNloQHmDFuPgciqzjxJek5R7GSNBwfHAvmzpkW70Z58HxsIylURYa1
jDvTlwawuMAQZhKV7N76CQtzjsz7MGWFpSxSpzgAitL32J1lj3B+L+aAA3BKndd6kF/0LTcr2QD6
LF2v0xu5gdQO919T6A4vPawC7ZesHCjkdtHIvIXprua+ge0SuXAxSIsP+dQkPYOjlgpT5gNWNXqi
sCES+eXCG4+AI9MYXdEFeUYKJbQ4xFDb5d717B7JuTs7dPvVwHPruJ46ODi5zgM14YZF7OjNfJMn
N8uAZTvyya1PU+vWWjx7W2eRdTKGh9a5aZ1a7eixYesZ1v831qvL5ANfYfXd//v//Jj+10dVz21C
UNhf/v13f3qoSE0v/vSv/Jff6Hfft/vLzzeJvirtePrdH7Y/7qdb9dXOd18dENLPa/jb3/w//Y9/
81A9/AsiBac08Mh/TaSc36iJ+h2I8tev+E/3lSk0iOL7JswJYWz/AaJYdEtIbb8SbmBxCzLl30EU
7Fc2N9DApFIB85Xgi/7DfmUCtgRSBqbp4OeCRPlvgSj/gKG4FvlvcBU8Btm9u/xDv8VQIKmimscq
jLmDdJIERMcMrXtDNS1KRsBKbo6Q3owq2eDTcti4qKcyGdE8JV/zm3ftn7RIyH90glmCcF8SoqRj
Ykn7w2tBW5totEbmHL0akdeYUes8QRiB3oHJmG04+lIjWREqHC5RHFJhAGrv26eAnfneGi1vo/qz
zsOs5snftIWBuZj91zPLjYa5z+fe7vgw/QuDOYkWCjvoKpn0dnsiTbBOL/X/y/kH32TLz9cX9+TU
TeTYsOGpgzLZk6C866b0xhvyV1Nrzn/+FkA6/bbPQ1gIuNoPJ7hkfALm/tDnwVYvwAacWCv6f13N
somtlprjCSliwpQOnM6o++f/psVl9od/FNsdGBTXG24/mKjfXwK26VnS4ymNJcTMdl0a1veeFz6n
bfY6cAA5JYlHcmqBvy4Ul8p21NkgmhTD8zU7A/KQUeSv/sVLciz9u/5Ns4l+J6QLH+XpMhHrr30j
v8GjPEnqRdUsYiVw9psjJbWBj2OurbnHRhW9pOMT5d5EkKoEsJnq8LBd3lXnXGSzt27UQJV2B1lb
zK9ZF3kX2vNAC7ObrKpl7vY9qdcVAjdNJIW9gjIf2FZYCcIxDsC7TvR3ozPUuz5zrpYectYLXZSc
oT7gjTrIaHxL4yrYJ0Pvg/lkr6ArOaXa5Y0bBlBJdv5CAbcLvqwCqsaJUHSn5c2NeHE+jiOLBwr3
ikMzVy+ljZo54dWdd4E1fSmTo/dQ90TSpA2td0mA66eDOS8K9U7j330VJCxsjXo1RiP0N2fbipsL
m6LwIEbrWp8++LDMG8NxT+FykD1IRjRdEV1GCKFPIcFocaJr7+vmoVi8B0fxtgy281gLeTnH852Z
hOOux+FInMwlj7HXLGkOPmyMIQKsGGazM1OFk7K96oS1bCID2c3HaE8bFWcgXQdOze7Rjvw3zwTE
93pOSW5dHBWpfyERn9QVP1MpztIWe7gQ7ZUzBKeFoWPgkGS5Er7NJbZS3WcFg9iCTB4k5Us2u3f2
YLzYpkMYrXof2/xhrNu9Ih+PmuT06HGgRtRDKCubV0PbxCmbex+EPhiocovUsXbNSAsgU3Vue8Yp
D6tE1XAGNo2Kt0Yc4tL7qMfxgzfA2uso96Kq1z7h852DXsUKuQSgwZbF8UeF5dOciGQVC7AMwAIz
4xsZznBrdtWH6Qyvsmg3M/dcqsHEnRJoA5lhPJsguUSCG08sYc+cxC/wGuF+DD7drml2chx+4Soi
oDBh00pbjWPW0R5tiCxLRnU2RD4NC6xceg50Zht8FvYMapxxUht4qS0hoxYmV7SQrbc4cGCRvPPz
hNu4y5wtIwZz4vjeo2J6nDXX2mnAVZOuPchrptnXzIeCDTUOq7lYjwxBMNlIk9kJn66VKy32hZqm
zTVXy+Fv2TtzegrseQN9ku4tTeHyIbv1NZcr/eSBdk82wfMFG6En/DmpSWcvjQG0hIL2lmpnj5C+
CchvrtnfRVPAo+aBTcDgWhPCtCiQN8Qr0NmAhtWxFHbI2Ii88yCiTZOh/ZKkC14Beozl1mE/rHnk
QJPJLYjyHLIL8zT45nl+saHKtuTnpTOUPsGT8lDqFRuEle0E6aHOaUltyHLvrZHExUafFxTimyam
fdDpqIKhLjVN3YNVR1wRq4LjtglwnUz1U6IJbNAdyC+YbE/T2a7mtCtNbI+a3faX4GkE5s401e2D
d0fFEwaNqwTo29P0t6c58EET4SloeB21e1I+uK4VzDghILzCkOXx9Npprtwob4HCsLS0XAbMmezs
XPc574nz1FR6Ap4ejdEWgj/Fp+TcznG4XHr1dGHPwcYGbc814z4Bu9tA74mG32EIkiI5+o6elzUf
7wHKl90FAfzxTaYJ+hGU3tVMfVPSGFFn6p3RXR8kni3N34+axPcgSjWZ74Hok2X+XIHsJ5rdz4D4
kSX09WNvWs33c+RZNp11tjT5j9ECpEy7ASJqKXztD8i0U2CBbqS0yV8J7SLosRPk2lfgaYdBrb0G
/Y/rQPsPosR6jixajwJONan2KCzarcAgDxqDf2HQTgZHexqEdjcI7XPg0e/vTcQb7YCQWCG6ygHE
LOp3uaYDyP6U2jPRGMV1SLKUL6Y9zvg1m3CbF1udTCdmDaudF0t0jjFijG14mfcH3btoaZ8GW4u7
pqrp1wkek6G7aguLDqcCYd5P1KeSKPX4SJ7LdNywGkRZTahhSrU3hAXMLtRukbEffwntH3G1k2TQ
npIgSk5xooFN7TcZMZ7YOEhIhgSYX5MIW+iP2KOtnSpZO9PXhHll1C4WfkXXrfa12BhcXO10qbTn
pdPul1n7YGztiMFEcZO0zFBmEOU7JE1BKWSuXTTuiA3Q7K987a9x/Na+tKP2tjXbp3JwjuxXYXVy
NBDtzsFgg08Hw06JcaezynLtY+UptKdn+nH3mMycdTjfiGAQ2wYLEIZq90hOGGf75tQEpBUq7Rci
YObMuX3ZpnN6leQB9J3h3tiYjFLMRgT3k5Wn/UchRiQGgJa8Yy4OsC+MShV7z4vKwS2gPUxNzTd6
VNrZNGqPE7HbBbopvifiAT3tg4o5369C7Y3KMUl52Xctl/tJe6fYUfpp7e9b7aqq+ToDmxUnw/DK
0M4rd8a13LgeTdIePwl4126COVireqYq0WDb8+PhckhpxNVF1wa1P2w5C+34IgJpN2gPWKNwg3XJ
kw3enOJLPDQVe27B3coCAaA1cxu7eOfmNo8OUxCEGGjZ7fSpmugCGZy9iRnNzfhsdqM4JReN9qpV
DBAEIHyPMBeJdrOR2VlgbjMxuRnKu48s45S4Lh8pbHAspx7IwLJ3Pga5ruXc6Q6sF0btnlPY6CLt
pwNcsbS/TlndVWQeBg65vfbfZe5rpP14i3bm5X7z0isyx32EVRrCm29b+/gy7ejTQb+RwP9LLTWr
r8yl7D5D5221F7DFFLhgDvz5bHjYBWPf+rRGFl0FVsptcadKcZGRUKbwG+0SCGPKlsZ1OBlECJa6
HaHfYAN22X/azU5lh9mpLslkpYZHOxlb7Wm0MDf6EcjIonGd3noU2B+zNj773XQJqUZOAf7In2aq
Fsuk0N5Jw7Y2Pcll+o6+ru0S2zbR0hhUtaNGXY1jDdISjJdDhQiOgzU0vJnUzEibWY7Y57NN0+oE
3JKgpDx9HU2P4TmsN6KFKC8iHwogqrZkOnqn2nVQN0CwV/bkfIySfLCISNqNFZCRhTTC77cdol3e
9hEQVk3IG9tBw+RdNyJBGPUYPSeEqZ7F6Fe7hDri9WRGZNxzAw1zNz00pHBSofnUKoucY2s/1xZm
zXjHEyCvLvI8ty79jD1irNrmup3bXbiU6U5xs9u4oTpJf+o3fc6sOiQtBlN3V/Y4FCoeKzul8lMW
+Oclil51cg8mXjqQSzYrPAi+MWpfuL24alzDQ/ZNE+JU2ZNUCuSItwASV1akJ/C0tJZwt8y4y5vo
GoWFgERiwc222dN2LS5olIBcj7+MkOHGsNlfdXr6mEs20vNAExvl5vcOTOQ69bLDkk/umcIdFnMa
m8sqeBl8e5ehYrnSJPJ1LOErx7hfDaAVF47s452rpWrLch9GC0NskDzGmfUVGCSEkbtTaWFyw+sn
TLNfeuI64nhnTpDYri/6XeO2G2X26pIoVYqVjEbQFgqoxUdin7vDq+mzw5eI/xxb2s9iiEp4PR4P
eXqHuR0LGqVIGGzHfh3PpBeqIbgZjfhTCSrkoy56dmsHUFJRX+wS+oDrmc/jzFjYBum8suN6Zyey
OdZudzURDek5NsFHI8tfDhaDy0egKKGcdEhvjWjVlS9yCl9wdOXHvCHhqOxIelAmw+VSdvuiCL+b
LqLco8P55snxJuDKz8cnqZiSBQo+a1U+lSHZW10dchVonwCWhIrG8tpcf3QjGawZXBGBD5+Jvqqq
aXhhCU8VD/WVtCqJLzX98hfS3d0kfF/Mn5gQYsrJorVNubMwpQN+o6YxXK5yQrQNCKMVSS48Mh3/
EMzWzUBuPatKCCbFFdmww23fVOeKdeGVj3ZHrmZndOs4MD8q9GjLV3v4EgHyPTClefdLgo/a4P7L
xusTKg7Kud6MsXsuAgsF0KS0KOqJ2eKYRZwLIQPpUUXPU0GmqgShVyVPGO++YZ4MTWwcWe99orR+
nu2UCnnEL94ePBLm2tAOcaIETJalKK5LEFz0cVshEuAEj1xew8DOP5gWom6RLAgG31mZncA11l/S
ZiGSKnQHDYXQtzWxJkSeva8SAnDINxjJlmWt/SxLp9mC297LKDyEZfGVkbSemen3XItLozVf2qj/
Vs5V5UwPdWMd45748k5VM24/9qIVPsUmuY3c6THLZM6mfDDJhWHmc69KhqwRPu6arI55tUzum9FV
94CUOLcfrV5AR3d8YniIT6p7l0u2TXxmmtonHE1M7x7MCMkLrkPaCbNLNYChtfkTtkJ333jWtanK
Dy/sYSCtdRUvVAnNJiVrkL0+tS5ZjmTSdiM6nrpFq6IIBnnBofjLzcWzSM1rzhafTdhDbI+XvYua
6id8NMKQfiQC5C7Mjq04TAbtwgNjVWOMAx2bd9Ug+kNgMgrFqUEgBtZ4WOvoNubQtBaEWmz8AJz5
pU51cLDRX6XmBCEdiZ1lyIonfdBvo8ANNr2fUW8lLEK7PP/SViRppIG1Cet03PIR28yxjsz1/HBt
1228oeDxhTKYChGETohCkOdfl9fEe3Em8ul6iIaDEXvmaXF0rxT4VotknWIrCWti1bhQJWuyiccG
D6ULwkxLPhLEDo3GTd4xbjQUX0xNYeDImSYcAPO1KDOe0bm6XJzi5FI5NQRXCyJgC+a7axtm8WDQ
4nNh7ByOJak1b3OkfVl9sANSW7crv7h9ZttQD2ZR3Gy5e4Un6VEpUoQXfl1z9Ey8bwMsGCocaIGc
ufY0Ngp7TWx/FS2Xgiq7I7j202KSdlyYy7VfzKg+MawNPqcVaxei69vhJJZ0m6Knmm1xhc5Nt6e6
WpS3K3WHMoVnWHqLt14RulkiWFqmt87ttD8PtSjX3qRnIkDVJHcmZiV8HwpeNk9Vd8J+v2EougMy
ua6Lah1HxOh4UZasBwDffsh2XkCoyCieF5d0kZq812AoPzsJaxmNNmFqyxf1t2rLkBsTpLOzGx4y
INpf1OOUOIqnNx3nF5qm9sFVd6Bv06UC51h5iVNsp/iry1875R/mYoqvmkjf6zz3Ycmqw1CjHIV+
5W5d+zuBUeaX3Kt1j51xUxqJvwaJsFZ0IyHopjsdNqkW3qmg2k4GfDfLoo6E74V5gupDPrpsxwAq
QKMEbVorVwUUWc0FFusAudFe7mnLuqx8EL7RGojgHt8QzQ4p+RU7s7zGMLHLCvRAvIUuewIWpu2T
XQ9X9GZR5Dr2L0o+heavzIsPk5sg2jQry71IGz4bDM85LbLq0Fs8BRLYk03EQxK7nc25kqetZ3xG
5a8xp+d87Jx3h8CYjV9MzibxvTdTx4CUU4RkSZTwRlaEO1XAIWTIC+w9Rr2jCqsj/7sfjplOAg0r
TAn4liXyIk84YRPnMS6cvxTD9ErFALJM0ZsgDY9Gb/L46bgpZIreLYJDLms6VYh1RpzEN0CyLigS
a/t2E/5YBib7Dc0yvUjc04CSNoV5eZ6MZreQSHVbe+OT8GYWhSGykCtQkm0ZRxftlKanBlgUHSze
1cBxpwQDwwYRm1OaNx0Mw4/Pw2DuFJF9O88f41OdLhwNcSWVj73JphezAJKqHe8NDly7+cKL+5Ck
f2auYPHIx/RvMx/damzwMMmi+UxF92QY8B5phPxG5R62QfGtPD6FHcLEqhGOA/eFfmf09I5PNeeJ
dM43JIChm+bUpIYYufpAm2f46TvzLvdLkqbAdra+ienUi/qHMmErntl4n7hBd2OVH2Vknrwa+d9q
MEeNbdWsB1J0+qyot2Pg8vEY0oN3nzrESXF5JwejaPHfDxSdq9pep60k1ewwxqK+IpX3y/XDBtud
e+EUY7Ap4/TUL2a7kZMDcugQWJXbAwYcsBcvB8fV0IK5SPuo4uZIQPy6dcbkmHhRt3Nb9pw4AbiO
+3VuHEaSw6/jOjhPPbIblfeSiHCOEKO+QcLBnjkZHTl9XE2BC2A3K4iKJN2nbMlIz5LXivOeV5Kk
FhfhbnS4X4REHK+kVVvnplwhys600ETbYuauVUwcrn+EhWnyfGYuDoG1u/MM3vkGmmDb9Kz2PW6H
3DS9UxW1B9Wp5lyV/qMTMCkP7Kb5eeFFnMK9IfF0bWSkEyOQNMfWOy9+0TzWA6fQFD2DXr6Cl9+c
w5bWJQJI9/QR8Byzy/g66LJLgveuGYPSY+UDi4cxyz0O5iAwsDe7HvfNIc/nvdEG5lEWzjNXL964
pKWwxfA3CfjpQeXZveozbxcO1SHx8ShVidx1Qe/sqHCbVkmD90MSTMT+HJ4LxHiPR3I9Oml4Ip6K
ztESSDxNCX1ralKt6bPLPYuTYfUkHEQHYtzCdRhXE6EDJr/bpqFxy+uu+/Cb6A1FWy89IuFwU0mZ
6dDWEJCFMOw8+FUS4A7ez+gvhwmDLkLN4rnZXy/An3d57rLvjvvF1h3PA5szjt+5XJM7b+7xUybr
Lq28Q80eHLa/W0ezqNei4ZKK0w+qTs093VHJrntuTat6DdmWR1BOeCxO9N+OB2RbI55J/pj85bbx
qYeMluSVAxNvlcEklzalc2YKatrljiKEee90mALJqB43/C+WsJO8EgMGRAGOvMr1w9XAx0x/4yaz
sUorq6+3edZ9dZP33dXyg1rfeIt3h4Ipnztz2OGkRp0+WBRSNiOoQmu1d5JP30Xbt3eUHo6cRH2C
d/vkoiXfiLwQ80ry1NkMVFTGCyhBZOL/jdstKeA8f2fKuBWHy1WvGnHFIphntzRygtldOkmGz2VY
CAN3x2vfjwQ3M4sBEWxmQ9JGu5Wj2olcPox5LehzrKDss/B1rklxS62aLqqRzadBO2RcrHEJTQSo
Zi+zXeDUm7jxBHY6b1G1tc/0STFgDjaYfFvQskrNznW60JrMQubnW3HPZKiT5vl/1JWnkjGzrVXM
HoclamFv7UjFf01kQLpGNv4n8qT1T6RSV9gBCKRvuxKy8Pc62TISWON66GTkpKmNxQC31MO46YiE
oFqXe0HnFc0qbCwKPqx9ExfvjYGSaJXz32RCLX7//bWgfv9WVv/DH//y/6Ky//b7/mX/VekU0e6P
gv3/h1K845l/mg2xfivqtzL5XSrEX7/mb1q8828+aiahEB5KfCC1FPqfUaio6kivBEKgvbEJ+LsW
b/2bYzoeErlN5qnt/V2Kt4N/I7mUvy/5lsJCuv7vSPH2P9FhXZIUSFgwA9v23D9cX7MZt3PnjTT4
Gsl7MBEHD2kNNeXumdrOZu8/DIbBRErEHBu7vZRDuXLa9HvI2PFlNGj6PVYY/deG9ETz4T6znKM5
YD3n0XerAnJZJH8oc7kvvfbXlEa71EjOvYHTJ3MCDqHJNVD7u2j8h1g6R9yW73+u63r+P6i6NvdV
AQXBzkE48g/6dmVMGADKQqAJxQ9O1tAI3PS/cPFNKyGxeqpiJHOA9bulX3Ye5hSWhxcMUd9twk4T
0g+PV5hgV7JviUH77isffpqvRgi6xE1MgU9+XhZefw1WFGR0LZbdL709LtLwlWo53oipHQ807pa2
dTv7OmOLzhQcJw/+tCdh58Iu6ULII+OLpkcbM2dP/o/b/qLaqliSdxk4e4BVAuXoJNCHBmXF75SP
cHymrMmrAR/VsQ6w0w6+pB3UgsIKKWHN+IMXEqKsqKzq4grHI3fIDlKBIsQtIbIdID19FRz611gp
Sz/+TEI0EXNB+dYu5wmSrp3T27CNXpax3AylvP3zX84PXvF7yd0jLAXuRHMl/wgfqIrl++JwBIGi
A7XQF9PkHMb+jW7GrShPUW0RX0HNTs2abG555EQXnIR2w1jeOGN4GkbcPPzt4a8Xq4+esxJLdNHl
1q07EIKQ04yTO7euWWzVAnNhkhACduimzi22jF1MpYYwScsk2BcGll7EcznNu5rvxxBK9oUk00En
RPkG2iiEYcPQxnVqevbtz3+IlLwGgPfKewz7yr8zDBBbijOSQtymfHXt2PucXVhkyn08GqcgpLac
ZyNLTxes2qbW6c/fUkujE394Sx0ud+JnNM8gfh4pv6EY4BIAGEuCEuPA+Kg4IRHzsA0JuwhSkDMh
dhOmvaEtr6twOv+Lf9v5J2CH70hpm77jA8HZzh9uKGblzg3LZOgBnIt93fFDExLHv950xTlMQ3rU
+XUEM9G1TUXagMUHKc2JBynRpfRzVlfTV61zu7ThXjXtxjf0BuisSvulMeRtr7hancnZg+KAJPvz
plHIILa3bG23PaRO8a5ZnJ/PsurvFpaOAgfzihaZb6yOjz5l1YLVaJmWnEGzb0Xn5OoHMeRGuAEg
oNPER/YjAQDvwnNgEEsj3b7btGH+LqsrJzPv0PG6jWoYmaKkxp7Y3Tb8HCuRcad0F84JCfNWFeXp
PVPEs8ho6sXKHojmSTkU8Q2W+8uQdX1MYrUze9JYagJ1/GV5o1kK8YlSwJ0xTsiVA8dxmQTJrSvl
V1wWa5iD8UgeCEerIR24kpm/l7ncjhU11U82HN0qIeABWaLEilcaqFhVycoPC9pEBo0+s7ZirJnp
qXDvuVyZ8l9z07vOjOx2HLEgKkJuNjnCbinJS85TMfC/2q/G8R7w+JWAu/4Nw+Kd7G2QjMicsSsx
wkHDfrSzd0SBKzduNSZUYvMOZqHZrObZv6bv4yOozPBkBVhTiP4JDc7lwNB0QSHmykl8EK5AeKKF
H90hKGOdC5N5MEK5pgiFw3QUE+ZS7YrW2FRmdaPc6jQ6krrFGjDFgIWYO/VAi9OvMM9ttGlISYHG
DX10aUjgi1ZNZ3LDDGI3pscuMr+DYHlzQFExelbLTcGu2mUB1Qh12ZTVEUTWhQTL7mJcY9vSDrt1
NhB7kJW41xNqAQ+jcO/mBry+KTjWovhdGYZxOWFaRBsngIj6q/IpgVnDuWFdEKIxcYsvvsdW6wYj
P1OSies871o6BxtKXj2iwYQ40ONykcRcJlE53vpl+eESNOmmXEeYAdmHs3uoQ/mtA1iqAfifciGs
fIfChOIgypfUNm6kfhhBAheA5NdeED6zOUkwPkTXMu/NbaQ7ZzA0fhQqfcS9SVVuvYOmtvY+N3w8
R7hqfHQfJ4jeeAwmZHP0BKlFh9qVNh4Qb23rjO4e+MNEUaZKxLdT/9GcKFTtSpIdm7xZhzUUN5WW
92J0XwlafHWWrloTwcvKgstvuZ5FmuzIXKLPsHB2XZ9nu2jgfDcyb4+OuDAbumTiU8TpfpVIWGbt
xqQoWO2NclMYfO9qXCeq6/ZahO8r2gHCa2Oqrv83e+fRHDfSdem/MjF7vAGTQCIXsynvySoakdwg
RBl47/Hrvwel/ia61TPdMfvZMNRSswxMIu+95zyH4AHIw84XiMnfex9fRjXj+AoaIGm3tWiNuhWW
pdLP3hEUjzQz6pNufZkvWTvwt5WvlSgy1Nnru9d0mnDzCjx9WENOGtN/pp7Ol3oIPkqBUbFP6Br5
jVHSEGi+Clk8OyCP8g1dDYYv9TBAAkUXHNQambPEcjVGfa5YjUmXdtaYab6LFsRLbRUAk0rocDXh
Gbk+4MAt43Oa1J8I+tHKK4GkmufWYHXbQc9wf2b2gQnW+2hKKB3Uov7YHHoRnUDW6LwCV0BlhZDW
EVVnQfLGVA6OQy5/krK+MjLbWEVx+S5Yg+se7yPxyqqsCGy2GIjF+K32qHKoB83EXYkZW+FgPm8y
zQWF7hFY4bgXeNg/yeBhVj/N6bUjnrwk+6HlXXwsNDJQOs+4YWRfpFj29Ew9jTH68BavoR1Azijc
+X1Es8765KsryHpjD/gMALDchUiUwqgp14DrX7K6r8jnNbnNcXAv8aQeoPnyuzk9SZPglkU6Wbtc
MeLJ8Yb5wbhUqqSBohlwAVgBor79hvRtqwOUBi6FCTxm6+Mn0z7xca6nzVFZ4LCG0ScPNNPephmn
bafTRi8V3C5DPkopDmlbnrMAlYIxnNqJuT8QgI+miSaW0IlwnUgimNEYUpCTuUor65WWjcUVBp0n
2JgxGICh9jYlgdVUcBhtLf0RsFg/n1B0E9Papf2zANKEHJ+RL4Kr6jV4b6SJV2A02e4lSO6oE+ip
cHfREmixeSFOK4u14XoPkEpgpgSQtTPFNC4mgaocx5dsnu/FE1z91Aajxb69nfZVwJSsm75WxFYR
m5inZIwNCp1/n6FhqM59ynI1Gz7jjLGHi0LeHJP33hA3Zn5r4C/nOvO2E1a31IDA2EOpGNtdWrK5
NKfq7FhxTTKVD8XbyR+l7/dHEyHUwtfR0bLmiVWbhz8yWW8MN3pzZpNmghEhHQGs5xH2ZdrsQjGX
d2RLSdJmhHeb0yMB3GIzKp7EYdrIJTw2sdLfpwp102zXDM36M895vJXl8NoDxK4DJHuWH6PjU9ky
yWS3GE4BkJOV3cLvH0erwzdooRLRP1OVbyyx8zXa026PORO50yotnR9jLBkY+x/xmNGTMrytTiBu
XCgTaUGnobUaHzJ42zwQcYbjAr15+NNqhw4wIiaOQoNMS3YeyewMVCvxUatxE9nZMYZf4JdNSxev
Ki41HW9DY6i/6w3/QaEGK8oBO6o2TstJ5Xt7zjNofR8yQ2uhhqno1dTaDy1WJuoG/UW3UxI9Md2g
jfDNvWTxSiYZHFEPsYMPgOCNuP9i5gIt8IfYZ+I8akymUJMfIgN7emO9OH6Y72y7P5TheKygaLZp
re0xmnzMA+o461vMcFxaFjljPBuYTGQEYhan3HCuus8ouIc+xTUckaCMiMuxp5+68N4npHsormyy
i7jYV57DA18z90blp2hmWjwtbfoKm8MnFAadC0gxBuGvmdWRtex7DKfoNrUJEykR7jxbPTuy+pTh
LMOpZbLlb1hYYAwjhVjoBUQL04w/GGaj19W/TaP+pSQFwmUKuwF9zbxDCfrLqXmJBuct6/ziAmkP
naUT7rXMvE4TCjcNHUjrkK3Vf5QRFqbaF4hG+RyW+MxHeZFhtJti7RtgujlwHhJrZK1gpJ2wcQUI
Q6fHvKPFm7bd/WzWAs9QiSGXiZCzYRAEk3DqD708mQMmok5lIxkivKbORHjB7AVxl0+i4jQoQOR1
dqiJhAinUx/pzaOb8tAK7Jpup332fdYKj6jCbdh43jIrSvrKwlwR23cAx7XWU1s/1OWq7OnNU6qG
S0w8h95yz1CXwqM9LoqQ+4X1IiAogQQqH//WLu/2AUlqSNq/lkRrvMRZA08meK2KcS+y6kqOH9d1
Mv7o0fI0ffTDz+H/dSbslGl8zUPEiyTdfYkLsTZsotGdtWFm1Nj+d4lUxx/rBX4hBD/TgL4P4eTs
mSJEdJeaISVwUPxEDEfaXPIoi/E2kQDJrCA8TQXu+dAz1p4xkV6irFdTkarhWK/WpN1AAK7Dfi7T
GfWuB91bK+A4xUS0qw2pnNA+Sq2yfHJIr+P4lnT9cuQUhGhOm0xOJFeyyWRnxI4JMYvPPHIOjRhJ
6hIfoYEEFKIQ2AzArZiCUXbhQjYHYxuRQ41AflW0zFW1iSuawYhazfpH8Eao2xAAS6CLRdF+TgFA
zMoTxQfU4IwMiT6V4b5lK5VD1+iT6NkZqk+h2zeB3FhvxUy3f9eRIesBT62yI0yEzPHWMwT1+r5T
w4NAwGwgZJazornCHkb35YtC6my2JM67wOdmDbTm+bMa2v7KvgLmFTppIXN2IbN2WvPkU132RGoH
l2lWV8tZZ+0huGZlP0QIsBG6faD9PBc0TNzGYhzkdbdEmefesl9UFQNQquxnpZ4MlN2zwjutUTDj
AVxaiL9tROAp785GxdC8YdUjEidO6KHW3V02q8fTkERx1CYbICjQupGY20jN27GaGco8+GYVumvw
2OhnZXoqIRgMCmtOvRnjdT4r2McofXczd+fO2vZYz7ZlbR1LjYniQBp4RrjVrIYPvhp59I5APFk0
RvJIad6u3QbXcNnTKslnQfWgaAxTutmcPraa+MfGgSJOoxWe9dUZTOdTIYW27nFVgu0ev6p332Fb
DNCjXtVFoTZO2W77mrDOFqCYz5dZ+i1xvuguvnNwoTV0urs0bFLXqiGl5Kvm20JLV3j3H3vFe6VF
tSYGRafi4D1G/B/o04gOz18qqhO6HdQMbSDOrs7kjfWdFPCK/oLZrlJiPgutvrUte8FuhkzEiKCX
U2ltu0g81mJHFhoTlbmxY7h8AhkQRkCcWj8am9Gcs3y1ufkU20wl/O42RGpHpvqmpcW16Vt+NRre
QYu3W5HFJ0c3a9jelbi4ikQAIis02ATlocsNd/7iFrEIUq1lxVPd7DFuMvGJir5Z0614HhiKoEF4
y1gVQqTYVZms5zZTmutvrRZtNcH0TfjHua9DfPLrUDgXokLP03BI+etx1L7Kwt2XVgERNDgV3fSa
C7SuQ4D8l1vUsrZxWD0FZnKyDcJoDUQTK5vRSJzky7BnjaBt4EkcpiZVe8crZjZ5QslpyGY/oGM8
OMjtWuQ17oMXic82CzAn6slHYn1RQQLXiDHT6MSfZY0TIFqalrOZuxOmXeFMOfIvawN8/VJPtENV
F29tfRGdPOmecW3LFMptf87K8NO3KJ6bczDITdBmy3ngn1j3nhE4IKGpg9up53FgmK3RQsxsWkfx
z9GBamF/0zNKbGbTRMocxjw7zYcv9IvHKrMvQ7VzYtwdYfhzKIon06hRIIBN64PjREof9zXs8dIH
Hzf/AWKdBb2AABNwKVqtNhV0AVX536tBPdeBvLQ8ZAtnV4zeoYSBAGz1zdW41RMaX3XOskwQayYv
9uCwLyZUPdJ2aaf2HgOaHD1iXbqbAlRX6WNVafAoh/05bMU2rPkGfG2BOlwgLO2s3b1LHBBgUVL0
GnLPMd2RWbwD5YRtiu9viS3uzI0+OtuxkfsSMVbLujJoiMCTNTE9r57XXKeceCSblW343lhosoyw
eU50drdazn0aBLsWasFyhK5CyeleNB+sJeE/A9za/GtBKKcot/qQq42uE8Ee0QoPO/dF9f3aa8EJ
pMjrjJ7ebS0EoSK0I3GLLufzb5FisTCrmwZBCK+aiXJAPaej2s/XilcigcydQzNTMhOL1BcwKjcK
5mnjBtA+x1k1Fe/BF8FxnfvNAguNKXGTMC28kmXx7HnBS56EB2N0v2AmKjAqUMUlPb70IEgB8P3o
xSy14KJmqSIapJwpWpn73Phclwa9RqeyEVOz/a24XIqUUO4ymdW6zfiGn2zbE8rA/YFktJpTCE31
E2qGwsANdmksgs/Y/Sxql7jV7GSVswCdpkPos4cY6GbP3X2/x70q3eZGGejp5jVWvPr8XglmVF4P
EIJGnW+8GD1rj/oMm/iI7pHqjY0Ux3NXiu6tJ9sK6adzKXTjWkXOczS/Cl6tW1Gf7b55YzNBG2/i
8gmBF1f2t9ygw1i9pcp/LkaNEDY+SpA4l7HhANS2uCYOr0Cs3NUPiLGdZxhFHV1S/CC9Ua6HDHAS
eRJsusJfrX50pSYgMc6m3safqeavcFuBcgrIVzQg6WCLQhAGTn5Bb+8zxpazIEiV5SF4ijJGiaP0
f46YDRbNUO9U3LxZvN8iI41n8asnyYy40+R+/mxhWb8ZI//MXuUyDxv00uiWU5CshPnsmTq6wrkL
j+BjvsSCzGFMfaUB+mgEQFrLMvnZ6+WbXXJM4NcAm5mF5R6IR72U+3sLUxaAghNnosrm5csc0F2U
ftRZcQzRN/O+lIW5fY2YEC94vG67RAtRtGe7gLoVZg6ABPqt87vbzIeKOFnDJH2EDA74ityReYwx
AKVI8vDnNOvKO1TCuSzOjqc9gxG7DsF46Npz5LneSpNI35DwOReR6V/0pFqPpTJumGAXltJ62n40
TXMEt6hpIRmt4lHspzxu14i9x5Xlk+CUh++BzoBJpeW0SYbuklI6bAKp6ajng3Rvj9uakpsnrPCR
j43I46YcUj+1DMJrQ3/xk+q5rYwnZ1IBGAb5RZtgRljqpNBF7JAPQJ11JZIPdoNdVSoIpdFuyPVq
jcIVpRZ67AIZkAsNJ3PYgHoruEpHwY6yDl+MWOJP7eKfaZO/NUOWc00vs9E95BMNqLrZEAj01R+I
45IJ0ct0/R3BVdVUyaPPnp+8FDOe0zZRjUX5yTKdGUnc3PIiWkUGDOEuYfmQLkqcvDc/sL0cLYnc
ws/kMwPE88hG/N7EbpVxtTIsLwqHeEy6cOuywg0NYNf7xCvUotOA/mOpCeNVo0TuLALkC/2Ms8pn
284GwWzDZxFHyES8+q1V5VvkIBRHXxN4JnCAfvAWFoiJeuDB4TvY+pFXNon+4pby1Yw5kUaDcb2P
DBYWdwvfxFwPbXJ3yCLZQKLNHiVqMfpgH1qiPqghKtVzA7JxNxlxJY79zbcBfThAV1Y2DfCY/YkQ
VbgMg00r3E0+tK+9WavlfagFPeqnZ9RvCRMavJObvsCkEIsrO053cb9KUU/up8H+yYXerHnu33J3
etaBakxETK/cpoFkVPkrv0OaI2JmA6Ytib7tv5Mm9LMz+6fs01T+pz5a1zijgQsQOGAxCJC/DTym
5wdm2VVv8y0edjg4IQtd/WmidiJcJeUpQ/wMOj4UFfjz/A20NAIhaADEjnGdt2/zUkBdy+iVcen8
avNzEoQjYVWQiDv5PK8Xo8mC3v+xps1PQZRi/GX8Cc4uNlBYzd9ZDdZlflCbhf/zPtn5/9P/X0b8
b+yEmtnWT6sj+4ut3mCc/H+34e+brwRD/O0X/pj8uwzxHXzuuPCZ8cP2+O/Jv/MfJnOY8B2LTIc/
NAH/HQch/6Mr29QlA2vLBo3FuPoPF75l/0cQyq6Dm3UY1mPI/38Z/c9f5M9zQt3g3R1h6zSqdduU
d2f8n+aEuc1C2ijsCdCwFMN4usl0d2K/x6TjU1J1WXqqpPUs9I3MZL4k9R0VkYO0vxU013sWiv6p
EtN26v0fdYmc+09H8v+kffntA5o6ARbCFa6JN90RjLj+qn2Jet9UejjnXzr0hCIMd9STbrGLiLc6
8AeTOhtDGJMAl41gfWDg9A2CO+zNMh33eRiXGwnpcZV6Iz1cARzU50X27AZ/3Rx/Ucb8j6xNH/Mw
a+r/9T/BH/zlUPIBdbYRpmMbDLJNzvlfP2mCBbdtbPSqE0Tu99yX73hQ0bk6TCeCqm33EXa1EZv3
Km+YTEyebh/rMS2XAv8Dptnc3IGVDNdTK/acluxqJ8lO9FOyztti/Kj8fmcW7149mFcIBvWtsYpn
v7Dso9G6HW0SQJjI78bPEtV+kLTevi4D09l6JMmtLNhvD279pmN9fwak1GykHp+lGN2j1zraprRg
adO1rpbmDKcMM3NY6R18w1n9pTVu+2gnHaEdmYvAAOtk/6ShomSKSxPGUxUDWdCy/3Lmf1elcDyR
vjjcMqg8cVv8duYnDVha01dsMQvtoW/xjMQx8GPsUcMmdnnShp6621WbMTNOIX0IQuKiXWSgpvYi
Z7xKt337l8/093NsoBG0LKT6ujXfOn89x2VcGV2Yke1nleBC+0obTtk0vRbD1Fz6RtfO2bBisODc
QMn+nEpCE6qkGz8obr/kLX7tf/445t9uDpREhqukreuOBUZjZhn86e6tsrBuu5Tm8NDoYOaaIIAb
T44xO1tiRQmqawYxPVrNPPkJe0dbFCJttuGQif3glcW76XbG0Yrh96QxFkpbf3f7Xr2JiKF81+bf
CKh1js2gg+oiFXmVkjXIPDwO9m0nSAKZ9fN9gTUPc0b4b6K3vx9q17BcySJIX9k15W+HOitxv5Xk
RdC5K16RRZtYescWNrH/mcNNGhg/7mDfji+u91X0GsWEKc1NZjEbSHO7Wv3zoZ4VC3/WU9wJKgDr
kKmYJsvRbxejGj1S7GuD91cpbdugM9Ym9+jjGOvpIzzhRzX4Yv/P7/n74oxqA9mZybR7vgMUJ/qv
pxc3GbAdS+YLmWcvmh2zmFggEDPUs5QXI6OcwRPNPiCDjxSSrHtCla8IRLRCbM/Q4nyKLyKJrqUw
3kwj8PaBMVFvgeL4l1XanD/Jnw8Pn9TkhjAtnk1CWuo3wQcpNiFBvnPrz7a+oE4yFuVgWGfD6N5r
IjawcNGe2pZ9Yb2IPCYdQXk3B1fwIWrbd01niEaEV39sJ/OL68X8/3ZCBDF5t9q5Tq1DW3T5hdzQ
m9u1A0t8fagaFT8MxfCqBr2+2CmDr7Ex8i+jQBT8z6fBEb+ffIN7y3akyXBZ6PND+6/nIezNcIit
pkA+G6s9XYht31jVY9LU2rEB24AnSj57qZk91Vrun1x6rowlih/6iP5n/rcBpMiTn5naMZc50yIr
pJEYFAzTqqZ8JEMMIQn1Y5w7PyBCRCfZTeBADQ+hLDYLjRbEFdGIu1Za/uapPNtpDi5Or6+fO1du
MZIePZocL0o3QIOzF3XrdSpHgCFthsoJKRRFoW4fSolCKfUsUhoTSeijydQLn+a6s+N4F+jl+/3J
FTv+sErjswaoHc492biliI19h/jmObXPBqTzl4TpYKdbwTlPMcjc17jKk3h9phS/htHHu4Kh8oEE
M55MBRhQZQbFvhwq+4lUomdXy9SGaDVoH6Wyvuh6ucaDHC5A/zc3Vs3pARYMIE/yWgpC1lesBPml
IFfwIs2R1BRGa8NsYoCoItd+RNMrsgeT4WLgn/0MaMFY9ejrePM91aW3IPqGYbyz13rXPxfmTRmN
dW51FkSiiYpNXiUREEgP5jchj+vWEdFl9peu3VCn7zpffMP8g8HNUrlx/YzlmBxGz9EJP2TctTGE
VhwaMnp3guRmwHNefyxG801zLO9oIi46KpD7m1IQNUKjUD3cf5TMeADUsaEZyoxUbjWshiLTf7Ap
O2T2dz/2P3Kzya8pqtFj6ngVTuWyx+VuymVXujASq/ahbn1975qsAKZtWmeSfKCCFKRcNBjQO6t8
byEuYiprfLRsbKD0XIOfmkycb/6UMzmNsza/NtF73av0uTb7dv1rgbENRocqlNU1G2W5wxNAApRN
NIpbGm8+AcsLSt/p2ogGE7+BcTMuMvPQ0LPfSwqmjWzGcqmNyfcK7dDVLTA7ZMm2ny/0JBdAsrVq
53nW3pzK7h01GbNFxRjP1+vyGLUdbqxw/Cxyy/meZiVSdO18vxHQnPm32t8FeR4TtQz1c+ASbowC
GcJ9IyRwgj1ovkSCp/U2Ay3jJfLtdGUOPuwdZDKIOHWY8t7jxClkLg3Y9RDnHpCcnl2F28wAOZzN
zQwDdDLXPEldNFSlWbw3YRjv1JxtyWaVVW3ew91/tZSWvGquZ+3AoKBziyQh3g5sDtVFp7Zg9JeX
nrPN9enND6rpQDmKjCPh8oV96B8mgB/wo32o9qV8L/TRPjpsUiFgkWLIjzGw8PTTEDv5XratG2E/
3d9bbxycomZXcg034RZBPgmfOVyRFnrcxouHH4YrincYxM5ysmSzrN2seuGZQuCFXTvr+2/RyreP
kUV/EvHVD0j4zGl9LWekBgqf5FNAV3nj7e47Bsukb19PUjx10xxd1RP5YjvxGek8HnpzovB1wIka
aciKYtTmsquCQ2O16XMMRuFpCB98QZvIijv7eP8GfgsovCbPJHP7cwr4kqkbkTRtHNLEtL3gNfMg
6ke5Mawts/0WMfcAF1VhmeexwlxqOraZXZ0mEzc/xirc6hDE954Y63VhxC5pb1dLFuE2z9JPP7fF
F1WM74Cp96Kuxse2juLTpBXdqkPfEwDSXpfArdEcTRfIvsllmhkikdcwvw316OZjmopbBUZe66cd
VAQPML1qd943H6P3npAA+TA56cErSvLwIu0j6rp+ORgS3WwfDQ8gIsJNrwNVxbexkX4fQGnyZkoL
zVN4ev37/U91GvSvkEPfjHCPMG+C6elmFwFIZfnr8ehmOC8av6Z3LrMQoyqpHxCiZodL/FLoYXfj
7nuX9jhuSrOxt1ZooLmWJrAf2813uOmdRQFnGPMmP6SRj5i29GLp2U666SiScaPxYLKGz9AW6IsL
TTwFg7cWnVB7bhv7GJaGfbRgESya+wM+9jFMpdqB0ijbMlMp1xrw4WURDepshdBi6gGKGaaSrRkX
/Z6YhJ9lOhUH4AINXXojvOi5V69iunyETr/qbIz2fgRKwscLSAt08G/gMcjxaK3q1ZP01GuW8qaC
0mwX2aaD0bwnhYSJOAbXJ0OTjISGQx3nHZNVMAFopSbbPqrUMzYBhuaPUHsY2v7i5e1jBT7/JE2o
51LoUN+saSCgIdiKe80TQP853Ssu5RCnRR7rMg5l/1gnjLgjOBSmTpif38UuOAo84VUbv0NZufQO
D2CoxQ86NcO20KyLrXfVNeCJuiI/lOlaMqqTsI+jDpOCDnCxUh4hVKro7aPXD+kSZttAiM6sGTlw
Q7SPoZ2NjxMbp42r5zvcNWrrGACYSffAxxfWyaZxiZGWjXUrqJNWiW906zHKURnN7Lqm2AVyIFW8
i0/3H0xxh2XWIGbMgyTYTmY67CxVBCfDKuKlhG8xuUN0TnRUVBjP1Dq1q/5MyHlQE2XPD1uX8dKV
w7Axere+2YBoN3lDJMsm1bCpwAC1XlLIJbvU8mYwKzs7VRrbWKTgJVvlv8QpChfYlFFG/xlQzUMf
1R1hjTi+6qYgFAg0ZaV1O0ggNHBN9dmzeUJ8wyGqB4ckQjnFJHup+FThMPatYDqWfhrf7FasQ6EH
T/asC5hIN9znkQOHiwSJTeGm5x5kJf2OqX92S6+gfZ4kG+w92iocreqkB060j3VzP9gj/1W61any
7W9Bhie4AUY1Wa14QqXoQ9ccq+uk+S/MweploVLjVjQSM0FqxLuUdIQVpkFyYWDDGCSfDOzybJCj
Vsycfn5ZB1E8tq4GPs5QawcwgLCLUq/k64Xo9Flll0PgtRC73PwLN/TGwVGMOEB/VmWTPlRILKFf
1PNqE/nXNLS4DiLrxY17Y50Ut2Fw4uuky6cW38DqXg10SQvvfFZYg6ntH/uat2AXM63aoo3WGP0m
uPfmNoJIEz4YXjd971x2U7k8sLdhw+ujSkqzIlvl81e3Mv82zg2PTiQ8BlwowxN2fReE0IM3dc9G
0AExi7D62UrVj6b14OcJ2GIzvzhIEja5PabrApPYasKJZ9AxORklKDiqXaLbmhD1du1p3H99uI3E
9Aae7rsrQYWbFcIVhvdNtO2cSlCDTrBjk3oNXYEwrc4xX4Bv1OsmDV/weL1Zg7q5fZY91/PTqEa0
xfjORZB1q3Scs2GIVcyEyrewhWfCWOB0/XMdYf5dkz97UIRUlLW24/yuyVcO/QvLyCihw/CgT665
TduhuVHlBatEGz6seiiPjJkOZUmCXOfW8ZoNY/1w/+Enct3Ywr/WLeqI+YAHoWkxlXXsvdmDA0+m
f2l2/K2mc2ZXBq4lxzJZtX/vZ5k9U2/PZepTDqAj6NH7Z3OCQ1Gnsj7nocdc2+kusVsQxSjG4fGf
j5b1t6OlHDm3N5Ttyjsj8q9Fl++lomvwpyzAybDfjZl9YeOchrxj6uF0xymIb6XpWWDp/O5lDtlC
I2p9mTcOM+csXMouhVYx78tYhbDMAf5dmGk87FUj1NbVkOkAkByhMXXf+7BOn9K6pkToMF0GtW6/
V5Ixr1tpbAsmjTmtEv/W4fr7V1TUkwBVMe8AZ3BnLOmf2jcER0UDIdmg8+ZNGvEaOswAjV6Nq/p8
DTMP8NJ8AQAdKdci04jT1L3o+M8H2vjbeVY2zWSXn4zoJd7Nv34Kt5CBMmFfLOKicWccd7AhzYpR
nNECC9f1aicCEEwyd/0jipz6IttN6eIpKDZEVqpTB1dy17qotmh1zWzygFpdVvnFi0J3+y8f9vem
4Gyhs/m8rs0xkYacu0Z/OmRB61NMAA1dBJVhLBCMdA0qGPACXeReKzehMXJ/OESTMvGbK0JErao8
2CgyA5A13+H6JCwaYfZvH+z3dtX8wRyHNhVEJNpVxm8fbFJw+TNW0QXKRuZcqXGa9V8Xv6+JifXD
p9xIvrWGScGXkQqSVJHY42vuEDUJn1AtK/+X00oTn0Px554MdjeBH9d2MeJwif3uGvUxfTg16H1Q
IDXoAaTj9x6DWprMxlf24KH1BHCz9UWtvzdu8U1XsnuqW5BRGZwGJFaLNPdpwOkFZniQWQctqBn7
K7vdTYO26u0kuwKPM86KJJiE5BHG+Dit6M6p1yCDxQR7E7Z4PUEnzX/A8I8P5eCiOKvqhyb104d7
C9z56Pwhv0S5GhfA3+bej4YYwEUJiuLIuURBDDVqvo3vhZbbMcXH81FDvQs+fzWXfu2JQ9cIt2Go
VVfZqHeO7S0BkHTJjTmzRzu6GdM2PQzFc+yoh3unoZqa5Gq6b/r6V3d7gkW5IDrGeEaCPRNIejaq
c4k3GPZnNcxYHBupbJjF8FKmeu9lSj8RnZpgQ9/oRo2jev6Rm3N8zK9atAusPZs2eyGpNNbF0NDA
roY+Wla1xD4UOt6icOTwTWQ/a6qyHz0ivgVa+ZRiOA2PuR83D2SOUGvjkQdlmO9H3E1fOOiC+iuM
9eZ2/yq6pnad65nImljcDJuaIgwQDIaWXRzdRhVgTL2ficcQOrA98hU1ggV6pZc3PdFp83e2w8NG
BptEGN4mHVDLURb9aMCO6LHEETCmoHYiE+KH26fnSlU3JynHrzNKihFzqwhvIbTCr9LhuVcVBoMh
a64EUlkDNbFF+x5ndDW++SOyDXMw4o0+OaBh52toJOVs4c97cnQqz2NK68Oayl0Q63SLuL9NNv7s
GNpqncyboFb2cpnL/mSBvzmL2j2SbVYepX9rYRs+yiYZTmagN8x4VHVqGvAX3HLD0jLypZo3AHEs
02cGQb8uG7QDG6PKrJe5D34qnaRY6A6IxChQHwBP2JEZ30CgFtyuQj8NeZ8SGm31hwpXD6MJAtYE
+sHMm7iNEYjuiQm9ZHZdXUOaPZXqMMqQb74qZc6lElg4wBqDm4SGNlqj6luJI/ilA/pz+d//RZ6e
Dz6yZj6vlHokQZECkXTsV7duuTFM9ImjEe3ub6JrUKtJt224UMdrXOv9uk/yH3DiSMjyQnR0g3W7
V+49Re8hEBNbTtrEq2JqtQ2QPbERIv+qTCwMoQEj0bOgGcSB3u8DwPSLqbWnhyo1YOPdF9cpd8O1
xCoTWyI7jm6w76CUnlJ2Posq6BNuQJyn3J9ksNiTve4yr/tiFz04MFE9ehGRU31kfk+Z+z0FUOZ3
RSP8NXXDNoHq9pR2Ho9aZXwvI2K4wlhcfMLBKQ3DL1CMhxPxq4vRGHV09l297wyMe7gpgIhqBSLh
ODl38yVQEVy1kariuWQ4wbNrNfVRZg0QK4Mq7xh6zpLQnOkwiFY/TUK+/3EllBLSj22gkgh4wIVA
gTIzdo/FfG5JMaqswibnpm/3uqafm8hNH3nqpMwAemtpRPj+E3/yt5E5AYDRk+YW+DUKUvi/q0n0
16H18/P9BwFp+dmnXGZUmJh73UnDWZucpk73NIwRkkARDWj5eYZqKR1cqy5scqj8n2krhzMjRAT0
7sam+FzeK3N3Yvxy30M48Df2/UCkZ6d1G+TD9eb+6WcJWVQSh3r/r8y9xB58uvmZ6XX7qHK9rTDl
8Oqa3qGY0JDfl9qp92p4HQbJD/TpDp3scUU79F5d55JYw8heVTc2lV3VyLwZSKaESWInxAt3X62D
0VyIzCofgybFRVeb2/ub166rbXELwo+1rOlk6ekWN82RBNz8UpL2rduRODhzSE+lGti4aOMcjQEk
kYwTy5aHKdFC068DW2uatNwODNdw2znjlofjWvdFfBF1x+3u21/tqTFfosZLL+Mkv04w8Y6Vji2T
Hrs8m9wjZ8vQnI0J7hKDYukdE2/yjnZFdEM0tBbU3iLfB4IIncYG0WHRI1mZtU8qeWzXqwZPNQAT
4EGVDm2H/KhxxXU9Z7RIypD7/XLfqc/dnDCxtMcIv+SW8VLxXkjWtKmacY/DkB3xEm1je+BOIMoa
rQh7auYDFmBl6+Cx/YJRZmcHYVjHEVraB/l4xB8O7U6LBh1ux3/xdR7LjSvbtv0iRMAlTJckaEWK
pGxVB6FSVcF7JIDE198B1nlx4t3G7SikvY+RSCJzmTnHBF+rDdmXznyb1O1S2+V19o6CFoBO5hPk
5KbZDglivoGAbZ4YuT8/iqQYfc4+wQi779BB2+Y8P9mjne2QoHfbqK69G1BclH3N+G3Rrd+qyOiD
1qHRtrFXEhoe6je0uTN026J58vMUWMeyb7JAaG98lp+58vJvDWQoKuYp2j8mG5CFSB1bbk6/lp/I
s5Gdi7rd9Kk1fAz6Z9RMl6mLsWQOxS8vi9WffHpVw/AKzqr/IublIsvfBHLpa70p20B7HBKo8Jbc
jrL70SuswbnRldcWrqYowauLWmcRBjJubZmW/+lI6672xAuFd7Mu6nUdJea8V43z/Pit4OV4JyMl
gxuxzhYnYPtEJV6dUhNqEJjXb9fOvWNnjT4Z1TSRHdRFTw7yNCQENLoDAdWhdIPOaaMX1YtizR0w
/wDQ8wrJ0GjK4mZjPdqxcxjWnh96G9eL3cAf9lIkya+CFD+dZ+WmuIi5Jmrih/PlHjPzod8VzQi+
aPgRItT+0LECKZ1FZDkaxkmzI3cP94jhlECYVaT2cDQWq4LejF8zRyGDVTLCTLwWpAmzlemUYsRt
dLfHQscu4wOBfMemG4Y9htxMgQCE1du34OYNv2EhNNp/8yE79yZ+oIh147aAuYgDbyKsOCdf3TGL
6oJhozgkJsjzA49DcXz0LxjOmB9QCW/REDibJNKItF9Ot0jHiIX++U2jWF3FxhQ/q9xrn8vePvEO
78Zxrj6SKooJCZxJlYrMeEU8T3aXof8x5dnwQxUE39sMhV9N0qjXVjW9CZ35mN34MOvrsLk16Lm1
v4TxIGstKUhZlrobu7bkcdarcU/+dr15jEzS/N11Sg3CgFv/yOuOkOrSKI995xF2UhRLSJWKr2WY
sQRqAS9onHeHoZDxvjROY45af15WYwXhbyuXMKhtthwmcvnVpN8zqMs/tMnOj1KM0zlOonPratWr
KTpCVMbmR8EA+rF/MywVbYgBq86uQSZL5A/jAR4Vh0vmgu/NGoYftp79mCkatlRpUPhaN9ulS1VT
Sz5ZOjyn/7vtApy3rNv/VzdBJwEZwKH5AmJi/v+Nl2kXWWsbvU50ZkX5Kkx7WlpqCqyss3FPLTOu
oZXzTjOUOjmEoTrYhw+cZOp07iYhfxEN07zPktSp0R3LNdJg+zLGk/40up96ahPE1BXRV6+Du7fX
Bil+T9PQDriDao/MPMfZRgqrplfoCTJPWJ6t5yzsNn7MzeE//4KG3qAS799Bq0U0IEZxcFAskp7c
aNveL+xn0FdpkPRmxtYBaE7V5a81pCxi0eLydWygsevxWoPBs7KW+8FYvjDWVcHkungJ8dSs6Hma
i6r84WouDEUSnusXcoJ/Qir8E4IGQOpBhQrAu7lZKiYAavS2s9ZX5/9+SaCCgCLRm92wjLgsIt62
vfTRKProOMqDLZX77S+GmkkBq8/67BAyS1h3rme/NYBZXfJTdtFQuutHV0ferb/XCWZcZXNiQCUE
tp6gKH9MbUr+oiTi/J79edhjr/LWtSuNV+wa3k4Dgm3EFa685UPojzr5FQNTtNIpvgi6DC+PL5oV
d+cE/faoE3agw8Pb/fflYYv15TUjzoPlBBBN/ITLeDzAI1tlg69+Aml1yFjgYlhSIa24CgjS6l79
OJuuxPxp36LVyTaCtnCrBjEtcF7U4rLG245eZf8Y5bGVYtI/nYuiTU51b/1RtZyvClRWhgtjJW0z
x+Q+xf/WQszDL2z6lsZ7eq+KKl5HAgP5Uu/ME3D/OJW3qvDIX/XrYsNTRoAfdpWj2057YT0Nua39
7AbXDtw8w6Ko0KmGTf/qpq7/XorkU6CePegQCLasNJmj+kNBl40H20mbD9lO7jkeXT43BRRAnYnL
QSuSmfzkjh3VY//5G2pn+W+6V2TEyeqxIhjWAC0QM5M9d8suvZIKaXOl2y9+WhMN2frZxZNYvZZN
GR31BvFwTLaFYosf6+Yb1DZzPaehPLBK+DVNfXaMzbF7nnWOTr+cdySikxA1yOzG9H1WzHe1wVQf
dYu1k3zhwGjQXvMN3p5CfA8ckWSR/ac2xngr/zVU8YhpDc2izu2Uu8lzuvx/JPmgYSShnvKdP76T
jx86nsqyyg7/dsnZOI8vted8zsmEmCs2/uatpT85UYueQi/2mu777qrUXX3XT/6IR1XXANnzHUsu
bT93xPUx141Isiu806DiYYEbZhe/9fbSaLKAUMTuRACG2gqtFy9Us/V6yhSH5oIRUclkfYi+fYPC
r7jeDLETWviSaSHZGFP46Wbaix8X889WWKeJVIS3cMwM8mfooNtM30POK1/JcGSTQJXxHHZ6edVI
sPS79m1GOvVHZ71NyprDDc9GQ+sT749B7qBZh2eTFNErwFz/FYev7+KEn9tuDsY+klsAEOxtmC+y
tE3ju0wxxom0xOk++wdEoMypUewFmogI0GwV6ZKgCwhEzat95pHnNnqhwYdO9RuLaeeGHNVkm2WD
w+S/8LYdnJoAvSDzxbwhtVsOFgKi/UOFAQqfmrEEIG7bnXPEnOPshJ1A31meYfzYefkrL0TA+6A+
swI7Q+mM72m2qEPbkfAiSsqr9BIneIzTCbQw9nPBIimsl4ctU1d/FtOVsUS/AxZ/0pL0q57a/u6A
LniaS3GHgCF3XSbdldQ1YCvzbMrtv8u2awgu7JcmqeMZOz++S0zzDG6B8OFlIkrur3mprEPE/bGe
ydMJelXEVzm70TWfiIyvzIKF1/JjYtlYMKsSxmJWyQUHzewSloW9fE508KW4A8h0Qz860OP68Z6i
tbmqmgFBRuZf3Lr9a2WJX6oBA+14XUjWSo+jV2sCvbdKuoC6PbQlUtmKJBpdZxQRsm8W/rRnjkNo
gJSoNtvsk8zb6MxKP2HngQu47grjvR8Dy07qD0I3YQRI8MM4JS5xQRrwxOL1NWQfXtfp2+Nyf3zx
FCvuxj3zS8Tnwe2G1ziC5qglBSsj0/+goSF0+lHAOZbdg/lG+UBY7E5J5H0ZmdOyYas+GUB0ezcJ
mUElxpNgrLZx7VHf5JZhwZLTOA1NDJJQMuC7CgOxgjZ1N5nD7eMiL7cPNU5UvZidVp8pVdejRYpP
qaL0GENB6P0JsxCV20rZ8cQgI4ruhvpoQyznrTZGG9NDlOOkEWGboQpK3QO7NGUjs6Qp3HvZnD8b
sbYxuoF8ZiezN8KpeNQ9TFzOLFgOdjnp6G2V3V3NcIMqQsRfsfhbRUJpF1CJeH5sZGVpHZvkjRDO
ZYe+t17gPIPXz1/U76t28LsfrUPS+ux4f6dKQHgUen1KkbrgWKyc34ZpCa49CMQ6GMBXRG5ASM8g
g5NPLuFyY9CbHbsySz9touDtlB2C3pKus5RiU/SQApMDqusQOCT2lGszDnKd0oBqk2Qt4RTND5Ox
RxA196aasILiSeOZ6MVxIBP7sfeRhbKCJHX4U8IigEHgvWV1ngJOXAKOCnIWcb62K9MBDWsxKgIF
4rc3OwN4nyfNsZ/Gow8v6MKt1D/jed01fuScNVO+pyUvTZ8AZJlHA06nwLCBUw6bpD4VCiiDSPBS
K5bvCJe3//rznLUdTXW3sUfSXwcx+kdlxi/D4wkeqWdWCMKAlUQJ+eZFNi8m9XaHwoZHsO3FKY77
k0PHBsCcZBMZq63bhemWZY9/jmcn7A+9EM12ci3rio5nV5vRcDZhfV38eWaiFJkX5WefODGsN4qy
+eCW8YdVhrc6NR1IZjjdDbJJbsnyDrhaj5vbF2/D2Gubxhfp/fGlAxVv2bpxffzUN47Nmd99Nnrs
biroinh8U3DvPvsLElOFsf33c5lWWJdN+bMa257KofvgMgjh9uq9z4oYgTx98zN6Je358V3ThNoG
JsDIYrWNd+FM42ALS7yMHmXBWPjzqV0EcSqfu005ap/VUEbrok/Iz4Xtrs4ObsCMhFSSUKw3E8TE
PfLjf3c9zxFLhglfGmlum7oePT7f/29V+LiRHRWtjYobigXnozxoQmRN06TuRo5JGaIHoqLqOhJk
95RJM7y5YehejeZFlm6yj/AdrdVyurQGmzViLItjzrW1B/XQw4VGGW6GwLUfr2C5hL4YtaMQbAbK
qMI/PS6yVcrTDG9K3d1qzi4w27b/xHK9IPsiV+lL50gkDzPRu3Y3e3ujNMCTd66+hcctbq7fi9uE
N3nlTgCWy9jwD9lQk4IHxY+c1Hg3JU2znxGoXOyiJs8y9QPscHjnpJad8RWZAIvTT1ZE3a2fXLEW
5KSsdNzoL4/4nNDjFJuHmt5c/STion16fIlL64Qxh8nXbAFRgI2/60wLYLnb3EYbuxWDSPs8fBjG
Eq2Dra3py/E56vKdY8n4ZVwaQqESwrrm2X9ubN97bnwNEwWwbrPDMvTQ8ojlms0YvVLm9SCQfGmc
Hl/Mumr3lqmOkJHB4k8ErkfNwuyAcAVgHh/ZY64kTUYmyRta1v4oPD1dOTXRD+D/Szto+XekjoqL
7Wpq/29svUw6h97tn+K/U+fKk5yy4eQ0mof0QfzC2uqcWgO2UiGJZjAL/QaTHB7K3UwUcXMEGzXG
KE6PL11qfonRqzktzUIdIW4z8qQGfHwArQJZham0FIqEx0lS8WFC3h0HRifsfSq5Q2tNNPfCS5a8
pkYEVuasYf2oy2wkhCUt33k1uU3UTUzDCHt9HAaPL4bDYI69SbUx3OGLSPPmPMphvAyd/IF/L39p
uKwob/o7mO5tA5vtOW+BH+OKPKqIqKuHzjKbaPLDpTpB71IEGYm2G9AtLHs7UlOIaGeo0Tpy1ZZQ
yKbBH4MUT/wru/v4tFCzWc98YTSwP5fSCqIKqBCLTdUGQkd0Mr003ak25AQvp08L6Pcmd+r52cVl
vYutYkSyyL9MFDzmIaYxC1uXhneuh49QM8A2ebN5fPyI5OmEjZShcs0ksszldOetPKXLknuOMo0p
y5xtrAapezTY8tQAzAfzpF6hYE/7MbZq4jcK6x2jxhMhruM2zUvqjzUOU4oKCEFbBKbxH2dM3+rK
d3/6AxvcPrHSk59EZMFxj55AdYDqW/Qk//kRjcTjx0ySVGE1TBUt6l07ke4PaBAAHdzEuEx5Odzm
cfgV9k4SgCPpthgbobu0Rbz1YV6sHz+CPX1JbFGfGx3hl5I0wwb18OtAgu7xQTXrsxI9oRXHQbEI
Z2CFnRjvzrSYDHfqxi53pCdjwZbdGvqUfZ/ywr6jFvgkFbt8evyjbo7EgqwENiAL8e+XB9VNxFJJ
2NLjb6k80aDL1gLllzGkPUEbbBP2OBAC+OTOKJhifQqiwmdq2xb0ZujEKlN4K4vt/WvY986Ny3X9
+Ckp5uyVAbgPPUS6hIHH/syTwTTpOSqTb5+FOXIKPqDklcgj4eiXWc0ntzOd32kBfb9P/mhGOdyJ
2wIh1HThqSraIwFT8Uujp/vOn/fFpMAStSnTl2VKlxBPROaI3nIukuBt6pwLj4M7mrl+Sg6bFZl4
oCaWSyRphHiiqIEaviwy83kQT1OKRmc5rmWiPoG21UE1xvaekZ76nOxxp0TdXsYoehVTEZ0dGvA1
7br2o3BAlClAjM9Vq1oa+YVol9KyVktsXQKFOMgVN0avm8lnFE3PudKyvTGO4ESdzH8yMCcB6spI
YyZQoylK9SY7CZ8Ba/NhMNv1o5Bh0NfeqLzL5wIIftMBhq89OGePsxYjA12ryPtA9puC1JzLf79Y
LDXWtfElZK9xgTPS4/ndzYZevLW5HJ8mnyh0rLjazXH5HzVSe/vQGkeUY9xsW1ARBrzTmLwNxyW+
vu+cV3scVtDDYcxRDeEpLwmjneu/Vty+6qnTvYDGuToyRkY51DHmbnvYY7S38Kol1rVJpnvLhjno
UgBTjycgX56KLpLN2WaBI61o1zfWcJ5hpF6duLCvqDZj9NnQthXmZojvziecqcaflzzzRXie4H/L
QlWd5UgrtOpU2KxNq/vu8byiKouBmlYGwwnNiCeoDB/geeB39E32NMWeF1QVyabKyY0n6FvRobHC
z4k2meC/Mr+KZKy2Y9g/k2aHWCvJzznh5reidpoNjrVbXNT9DtZUexIEqC0I8eicqyHaKA5lYtGY
Z8LJA6JroL6hhLIOj+WAi2hjYxGysZpLmEIuHB88YGQVicn/c+47BW4J5/XWSV2wGfqzO5rpnVwO
iErG8Ertrd/JrdlHkWeeHwezckNgTWVe7C0EfviX9KdHsVp3pbsPR+/G8JFACzMpzvbSa/F6sXmF
S4m9zL/yUZQbp1DZ6d+kQu88IJgLU3HiPjpUaikjxQsOz3bfjsyfIc6cosJ9sokHP9O6hzczMsqr
RdBPiS6NqQUO+sdO3nLxKYZ1fyPQE1VDMrZfeZocKrJubolM63VpD28qq+XNmlFsa0AjBqewoLzN
9jXPpj3IueycDr51tUzi7IZ5uiDm/YQyMJ40IskJdYdsWpLUGIqw2zsl/iQSfNzb4DB4YIF0ePyn
Hv8oVQSVZiBryMmZJJLkie53Mux77z9HZFu+dDYT6yhvLi179R3KZGiZi3D/UT+RDHiB5Vii8Xck
0jvW5aNOvVUpS1v/a9qX8ftjGWMraV+WY3FF8ckx5RJoNBewuFxT/JjTioWMkbUXchlifAltdS7Q
LwYzYvPgMW2VAPurkOk3j9na8KWzDbESdYvJjxACdsAY7sVA4hiLQGAhDGghyA3ZpsipSh+S+Xjo
4306pj/DzmoPSuGj72MrhBlCOm+YM3gRfU6d6CTfytbSewjV8Alf37VHpHmc2mY8tyNySabAW17Z
rzJHa5R2+bx5DOj7un5+aB81HfocXDzAaT7FsGfY6gKVEe5lUkRHyh6MEI680R39jaEV7kJEnDvT
rL/nzDCeozj/1WoMZtwalLNdKvZr3I3s3t9Las91Gbr4QDIchSWBGCtDtFwnCSNeJnc+2NVYaWem
2qHD4OWrksNwKdFxrcn0OhZCMTMXvwZHiW2aGXd7TJjsxex3eofdn4qfmBBtQ2hOe9+PGf8YYI48
fdrJAY14Gc3EYFbxJ2LIzLefYfyWAPf48y09xWmQtVsm+Fff4q1kBg/idFV3bWBWo7sHzTquB1GL
YNbmJPB9PDY2N0U4+uplUGNM/YdVQJh1uZuLOgkScKO+VewmkeWYHRImUnE+wmg2gXNpOU1a8hXX
LMBRnd9apyVlJiM4RA3sPIA2s4GLyXc1vxDOEFUt4vYUDgohvHf3Dn3RZ0Hfa5/sM9A5eBAe8EIe
YDKyvZEJUnTiX3Rad8fXNiyYwVZp5DA11JTTOLDDtfpjCEUqGJOUBJCWmWKZ/zZq6qs5e2t1hsNQ
u6sA4Q3JPcZ3PJLqNsNvBTK0fCibMMhqGE6OB8Ri9DaNXk9Xxk1rc+7fWLV+tlP5M5nWhZZqQW6V
HT5Lg/Hh8N2Ff0p/uoWJ/I6ssViajGaDgn7DJwf+d/fs6CGIUdCjTID98tDPi88g1PwtDfSfWBsD
h/ewgfvXIn9jTlJeioQA8vyzh92w7RMGJCBUXGT5mWDIist41tTfDCTxyQ9dc8PQnpF2RhvT6tPJ
0e4ALhesOJ6esikzzlkPyJ4GDLUDWEjhmEFtjOTdIzb7DA7PC9ANkfHQsmSZluwfH+n9qYP2vmNX
MYJfT96WOfuTU2T1RrIliBgDeZazQNdZvngoPWqfOe/gE/Q2EwqykuNc7Ew+Z3kSBk7jMyMcOGX0
0fSBIK8MKzMP6JImKHkby4pvQ2K3u4ncNdv7LrVWbZDtOFTdVRJk1GHzPLhk8dEf6ERNhC7BtxZB
HoXmsP6FR+Hd2y7tNlqrfaULOLyQdOeh+1U5hb1h3gYDEoqrLim4xk799juHrLPeNlYgRxYMCPOq
uEv7TQqYJXSjbBcl+iKP9NyjM+1n4Z/a3kdVMrvZIXKntzwvewKNqGIJVYbtxJ+PiaQ0Qyg8zO+i
YnzSZsPYEZnyJ8zClcqZN+KhWEemYLipzXgIQhs3OJexI2w4U4dIm/IVBJ14y8eGyBgxyGso5AEE
mMGkBj/fgF3NjSMwGFoCSzFldUyOpr9l+vWCo4UIqrTc9ZpsKJ3YzJiYjICfZqvEL0n+o5TZ9Gjg
l2BQJ6vPmQlKqi8RmpN9ciCBhKMTaYXRaC+qrp9Gn4icpjt2EcdT3QiYzYBje/5gdKacDGbTQr5O
iOqx5bNe+fJoFQf0KAzRsa2m+Oi7ntAVIeqt97syCBBONIB9Qi+aYG54xUbHVluDydSsi9/Ci7st
7ikAT4wzOaksRozOYK11h0g5TWv2Wei+UAESc6/X30AR0WWOiFlMpwXiRsQUOTFxhuCk1/ILosGf
nj4uVprkKgsjRdcf8nZqbFJAys3oDH3y89woZ5+kIIAXv/3Gm7e2dy9rgnrtOS72MI03E7FQaxYl
pO6cZA38xCH+FrDsoZgsrGkFHfkAVRi6HRDlPnrRcHwhjEzfYaMAx4zs/NA6TbJtWXEEsnU/UMa7
z4L3fEbAMkqRPfGOlzunTv/W05AHrkOAl02WK1WZf/A9rLJpMzQBqhIspOnOBm0IxgkFqiXdJyez
XuIQqrJtlJdFObFhoy/Xvuig/8rE2iDfIGdn+sXQ5zznVbV1YweNaSSjE7ncKy6Geq95qOdFSA1a
xt2uVDyus3+PYwZ2+nhUid6eMfg2K4afz5xZ+s7mDTJNkof1efxtYrqgZ+uIl5rMPzlLaUjFKDMr
rTybAmEfQ2mgjKDdtlEFNN0JJyfoST5z62rpfZjiSWyoFXvXle0p0sEUUcdjzMKG1rRgL0LmDjiF
nZ4z5arYBsEsxSVau0TfmgOL/zAahpUPTHXd2K0MwnBMdpBCI2Z9TGOjcob4WfeXvOchCG3i7yJS
zzcEgcV7RysGrhKaejV2xjYnwbiO0n3rATQaQsE+OgsUlCNw+IiXUNAAi0wS54zJrYn+ah3agFBR
tkccSKA7zXZr1ezD49DbFvkc2A2U4Cj91BNu49Y0dtyAEsg7++yk7X9gz3t2LedTiOgdGXX97HsF
kAk+ONTLGyOGfOFMN9RKoCVDUm4gXFnaA/pH+WqL7BBHDjSo4WvgsNq0VfsFMA6IYwwAC49iUCfD
dzkSVKSsiTtWLmsPY35NIsYZqU88hlfeCyU1WrxxYGJNXlyHWihE5jolrbl32u7ddbHPWBA8pvB5
zm21cXJ2ytDLTFhK6IsZwSebtO/LILV/WwMFBjUy4CGAw4aVsOXKuGS5SGAHkYGxkyRmiNbD0Rka
F9SJxPBql5Y2eI9ZKV+V0Tt/9sk29Wlbp7QuRPlg4OTNooUbiSvjLUrMDWM7f20YPxweUfRgBjc0
EgCzYWVCzYHRcwJLx+6Ut5Y1AqZhkpotsoSahvtNdUxCoqk/FAAxgIOnv5BkofYl42QKfdJATVR7
zsgr5LfHJuueioEDtcsjlCtfIqGI8+Da0qx/e277wSf/he1+HhhoShCWxrhRRt2+tsRBmtDwygJ7
HgpB3KSq/zlSYe08OknmklyjyKKsYQQ+GiZXxxuILKvrZt1HRRmwirdWJUjkFRRk44JCHklQ81rP
EUMhrQwmS1yNbDxZSORfy7KrtpSpiMW9LyROQdx5G2Jcf8d9zKeaLkZrC05i/wVbrLtGYqcdQTXa
q4w4d4NUTCrxjAA49FvomaSzjru8X3sdYYhaSrkvvJp5fjVv0mLKnrSSJWWfssRuXZaVdX3wlPub
EJof+jgNQVizIW7lGJg6msnRk+Z+ZLKI87B/wuIdKoZ8oe989JKL3FbwDD1fnod0RMPUaB9ieDft
qiPkSb8hWjegS/OrOHweXIqCuKKGwO34DlDBwQUJK3Zo8HvCJqFPjYdxO2Xxp8GFm6TVUSlqLRuL
NNV7YGbpvR4IPsiFzqoeY1oN/3knNcKZCz2vL5o6JJ2BtI68Os8JORep/eKkwdxhVlyZPWHFMFj2
oELF8iDY3OZFYvMZ7/ybHS1O39zcsSX+ucyE8nD8rgl1C/GPToMZMTWeWbgKYt+6kVpc17C6NSFU
R29szm0R+TQ7eRZMefqd62gwK0Mz8Cd623HUnQ37LnOVOvHNJnDiiTxLVhLJlrTliZQ9i0F+0R3p
mEjJGwdc37X7FZadYJjBYSpUQ2Wk88uCBG7N6D0vneZgat9xHWjDphlyI9A7Eg1i4prxTOz7Yfio
mzbdMQan9CJHVnWYqpEc1LBU2hflm/k2wbWTtFzfth8TKWotHxbPOTrjUlHnfneiBgZZxvKk5FZP
I9p63im1LvQGEz151nbav6py0HcGgbrYIrQtEmMXAJhPY0xrPk/TDukCT0BrbVm2LYzcHXDQ371Q
7kJ639nNYGxiE4AXakgqnEx39k3fH3Ccyo1KOQqq2QH1YgRV4lMhpaehPKahG/LYQxniDr50yNmZ
Xoit35vWdipVteltogwiciXTLNkUgkFUq8u1LLN8P2GymcP+tx77d53cFBhxJjbYdjxYYfMJSIBB
mIVVwDVdY+2rnTVjAHfT7uhprtgY4M1ShhEZOisk+m3/0gsOU5JJxbqw+p+5X2r3iR1aAjfDcX+V
Ref/0F1ETH1SJCspenoXkj7DAvafnZPqYIoW7gEE6NBlppawfolCwsALEbZ0QYa5CbE1E1YxkWtc
6tku006EmobHzCILuNQWmDNT8Z6oCcchjSV0+lUyGdCD9TAOcjR4piqZMCNRsothN/IWWzCygrL1
CL5eMtvxvR0BxBPQ3pJCCLTmShBo8tyMzjHxCYpFakhqNza0YfqIYjtb+UU8BAUnawxuZImX//I7
syHE2W93if+HQiveFZN7ZeQPhG1gbVIpUuGSAlaGZ1w7DuWdxyadaTBsSDEcebnPceaOayHDmzeh
QMxbncD0XmziPphRn0DFG2PoUzMCoWaD7wRsgLR+1x6zC+WhfWfltZ6QMDFcIwE5jCnUoTSRHgu6
eFgi6OdWOFQd3sC7ciCf+R3q5h5LQblKy4wIWQf+wFCjc1zlHSIURIDZJjGydWKjNR9x/4K5a39a
MQYnFqLPNu6yHeLSBo0w6g3G96bH84iCNmq6jxKj55ZGBYUNsTL4m4ugQ2VMMEdCBrtcDz2NqvQK
NoZ8g+9v+orB+RlMcFqErHnBgqM62CF0r2k0LryD835QDToF/01Q+R2IodiMbvjL7eShhsVDFCgQ
1hEt9KLZZOWTVwg3c43gAo8fPeYJJ7KrMnQZvwfLsjdMwKOtKXfmWJq71jE3sHGidTVPNPuYZ/Dx
K0a/Z4JaTk0BwE/X7PLaqKdGwxTX2THdZp9FHGkACCKdpKC+g09vtfWfqi9vFWYgzgeWJ275A21f
uquT+UfF2cJrRgZp6ixiZt42s+POiCI+soBchQkYm3aOq5Az0NYVo894B4yJft+1oEsX2dZy7b1E
HnzuhyneLgiudVIYJzXDOI1O6A+9vSM1hV3FI1vCiPN1N5G41XxlplFz/jOa5YDomZo4l2Tux3VP
qMwpmodtqo8voen5T3GigJwLFbTazdDin8q1bm45zAwh42wbdmm7dmZeo8QqDHwGJlJrDjXTQ/PV
2N+ZKcZbrTlvyPuskzYPL3r7mdgYrl0EVyw8kXi0Ayt0Ldx61GGbJom5YqW/QqQ1rGydgGjEmYIj
wWZhry4TMfEXUepMRFVzlEbqrhHpxIFvE4OYph8tYl+idSnM8omurUEWsm1tCkHM2HsgbJd8ikdM
uXS/ZBUAPnjgBRKxM0zeSpmzBiUOiAyN7oomDsFXUVUrYWYk0A5u4BcdUdHd9LMtqxef33w1Jiid
BqTQrRBiFX/mSaGCaF+tuy4x2Qv0rzp0gQu+4j3bygR5X/yW1EgwhN1b29LQAa+gGSV3M5C1tW1g
9Ki6IU3Fdu4V0+igGX/NSGKDuMBOWpTlqWvkfpRyfjZTnmiSzxUKozvrH9xvUFkFomPQoZC2Mc++
JW3tBK429cFk4KkDN7PRjYKLxbWWuhbVAx7WDVNztOKFdcr7r7TO3CejJb0xbLdzOB06FP1rpOlN
wCzgMse6salFdHSkidIKCLAOFfqY2OQ0UdOC3Gx+1LJ7t9t8q3KTp6NI5dbr2mc3qkjHCNWBM7Xe
dYn8DIfY2Fda9otFbkQKWQeIleDxahhtZHPgSWchkxfpOkdktjDGfD1ezS7ohx8SkuJR2sO3yNM/
Mrd4YnxJwzARQ5/jW0+6V7+sRJAjeA78XP+Tj+adMW+5oZub6KVcNN7pLwf59LZoon69y23mSTPi
/00PfKyN4nndjEwyZjsdjkJmb1XKRKjKiVM2Mub8aauFm2SWPALIqvRk4VQn/cltFEnUhIRTOIl9
X/rXNCb2YhlbOe4wbc1ICLwdvVhjBmGUkKJcsEd3FwuLKFRqQtuW81kv5N7yBNnOPrPwcGDURAPK
ukdfcthrt9qFk2rZPDLoaWq5a4e5Opi9+YmsTjL/afTAsL6TIdH2VvKiXPLo3HR6R973u7Zj/jsC
zZLNnCTpMZw75h1Q0rl2Efw3c2GsVT8j//wf5s5kOW4kS9evUlabu2mkAXA4hkW3WcYcwQjOpCRu
YCRFYZ4Bx/D0/SGYypQyy7LSSmV9SwuaOIEIBOB+zn/+YfTGy7FGtnMpGt7YDibLMkx5j2RkglIL
hOSifxmm5rJlsrZIetQIrUb5l0OqRW6GQxOy+oWdjruW4e6iNtobH3oE5bO7kjF+qoDCJXqAC93J
n03CCJ0ytSDxGqdOyS8N4YWwHpIru8MrejLJOgCNy/2UYKhRAtcxicOd4WnIjlUDC5GeUtX0t2ED
8OXQdIRJlYMG+Rhyj+02mGOxZZQfpZOeenVf5hES0l4rd8pnviYzCY+9mD7ZNbnHMoPwYXQpBQXP
J14CaBXXpRsLFg4IZF2tvY3CfFShZm7ov1F5oVB0Swa8BnKEheCvQ6850UP6EIm5R7itn0K/3gUp
T34G07zYxybgXlVpHTEQMzBLTNkINuS2WOEa43Onl/qhc/NnwBjiEirQ4twYse/IL6HUPUhPJ3Oo
jp9MUeAN0w0vShLNBv7LU9B0j6TW2Ec33goewxj/mHU+dC7o8XThNS2W01P4AaTRxKgRaxQ/wuug
Bp7fYnj3JRyra+y715UxJBe+DhuhS5yS91G7cPRKfSC5ZaeTdYJnv8rXthXxuKC/Y5G8hWelLbUu
eO713tqZeYBCkf11mWOhwXRPB9DOW1wb9ZtEKn/TJIIp5pg+RbhsmLhCEK4I+iSQ/PgYCMa4xS+r
3LiOuxyT/irv1qNoTlobXnVa8UqeGgwNlyrSlXAEs/Fz7+sICzO20JGR1ofQaeMrYh0YxgRmbc5p
LRlAU0w8PZLYVSfVpibbXtRK7TMBdwyB5V3qZCPBd+IDzp0jliX9wLaz7HAT39LoAJJ0/Ydaaz4R
1ZMsxCQUwi0gwD7N7gKNx1QZwyk3DmWDz84kEYIoEy6fLT43+FPPetMbgr53E8lYq6H2sIwQeC5L
zARw9qM6hWxhoyjMunWd57iu6NEHJaKLMUnVThJRMlvcG6xxM9qdqOjajaxF6MBIapmOXxCGcdk6
RI5wrRT9PPlZyq9m7wESMVzsA5ekij6Hsa+WmFEhjyMA7zBM9m1fxNomsxzMd0pENLg935pFdF3P
UVKmFd8kbn/XOuBwpHiOqivv0J1uirH7hJKhOMIpfcSYvh0M/0SozCmrh7uggFtkV/4d4w0aP/M5
GsDfE0m9rZ6rJgSf8o382H1Uhk4zj4o0DSO6gZZQ5sYdh4UTNcmxUBVcTpWQvUc4xCKk22W9Ht8q
31jpZiyOHexsOdRPhjeCnTf8YBZj5KYM/3NeR81FH3OlvAk3lqRmahDpeXo0Uj95/8AlXrSMfNbB
6E/bLgteCzeea77ws0CDvrUi0sk609tolutAdaBGzknfg7FOO8cos5f1biob3vkk2yaCnh8qIKaw
L7WAu1dLNnkDIqivX9umTmBCYT7F3dsACLDoA904Nd3IZuqEcgHZ+GUQ6kuU0fCIEdJp/nkMSFI0
eoDP1LI/xh4Nd2IQfC9oH1QqnojXdPGn8/dGxZhJ5gGoIjhsOVIFJvG20OYwPT0yeZrwzYOysY56
iyAmyBYoluI1tNZu6U72fa2I7ehc2vHZFlsFQMCBijeiG4jaEb2+K1NKqQkRrg4rYDH1QIg8pL3F
PgefRlshiTdd+mJI2e4ugS5UTq21bmrx1jJt8AzxMtBaLia9WVPAp1cdGCnjCkWNPwV7VepAXZCB
aLlEiPd6D0o/sGHUQhLpJCGh549CBI+WxqIWVx/wB0X+ZCr09Cp78LWJDV8TdHsdcdyFa9Dcl93B
0eO3NvTTQ1bkz3R2j+5E5A2UWUwPVHPbeG61rQGyI51MGzG44JMWwJB6Hi2FbIIVXabDQz/CUTLf
Qtl+5pobKycGDo9JDXoq4TKbA8lHbHX1CqXcligmeZNa+UoLp03U4WExlVtGSrh2Nm6w5kSfpMPw
Qkjvg8dyVUdzuw1Fy9S+xAMcHJKTUO50rAPzSMFu6j3o2yd3TuaUJn1xV41rNXDj6TRhOmhgKDtr
49jUSCyVKS5fSWWdhKQssFLklhPg0IYe98kfW3zi2qcoD4Y17EAgEInpmD/QX1PeYawXxHias14D
WB0abEnW+JuS0i4Ltg7lM0zUrGMS91zayoxWUROuLBeQRI10Vl5o3U2eSg+uMXzo3JD4maQ4gKel
qyqDxFEp0HPH3jT+aJ9qhlsXQD0rBVlrbRgGTLlmq+t9ecKJi+lYt5pC2NROCoOsaqaaqFLWGhmm
D5ECOcEu6QDZYmHrKbO3IcciSCLI8sPdRBNPRq/Nu9LRrcZ4NHjKhTMw4c2GLGOv1dz1TcGGpEWA
BJ6wAcIY5C4doksNAVRATTQsWzM8Jeh81kK9mILILhh0GYong6jVAhDeLkc6ISO8rWxzy2TX36gK
5UJLyRjpmUFX32ytIpPLxCQnuZUfyrDHTA+etxAQm5FM7pl7oJuYZiWqfZfXVrGUbrrH1wpJ5BJn
v2qJZeBbByfe6z/5dBee7hCkmdl3Zkg4iFQGoCrFR+Mjz2ZYUL5UtPhj9LHV635duWPNFJcbMWA5
0RXFqXKhc2j9uMTmcp3NmR8DLgkL34Df7yOp9yX4POkZctkVIOv9RDwL/BuyPmOKT0xC+HOsBkzS
1CJhLrfE1ghYoCXsMHHp2JpR3ICMwLSzCasqug8Z9MlC+sltXaS7XrbdWqt9Kh+ycwYAABp5j1IN
MyyWtGTbpU/lxF0Z++anQIrs4M3Y4Ayj2PWIsqOvCEKLXcGEFPlVaeoAesUJBx8kEfjBrlwnWdDs
VisHH7AV133v5lqEzFJhkT8RL91Ic8kkfNHVOIe2tFLLIgNpAwcMhyRduvi6rMeCIzlkVc0CEsl6
J281tL5ezR7rkgphz0lsOkB5C7MliieUpO3wmvnpsPOyjniAgml+Y32AeAFn0+mSE+ANThui4CHL
qmLZMpjLWnDy3q7zlSfz1xgFul65Oi4GI/ZScFq7iDefRGESk7MuP8EjX1VirPjpJAe1Q8tPI00K
UCZvOi/60M/8ZAtZmakViOC2sKNuvMDyb+xUMMlOp5OduEdiEpaFLosLW2qzIVj1JfWIEkOdzAPl
TNlFhqNNFuRAwp72HGB0uq0wV1p4yIJRRQI9K9LRZODf6ibWfAaGZcNYadT/TgQa5M9WiQYFROnj
fOpRROjOgbkmQeSBWExe0u173FxI3bQP5FVDZp7IWHCylwG/gLWP2zuNkN7grhstMs0H10RykkF1
347UwJI6Gb8JQpgz/GpaZbrHzieIiGoFvkV9DwHnwrADezVN2IRheOjsCizCuG/cA2FZs1HLuPDi
4qasQnul5ZTaQWs+2SYS8vjW7TRtQ4kjN6xyi1rhgNsJfTUMZLPNFDh3dB/Yj4s9MikcGIieKXF2
uJhYEURLEWwEcthHUbJV4/hGK5cuJpu7lu5E05rhSLzeBTJee12pcW3V9CBKyWadsQeTBFYdRmVc
ek1ZbRKV34vKPgnhTpc16WwoBwheA4PcZ3GIJbo2ZksKE+yGwD2CVtx2YYVTRimTDcyAdimdi8oi
RQWG4drOhXVAu8ijMCT+2u2HnaX6F73LIGKWRQGHyb4CcqTeBDNYZYOxWjPPno4Tg7YpycSGMhju
BI4qLam/u+khzfWnHkXQnT9LRIiFCL00u8L47LJOXoe0vwaqUMfSBkLC5B6R1JAisQHUgXxzKDDO
3lTSscDMw48xtjdMDD/1WGIuUO8iA0diu4aO+YWBmgTwCK8sOfhbuxUBbjXGgxZ7pyTOTobwSxic
OhkbunsTIPyJ4mhOPwErTXXjUfX60h2xWslb9dZFTUZIDDG8ZAIvpuYTvjMwUgR8alU/5QmTnoY1
erK5haOUJt3DvjngWdpVM6vRngSEBcDqriEDvhrvG1e36SWoS5KcPsAv02WIiMHMJGwcRbJPgYAr
CGSB1+B07wch5rxYKuI/G7Y6drcliKSLZMeaYzRh7G16hPDsQBHtc4CCIH2zcs9ZwuR60oqiXfmT
sZF4btEQB/coZ2GWp6nFjo9aXFdrVF41Jvm9tEnyhJ7qhgwayIDStzJCMOC7BwZvm3Qm748MOtqw
vzEKDX2gLiCOBJ5zEMUtceILp90mDiQ0uBdPXkKoqDuRGjMk+ipXMNN1QYRXVpHqS0Xl2mIjhi9p
Av5rdnd6UDMQ5nYeqpqmShfBTWLr4A9XpGWPW6C4ow7xZWF4WrmKIMRusua2dPMR9I9cb8O3D0iZ
/Q2iiYXfGfmuMOQGTYq9s6aAKG3LWolMBwAQ41rOe7fdZero6nT7g62tixh7bgd/fviEPW4yY6Zl
a1MjEZ1Ys0VB08vkDIqHesHjcBbItsXaG9G1UHBuUcGR81paY3SIUuJ2BybIrprSjXPAkae5qKT+
aAAz4mwZQPGhGlRox44o2R49m8qIJWTjeej5awO8uVbFzdCqU1+b0NkpH0pAKCjA4SnzQ28V0LXj
3wCMMVy1OYap2iwiAdCvFtbgaDtNGU9qWhrRXQ/4HvDLIN9g+kVmYDZLs9JQZaWDpi4DMMfDoJe3
Isi2CiUpC17tXQxFe20YLe2pKFuk1M4nyukK9smxStBs2GmCPwIWxScyYqBNjepSK0kvCywLZbbd
nkq0bxsnvja1a+J3cHvUwdlE4+4EtdNiKrWAhtHVkbhhBiwHEnfr0fU2Z5+LQu+hatVhcI3IVy6g
ZMDy83CgmIV9OAXxdsCKg5qEv87ADSeGCaveECuyQgbt1dmOK08Ue1fK7BMEz6vQ7OOCbF84mtAA
YjQaIMi9onLsnSuyYJFLR21pnmBZOlA5M4b9gC73Z16okbN04SREes2YwUsJvYsQJv0ygCHOAB9I
7/xjVIfJBSxgd3HWd8/Y1ey33MY9t+HUoKgjlhS5ov8APQkDWuxdG8RTgIJ4yHMVqcyieI2oKmZ9
JvyrqN25clEvAxZDpCptdercG/at5gYOtgnIFrJfEli8PF8IIXsg1wkqINRXfCIhrCfQmu1uOCWR
uyau09jXMF4fmhyZ3VRai0HiWlH4yCyDEHeDECrvAwYq9AOTfqtUfut1WJqZmlqe/7IhC1QWdaOO
fhG77BwJskwV5vfKe4bNTOE5FM327DpA3RytMDyRa/IkawP9D1Uz45nKEx/qIqjhOppIrmNSTs7v
mB0VA8mfzrUc+vF4pqTiVULk7Gwl10OBIMRDBBu0jhlmSS3ANzzfK8wkrCvk7PXKx5UFqdAYwXQ0
4FMqMybuqJKv7/ZrmdVa9zYl8wzlUulQzaMsRlwGWNphreI5aMUqKGVY1c4qmvOHfALkCVuxNbr6
emKWcjd422Zg6NzHubbDdXuvE0JyWzAEXhJUwQxTQxZMzNfp/PvEWy9DTziPckCzGMBDElq6dahx
FBD7+uwc44x4GvXFgFc7hkXnV6vk5ONpQsRXbw6ID0cVPyDmxCksTCCZnv17dYUQEysO9Lhs1NSk
qVzFwF876qm3vKCGwNODraxQ4zbQyLUIXBkfe5Xe903ZI2L1GhR2CHESB5EfD49gA2sQzdXVPWvk
J6vR9b0kkn0BDcS7b/J9PcvsOsyzz9koGdEuBJkHPgUSVuyANOWizEjDLcbkZOjNsLIQP1xYhYM9
7Tj4y6hlfezhwxE+Kj8PqUDpBr7bYWU1ZuxKKULhlWHkb7MDyEU56xoR4OAbMY0xHNFwOGEsvg2b
MrqEpQj7lATZnT2lyW1PcNYYG/gcTc6dMStC2iarrnI+a2pYuYWf4+hjTktHl/VL54MRw1YIb3Jj
ENCseOtim3HLELXTxyGm4sv66zxU5cOIOxUXaQhOSf4RWLg/9bNhfmrmPjTY7nronU+6sOhguqHM
lt27h0hDdl/pj+N1XFFm11OA6CYbL5C7Nze1RbF4dk8yQruDqlfArE2zYGOR07lh6bEvsumzxtfX
I2pJBLrcXVA47hycAAh69IpHsyhWvq+Ka0Khizl+nA2pVQ7OMvEscUenCseOMbZVujtNC6DMzpNu
c1bGqL4fr/HiZ5yBrv5sDxMp6FR2GJ+MNFbGMjs7srD7RhfQ1eqjyWRhGWE/tqpb/Rm0KTuMoRgI
Xykfzgbrzhhh+ZgK67L2Ca/D7+BakznrgDDSi7Gpl34OeDOOIfTHJrYQhvUGkKnSQcM/1d1A/xh3
+NLgBdTDTFxE2I5t0hQjZnRwh8Qh1qHwvHRjGRhCB1ZYL63Aiw8ypyRuWYCvBfPiWQN9vqhQE9Zl
GU+8QAfKJ7qGsyyxDvE4EODNy4IHcOeOvdrBxM1ok2emoJWNxwasKpzNugKcsgzhXPWzWBdr8nDj
C9TOvaOZaz0NabTnt8QPyWgLElB5fg5tCIPbS00LvU0+22MiBTEGuzzlKMU3Xe0zSR77Q2FJY3H2
6qWw88jf7fNbLa6dTd7Ay/vttwNdf8HuwLmqO8YeNM/pjhjGZ6jm+wTZezQU9ZbIOOqjwsAOHjPw
S76wSbzq4mxXXc1xE3kEYJPl+0iXj0XYbs72XLUFw/7sSDdkGcyIdprXjfCOuMh64eGCc14QEVRi
fZGnG7tJoQ6UtD/EUtAkFy6YFQLPfiDXfE4WKLJ1lSn9eN5si8h6lV2ocPKI+2M7f+h0NFC4cRu7
uLliNHJkk57X968fMveTYxb6VdkXtz1YAvUS37Js/7XssRQ6fzaJOKd477tNt6MjGD8K361RW7fQ
EUpuAjla4lbLm3XV1uopb6lxIROKU1Bk0REOA99QABoS0hp1z2NL8HXrDuNHaV7YKvT2udP5S1Ku
449p5zCqtTU6i9o2ACXmiJZUvSrfFZ8ipzoq/eNAovgbjjbwOAwg6nfXoKaQ+Kn5bwHppdetjQKA
dJtHjcg9FyrKJzBe5VSoaqoh2BgJLAALquHZQ6aFILAwQNaFXXWzvaP5IEfjMckycaqjx/NC6/te
ipNa89GpY33JmuJdDaXPSeTBNW6K8tbExqJPrDV2wGz6fZWfIJXd4EmvrSxC15fT7N6pGf5TjwTk
gADS3+VY+q3P1gnEVF8Ps8gtjsdyP2pO+JCP3u2ICfvlWBnRQxcZoGxOjKH7/E0x6+EkO3o7VJTq
Ewt3K7X4woVtfiqGpAR7Q9U/NZg3awq70dI3YNQ6xKa0aT1s+7hPbpqSxbixQHRHdrp9PMrbd2+0
uMcBIAhme5V0C0UEN24fiCCq1FVUI5XXDPgGs3xnyvWL9w2/cpUHs51hFUI/reVUBqGjijY2728O
eqmCppj3eplgMpHmDqptrCGbvHuIAR1huQ3axRCiWIH72xwDCy/JKDmd1xMtyAfc6BwLxQoWhBpV
yCLjQdmdDdqn0Zv24BQ0Dh0jRiepohfsDG4cVqxjhWhwobe1uydzt1r3vYM7CrLzdVDUw4mM03OF
k7Gv0b7i+2T2rbNJUiO5eN/fi8QZrwu3fFSW9MBvWY1CC2EghI9qLWLjtiR959I1Y+s2ZvY62QRf
ero1UpYGJmBNt7e9mmlNK3y0DKMD9jj6e27KekkocUokaQgz1VEHHUbVVesXzMVn/21mSe7N+ylA
KtTg+6hyJ5yg/DBCDpzJdti6NGV50OI5UwWW68EOrUdf89OtETF3hBuAJx6+QiVM+53X1PGOLRbg
CTMjruX8S0StXJMcM4csFDe2hhAtS3yIJSz/6IjhUtXZq4UbQdt0xX1Q6ycogMQb1zafUcAvNZTx
93lPb6XFFjK3sjnGdl5doXqjZ+BxYC0ZP6Lxxodtfk0OqqpOaTRryN03oAXGsSzsVW/q9fHsG9PJ
8hdLn3dLMmHG+sLqg2yZ9rCYmfAzvpEVyF5JNE1ovTaMBHis1meT34SJkGiFdaOCEtuCTO6h+VzG
aVguzzYyxpxWHqgQ1itMP7juXzAU4engP70Mt6imsamo5dX5VAxA9nKr0K2xrPraOuwQ5gInwT5r
9PFTFzK7zZrmChWOvPP6B5wOtlMah89BWqhlYhngk5HtbRKdeQr+NduzTWqnomzTJeK66Ajdc+bY
AQN9ZIUAGzPUeJbL/9KyIJ9RCEAL5ubO4OzPBsbnVV+G1MpV4OwNmEhoKSOseCo8j7ELxOCxoZw8
922lMonmxdjq3YIFMlWwbtKo2M7BEYgfoi86ln4F/P/NkFHSwvETO1TIMNtn433l99Y+7hV6KMeG
fli1w1rZDKPV2XfAiNN9n+CiCOcsWjeWRyS5QYlsz1pjnAYYaFTDS6NDaskTc0loElE4uY/Lyft/
NZQh4C/EXReVfBQuoTAE4ModDAf5qNyQuauZP+WNkxxzLKxYjYi473JbrIzZAlMiWLrwo+p1sNA+
nd0mxxoeiz62+P8WrnM3Nq23qusv5DIiSTVTPpQmY0IsapdAjz1DHAWXFqHfxs2seK/5/r3Eceiq
Zu2pZg8s6Kj8qAJ3KXrde0+h4vpQokMGiRCtx460NiMVInQtKp3eh0l0bglK19H3RI5oE/nTWj8Y
t7lPjnefVC9lNWqM4fHlkNhpLmq2nPNaeV41WT3LvDMZCV9go1YsaQRJf+txmXILgIPzWaUGUesW
Fn5tiVG2dPBK6jUChu3A3OlG8EUBG2/SMWO4ek726Y8QUbKdB51nO3r2MSrb6D5rj1T05cfWyqh/
ajsijHd03tcdixtg/s12lnpEU9Bs3MKzljy2zqZ2m/xQajmPky3uLOxQqpZcLCesX1FlHg2dWXmE
kPuq990viM5MgDj7S45T4XVjqw9TZHUbXBiBBnzLvy+I+VShvZ0gsixhRndXRavtBmz0MABnEsrs
CKVnGuF7HdCQZaEPVbvDSm4u4LWWOJLzohLoLruFbFc8utNlYE4MElnJeoe7W4XjNq8oqkYb0bMM
QXzz3N4rCDJHyxueAgLvLhw5uReskQkOMMy8UtbYu5L1zM+m/r4xaVLd1Hpk2Yo/R2l3Y2WZCzck
ODBZG1clqP5uLI360uW2XSQ1o7Oh6JzVebefh9zAbOPxfM5je5e7Q3lt1BXYtEFdcE45ERj176dW
3583MznLp2tL5zEmtcwkpmXOIDl/dayCT6TFKOwdvZ4L4rjrKKhvC6M3eZdd7yDT/sZKzV01x1pV
pXnT9BoiAFsdIhMtuDsdsSzp1rBPs/vRHyeMIqigUto/OZuL4HAkmCwqXO5xXLw1cGc98MDAi5o6
anRB7orUVX3z2zeS1Jc7EtWAJavw2p8hhTH1v0AXkxsE16/Aq2JT94VMyTXBk1Ki1F06meseaCmf
FXQbRuOsXZpIiKoqfdh+c1UR5u7BjrBd6A3sXvP4Dj1ci99M4M5iMZaTxg5XhKkyBkPYCoCs6mWu
p/twaMiU61L/1HnQiyo3Ka/bgJGsyabRLoeyESvUnx/hVmIxjWR7KUX1ZYKAsE/hBrJvBS6dXLg6
x6Fknsb0l6yq/RQjjWR/DLaSeIBTmSvKHKYZSBJwSi/9ELrcsNGLYdxpFRFvs1fbVVhnV++WxNLy
Nl2YELKGEezcQCc10CA+PzCZZmdj3HbCWa1AY43VFVOVmAylqnqwkzEGhAMR0Yz4wIXBjaJDy3r+
0uh3DxJ3mqXMDPK5HDrkxoueKpVv0yz90DHivNQa+ZTY4IJlzLqfG3dwA/sHqTCIK7rZUfS8kABZ
X2YtqLBeSPs+ifVTFOLr3+YSF/Csz/b/RQlrBv0ABdM27lz/NhyYOV3a8mVyAWuWCZS7ChXZ1qxq
Np/rxL/03AdDe3DMx1o8NtY9DJVFbdoLB+W9JSBVU/OYQlux3pIiszzkxo6QYIHFSrtt853brrqm
QrP+NDY3TXczA73/pZth7gA1SSoL66qQqNy19GCQgAHOGzwOgQT3mFYVFdeAjjHCfxTydvUFl6Fo
ivYQa3aA3U+6NxNmazIAmhGzzcpdhAKYoydkqRLNI1mTzEFDxIOQ06+b1rqDt7lGncXOE5t3/eC9
lKa9zgt8haai1JZJIK+bsj2aGImA4XMWVrxL0YoGhcIaz5HZgsnlKwylB7IJeXfnPCQ3l3vhxMjy
TQu+btLfhl278HS2/Niv72gq8T5iaow6uvWK+wbFBXZkCfqRFtBlXGtItaE7936Cqj0kpwinVMNl
slkJJlgEtQdWZqwDA1I7zE1N6KSMubx9pIju8vqfZKmavw+nMHUpDN1gOGoZtmH8PrY2r6vSa4e4
AtUuVj1w1+U4f0jc66Sh3K+ssWR4xQfHKPlgO798ev5a0JJ8qXvQYGp48CfQ24MIKkwOtDwl0UHo
SI+kFDfvH0qq26Kn7fn7nKj9fxY9Pv+h16Ic6wgUsvn1D6+e2+fvPlnn+K2ON93bnAPedGn759/l
SO8B0fOBzsnQ98UfDvGXfujPD/S3t/N53Y/l23///fkzshooHm0dvbbfxo5LRye85bug8vM5nV/O
nx0ifeZVd585tqX/5No6Tr+mTVw5/7iV0oK4nPdvG9ZPrmXpJEmSVfPb+/dnr/7PX9jXi/xnV/HP
zvz9uuw///ffDY/R2Y++evkTRDDb0YX5/upxOf7m1Xs/ObZn2LZH3vL53/vV/uUm/o+4CK5p/fBF
MH7ymKXapC4RLzH/++4iGCZXwXaxgH7/Q/9Jr143jR9+AKyfuLtdoVvGP7oFDOOn+TvSkaiSzv/+
054Dk/eGd+xHVwHPtYTAQOn9RZJ4/M1zYNg/2ajZXfg9/59e/WvR5aRQ3r4FUZF/uwQac4j2X3nt
vzvCNyug4AZAK4KpyfsNwEr37Ws3fzJIqvNc1/v12391IfwLj8qvewWDlfTzeSuJ3vBV/XU/+qc/
8HW9/eMBfllHz4sll+m7H5x3lvdD/7bT/M93G815r/7mm1/37vPf+eXXf3mBf/zT3/2tr6/q6xd3
0Vv9XL+G+HvMm+8vp3n5nLEf/fyCZ/wUffsWM+/7+uk/3A9/fff/7LiL5yZKo1d27a/Hmi+LYNn7
+vm/fuzlc/r8UkffHRlVKc/Kb5fvD7v4Xzrr5XNWPue/O/J50//RI6+RckbP2m2RPQf5d2duvC+q
P/oHNnUEb1Z7fGMsGT3/bTt/9v3fMSz333Dxj5QyXfb1Up/v9fc98UdfwDEKut+9qYZLTfv1T/3r
98uxyF6e68/j1yN9U8386Emf5ufqrfn2yKZu2sbXL/zrJ30dvX2GuP1d/Ynpocfy+6Mn/XP5+3vj
lz3tRw983zWvz/l311kIMMAfP+X7ej63vNB+Ttvibz9/joK3rwc9ryvCtdmTf/T8H7LfLysCuRyp
kj964PmpbIuvxzmfseWJf8OtfSrSqPnuUjB+/neshI/Pafr2t8//7+ei+X4JR+ns/BtO/C56jdLv
7hQPTJh52NeL9K8/OXc869HvFvH54J73T5e/f7S//tqg/nHX/dpc/aNf+76kmH/iNX17rv/nfwEA
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30412</xdr:colOff>
      <xdr:row>12</xdr:row>
      <xdr:rowOff>12096</xdr:rowOff>
    </xdr:from>
    <xdr:to>
      <xdr:col>6</xdr:col>
      <xdr:colOff>483809</xdr:colOff>
      <xdr:row>16</xdr:row>
      <xdr:rowOff>135381</xdr:rowOff>
    </xdr:to>
    <xdr:sp macro="" textlink="">
      <xdr:nvSpPr>
        <xdr:cNvPr id="28" name="Rettangolo con angoli arrotondati 27">
          <a:extLst>
            <a:ext uri="{FF2B5EF4-FFF2-40B4-BE49-F238E27FC236}">
              <a16:creationId xmlns:a16="http://schemas.microsoft.com/office/drawing/2014/main" id="{490F80B3-7CD2-2F4E-BFFC-5AB9BB6183A3}"/>
            </a:ext>
          </a:extLst>
        </xdr:cNvPr>
        <xdr:cNvSpPr/>
      </xdr:nvSpPr>
      <xdr:spPr>
        <a:xfrm>
          <a:off x="1385079" y="2382763"/>
          <a:ext cx="3162730" cy="913507"/>
        </a:xfrm>
        <a:prstGeom prst="roundRect">
          <a:avLst/>
        </a:prstGeom>
        <a:solidFill>
          <a:schemeClr val="accent5">
            <a:alpha val="33556"/>
          </a:schemeClr>
        </a:solidFill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296764</xdr:colOff>
      <xdr:row>10</xdr:row>
      <xdr:rowOff>46912</xdr:rowOff>
    </xdr:from>
    <xdr:to>
      <xdr:col>27</xdr:col>
      <xdr:colOff>0</xdr:colOff>
      <xdr:row>20</xdr:row>
      <xdr:rowOff>143933</xdr:rowOff>
    </xdr:to>
    <xdr:sp macro="" textlink="">
      <xdr:nvSpPr>
        <xdr:cNvPr id="23" name="Rettangolo con angoli arrotondati 22">
          <a:extLst>
            <a:ext uri="{FF2B5EF4-FFF2-40B4-BE49-F238E27FC236}">
              <a16:creationId xmlns:a16="http://schemas.microsoft.com/office/drawing/2014/main" id="{653348C3-95B8-CF43-B12F-10029E86D3F1}"/>
            </a:ext>
          </a:extLst>
        </xdr:cNvPr>
        <xdr:cNvSpPr/>
      </xdr:nvSpPr>
      <xdr:spPr>
        <a:xfrm>
          <a:off x="974097" y="1994245"/>
          <a:ext cx="17212303" cy="2044355"/>
        </a:xfrm>
        <a:prstGeom prst="roundRect">
          <a:avLst>
            <a:gd name="adj" fmla="val 11845"/>
          </a:avLst>
        </a:prstGeom>
        <a:solidFill>
          <a:schemeClr val="accent5"/>
        </a:solidFill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663568</xdr:colOff>
      <xdr:row>26</xdr:row>
      <xdr:rowOff>167475</xdr:rowOff>
    </xdr:from>
    <xdr:to>
      <xdr:col>11</xdr:col>
      <xdr:colOff>621173</xdr:colOff>
      <xdr:row>41</xdr:row>
      <xdr:rowOff>138234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18DD58-54E8-452C-BF4D-44892255A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24298</xdr:colOff>
      <xdr:row>25</xdr:row>
      <xdr:rowOff>101402</xdr:rowOff>
    </xdr:from>
    <xdr:to>
      <xdr:col>27</xdr:col>
      <xdr:colOff>95249</xdr:colOff>
      <xdr:row>43</xdr:row>
      <xdr:rowOff>185260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FA3F1F8-7069-4368-A24F-B863B2973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18968</xdr:colOff>
      <xdr:row>50</xdr:row>
      <xdr:rowOff>92453</xdr:rowOff>
    </xdr:from>
    <xdr:to>
      <xdr:col>12</xdr:col>
      <xdr:colOff>473709</xdr:colOff>
      <xdr:row>66</xdr:row>
      <xdr:rowOff>78352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70C4C3-4718-431E-8EF6-3AECEE5D6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86826</xdr:colOff>
      <xdr:row>50</xdr:row>
      <xdr:rowOff>139310</xdr:rowOff>
    </xdr:from>
    <xdr:to>
      <xdr:col>26</xdr:col>
      <xdr:colOff>321395</xdr:colOff>
      <xdr:row>66</xdr:row>
      <xdr:rowOff>108232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EED862-2087-4C2A-8A9E-0138A7396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467180</xdr:colOff>
      <xdr:row>11</xdr:row>
      <xdr:rowOff>127000</xdr:rowOff>
    </xdr:from>
    <xdr:to>
      <xdr:col>18</xdr:col>
      <xdr:colOff>317500</xdr:colOff>
      <xdr:row>19</xdr:row>
      <xdr:rowOff>38099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tore">
              <a:extLst>
                <a:ext uri="{FF2B5EF4-FFF2-40B4-BE49-F238E27FC236}">
                  <a16:creationId xmlns:a16="http://schemas.microsoft.com/office/drawing/2014/main" id="{4481DC3F-D036-4486-BAAE-F2375B3FA3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1894" y="2322286"/>
              <a:ext cx="3878035" cy="1507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127000</xdr:colOff>
      <xdr:row>11</xdr:row>
      <xdr:rowOff>135466</xdr:rowOff>
    </xdr:from>
    <xdr:to>
      <xdr:col>12</xdr:col>
      <xdr:colOff>222250</xdr:colOff>
      <xdr:row>19</xdr:row>
      <xdr:rowOff>12700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alesperson">
              <a:extLst>
                <a:ext uri="{FF2B5EF4-FFF2-40B4-BE49-F238E27FC236}">
                  <a16:creationId xmlns:a16="http://schemas.microsoft.com/office/drawing/2014/main" id="{CD9B72C7-0213-469B-8E27-F88E2E83B7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pers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26000" y="2330752"/>
              <a:ext cx="3360964" cy="14738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280834</xdr:colOff>
      <xdr:row>11</xdr:row>
      <xdr:rowOff>137458</xdr:rowOff>
    </xdr:from>
    <xdr:to>
      <xdr:col>6</xdr:col>
      <xdr:colOff>412750</xdr:colOff>
      <xdr:row>19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ct">
              <a:extLst>
                <a:ext uri="{FF2B5EF4-FFF2-40B4-BE49-F238E27FC236}">
                  <a16:creationId xmlns:a16="http://schemas.microsoft.com/office/drawing/2014/main" id="{C3F855D2-F3A9-45F9-BD59-4E2978E49B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3405" y="2332744"/>
              <a:ext cx="2817059" cy="1522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344714</xdr:colOff>
      <xdr:row>11</xdr:row>
      <xdr:rowOff>101601</xdr:rowOff>
    </xdr:from>
    <xdr:to>
      <xdr:col>26</xdr:col>
      <xdr:colOff>100215</xdr:colOff>
      <xdr:row>19</xdr:row>
      <xdr:rowOff>50800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Months">
              <a:extLst>
                <a:ext uri="{FF2B5EF4-FFF2-40B4-BE49-F238E27FC236}">
                  <a16:creationId xmlns:a16="http://schemas.microsoft.com/office/drawing/2014/main" id="{32B43329-5042-4873-AB08-1241164ADA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51000" y="2296887"/>
              <a:ext cx="3111929" cy="1545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16</xdr:col>
      <xdr:colOff>485321</xdr:colOff>
      <xdr:row>78</xdr:row>
      <xdr:rowOff>185964</xdr:rowOff>
    </xdr:from>
    <xdr:to>
      <xdr:col>26</xdr:col>
      <xdr:colOff>306485</xdr:colOff>
      <xdr:row>98</xdr:row>
      <xdr:rowOff>65703</xdr:rowOff>
    </xdr:to>
    <xdr:graphicFrame macro="">
      <xdr:nvGraphicFramePr>
        <xdr:cNvPr id="12" name="Grafico 1">
          <a:extLst>
            <a:ext uri="{FF2B5EF4-FFF2-40B4-BE49-F238E27FC236}">
              <a16:creationId xmlns:a16="http://schemas.microsoft.com/office/drawing/2014/main" id="{759422D2-95B1-0297-9D6F-C4F95C1D2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558216</xdr:colOff>
      <xdr:row>74</xdr:row>
      <xdr:rowOff>105925</xdr:rowOff>
    </xdr:from>
    <xdr:to>
      <xdr:col>13</xdr:col>
      <xdr:colOff>54753</xdr:colOff>
      <xdr:row>100</xdr:row>
      <xdr:rowOff>145078</xdr:rowOff>
    </xdr:to>
    <xdr:sp macro="" textlink="">
      <xdr:nvSpPr>
        <xdr:cNvPr id="13" name="Rettangolo con angoli arrotondati 12">
          <a:extLst>
            <a:ext uri="{FF2B5EF4-FFF2-40B4-BE49-F238E27FC236}">
              <a16:creationId xmlns:a16="http://schemas.microsoft.com/office/drawing/2014/main" id="{9E3C88E3-7C86-4046-7736-493C22A8A3E4}"/>
            </a:ext>
          </a:extLst>
        </xdr:cNvPr>
        <xdr:cNvSpPr/>
      </xdr:nvSpPr>
      <xdr:spPr>
        <a:xfrm>
          <a:off x="1224966" y="14837925"/>
          <a:ext cx="7402287" cy="49921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635001</xdr:colOff>
      <xdr:row>74</xdr:row>
      <xdr:rowOff>127000</xdr:rowOff>
    </xdr:from>
    <xdr:to>
      <xdr:col>27</xdr:col>
      <xdr:colOff>241171</xdr:colOff>
      <xdr:row>101</xdr:row>
      <xdr:rowOff>118315</xdr:rowOff>
    </xdr:to>
    <xdr:sp macro="" textlink="">
      <xdr:nvSpPr>
        <xdr:cNvPr id="14" name="Rettangolo con angoli arrotondati 13">
          <a:extLst>
            <a:ext uri="{FF2B5EF4-FFF2-40B4-BE49-F238E27FC236}">
              <a16:creationId xmlns:a16="http://schemas.microsoft.com/office/drawing/2014/main" id="{B2ACB8D1-474D-7942-A7A9-BE7C8007B145}"/>
            </a:ext>
          </a:extLst>
        </xdr:cNvPr>
        <xdr:cNvSpPr/>
      </xdr:nvSpPr>
      <xdr:spPr>
        <a:xfrm>
          <a:off x="10541001" y="14859000"/>
          <a:ext cx="7607170" cy="5134815"/>
        </a:xfrm>
        <a:prstGeom prst="roundRect">
          <a:avLst>
            <a:gd name="adj" fmla="val 5727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499578</xdr:colOff>
      <xdr:row>49</xdr:row>
      <xdr:rowOff>12312</xdr:rowOff>
    </xdr:from>
    <xdr:to>
      <xdr:col>13</xdr:col>
      <xdr:colOff>264218</xdr:colOff>
      <xdr:row>71</xdr:row>
      <xdr:rowOff>158750</xdr:rowOff>
    </xdr:to>
    <xdr:sp macro="" textlink="">
      <xdr:nvSpPr>
        <xdr:cNvPr id="18" name="Rettangolo con angoli arrotondati 17">
          <a:extLst>
            <a:ext uri="{FF2B5EF4-FFF2-40B4-BE49-F238E27FC236}">
              <a16:creationId xmlns:a16="http://schemas.microsoft.com/office/drawing/2014/main" id="{E2219CBB-B64D-8749-99DA-647C0ADC8BB5}"/>
            </a:ext>
          </a:extLst>
        </xdr:cNvPr>
        <xdr:cNvSpPr/>
      </xdr:nvSpPr>
      <xdr:spPr>
        <a:xfrm>
          <a:off x="1166328" y="9346812"/>
          <a:ext cx="7670390" cy="4972438"/>
        </a:xfrm>
        <a:prstGeom prst="roundRect">
          <a:avLst>
            <a:gd name="adj" fmla="val 4850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464072</xdr:colOff>
      <xdr:row>49</xdr:row>
      <xdr:rowOff>28639</xdr:rowOff>
    </xdr:from>
    <xdr:to>
      <xdr:col>27</xdr:col>
      <xdr:colOff>222250</xdr:colOff>
      <xdr:row>72</xdr:row>
      <xdr:rowOff>9970</xdr:rowOff>
    </xdr:to>
    <xdr:sp macro="" textlink="">
      <xdr:nvSpPr>
        <xdr:cNvPr id="19" name="Rettangolo con angoli arrotondati 18">
          <a:extLst>
            <a:ext uri="{FF2B5EF4-FFF2-40B4-BE49-F238E27FC236}">
              <a16:creationId xmlns:a16="http://schemas.microsoft.com/office/drawing/2014/main" id="{455E52A5-05F3-BC41-9220-70DFB77E76D9}"/>
            </a:ext>
          </a:extLst>
        </xdr:cNvPr>
        <xdr:cNvSpPr/>
      </xdr:nvSpPr>
      <xdr:spPr>
        <a:xfrm>
          <a:off x="10370072" y="9363139"/>
          <a:ext cx="7759178" cy="4997831"/>
        </a:xfrm>
        <a:prstGeom prst="roundRect">
          <a:avLst>
            <a:gd name="adj" fmla="val 55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326054</xdr:colOff>
      <xdr:row>23</xdr:row>
      <xdr:rowOff>178318</xdr:rowOff>
    </xdr:from>
    <xdr:to>
      <xdr:col>13</xdr:col>
      <xdr:colOff>190500</xdr:colOff>
      <xdr:row>46</xdr:row>
      <xdr:rowOff>104412</xdr:rowOff>
    </xdr:to>
    <xdr:sp macro="" textlink="">
      <xdr:nvSpPr>
        <xdr:cNvPr id="21" name="Rettangolo con angoli arrotondati 20">
          <a:extLst>
            <a:ext uri="{FF2B5EF4-FFF2-40B4-BE49-F238E27FC236}">
              <a16:creationId xmlns:a16="http://schemas.microsoft.com/office/drawing/2014/main" id="{F4D09B1C-D412-2A43-A3C8-30AD5597D73A}"/>
            </a:ext>
          </a:extLst>
        </xdr:cNvPr>
        <xdr:cNvSpPr/>
      </xdr:nvSpPr>
      <xdr:spPr>
        <a:xfrm>
          <a:off x="992804" y="4559818"/>
          <a:ext cx="7770196" cy="4307594"/>
        </a:xfrm>
        <a:prstGeom prst="roundRect">
          <a:avLst>
            <a:gd name="adj" fmla="val 652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15</xdr:col>
      <xdr:colOff>538938</xdr:colOff>
      <xdr:row>23</xdr:row>
      <xdr:rowOff>99203</xdr:rowOff>
    </xdr:from>
    <xdr:to>
      <xdr:col>27</xdr:col>
      <xdr:colOff>8268</xdr:colOff>
      <xdr:row>46</xdr:row>
      <xdr:rowOff>44748</xdr:rowOff>
    </xdr:to>
    <xdr:sp macro="" textlink="">
      <xdr:nvSpPr>
        <xdr:cNvPr id="22" name="Rettangolo con angoli arrotondati 21">
          <a:extLst>
            <a:ext uri="{FF2B5EF4-FFF2-40B4-BE49-F238E27FC236}">
              <a16:creationId xmlns:a16="http://schemas.microsoft.com/office/drawing/2014/main" id="{4A7BFF5E-FFA7-8B45-8D55-C9578AE313C6}"/>
            </a:ext>
          </a:extLst>
        </xdr:cNvPr>
        <xdr:cNvSpPr/>
      </xdr:nvSpPr>
      <xdr:spPr>
        <a:xfrm>
          <a:off x="10444938" y="4480703"/>
          <a:ext cx="7470330" cy="4327045"/>
        </a:xfrm>
        <a:prstGeom prst="roundRect">
          <a:avLst>
            <a:gd name="adj" fmla="val 7061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</xdr:col>
      <xdr:colOff>220154</xdr:colOff>
      <xdr:row>75</xdr:row>
      <xdr:rowOff>101600</xdr:rowOff>
    </xdr:from>
    <xdr:to>
      <xdr:col>12</xdr:col>
      <xdr:colOff>465667</xdr:colOff>
      <xdr:row>98</xdr:row>
      <xdr:rowOff>53369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0" name="Grafico 29">
              <a:extLst>
                <a:ext uri="{FF2B5EF4-FFF2-40B4-BE49-F238E27FC236}">
                  <a16:creationId xmlns:a16="http://schemas.microsoft.com/office/drawing/2014/main" id="{492CA11B-D6E2-F241-BC36-C42D23E67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821" y="15316200"/>
              <a:ext cx="6917246" cy="4430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</xdr:col>
      <xdr:colOff>381429</xdr:colOff>
      <xdr:row>3</xdr:row>
      <xdr:rowOff>141112</xdr:rowOff>
    </xdr:from>
    <xdr:to>
      <xdr:col>6</xdr:col>
      <xdr:colOff>663221</xdr:colOff>
      <xdr:row>8</xdr:row>
      <xdr:rowOff>32801</xdr:rowOff>
    </xdr:to>
    <xdr:sp macro="" textlink="">
      <xdr:nvSpPr>
        <xdr:cNvPr id="16" name="Rettangolo con angoli arrotondati 15">
          <a:extLst>
            <a:ext uri="{FF2B5EF4-FFF2-40B4-BE49-F238E27FC236}">
              <a16:creationId xmlns:a16="http://schemas.microsoft.com/office/drawing/2014/main" id="{C375CDF9-9F62-9B4D-8B23-3E2CF43C0C10}"/>
            </a:ext>
          </a:extLst>
        </xdr:cNvPr>
        <xdr:cNvSpPr/>
      </xdr:nvSpPr>
      <xdr:spPr>
        <a:xfrm flipV="1">
          <a:off x="1058762" y="733779"/>
          <a:ext cx="3668459" cy="879466"/>
        </a:xfrm>
        <a:prstGeom prst="roundRect">
          <a:avLst>
            <a:gd name="adj" fmla="val 118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25829</xdr:colOff>
      <xdr:row>3</xdr:row>
      <xdr:rowOff>138289</xdr:rowOff>
    </xdr:from>
    <xdr:to>
      <xdr:col>13</xdr:col>
      <xdr:colOff>307621</xdr:colOff>
      <xdr:row>8</xdr:row>
      <xdr:rowOff>29978</xdr:rowOff>
    </xdr:to>
    <xdr:sp macro="" textlink="">
      <xdr:nvSpPr>
        <xdr:cNvPr id="17" name="Rettangolo con angoli arrotondati 16">
          <a:extLst>
            <a:ext uri="{FF2B5EF4-FFF2-40B4-BE49-F238E27FC236}">
              <a16:creationId xmlns:a16="http://schemas.microsoft.com/office/drawing/2014/main" id="{A80DCE30-1A2B-684B-BAED-8831D3802DE1}"/>
            </a:ext>
          </a:extLst>
        </xdr:cNvPr>
        <xdr:cNvSpPr/>
      </xdr:nvSpPr>
      <xdr:spPr>
        <a:xfrm flipV="1">
          <a:off x="5345718" y="730956"/>
          <a:ext cx="3668459" cy="879466"/>
        </a:xfrm>
        <a:prstGeom prst="roundRect">
          <a:avLst>
            <a:gd name="adj" fmla="val 118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14</xdr:col>
      <xdr:colOff>319342</xdr:colOff>
      <xdr:row>3</xdr:row>
      <xdr:rowOff>121356</xdr:rowOff>
    </xdr:from>
    <xdr:to>
      <xdr:col>20</xdr:col>
      <xdr:colOff>127001</xdr:colOff>
      <xdr:row>8</xdr:row>
      <xdr:rowOff>13045</xdr:rowOff>
    </xdr:to>
    <xdr:sp macro="" textlink="">
      <xdr:nvSpPr>
        <xdr:cNvPr id="20" name="Rettangolo con angoli arrotondati 19">
          <a:extLst>
            <a:ext uri="{FF2B5EF4-FFF2-40B4-BE49-F238E27FC236}">
              <a16:creationId xmlns:a16="http://schemas.microsoft.com/office/drawing/2014/main" id="{8719F3B9-2D07-D744-A8A8-9EBEC97CD0EA}"/>
            </a:ext>
          </a:extLst>
        </xdr:cNvPr>
        <xdr:cNvSpPr/>
      </xdr:nvSpPr>
      <xdr:spPr>
        <a:xfrm flipV="1">
          <a:off x="9703231" y="714023"/>
          <a:ext cx="3871659" cy="879466"/>
        </a:xfrm>
        <a:prstGeom prst="roundRect">
          <a:avLst>
            <a:gd name="adj" fmla="val 118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 b="1"/>
        </a:p>
      </xdr:txBody>
    </xdr:sp>
    <xdr:clientData/>
  </xdr:twoCellAnchor>
  <xdr:twoCellAnchor>
    <xdr:from>
      <xdr:col>20</xdr:col>
      <xdr:colOff>641074</xdr:colOff>
      <xdr:row>3</xdr:row>
      <xdr:rowOff>118533</xdr:rowOff>
    </xdr:from>
    <xdr:to>
      <xdr:col>26</xdr:col>
      <xdr:colOff>245533</xdr:colOff>
      <xdr:row>8</xdr:row>
      <xdr:rowOff>10222</xdr:rowOff>
    </xdr:to>
    <xdr:sp macro="" textlink="">
      <xdr:nvSpPr>
        <xdr:cNvPr id="27" name="Rettangolo con angoli arrotondati 26">
          <a:extLst>
            <a:ext uri="{FF2B5EF4-FFF2-40B4-BE49-F238E27FC236}">
              <a16:creationId xmlns:a16="http://schemas.microsoft.com/office/drawing/2014/main" id="{7184AE7F-D985-124C-8A9F-8DDE029630B9}"/>
            </a:ext>
          </a:extLst>
        </xdr:cNvPr>
        <xdr:cNvSpPr/>
      </xdr:nvSpPr>
      <xdr:spPr>
        <a:xfrm flipV="1">
          <a:off x="14088963" y="711200"/>
          <a:ext cx="3668459" cy="879466"/>
        </a:xfrm>
        <a:prstGeom prst="roundRect">
          <a:avLst>
            <a:gd name="adj" fmla="val 11845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</xdr:col>
      <xdr:colOff>169334</xdr:colOff>
      <xdr:row>2</xdr:row>
      <xdr:rowOff>155222</xdr:rowOff>
    </xdr:from>
    <xdr:to>
      <xdr:col>6</xdr:col>
      <xdr:colOff>239890</xdr:colOff>
      <xdr:row>4</xdr:row>
      <xdr:rowOff>70556</xdr:rowOff>
    </xdr:to>
    <xdr:sp macro="" textlink="">
      <xdr:nvSpPr>
        <xdr:cNvPr id="31" name="CasellaDiTesto 30">
          <a:extLst>
            <a:ext uri="{FF2B5EF4-FFF2-40B4-BE49-F238E27FC236}">
              <a16:creationId xmlns:a16="http://schemas.microsoft.com/office/drawing/2014/main" id="{3D60591D-B56F-4CA4-6384-9E2EBC6E229D}"/>
            </a:ext>
          </a:extLst>
        </xdr:cNvPr>
        <xdr:cNvSpPr txBox="1"/>
      </xdr:nvSpPr>
      <xdr:spPr>
        <a:xfrm>
          <a:off x="1524001" y="550333"/>
          <a:ext cx="2779889" cy="310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600" b="1"/>
            <a:t>TOTAL INCOME</a:t>
          </a:r>
        </a:p>
      </xdr:txBody>
    </xdr:sp>
    <xdr:clientData/>
  </xdr:twoCellAnchor>
  <xdr:twoCellAnchor>
    <xdr:from>
      <xdr:col>8</xdr:col>
      <xdr:colOff>434623</xdr:colOff>
      <xdr:row>2</xdr:row>
      <xdr:rowOff>138289</xdr:rowOff>
    </xdr:from>
    <xdr:to>
      <xdr:col>12</xdr:col>
      <xdr:colOff>505179</xdr:colOff>
      <xdr:row>4</xdr:row>
      <xdr:rowOff>53623</xdr:rowOff>
    </xdr:to>
    <xdr:sp macro="" textlink="">
      <xdr:nvSpPr>
        <xdr:cNvPr id="32" name="CasellaDiTesto 31">
          <a:extLst>
            <a:ext uri="{FF2B5EF4-FFF2-40B4-BE49-F238E27FC236}">
              <a16:creationId xmlns:a16="http://schemas.microsoft.com/office/drawing/2014/main" id="{7D51FB89-AF45-E940-B809-00205E82ACAE}"/>
            </a:ext>
          </a:extLst>
        </xdr:cNvPr>
        <xdr:cNvSpPr txBox="1"/>
      </xdr:nvSpPr>
      <xdr:spPr>
        <a:xfrm>
          <a:off x="5754512" y="533400"/>
          <a:ext cx="2779889" cy="310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600" b="1"/>
            <a:t>TOTAL PRODUCT</a:t>
          </a:r>
        </a:p>
      </xdr:txBody>
    </xdr:sp>
    <xdr:clientData/>
  </xdr:twoCellAnchor>
  <xdr:twoCellAnchor>
    <xdr:from>
      <xdr:col>15</xdr:col>
      <xdr:colOff>107245</xdr:colOff>
      <xdr:row>2</xdr:row>
      <xdr:rowOff>135467</xdr:rowOff>
    </xdr:from>
    <xdr:to>
      <xdr:col>19</xdr:col>
      <xdr:colOff>177800</xdr:colOff>
      <xdr:row>4</xdr:row>
      <xdr:rowOff>50801</xdr:rowOff>
    </xdr:to>
    <xdr:sp macro="" textlink="">
      <xdr:nvSpPr>
        <xdr:cNvPr id="33" name="CasellaDiTesto 32">
          <a:extLst>
            <a:ext uri="{FF2B5EF4-FFF2-40B4-BE49-F238E27FC236}">
              <a16:creationId xmlns:a16="http://schemas.microsoft.com/office/drawing/2014/main" id="{FEAAA13E-809B-3940-BA3F-44947CEDF31C}"/>
            </a:ext>
          </a:extLst>
        </xdr:cNvPr>
        <xdr:cNvSpPr txBox="1"/>
      </xdr:nvSpPr>
      <xdr:spPr>
        <a:xfrm>
          <a:off x="10168467" y="530578"/>
          <a:ext cx="2779889" cy="310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600" b="1"/>
            <a:t>INCOME</a:t>
          </a:r>
          <a:r>
            <a:rPr lang="it-IT" sz="1600" b="1" baseline="0"/>
            <a:t> </a:t>
          </a:r>
          <a:r>
            <a:rPr lang="it-IT" sz="1600" b="1"/>
            <a:t>BEST SALESPERSON</a:t>
          </a:r>
        </a:p>
      </xdr:txBody>
    </xdr:sp>
    <xdr:clientData/>
  </xdr:twoCellAnchor>
  <xdr:twoCellAnchor>
    <xdr:from>
      <xdr:col>21</xdr:col>
      <xdr:colOff>330200</xdr:colOff>
      <xdr:row>2</xdr:row>
      <xdr:rowOff>90312</xdr:rowOff>
    </xdr:from>
    <xdr:to>
      <xdr:col>25</xdr:col>
      <xdr:colOff>400755</xdr:colOff>
      <xdr:row>4</xdr:row>
      <xdr:rowOff>5646</xdr:rowOff>
    </xdr:to>
    <xdr:sp macro="" textlink="">
      <xdr:nvSpPr>
        <xdr:cNvPr id="34" name="CasellaDiTesto 33">
          <a:extLst>
            <a:ext uri="{FF2B5EF4-FFF2-40B4-BE49-F238E27FC236}">
              <a16:creationId xmlns:a16="http://schemas.microsoft.com/office/drawing/2014/main" id="{584669FB-9ADB-BA43-BFE2-7B7D65521D66}"/>
            </a:ext>
          </a:extLst>
        </xdr:cNvPr>
        <xdr:cNvSpPr txBox="1"/>
      </xdr:nvSpPr>
      <xdr:spPr>
        <a:xfrm>
          <a:off x="14455422" y="485423"/>
          <a:ext cx="2779889" cy="3104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it-IT" sz="1600" b="1"/>
            <a:t>INCOME</a:t>
          </a:r>
          <a:r>
            <a:rPr lang="it-IT" sz="1600" b="1" baseline="0"/>
            <a:t> </a:t>
          </a:r>
          <a:r>
            <a:rPr lang="it-IT" sz="1600" b="1"/>
            <a:t>BEST STORE</a:t>
          </a:r>
        </a:p>
      </xdr:txBody>
    </xdr:sp>
    <xdr:clientData/>
  </xdr:twoCellAnchor>
  <xdr:twoCellAnchor>
    <xdr:from>
      <xdr:col>1</xdr:col>
      <xdr:colOff>279400</xdr:colOff>
      <xdr:row>107</xdr:row>
      <xdr:rowOff>127000</xdr:rowOff>
    </xdr:from>
    <xdr:to>
      <xdr:col>12</xdr:col>
      <xdr:colOff>461737</xdr:colOff>
      <xdr:row>133</xdr:row>
      <xdr:rowOff>166153</xdr:rowOff>
    </xdr:to>
    <xdr:sp macro="" textlink="">
      <xdr:nvSpPr>
        <xdr:cNvPr id="35" name="Rettangolo con angoli arrotondati 34">
          <a:extLst>
            <a:ext uri="{FF2B5EF4-FFF2-40B4-BE49-F238E27FC236}">
              <a16:creationId xmlns:a16="http://schemas.microsoft.com/office/drawing/2014/main" id="{B6915C72-F152-2340-9777-383D17D17065}"/>
            </a:ext>
          </a:extLst>
        </xdr:cNvPr>
        <xdr:cNvSpPr/>
      </xdr:nvSpPr>
      <xdr:spPr>
        <a:xfrm>
          <a:off x="965200" y="22479000"/>
          <a:ext cx="7624537" cy="53223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16</xdr:col>
      <xdr:colOff>50800</xdr:colOff>
      <xdr:row>106</xdr:row>
      <xdr:rowOff>177800</xdr:rowOff>
    </xdr:from>
    <xdr:to>
      <xdr:col>27</xdr:col>
      <xdr:colOff>131537</xdr:colOff>
      <xdr:row>133</xdr:row>
      <xdr:rowOff>13753</xdr:rowOff>
    </xdr:to>
    <xdr:sp macro="" textlink="">
      <xdr:nvSpPr>
        <xdr:cNvPr id="36" name="Rettangolo con angoli arrotondati 35">
          <a:extLst>
            <a:ext uri="{FF2B5EF4-FFF2-40B4-BE49-F238E27FC236}">
              <a16:creationId xmlns:a16="http://schemas.microsoft.com/office/drawing/2014/main" id="{753779E7-E3C8-7D48-96A9-9D7347AB7FAB}"/>
            </a:ext>
          </a:extLst>
        </xdr:cNvPr>
        <xdr:cNvSpPr/>
      </xdr:nvSpPr>
      <xdr:spPr>
        <a:xfrm>
          <a:off x="10922000" y="22326600"/>
          <a:ext cx="7624537" cy="53223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660399</xdr:colOff>
      <xdr:row>111</xdr:row>
      <xdr:rowOff>50800</xdr:rowOff>
    </xdr:from>
    <xdr:to>
      <xdr:col>11</xdr:col>
      <xdr:colOff>423332</xdr:colOff>
      <xdr:row>130</xdr:row>
      <xdr:rowOff>101600</xdr:rowOff>
    </xdr:to>
    <xdr:graphicFrame macro="">
      <xdr:nvGraphicFramePr>
        <xdr:cNvPr id="37" name="Grafico 36">
          <a:extLst>
            <a:ext uri="{FF2B5EF4-FFF2-40B4-BE49-F238E27FC236}">
              <a16:creationId xmlns:a16="http://schemas.microsoft.com/office/drawing/2014/main" id="{73FA5874-823F-D34F-A232-CD1D61F98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355599</xdr:colOff>
      <xdr:row>137</xdr:row>
      <xdr:rowOff>127000</xdr:rowOff>
    </xdr:from>
    <xdr:to>
      <xdr:col>26</xdr:col>
      <xdr:colOff>397932</xdr:colOff>
      <xdr:row>158</xdr:row>
      <xdr:rowOff>0</xdr:rowOff>
    </xdr:to>
    <xdr:graphicFrame macro="">
      <xdr:nvGraphicFramePr>
        <xdr:cNvPr id="39" name="Grafico 38">
          <a:extLst>
            <a:ext uri="{FF2B5EF4-FFF2-40B4-BE49-F238E27FC236}">
              <a16:creationId xmlns:a16="http://schemas.microsoft.com/office/drawing/2014/main" id="{004B44E1-2D38-0F43-8022-E29A865C4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136</xdr:row>
      <xdr:rowOff>50800</xdr:rowOff>
    </xdr:from>
    <xdr:to>
      <xdr:col>27</xdr:col>
      <xdr:colOff>80737</xdr:colOff>
      <xdr:row>162</xdr:row>
      <xdr:rowOff>89953</xdr:rowOff>
    </xdr:to>
    <xdr:sp macro="" textlink="">
      <xdr:nvSpPr>
        <xdr:cNvPr id="40" name="Rettangolo con angoli arrotondati 39">
          <a:extLst>
            <a:ext uri="{FF2B5EF4-FFF2-40B4-BE49-F238E27FC236}">
              <a16:creationId xmlns:a16="http://schemas.microsoft.com/office/drawing/2014/main" id="{BD563026-4524-D24D-B383-4F6FF48718DE}"/>
            </a:ext>
          </a:extLst>
        </xdr:cNvPr>
        <xdr:cNvSpPr/>
      </xdr:nvSpPr>
      <xdr:spPr>
        <a:xfrm>
          <a:off x="10871200" y="28295600"/>
          <a:ext cx="7624537" cy="53223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</xdr:col>
      <xdr:colOff>127000</xdr:colOff>
      <xdr:row>136</xdr:row>
      <xdr:rowOff>177800</xdr:rowOff>
    </xdr:from>
    <xdr:to>
      <xdr:col>12</xdr:col>
      <xdr:colOff>309337</xdr:colOff>
      <xdr:row>163</xdr:row>
      <xdr:rowOff>13753</xdr:rowOff>
    </xdr:to>
    <xdr:sp macro="" textlink="">
      <xdr:nvSpPr>
        <xdr:cNvPr id="42" name="Rettangolo con angoli arrotondati 41">
          <a:extLst>
            <a:ext uri="{FF2B5EF4-FFF2-40B4-BE49-F238E27FC236}">
              <a16:creationId xmlns:a16="http://schemas.microsoft.com/office/drawing/2014/main" id="{47E0B1EE-58A6-B44F-9AF1-4EA590DF5380}"/>
            </a:ext>
          </a:extLst>
        </xdr:cNvPr>
        <xdr:cNvSpPr/>
      </xdr:nvSpPr>
      <xdr:spPr>
        <a:xfrm>
          <a:off x="812800" y="28422600"/>
          <a:ext cx="7624537" cy="5322353"/>
        </a:xfrm>
        <a:prstGeom prst="roundRect">
          <a:avLst>
            <a:gd name="adj" fmla="val 5748"/>
          </a:avLst>
        </a:prstGeom>
        <a:noFill/>
        <a:ln w="12700">
          <a:gradFill flip="none" rotWithShape="1"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2700000" scaled="1"/>
            <a:tileRect/>
          </a:gra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</xdr:col>
      <xdr:colOff>50800</xdr:colOff>
      <xdr:row>139</xdr:row>
      <xdr:rowOff>152400</xdr:rowOff>
    </xdr:from>
    <xdr:to>
      <xdr:col>11</xdr:col>
      <xdr:colOff>228600</xdr:colOff>
      <xdr:row>159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Grafico 42">
              <a:extLst>
                <a:ext uri="{FF2B5EF4-FFF2-40B4-BE49-F238E27FC236}">
                  <a16:creationId xmlns:a16="http://schemas.microsoft.com/office/drawing/2014/main" id="{BC15B5C8-567E-0945-853C-08FE05E95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2400" y="29006800"/>
              <a:ext cx="6248400" cy="4038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439057</xdr:colOff>
      <xdr:row>11</xdr:row>
      <xdr:rowOff>110672</xdr:rowOff>
    </xdr:from>
    <xdr:to>
      <xdr:col>21</xdr:col>
      <xdr:colOff>254000</xdr:colOff>
      <xdr:row>19</xdr:row>
      <xdr:rowOff>90715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0" name="Price">
              <a:extLst>
                <a:ext uri="{FF2B5EF4-FFF2-40B4-BE49-F238E27FC236}">
                  <a16:creationId xmlns:a16="http://schemas.microsoft.com/office/drawing/2014/main" id="{2EBFA4B8-2A35-1B48-CDD8-2EB5B13B94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c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1486" y="2305958"/>
              <a:ext cx="1828800" cy="1576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17</xdr:col>
      <xdr:colOff>54428</xdr:colOff>
      <xdr:row>110</xdr:row>
      <xdr:rowOff>132441</xdr:rowOff>
    </xdr:from>
    <xdr:to>
      <xdr:col>26</xdr:col>
      <xdr:colOff>302382</xdr:colOff>
      <xdr:row>129</xdr:row>
      <xdr:rowOff>126999</xdr:rowOff>
    </xdr:to>
    <xdr:graphicFrame macro="">
      <xdr:nvGraphicFramePr>
        <xdr:cNvPr id="51" name="Grafico 50">
          <a:extLst>
            <a:ext uri="{FF2B5EF4-FFF2-40B4-BE49-F238E27FC236}">
              <a16:creationId xmlns:a16="http://schemas.microsoft.com/office/drawing/2014/main" id="{513C9B1B-66E5-9842-835E-411E356AD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D5EEE5F-D62B-21AA-51A6-897740621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17</xdr:row>
      <xdr:rowOff>0</xdr:rowOff>
    </xdr:from>
    <xdr:to>
      <xdr:col>4</xdr:col>
      <xdr:colOff>0</xdr:colOff>
      <xdr:row>31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C32F63-18F2-974C-A2C6-A526A5421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1143000</xdr:colOff>
      <xdr:row>17</xdr:row>
      <xdr:rowOff>57150</xdr:rowOff>
    </xdr:from>
    <xdr:to>
      <xdr:col>9</xdr:col>
      <xdr:colOff>393700</xdr:colOff>
      <xdr:row>31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E4EB36D-A2D2-C3E5-D43F-B8A4FA1AD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1587500</xdr:colOff>
      <xdr:row>17</xdr:row>
      <xdr:rowOff>69850</xdr:rowOff>
    </xdr:from>
    <xdr:to>
      <xdr:col>4</xdr:col>
      <xdr:colOff>609600</xdr:colOff>
      <xdr:row>31</xdr:row>
      <xdr:rowOff>146050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90EB21E-C77D-72F2-19C8-0D0A9A32F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1054100</xdr:colOff>
      <xdr:row>17</xdr:row>
      <xdr:rowOff>19050</xdr:rowOff>
    </xdr:from>
    <xdr:to>
      <xdr:col>16</xdr:col>
      <xdr:colOff>101600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6C439113-B637-4598-633F-781CAF83B1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80200" y="3257550"/>
              <a:ext cx="47625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247650</xdr:colOff>
      <xdr:row>36</xdr:row>
      <xdr:rowOff>120650</xdr:rowOff>
    </xdr:from>
    <xdr:to>
      <xdr:col>13</xdr:col>
      <xdr:colOff>793750</xdr:colOff>
      <xdr:row>51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5A0D5A7-779E-9F85-D386-4BF047659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1174750</xdr:colOff>
      <xdr:row>39</xdr:row>
      <xdr:rowOff>95250</xdr:rowOff>
    </xdr:from>
    <xdr:to>
      <xdr:col>7</xdr:col>
      <xdr:colOff>488950</xdr:colOff>
      <xdr:row>53</xdr:row>
      <xdr:rowOff>171450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82524A6-8372-06F1-3CDE-1FFF16616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444500</xdr:colOff>
      <xdr:row>18</xdr:row>
      <xdr:rowOff>184150</xdr:rowOff>
    </xdr:from>
    <xdr:to>
      <xdr:col>19</xdr:col>
      <xdr:colOff>1778000</xdr:colOff>
      <xdr:row>33</xdr:row>
      <xdr:rowOff>69850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AB6C16-D17D-3610-B618-2C48B36AA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9</xdr:row>
      <xdr:rowOff>152400</xdr:rowOff>
    </xdr:from>
    <xdr:to>
      <xdr:col>22</xdr:col>
      <xdr:colOff>355600</xdr:colOff>
      <xdr:row>48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5A48D7E7-D741-10A7-D612-EB9BE5B73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3700" y="1866900"/>
              <a:ext cx="12103100" cy="735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50800</xdr:rowOff>
    </xdr:from>
    <xdr:to>
      <xdr:col>14</xdr:col>
      <xdr:colOff>101600</xdr:colOff>
      <xdr:row>3</xdr:row>
      <xdr:rowOff>50801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2C65BCBA-FEA0-0F42-A867-261E6A38628D}"/>
            </a:ext>
          </a:extLst>
        </xdr:cNvPr>
        <xdr:cNvSpPr txBox="1"/>
      </xdr:nvSpPr>
      <xdr:spPr>
        <a:xfrm>
          <a:off x="11569700" y="254000"/>
          <a:ext cx="4432300" cy="419101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rtlCol="0" anchor="ctr"/>
        <a:lstStyle/>
        <a:p>
          <a:pPr algn="ctr"/>
          <a:r>
            <a:rPr lang="it-IT" sz="1600">
              <a:solidFill>
                <a:sysClr val="windowText" lastClr="000000"/>
              </a:solidFill>
            </a:rPr>
            <a:t>Principali</a:t>
          </a:r>
          <a:r>
            <a:rPr lang="it-IT" sz="1600" baseline="0">
              <a:solidFill>
                <a:sysClr val="windowText" lastClr="000000"/>
              </a:solidFill>
            </a:rPr>
            <a:t> operazioni sul formato data</a:t>
          </a:r>
          <a:endParaRPr lang="it-IT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1047751</xdr:colOff>
      <xdr:row>20</xdr:row>
      <xdr:rowOff>114300</xdr:rowOff>
    </xdr:from>
    <xdr:to>
      <xdr:col>3</xdr:col>
      <xdr:colOff>180978</xdr:colOff>
      <xdr:row>22</xdr:row>
      <xdr:rowOff>114300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9E1B546B-54B4-BA41-A4E1-C945CE711E20}"/>
            </a:ext>
          </a:extLst>
        </xdr:cNvPr>
        <xdr:cNvSpPr/>
      </xdr:nvSpPr>
      <xdr:spPr>
        <a:xfrm rot="16200000" flipH="1">
          <a:off x="3300415" y="2611436"/>
          <a:ext cx="406400" cy="3565527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</xdr:colOff>
      <xdr:row>18</xdr:row>
      <xdr:rowOff>133350</xdr:rowOff>
    </xdr:from>
    <xdr:to>
      <xdr:col>5</xdr:col>
      <xdr:colOff>1476375</xdr:colOff>
      <xdr:row>22</xdr:row>
      <xdr:rowOff>66675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0BD092FF-1472-FF45-90D3-75482EB6A816}"/>
            </a:ext>
          </a:extLst>
        </xdr:cNvPr>
        <xdr:cNvSpPr txBox="1"/>
      </xdr:nvSpPr>
      <xdr:spPr>
        <a:xfrm>
          <a:off x="5124450" y="3803650"/>
          <a:ext cx="3806825" cy="746125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........ la sfida!</a:t>
          </a:r>
          <a:endParaRPr lang="it-IT" sz="1400">
            <a:latin typeface="+mj-lt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4857749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4FFC924-453E-564E-BA31-ED3DD9BE81A9}"/>
            </a:ext>
          </a:extLst>
        </xdr:cNvPr>
        <xdr:cNvSpPr txBox="1"/>
      </xdr:nvSpPr>
      <xdr:spPr>
        <a:xfrm>
          <a:off x="1943100" y="215900"/>
          <a:ext cx="4857749" cy="1028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Pronto</a:t>
          </a:r>
          <a: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 per la sfida?</a:t>
          </a:r>
          <a:br>
            <a:rPr lang="it-IT" sz="1400" b="1" i="0" u="none" strike="noStrike" baseline="0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fare uscire un risultato tipo che da oggi al 31/12/2030</a:t>
          </a:r>
          <a:b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</a:br>
          <a:r>
            <a:rPr lang="it-IT" sz="1400" b="1" i="0" u="none" strike="noStrike">
              <a:solidFill>
                <a:schemeClr val="dk1"/>
              </a:solidFill>
              <a:effectLst/>
              <a:latin typeface="+mj-lt"/>
              <a:ea typeface="+mn-ea"/>
              <a:cs typeface="+mn-cs"/>
            </a:rPr>
            <a:t>mancano...... 10 anni 1 mesi 10 giorni</a:t>
          </a:r>
          <a:r>
            <a:rPr lang="it-IT" sz="1400">
              <a:latin typeface="+mj-lt"/>
            </a:rPr>
            <a:t> </a:t>
          </a:r>
        </a:p>
      </xdr:txBody>
    </xdr:sp>
    <xdr:clientData/>
  </xdr:twoCellAnchor>
  <xdr:twoCellAnchor>
    <xdr:from>
      <xdr:col>1</xdr:col>
      <xdr:colOff>314325</xdr:colOff>
      <xdr:row>2</xdr:row>
      <xdr:rowOff>19050</xdr:rowOff>
    </xdr:from>
    <xdr:to>
      <xdr:col>2</xdr:col>
      <xdr:colOff>257175</xdr:colOff>
      <xdr:row>4</xdr:row>
      <xdr:rowOff>142875</xdr:rowOff>
    </xdr:to>
    <xdr:sp macro="" textlink="">
      <xdr:nvSpPr>
        <xdr:cNvPr id="3" name="Freccia curva 2">
          <a:extLst>
            <a:ext uri="{FF2B5EF4-FFF2-40B4-BE49-F238E27FC236}">
              <a16:creationId xmlns:a16="http://schemas.microsoft.com/office/drawing/2014/main" id="{9CC6FFAC-E157-244D-8FDF-28AC20C9C956}"/>
            </a:ext>
          </a:extLst>
        </xdr:cNvPr>
        <xdr:cNvSpPr/>
      </xdr:nvSpPr>
      <xdr:spPr>
        <a:xfrm rot="16200000">
          <a:off x="1252537" y="338138"/>
          <a:ext cx="530225" cy="755650"/>
        </a:xfrm>
        <a:prstGeom prst="ben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DAE8ABC-E650-7748-8865-1C9BB6FD3798}"/>
            </a:ext>
          </a:extLst>
        </xdr:cNvPr>
        <xdr:cNvSpPr txBox="1"/>
      </xdr:nvSpPr>
      <xdr:spPr>
        <a:xfrm>
          <a:off x="9334500" y="203200"/>
          <a:ext cx="3365500" cy="10160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franco Schillaci" refreshedDate="44855.349387268521" createdVersion="8" refreshedVersion="8" minRefreshableVersion="3" recordCount="1002" xr:uid="{B2D55C13-DCFB-44EE-BC24-BF251677BD39}">
  <cacheSource type="worksheet">
    <worksheetSource ref="A1:H1048576" sheet="Datataset"/>
  </cacheSource>
  <cacheFields count="9">
    <cacheField name="Date" numFmtId="14">
      <sharedItems containsNonDate="0" containsDate="1" containsString="0" containsBlank="1" minDate="2022-01-01T00:00:00" maxDate="2022-10-02T00:00:00" count="267">
        <d v="2022-09-10T00:00:00"/>
        <d v="2022-06-21T00:00:00"/>
        <d v="2022-05-25T00:00:00"/>
        <d v="2022-05-05T00:00:00"/>
        <d v="2022-06-01T00:00:00"/>
        <d v="2022-09-27T00:00:00"/>
        <d v="2022-01-08T00:00:00"/>
        <d v="2022-08-10T00:00:00"/>
        <d v="2022-07-01T00:00:00"/>
        <d v="2022-03-10T00:00:00"/>
        <d v="2022-09-18T00:00:00"/>
        <d v="2022-01-18T00:00:00"/>
        <d v="2022-03-15T00:00:00"/>
        <d v="2022-06-16T00:00:00"/>
        <d v="2022-04-17T00:00:00"/>
        <d v="2022-09-29T00:00:00"/>
        <d v="2022-09-04T00:00:00"/>
        <d v="2022-04-15T00:00:00"/>
        <d v="2022-07-31T00:00:00"/>
        <d v="2022-08-15T00:00:00"/>
        <d v="2022-09-15T00:00:00"/>
        <d v="2022-03-27T00:00:00"/>
        <d v="2022-06-18T00:00:00"/>
        <d v="2022-03-08T00:00:00"/>
        <d v="2022-03-09T00:00:00"/>
        <d v="2022-09-12T00:00:00"/>
        <d v="2022-08-08T00:00:00"/>
        <d v="2022-07-17T00:00:00"/>
        <d v="2022-04-22T00:00:00"/>
        <d v="2022-05-22T00:00:00"/>
        <d v="2022-05-24T00:00:00"/>
        <d v="2022-07-21T00:00:00"/>
        <d v="2022-03-13T00:00:00"/>
        <d v="2022-05-23T00:00:00"/>
        <d v="2022-04-06T00:00:00"/>
        <d v="2022-01-27T00:00:00"/>
        <d v="2022-02-01T00:00:00"/>
        <d v="2022-07-19T00:00:00"/>
        <d v="2022-02-25T00:00:00"/>
        <d v="2022-06-30T00:00:00"/>
        <d v="2022-02-15T00:00:00"/>
        <d v="2022-03-04T00:00:00"/>
        <d v="2022-02-13T00:00:00"/>
        <d v="2022-02-27T00:00:00"/>
        <d v="2022-07-24T00:00:00"/>
        <d v="2022-09-05T00:00:00"/>
        <d v="2022-02-19T00:00:00"/>
        <d v="2022-03-11T00:00:00"/>
        <d v="2022-08-05T00:00:00"/>
        <d v="2022-08-27T00:00:00"/>
        <d v="2022-07-26T00:00:00"/>
        <d v="2022-03-17T00:00:00"/>
        <d v="2022-05-20T00:00:00"/>
        <d v="2022-03-18T00:00:00"/>
        <d v="2022-09-11T00:00:00"/>
        <d v="2022-02-12T00:00:00"/>
        <d v="2022-07-30T00:00:00"/>
        <d v="2022-04-28T00:00:00"/>
        <d v="2022-02-14T00:00:00"/>
        <d v="2022-05-15T00:00:00"/>
        <d v="2022-09-14T00:00:00"/>
        <d v="2022-03-16T00:00:00"/>
        <d v="2022-08-30T00:00:00"/>
        <d v="2022-03-02T00:00:00"/>
        <d v="2022-08-23T00:00:00"/>
        <d v="2022-09-26T00:00:00"/>
        <d v="2022-01-31T00:00:00"/>
        <d v="2022-04-03T00:00:00"/>
        <d v="2022-06-20T00:00:00"/>
        <d v="2022-05-31T00:00:00"/>
        <d v="2022-01-11T00:00:00"/>
        <d v="2022-03-12T00:00:00"/>
        <d v="2022-03-24T00:00:00"/>
        <d v="2022-07-23T00:00:00"/>
        <d v="2022-03-23T00:00:00"/>
        <d v="2022-02-17T00:00:00"/>
        <d v="2022-01-20T00:00:00"/>
        <d v="2022-05-14T00:00:00"/>
        <d v="2022-02-10T00:00:00"/>
        <d v="2022-04-10T00:00:00"/>
        <d v="2022-04-02T00:00:00"/>
        <d v="2022-02-23T00:00:00"/>
        <d v="2022-09-23T00:00:00"/>
        <d v="2022-05-30T00:00:00"/>
        <d v="2022-02-04T00:00:00"/>
        <d v="2022-07-09T00:00:00"/>
        <d v="2022-04-20T00:00:00"/>
        <d v="2022-04-05T00:00:00"/>
        <d v="2022-06-07T00:00:00"/>
        <d v="2022-02-26T00:00:00"/>
        <d v="2022-03-20T00:00:00"/>
        <d v="2022-07-04T00:00:00"/>
        <d v="2022-04-01T00:00:00"/>
        <d v="2022-07-27T00:00:00"/>
        <d v="2022-03-19T00:00:00"/>
        <d v="2022-03-05T00:00:00"/>
        <d v="2022-04-18T00:00:00"/>
        <d v="2022-09-28T00:00:00"/>
        <d v="2022-09-30T00:00:00"/>
        <d v="2022-09-21T00:00:00"/>
        <d v="2022-04-07T00:00:00"/>
        <d v="2022-06-02T00:00:00"/>
        <d v="2022-04-14T00:00:00"/>
        <d v="2022-05-07T00:00:00"/>
        <d v="2022-03-25T00:00:00"/>
        <d v="2022-06-25T00:00:00"/>
        <d v="2022-08-17T00:00:00"/>
        <d v="2022-06-06T00:00:00"/>
        <d v="2022-06-19T00:00:00"/>
        <d v="2022-02-24T00:00:00"/>
        <d v="2022-04-26T00:00:00"/>
        <d v="2022-09-17T00:00:00"/>
        <d v="2022-09-02T00:00:00"/>
        <d v="2022-02-16T00:00:00"/>
        <d v="2022-03-28T00:00:00"/>
        <d v="2022-05-17T00:00:00"/>
        <d v="2022-05-11T00:00:00"/>
        <d v="2022-05-10T00:00:00"/>
        <d v="2022-02-21T00:00:00"/>
        <d v="2022-04-30T00:00:00"/>
        <d v="2022-09-06T00:00:00"/>
        <d v="2022-10-01T00:00:00"/>
        <d v="2022-05-13T00:00:00"/>
        <d v="2022-02-06T00:00:00"/>
        <d v="2022-02-20T00:00:00"/>
        <d v="2022-03-22T00:00:00"/>
        <d v="2022-05-21T00:00:00"/>
        <d v="2022-01-12T00:00:00"/>
        <d v="2022-05-18T00:00:00"/>
        <d v="2022-08-31T00:00:00"/>
        <d v="2022-03-31T00:00:00"/>
        <d v="2022-05-12T00:00:00"/>
        <d v="2022-04-25T00:00:00"/>
        <d v="2022-09-13T00:00:00"/>
        <d v="2022-06-13T00:00:00"/>
        <d v="2022-01-30T00:00:00"/>
        <d v="2022-05-04T00:00:00"/>
        <d v="2022-05-02T00:00:00"/>
        <d v="2022-01-28T00:00:00"/>
        <d v="2022-08-13T00:00:00"/>
        <d v="2022-06-27T00:00:00"/>
        <d v="2022-07-03T00:00:00"/>
        <d v="2022-06-28T00:00:00"/>
        <d v="2022-04-12T00:00:00"/>
        <d v="2022-08-03T00:00:00"/>
        <d v="2022-07-15T00:00:00"/>
        <d v="2022-08-02T00:00:00"/>
        <d v="2022-03-06T00:00:00"/>
        <d v="2022-06-29T00:00:00"/>
        <d v="2022-09-01T00:00:00"/>
        <d v="2022-08-26T00:00:00"/>
        <d v="2022-06-05T00:00:00"/>
        <d v="2022-08-18T00:00:00"/>
        <d v="2022-07-10T00:00:00"/>
        <d v="2022-08-21T00:00:00"/>
        <d v="2022-09-09T00:00:00"/>
        <d v="2022-05-29T00:00:00"/>
        <d v="2022-02-08T00:00:00"/>
        <d v="2022-03-29T00:00:00"/>
        <d v="2022-05-26T00:00:00"/>
        <d v="2022-08-29T00:00:00"/>
        <d v="2022-05-06T00:00:00"/>
        <d v="2022-03-14T00:00:00"/>
        <d v="2022-01-23T00:00:00"/>
        <d v="2022-08-19T00:00:00"/>
        <d v="2022-01-26T00:00:00"/>
        <d v="2022-06-03T00:00:00"/>
        <d v="2022-01-13T00:00:00"/>
        <d v="2022-02-22T00:00:00"/>
        <d v="2022-03-01T00:00:00"/>
        <d v="2022-02-18T00:00:00"/>
        <d v="2022-08-25T00:00:00"/>
        <d v="2022-04-08T00:00:00"/>
        <d v="2022-06-15T00:00:00"/>
        <d v="2022-05-28T00:00:00"/>
        <d v="2022-06-09T00:00:00"/>
        <d v="2022-04-04T00:00:00"/>
        <d v="2022-08-07T00:00:00"/>
        <d v="2022-04-21T00:00:00"/>
        <d v="2022-01-05T00:00:00"/>
        <d v="2022-01-29T00:00:00"/>
        <d v="2022-01-01T00:00:00"/>
        <d v="2022-01-14T00:00:00"/>
        <d v="2022-01-25T00:00:00"/>
        <d v="2022-07-29T00:00:00"/>
        <d v="2022-03-26T00:00:00"/>
        <d v="2022-06-11T00:00:00"/>
        <d v="2022-01-15T00:00:00"/>
        <d v="2022-01-21T00:00:00"/>
        <d v="2022-03-03T00:00:00"/>
        <d v="2022-09-08T00:00:00"/>
        <d v="2022-07-28T00:00:00"/>
        <d v="2022-06-10T00:00:00"/>
        <d v="2022-09-22T00:00:00"/>
        <d v="2022-08-14T00:00:00"/>
        <d v="2022-04-27T00:00:00"/>
        <d v="2022-05-09T00:00:00"/>
        <d v="2022-07-25T00:00:00"/>
        <d v="2022-09-03T00:00:00"/>
        <d v="2022-07-08T00:00:00"/>
        <d v="2022-01-19T00:00:00"/>
        <d v="2022-01-24T00:00:00"/>
        <d v="2022-02-28T00:00:00"/>
        <d v="2022-06-04T00:00:00"/>
        <d v="2022-06-23T00:00:00"/>
        <d v="2022-01-16T00:00:00"/>
        <d v="2022-02-05T00:00:00"/>
        <d v="2022-08-09T00:00:00"/>
        <d v="2022-09-07T00:00:00"/>
        <d v="2022-04-24T00:00:00"/>
        <d v="2022-02-03T00:00:00"/>
        <d v="2022-01-04T00:00:00"/>
        <d v="2022-07-22T00:00:00"/>
        <d v="2022-03-21T00:00:00"/>
        <d v="2022-02-07T00:00:00"/>
        <d v="2022-04-23T00:00:00"/>
        <d v="2022-01-09T00:00:00"/>
        <d v="2022-03-30T00:00:00"/>
        <d v="2022-01-03T00:00:00"/>
        <d v="2022-02-09T00:00:00"/>
        <d v="2022-08-01T00:00:00"/>
        <d v="2022-04-19T00:00:00"/>
        <d v="2022-08-28T00:00:00"/>
        <d v="2022-04-11T00:00:00"/>
        <d v="2022-08-12T00:00:00"/>
        <d v="2022-04-09T00:00:00"/>
        <d v="2022-05-27T00:00:00"/>
        <d v="2022-07-18T00:00:00"/>
        <d v="2022-08-16T00:00:00"/>
        <d v="2022-09-25T00:00:00"/>
        <d v="2022-01-07T00:00:00"/>
        <d v="2022-07-07T00:00:00"/>
        <d v="2022-01-06T00:00:00"/>
        <d v="2022-05-08T00:00:00"/>
        <d v="2022-02-11T00:00:00"/>
        <d v="2022-07-05T00:00:00"/>
        <d v="2022-08-11T00:00:00"/>
        <d v="2022-07-16T00:00:00"/>
        <d v="2022-05-19T00:00:00"/>
        <d v="2022-06-12T00:00:00"/>
        <d v="2022-09-20T00:00:00"/>
        <d v="2022-03-07T00:00:00"/>
        <d v="2022-07-20T00:00:00"/>
        <d v="2022-05-01T00:00:00"/>
        <d v="2022-01-10T00:00:00"/>
        <d v="2022-07-06T00:00:00"/>
        <d v="2022-07-13T00:00:00"/>
        <d v="2022-06-22T00:00:00"/>
        <d v="2022-05-16T00:00:00"/>
        <d v="2022-01-22T00:00:00"/>
        <d v="2022-07-12T00:00:00"/>
        <d v="2022-09-24T00:00:00"/>
        <d v="2022-01-17T00:00:00"/>
        <d v="2022-07-14T00:00:00"/>
        <d v="2022-01-02T00:00:00"/>
        <d v="2022-08-06T00:00:00"/>
        <d v="2022-08-20T00:00:00"/>
        <d v="2022-04-29T00:00:00"/>
        <d v="2022-06-26T00:00:00"/>
        <d v="2022-08-04T00:00:00"/>
        <d v="2022-06-08T00:00:00"/>
        <d v="2022-09-16T00:00:00"/>
        <d v="2022-07-11T00:00:00"/>
        <d v="2022-05-03T00:00:00"/>
        <d v="2022-08-22T00:00:00"/>
        <d v="2022-06-24T00:00:00"/>
        <m/>
      </sharedItems>
      <fieldGroup par="8" base="0">
        <rangePr groupBy="days" startDate="2022-01-01T00:00:00" endDate="2022-10-02T00:00:00"/>
        <groupItems count="368">
          <s v="(vuoto)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10/2022"/>
        </groupItems>
      </fieldGroup>
    </cacheField>
    <cacheField name="Store" numFmtId="0">
      <sharedItems containsBlank="1" count="11">
        <s v="Store A"/>
        <s v="Store C"/>
        <s v="Store F"/>
        <s v="Store B"/>
        <s v="Store G"/>
        <s v="Store I"/>
        <s v="Store H"/>
        <s v="Store J"/>
        <s v="Store D"/>
        <s v="Store E"/>
        <m/>
      </sharedItems>
    </cacheField>
    <cacheField name="city" numFmtId="0">
      <sharedItems containsBlank="1"/>
    </cacheField>
    <cacheField name="Salesperson" numFmtId="0">
      <sharedItems containsBlank="1" count="11">
        <s v="Rep E"/>
        <s v="Rep H"/>
        <s v="Rep F"/>
        <s v="Rep C"/>
        <s v="Rep G"/>
        <s v="Rep D"/>
        <s v="Rep J"/>
        <s v="Rep B"/>
        <s v="Rep A"/>
        <s v="Rep I"/>
        <m/>
      </sharedItems>
    </cacheField>
    <cacheField name="Product" numFmtId="0">
      <sharedItems containsBlank="1" count="11">
        <s v="Product B"/>
        <s v="Product E"/>
        <s v="Product I"/>
        <s v="Product F"/>
        <s v="Product J"/>
        <s v="Product C"/>
        <s v="Product H"/>
        <s v="Product G"/>
        <s v="Product A"/>
        <s v="Product D"/>
        <m/>
      </sharedItems>
    </cacheField>
    <cacheField name="Quantity" numFmtId="0">
      <sharedItems containsString="0" containsBlank="1" containsNumber="1" containsInteger="1" minValue="1" maxValue="50"/>
    </cacheField>
    <cacheField name="Price" numFmtId="167">
      <sharedItems containsString="0" containsBlank="1" containsNumber="1" containsInteger="1" minValue="2" maxValue="50" count="11">
        <n v="15"/>
        <n v="25"/>
        <n v="11"/>
        <n v="10"/>
        <n v="13"/>
        <n v="50"/>
        <n v="8"/>
        <n v="19"/>
        <n v="5"/>
        <n v="2"/>
        <m/>
      </sharedItems>
    </cacheField>
    <cacheField name="Total Sales" numFmtId="167">
      <sharedItems containsString="0" containsBlank="1" containsNumber="1" containsInteger="1" minValue="2" maxValue="394380"/>
    </cacheField>
    <cacheField name="Mesi" numFmtId="0" databaseField="0">
      <fieldGroup base="0">
        <rangePr groupBy="months" startDate="2022-01-01T00:00:00" endDate="2022-10-02T00:00:00"/>
        <groupItems count="14">
          <s v="&lt;01/0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0/2022"/>
        </groupItems>
      </fieldGroup>
    </cacheField>
  </cacheFields>
  <extLst>
    <ext xmlns:x14="http://schemas.microsoft.com/office/spreadsheetml/2009/9/main" uri="{725AE2AE-9491-48be-B2B4-4EB974FC3084}">
      <x14:pivotCacheDefinition pivotCacheId="80535252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franco Schillaci" refreshedDate="44855.349387731483" createdVersion="8" refreshedVersion="8" minRefreshableVersion="3" recordCount="999" xr:uid="{2C48FA94-ED0B-4A5D-8F2A-0711C094DE2A}">
  <cacheSource type="worksheet">
    <worksheetSource ref="A1:H1000" sheet="Datataset"/>
  </cacheSource>
  <cacheFields count="8">
    <cacheField name="Date" numFmtId="14">
      <sharedItems containsSemiMixedTypes="0" containsNonDate="0" containsDate="1" containsString="0" minDate="2022-01-01T00:00:00" maxDate="2022-10-02T00:00:00"/>
    </cacheField>
    <cacheField name="Store" numFmtId="0">
      <sharedItems/>
    </cacheField>
    <cacheField name="city" numFmtId="0">
      <sharedItems count="5">
        <s v="Napoli"/>
        <s v="Milano"/>
        <s v="Bologna"/>
        <s v="Bari"/>
        <s v="Roma"/>
      </sharedItems>
    </cacheField>
    <cacheField name="Salesperson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1" maxValue="50"/>
    </cacheField>
    <cacheField name="Price" numFmtId="167">
      <sharedItems containsSemiMixedTypes="0" containsString="0" containsNumber="1" containsInteger="1" minValue="2" maxValue="50"/>
    </cacheField>
    <cacheField name="Total Sales" numFmtId="167">
      <sharedItems containsSemiMixedTypes="0" containsString="0" containsNumber="1" containsInteger="1" minValue="2" maxValue="2450"/>
    </cacheField>
  </cacheFields>
  <extLst>
    <ext xmlns:x14="http://schemas.microsoft.com/office/spreadsheetml/2009/9/main" uri="{725AE2AE-9491-48be-B2B4-4EB974FC3084}">
      <x14:pivotCacheDefinition pivotCacheId="170050474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franco Schillaci" refreshedDate="44855.34938796296" createdVersion="6" refreshedVersion="8" minRefreshableVersion="3" recordCount="999" xr:uid="{F4F93D9F-900D-42AF-9568-883B2AE62123}">
  <cacheSource type="worksheet">
    <worksheetSource ref="A1:H1000" sheet="Datataset"/>
  </cacheSource>
  <cacheFields count="9">
    <cacheField name="Date" numFmtId="14">
      <sharedItems containsSemiMixedTypes="0" containsNonDate="0" containsDate="1" containsString="0" minDate="2022-01-01T00:00:00" maxDate="2022-10-02T00:00:00" count="266">
        <d v="2022-09-10T00:00:00"/>
        <d v="2022-06-21T00:00:00"/>
        <d v="2022-05-25T00:00:00"/>
        <d v="2022-05-05T00:00:00"/>
        <d v="2022-06-01T00:00:00"/>
        <d v="2022-09-27T00:00:00"/>
        <d v="2022-01-08T00:00:00"/>
        <d v="2022-08-10T00:00:00"/>
        <d v="2022-07-01T00:00:00"/>
        <d v="2022-03-10T00:00:00"/>
        <d v="2022-09-18T00:00:00"/>
        <d v="2022-01-18T00:00:00"/>
        <d v="2022-03-15T00:00:00"/>
        <d v="2022-06-16T00:00:00"/>
        <d v="2022-04-17T00:00:00"/>
        <d v="2022-09-29T00:00:00"/>
        <d v="2022-09-04T00:00:00"/>
        <d v="2022-04-15T00:00:00"/>
        <d v="2022-07-31T00:00:00"/>
        <d v="2022-08-15T00:00:00"/>
        <d v="2022-09-15T00:00:00"/>
        <d v="2022-03-27T00:00:00"/>
        <d v="2022-06-18T00:00:00"/>
        <d v="2022-03-08T00:00:00"/>
        <d v="2022-03-09T00:00:00"/>
        <d v="2022-09-12T00:00:00"/>
        <d v="2022-08-08T00:00:00"/>
        <d v="2022-07-17T00:00:00"/>
        <d v="2022-04-22T00:00:00"/>
        <d v="2022-05-22T00:00:00"/>
        <d v="2022-05-24T00:00:00"/>
        <d v="2022-07-21T00:00:00"/>
        <d v="2022-03-13T00:00:00"/>
        <d v="2022-05-23T00:00:00"/>
        <d v="2022-04-06T00:00:00"/>
        <d v="2022-01-27T00:00:00"/>
        <d v="2022-02-01T00:00:00"/>
        <d v="2022-07-19T00:00:00"/>
        <d v="2022-02-25T00:00:00"/>
        <d v="2022-06-30T00:00:00"/>
        <d v="2022-02-15T00:00:00"/>
        <d v="2022-03-04T00:00:00"/>
        <d v="2022-02-13T00:00:00"/>
        <d v="2022-02-27T00:00:00"/>
        <d v="2022-07-24T00:00:00"/>
        <d v="2022-09-05T00:00:00"/>
        <d v="2022-02-19T00:00:00"/>
        <d v="2022-03-11T00:00:00"/>
        <d v="2022-08-05T00:00:00"/>
        <d v="2022-08-27T00:00:00"/>
        <d v="2022-07-26T00:00:00"/>
        <d v="2022-03-17T00:00:00"/>
        <d v="2022-05-20T00:00:00"/>
        <d v="2022-03-18T00:00:00"/>
        <d v="2022-09-11T00:00:00"/>
        <d v="2022-02-12T00:00:00"/>
        <d v="2022-07-30T00:00:00"/>
        <d v="2022-04-28T00:00:00"/>
        <d v="2022-02-14T00:00:00"/>
        <d v="2022-05-15T00:00:00"/>
        <d v="2022-09-14T00:00:00"/>
        <d v="2022-03-16T00:00:00"/>
        <d v="2022-08-30T00:00:00"/>
        <d v="2022-03-02T00:00:00"/>
        <d v="2022-08-23T00:00:00"/>
        <d v="2022-09-26T00:00:00"/>
        <d v="2022-01-31T00:00:00"/>
        <d v="2022-04-03T00:00:00"/>
        <d v="2022-06-20T00:00:00"/>
        <d v="2022-05-31T00:00:00"/>
        <d v="2022-01-11T00:00:00"/>
        <d v="2022-03-12T00:00:00"/>
        <d v="2022-03-24T00:00:00"/>
        <d v="2022-07-23T00:00:00"/>
        <d v="2022-03-23T00:00:00"/>
        <d v="2022-02-17T00:00:00"/>
        <d v="2022-01-20T00:00:00"/>
        <d v="2022-05-14T00:00:00"/>
        <d v="2022-02-10T00:00:00"/>
        <d v="2022-04-10T00:00:00"/>
        <d v="2022-04-02T00:00:00"/>
        <d v="2022-02-23T00:00:00"/>
        <d v="2022-09-23T00:00:00"/>
        <d v="2022-05-30T00:00:00"/>
        <d v="2022-02-04T00:00:00"/>
        <d v="2022-07-09T00:00:00"/>
        <d v="2022-04-20T00:00:00"/>
        <d v="2022-04-05T00:00:00"/>
        <d v="2022-06-07T00:00:00"/>
        <d v="2022-02-26T00:00:00"/>
        <d v="2022-03-20T00:00:00"/>
        <d v="2022-07-04T00:00:00"/>
        <d v="2022-04-01T00:00:00"/>
        <d v="2022-07-27T00:00:00"/>
        <d v="2022-03-19T00:00:00"/>
        <d v="2022-03-05T00:00:00"/>
        <d v="2022-04-18T00:00:00"/>
        <d v="2022-09-28T00:00:00"/>
        <d v="2022-09-30T00:00:00"/>
        <d v="2022-09-21T00:00:00"/>
        <d v="2022-04-07T00:00:00"/>
        <d v="2022-06-02T00:00:00"/>
        <d v="2022-04-14T00:00:00"/>
        <d v="2022-05-07T00:00:00"/>
        <d v="2022-03-25T00:00:00"/>
        <d v="2022-06-25T00:00:00"/>
        <d v="2022-08-17T00:00:00"/>
        <d v="2022-06-06T00:00:00"/>
        <d v="2022-06-19T00:00:00"/>
        <d v="2022-02-24T00:00:00"/>
        <d v="2022-04-26T00:00:00"/>
        <d v="2022-09-17T00:00:00"/>
        <d v="2022-09-02T00:00:00"/>
        <d v="2022-02-16T00:00:00"/>
        <d v="2022-03-28T00:00:00"/>
        <d v="2022-05-17T00:00:00"/>
        <d v="2022-05-11T00:00:00"/>
        <d v="2022-05-10T00:00:00"/>
        <d v="2022-02-21T00:00:00"/>
        <d v="2022-04-30T00:00:00"/>
        <d v="2022-09-06T00:00:00"/>
        <d v="2022-10-01T00:00:00"/>
        <d v="2022-05-13T00:00:00"/>
        <d v="2022-02-06T00:00:00"/>
        <d v="2022-02-20T00:00:00"/>
        <d v="2022-03-22T00:00:00"/>
        <d v="2022-05-21T00:00:00"/>
        <d v="2022-01-12T00:00:00"/>
        <d v="2022-05-18T00:00:00"/>
        <d v="2022-08-31T00:00:00"/>
        <d v="2022-03-31T00:00:00"/>
        <d v="2022-05-12T00:00:00"/>
        <d v="2022-04-25T00:00:00"/>
        <d v="2022-09-13T00:00:00"/>
        <d v="2022-06-13T00:00:00"/>
        <d v="2022-01-30T00:00:00"/>
        <d v="2022-05-04T00:00:00"/>
        <d v="2022-05-02T00:00:00"/>
        <d v="2022-01-28T00:00:00"/>
        <d v="2022-08-13T00:00:00"/>
        <d v="2022-06-27T00:00:00"/>
        <d v="2022-07-03T00:00:00"/>
        <d v="2022-06-28T00:00:00"/>
        <d v="2022-04-12T00:00:00"/>
        <d v="2022-08-03T00:00:00"/>
        <d v="2022-07-15T00:00:00"/>
        <d v="2022-08-02T00:00:00"/>
        <d v="2022-03-06T00:00:00"/>
        <d v="2022-06-29T00:00:00"/>
        <d v="2022-09-01T00:00:00"/>
        <d v="2022-08-26T00:00:00"/>
        <d v="2022-06-05T00:00:00"/>
        <d v="2022-08-18T00:00:00"/>
        <d v="2022-07-10T00:00:00"/>
        <d v="2022-08-21T00:00:00"/>
        <d v="2022-09-09T00:00:00"/>
        <d v="2022-05-29T00:00:00"/>
        <d v="2022-02-08T00:00:00"/>
        <d v="2022-03-29T00:00:00"/>
        <d v="2022-05-26T00:00:00"/>
        <d v="2022-08-29T00:00:00"/>
        <d v="2022-05-06T00:00:00"/>
        <d v="2022-03-14T00:00:00"/>
        <d v="2022-01-23T00:00:00"/>
        <d v="2022-08-19T00:00:00"/>
        <d v="2022-01-26T00:00:00"/>
        <d v="2022-06-03T00:00:00"/>
        <d v="2022-01-13T00:00:00"/>
        <d v="2022-02-22T00:00:00"/>
        <d v="2022-03-01T00:00:00"/>
        <d v="2022-02-18T00:00:00"/>
        <d v="2022-08-25T00:00:00"/>
        <d v="2022-04-08T00:00:00"/>
        <d v="2022-06-15T00:00:00"/>
        <d v="2022-05-28T00:00:00"/>
        <d v="2022-06-09T00:00:00"/>
        <d v="2022-04-04T00:00:00"/>
        <d v="2022-08-07T00:00:00"/>
        <d v="2022-04-21T00:00:00"/>
        <d v="2022-01-05T00:00:00"/>
        <d v="2022-01-29T00:00:00"/>
        <d v="2022-01-01T00:00:00"/>
        <d v="2022-01-14T00:00:00"/>
        <d v="2022-01-25T00:00:00"/>
        <d v="2022-07-29T00:00:00"/>
        <d v="2022-03-26T00:00:00"/>
        <d v="2022-06-11T00:00:00"/>
        <d v="2022-01-15T00:00:00"/>
        <d v="2022-01-21T00:00:00"/>
        <d v="2022-03-03T00:00:00"/>
        <d v="2022-09-08T00:00:00"/>
        <d v="2022-07-28T00:00:00"/>
        <d v="2022-06-10T00:00:00"/>
        <d v="2022-09-22T00:00:00"/>
        <d v="2022-08-14T00:00:00"/>
        <d v="2022-04-27T00:00:00"/>
        <d v="2022-05-09T00:00:00"/>
        <d v="2022-07-25T00:00:00"/>
        <d v="2022-09-03T00:00:00"/>
        <d v="2022-07-08T00:00:00"/>
        <d v="2022-01-19T00:00:00"/>
        <d v="2022-01-24T00:00:00"/>
        <d v="2022-02-28T00:00:00"/>
        <d v="2022-06-04T00:00:00"/>
        <d v="2022-06-23T00:00:00"/>
        <d v="2022-01-16T00:00:00"/>
        <d v="2022-02-05T00:00:00"/>
        <d v="2022-08-09T00:00:00"/>
        <d v="2022-09-07T00:00:00"/>
        <d v="2022-04-24T00:00:00"/>
        <d v="2022-02-03T00:00:00"/>
        <d v="2022-01-04T00:00:00"/>
        <d v="2022-07-22T00:00:00"/>
        <d v="2022-03-21T00:00:00"/>
        <d v="2022-02-07T00:00:00"/>
        <d v="2022-04-23T00:00:00"/>
        <d v="2022-01-09T00:00:00"/>
        <d v="2022-03-30T00:00:00"/>
        <d v="2022-01-03T00:00:00"/>
        <d v="2022-02-09T00:00:00"/>
        <d v="2022-08-01T00:00:00"/>
        <d v="2022-04-19T00:00:00"/>
        <d v="2022-08-28T00:00:00"/>
        <d v="2022-04-11T00:00:00"/>
        <d v="2022-08-12T00:00:00"/>
        <d v="2022-04-09T00:00:00"/>
        <d v="2022-05-27T00:00:00"/>
        <d v="2022-07-18T00:00:00"/>
        <d v="2022-08-16T00:00:00"/>
        <d v="2022-09-25T00:00:00"/>
        <d v="2022-01-07T00:00:00"/>
        <d v="2022-07-07T00:00:00"/>
        <d v="2022-01-06T00:00:00"/>
        <d v="2022-05-08T00:00:00"/>
        <d v="2022-02-11T00:00:00"/>
        <d v="2022-07-05T00:00:00"/>
        <d v="2022-08-11T00:00:00"/>
        <d v="2022-07-16T00:00:00"/>
        <d v="2022-05-19T00:00:00"/>
        <d v="2022-06-12T00:00:00"/>
        <d v="2022-09-20T00:00:00"/>
        <d v="2022-03-07T00:00:00"/>
        <d v="2022-07-20T00:00:00"/>
        <d v="2022-05-01T00:00:00"/>
        <d v="2022-01-10T00:00:00"/>
        <d v="2022-07-06T00:00:00"/>
        <d v="2022-07-13T00:00:00"/>
        <d v="2022-06-22T00:00:00"/>
        <d v="2022-05-16T00:00:00"/>
        <d v="2022-01-22T00:00:00"/>
        <d v="2022-07-12T00:00:00"/>
        <d v="2022-09-24T00:00:00"/>
        <d v="2022-01-17T00:00:00"/>
        <d v="2022-07-14T00:00:00"/>
        <d v="2022-01-02T00:00:00"/>
        <d v="2022-08-06T00:00:00"/>
        <d v="2022-08-20T00:00:00"/>
        <d v="2022-04-29T00:00:00"/>
        <d v="2022-06-26T00:00:00"/>
        <d v="2022-08-04T00:00:00"/>
        <d v="2022-06-08T00:00:00"/>
        <d v="2022-09-16T00:00:00"/>
        <d v="2022-07-11T00:00:00"/>
        <d v="2022-05-03T00:00:00"/>
        <d v="2022-08-22T00:00:00"/>
        <d v="2022-06-24T00:00:00"/>
      </sharedItems>
      <fieldGroup par="8" base="0">
        <rangePr groupBy="days" startDate="2022-01-01T00:00:00" endDate="2022-10-02T00:00:00"/>
        <groupItems count="368">
          <s v="&lt;01/01/2022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10/2022"/>
        </groupItems>
      </fieldGroup>
    </cacheField>
    <cacheField name="Store" numFmtId="0">
      <sharedItems count="10">
        <s v="Store A"/>
        <s v="Store C"/>
        <s v="Store F"/>
        <s v="Store B"/>
        <s v="Store G"/>
        <s v="Store I"/>
        <s v="Store H"/>
        <s v="Store J"/>
        <s v="Store D"/>
        <s v="Store E"/>
      </sharedItems>
    </cacheField>
    <cacheField name="city" numFmtId="0">
      <sharedItems/>
    </cacheField>
    <cacheField name="Salesperson" numFmtId="0">
      <sharedItems count="10">
        <s v="Rep E"/>
        <s v="Rep H"/>
        <s v="Rep F"/>
        <s v="Rep C"/>
        <s v="Rep G"/>
        <s v="Rep D"/>
        <s v="Rep J"/>
        <s v="Rep B"/>
        <s v="Rep A"/>
        <s v="Rep I"/>
      </sharedItems>
    </cacheField>
    <cacheField name="Product" numFmtId="0">
      <sharedItems count="10">
        <s v="Product B"/>
        <s v="Product E"/>
        <s v="Product I"/>
        <s v="Product F"/>
        <s v="Product J"/>
        <s v="Product C"/>
        <s v="Product H"/>
        <s v="Product G"/>
        <s v="Product A"/>
        <s v="Product D"/>
      </sharedItems>
    </cacheField>
    <cacheField name="Quantity" numFmtId="0">
      <sharedItems containsSemiMixedTypes="0" containsString="0" containsNumber="1" containsInteger="1" minValue="1" maxValue="50" count="50">
        <n v="28"/>
        <n v="21"/>
        <n v="47"/>
        <n v="10"/>
        <n v="35"/>
        <n v="9"/>
        <n v="33"/>
        <n v="25"/>
        <n v="3"/>
        <n v="38"/>
        <n v="2"/>
        <n v="23"/>
        <n v="45"/>
        <n v="4"/>
        <n v="42"/>
        <n v="17"/>
        <n v="22"/>
        <n v="8"/>
        <n v="48"/>
        <n v="12"/>
        <n v="18"/>
        <n v="30"/>
        <n v="32"/>
        <n v="37"/>
        <n v="49"/>
        <n v="19"/>
        <n v="29"/>
        <n v="24"/>
        <n v="39"/>
        <n v="31"/>
        <n v="43"/>
        <n v="46"/>
        <n v="13"/>
        <n v="1"/>
        <n v="36"/>
        <n v="14"/>
        <n v="11"/>
        <n v="15"/>
        <n v="40"/>
        <n v="7"/>
        <n v="34"/>
        <n v="26"/>
        <n v="41"/>
        <n v="27"/>
        <n v="20"/>
        <n v="16"/>
        <n v="50"/>
        <n v="6"/>
        <n v="5"/>
        <n v="44"/>
      </sharedItems>
    </cacheField>
    <cacheField name="Price" numFmtId="167">
      <sharedItems containsSemiMixedTypes="0" containsString="0" containsNumber="1" containsInteger="1" minValue="2" maxValue="50" count="10">
        <n v="15"/>
        <n v="25"/>
        <n v="11"/>
        <n v="10"/>
        <n v="13"/>
        <n v="50"/>
        <n v="8"/>
        <n v="19"/>
        <n v="5"/>
        <n v="2"/>
      </sharedItems>
    </cacheField>
    <cacheField name="Total Sales" numFmtId="167">
      <sharedItems containsSemiMixedTypes="0" containsString="0" containsNumber="1" containsInteger="1" minValue="2" maxValue="2450" count="299">
        <n v="420"/>
        <n v="525"/>
        <n v="517"/>
        <n v="150"/>
        <n v="385"/>
        <n v="90"/>
        <n v="429"/>
        <n v="500"/>
        <n v="250"/>
        <n v="24"/>
        <n v="722"/>
        <n v="10"/>
        <n v="345"/>
        <n v="450"/>
        <n v="40"/>
        <n v="210"/>
        <n v="170"/>
        <n v="330"/>
        <n v="152"/>
        <n v="893"/>
        <n v="528"/>
        <n v="228"/>
        <n v="198"/>
        <n v="399"/>
        <n v="750"/>
        <n v="416"/>
        <n v="175"/>
        <n v="370"/>
        <n v="245"/>
        <n v="350"/>
        <n v="105"/>
        <n v="1050"/>
        <n v="551"/>
        <n v="360"/>
        <n v="589"/>
        <n v="950"/>
        <n v="817"/>
        <n v="230"/>
        <n v="231"/>
        <n v="104"/>
        <n v="741"/>
        <n v="120"/>
        <n v="280"/>
        <n v="270"/>
        <n v="1150"/>
        <n v="25"/>
        <n v="180"/>
        <n v="85"/>
        <n v="700"/>
        <n v="80"/>
        <n v="310"/>
        <n v="16"/>
        <n v="165"/>
        <n v="473"/>
        <n v="418"/>
        <n v="344"/>
        <n v="248"/>
        <n v="2"/>
        <n v="341"/>
        <n v="75"/>
        <n v="320"/>
        <n v="800"/>
        <n v="77"/>
        <n v="100"/>
        <n v="646"/>
        <n v="286"/>
        <n v="205"/>
        <n v="460"/>
        <n v="570"/>
        <n v="874"/>
        <n v="550"/>
        <n v="308"/>
        <n v="611"/>
        <n v="400"/>
        <n v="54"/>
        <n v="187"/>
        <n v="875"/>
        <n v="1200"/>
        <n v="92"/>
        <n v="28"/>
        <n v="182"/>
        <n v="1225"/>
        <n v="725"/>
        <n v="176"/>
        <n v="52"/>
        <n v="155"/>
        <n v="684"/>
        <n v="912"/>
        <n v="1100"/>
        <n v="76"/>
        <n v="184"/>
        <n v="200"/>
        <n v="451"/>
        <n v="475"/>
        <n v="376"/>
        <n v="144"/>
        <n v="84"/>
        <n v="703"/>
        <n v="352"/>
        <n v="300"/>
        <n v="66"/>
        <n v="510"/>
        <n v="78"/>
        <n v="1550"/>
        <n v="117"/>
        <n v="234"/>
        <n v="95"/>
        <n v="220"/>
        <n v="513"/>
        <n v="46"/>
        <n v="143"/>
        <n v="600"/>
        <n v="494"/>
        <n v="608"/>
        <n v="465"/>
        <n v="850"/>
        <n v="45"/>
        <n v="14"/>
        <n v="340"/>
        <n v="299"/>
        <n v="55"/>
        <n v="62"/>
        <n v="312"/>
        <n v="160"/>
        <n v="209"/>
        <n v="437"/>
        <n v="185"/>
        <n v="1450"/>
        <n v="208"/>
        <n v="190"/>
        <n v="1250"/>
        <n v="484"/>
        <n v="112"/>
        <n v="720"/>
        <n v="26"/>
        <n v="273"/>
        <n v="225"/>
        <n v="2250"/>
        <n v="133"/>
        <n v="1075"/>
        <n v="2200"/>
        <n v="240"/>
        <n v="533"/>
        <n v="288"/>
        <n v="110"/>
        <n v="285"/>
        <n v="625"/>
        <n v="20"/>
        <n v="70"/>
        <n v="900"/>
        <n v="825"/>
        <n v="135"/>
        <n v="495"/>
        <n v="88"/>
        <n v="364"/>
        <n v="392"/>
        <n v="380"/>
        <n v="1000"/>
        <n v="290"/>
        <n v="154"/>
        <n v="1025"/>
        <n v="140"/>
        <n v="1175"/>
        <n v="325"/>
        <n v="72"/>
        <n v="1800"/>
        <n v="56"/>
        <n v="216"/>
        <n v="35"/>
        <n v="5"/>
        <n v="171"/>
        <n v="96"/>
        <n v="60"/>
        <n v="15"/>
        <n v="11"/>
        <n v="65"/>
        <n v="1750"/>
        <n v="94"/>
        <n v="13"/>
        <n v="540"/>
        <n v="39"/>
        <n v="315"/>
        <n v="435"/>
        <n v="48"/>
        <n v="1400"/>
        <n v="775"/>
        <n v="405"/>
        <n v="665"/>
        <n v="1950"/>
        <n v="410"/>
        <n v="4"/>
        <n v="195"/>
        <n v="384"/>
        <n v="2350"/>
        <n v="480"/>
        <n v="855"/>
        <n v="36"/>
        <n v="30"/>
        <n v="323"/>
        <n v="650"/>
        <n v="74"/>
        <n v="760"/>
        <n v="1700"/>
        <n v="296"/>
        <n v="363"/>
        <n v="532"/>
        <n v="836"/>
        <n v="2150"/>
        <n v="297"/>
        <n v="128"/>
        <n v="407"/>
        <n v="390"/>
        <n v="598"/>
        <n v="624"/>
        <n v="247"/>
        <n v="506"/>
        <n v="12"/>
        <n v="490"/>
        <n v="468"/>
        <n v="1125"/>
        <n v="660"/>
        <n v="455"/>
        <n v="304"/>
        <n v="735"/>
        <n v="115"/>
        <n v="456"/>
        <n v="19"/>
        <n v="68"/>
        <n v="260"/>
        <n v="130"/>
        <n v="705"/>
        <n v="507"/>
        <n v="675"/>
        <n v="255"/>
        <n v="375"/>
        <n v="546"/>
        <n v="132"/>
        <n v="264"/>
        <n v="18"/>
        <n v="555"/>
        <n v="377"/>
        <n v="520"/>
        <n v="192"/>
        <n v="559"/>
        <n v="637"/>
        <n v="368"/>
        <n v="50"/>
        <n v="342"/>
        <n v="169"/>
        <n v="470"/>
        <n v="975"/>
        <n v="2400"/>
        <n v="1300"/>
        <n v="1500"/>
        <n v="572"/>
        <n v="64"/>
        <n v="585"/>
        <n v="328"/>
        <n v="121"/>
        <n v="351"/>
        <n v="374"/>
        <n v="539"/>
        <n v="98"/>
        <n v="38"/>
        <n v="125"/>
        <n v="442"/>
        <n v="256"/>
        <n v="6"/>
        <n v="168"/>
        <n v="235"/>
        <n v="1850"/>
        <n v="430"/>
        <n v="114"/>
        <n v="396"/>
        <n v="34"/>
        <n v="57"/>
        <n v="1900"/>
        <n v="215"/>
        <n v="361"/>
        <n v="336"/>
        <n v="1350"/>
        <n v="2050"/>
        <n v="338"/>
        <n v="575"/>
        <n v="232"/>
        <n v="440"/>
        <n v="2450"/>
        <n v="630"/>
        <n v="2100"/>
        <n v="91"/>
        <n v="224"/>
        <n v="1650"/>
        <n v="32"/>
        <n v="627"/>
        <n v="253"/>
        <n v="99"/>
        <n v="42"/>
        <n v="8"/>
        <n v="2300"/>
      </sharedItems>
    </cacheField>
    <cacheField name="Months" numFmtId="0" databaseField="0">
      <fieldGroup base="0">
        <rangePr groupBy="months" startDate="2022-01-01T00:00:00" endDate="2022-10-02T00:00:00"/>
        <groupItems count="14">
          <s v="&lt;01/01/2022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2/10/2022"/>
        </groupItems>
      </fieldGroup>
    </cacheField>
  </cacheFields>
  <extLst>
    <ext xmlns:x14="http://schemas.microsoft.com/office/spreadsheetml/2009/9/main" uri="{725AE2AE-9491-48be-B2B4-4EB974FC3084}">
      <x14:pivotCacheDefinition pivotCacheId="57609816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ilippo Testa" refreshedDate="44855.460713194443" createdVersion="5" refreshedVersion="8" minRefreshableVersion="3" recordCount="0" supportSubquery="1" supportAdvancedDrill="1" xr:uid="{7E3C265B-78FB-794E-9782-8D2AC86FF3C3}">
  <cacheSource type="external" connectionId="2"/>
  <cacheFields count="3">
    <cacheField name="[Table1].[Cod-Rappresentante].[Cod-Rappresentante]" caption="Cod-Rappresentante" numFmtId="0" level="1">
      <sharedItems containsBlank="1" count="11">
        <s v="Rep A"/>
        <s v="Rep B"/>
        <s v="Rep C"/>
        <s v="Rep D"/>
        <s v="Rep E"/>
        <s v="Rep F"/>
        <s v="Rep G"/>
        <s v="Rep H"/>
        <s v="Rep I"/>
        <s v="Rep J"/>
        <m/>
      </sharedItems>
    </cacheField>
    <cacheField name="[Measures].[Sum of Stipendio]" caption="Sum of Stipendio" numFmtId="0" hierarchy="19" level="32767"/>
    <cacheField name="[Measures].[Sum of Total Sales]" caption="Sum of Total Sales" numFmtId="0" hierarchy="18" level="32767"/>
  </cacheFields>
  <cacheHierarchies count="20">
    <cacheHierarchy uniqueName="[Table1].[Cod-Rappresentante]" caption="Cod-Rappresentante" attribute="1" defaultMemberUniqueName="[Table1].[Cod-Rappresentante].[All]" allUniqueName="[Table1].[Cod-Rappresentan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Dt_nascita]" caption="Dt_nascita" attribute="1" time="1" defaultMemberUniqueName="[Table1].[Dt_nascita].[All]" allUniqueName="[Table1].[Dt_nascita].[All]" dimensionUniqueName="[Table1]" displayFolder="" count="0" memberValueDatatype="7" unbalanced="0"/>
    <cacheHierarchy uniqueName="[Table1].[Dt_assunzione]" caption="Dt_assunzione" attribute="1" time="1" defaultMemberUniqueName="[Table1].[Dt_assunzione].[All]" allUniqueName="[Table1].[Dt_assunzione].[All]" dimensionUniqueName="[Table1]" displayFolder="" count="0" memberValueDatatype="7" unbalanced="0"/>
    <cacheHierarchy uniqueName="[Table1].[Settore]" caption="Settore" attribute="1" defaultMemberUniqueName="[Table1].[Settore].[All]" allUniqueName="[Table1].[Settore].[All]" dimensionUniqueName="[Table1]" displayFolder="" count="0" memberValueDatatype="130" unbalanced="0"/>
    <cacheHierarchy uniqueName="[Table1].[Stipendio]" caption="Stipendio" attribute="1" defaultMemberUniqueName="[Table1].[Stipendio].[All]" allUniqueName="[Table1].[Stipendio].[All]" dimensionUniqueName="[Table1]" displayFolder="" count="0" memberValueDatatype="20" unbalanced="0"/>
    <cacheHierarchy uniqueName="[Table1].[Età]" caption="Età" attribute="1" defaultMemberUniqueName="[Table1].[Età].[All]" allUniqueName="[Table1].[Età].[All]" dimensionUniqueName="[Table1]" displayFolder="" count="0" memberValueDatatype="20" unbalanced="0"/>
    <cacheHierarchy uniqueName="[Table1].[Anz_lavoro]" caption="Anz_lavoro" attribute="1" defaultMemberUniqueName="[Table1].[Anz_lavoro].[All]" allUniqueName="[Table1].[Anz_lavoro].[All]" dimensionUniqueName="[Table1]" displayFolder="" count="0" memberValueDatatype="20" unbalanced="0"/>
    <cacheHierarchy uniqueName="[Table2].[Date]" caption="Date" attribute="1" time="1" defaultMemberUniqueName="[Table2].[Date].[All]" allUniqueName="[Table2].[Date].[All]" dimensionUniqueName="[Table2]" displayFolder="" count="0" memberValueDatatype="7" unbalanced="0"/>
    <cacheHierarchy uniqueName="[Table2].[Store]" caption="Store" attribute="1" defaultMemberUniqueName="[Table2].[Store].[All]" allUniqueName="[Table2].[Store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Salesperson]" caption="Salesperson" attribute="1" defaultMemberUniqueName="[Table2].[Salesperson].[All]" allUniqueName="[Table2].[Salesperson].[All]" dimensionUniqueName="[Table2]" displayFolder="" count="2" memberValueDatatype="130" unbalanced="0"/>
    <cacheHierarchy uniqueName="[Table2].[Product]" caption="Product" attribute="1" defaultMemberUniqueName="[Table2].[Product].[All]" allUniqueName="[Table2].[Product].[All]" dimensionUniqueName="[Table2]" displayFolder="" count="0" memberValueDatatype="130" unbalanced="0"/>
    <cacheHierarchy uniqueName="[Table2].[Quantity]" caption="Quantity" attribute="1" defaultMemberUniqueName="[Table2].[Quantity].[All]" allUniqueName="[Table2].[Quantity].[All]" dimensionUniqueName="[Table2]" displayFolder="" count="0" memberValueDatatype="20" unbalanced="0"/>
    <cacheHierarchy uniqueName="[Table2].[Price]" caption="Price" attribute="1" defaultMemberUniqueName="[Table2].[Price].[All]" allUniqueName="[Table2].[Price].[All]" dimensionUniqueName="[Table2]" displayFolder="" count="0" memberValueDatatype="20" unbalanced="0"/>
    <cacheHierarchy uniqueName="[Table2].[Total Sales]" caption="Total Sales" attribute="1" defaultMemberUniqueName="[Table2].[Total Sales].[All]" allUniqueName="[Table2].[Total Sales].[All]" dimensionUniqueName="[Table2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Total Sales]" caption="Sum of Total Sales" measure="1" displayFolder="" measureGroup="Table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tipendio]" caption="Sum of Stipendio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2" uniqueName="[Table2]" caption="Table2"/>
  </dimensions>
  <measureGroups count="2">
    <measureGroup name="Table1" caption="Table1"/>
    <measureGroup name="Table2" caption="Table2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55.481050578703" createdVersion="8" refreshedVersion="8" minRefreshableVersion="3" recordCount="10" xr:uid="{DF734871-A4BE-5F4A-BCF5-D8B320F68401}">
  <cacheSource type="worksheet">
    <worksheetSource ref="A1:F11" sheet="Data-salary"/>
  </cacheSource>
  <cacheFields count="6">
    <cacheField name="salesperson" numFmtId="0">
      <sharedItems count="10">
        <s v="Rep A"/>
        <s v="Rep B"/>
        <s v="Rep C"/>
        <s v="Rep D"/>
        <s v="Rep E"/>
        <s v="Rep F"/>
        <s v="Rep G"/>
        <s v="Rep H"/>
        <s v="Rep I"/>
        <s v="Rep J"/>
      </sharedItems>
    </cacheField>
    <cacheField name="Somma di Total Sales" numFmtId="0">
      <sharedItems containsSemiMixedTypes="0" containsString="0" containsNumber="1" containsInteger="1" minValue="29657" maxValue="50263" count="10">
        <n v="40624"/>
        <n v="44151"/>
        <n v="36213"/>
        <n v="36199"/>
        <n v="50263"/>
        <n v="29657"/>
        <n v="40933"/>
        <n v="35013"/>
        <n v="40895"/>
        <n v="40432"/>
      </sharedItems>
    </cacheField>
    <cacheField name="Stipendio" numFmtId="168">
      <sharedItems containsSemiMixedTypes="0" containsString="0" containsNumber="1" containsInteger="1" minValue="1250" maxValue="3680" count="10">
        <n v="1676"/>
        <n v="1252"/>
        <n v="1650"/>
        <n v="1250"/>
        <n v="3680"/>
        <n v="1623"/>
        <n v="2584"/>
        <n v="1280"/>
        <n v="1750"/>
        <n v="1476"/>
      </sharedItems>
    </cacheField>
    <cacheField name="Stipendio annual" numFmtId="179">
      <sharedItems containsSemiMixedTypes="0" containsString="0" containsNumber="1" containsInteger="1" minValue="29657" maxValue="50263"/>
    </cacheField>
    <cacheField name="Età" numFmtId="0">
      <sharedItems containsSemiMixedTypes="0" containsString="0" containsNumber="1" containsInteger="1" minValue="24" maxValue="66" count="9">
        <n v="37"/>
        <n v="24"/>
        <n v="38"/>
        <n v="32"/>
        <n v="66"/>
        <n v="30"/>
        <n v="28"/>
        <n v="62"/>
        <n v="51"/>
      </sharedItems>
    </cacheField>
    <cacheField name="Anz_lavoro" numFmtId="0">
      <sharedItems containsSemiMixedTypes="0" containsString="0" containsNumber="1" containsInteger="1" minValue="2" maxValue="35" count="10">
        <n v="8"/>
        <n v="3"/>
        <n v="14"/>
        <n v="2"/>
        <n v="35"/>
        <n v="12"/>
        <n v="11"/>
        <n v="5"/>
        <n v="26"/>
        <n v="9"/>
      </sharedItems>
    </cacheField>
  </cacheFields>
  <extLst>
    <ext xmlns:x14="http://schemas.microsoft.com/office/spreadsheetml/2009/9/main" uri="{725AE2AE-9491-48be-B2B4-4EB974FC3084}">
      <x14:pivotCacheDefinition pivotCacheId="9728471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x v="0"/>
    <s v="Napoli"/>
    <x v="0"/>
    <x v="0"/>
    <n v="28"/>
    <x v="0"/>
    <n v="420"/>
  </r>
  <r>
    <x v="1"/>
    <x v="1"/>
    <s v="Milano"/>
    <x v="0"/>
    <x v="1"/>
    <n v="21"/>
    <x v="1"/>
    <n v="525"/>
  </r>
  <r>
    <x v="2"/>
    <x v="2"/>
    <s v="Bologna"/>
    <x v="1"/>
    <x v="2"/>
    <n v="47"/>
    <x v="2"/>
    <n v="517"/>
  </r>
  <r>
    <x v="3"/>
    <x v="3"/>
    <s v="Bologna"/>
    <x v="2"/>
    <x v="0"/>
    <n v="10"/>
    <x v="0"/>
    <n v="150"/>
  </r>
  <r>
    <x v="4"/>
    <x v="4"/>
    <s v="Bologna"/>
    <x v="0"/>
    <x v="2"/>
    <n v="35"/>
    <x v="2"/>
    <n v="385"/>
  </r>
  <r>
    <x v="5"/>
    <x v="3"/>
    <s v="Bologna"/>
    <x v="3"/>
    <x v="3"/>
    <n v="9"/>
    <x v="3"/>
    <n v="90"/>
  </r>
  <r>
    <x v="6"/>
    <x v="3"/>
    <s v="Bologna"/>
    <x v="4"/>
    <x v="4"/>
    <n v="33"/>
    <x v="4"/>
    <n v="429"/>
  </r>
  <r>
    <x v="7"/>
    <x v="3"/>
    <s v="Bologna"/>
    <x v="5"/>
    <x v="5"/>
    <n v="10"/>
    <x v="5"/>
    <n v="500"/>
  </r>
  <r>
    <x v="8"/>
    <x v="2"/>
    <s v="Bologna"/>
    <x v="6"/>
    <x v="3"/>
    <n v="25"/>
    <x v="3"/>
    <n v="250"/>
  </r>
  <r>
    <x v="9"/>
    <x v="2"/>
    <s v="Bologna"/>
    <x v="5"/>
    <x v="6"/>
    <n v="3"/>
    <x v="6"/>
    <n v="24"/>
  </r>
  <r>
    <x v="10"/>
    <x v="5"/>
    <s v="Bologna"/>
    <x v="0"/>
    <x v="7"/>
    <n v="38"/>
    <x v="7"/>
    <n v="722"/>
  </r>
  <r>
    <x v="11"/>
    <x v="6"/>
    <s v="Bari"/>
    <x v="5"/>
    <x v="8"/>
    <n v="2"/>
    <x v="8"/>
    <n v="10"/>
  </r>
  <r>
    <x v="12"/>
    <x v="5"/>
    <s v="Bologna"/>
    <x v="2"/>
    <x v="0"/>
    <n v="23"/>
    <x v="0"/>
    <n v="345"/>
  </r>
  <r>
    <x v="13"/>
    <x v="5"/>
    <s v="Bologna"/>
    <x v="7"/>
    <x v="3"/>
    <n v="45"/>
    <x v="3"/>
    <n v="450"/>
  </r>
  <r>
    <x v="14"/>
    <x v="5"/>
    <s v="Bologna"/>
    <x v="4"/>
    <x v="3"/>
    <n v="4"/>
    <x v="3"/>
    <n v="40"/>
  </r>
  <r>
    <x v="15"/>
    <x v="2"/>
    <s v="Bologna"/>
    <x v="7"/>
    <x v="8"/>
    <n v="42"/>
    <x v="8"/>
    <n v="210"/>
  </r>
  <r>
    <x v="16"/>
    <x v="5"/>
    <s v="Bologna"/>
    <x v="8"/>
    <x v="3"/>
    <n v="17"/>
    <x v="3"/>
    <n v="170"/>
  </r>
  <r>
    <x v="17"/>
    <x v="6"/>
    <s v="Bari"/>
    <x v="8"/>
    <x v="0"/>
    <n v="22"/>
    <x v="0"/>
    <n v="330"/>
  </r>
  <r>
    <x v="18"/>
    <x v="0"/>
    <s v="Napoli"/>
    <x v="3"/>
    <x v="7"/>
    <n v="8"/>
    <x v="7"/>
    <n v="152"/>
  </r>
  <r>
    <x v="19"/>
    <x v="1"/>
    <s v="Milano"/>
    <x v="3"/>
    <x v="7"/>
    <n v="47"/>
    <x v="7"/>
    <n v="893"/>
  </r>
  <r>
    <x v="20"/>
    <x v="3"/>
    <s v="Bologna"/>
    <x v="1"/>
    <x v="2"/>
    <n v="48"/>
    <x v="2"/>
    <n v="528"/>
  </r>
  <r>
    <x v="21"/>
    <x v="7"/>
    <s v="Roma"/>
    <x v="4"/>
    <x v="3"/>
    <n v="45"/>
    <x v="3"/>
    <n v="450"/>
  </r>
  <r>
    <x v="22"/>
    <x v="5"/>
    <s v="Bologna"/>
    <x v="2"/>
    <x v="7"/>
    <n v="12"/>
    <x v="7"/>
    <n v="228"/>
  </r>
  <r>
    <x v="23"/>
    <x v="8"/>
    <s v="Bologna"/>
    <x v="9"/>
    <x v="2"/>
    <n v="18"/>
    <x v="2"/>
    <n v="198"/>
  </r>
  <r>
    <x v="24"/>
    <x v="6"/>
    <s v="Bari"/>
    <x v="8"/>
    <x v="7"/>
    <n v="21"/>
    <x v="7"/>
    <n v="399"/>
  </r>
  <r>
    <x v="25"/>
    <x v="4"/>
    <s v="Bologna"/>
    <x v="8"/>
    <x v="1"/>
    <n v="30"/>
    <x v="1"/>
    <n v="750"/>
  </r>
  <r>
    <x v="26"/>
    <x v="5"/>
    <s v="Bologna"/>
    <x v="2"/>
    <x v="4"/>
    <n v="32"/>
    <x v="4"/>
    <n v="416"/>
  </r>
  <r>
    <x v="27"/>
    <x v="4"/>
    <s v="Bologna"/>
    <x v="4"/>
    <x v="8"/>
    <n v="35"/>
    <x v="8"/>
    <n v="175"/>
  </r>
  <r>
    <x v="28"/>
    <x v="1"/>
    <s v="Milano"/>
    <x v="7"/>
    <x v="3"/>
    <n v="37"/>
    <x v="3"/>
    <n v="370"/>
  </r>
  <r>
    <x v="29"/>
    <x v="5"/>
    <s v="Bologna"/>
    <x v="8"/>
    <x v="8"/>
    <n v="49"/>
    <x v="8"/>
    <n v="245"/>
  </r>
  <r>
    <x v="30"/>
    <x v="8"/>
    <s v="Bologna"/>
    <x v="6"/>
    <x v="3"/>
    <n v="35"/>
    <x v="3"/>
    <n v="350"/>
  </r>
  <r>
    <x v="31"/>
    <x v="0"/>
    <s v="Napoli"/>
    <x v="0"/>
    <x v="6"/>
    <n v="19"/>
    <x v="6"/>
    <n v="152"/>
  </r>
  <r>
    <x v="32"/>
    <x v="0"/>
    <s v="Napoli"/>
    <x v="7"/>
    <x v="3"/>
    <n v="37"/>
    <x v="3"/>
    <n v="370"/>
  </r>
  <r>
    <x v="9"/>
    <x v="0"/>
    <s v="Napoli"/>
    <x v="3"/>
    <x v="8"/>
    <n v="21"/>
    <x v="8"/>
    <n v="105"/>
  </r>
  <r>
    <x v="33"/>
    <x v="0"/>
    <s v="Napoli"/>
    <x v="3"/>
    <x v="5"/>
    <n v="21"/>
    <x v="5"/>
    <n v="1050"/>
  </r>
  <r>
    <x v="34"/>
    <x v="3"/>
    <s v="Bologna"/>
    <x v="7"/>
    <x v="7"/>
    <n v="29"/>
    <x v="7"/>
    <n v="551"/>
  </r>
  <r>
    <x v="35"/>
    <x v="4"/>
    <s v="Bologna"/>
    <x v="1"/>
    <x v="7"/>
    <n v="38"/>
    <x v="7"/>
    <n v="722"/>
  </r>
  <r>
    <x v="36"/>
    <x v="4"/>
    <s v="Bologna"/>
    <x v="6"/>
    <x v="0"/>
    <n v="24"/>
    <x v="0"/>
    <n v="360"/>
  </r>
  <r>
    <x v="37"/>
    <x v="6"/>
    <s v="Bari"/>
    <x v="6"/>
    <x v="2"/>
    <n v="39"/>
    <x v="2"/>
    <n v="429"/>
  </r>
  <r>
    <x v="38"/>
    <x v="6"/>
    <s v="Bari"/>
    <x v="0"/>
    <x v="7"/>
    <n v="31"/>
    <x v="7"/>
    <n v="589"/>
  </r>
  <r>
    <x v="39"/>
    <x v="9"/>
    <s v="Bologna"/>
    <x v="5"/>
    <x v="1"/>
    <n v="38"/>
    <x v="1"/>
    <n v="950"/>
  </r>
  <r>
    <x v="40"/>
    <x v="7"/>
    <s v="Roma"/>
    <x v="0"/>
    <x v="7"/>
    <n v="43"/>
    <x v="7"/>
    <n v="817"/>
  </r>
  <r>
    <x v="40"/>
    <x v="4"/>
    <s v="Bologna"/>
    <x v="0"/>
    <x v="8"/>
    <n v="46"/>
    <x v="8"/>
    <n v="230"/>
  </r>
  <r>
    <x v="41"/>
    <x v="6"/>
    <s v="Bari"/>
    <x v="2"/>
    <x v="2"/>
    <n v="21"/>
    <x v="2"/>
    <n v="231"/>
  </r>
  <r>
    <x v="42"/>
    <x v="7"/>
    <s v="Roma"/>
    <x v="7"/>
    <x v="6"/>
    <n v="13"/>
    <x v="6"/>
    <n v="104"/>
  </r>
  <r>
    <x v="43"/>
    <x v="6"/>
    <s v="Bari"/>
    <x v="5"/>
    <x v="7"/>
    <n v="39"/>
    <x v="7"/>
    <n v="741"/>
  </r>
  <r>
    <x v="44"/>
    <x v="5"/>
    <s v="Bologna"/>
    <x v="6"/>
    <x v="8"/>
    <n v="24"/>
    <x v="8"/>
    <n v="120"/>
  </r>
  <r>
    <x v="45"/>
    <x v="3"/>
    <s v="Bologna"/>
    <x v="1"/>
    <x v="3"/>
    <n v="28"/>
    <x v="3"/>
    <n v="280"/>
  </r>
  <r>
    <x v="46"/>
    <x v="4"/>
    <s v="Bologna"/>
    <x v="4"/>
    <x v="0"/>
    <n v="18"/>
    <x v="0"/>
    <n v="270"/>
  </r>
  <r>
    <x v="47"/>
    <x v="2"/>
    <s v="Bologna"/>
    <x v="3"/>
    <x v="0"/>
    <n v="22"/>
    <x v="0"/>
    <n v="330"/>
  </r>
  <r>
    <x v="48"/>
    <x v="0"/>
    <s v="Napoli"/>
    <x v="2"/>
    <x v="5"/>
    <n v="23"/>
    <x v="5"/>
    <n v="1150"/>
  </r>
  <r>
    <x v="49"/>
    <x v="1"/>
    <s v="Milano"/>
    <x v="2"/>
    <x v="1"/>
    <n v="1"/>
    <x v="1"/>
    <n v="25"/>
  </r>
  <r>
    <x v="49"/>
    <x v="2"/>
    <s v="Bologna"/>
    <x v="8"/>
    <x v="8"/>
    <n v="36"/>
    <x v="8"/>
    <n v="180"/>
  </r>
  <r>
    <x v="38"/>
    <x v="4"/>
    <s v="Bologna"/>
    <x v="5"/>
    <x v="8"/>
    <n v="17"/>
    <x v="8"/>
    <n v="85"/>
  </r>
  <r>
    <x v="50"/>
    <x v="7"/>
    <s v="Roma"/>
    <x v="9"/>
    <x v="5"/>
    <n v="14"/>
    <x v="5"/>
    <n v="700"/>
  </r>
  <r>
    <x v="31"/>
    <x v="7"/>
    <s v="Roma"/>
    <x v="9"/>
    <x v="6"/>
    <n v="10"/>
    <x v="6"/>
    <n v="80"/>
  </r>
  <r>
    <x v="51"/>
    <x v="3"/>
    <s v="Bologna"/>
    <x v="0"/>
    <x v="3"/>
    <n v="31"/>
    <x v="3"/>
    <n v="310"/>
  </r>
  <r>
    <x v="52"/>
    <x v="4"/>
    <s v="Bologna"/>
    <x v="8"/>
    <x v="3"/>
    <n v="28"/>
    <x v="3"/>
    <n v="280"/>
  </r>
  <r>
    <x v="53"/>
    <x v="1"/>
    <s v="Milano"/>
    <x v="8"/>
    <x v="6"/>
    <n v="2"/>
    <x v="6"/>
    <n v="16"/>
  </r>
  <r>
    <x v="54"/>
    <x v="3"/>
    <s v="Bologna"/>
    <x v="4"/>
    <x v="0"/>
    <n v="11"/>
    <x v="0"/>
    <n v="165"/>
  </r>
  <r>
    <x v="55"/>
    <x v="7"/>
    <s v="Roma"/>
    <x v="3"/>
    <x v="8"/>
    <n v="21"/>
    <x v="8"/>
    <n v="105"/>
  </r>
  <r>
    <x v="56"/>
    <x v="4"/>
    <s v="Bologna"/>
    <x v="7"/>
    <x v="2"/>
    <n v="43"/>
    <x v="2"/>
    <n v="473"/>
  </r>
  <r>
    <x v="42"/>
    <x v="6"/>
    <s v="Bari"/>
    <x v="7"/>
    <x v="2"/>
    <n v="38"/>
    <x v="2"/>
    <n v="418"/>
  </r>
  <r>
    <x v="57"/>
    <x v="8"/>
    <s v="Bologna"/>
    <x v="2"/>
    <x v="6"/>
    <n v="43"/>
    <x v="6"/>
    <n v="344"/>
  </r>
  <r>
    <x v="58"/>
    <x v="8"/>
    <s v="Bologna"/>
    <x v="0"/>
    <x v="1"/>
    <n v="21"/>
    <x v="1"/>
    <n v="525"/>
  </r>
  <r>
    <x v="59"/>
    <x v="9"/>
    <s v="Bologna"/>
    <x v="8"/>
    <x v="6"/>
    <n v="31"/>
    <x v="6"/>
    <n v="248"/>
  </r>
  <r>
    <x v="60"/>
    <x v="0"/>
    <s v="Napoli"/>
    <x v="3"/>
    <x v="9"/>
    <n v="1"/>
    <x v="9"/>
    <n v="2"/>
  </r>
  <r>
    <x v="61"/>
    <x v="1"/>
    <s v="Milano"/>
    <x v="9"/>
    <x v="2"/>
    <n v="31"/>
    <x v="2"/>
    <n v="341"/>
  </r>
  <r>
    <x v="62"/>
    <x v="3"/>
    <s v="Bologna"/>
    <x v="5"/>
    <x v="8"/>
    <n v="15"/>
    <x v="8"/>
    <n v="75"/>
  </r>
  <r>
    <x v="63"/>
    <x v="1"/>
    <s v="Milano"/>
    <x v="3"/>
    <x v="6"/>
    <n v="40"/>
    <x v="6"/>
    <n v="320"/>
  </r>
  <r>
    <x v="64"/>
    <x v="0"/>
    <s v="Napoli"/>
    <x v="8"/>
    <x v="8"/>
    <n v="42"/>
    <x v="8"/>
    <n v="210"/>
  </r>
  <r>
    <x v="65"/>
    <x v="2"/>
    <s v="Bologna"/>
    <x v="8"/>
    <x v="1"/>
    <n v="32"/>
    <x v="1"/>
    <n v="800"/>
  </r>
  <r>
    <x v="66"/>
    <x v="4"/>
    <s v="Bologna"/>
    <x v="6"/>
    <x v="2"/>
    <n v="7"/>
    <x v="2"/>
    <n v="77"/>
  </r>
  <r>
    <x v="67"/>
    <x v="1"/>
    <s v="Milano"/>
    <x v="2"/>
    <x v="5"/>
    <n v="2"/>
    <x v="5"/>
    <n v="100"/>
  </r>
  <r>
    <x v="68"/>
    <x v="3"/>
    <s v="Bologna"/>
    <x v="5"/>
    <x v="7"/>
    <n v="34"/>
    <x v="7"/>
    <n v="646"/>
  </r>
  <r>
    <x v="38"/>
    <x v="0"/>
    <s v="Napoli"/>
    <x v="3"/>
    <x v="2"/>
    <n v="26"/>
    <x v="2"/>
    <n v="286"/>
  </r>
  <r>
    <x v="69"/>
    <x v="8"/>
    <s v="Bologna"/>
    <x v="3"/>
    <x v="8"/>
    <n v="41"/>
    <x v="8"/>
    <n v="205"/>
  </r>
  <r>
    <x v="63"/>
    <x v="7"/>
    <s v="Roma"/>
    <x v="7"/>
    <x v="1"/>
    <n v="14"/>
    <x v="1"/>
    <n v="350"/>
  </r>
  <r>
    <x v="67"/>
    <x v="3"/>
    <s v="Bologna"/>
    <x v="3"/>
    <x v="3"/>
    <n v="46"/>
    <x v="3"/>
    <n v="460"/>
  </r>
  <r>
    <x v="46"/>
    <x v="3"/>
    <s v="Bologna"/>
    <x v="9"/>
    <x v="6"/>
    <n v="13"/>
    <x v="6"/>
    <n v="104"/>
  </r>
  <r>
    <x v="70"/>
    <x v="1"/>
    <s v="Milano"/>
    <x v="7"/>
    <x v="7"/>
    <n v="30"/>
    <x v="7"/>
    <n v="570"/>
  </r>
  <r>
    <x v="71"/>
    <x v="8"/>
    <s v="Bologna"/>
    <x v="6"/>
    <x v="7"/>
    <n v="46"/>
    <x v="7"/>
    <n v="874"/>
  </r>
  <r>
    <x v="72"/>
    <x v="0"/>
    <s v="Napoli"/>
    <x v="7"/>
    <x v="1"/>
    <n v="22"/>
    <x v="1"/>
    <n v="550"/>
  </r>
  <r>
    <x v="73"/>
    <x v="7"/>
    <s v="Roma"/>
    <x v="1"/>
    <x v="2"/>
    <n v="28"/>
    <x v="2"/>
    <n v="308"/>
  </r>
  <r>
    <x v="74"/>
    <x v="8"/>
    <s v="Bologna"/>
    <x v="3"/>
    <x v="8"/>
    <n v="42"/>
    <x v="8"/>
    <n v="210"/>
  </r>
  <r>
    <x v="75"/>
    <x v="4"/>
    <s v="Bologna"/>
    <x v="7"/>
    <x v="4"/>
    <n v="47"/>
    <x v="4"/>
    <n v="611"/>
  </r>
  <r>
    <x v="76"/>
    <x v="0"/>
    <s v="Napoli"/>
    <x v="8"/>
    <x v="3"/>
    <n v="12"/>
    <x v="3"/>
    <n v="120"/>
  </r>
  <r>
    <x v="77"/>
    <x v="0"/>
    <s v="Napoli"/>
    <x v="7"/>
    <x v="3"/>
    <n v="40"/>
    <x v="3"/>
    <n v="400"/>
  </r>
  <r>
    <x v="63"/>
    <x v="9"/>
    <s v="Bologna"/>
    <x v="5"/>
    <x v="9"/>
    <n v="27"/>
    <x v="9"/>
    <n v="54"/>
  </r>
  <r>
    <x v="78"/>
    <x v="2"/>
    <s v="Bologna"/>
    <x v="6"/>
    <x v="2"/>
    <n v="17"/>
    <x v="2"/>
    <n v="187"/>
  </r>
  <r>
    <x v="59"/>
    <x v="9"/>
    <s v="Bologna"/>
    <x v="4"/>
    <x v="8"/>
    <n v="20"/>
    <x v="8"/>
    <n v="100"/>
  </r>
  <r>
    <x v="79"/>
    <x v="5"/>
    <s v="Bologna"/>
    <x v="2"/>
    <x v="1"/>
    <n v="35"/>
    <x v="1"/>
    <n v="875"/>
  </r>
  <r>
    <x v="29"/>
    <x v="9"/>
    <s v="Bologna"/>
    <x v="3"/>
    <x v="5"/>
    <n v="24"/>
    <x v="5"/>
    <n v="1200"/>
  </r>
  <r>
    <x v="80"/>
    <x v="2"/>
    <s v="Bologna"/>
    <x v="1"/>
    <x v="0"/>
    <n v="23"/>
    <x v="0"/>
    <n v="345"/>
  </r>
  <r>
    <x v="81"/>
    <x v="5"/>
    <s v="Bologna"/>
    <x v="6"/>
    <x v="8"/>
    <n v="16"/>
    <x v="8"/>
    <n v="80"/>
  </r>
  <r>
    <x v="15"/>
    <x v="0"/>
    <s v="Napoli"/>
    <x v="8"/>
    <x v="9"/>
    <n v="46"/>
    <x v="9"/>
    <n v="92"/>
  </r>
  <r>
    <x v="78"/>
    <x v="9"/>
    <s v="Bologna"/>
    <x v="1"/>
    <x v="9"/>
    <n v="14"/>
    <x v="9"/>
    <n v="28"/>
  </r>
  <r>
    <x v="1"/>
    <x v="7"/>
    <s v="Roma"/>
    <x v="3"/>
    <x v="7"/>
    <n v="46"/>
    <x v="7"/>
    <n v="874"/>
  </r>
  <r>
    <x v="82"/>
    <x v="0"/>
    <s v="Napoli"/>
    <x v="7"/>
    <x v="4"/>
    <n v="14"/>
    <x v="4"/>
    <n v="182"/>
  </r>
  <r>
    <x v="83"/>
    <x v="2"/>
    <s v="Bologna"/>
    <x v="4"/>
    <x v="1"/>
    <n v="49"/>
    <x v="1"/>
    <n v="1225"/>
  </r>
  <r>
    <x v="68"/>
    <x v="7"/>
    <s v="Roma"/>
    <x v="0"/>
    <x v="1"/>
    <n v="29"/>
    <x v="1"/>
    <n v="725"/>
  </r>
  <r>
    <x v="60"/>
    <x v="2"/>
    <s v="Bologna"/>
    <x v="5"/>
    <x v="2"/>
    <n v="16"/>
    <x v="2"/>
    <n v="176"/>
  </r>
  <r>
    <x v="84"/>
    <x v="9"/>
    <s v="Bologna"/>
    <x v="1"/>
    <x v="8"/>
    <n v="24"/>
    <x v="8"/>
    <n v="120"/>
  </r>
  <r>
    <x v="85"/>
    <x v="2"/>
    <s v="Bologna"/>
    <x v="5"/>
    <x v="1"/>
    <n v="38"/>
    <x v="1"/>
    <n v="950"/>
  </r>
  <r>
    <x v="86"/>
    <x v="8"/>
    <s v="Bologna"/>
    <x v="5"/>
    <x v="8"/>
    <n v="15"/>
    <x v="8"/>
    <n v="75"/>
  </r>
  <r>
    <x v="87"/>
    <x v="2"/>
    <s v="Bologna"/>
    <x v="9"/>
    <x v="1"/>
    <n v="38"/>
    <x v="1"/>
    <n v="950"/>
  </r>
  <r>
    <x v="73"/>
    <x v="1"/>
    <s v="Milano"/>
    <x v="9"/>
    <x v="4"/>
    <n v="4"/>
    <x v="4"/>
    <n v="52"/>
  </r>
  <r>
    <x v="88"/>
    <x v="2"/>
    <s v="Bologna"/>
    <x v="8"/>
    <x v="8"/>
    <n v="31"/>
    <x v="8"/>
    <n v="155"/>
  </r>
  <r>
    <x v="89"/>
    <x v="2"/>
    <s v="Bologna"/>
    <x v="6"/>
    <x v="7"/>
    <n v="36"/>
    <x v="7"/>
    <n v="684"/>
  </r>
  <r>
    <x v="90"/>
    <x v="3"/>
    <s v="Bologna"/>
    <x v="5"/>
    <x v="7"/>
    <n v="48"/>
    <x v="7"/>
    <n v="912"/>
  </r>
  <r>
    <x v="91"/>
    <x v="8"/>
    <s v="Bologna"/>
    <x v="2"/>
    <x v="5"/>
    <n v="22"/>
    <x v="5"/>
    <n v="1100"/>
  </r>
  <r>
    <x v="92"/>
    <x v="6"/>
    <s v="Bari"/>
    <x v="4"/>
    <x v="9"/>
    <n v="38"/>
    <x v="9"/>
    <n v="76"/>
  </r>
  <r>
    <x v="93"/>
    <x v="8"/>
    <s v="Bologna"/>
    <x v="9"/>
    <x v="6"/>
    <n v="23"/>
    <x v="6"/>
    <n v="184"/>
  </r>
  <r>
    <x v="24"/>
    <x v="2"/>
    <s v="Bologna"/>
    <x v="2"/>
    <x v="1"/>
    <n v="1"/>
    <x v="1"/>
    <n v="25"/>
  </r>
  <r>
    <x v="54"/>
    <x v="7"/>
    <s v="Roma"/>
    <x v="1"/>
    <x v="6"/>
    <n v="25"/>
    <x v="6"/>
    <n v="200"/>
  </r>
  <r>
    <x v="70"/>
    <x v="6"/>
    <s v="Bari"/>
    <x v="4"/>
    <x v="1"/>
    <n v="42"/>
    <x v="1"/>
    <n v="1050"/>
  </r>
  <r>
    <x v="94"/>
    <x v="8"/>
    <s v="Bologna"/>
    <x v="4"/>
    <x v="2"/>
    <n v="41"/>
    <x v="2"/>
    <n v="451"/>
  </r>
  <r>
    <x v="95"/>
    <x v="1"/>
    <s v="Milano"/>
    <x v="6"/>
    <x v="7"/>
    <n v="25"/>
    <x v="7"/>
    <n v="475"/>
  </r>
  <r>
    <x v="27"/>
    <x v="7"/>
    <s v="Roma"/>
    <x v="1"/>
    <x v="6"/>
    <n v="47"/>
    <x v="6"/>
    <n v="376"/>
  </r>
  <r>
    <x v="96"/>
    <x v="8"/>
    <s v="Bologna"/>
    <x v="4"/>
    <x v="3"/>
    <n v="37"/>
    <x v="3"/>
    <n v="370"/>
  </r>
  <r>
    <x v="4"/>
    <x v="2"/>
    <s v="Bologna"/>
    <x v="7"/>
    <x v="6"/>
    <n v="18"/>
    <x v="6"/>
    <n v="144"/>
  </r>
  <r>
    <x v="97"/>
    <x v="9"/>
    <s v="Bologna"/>
    <x v="3"/>
    <x v="9"/>
    <n v="42"/>
    <x v="9"/>
    <n v="84"/>
  </r>
  <r>
    <x v="13"/>
    <x v="6"/>
    <s v="Bari"/>
    <x v="0"/>
    <x v="7"/>
    <n v="37"/>
    <x v="7"/>
    <n v="703"/>
  </r>
  <r>
    <x v="98"/>
    <x v="0"/>
    <s v="Napoli"/>
    <x v="8"/>
    <x v="8"/>
    <n v="34"/>
    <x v="8"/>
    <n v="170"/>
  </r>
  <r>
    <x v="99"/>
    <x v="4"/>
    <s v="Bologna"/>
    <x v="9"/>
    <x v="2"/>
    <n v="32"/>
    <x v="2"/>
    <n v="352"/>
  </r>
  <r>
    <x v="8"/>
    <x v="7"/>
    <s v="Roma"/>
    <x v="1"/>
    <x v="2"/>
    <n v="28"/>
    <x v="2"/>
    <n v="308"/>
  </r>
  <r>
    <x v="100"/>
    <x v="6"/>
    <s v="Bari"/>
    <x v="2"/>
    <x v="1"/>
    <n v="12"/>
    <x v="1"/>
    <n v="300"/>
  </r>
  <r>
    <x v="90"/>
    <x v="4"/>
    <s v="Bologna"/>
    <x v="2"/>
    <x v="1"/>
    <n v="7"/>
    <x v="1"/>
    <n v="175"/>
  </r>
  <r>
    <x v="101"/>
    <x v="7"/>
    <s v="Roma"/>
    <x v="4"/>
    <x v="6"/>
    <n v="50"/>
    <x v="6"/>
    <n v="400"/>
  </r>
  <r>
    <x v="102"/>
    <x v="5"/>
    <s v="Bologna"/>
    <x v="8"/>
    <x v="2"/>
    <n v="6"/>
    <x v="2"/>
    <n v="66"/>
  </r>
  <r>
    <x v="63"/>
    <x v="7"/>
    <s v="Roma"/>
    <x v="0"/>
    <x v="4"/>
    <n v="22"/>
    <x v="4"/>
    <n v="286"/>
  </r>
  <r>
    <x v="103"/>
    <x v="0"/>
    <s v="Napoli"/>
    <x v="7"/>
    <x v="0"/>
    <n v="34"/>
    <x v="0"/>
    <n v="510"/>
  </r>
  <r>
    <x v="26"/>
    <x v="6"/>
    <s v="Bari"/>
    <x v="6"/>
    <x v="4"/>
    <n v="6"/>
    <x v="4"/>
    <n v="78"/>
  </r>
  <r>
    <x v="104"/>
    <x v="0"/>
    <s v="Napoli"/>
    <x v="5"/>
    <x v="5"/>
    <n v="31"/>
    <x v="5"/>
    <n v="1550"/>
  </r>
  <r>
    <x v="105"/>
    <x v="4"/>
    <s v="Bologna"/>
    <x v="8"/>
    <x v="9"/>
    <n v="45"/>
    <x v="9"/>
    <n v="90"/>
  </r>
  <r>
    <x v="106"/>
    <x v="0"/>
    <s v="Napoli"/>
    <x v="2"/>
    <x v="4"/>
    <n v="9"/>
    <x v="4"/>
    <n v="117"/>
  </r>
  <r>
    <x v="85"/>
    <x v="4"/>
    <s v="Bologna"/>
    <x v="8"/>
    <x v="4"/>
    <n v="18"/>
    <x v="4"/>
    <n v="234"/>
  </r>
  <r>
    <x v="61"/>
    <x v="7"/>
    <s v="Roma"/>
    <x v="4"/>
    <x v="7"/>
    <n v="5"/>
    <x v="7"/>
    <n v="95"/>
  </r>
  <r>
    <x v="107"/>
    <x v="6"/>
    <s v="Bari"/>
    <x v="3"/>
    <x v="8"/>
    <n v="44"/>
    <x v="8"/>
    <n v="220"/>
  </r>
  <r>
    <x v="108"/>
    <x v="5"/>
    <s v="Bologna"/>
    <x v="2"/>
    <x v="8"/>
    <n v="19"/>
    <x v="8"/>
    <n v="95"/>
  </r>
  <r>
    <x v="109"/>
    <x v="1"/>
    <s v="Milano"/>
    <x v="7"/>
    <x v="7"/>
    <n v="27"/>
    <x v="7"/>
    <n v="513"/>
  </r>
  <r>
    <x v="93"/>
    <x v="0"/>
    <s v="Napoli"/>
    <x v="5"/>
    <x v="9"/>
    <n v="23"/>
    <x v="9"/>
    <n v="46"/>
  </r>
  <r>
    <x v="109"/>
    <x v="1"/>
    <s v="Milano"/>
    <x v="2"/>
    <x v="2"/>
    <n v="13"/>
    <x v="2"/>
    <n v="143"/>
  </r>
  <r>
    <x v="4"/>
    <x v="3"/>
    <s v="Bologna"/>
    <x v="3"/>
    <x v="7"/>
    <n v="47"/>
    <x v="7"/>
    <n v="893"/>
  </r>
  <r>
    <x v="110"/>
    <x v="0"/>
    <s v="Napoli"/>
    <x v="0"/>
    <x v="5"/>
    <n v="12"/>
    <x v="5"/>
    <n v="600"/>
  </r>
  <r>
    <x v="68"/>
    <x v="0"/>
    <s v="Napoli"/>
    <x v="8"/>
    <x v="4"/>
    <n v="38"/>
    <x v="4"/>
    <n v="494"/>
  </r>
  <r>
    <x v="111"/>
    <x v="0"/>
    <s v="Napoli"/>
    <x v="5"/>
    <x v="9"/>
    <n v="46"/>
    <x v="9"/>
    <n v="92"/>
  </r>
  <r>
    <x v="112"/>
    <x v="4"/>
    <s v="Bologna"/>
    <x v="4"/>
    <x v="7"/>
    <n v="32"/>
    <x v="7"/>
    <n v="608"/>
  </r>
  <r>
    <x v="24"/>
    <x v="5"/>
    <s v="Bologna"/>
    <x v="4"/>
    <x v="0"/>
    <n v="31"/>
    <x v="0"/>
    <n v="465"/>
  </r>
  <r>
    <x v="113"/>
    <x v="7"/>
    <s v="Roma"/>
    <x v="5"/>
    <x v="7"/>
    <n v="48"/>
    <x v="7"/>
    <n v="912"/>
  </r>
  <r>
    <x v="51"/>
    <x v="2"/>
    <s v="Bologna"/>
    <x v="5"/>
    <x v="0"/>
    <n v="20"/>
    <x v="0"/>
    <n v="300"/>
  </r>
  <r>
    <x v="98"/>
    <x v="0"/>
    <s v="Napoli"/>
    <x v="0"/>
    <x v="1"/>
    <n v="34"/>
    <x v="1"/>
    <n v="850"/>
  </r>
  <r>
    <x v="114"/>
    <x v="9"/>
    <s v="Bologna"/>
    <x v="7"/>
    <x v="8"/>
    <n v="9"/>
    <x v="8"/>
    <n v="45"/>
  </r>
  <r>
    <x v="115"/>
    <x v="3"/>
    <s v="Bologna"/>
    <x v="7"/>
    <x v="5"/>
    <n v="10"/>
    <x v="5"/>
    <n v="500"/>
  </r>
  <r>
    <x v="116"/>
    <x v="9"/>
    <s v="Bologna"/>
    <x v="9"/>
    <x v="7"/>
    <n v="12"/>
    <x v="7"/>
    <n v="228"/>
  </r>
  <r>
    <x v="67"/>
    <x v="5"/>
    <s v="Bologna"/>
    <x v="4"/>
    <x v="9"/>
    <n v="7"/>
    <x v="9"/>
    <n v="14"/>
  </r>
  <r>
    <x v="47"/>
    <x v="3"/>
    <s v="Bologna"/>
    <x v="0"/>
    <x v="3"/>
    <n v="34"/>
    <x v="3"/>
    <n v="340"/>
  </r>
  <r>
    <x v="117"/>
    <x v="5"/>
    <s v="Bologna"/>
    <x v="0"/>
    <x v="5"/>
    <n v="2"/>
    <x v="5"/>
    <n v="100"/>
  </r>
  <r>
    <x v="76"/>
    <x v="9"/>
    <s v="Bologna"/>
    <x v="6"/>
    <x v="4"/>
    <n v="23"/>
    <x v="4"/>
    <n v="299"/>
  </r>
  <r>
    <x v="118"/>
    <x v="4"/>
    <s v="Bologna"/>
    <x v="5"/>
    <x v="8"/>
    <n v="11"/>
    <x v="8"/>
    <n v="55"/>
  </r>
  <r>
    <x v="119"/>
    <x v="5"/>
    <s v="Bologna"/>
    <x v="4"/>
    <x v="9"/>
    <n v="31"/>
    <x v="9"/>
    <n v="62"/>
  </r>
  <r>
    <x v="120"/>
    <x v="5"/>
    <s v="Bologna"/>
    <x v="8"/>
    <x v="7"/>
    <n v="26"/>
    <x v="7"/>
    <n v="494"/>
  </r>
  <r>
    <x v="121"/>
    <x v="9"/>
    <s v="Bologna"/>
    <x v="8"/>
    <x v="6"/>
    <n v="22"/>
    <x v="6"/>
    <n v="176"/>
  </r>
  <r>
    <x v="122"/>
    <x v="7"/>
    <s v="Roma"/>
    <x v="3"/>
    <x v="6"/>
    <n v="39"/>
    <x v="6"/>
    <n v="312"/>
  </r>
  <r>
    <x v="123"/>
    <x v="5"/>
    <s v="Bologna"/>
    <x v="0"/>
    <x v="3"/>
    <n v="16"/>
    <x v="3"/>
    <n v="160"/>
  </r>
  <r>
    <x v="38"/>
    <x v="6"/>
    <s v="Bari"/>
    <x v="8"/>
    <x v="2"/>
    <n v="19"/>
    <x v="2"/>
    <n v="209"/>
  </r>
  <r>
    <x v="124"/>
    <x v="9"/>
    <s v="Bologna"/>
    <x v="5"/>
    <x v="4"/>
    <n v="8"/>
    <x v="4"/>
    <n v="104"/>
  </r>
  <r>
    <x v="125"/>
    <x v="1"/>
    <s v="Milano"/>
    <x v="0"/>
    <x v="7"/>
    <n v="23"/>
    <x v="7"/>
    <n v="437"/>
  </r>
  <r>
    <x v="126"/>
    <x v="5"/>
    <s v="Bologna"/>
    <x v="1"/>
    <x v="8"/>
    <n v="37"/>
    <x v="8"/>
    <n v="185"/>
  </r>
  <r>
    <x v="127"/>
    <x v="1"/>
    <s v="Milano"/>
    <x v="0"/>
    <x v="6"/>
    <n v="23"/>
    <x v="6"/>
    <n v="184"/>
  </r>
  <r>
    <x v="121"/>
    <x v="3"/>
    <s v="Bologna"/>
    <x v="9"/>
    <x v="5"/>
    <n v="29"/>
    <x v="5"/>
    <n v="1450"/>
  </r>
  <r>
    <x v="28"/>
    <x v="1"/>
    <s v="Milano"/>
    <x v="4"/>
    <x v="1"/>
    <n v="42"/>
    <x v="1"/>
    <n v="1050"/>
  </r>
  <r>
    <x v="128"/>
    <x v="3"/>
    <s v="Bologna"/>
    <x v="6"/>
    <x v="6"/>
    <n v="26"/>
    <x v="6"/>
    <n v="208"/>
  </r>
  <r>
    <x v="124"/>
    <x v="2"/>
    <s v="Bologna"/>
    <x v="1"/>
    <x v="7"/>
    <n v="34"/>
    <x v="7"/>
    <n v="646"/>
  </r>
  <r>
    <x v="91"/>
    <x v="3"/>
    <s v="Bologna"/>
    <x v="4"/>
    <x v="8"/>
    <n v="32"/>
    <x v="8"/>
    <n v="160"/>
  </r>
  <r>
    <x v="49"/>
    <x v="2"/>
    <s v="Bologna"/>
    <x v="5"/>
    <x v="8"/>
    <n v="38"/>
    <x v="8"/>
    <n v="190"/>
  </r>
  <r>
    <x v="129"/>
    <x v="1"/>
    <s v="Milano"/>
    <x v="0"/>
    <x v="1"/>
    <n v="50"/>
    <x v="1"/>
    <n v="1250"/>
  </r>
  <r>
    <x v="130"/>
    <x v="5"/>
    <s v="Bologna"/>
    <x v="6"/>
    <x v="4"/>
    <n v="6"/>
    <x v="4"/>
    <n v="78"/>
  </r>
  <r>
    <x v="71"/>
    <x v="9"/>
    <s v="Bologna"/>
    <x v="1"/>
    <x v="2"/>
    <n v="44"/>
    <x v="2"/>
    <n v="484"/>
  </r>
  <r>
    <x v="23"/>
    <x v="7"/>
    <s v="Roma"/>
    <x v="7"/>
    <x v="6"/>
    <n v="14"/>
    <x v="6"/>
    <n v="112"/>
  </r>
  <r>
    <x v="131"/>
    <x v="1"/>
    <s v="Milano"/>
    <x v="4"/>
    <x v="0"/>
    <n v="48"/>
    <x v="0"/>
    <n v="720"/>
  </r>
  <r>
    <x v="132"/>
    <x v="5"/>
    <s v="Bologna"/>
    <x v="0"/>
    <x v="9"/>
    <n v="13"/>
    <x v="9"/>
    <n v="26"/>
  </r>
  <r>
    <x v="98"/>
    <x v="3"/>
    <s v="Bologna"/>
    <x v="1"/>
    <x v="8"/>
    <n v="17"/>
    <x v="8"/>
    <n v="85"/>
  </r>
  <r>
    <x v="80"/>
    <x v="8"/>
    <s v="Bologna"/>
    <x v="7"/>
    <x v="4"/>
    <n v="21"/>
    <x v="4"/>
    <n v="273"/>
  </r>
  <r>
    <x v="133"/>
    <x v="6"/>
    <s v="Bari"/>
    <x v="6"/>
    <x v="1"/>
    <n v="9"/>
    <x v="1"/>
    <n v="225"/>
  </r>
  <r>
    <x v="51"/>
    <x v="4"/>
    <s v="Bologna"/>
    <x v="8"/>
    <x v="5"/>
    <n v="45"/>
    <x v="5"/>
    <n v="2250"/>
  </r>
  <r>
    <x v="134"/>
    <x v="2"/>
    <s v="Bologna"/>
    <x v="3"/>
    <x v="7"/>
    <n v="7"/>
    <x v="7"/>
    <n v="133"/>
  </r>
  <r>
    <x v="85"/>
    <x v="0"/>
    <s v="Napoli"/>
    <x v="8"/>
    <x v="1"/>
    <n v="43"/>
    <x v="1"/>
    <n v="1075"/>
  </r>
  <r>
    <x v="135"/>
    <x v="7"/>
    <s v="Roma"/>
    <x v="7"/>
    <x v="5"/>
    <n v="44"/>
    <x v="5"/>
    <n v="2200"/>
  </r>
  <r>
    <x v="134"/>
    <x v="9"/>
    <s v="Bologna"/>
    <x v="3"/>
    <x v="9"/>
    <n v="23"/>
    <x v="9"/>
    <n v="46"/>
  </r>
  <r>
    <x v="136"/>
    <x v="9"/>
    <s v="Bologna"/>
    <x v="8"/>
    <x v="8"/>
    <n v="48"/>
    <x v="8"/>
    <n v="240"/>
  </r>
  <r>
    <x v="137"/>
    <x v="1"/>
    <s v="Milano"/>
    <x v="8"/>
    <x v="4"/>
    <n v="41"/>
    <x v="4"/>
    <n v="533"/>
  </r>
  <r>
    <x v="85"/>
    <x v="9"/>
    <s v="Bologna"/>
    <x v="9"/>
    <x v="6"/>
    <n v="36"/>
    <x v="6"/>
    <n v="288"/>
  </r>
  <r>
    <x v="138"/>
    <x v="8"/>
    <s v="Bologna"/>
    <x v="5"/>
    <x v="8"/>
    <n v="22"/>
    <x v="8"/>
    <n v="110"/>
  </r>
  <r>
    <x v="12"/>
    <x v="6"/>
    <s v="Bari"/>
    <x v="7"/>
    <x v="7"/>
    <n v="15"/>
    <x v="7"/>
    <n v="285"/>
  </r>
  <r>
    <x v="4"/>
    <x v="8"/>
    <s v="Bologna"/>
    <x v="1"/>
    <x v="1"/>
    <n v="25"/>
    <x v="1"/>
    <n v="625"/>
  </r>
  <r>
    <x v="139"/>
    <x v="7"/>
    <s v="Roma"/>
    <x v="5"/>
    <x v="3"/>
    <n v="37"/>
    <x v="3"/>
    <n v="370"/>
  </r>
  <r>
    <x v="80"/>
    <x v="3"/>
    <s v="Bologna"/>
    <x v="9"/>
    <x v="8"/>
    <n v="4"/>
    <x v="8"/>
    <n v="20"/>
  </r>
  <r>
    <x v="117"/>
    <x v="3"/>
    <s v="Bologna"/>
    <x v="4"/>
    <x v="3"/>
    <n v="17"/>
    <x v="3"/>
    <n v="170"/>
  </r>
  <r>
    <x v="99"/>
    <x v="3"/>
    <s v="Bologna"/>
    <x v="6"/>
    <x v="7"/>
    <n v="43"/>
    <x v="7"/>
    <n v="817"/>
  </r>
  <r>
    <x v="106"/>
    <x v="9"/>
    <s v="Bologna"/>
    <x v="0"/>
    <x v="9"/>
    <n v="50"/>
    <x v="9"/>
    <n v="100"/>
  </r>
  <r>
    <x v="140"/>
    <x v="7"/>
    <s v="Roma"/>
    <x v="7"/>
    <x v="7"/>
    <n v="10"/>
    <x v="7"/>
    <n v="190"/>
  </r>
  <r>
    <x v="129"/>
    <x v="4"/>
    <s v="Bologna"/>
    <x v="5"/>
    <x v="3"/>
    <n v="7"/>
    <x v="3"/>
    <n v="70"/>
  </r>
  <r>
    <x v="141"/>
    <x v="0"/>
    <s v="Napoli"/>
    <x v="6"/>
    <x v="5"/>
    <n v="18"/>
    <x v="5"/>
    <n v="900"/>
  </r>
  <r>
    <x v="142"/>
    <x v="2"/>
    <s v="Bologna"/>
    <x v="9"/>
    <x v="1"/>
    <n v="30"/>
    <x v="1"/>
    <n v="750"/>
  </r>
  <r>
    <x v="90"/>
    <x v="7"/>
    <s v="Roma"/>
    <x v="3"/>
    <x v="1"/>
    <n v="43"/>
    <x v="1"/>
    <n v="1075"/>
  </r>
  <r>
    <x v="143"/>
    <x v="7"/>
    <s v="Roma"/>
    <x v="7"/>
    <x v="6"/>
    <n v="39"/>
    <x v="6"/>
    <n v="312"/>
  </r>
  <r>
    <x v="130"/>
    <x v="1"/>
    <s v="Milano"/>
    <x v="8"/>
    <x v="1"/>
    <n v="43"/>
    <x v="1"/>
    <n v="1075"/>
  </r>
  <r>
    <x v="144"/>
    <x v="5"/>
    <s v="Bologna"/>
    <x v="7"/>
    <x v="1"/>
    <n v="33"/>
    <x v="1"/>
    <n v="825"/>
  </r>
  <r>
    <x v="145"/>
    <x v="3"/>
    <s v="Bologna"/>
    <x v="5"/>
    <x v="3"/>
    <n v="40"/>
    <x v="3"/>
    <n v="400"/>
  </r>
  <r>
    <x v="146"/>
    <x v="8"/>
    <s v="Bologna"/>
    <x v="2"/>
    <x v="4"/>
    <n v="23"/>
    <x v="4"/>
    <n v="299"/>
  </r>
  <r>
    <x v="147"/>
    <x v="4"/>
    <s v="Bologna"/>
    <x v="4"/>
    <x v="7"/>
    <n v="31"/>
    <x v="7"/>
    <n v="589"/>
  </r>
  <r>
    <x v="114"/>
    <x v="5"/>
    <s v="Bologna"/>
    <x v="2"/>
    <x v="0"/>
    <n v="9"/>
    <x v="0"/>
    <n v="135"/>
  </r>
  <r>
    <x v="148"/>
    <x v="4"/>
    <s v="Bologna"/>
    <x v="7"/>
    <x v="2"/>
    <n v="39"/>
    <x v="2"/>
    <n v="429"/>
  </r>
  <r>
    <x v="72"/>
    <x v="4"/>
    <s v="Bologna"/>
    <x v="0"/>
    <x v="4"/>
    <n v="14"/>
    <x v="4"/>
    <n v="182"/>
  </r>
  <r>
    <x v="149"/>
    <x v="4"/>
    <s v="Bologna"/>
    <x v="7"/>
    <x v="2"/>
    <n v="45"/>
    <x v="2"/>
    <n v="495"/>
  </r>
  <r>
    <x v="48"/>
    <x v="8"/>
    <s v="Bologna"/>
    <x v="7"/>
    <x v="2"/>
    <n v="8"/>
    <x v="2"/>
    <n v="88"/>
  </r>
  <r>
    <x v="96"/>
    <x v="1"/>
    <s v="Milano"/>
    <x v="2"/>
    <x v="7"/>
    <n v="30"/>
    <x v="7"/>
    <n v="570"/>
  </r>
  <r>
    <x v="95"/>
    <x v="2"/>
    <s v="Bologna"/>
    <x v="6"/>
    <x v="1"/>
    <n v="10"/>
    <x v="1"/>
    <n v="250"/>
  </r>
  <r>
    <x v="60"/>
    <x v="6"/>
    <s v="Bari"/>
    <x v="1"/>
    <x v="7"/>
    <n v="37"/>
    <x v="7"/>
    <n v="703"/>
  </r>
  <r>
    <x v="74"/>
    <x v="6"/>
    <s v="Bari"/>
    <x v="4"/>
    <x v="6"/>
    <n v="40"/>
    <x v="6"/>
    <n v="320"/>
  </r>
  <r>
    <x v="78"/>
    <x v="6"/>
    <s v="Bari"/>
    <x v="9"/>
    <x v="4"/>
    <n v="28"/>
    <x v="4"/>
    <n v="364"/>
  </r>
  <r>
    <x v="150"/>
    <x v="4"/>
    <s v="Bologna"/>
    <x v="3"/>
    <x v="7"/>
    <n v="46"/>
    <x v="7"/>
    <n v="874"/>
  </r>
  <r>
    <x v="151"/>
    <x v="6"/>
    <s v="Bari"/>
    <x v="6"/>
    <x v="6"/>
    <n v="49"/>
    <x v="6"/>
    <n v="392"/>
  </r>
  <r>
    <x v="152"/>
    <x v="8"/>
    <s v="Bologna"/>
    <x v="7"/>
    <x v="7"/>
    <n v="20"/>
    <x v="7"/>
    <n v="380"/>
  </r>
  <r>
    <x v="2"/>
    <x v="6"/>
    <s v="Bari"/>
    <x v="4"/>
    <x v="1"/>
    <n v="40"/>
    <x v="1"/>
    <n v="1000"/>
  </r>
  <r>
    <x v="109"/>
    <x v="9"/>
    <s v="Bologna"/>
    <x v="9"/>
    <x v="3"/>
    <n v="29"/>
    <x v="3"/>
    <n v="290"/>
  </r>
  <r>
    <x v="85"/>
    <x v="4"/>
    <s v="Bologna"/>
    <x v="0"/>
    <x v="2"/>
    <n v="14"/>
    <x v="2"/>
    <n v="154"/>
  </r>
  <r>
    <x v="114"/>
    <x v="3"/>
    <s v="Bologna"/>
    <x v="8"/>
    <x v="6"/>
    <n v="26"/>
    <x v="6"/>
    <n v="208"/>
  </r>
  <r>
    <x v="36"/>
    <x v="0"/>
    <s v="Napoli"/>
    <x v="9"/>
    <x v="3"/>
    <n v="35"/>
    <x v="3"/>
    <n v="350"/>
  </r>
  <r>
    <x v="153"/>
    <x v="9"/>
    <s v="Bologna"/>
    <x v="1"/>
    <x v="1"/>
    <n v="28"/>
    <x v="1"/>
    <n v="700"/>
  </r>
  <r>
    <x v="154"/>
    <x v="5"/>
    <s v="Bologna"/>
    <x v="7"/>
    <x v="8"/>
    <n v="8"/>
    <x v="8"/>
    <n v="40"/>
  </r>
  <r>
    <x v="39"/>
    <x v="5"/>
    <s v="Bologna"/>
    <x v="4"/>
    <x v="1"/>
    <n v="41"/>
    <x v="1"/>
    <n v="1025"/>
  </r>
  <r>
    <x v="155"/>
    <x v="0"/>
    <s v="Napoli"/>
    <x v="7"/>
    <x v="2"/>
    <n v="17"/>
    <x v="2"/>
    <n v="187"/>
  </r>
  <r>
    <x v="156"/>
    <x v="9"/>
    <s v="Bologna"/>
    <x v="0"/>
    <x v="2"/>
    <n v="10"/>
    <x v="2"/>
    <n v="110"/>
  </r>
  <r>
    <x v="157"/>
    <x v="6"/>
    <s v="Bari"/>
    <x v="9"/>
    <x v="1"/>
    <n v="28"/>
    <x v="1"/>
    <n v="700"/>
  </r>
  <r>
    <x v="132"/>
    <x v="3"/>
    <s v="Bologna"/>
    <x v="3"/>
    <x v="3"/>
    <n v="14"/>
    <x v="3"/>
    <n v="140"/>
  </r>
  <r>
    <x v="92"/>
    <x v="9"/>
    <s v="Bologna"/>
    <x v="8"/>
    <x v="3"/>
    <n v="16"/>
    <x v="3"/>
    <n v="160"/>
  </r>
  <r>
    <x v="158"/>
    <x v="0"/>
    <s v="Napoli"/>
    <x v="1"/>
    <x v="5"/>
    <n v="10"/>
    <x v="5"/>
    <n v="500"/>
  </r>
  <r>
    <x v="34"/>
    <x v="7"/>
    <s v="Roma"/>
    <x v="6"/>
    <x v="3"/>
    <n v="14"/>
    <x v="3"/>
    <n v="140"/>
  </r>
  <r>
    <x v="71"/>
    <x v="4"/>
    <s v="Bologna"/>
    <x v="2"/>
    <x v="6"/>
    <n v="35"/>
    <x v="6"/>
    <n v="280"/>
  </r>
  <r>
    <x v="159"/>
    <x v="3"/>
    <s v="Bologna"/>
    <x v="1"/>
    <x v="1"/>
    <n v="22"/>
    <x v="1"/>
    <n v="550"/>
  </r>
  <r>
    <x v="160"/>
    <x v="4"/>
    <s v="Bologna"/>
    <x v="7"/>
    <x v="1"/>
    <n v="47"/>
    <x v="1"/>
    <n v="1175"/>
  </r>
  <r>
    <x v="87"/>
    <x v="7"/>
    <s v="Roma"/>
    <x v="4"/>
    <x v="0"/>
    <n v="23"/>
    <x v="0"/>
    <n v="345"/>
  </r>
  <r>
    <x v="151"/>
    <x v="4"/>
    <s v="Bologna"/>
    <x v="2"/>
    <x v="1"/>
    <n v="13"/>
    <x v="1"/>
    <n v="325"/>
  </r>
  <r>
    <x v="161"/>
    <x v="2"/>
    <s v="Bologna"/>
    <x v="8"/>
    <x v="5"/>
    <n v="25"/>
    <x v="5"/>
    <n v="1250"/>
  </r>
  <r>
    <x v="122"/>
    <x v="8"/>
    <s v="Bologna"/>
    <x v="8"/>
    <x v="2"/>
    <n v="21"/>
    <x v="2"/>
    <n v="231"/>
  </r>
  <r>
    <x v="162"/>
    <x v="7"/>
    <s v="Roma"/>
    <x v="8"/>
    <x v="0"/>
    <n v="5"/>
    <x v="0"/>
    <n v="75"/>
  </r>
  <r>
    <x v="139"/>
    <x v="0"/>
    <s v="Napoli"/>
    <x v="5"/>
    <x v="9"/>
    <n v="13"/>
    <x v="9"/>
    <n v="26"/>
  </r>
  <r>
    <x v="163"/>
    <x v="5"/>
    <s v="Bologna"/>
    <x v="0"/>
    <x v="9"/>
    <n v="36"/>
    <x v="9"/>
    <n v="72"/>
  </r>
  <r>
    <x v="164"/>
    <x v="4"/>
    <s v="Bologna"/>
    <x v="0"/>
    <x v="8"/>
    <n v="15"/>
    <x v="8"/>
    <n v="75"/>
  </r>
  <r>
    <x v="165"/>
    <x v="0"/>
    <s v="Napoli"/>
    <x v="0"/>
    <x v="8"/>
    <n v="17"/>
    <x v="8"/>
    <n v="85"/>
  </r>
  <r>
    <x v="166"/>
    <x v="1"/>
    <s v="Milano"/>
    <x v="2"/>
    <x v="5"/>
    <n v="36"/>
    <x v="5"/>
    <n v="1800"/>
  </r>
  <r>
    <x v="82"/>
    <x v="8"/>
    <s v="Bologna"/>
    <x v="1"/>
    <x v="4"/>
    <n v="33"/>
    <x v="4"/>
    <n v="429"/>
  </r>
  <r>
    <x v="149"/>
    <x v="1"/>
    <s v="Milano"/>
    <x v="4"/>
    <x v="1"/>
    <n v="47"/>
    <x v="1"/>
    <n v="1175"/>
  </r>
  <r>
    <x v="14"/>
    <x v="1"/>
    <s v="Milano"/>
    <x v="5"/>
    <x v="9"/>
    <n v="28"/>
    <x v="9"/>
    <n v="56"/>
  </r>
  <r>
    <x v="154"/>
    <x v="7"/>
    <s v="Roma"/>
    <x v="7"/>
    <x v="3"/>
    <n v="10"/>
    <x v="3"/>
    <n v="100"/>
  </r>
  <r>
    <x v="167"/>
    <x v="8"/>
    <s v="Bologna"/>
    <x v="2"/>
    <x v="6"/>
    <n v="27"/>
    <x v="6"/>
    <n v="216"/>
  </r>
  <r>
    <x v="168"/>
    <x v="0"/>
    <s v="Napoli"/>
    <x v="3"/>
    <x v="8"/>
    <n v="7"/>
    <x v="8"/>
    <n v="35"/>
  </r>
  <r>
    <x v="14"/>
    <x v="6"/>
    <s v="Bari"/>
    <x v="1"/>
    <x v="8"/>
    <n v="11"/>
    <x v="8"/>
    <n v="55"/>
  </r>
  <r>
    <x v="169"/>
    <x v="7"/>
    <s v="Roma"/>
    <x v="6"/>
    <x v="6"/>
    <n v="22"/>
    <x v="6"/>
    <n v="176"/>
  </r>
  <r>
    <x v="153"/>
    <x v="7"/>
    <s v="Roma"/>
    <x v="1"/>
    <x v="8"/>
    <n v="7"/>
    <x v="8"/>
    <n v="35"/>
  </r>
  <r>
    <x v="79"/>
    <x v="9"/>
    <s v="Bologna"/>
    <x v="9"/>
    <x v="6"/>
    <n v="18"/>
    <x v="6"/>
    <n v="144"/>
  </r>
  <r>
    <x v="170"/>
    <x v="9"/>
    <s v="Bologna"/>
    <x v="2"/>
    <x v="9"/>
    <n v="40"/>
    <x v="9"/>
    <n v="80"/>
  </r>
  <r>
    <x v="152"/>
    <x v="0"/>
    <s v="Napoli"/>
    <x v="2"/>
    <x v="3"/>
    <n v="40"/>
    <x v="3"/>
    <n v="400"/>
  </r>
  <r>
    <x v="171"/>
    <x v="0"/>
    <s v="Napoli"/>
    <x v="6"/>
    <x v="3"/>
    <n v="14"/>
    <x v="3"/>
    <n v="140"/>
  </r>
  <r>
    <x v="1"/>
    <x v="3"/>
    <s v="Bologna"/>
    <x v="5"/>
    <x v="8"/>
    <n v="1"/>
    <x v="8"/>
    <n v="5"/>
  </r>
  <r>
    <x v="67"/>
    <x v="3"/>
    <s v="Bologna"/>
    <x v="5"/>
    <x v="7"/>
    <n v="25"/>
    <x v="7"/>
    <n v="475"/>
  </r>
  <r>
    <x v="172"/>
    <x v="3"/>
    <s v="Bologna"/>
    <x v="5"/>
    <x v="7"/>
    <n v="9"/>
    <x v="7"/>
    <n v="171"/>
  </r>
  <r>
    <x v="173"/>
    <x v="8"/>
    <s v="Bologna"/>
    <x v="7"/>
    <x v="2"/>
    <n v="35"/>
    <x v="2"/>
    <n v="385"/>
  </r>
  <r>
    <x v="135"/>
    <x v="4"/>
    <s v="Bologna"/>
    <x v="5"/>
    <x v="9"/>
    <n v="48"/>
    <x v="9"/>
    <n v="96"/>
  </r>
  <r>
    <x v="36"/>
    <x v="3"/>
    <s v="Bologna"/>
    <x v="7"/>
    <x v="1"/>
    <n v="18"/>
    <x v="1"/>
    <n v="450"/>
  </r>
  <r>
    <x v="174"/>
    <x v="1"/>
    <s v="Milano"/>
    <x v="2"/>
    <x v="2"/>
    <n v="38"/>
    <x v="2"/>
    <n v="418"/>
  </r>
  <r>
    <x v="175"/>
    <x v="0"/>
    <s v="Napoli"/>
    <x v="4"/>
    <x v="8"/>
    <n v="38"/>
    <x v="8"/>
    <n v="190"/>
  </r>
  <r>
    <x v="20"/>
    <x v="8"/>
    <s v="Bologna"/>
    <x v="0"/>
    <x v="6"/>
    <n v="49"/>
    <x v="6"/>
    <n v="392"/>
  </r>
  <r>
    <x v="176"/>
    <x v="4"/>
    <s v="Bologna"/>
    <x v="2"/>
    <x v="8"/>
    <n v="12"/>
    <x v="8"/>
    <n v="60"/>
  </r>
  <r>
    <x v="35"/>
    <x v="9"/>
    <s v="Bologna"/>
    <x v="3"/>
    <x v="8"/>
    <n v="3"/>
    <x v="8"/>
    <n v="15"/>
  </r>
  <r>
    <x v="10"/>
    <x v="5"/>
    <s v="Bologna"/>
    <x v="7"/>
    <x v="2"/>
    <n v="1"/>
    <x v="2"/>
    <n v="11"/>
  </r>
  <r>
    <x v="177"/>
    <x v="0"/>
    <s v="Napoli"/>
    <x v="4"/>
    <x v="3"/>
    <n v="36"/>
    <x v="3"/>
    <n v="360"/>
  </r>
  <r>
    <x v="58"/>
    <x v="9"/>
    <s v="Bologna"/>
    <x v="8"/>
    <x v="0"/>
    <n v="7"/>
    <x v="0"/>
    <n v="105"/>
  </r>
  <r>
    <x v="178"/>
    <x v="0"/>
    <s v="Napoli"/>
    <x v="9"/>
    <x v="3"/>
    <n v="14"/>
    <x v="3"/>
    <n v="140"/>
  </r>
  <r>
    <x v="138"/>
    <x v="7"/>
    <s v="Roma"/>
    <x v="7"/>
    <x v="5"/>
    <n v="20"/>
    <x v="5"/>
    <n v="1000"/>
  </r>
  <r>
    <x v="107"/>
    <x v="7"/>
    <s v="Roma"/>
    <x v="0"/>
    <x v="6"/>
    <n v="44"/>
    <x v="6"/>
    <n v="352"/>
  </r>
  <r>
    <x v="179"/>
    <x v="3"/>
    <s v="Bologna"/>
    <x v="6"/>
    <x v="8"/>
    <n v="13"/>
    <x v="8"/>
    <n v="65"/>
  </r>
  <r>
    <x v="24"/>
    <x v="6"/>
    <s v="Bari"/>
    <x v="1"/>
    <x v="3"/>
    <n v="29"/>
    <x v="3"/>
    <n v="290"/>
  </r>
  <r>
    <x v="120"/>
    <x v="0"/>
    <s v="Napoli"/>
    <x v="8"/>
    <x v="1"/>
    <n v="6"/>
    <x v="1"/>
    <n v="150"/>
  </r>
  <r>
    <x v="180"/>
    <x v="9"/>
    <s v="Bologna"/>
    <x v="1"/>
    <x v="4"/>
    <n v="21"/>
    <x v="4"/>
    <n v="273"/>
  </r>
  <r>
    <x v="22"/>
    <x v="7"/>
    <s v="Roma"/>
    <x v="8"/>
    <x v="0"/>
    <n v="9"/>
    <x v="0"/>
    <n v="135"/>
  </r>
  <r>
    <x v="118"/>
    <x v="3"/>
    <s v="Bologna"/>
    <x v="3"/>
    <x v="5"/>
    <n v="35"/>
    <x v="5"/>
    <n v="1750"/>
  </r>
  <r>
    <x v="114"/>
    <x v="6"/>
    <s v="Bari"/>
    <x v="1"/>
    <x v="7"/>
    <n v="27"/>
    <x v="7"/>
    <n v="513"/>
  </r>
  <r>
    <x v="181"/>
    <x v="6"/>
    <s v="Bari"/>
    <x v="5"/>
    <x v="9"/>
    <n v="47"/>
    <x v="9"/>
    <n v="94"/>
  </r>
  <r>
    <x v="119"/>
    <x v="9"/>
    <s v="Bologna"/>
    <x v="9"/>
    <x v="8"/>
    <n v="45"/>
    <x v="8"/>
    <n v="225"/>
  </r>
  <r>
    <x v="175"/>
    <x v="7"/>
    <s v="Roma"/>
    <x v="3"/>
    <x v="4"/>
    <n v="1"/>
    <x v="4"/>
    <n v="13"/>
  </r>
  <r>
    <x v="99"/>
    <x v="4"/>
    <s v="Bologna"/>
    <x v="8"/>
    <x v="5"/>
    <n v="19"/>
    <x v="5"/>
    <n v="950"/>
  </r>
  <r>
    <x v="141"/>
    <x v="6"/>
    <s v="Bari"/>
    <x v="0"/>
    <x v="8"/>
    <n v="38"/>
    <x v="8"/>
    <n v="190"/>
  </r>
  <r>
    <x v="34"/>
    <x v="3"/>
    <s v="Bologna"/>
    <x v="4"/>
    <x v="1"/>
    <n v="16"/>
    <x v="1"/>
    <n v="400"/>
  </r>
  <r>
    <x v="182"/>
    <x v="5"/>
    <s v="Bologna"/>
    <x v="0"/>
    <x v="6"/>
    <n v="47"/>
    <x v="6"/>
    <n v="376"/>
  </r>
  <r>
    <x v="183"/>
    <x v="8"/>
    <s v="Bologna"/>
    <x v="5"/>
    <x v="7"/>
    <n v="25"/>
    <x v="7"/>
    <n v="475"/>
  </r>
  <r>
    <x v="23"/>
    <x v="1"/>
    <s v="Milano"/>
    <x v="8"/>
    <x v="1"/>
    <n v="41"/>
    <x v="1"/>
    <n v="1025"/>
  </r>
  <r>
    <x v="14"/>
    <x v="1"/>
    <s v="Milano"/>
    <x v="7"/>
    <x v="0"/>
    <n v="36"/>
    <x v="0"/>
    <n v="540"/>
  </r>
  <r>
    <x v="42"/>
    <x v="2"/>
    <s v="Bologna"/>
    <x v="4"/>
    <x v="8"/>
    <n v="11"/>
    <x v="8"/>
    <n v="55"/>
  </r>
  <r>
    <x v="89"/>
    <x v="5"/>
    <s v="Bologna"/>
    <x v="0"/>
    <x v="5"/>
    <n v="21"/>
    <x v="5"/>
    <n v="1050"/>
  </r>
  <r>
    <x v="97"/>
    <x v="8"/>
    <s v="Bologna"/>
    <x v="1"/>
    <x v="4"/>
    <n v="3"/>
    <x v="4"/>
    <n v="39"/>
  </r>
  <r>
    <x v="184"/>
    <x v="3"/>
    <s v="Bologna"/>
    <x v="3"/>
    <x v="4"/>
    <n v="23"/>
    <x v="4"/>
    <n v="299"/>
  </r>
  <r>
    <x v="94"/>
    <x v="2"/>
    <s v="Bologna"/>
    <x v="4"/>
    <x v="0"/>
    <n v="21"/>
    <x v="0"/>
    <n v="315"/>
  </r>
  <r>
    <x v="185"/>
    <x v="6"/>
    <s v="Bari"/>
    <x v="4"/>
    <x v="6"/>
    <n v="5"/>
    <x v="6"/>
    <n v="40"/>
  </r>
  <r>
    <x v="39"/>
    <x v="1"/>
    <s v="Milano"/>
    <x v="0"/>
    <x v="2"/>
    <n v="48"/>
    <x v="2"/>
    <n v="528"/>
  </r>
  <r>
    <x v="186"/>
    <x v="1"/>
    <s v="Milano"/>
    <x v="2"/>
    <x v="8"/>
    <n v="9"/>
    <x v="8"/>
    <n v="45"/>
  </r>
  <r>
    <x v="29"/>
    <x v="2"/>
    <s v="Bologna"/>
    <x v="9"/>
    <x v="0"/>
    <n v="29"/>
    <x v="0"/>
    <n v="435"/>
  </r>
  <r>
    <x v="187"/>
    <x v="6"/>
    <s v="Bari"/>
    <x v="2"/>
    <x v="9"/>
    <n v="24"/>
    <x v="9"/>
    <n v="48"/>
  </r>
  <r>
    <x v="117"/>
    <x v="0"/>
    <s v="Napoli"/>
    <x v="6"/>
    <x v="4"/>
    <n v="18"/>
    <x v="4"/>
    <n v="234"/>
  </r>
  <r>
    <x v="145"/>
    <x v="0"/>
    <s v="Napoli"/>
    <x v="3"/>
    <x v="5"/>
    <n v="28"/>
    <x v="5"/>
    <n v="1400"/>
  </r>
  <r>
    <x v="10"/>
    <x v="1"/>
    <s v="Milano"/>
    <x v="0"/>
    <x v="8"/>
    <n v="37"/>
    <x v="8"/>
    <n v="185"/>
  </r>
  <r>
    <x v="17"/>
    <x v="6"/>
    <s v="Bari"/>
    <x v="9"/>
    <x v="2"/>
    <n v="44"/>
    <x v="2"/>
    <n v="484"/>
  </r>
  <r>
    <x v="188"/>
    <x v="0"/>
    <s v="Napoli"/>
    <x v="6"/>
    <x v="0"/>
    <n v="11"/>
    <x v="0"/>
    <n v="165"/>
  </r>
  <r>
    <x v="129"/>
    <x v="6"/>
    <s v="Bari"/>
    <x v="4"/>
    <x v="1"/>
    <n v="31"/>
    <x v="1"/>
    <n v="775"/>
  </r>
  <r>
    <x v="51"/>
    <x v="0"/>
    <s v="Napoli"/>
    <x v="1"/>
    <x v="0"/>
    <n v="27"/>
    <x v="0"/>
    <n v="405"/>
  </r>
  <r>
    <x v="189"/>
    <x v="7"/>
    <s v="Roma"/>
    <x v="2"/>
    <x v="8"/>
    <n v="42"/>
    <x v="8"/>
    <n v="210"/>
  </r>
  <r>
    <x v="190"/>
    <x v="4"/>
    <s v="Bologna"/>
    <x v="5"/>
    <x v="3"/>
    <n v="18"/>
    <x v="3"/>
    <n v="180"/>
  </r>
  <r>
    <x v="32"/>
    <x v="7"/>
    <s v="Roma"/>
    <x v="2"/>
    <x v="7"/>
    <n v="35"/>
    <x v="7"/>
    <n v="665"/>
  </r>
  <r>
    <x v="191"/>
    <x v="9"/>
    <s v="Bologna"/>
    <x v="1"/>
    <x v="8"/>
    <n v="30"/>
    <x v="8"/>
    <n v="150"/>
  </r>
  <r>
    <x v="120"/>
    <x v="7"/>
    <s v="Roma"/>
    <x v="5"/>
    <x v="3"/>
    <n v="2"/>
    <x v="3"/>
    <n v="20"/>
  </r>
  <r>
    <x v="72"/>
    <x v="2"/>
    <s v="Bologna"/>
    <x v="2"/>
    <x v="0"/>
    <n v="35"/>
    <x v="0"/>
    <n v="525"/>
  </r>
  <r>
    <x v="6"/>
    <x v="7"/>
    <s v="Roma"/>
    <x v="8"/>
    <x v="5"/>
    <n v="39"/>
    <x v="5"/>
    <n v="1950"/>
  </r>
  <r>
    <x v="192"/>
    <x v="1"/>
    <s v="Milano"/>
    <x v="2"/>
    <x v="7"/>
    <n v="20"/>
    <x v="7"/>
    <n v="380"/>
  </r>
  <r>
    <x v="193"/>
    <x v="3"/>
    <s v="Bologna"/>
    <x v="4"/>
    <x v="0"/>
    <n v="20"/>
    <x v="0"/>
    <n v="300"/>
  </r>
  <r>
    <x v="67"/>
    <x v="4"/>
    <s v="Bologna"/>
    <x v="1"/>
    <x v="3"/>
    <n v="41"/>
    <x v="3"/>
    <n v="410"/>
  </r>
  <r>
    <x v="157"/>
    <x v="5"/>
    <s v="Bologna"/>
    <x v="9"/>
    <x v="1"/>
    <n v="40"/>
    <x v="1"/>
    <n v="1000"/>
  </r>
  <r>
    <x v="109"/>
    <x v="3"/>
    <s v="Bologna"/>
    <x v="6"/>
    <x v="8"/>
    <n v="36"/>
    <x v="8"/>
    <n v="180"/>
  </r>
  <r>
    <x v="168"/>
    <x v="5"/>
    <s v="Bologna"/>
    <x v="2"/>
    <x v="9"/>
    <n v="2"/>
    <x v="9"/>
    <n v="4"/>
  </r>
  <r>
    <x v="157"/>
    <x v="1"/>
    <s v="Milano"/>
    <x v="4"/>
    <x v="4"/>
    <n v="15"/>
    <x v="4"/>
    <n v="195"/>
  </r>
  <r>
    <x v="43"/>
    <x v="3"/>
    <s v="Bologna"/>
    <x v="7"/>
    <x v="6"/>
    <n v="48"/>
    <x v="6"/>
    <n v="384"/>
  </r>
  <r>
    <x v="194"/>
    <x v="5"/>
    <s v="Bologna"/>
    <x v="9"/>
    <x v="5"/>
    <n v="47"/>
    <x v="5"/>
    <n v="2350"/>
  </r>
  <r>
    <x v="195"/>
    <x v="8"/>
    <s v="Bologna"/>
    <x v="0"/>
    <x v="0"/>
    <n v="32"/>
    <x v="0"/>
    <n v="480"/>
  </r>
  <r>
    <x v="196"/>
    <x v="4"/>
    <s v="Bologna"/>
    <x v="9"/>
    <x v="4"/>
    <n v="16"/>
    <x v="4"/>
    <n v="208"/>
  </r>
  <r>
    <x v="40"/>
    <x v="6"/>
    <s v="Bari"/>
    <x v="4"/>
    <x v="8"/>
    <n v="44"/>
    <x v="8"/>
    <n v="220"/>
  </r>
  <r>
    <x v="197"/>
    <x v="0"/>
    <s v="Napoli"/>
    <x v="2"/>
    <x v="7"/>
    <n v="45"/>
    <x v="7"/>
    <n v="855"/>
  </r>
  <r>
    <x v="15"/>
    <x v="3"/>
    <s v="Bologna"/>
    <x v="1"/>
    <x v="9"/>
    <n v="18"/>
    <x v="9"/>
    <n v="36"/>
  </r>
  <r>
    <x v="198"/>
    <x v="0"/>
    <s v="Napoli"/>
    <x v="0"/>
    <x v="3"/>
    <n v="3"/>
    <x v="3"/>
    <n v="30"/>
  </r>
  <r>
    <x v="42"/>
    <x v="5"/>
    <s v="Bologna"/>
    <x v="4"/>
    <x v="7"/>
    <n v="9"/>
    <x v="7"/>
    <n v="171"/>
  </r>
  <r>
    <x v="199"/>
    <x v="1"/>
    <s v="Milano"/>
    <x v="1"/>
    <x v="7"/>
    <n v="17"/>
    <x v="7"/>
    <n v="323"/>
  </r>
  <r>
    <x v="61"/>
    <x v="2"/>
    <s v="Bologna"/>
    <x v="1"/>
    <x v="9"/>
    <n v="24"/>
    <x v="9"/>
    <n v="48"/>
  </r>
  <r>
    <x v="200"/>
    <x v="8"/>
    <s v="Bologna"/>
    <x v="7"/>
    <x v="5"/>
    <n v="13"/>
    <x v="5"/>
    <n v="650"/>
  </r>
  <r>
    <x v="104"/>
    <x v="5"/>
    <s v="Bologna"/>
    <x v="9"/>
    <x v="8"/>
    <n v="41"/>
    <x v="8"/>
    <n v="205"/>
  </r>
  <r>
    <x v="40"/>
    <x v="6"/>
    <s v="Bari"/>
    <x v="5"/>
    <x v="7"/>
    <n v="35"/>
    <x v="7"/>
    <n v="665"/>
  </r>
  <r>
    <x v="201"/>
    <x v="0"/>
    <s v="Napoli"/>
    <x v="6"/>
    <x v="2"/>
    <n v="18"/>
    <x v="2"/>
    <n v="198"/>
  </r>
  <r>
    <x v="202"/>
    <x v="5"/>
    <s v="Bologna"/>
    <x v="7"/>
    <x v="5"/>
    <n v="15"/>
    <x v="5"/>
    <n v="750"/>
  </r>
  <r>
    <x v="115"/>
    <x v="5"/>
    <s v="Bologna"/>
    <x v="3"/>
    <x v="9"/>
    <n v="2"/>
    <x v="9"/>
    <n v="4"/>
  </r>
  <r>
    <x v="203"/>
    <x v="5"/>
    <s v="Bologna"/>
    <x v="7"/>
    <x v="1"/>
    <n v="32"/>
    <x v="1"/>
    <n v="800"/>
  </r>
  <r>
    <x v="130"/>
    <x v="1"/>
    <s v="Milano"/>
    <x v="0"/>
    <x v="0"/>
    <n v="16"/>
    <x v="0"/>
    <n v="240"/>
  </r>
  <r>
    <x v="200"/>
    <x v="8"/>
    <s v="Bologna"/>
    <x v="0"/>
    <x v="9"/>
    <n v="37"/>
    <x v="9"/>
    <n v="74"/>
  </r>
  <r>
    <x v="171"/>
    <x v="6"/>
    <s v="Bari"/>
    <x v="8"/>
    <x v="2"/>
    <n v="18"/>
    <x v="2"/>
    <n v="198"/>
  </r>
  <r>
    <x v="35"/>
    <x v="1"/>
    <s v="Milano"/>
    <x v="6"/>
    <x v="1"/>
    <n v="9"/>
    <x v="1"/>
    <n v="225"/>
  </r>
  <r>
    <x v="162"/>
    <x v="7"/>
    <s v="Roma"/>
    <x v="6"/>
    <x v="5"/>
    <n v="17"/>
    <x v="5"/>
    <n v="850"/>
  </r>
  <r>
    <x v="204"/>
    <x v="4"/>
    <s v="Bologna"/>
    <x v="6"/>
    <x v="6"/>
    <n v="7"/>
    <x v="6"/>
    <n v="56"/>
  </r>
  <r>
    <x v="150"/>
    <x v="7"/>
    <s v="Roma"/>
    <x v="4"/>
    <x v="8"/>
    <n v="42"/>
    <x v="8"/>
    <n v="210"/>
  </r>
  <r>
    <x v="95"/>
    <x v="4"/>
    <s v="Bologna"/>
    <x v="1"/>
    <x v="3"/>
    <n v="4"/>
    <x v="3"/>
    <n v="40"/>
  </r>
  <r>
    <x v="11"/>
    <x v="8"/>
    <s v="Bologna"/>
    <x v="4"/>
    <x v="6"/>
    <n v="5"/>
    <x v="6"/>
    <n v="40"/>
  </r>
  <r>
    <x v="205"/>
    <x v="1"/>
    <s v="Milano"/>
    <x v="7"/>
    <x v="3"/>
    <n v="28"/>
    <x v="3"/>
    <n v="280"/>
  </r>
  <r>
    <x v="51"/>
    <x v="3"/>
    <s v="Bologna"/>
    <x v="6"/>
    <x v="7"/>
    <n v="40"/>
    <x v="7"/>
    <n v="760"/>
  </r>
  <r>
    <x v="58"/>
    <x v="7"/>
    <s v="Roma"/>
    <x v="3"/>
    <x v="6"/>
    <n v="2"/>
    <x v="6"/>
    <n v="16"/>
  </r>
  <r>
    <x v="206"/>
    <x v="0"/>
    <s v="Napoli"/>
    <x v="5"/>
    <x v="5"/>
    <n v="34"/>
    <x v="5"/>
    <n v="1700"/>
  </r>
  <r>
    <x v="159"/>
    <x v="5"/>
    <s v="Bologna"/>
    <x v="1"/>
    <x v="4"/>
    <n v="33"/>
    <x v="4"/>
    <n v="429"/>
  </r>
  <r>
    <x v="50"/>
    <x v="6"/>
    <s v="Bari"/>
    <x v="7"/>
    <x v="6"/>
    <n v="37"/>
    <x v="6"/>
    <n v="296"/>
  </r>
  <r>
    <x v="136"/>
    <x v="6"/>
    <s v="Bari"/>
    <x v="4"/>
    <x v="2"/>
    <n v="33"/>
    <x v="2"/>
    <n v="363"/>
  </r>
  <r>
    <x v="207"/>
    <x v="5"/>
    <s v="Bologna"/>
    <x v="8"/>
    <x v="6"/>
    <n v="2"/>
    <x v="6"/>
    <n v="16"/>
  </r>
  <r>
    <x v="208"/>
    <x v="6"/>
    <s v="Bari"/>
    <x v="1"/>
    <x v="3"/>
    <n v="18"/>
    <x v="3"/>
    <n v="180"/>
  </r>
  <r>
    <x v="19"/>
    <x v="4"/>
    <s v="Bologna"/>
    <x v="0"/>
    <x v="7"/>
    <n v="8"/>
    <x v="7"/>
    <n v="152"/>
  </r>
  <r>
    <x v="5"/>
    <x v="4"/>
    <s v="Bologna"/>
    <x v="3"/>
    <x v="4"/>
    <n v="16"/>
    <x v="4"/>
    <n v="208"/>
  </r>
  <r>
    <x v="141"/>
    <x v="0"/>
    <s v="Napoli"/>
    <x v="7"/>
    <x v="7"/>
    <n v="28"/>
    <x v="7"/>
    <n v="532"/>
  </r>
  <r>
    <x v="136"/>
    <x v="6"/>
    <s v="Bari"/>
    <x v="2"/>
    <x v="7"/>
    <n v="44"/>
    <x v="7"/>
    <n v="836"/>
  </r>
  <r>
    <x v="209"/>
    <x v="4"/>
    <s v="Bologna"/>
    <x v="0"/>
    <x v="7"/>
    <n v="48"/>
    <x v="7"/>
    <n v="912"/>
  </r>
  <r>
    <x v="210"/>
    <x v="8"/>
    <s v="Bologna"/>
    <x v="2"/>
    <x v="4"/>
    <n v="9"/>
    <x v="4"/>
    <n v="117"/>
  </r>
  <r>
    <x v="1"/>
    <x v="9"/>
    <s v="Bologna"/>
    <x v="1"/>
    <x v="5"/>
    <n v="43"/>
    <x v="5"/>
    <n v="2150"/>
  </r>
  <r>
    <x v="211"/>
    <x v="4"/>
    <s v="Bologna"/>
    <x v="5"/>
    <x v="0"/>
    <n v="16"/>
    <x v="0"/>
    <n v="240"/>
  </r>
  <r>
    <x v="28"/>
    <x v="2"/>
    <s v="Bologna"/>
    <x v="9"/>
    <x v="2"/>
    <n v="27"/>
    <x v="2"/>
    <n v="297"/>
  </r>
  <r>
    <x v="201"/>
    <x v="1"/>
    <s v="Milano"/>
    <x v="7"/>
    <x v="6"/>
    <n v="23"/>
    <x v="6"/>
    <n v="184"/>
  </r>
  <r>
    <x v="188"/>
    <x v="0"/>
    <s v="Napoli"/>
    <x v="1"/>
    <x v="8"/>
    <n v="33"/>
    <x v="8"/>
    <n v="165"/>
  </r>
  <r>
    <x v="8"/>
    <x v="1"/>
    <s v="Milano"/>
    <x v="2"/>
    <x v="9"/>
    <n v="42"/>
    <x v="9"/>
    <n v="84"/>
  </r>
  <r>
    <x v="212"/>
    <x v="6"/>
    <s v="Bari"/>
    <x v="1"/>
    <x v="8"/>
    <n v="2"/>
    <x v="8"/>
    <n v="10"/>
  </r>
  <r>
    <x v="213"/>
    <x v="6"/>
    <s v="Bari"/>
    <x v="4"/>
    <x v="7"/>
    <n v="47"/>
    <x v="7"/>
    <n v="893"/>
  </r>
  <r>
    <x v="214"/>
    <x v="0"/>
    <s v="Napoli"/>
    <x v="6"/>
    <x v="3"/>
    <n v="31"/>
    <x v="3"/>
    <n v="310"/>
  </r>
  <r>
    <x v="11"/>
    <x v="2"/>
    <s v="Bologna"/>
    <x v="3"/>
    <x v="6"/>
    <n v="16"/>
    <x v="6"/>
    <n v="128"/>
  </r>
  <r>
    <x v="24"/>
    <x v="0"/>
    <s v="Napoli"/>
    <x v="3"/>
    <x v="9"/>
    <n v="24"/>
    <x v="9"/>
    <n v="48"/>
  </r>
  <r>
    <x v="181"/>
    <x v="7"/>
    <s v="Roma"/>
    <x v="7"/>
    <x v="1"/>
    <n v="42"/>
    <x v="1"/>
    <n v="1050"/>
  </r>
  <r>
    <x v="165"/>
    <x v="4"/>
    <s v="Bologna"/>
    <x v="5"/>
    <x v="2"/>
    <n v="1"/>
    <x v="2"/>
    <n v="11"/>
  </r>
  <r>
    <x v="212"/>
    <x v="0"/>
    <s v="Napoli"/>
    <x v="2"/>
    <x v="2"/>
    <n v="37"/>
    <x v="2"/>
    <n v="407"/>
  </r>
  <r>
    <x v="21"/>
    <x v="0"/>
    <s v="Napoli"/>
    <x v="0"/>
    <x v="7"/>
    <n v="48"/>
    <x v="7"/>
    <n v="912"/>
  </r>
  <r>
    <x v="210"/>
    <x v="9"/>
    <s v="Bologna"/>
    <x v="0"/>
    <x v="3"/>
    <n v="39"/>
    <x v="3"/>
    <n v="390"/>
  </r>
  <r>
    <x v="215"/>
    <x v="6"/>
    <s v="Bari"/>
    <x v="4"/>
    <x v="8"/>
    <n v="38"/>
    <x v="8"/>
    <n v="190"/>
  </r>
  <r>
    <x v="60"/>
    <x v="2"/>
    <s v="Bologna"/>
    <x v="1"/>
    <x v="6"/>
    <n v="11"/>
    <x v="6"/>
    <n v="88"/>
  </r>
  <r>
    <x v="52"/>
    <x v="4"/>
    <s v="Bologna"/>
    <x v="3"/>
    <x v="4"/>
    <n v="8"/>
    <x v="4"/>
    <n v="104"/>
  </r>
  <r>
    <x v="129"/>
    <x v="4"/>
    <s v="Bologna"/>
    <x v="6"/>
    <x v="4"/>
    <n v="46"/>
    <x v="4"/>
    <n v="598"/>
  </r>
  <r>
    <x v="128"/>
    <x v="0"/>
    <s v="Napoli"/>
    <x v="1"/>
    <x v="3"/>
    <n v="10"/>
    <x v="3"/>
    <n v="100"/>
  </r>
  <r>
    <x v="124"/>
    <x v="9"/>
    <s v="Bologna"/>
    <x v="7"/>
    <x v="9"/>
    <n v="12"/>
    <x v="9"/>
    <n v="24"/>
  </r>
  <r>
    <x v="178"/>
    <x v="1"/>
    <s v="Milano"/>
    <x v="9"/>
    <x v="4"/>
    <n v="48"/>
    <x v="4"/>
    <n v="624"/>
  </r>
  <r>
    <x v="110"/>
    <x v="4"/>
    <s v="Bologna"/>
    <x v="8"/>
    <x v="9"/>
    <n v="8"/>
    <x v="9"/>
    <n v="16"/>
  </r>
  <r>
    <x v="99"/>
    <x v="3"/>
    <s v="Bologna"/>
    <x v="3"/>
    <x v="2"/>
    <n v="30"/>
    <x v="2"/>
    <n v="330"/>
  </r>
  <r>
    <x v="59"/>
    <x v="8"/>
    <s v="Bologna"/>
    <x v="2"/>
    <x v="0"/>
    <n v="18"/>
    <x v="0"/>
    <n v="270"/>
  </r>
  <r>
    <x v="57"/>
    <x v="5"/>
    <s v="Bologna"/>
    <x v="3"/>
    <x v="7"/>
    <n v="13"/>
    <x v="7"/>
    <n v="247"/>
  </r>
  <r>
    <x v="189"/>
    <x v="0"/>
    <s v="Napoli"/>
    <x v="8"/>
    <x v="3"/>
    <n v="18"/>
    <x v="3"/>
    <n v="180"/>
  </r>
  <r>
    <x v="91"/>
    <x v="2"/>
    <s v="Bologna"/>
    <x v="9"/>
    <x v="8"/>
    <n v="44"/>
    <x v="8"/>
    <n v="220"/>
  </r>
  <r>
    <x v="4"/>
    <x v="1"/>
    <s v="Milano"/>
    <x v="1"/>
    <x v="9"/>
    <n v="23"/>
    <x v="9"/>
    <n v="46"/>
  </r>
  <r>
    <x v="199"/>
    <x v="3"/>
    <s v="Bologna"/>
    <x v="9"/>
    <x v="2"/>
    <n v="46"/>
    <x v="2"/>
    <n v="506"/>
  </r>
  <r>
    <x v="74"/>
    <x v="3"/>
    <s v="Bologna"/>
    <x v="4"/>
    <x v="9"/>
    <n v="6"/>
    <x v="9"/>
    <n v="12"/>
  </r>
  <r>
    <x v="200"/>
    <x v="4"/>
    <s v="Bologna"/>
    <x v="0"/>
    <x v="3"/>
    <n v="28"/>
    <x v="3"/>
    <n v="280"/>
  </r>
  <r>
    <x v="169"/>
    <x v="9"/>
    <s v="Bologna"/>
    <x v="6"/>
    <x v="2"/>
    <n v="16"/>
    <x v="2"/>
    <n v="176"/>
  </r>
  <r>
    <x v="204"/>
    <x v="0"/>
    <s v="Napoli"/>
    <x v="2"/>
    <x v="4"/>
    <n v="22"/>
    <x v="4"/>
    <n v="286"/>
  </r>
  <r>
    <x v="161"/>
    <x v="4"/>
    <s v="Bologna"/>
    <x v="3"/>
    <x v="0"/>
    <n v="9"/>
    <x v="0"/>
    <n v="135"/>
  </r>
  <r>
    <x v="58"/>
    <x v="5"/>
    <s v="Bologna"/>
    <x v="1"/>
    <x v="5"/>
    <n v="28"/>
    <x v="5"/>
    <n v="1400"/>
  </r>
  <r>
    <x v="148"/>
    <x v="2"/>
    <s v="Bologna"/>
    <x v="2"/>
    <x v="3"/>
    <n v="49"/>
    <x v="3"/>
    <n v="490"/>
  </r>
  <r>
    <x v="216"/>
    <x v="6"/>
    <s v="Bari"/>
    <x v="6"/>
    <x v="3"/>
    <n v="36"/>
    <x v="3"/>
    <n v="360"/>
  </r>
  <r>
    <x v="188"/>
    <x v="9"/>
    <s v="Bologna"/>
    <x v="8"/>
    <x v="3"/>
    <n v="1"/>
    <x v="3"/>
    <n v="10"/>
  </r>
  <r>
    <x v="217"/>
    <x v="5"/>
    <s v="Bologna"/>
    <x v="4"/>
    <x v="0"/>
    <n v="6"/>
    <x v="0"/>
    <n v="90"/>
  </r>
  <r>
    <x v="165"/>
    <x v="2"/>
    <s v="Bologna"/>
    <x v="7"/>
    <x v="3"/>
    <n v="14"/>
    <x v="3"/>
    <n v="140"/>
  </r>
  <r>
    <x v="174"/>
    <x v="8"/>
    <s v="Bologna"/>
    <x v="3"/>
    <x v="1"/>
    <n v="33"/>
    <x v="1"/>
    <n v="825"/>
  </r>
  <r>
    <x v="23"/>
    <x v="9"/>
    <s v="Bologna"/>
    <x v="9"/>
    <x v="6"/>
    <n v="13"/>
    <x v="6"/>
    <n v="104"/>
  </r>
  <r>
    <x v="218"/>
    <x v="0"/>
    <s v="Napoli"/>
    <x v="6"/>
    <x v="0"/>
    <n v="19"/>
    <x v="0"/>
    <n v="285"/>
  </r>
  <r>
    <x v="128"/>
    <x v="9"/>
    <s v="Bologna"/>
    <x v="4"/>
    <x v="5"/>
    <n v="39"/>
    <x v="5"/>
    <n v="1950"/>
  </r>
  <r>
    <x v="83"/>
    <x v="2"/>
    <s v="Bologna"/>
    <x v="0"/>
    <x v="7"/>
    <n v="48"/>
    <x v="7"/>
    <n v="912"/>
  </r>
  <r>
    <x v="90"/>
    <x v="8"/>
    <s v="Bologna"/>
    <x v="0"/>
    <x v="7"/>
    <n v="7"/>
    <x v="7"/>
    <n v="133"/>
  </r>
  <r>
    <x v="40"/>
    <x v="5"/>
    <s v="Bologna"/>
    <x v="3"/>
    <x v="5"/>
    <n v="36"/>
    <x v="5"/>
    <n v="1800"/>
  </r>
  <r>
    <x v="201"/>
    <x v="9"/>
    <s v="Bologna"/>
    <x v="1"/>
    <x v="4"/>
    <n v="24"/>
    <x v="4"/>
    <n v="312"/>
  </r>
  <r>
    <x v="150"/>
    <x v="6"/>
    <s v="Bari"/>
    <x v="2"/>
    <x v="4"/>
    <n v="36"/>
    <x v="4"/>
    <n v="468"/>
  </r>
  <r>
    <x v="88"/>
    <x v="5"/>
    <s v="Bologna"/>
    <x v="9"/>
    <x v="8"/>
    <n v="13"/>
    <x v="8"/>
    <n v="65"/>
  </r>
  <r>
    <x v="38"/>
    <x v="7"/>
    <s v="Roma"/>
    <x v="1"/>
    <x v="7"/>
    <n v="8"/>
    <x v="7"/>
    <n v="152"/>
  </r>
  <r>
    <x v="166"/>
    <x v="6"/>
    <s v="Bari"/>
    <x v="6"/>
    <x v="1"/>
    <n v="45"/>
    <x v="1"/>
    <n v="1125"/>
  </r>
  <r>
    <x v="25"/>
    <x v="9"/>
    <s v="Bologna"/>
    <x v="3"/>
    <x v="4"/>
    <n v="23"/>
    <x v="4"/>
    <n v="299"/>
  </r>
  <r>
    <x v="199"/>
    <x v="0"/>
    <s v="Napoli"/>
    <x v="8"/>
    <x v="8"/>
    <n v="33"/>
    <x v="8"/>
    <n v="165"/>
  </r>
  <r>
    <x v="67"/>
    <x v="3"/>
    <s v="Bologna"/>
    <x v="2"/>
    <x v="0"/>
    <n v="44"/>
    <x v="0"/>
    <n v="660"/>
  </r>
  <r>
    <x v="80"/>
    <x v="3"/>
    <s v="Bologna"/>
    <x v="0"/>
    <x v="2"/>
    <n v="41"/>
    <x v="2"/>
    <n v="451"/>
  </r>
  <r>
    <x v="219"/>
    <x v="1"/>
    <s v="Milano"/>
    <x v="8"/>
    <x v="6"/>
    <n v="11"/>
    <x v="6"/>
    <n v="88"/>
  </r>
  <r>
    <x v="81"/>
    <x v="1"/>
    <s v="Milano"/>
    <x v="1"/>
    <x v="8"/>
    <n v="42"/>
    <x v="8"/>
    <n v="210"/>
  </r>
  <r>
    <x v="153"/>
    <x v="3"/>
    <s v="Bologna"/>
    <x v="8"/>
    <x v="7"/>
    <n v="47"/>
    <x v="7"/>
    <n v="893"/>
  </r>
  <r>
    <x v="24"/>
    <x v="6"/>
    <s v="Bari"/>
    <x v="6"/>
    <x v="4"/>
    <n v="35"/>
    <x v="4"/>
    <n v="455"/>
  </r>
  <r>
    <x v="124"/>
    <x v="5"/>
    <s v="Bologna"/>
    <x v="2"/>
    <x v="5"/>
    <n v="11"/>
    <x v="5"/>
    <n v="550"/>
  </r>
  <r>
    <x v="139"/>
    <x v="8"/>
    <s v="Bologna"/>
    <x v="5"/>
    <x v="0"/>
    <n v="23"/>
    <x v="0"/>
    <n v="345"/>
  </r>
  <r>
    <x v="220"/>
    <x v="1"/>
    <s v="Milano"/>
    <x v="0"/>
    <x v="7"/>
    <n v="16"/>
    <x v="7"/>
    <n v="304"/>
  </r>
  <r>
    <x v="221"/>
    <x v="5"/>
    <s v="Bologna"/>
    <x v="6"/>
    <x v="0"/>
    <n v="49"/>
    <x v="0"/>
    <n v="735"/>
  </r>
  <r>
    <x v="112"/>
    <x v="4"/>
    <s v="Bologna"/>
    <x v="0"/>
    <x v="0"/>
    <n v="21"/>
    <x v="0"/>
    <n v="315"/>
  </r>
  <r>
    <x v="130"/>
    <x v="2"/>
    <s v="Bologna"/>
    <x v="1"/>
    <x v="0"/>
    <n v="6"/>
    <x v="0"/>
    <n v="90"/>
  </r>
  <r>
    <x v="116"/>
    <x v="1"/>
    <s v="Milano"/>
    <x v="9"/>
    <x v="8"/>
    <n v="23"/>
    <x v="8"/>
    <n v="115"/>
  </r>
  <r>
    <x v="170"/>
    <x v="3"/>
    <s v="Bologna"/>
    <x v="5"/>
    <x v="5"/>
    <n v="31"/>
    <x v="5"/>
    <n v="1550"/>
  </r>
  <r>
    <x v="100"/>
    <x v="9"/>
    <s v="Bologna"/>
    <x v="9"/>
    <x v="6"/>
    <n v="19"/>
    <x v="6"/>
    <n v="152"/>
  </r>
  <r>
    <x v="10"/>
    <x v="1"/>
    <s v="Milano"/>
    <x v="7"/>
    <x v="3"/>
    <n v="9"/>
    <x v="3"/>
    <n v="90"/>
  </r>
  <r>
    <x v="48"/>
    <x v="6"/>
    <s v="Bari"/>
    <x v="5"/>
    <x v="9"/>
    <n v="13"/>
    <x v="9"/>
    <n v="26"/>
  </r>
  <r>
    <x v="161"/>
    <x v="8"/>
    <s v="Bologna"/>
    <x v="9"/>
    <x v="7"/>
    <n v="24"/>
    <x v="7"/>
    <n v="456"/>
  </r>
  <r>
    <x v="194"/>
    <x v="4"/>
    <s v="Bologna"/>
    <x v="4"/>
    <x v="2"/>
    <n v="21"/>
    <x v="2"/>
    <n v="231"/>
  </r>
  <r>
    <x v="107"/>
    <x v="1"/>
    <s v="Milano"/>
    <x v="0"/>
    <x v="7"/>
    <n v="15"/>
    <x v="7"/>
    <n v="285"/>
  </r>
  <r>
    <x v="216"/>
    <x v="5"/>
    <s v="Bologna"/>
    <x v="4"/>
    <x v="7"/>
    <n v="1"/>
    <x v="7"/>
    <n v="19"/>
  </r>
  <r>
    <x v="222"/>
    <x v="5"/>
    <s v="Bologna"/>
    <x v="7"/>
    <x v="8"/>
    <n v="17"/>
    <x v="8"/>
    <n v="85"/>
  </r>
  <r>
    <x v="144"/>
    <x v="8"/>
    <s v="Bologna"/>
    <x v="5"/>
    <x v="3"/>
    <n v="30"/>
    <x v="3"/>
    <n v="300"/>
  </r>
  <r>
    <x v="133"/>
    <x v="0"/>
    <s v="Napoli"/>
    <x v="0"/>
    <x v="9"/>
    <n v="34"/>
    <x v="9"/>
    <n v="68"/>
  </r>
  <r>
    <x v="18"/>
    <x v="5"/>
    <s v="Bologna"/>
    <x v="4"/>
    <x v="7"/>
    <n v="7"/>
    <x v="7"/>
    <n v="133"/>
  </r>
  <r>
    <x v="18"/>
    <x v="9"/>
    <s v="Bologna"/>
    <x v="5"/>
    <x v="3"/>
    <n v="26"/>
    <x v="3"/>
    <n v="260"/>
  </r>
  <r>
    <x v="87"/>
    <x v="0"/>
    <s v="Napoli"/>
    <x v="2"/>
    <x v="3"/>
    <n v="17"/>
    <x v="3"/>
    <n v="170"/>
  </r>
  <r>
    <x v="200"/>
    <x v="9"/>
    <s v="Bologna"/>
    <x v="7"/>
    <x v="1"/>
    <n v="33"/>
    <x v="1"/>
    <n v="825"/>
  </r>
  <r>
    <x v="172"/>
    <x v="5"/>
    <s v="Bologna"/>
    <x v="7"/>
    <x v="2"/>
    <n v="18"/>
    <x v="2"/>
    <n v="198"/>
  </r>
  <r>
    <x v="138"/>
    <x v="1"/>
    <s v="Milano"/>
    <x v="3"/>
    <x v="3"/>
    <n v="45"/>
    <x v="3"/>
    <n v="450"/>
  </r>
  <r>
    <x v="1"/>
    <x v="9"/>
    <s v="Bologna"/>
    <x v="6"/>
    <x v="1"/>
    <n v="29"/>
    <x v="1"/>
    <n v="725"/>
  </r>
  <r>
    <x v="157"/>
    <x v="7"/>
    <s v="Roma"/>
    <x v="3"/>
    <x v="1"/>
    <n v="50"/>
    <x v="1"/>
    <n v="1250"/>
  </r>
  <r>
    <x v="5"/>
    <x v="0"/>
    <s v="Napoli"/>
    <x v="0"/>
    <x v="1"/>
    <n v="45"/>
    <x v="1"/>
    <n v="1125"/>
  </r>
  <r>
    <x v="29"/>
    <x v="3"/>
    <s v="Bologna"/>
    <x v="5"/>
    <x v="8"/>
    <n v="27"/>
    <x v="8"/>
    <n v="135"/>
  </r>
  <r>
    <x v="52"/>
    <x v="4"/>
    <s v="Bologna"/>
    <x v="8"/>
    <x v="6"/>
    <n v="9"/>
    <x v="6"/>
    <n v="72"/>
  </r>
  <r>
    <x v="138"/>
    <x v="7"/>
    <s v="Roma"/>
    <x v="0"/>
    <x v="9"/>
    <n v="24"/>
    <x v="9"/>
    <n v="48"/>
  </r>
  <r>
    <x v="172"/>
    <x v="8"/>
    <s v="Bologna"/>
    <x v="7"/>
    <x v="2"/>
    <n v="20"/>
    <x v="2"/>
    <n v="220"/>
  </r>
  <r>
    <x v="114"/>
    <x v="9"/>
    <s v="Bologna"/>
    <x v="7"/>
    <x v="9"/>
    <n v="7"/>
    <x v="9"/>
    <n v="14"/>
  </r>
  <r>
    <x v="137"/>
    <x v="7"/>
    <s v="Roma"/>
    <x v="9"/>
    <x v="3"/>
    <n v="1"/>
    <x v="3"/>
    <n v="10"/>
  </r>
  <r>
    <x v="159"/>
    <x v="6"/>
    <s v="Bari"/>
    <x v="3"/>
    <x v="5"/>
    <n v="20"/>
    <x v="5"/>
    <n v="1000"/>
  </r>
  <r>
    <x v="7"/>
    <x v="5"/>
    <s v="Bologna"/>
    <x v="7"/>
    <x v="8"/>
    <n v="12"/>
    <x v="8"/>
    <n v="60"/>
  </r>
  <r>
    <x v="61"/>
    <x v="7"/>
    <s v="Roma"/>
    <x v="6"/>
    <x v="1"/>
    <n v="34"/>
    <x v="1"/>
    <n v="850"/>
  </r>
  <r>
    <x v="223"/>
    <x v="9"/>
    <s v="Bologna"/>
    <x v="2"/>
    <x v="6"/>
    <n v="6"/>
    <x v="6"/>
    <n v="48"/>
  </r>
  <r>
    <x v="38"/>
    <x v="5"/>
    <s v="Bologna"/>
    <x v="3"/>
    <x v="6"/>
    <n v="16"/>
    <x v="6"/>
    <n v="128"/>
  </r>
  <r>
    <x v="224"/>
    <x v="0"/>
    <s v="Napoli"/>
    <x v="8"/>
    <x v="1"/>
    <n v="29"/>
    <x v="1"/>
    <n v="725"/>
  </r>
  <r>
    <x v="225"/>
    <x v="7"/>
    <s v="Roma"/>
    <x v="5"/>
    <x v="8"/>
    <n v="26"/>
    <x v="8"/>
    <n v="130"/>
  </r>
  <r>
    <x v="226"/>
    <x v="3"/>
    <s v="Bologna"/>
    <x v="4"/>
    <x v="3"/>
    <n v="6"/>
    <x v="3"/>
    <n v="60"/>
  </r>
  <r>
    <x v="143"/>
    <x v="2"/>
    <s v="Bologna"/>
    <x v="0"/>
    <x v="8"/>
    <n v="45"/>
    <x v="8"/>
    <n v="225"/>
  </r>
  <r>
    <x v="227"/>
    <x v="6"/>
    <s v="Bari"/>
    <x v="6"/>
    <x v="0"/>
    <n v="47"/>
    <x v="0"/>
    <n v="705"/>
  </r>
  <r>
    <x v="228"/>
    <x v="3"/>
    <s v="Bologna"/>
    <x v="2"/>
    <x v="2"/>
    <n v="39"/>
    <x v="2"/>
    <n v="429"/>
  </r>
  <r>
    <x v="20"/>
    <x v="9"/>
    <s v="Bologna"/>
    <x v="4"/>
    <x v="4"/>
    <n v="39"/>
    <x v="4"/>
    <n v="507"/>
  </r>
  <r>
    <x v="166"/>
    <x v="9"/>
    <s v="Bologna"/>
    <x v="3"/>
    <x v="9"/>
    <n v="7"/>
    <x v="9"/>
    <n v="14"/>
  </r>
  <r>
    <x v="113"/>
    <x v="0"/>
    <s v="Napoli"/>
    <x v="2"/>
    <x v="3"/>
    <n v="3"/>
    <x v="3"/>
    <n v="30"/>
  </r>
  <r>
    <x v="226"/>
    <x v="3"/>
    <s v="Bologna"/>
    <x v="5"/>
    <x v="1"/>
    <n v="27"/>
    <x v="1"/>
    <n v="675"/>
  </r>
  <r>
    <x v="89"/>
    <x v="3"/>
    <s v="Bologna"/>
    <x v="6"/>
    <x v="0"/>
    <n v="17"/>
    <x v="0"/>
    <n v="255"/>
  </r>
  <r>
    <x v="181"/>
    <x v="9"/>
    <s v="Bologna"/>
    <x v="0"/>
    <x v="7"/>
    <n v="47"/>
    <x v="7"/>
    <n v="893"/>
  </r>
  <r>
    <x v="116"/>
    <x v="8"/>
    <s v="Bologna"/>
    <x v="2"/>
    <x v="9"/>
    <n v="35"/>
    <x v="9"/>
    <n v="70"/>
  </r>
  <r>
    <x v="180"/>
    <x v="6"/>
    <s v="Bari"/>
    <x v="5"/>
    <x v="1"/>
    <n v="22"/>
    <x v="1"/>
    <n v="550"/>
  </r>
  <r>
    <x v="43"/>
    <x v="2"/>
    <s v="Bologna"/>
    <x v="2"/>
    <x v="3"/>
    <n v="17"/>
    <x v="3"/>
    <n v="170"/>
  </r>
  <r>
    <x v="49"/>
    <x v="8"/>
    <s v="Bologna"/>
    <x v="8"/>
    <x v="1"/>
    <n v="10"/>
    <x v="1"/>
    <n v="250"/>
  </r>
  <r>
    <x v="188"/>
    <x v="0"/>
    <s v="Napoli"/>
    <x v="2"/>
    <x v="3"/>
    <n v="2"/>
    <x v="3"/>
    <n v="20"/>
  </r>
  <r>
    <x v="229"/>
    <x v="2"/>
    <s v="Bologna"/>
    <x v="1"/>
    <x v="7"/>
    <n v="38"/>
    <x v="7"/>
    <n v="722"/>
  </r>
  <r>
    <x v="20"/>
    <x v="8"/>
    <s v="Bologna"/>
    <x v="5"/>
    <x v="1"/>
    <n v="15"/>
    <x v="1"/>
    <n v="375"/>
  </r>
  <r>
    <x v="196"/>
    <x v="7"/>
    <s v="Roma"/>
    <x v="0"/>
    <x v="4"/>
    <n v="42"/>
    <x v="4"/>
    <n v="546"/>
  </r>
  <r>
    <x v="3"/>
    <x v="8"/>
    <s v="Bologna"/>
    <x v="7"/>
    <x v="4"/>
    <n v="23"/>
    <x v="4"/>
    <n v="299"/>
  </r>
  <r>
    <x v="230"/>
    <x v="1"/>
    <s v="Milano"/>
    <x v="5"/>
    <x v="9"/>
    <n v="14"/>
    <x v="9"/>
    <n v="28"/>
  </r>
  <r>
    <x v="200"/>
    <x v="4"/>
    <s v="Bologna"/>
    <x v="7"/>
    <x v="8"/>
    <n v="8"/>
    <x v="8"/>
    <n v="40"/>
  </r>
  <r>
    <x v="231"/>
    <x v="1"/>
    <s v="Milano"/>
    <x v="1"/>
    <x v="5"/>
    <n v="25"/>
    <x v="5"/>
    <n v="1250"/>
  </r>
  <r>
    <x v="131"/>
    <x v="7"/>
    <s v="Roma"/>
    <x v="3"/>
    <x v="3"/>
    <n v="50"/>
    <x v="3"/>
    <n v="500"/>
  </r>
  <r>
    <x v="4"/>
    <x v="0"/>
    <s v="Napoli"/>
    <x v="8"/>
    <x v="2"/>
    <n v="12"/>
    <x v="2"/>
    <n v="132"/>
  </r>
  <r>
    <x v="194"/>
    <x v="1"/>
    <s v="Milano"/>
    <x v="5"/>
    <x v="2"/>
    <n v="24"/>
    <x v="2"/>
    <n v="264"/>
  </r>
  <r>
    <x v="56"/>
    <x v="4"/>
    <s v="Bologna"/>
    <x v="5"/>
    <x v="1"/>
    <n v="36"/>
    <x v="1"/>
    <n v="900"/>
  </r>
  <r>
    <x v="175"/>
    <x v="0"/>
    <s v="Napoli"/>
    <x v="4"/>
    <x v="8"/>
    <n v="31"/>
    <x v="8"/>
    <n v="155"/>
  </r>
  <r>
    <x v="209"/>
    <x v="1"/>
    <s v="Milano"/>
    <x v="3"/>
    <x v="4"/>
    <n v="38"/>
    <x v="4"/>
    <n v="494"/>
  </r>
  <r>
    <x v="0"/>
    <x v="6"/>
    <s v="Bari"/>
    <x v="6"/>
    <x v="8"/>
    <n v="42"/>
    <x v="8"/>
    <n v="210"/>
  </r>
  <r>
    <x v="232"/>
    <x v="3"/>
    <s v="Bologna"/>
    <x v="7"/>
    <x v="8"/>
    <n v="31"/>
    <x v="8"/>
    <n v="155"/>
  </r>
  <r>
    <x v="59"/>
    <x v="6"/>
    <s v="Bari"/>
    <x v="0"/>
    <x v="3"/>
    <n v="34"/>
    <x v="3"/>
    <n v="340"/>
  </r>
  <r>
    <x v="156"/>
    <x v="5"/>
    <s v="Bologna"/>
    <x v="9"/>
    <x v="9"/>
    <n v="9"/>
    <x v="9"/>
    <n v="18"/>
  </r>
  <r>
    <x v="184"/>
    <x v="4"/>
    <s v="Bologna"/>
    <x v="1"/>
    <x v="8"/>
    <n v="1"/>
    <x v="8"/>
    <n v="5"/>
  </r>
  <r>
    <x v="102"/>
    <x v="8"/>
    <s v="Bologna"/>
    <x v="4"/>
    <x v="2"/>
    <n v="18"/>
    <x v="2"/>
    <n v="198"/>
  </r>
  <r>
    <x v="130"/>
    <x v="6"/>
    <s v="Bari"/>
    <x v="7"/>
    <x v="2"/>
    <n v="17"/>
    <x v="2"/>
    <n v="187"/>
  </r>
  <r>
    <x v="158"/>
    <x v="4"/>
    <s v="Bologna"/>
    <x v="8"/>
    <x v="3"/>
    <n v="36"/>
    <x v="3"/>
    <n v="360"/>
  </r>
  <r>
    <x v="233"/>
    <x v="6"/>
    <s v="Bari"/>
    <x v="5"/>
    <x v="9"/>
    <n v="36"/>
    <x v="9"/>
    <n v="72"/>
  </r>
  <r>
    <x v="227"/>
    <x v="6"/>
    <s v="Bari"/>
    <x v="0"/>
    <x v="2"/>
    <n v="30"/>
    <x v="2"/>
    <n v="330"/>
  </r>
  <r>
    <x v="185"/>
    <x v="3"/>
    <s v="Bologna"/>
    <x v="2"/>
    <x v="7"/>
    <n v="23"/>
    <x v="7"/>
    <n v="437"/>
  </r>
  <r>
    <x v="111"/>
    <x v="6"/>
    <s v="Bari"/>
    <x v="4"/>
    <x v="3"/>
    <n v="4"/>
    <x v="3"/>
    <n v="40"/>
  </r>
  <r>
    <x v="4"/>
    <x v="1"/>
    <s v="Milano"/>
    <x v="5"/>
    <x v="8"/>
    <n v="33"/>
    <x v="8"/>
    <n v="165"/>
  </r>
  <r>
    <x v="198"/>
    <x v="9"/>
    <s v="Bologna"/>
    <x v="8"/>
    <x v="0"/>
    <n v="37"/>
    <x v="0"/>
    <n v="555"/>
  </r>
  <r>
    <x v="234"/>
    <x v="2"/>
    <s v="Bologna"/>
    <x v="4"/>
    <x v="4"/>
    <n v="29"/>
    <x v="4"/>
    <n v="377"/>
  </r>
  <r>
    <x v="207"/>
    <x v="6"/>
    <s v="Bari"/>
    <x v="0"/>
    <x v="8"/>
    <n v="8"/>
    <x v="8"/>
    <n v="40"/>
  </r>
  <r>
    <x v="196"/>
    <x v="9"/>
    <s v="Bologna"/>
    <x v="4"/>
    <x v="4"/>
    <n v="40"/>
    <x v="4"/>
    <n v="520"/>
  </r>
  <r>
    <x v="25"/>
    <x v="4"/>
    <s v="Bologna"/>
    <x v="7"/>
    <x v="8"/>
    <n v="19"/>
    <x v="8"/>
    <n v="95"/>
  </r>
  <r>
    <x v="12"/>
    <x v="5"/>
    <s v="Bologna"/>
    <x v="0"/>
    <x v="6"/>
    <n v="7"/>
    <x v="6"/>
    <n v="56"/>
  </r>
  <r>
    <x v="235"/>
    <x v="5"/>
    <s v="Bologna"/>
    <x v="8"/>
    <x v="5"/>
    <n v="18"/>
    <x v="5"/>
    <n v="900"/>
  </r>
  <r>
    <x v="190"/>
    <x v="6"/>
    <s v="Bari"/>
    <x v="5"/>
    <x v="4"/>
    <n v="50"/>
    <x v="4"/>
    <n v="650"/>
  </r>
  <r>
    <x v="74"/>
    <x v="1"/>
    <s v="Milano"/>
    <x v="8"/>
    <x v="0"/>
    <n v="23"/>
    <x v="0"/>
    <n v="345"/>
  </r>
  <r>
    <x v="119"/>
    <x v="6"/>
    <s v="Bari"/>
    <x v="6"/>
    <x v="0"/>
    <n v="37"/>
    <x v="0"/>
    <n v="555"/>
  </r>
  <r>
    <x v="177"/>
    <x v="3"/>
    <s v="Bologna"/>
    <x v="8"/>
    <x v="6"/>
    <n v="24"/>
    <x v="6"/>
    <n v="192"/>
  </r>
  <r>
    <x v="80"/>
    <x v="9"/>
    <s v="Bologna"/>
    <x v="3"/>
    <x v="7"/>
    <n v="11"/>
    <x v="7"/>
    <n v="209"/>
  </r>
  <r>
    <x v="151"/>
    <x v="0"/>
    <s v="Napoli"/>
    <x v="8"/>
    <x v="3"/>
    <n v="9"/>
    <x v="3"/>
    <n v="90"/>
  </r>
  <r>
    <x v="94"/>
    <x v="5"/>
    <s v="Bologna"/>
    <x v="1"/>
    <x v="4"/>
    <n v="9"/>
    <x v="4"/>
    <n v="117"/>
  </r>
  <r>
    <x v="123"/>
    <x v="6"/>
    <s v="Bari"/>
    <x v="4"/>
    <x v="9"/>
    <n v="36"/>
    <x v="9"/>
    <n v="72"/>
  </r>
  <r>
    <x v="236"/>
    <x v="6"/>
    <s v="Bari"/>
    <x v="6"/>
    <x v="9"/>
    <n v="6"/>
    <x v="9"/>
    <n v="12"/>
  </r>
  <r>
    <x v="190"/>
    <x v="3"/>
    <s v="Bologna"/>
    <x v="6"/>
    <x v="4"/>
    <n v="43"/>
    <x v="4"/>
    <n v="559"/>
  </r>
  <r>
    <x v="56"/>
    <x v="4"/>
    <s v="Bologna"/>
    <x v="5"/>
    <x v="5"/>
    <n v="11"/>
    <x v="5"/>
    <n v="550"/>
  </r>
  <r>
    <x v="51"/>
    <x v="3"/>
    <s v="Bologna"/>
    <x v="6"/>
    <x v="0"/>
    <n v="7"/>
    <x v="0"/>
    <n v="105"/>
  </r>
  <r>
    <x v="213"/>
    <x v="0"/>
    <s v="Napoli"/>
    <x v="2"/>
    <x v="4"/>
    <n v="49"/>
    <x v="4"/>
    <n v="637"/>
  </r>
  <r>
    <x v="178"/>
    <x v="5"/>
    <s v="Bologna"/>
    <x v="7"/>
    <x v="0"/>
    <n v="8"/>
    <x v="0"/>
    <n v="120"/>
  </r>
  <r>
    <x v="161"/>
    <x v="9"/>
    <s v="Bologna"/>
    <x v="7"/>
    <x v="0"/>
    <n v="26"/>
    <x v="0"/>
    <n v="390"/>
  </r>
  <r>
    <x v="191"/>
    <x v="8"/>
    <s v="Bologna"/>
    <x v="7"/>
    <x v="5"/>
    <n v="31"/>
    <x v="5"/>
    <n v="1550"/>
  </r>
  <r>
    <x v="0"/>
    <x v="6"/>
    <s v="Bari"/>
    <x v="9"/>
    <x v="6"/>
    <n v="46"/>
    <x v="6"/>
    <n v="368"/>
  </r>
  <r>
    <x v="237"/>
    <x v="7"/>
    <s v="Roma"/>
    <x v="4"/>
    <x v="6"/>
    <n v="33"/>
    <x v="6"/>
    <n v="264"/>
  </r>
  <r>
    <x v="212"/>
    <x v="6"/>
    <s v="Bari"/>
    <x v="6"/>
    <x v="0"/>
    <n v="26"/>
    <x v="0"/>
    <n v="390"/>
  </r>
  <r>
    <x v="61"/>
    <x v="5"/>
    <s v="Bologna"/>
    <x v="7"/>
    <x v="6"/>
    <n v="44"/>
    <x v="6"/>
    <n v="352"/>
  </r>
  <r>
    <x v="179"/>
    <x v="8"/>
    <s v="Bologna"/>
    <x v="9"/>
    <x v="3"/>
    <n v="22"/>
    <x v="3"/>
    <n v="220"/>
  </r>
  <r>
    <x v="53"/>
    <x v="4"/>
    <s v="Bologna"/>
    <x v="0"/>
    <x v="3"/>
    <n v="28"/>
    <x v="3"/>
    <n v="280"/>
  </r>
  <r>
    <x v="104"/>
    <x v="6"/>
    <s v="Bari"/>
    <x v="5"/>
    <x v="2"/>
    <n v="13"/>
    <x v="2"/>
    <n v="143"/>
  </r>
  <r>
    <x v="111"/>
    <x v="2"/>
    <s v="Bologna"/>
    <x v="7"/>
    <x v="9"/>
    <n v="25"/>
    <x v="9"/>
    <n v="50"/>
  </r>
  <r>
    <x v="6"/>
    <x v="4"/>
    <s v="Bologna"/>
    <x v="5"/>
    <x v="7"/>
    <n v="18"/>
    <x v="7"/>
    <n v="342"/>
  </r>
  <r>
    <x v="236"/>
    <x v="3"/>
    <s v="Bologna"/>
    <x v="6"/>
    <x v="7"/>
    <n v="50"/>
    <x v="7"/>
    <n v="950"/>
  </r>
  <r>
    <x v="219"/>
    <x v="3"/>
    <s v="Bologna"/>
    <x v="0"/>
    <x v="3"/>
    <n v="41"/>
    <x v="3"/>
    <n v="410"/>
  </r>
  <r>
    <x v="238"/>
    <x v="0"/>
    <s v="Napoli"/>
    <x v="8"/>
    <x v="4"/>
    <n v="13"/>
    <x v="4"/>
    <n v="169"/>
  </r>
  <r>
    <x v="57"/>
    <x v="6"/>
    <s v="Bari"/>
    <x v="3"/>
    <x v="2"/>
    <n v="8"/>
    <x v="2"/>
    <n v="88"/>
  </r>
  <r>
    <x v="148"/>
    <x v="6"/>
    <s v="Bari"/>
    <x v="0"/>
    <x v="0"/>
    <n v="30"/>
    <x v="0"/>
    <n v="450"/>
  </r>
  <r>
    <x v="193"/>
    <x v="9"/>
    <s v="Bologna"/>
    <x v="6"/>
    <x v="9"/>
    <n v="7"/>
    <x v="9"/>
    <n v="14"/>
  </r>
  <r>
    <x v="36"/>
    <x v="7"/>
    <s v="Roma"/>
    <x v="2"/>
    <x v="7"/>
    <n v="35"/>
    <x v="7"/>
    <n v="665"/>
  </r>
  <r>
    <x v="239"/>
    <x v="4"/>
    <s v="Bologna"/>
    <x v="1"/>
    <x v="0"/>
    <n v="33"/>
    <x v="0"/>
    <n v="495"/>
  </r>
  <r>
    <x v="118"/>
    <x v="4"/>
    <s v="Bologna"/>
    <x v="7"/>
    <x v="2"/>
    <n v="20"/>
    <x v="2"/>
    <n v="220"/>
  </r>
  <r>
    <x v="236"/>
    <x v="4"/>
    <s v="Bologna"/>
    <x v="3"/>
    <x v="4"/>
    <n v="1"/>
    <x v="4"/>
    <n v="13"/>
  </r>
  <r>
    <x v="107"/>
    <x v="9"/>
    <s v="Bologna"/>
    <x v="9"/>
    <x v="2"/>
    <n v="8"/>
    <x v="2"/>
    <n v="88"/>
  </r>
  <r>
    <x v="240"/>
    <x v="5"/>
    <s v="Bologna"/>
    <x v="4"/>
    <x v="2"/>
    <n v="14"/>
    <x v="2"/>
    <n v="154"/>
  </r>
  <r>
    <x v="128"/>
    <x v="3"/>
    <s v="Bologna"/>
    <x v="8"/>
    <x v="3"/>
    <n v="47"/>
    <x v="3"/>
    <n v="470"/>
  </r>
  <r>
    <x v="90"/>
    <x v="0"/>
    <s v="Napoli"/>
    <x v="0"/>
    <x v="2"/>
    <n v="38"/>
    <x v="2"/>
    <n v="418"/>
  </r>
  <r>
    <x v="74"/>
    <x v="7"/>
    <s v="Roma"/>
    <x v="7"/>
    <x v="3"/>
    <n v="22"/>
    <x v="3"/>
    <n v="220"/>
  </r>
  <r>
    <x v="241"/>
    <x v="1"/>
    <s v="Milano"/>
    <x v="1"/>
    <x v="5"/>
    <n v="17"/>
    <x v="5"/>
    <n v="850"/>
  </r>
  <r>
    <x v="83"/>
    <x v="0"/>
    <s v="Napoli"/>
    <x v="5"/>
    <x v="5"/>
    <n v="9"/>
    <x v="5"/>
    <n v="450"/>
  </r>
  <r>
    <x v="7"/>
    <x v="2"/>
    <s v="Bologna"/>
    <x v="9"/>
    <x v="8"/>
    <n v="39"/>
    <x v="8"/>
    <n v="195"/>
  </r>
  <r>
    <x v="74"/>
    <x v="8"/>
    <s v="Bologna"/>
    <x v="8"/>
    <x v="5"/>
    <n v="35"/>
    <x v="5"/>
    <n v="1750"/>
  </r>
  <r>
    <x v="242"/>
    <x v="6"/>
    <s v="Bari"/>
    <x v="2"/>
    <x v="0"/>
    <n v="17"/>
    <x v="0"/>
    <n v="255"/>
  </r>
  <r>
    <x v="61"/>
    <x v="6"/>
    <s v="Bari"/>
    <x v="6"/>
    <x v="0"/>
    <n v="48"/>
    <x v="0"/>
    <n v="720"/>
  </r>
  <r>
    <x v="94"/>
    <x v="3"/>
    <s v="Bologna"/>
    <x v="6"/>
    <x v="0"/>
    <n v="38"/>
    <x v="0"/>
    <n v="570"/>
  </r>
  <r>
    <x v="81"/>
    <x v="9"/>
    <s v="Bologna"/>
    <x v="2"/>
    <x v="7"/>
    <n v="7"/>
    <x v="7"/>
    <n v="133"/>
  </r>
  <r>
    <x v="39"/>
    <x v="0"/>
    <s v="Napoli"/>
    <x v="5"/>
    <x v="1"/>
    <n v="39"/>
    <x v="1"/>
    <n v="975"/>
  </r>
  <r>
    <x v="78"/>
    <x v="7"/>
    <s v="Roma"/>
    <x v="9"/>
    <x v="2"/>
    <n v="43"/>
    <x v="2"/>
    <n v="473"/>
  </r>
  <r>
    <x v="131"/>
    <x v="2"/>
    <s v="Bologna"/>
    <x v="0"/>
    <x v="5"/>
    <n v="48"/>
    <x v="5"/>
    <n v="2400"/>
  </r>
  <r>
    <x v="38"/>
    <x v="9"/>
    <s v="Bologna"/>
    <x v="3"/>
    <x v="1"/>
    <n v="15"/>
    <x v="1"/>
    <n v="375"/>
  </r>
  <r>
    <x v="99"/>
    <x v="0"/>
    <s v="Napoli"/>
    <x v="9"/>
    <x v="5"/>
    <n v="26"/>
    <x v="5"/>
    <n v="1300"/>
  </r>
  <r>
    <x v="44"/>
    <x v="1"/>
    <s v="Milano"/>
    <x v="5"/>
    <x v="1"/>
    <n v="29"/>
    <x v="1"/>
    <n v="725"/>
  </r>
  <r>
    <x v="57"/>
    <x v="1"/>
    <s v="Milano"/>
    <x v="6"/>
    <x v="1"/>
    <n v="33"/>
    <x v="1"/>
    <n v="825"/>
  </r>
  <r>
    <x v="128"/>
    <x v="9"/>
    <s v="Bologna"/>
    <x v="9"/>
    <x v="1"/>
    <n v="45"/>
    <x v="1"/>
    <n v="1125"/>
  </r>
  <r>
    <x v="165"/>
    <x v="7"/>
    <s v="Roma"/>
    <x v="8"/>
    <x v="5"/>
    <n v="30"/>
    <x v="5"/>
    <n v="1500"/>
  </r>
  <r>
    <x v="214"/>
    <x v="3"/>
    <s v="Bologna"/>
    <x v="9"/>
    <x v="3"/>
    <n v="46"/>
    <x v="3"/>
    <n v="460"/>
  </r>
  <r>
    <x v="59"/>
    <x v="7"/>
    <s v="Roma"/>
    <x v="8"/>
    <x v="3"/>
    <n v="15"/>
    <x v="3"/>
    <n v="150"/>
  </r>
  <r>
    <x v="6"/>
    <x v="5"/>
    <s v="Bologna"/>
    <x v="7"/>
    <x v="8"/>
    <n v="38"/>
    <x v="8"/>
    <n v="190"/>
  </r>
  <r>
    <x v="243"/>
    <x v="6"/>
    <s v="Bari"/>
    <x v="2"/>
    <x v="8"/>
    <n v="13"/>
    <x v="8"/>
    <n v="65"/>
  </r>
  <r>
    <x v="69"/>
    <x v="0"/>
    <s v="Napoli"/>
    <x v="4"/>
    <x v="8"/>
    <n v="4"/>
    <x v="8"/>
    <n v="20"/>
  </r>
  <r>
    <x v="244"/>
    <x v="4"/>
    <s v="Bologna"/>
    <x v="9"/>
    <x v="7"/>
    <n v="4"/>
    <x v="7"/>
    <n v="76"/>
  </r>
  <r>
    <x v="79"/>
    <x v="7"/>
    <s v="Roma"/>
    <x v="6"/>
    <x v="4"/>
    <n v="44"/>
    <x v="4"/>
    <n v="572"/>
  </r>
  <r>
    <x v="214"/>
    <x v="7"/>
    <s v="Roma"/>
    <x v="7"/>
    <x v="1"/>
    <n v="33"/>
    <x v="1"/>
    <n v="825"/>
  </r>
  <r>
    <x v="96"/>
    <x v="5"/>
    <s v="Bologna"/>
    <x v="4"/>
    <x v="6"/>
    <n v="38"/>
    <x v="6"/>
    <n v="304"/>
  </r>
  <r>
    <x v="233"/>
    <x v="6"/>
    <s v="Bari"/>
    <x v="0"/>
    <x v="6"/>
    <n v="8"/>
    <x v="6"/>
    <n v="64"/>
  </r>
  <r>
    <x v="245"/>
    <x v="3"/>
    <s v="Bologna"/>
    <x v="0"/>
    <x v="6"/>
    <n v="18"/>
    <x v="6"/>
    <n v="144"/>
  </r>
  <r>
    <x v="144"/>
    <x v="2"/>
    <s v="Bologna"/>
    <x v="2"/>
    <x v="9"/>
    <n v="1"/>
    <x v="9"/>
    <n v="2"/>
  </r>
  <r>
    <x v="196"/>
    <x v="3"/>
    <s v="Bologna"/>
    <x v="9"/>
    <x v="0"/>
    <n v="15"/>
    <x v="0"/>
    <n v="225"/>
  </r>
  <r>
    <x v="176"/>
    <x v="3"/>
    <s v="Bologna"/>
    <x v="8"/>
    <x v="8"/>
    <n v="10"/>
    <x v="8"/>
    <n v="50"/>
  </r>
  <r>
    <x v="56"/>
    <x v="8"/>
    <s v="Bologna"/>
    <x v="3"/>
    <x v="8"/>
    <n v="27"/>
    <x v="8"/>
    <n v="135"/>
  </r>
  <r>
    <x v="207"/>
    <x v="8"/>
    <s v="Bologna"/>
    <x v="1"/>
    <x v="3"/>
    <n v="12"/>
    <x v="3"/>
    <n v="120"/>
  </r>
  <r>
    <x v="100"/>
    <x v="2"/>
    <s v="Bologna"/>
    <x v="0"/>
    <x v="7"/>
    <n v="28"/>
    <x v="7"/>
    <n v="532"/>
  </r>
  <r>
    <x v="6"/>
    <x v="6"/>
    <s v="Bari"/>
    <x v="9"/>
    <x v="6"/>
    <n v="31"/>
    <x v="6"/>
    <n v="248"/>
  </r>
  <r>
    <x v="8"/>
    <x v="8"/>
    <s v="Bologna"/>
    <x v="1"/>
    <x v="9"/>
    <n v="10"/>
    <x v="9"/>
    <n v="20"/>
  </r>
  <r>
    <x v="174"/>
    <x v="7"/>
    <s v="Roma"/>
    <x v="1"/>
    <x v="2"/>
    <n v="18"/>
    <x v="2"/>
    <n v="198"/>
  </r>
  <r>
    <x v="75"/>
    <x v="5"/>
    <s v="Bologna"/>
    <x v="1"/>
    <x v="4"/>
    <n v="44"/>
    <x v="4"/>
    <n v="572"/>
  </r>
  <r>
    <x v="176"/>
    <x v="9"/>
    <s v="Bologna"/>
    <x v="0"/>
    <x v="5"/>
    <n v="14"/>
    <x v="5"/>
    <n v="700"/>
  </r>
  <r>
    <x v="246"/>
    <x v="2"/>
    <s v="Bologna"/>
    <x v="5"/>
    <x v="7"/>
    <n v="48"/>
    <x v="7"/>
    <n v="912"/>
  </r>
  <r>
    <x v="7"/>
    <x v="8"/>
    <s v="Bologna"/>
    <x v="9"/>
    <x v="0"/>
    <n v="39"/>
    <x v="0"/>
    <n v="585"/>
  </r>
  <r>
    <x v="235"/>
    <x v="8"/>
    <s v="Bologna"/>
    <x v="5"/>
    <x v="4"/>
    <n v="22"/>
    <x v="4"/>
    <n v="286"/>
  </r>
  <r>
    <x v="22"/>
    <x v="6"/>
    <s v="Bari"/>
    <x v="4"/>
    <x v="6"/>
    <n v="41"/>
    <x v="6"/>
    <n v="328"/>
  </r>
  <r>
    <x v="117"/>
    <x v="8"/>
    <s v="Bologna"/>
    <x v="2"/>
    <x v="8"/>
    <n v="15"/>
    <x v="8"/>
    <n v="75"/>
  </r>
  <r>
    <x v="187"/>
    <x v="3"/>
    <s v="Bologna"/>
    <x v="6"/>
    <x v="3"/>
    <n v="35"/>
    <x v="3"/>
    <n v="350"/>
  </r>
  <r>
    <x v="247"/>
    <x v="7"/>
    <s v="Roma"/>
    <x v="5"/>
    <x v="6"/>
    <n v="41"/>
    <x v="6"/>
    <n v="328"/>
  </r>
  <r>
    <x v="8"/>
    <x v="4"/>
    <s v="Bologna"/>
    <x v="7"/>
    <x v="1"/>
    <n v="6"/>
    <x v="1"/>
    <n v="150"/>
  </r>
  <r>
    <x v="6"/>
    <x v="2"/>
    <s v="Bologna"/>
    <x v="9"/>
    <x v="3"/>
    <n v="38"/>
    <x v="3"/>
    <n v="380"/>
  </r>
  <r>
    <x v="17"/>
    <x v="9"/>
    <s v="Bologna"/>
    <x v="7"/>
    <x v="8"/>
    <n v="17"/>
    <x v="8"/>
    <n v="85"/>
  </r>
  <r>
    <x v="192"/>
    <x v="2"/>
    <s v="Bologna"/>
    <x v="7"/>
    <x v="9"/>
    <n v="18"/>
    <x v="9"/>
    <n v="36"/>
  </r>
  <r>
    <x v="2"/>
    <x v="3"/>
    <s v="Bologna"/>
    <x v="9"/>
    <x v="2"/>
    <n v="11"/>
    <x v="2"/>
    <n v="121"/>
  </r>
  <r>
    <x v="190"/>
    <x v="8"/>
    <s v="Bologna"/>
    <x v="9"/>
    <x v="0"/>
    <n v="12"/>
    <x v="0"/>
    <n v="180"/>
  </r>
  <r>
    <x v="66"/>
    <x v="9"/>
    <s v="Bologna"/>
    <x v="0"/>
    <x v="1"/>
    <n v="40"/>
    <x v="1"/>
    <n v="1000"/>
  </r>
  <r>
    <x v="110"/>
    <x v="5"/>
    <s v="Bologna"/>
    <x v="7"/>
    <x v="1"/>
    <n v="33"/>
    <x v="1"/>
    <n v="825"/>
  </r>
  <r>
    <x v="197"/>
    <x v="3"/>
    <s v="Bologna"/>
    <x v="4"/>
    <x v="5"/>
    <n v="35"/>
    <x v="5"/>
    <n v="1750"/>
  </r>
  <r>
    <x v="248"/>
    <x v="7"/>
    <s v="Roma"/>
    <x v="4"/>
    <x v="9"/>
    <n v="33"/>
    <x v="9"/>
    <n v="66"/>
  </r>
  <r>
    <x v="38"/>
    <x v="6"/>
    <s v="Bari"/>
    <x v="5"/>
    <x v="8"/>
    <n v="10"/>
    <x v="8"/>
    <n v="50"/>
  </r>
  <r>
    <x v="246"/>
    <x v="5"/>
    <s v="Bologna"/>
    <x v="6"/>
    <x v="3"/>
    <n v="14"/>
    <x v="3"/>
    <n v="140"/>
  </r>
  <r>
    <x v="90"/>
    <x v="1"/>
    <s v="Milano"/>
    <x v="8"/>
    <x v="0"/>
    <n v="10"/>
    <x v="0"/>
    <n v="150"/>
  </r>
  <r>
    <x v="246"/>
    <x v="9"/>
    <s v="Bologna"/>
    <x v="4"/>
    <x v="0"/>
    <n v="19"/>
    <x v="0"/>
    <n v="285"/>
  </r>
  <r>
    <x v="68"/>
    <x v="3"/>
    <s v="Bologna"/>
    <x v="4"/>
    <x v="4"/>
    <n v="15"/>
    <x v="4"/>
    <n v="195"/>
  </r>
  <r>
    <x v="71"/>
    <x v="1"/>
    <s v="Milano"/>
    <x v="5"/>
    <x v="1"/>
    <n v="43"/>
    <x v="1"/>
    <n v="1075"/>
  </r>
  <r>
    <x v="187"/>
    <x v="3"/>
    <s v="Bologna"/>
    <x v="3"/>
    <x v="3"/>
    <n v="14"/>
    <x v="3"/>
    <n v="140"/>
  </r>
  <r>
    <x v="19"/>
    <x v="3"/>
    <s v="Bologna"/>
    <x v="9"/>
    <x v="2"/>
    <n v="16"/>
    <x v="2"/>
    <n v="176"/>
  </r>
  <r>
    <x v="116"/>
    <x v="4"/>
    <s v="Bologna"/>
    <x v="5"/>
    <x v="9"/>
    <n v="14"/>
    <x v="9"/>
    <n v="28"/>
  </r>
  <r>
    <x v="65"/>
    <x v="9"/>
    <s v="Bologna"/>
    <x v="6"/>
    <x v="6"/>
    <n v="44"/>
    <x v="6"/>
    <n v="352"/>
  </r>
  <r>
    <x v="53"/>
    <x v="7"/>
    <s v="Roma"/>
    <x v="0"/>
    <x v="0"/>
    <n v="31"/>
    <x v="0"/>
    <n v="465"/>
  </r>
  <r>
    <x v="106"/>
    <x v="5"/>
    <s v="Bologna"/>
    <x v="8"/>
    <x v="3"/>
    <n v="23"/>
    <x v="3"/>
    <n v="230"/>
  </r>
  <r>
    <x v="145"/>
    <x v="8"/>
    <s v="Bologna"/>
    <x v="1"/>
    <x v="0"/>
    <n v="36"/>
    <x v="0"/>
    <n v="540"/>
  </r>
  <r>
    <x v="218"/>
    <x v="6"/>
    <s v="Bari"/>
    <x v="1"/>
    <x v="7"/>
    <n v="15"/>
    <x v="7"/>
    <n v="285"/>
  </r>
  <r>
    <x v="249"/>
    <x v="3"/>
    <s v="Bologna"/>
    <x v="9"/>
    <x v="7"/>
    <n v="18"/>
    <x v="7"/>
    <n v="342"/>
  </r>
  <r>
    <x v="125"/>
    <x v="2"/>
    <s v="Bologna"/>
    <x v="1"/>
    <x v="4"/>
    <n v="27"/>
    <x v="4"/>
    <n v="351"/>
  </r>
  <r>
    <x v="191"/>
    <x v="7"/>
    <s v="Roma"/>
    <x v="8"/>
    <x v="0"/>
    <n v="37"/>
    <x v="0"/>
    <n v="555"/>
  </r>
  <r>
    <x v="162"/>
    <x v="5"/>
    <s v="Bologna"/>
    <x v="4"/>
    <x v="8"/>
    <n v="22"/>
    <x v="8"/>
    <n v="110"/>
  </r>
  <r>
    <x v="89"/>
    <x v="4"/>
    <s v="Bologna"/>
    <x v="8"/>
    <x v="6"/>
    <n v="50"/>
    <x v="6"/>
    <n v="400"/>
  </r>
  <r>
    <x v="36"/>
    <x v="5"/>
    <s v="Bologna"/>
    <x v="5"/>
    <x v="4"/>
    <n v="22"/>
    <x v="4"/>
    <n v="286"/>
  </r>
  <r>
    <x v="250"/>
    <x v="1"/>
    <s v="Milano"/>
    <x v="1"/>
    <x v="6"/>
    <n v="36"/>
    <x v="6"/>
    <n v="288"/>
  </r>
  <r>
    <x v="191"/>
    <x v="3"/>
    <s v="Bologna"/>
    <x v="1"/>
    <x v="2"/>
    <n v="6"/>
    <x v="2"/>
    <n v="66"/>
  </r>
  <r>
    <x v="32"/>
    <x v="2"/>
    <s v="Bologna"/>
    <x v="5"/>
    <x v="9"/>
    <n v="25"/>
    <x v="9"/>
    <n v="50"/>
  </r>
  <r>
    <x v="251"/>
    <x v="5"/>
    <s v="Bologna"/>
    <x v="6"/>
    <x v="3"/>
    <n v="28"/>
    <x v="3"/>
    <n v="280"/>
  </r>
  <r>
    <x v="171"/>
    <x v="9"/>
    <s v="Bologna"/>
    <x v="0"/>
    <x v="7"/>
    <n v="12"/>
    <x v="7"/>
    <n v="228"/>
  </r>
  <r>
    <x v="79"/>
    <x v="1"/>
    <s v="Milano"/>
    <x v="1"/>
    <x v="4"/>
    <n v="16"/>
    <x v="4"/>
    <n v="208"/>
  </r>
  <r>
    <x v="224"/>
    <x v="7"/>
    <s v="Roma"/>
    <x v="3"/>
    <x v="2"/>
    <n v="34"/>
    <x v="2"/>
    <n v="374"/>
  </r>
  <r>
    <x v="74"/>
    <x v="6"/>
    <s v="Bari"/>
    <x v="2"/>
    <x v="9"/>
    <n v="36"/>
    <x v="9"/>
    <n v="72"/>
  </r>
  <r>
    <x v="134"/>
    <x v="6"/>
    <s v="Bari"/>
    <x v="0"/>
    <x v="6"/>
    <n v="7"/>
    <x v="6"/>
    <n v="56"/>
  </r>
  <r>
    <x v="134"/>
    <x v="4"/>
    <s v="Bologna"/>
    <x v="1"/>
    <x v="2"/>
    <n v="49"/>
    <x v="2"/>
    <n v="539"/>
  </r>
  <r>
    <x v="231"/>
    <x v="8"/>
    <s v="Bologna"/>
    <x v="6"/>
    <x v="0"/>
    <n v="21"/>
    <x v="0"/>
    <n v="315"/>
  </r>
  <r>
    <x v="45"/>
    <x v="3"/>
    <s v="Bologna"/>
    <x v="4"/>
    <x v="8"/>
    <n v="32"/>
    <x v="8"/>
    <n v="160"/>
  </r>
  <r>
    <x v="109"/>
    <x v="0"/>
    <s v="Napoli"/>
    <x v="3"/>
    <x v="8"/>
    <n v="26"/>
    <x v="8"/>
    <n v="130"/>
  </r>
  <r>
    <x v="63"/>
    <x v="7"/>
    <s v="Roma"/>
    <x v="9"/>
    <x v="9"/>
    <n v="49"/>
    <x v="9"/>
    <n v="98"/>
  </r>
  <r>
    <x v="196"/>
    <x v="6"/>
    <s v="Bari"/>
    <x v="8"/>
    <x v="0"/>
    <n v="30"/>
    <x v="0"/>
    <n v="450"/>
  </r>
  <r>
    <x v="122"/>
    <x v="3"/>
    <s v="Bologna"/>
    <x v="8"/>
    <x v="7"/>
    <n v="31"/>
    <x v="7"/>
    <n v="589"/>
  </r>
  <r>
    <x v="125"/>
    <x v="3"/>
    <s v="Bologna"/>
    <x v="2"/>
    <x v="6"/>
    <n v="48"/>
    <x v="6"/>
    <n v="384"/>
  </r>
  <r>
    <x v="136"/>
    <x v="7"/>
    <s v="Roma"/>
    <x v="8"/>
    <x v="1"/>
    <n v="8"/>
    <x v="1"/>
    <n v="200"/>
  </r>
  <r>
    <x v="75"/>
    <x v="9"/>
    <s v="Bologna"/>
    <x v="6"/>
    <x v="1"/>
    <n v="40"/>
    <x v="1"/>
    <n v="1000"/>
  </r>
  <r>
    <x v="197"/>
    <x v="9"/>
    <s v="Bologna"/>
    <x v="7"/>
    <x v="7"/>
    <n v="2"/>
    <x v="7"/>
    <n v="38"/>
  </r>
  <r>
    <x v="106"/>
    <x v="3"/>
    <s v="Bologna"/>
    <x v="1"/>
    <x v="5"/>
    <n v="3"/>
    <x v="5"/>
    <n v="150"/>
  </r>
  <r>
    <x v="226"/>
    <x v="7"/>
    <s v="Roma"/>
    <x v="8"/>
    <x v="2"/>
    <n v="18"/>
    <x v="2"/>
    <n v="198"/>
  </r>
  <r>
    <x v="107"/>
    <x v="1"/>
    <s v="Milano"/>
    <x v="6"/>
    <x v="0"/>
    <n v="28"/>
    <x v="0"/>
    <n v="420"/>
  </r>
  <r>
    <x v="8"/>
    <x v="9"/>
    <s v="Bologna"/>
    <x v="8"/>
    <x v="8"/>
    <n v="25"/>
    <x v="8"/>
    <n v="125"/>
  </r>
  <r>
    <x v="143"/>
    <x v="8"/>
    <s v="Bologna"/>
    <x v="2"/>
    <x v="5"/>
    <n v="9"/>
    <x v="5"/>
    <n v="450"/>
  </r>
  <r>
    <x v="9"/>
    <x v="7"/>
    <s v="Roma"/>
    <x v="4"/>
    <x v="0"/>
    <n v="37"/>
    <x v="0"/>
    <n v="555"/>
  </r>
  <r>
    <x v="41"/>
    <x v="9"/>
    <s v="Bologna"/>
    <x v="3"/>
    <x v="9"/>
    <n v="19"/>
    <x v="9"/>
    <n v="38"/>
  </r>
  <r>
    <x v="182"/>
    <x v="6"/>
    <s v="Bari"/>
    <x v="8"/>
    <x v="0"/>
    <n v="21"/>
    <x v="0"/>
    <n v="315"/>
  </r>
  <r>
    <x v="153"/>
    <x v="5"/>
    <s v="Bologna"/>
    <x v="1"/>
    <x v="2"/>
    <n v="6"/>
    <x v="2"/>
    <n v="66"/>
  </r>
  <r>
    <x v="132"/>
    <x v="7"/>
    <s v="Roma"/>
    <x v="5"/>
    <x v="3"/>
    <n v="38"/>
    <x v="3"/>
    <n v="380"/>
  </r>
  <r>
    <x v="188"/>
    <x v="7"/>
    <s v="Roma"/>
    <x v="8"/>
    <x v="8"/>
    <n v="2"/>
    <x v="8"/>
    <n v="10"/>
  </r>
  <r>
    <x v="9"/>
    <x v="8"/>
    <s v="Bologna"/>
    <x v="6"/>
    <x v="4"/>
    <n v="19"/>
    <x v="4"/>
    <n v="247"/>
  </r>
  <r>
    <x v="117"/>
    <x v="3"/>
    <s v="Bologna"/>
    <x v="5"/>
    <x v="5"/>
    <n v="14"/>
    <x v="5"/>
    <n v="700"/>
  </r>
  <r>
    <x v="174"/>
    <x v="3"/>
    <s v="Bologna"/>
    <x v="9"/>
    <x v="1"/>
    <n v="26"/>
    <x v="1"/>
    <n v="650"/>
  </r>
  <r>
    <x v="72"/>
    <x v="8"/>
    <s v="Bologna"/>
    <x v="8"/>
    <x v="0"/>
    <n v="7"/>
    <x v="0"/>
    <n v="105"/>
  </r>
  <r>
    <x v="161"/>
    <x v="4"/>
    <s v="Bologna"/>
    <x v="5"/>
    <x v="4"/>
    <n v="34"/>
    <x v="4"/>
    <n v="442"/>
  </r>
  <r>
    <x v="84"/>
    <x v="5"/>
    <s v="Bologna"/>
    <x v="9"/>
    <x v="3"/>
    <n v="26"/>
    <x v="3"/>
    <n v="260"/>
  </r>
  <r>
    <x v="223"/>
    <x v="7"/>
    <s v="Roma"/>
    <x v="7"/>
    <x v="9"/>
    <n v="33"/>
    <x v="9"/>
    <n v="66"/>
  </r>
  <r>
    <x v="16"/>
    <x v="4"/>
    <s v="Bologna"/>
    <x v="5"/>
    <x v="6"/>
    <n v="32"/>
    <x v="6"/>
    <n v="256"/>
  </r>
  <r>
    <x v="40"/>
    <x v="0"/>
    <s v="Napoli"/>
    <x v="4"/>
    <x v="9"/>
    <n v="3"/>
    <x v="9"/>
    <n v="6"/>
  </r>
  <r>
    <x v="154"/>
    <x v="4"/>
    <s v="Bologna"/>
    <x v="6"/>
    <x v="6"/>
    <n v="21"/>
    <x v="6"/>
    <n v="168"/>
  </r>
  <r>
    <x v="180"/>
    <x v="3"/>
    <s v="Bologna"/>
    <x v="8"/>
    <x v="5"/>
    <n v="45"/>
    <x v="5"/>
    <n v="2250"/>
  </r>
  <r>
    <x v="244"/>
    <x v="0"/>
    <s v="Napoli"/>
    <x v="7"/>
    <x v="7"/>
    <n v="12"/>
    <x v="7"/>
    <n v="228"/>
  </r>
  <r>
    <x v="227"/>
    <x v="9"/>
    <s v="Bologna"/>
    <x v="0"/>
    <x v="2"/>
    <n v="21"/>
    <x v="2"/>
    <n v="231"/>
  </r>
  <r>
    <x v="189"/>
    <x v="1"/>
    <s v="Milano"/>
    <x v="0"/>
    <x v="8"/>
    <n v="47"/>
    <x v="8"/>
    <n v="235"/>
  </r>
  <r>
    <x v="56"/>
    <x v="9"/>
    <s v="Bologna"/>
    <x v="5"/>
    <x v="7"/>
    <n v="2"/>
    <x v="7"/>
    <n v="38"/>
  </r>
  <r>
    <x v="126"/>
    <x v="3"/>
    <s v="Bologna"/>
    <x v="0"/>
    <x v="1"/>
    <n v="42"/>
    <x v="1"/>
    <n v="1050"/>
  </r>
  <r>
    <x v="196"/>
    <x v="9"/>
    <s v="Bologna"/>
    <x v="6"/>
    <x v="8"/>
    <n v="48"/>
    <x v="8"/>
    <n v="240"/>
  </r>
  <r>
    <x v="85"/>
    <x v="5"/>
    <s v="Bologna"/>
    <x v="0"/>
    <x v="8"/>
    <n v="26"/>
    <x v="8"/>
    <n v="130"/>
  </r>
  <r>
    <x v="70"/>
    <x v="7"/>
    <s v="Roma"/>
    <x v="6"/>
    <x v="4"/>
    <n v="10"/>
    <x v="4"/>
    <n v="130"/>
  </r>
  <r>
    <x v="111"/>
    <x v="4"/>
    <s v="Bologna"/>
    <x v="1"/>
    <x v="0"/>
    <n v="10"/>
    <x v="0"/>
    <n v="150"/>
  </r>
  <r>
    <x v="61"/>
    <x v="1"/>
    <s v="Milano"/>
    <x v="7"/>
    <x v="1"/>
    <n v="1"/>
    <x v="1"/>
    <n v="25"/>
  </r>
  <r>
    <x v="250"/>
    <x v="1"/>
    <s v="Milano"/>
    <x v="9"/>
    <x v="0"/>
    <n v="2"/>
    <x v="0"/>
    <n v="30"/>
  </r>
  <r>
    <x v="39"/>
    <x v="5"/>
    <s v="Bologna"/>
    <x v="1"/>
    <x v="5"/>
    <n v="37"/>
    <x v="5"/>
    <n v="1850"/>
  </r>
  <r>
    <x v="245"/>
    <x v="1"/>
    <s v="Milano"/>
    <x v="1"/>
    <x v="9"/>
    <n v="35"/>
    <x v="9"/>
    <n v="70"/>
  </r>
  <r>
    <x v="130"/>
    <x v="5"/>
    <s v="Bologna"/>
    <x v="2"/>
    <x v="3"/>
    <n v="43"/>
    <x v="3"/>
    <n v="430"/>
  </r>
  <r>
    <x v="191"/>
    <x v="3"/>
    <s v="Bologna"/>
    <x v="6"/>
    <x v="7"/>
    <n v="34"/>
    <x v="7"/>
    <n v="646"/>
  </r>
  <r>
    <x v="40"/>
    <x v="8"/>
    <s v="Bologna"/>
    <x v="1"/>
    <x v="7"/>
    <n v="6"/>
    <x v="7"/>
    <n v="114"/>
  </r>
  <r>
    <x v="89"/>
    <x v="0"/>
    <s v="Napoli"/>
    <x v="3"/>
    <x v="6"/>
    <n v="36"/>
    <x v="6"/>
    <n v="288"/>
  </r>
  <r>
    <x v="39"/>
    <x v="6"/>
    <s v="Bari"/>
    <x v="3"/>
    <x v="1"/>
    <n v="7"/>
    <x v="1"/>
    <n v="175"/>
  </r>
  <r>
    <x v="190"/>
    <x v="2"/>
    <s v="Bologna"/>
    <x v="1"/>
    <x v="2"/>
    <n v="36"/>
    <x v="2"/>
    <n v="396"/>
  </r>
  <r>
    <x v="69"/>
    <x v="7"/>
    <s v="Roma"/>
    <x v="7"/>
    <x v="7"/>
    <n v="36"/>
    <x v="7"/>
    <n v="684"/>
  </r>
  <r>
    <x v="131"/>
    <x v="1"/>
    <s v="Milano"/>
    <x v="5"/>
    <x v="1"/>
    <n v="27"/>
    <x v="1"/>
    <n v="675"/>
  </r>
  <r>
    <x v="79"/>
    <x v="7"/>
    <s v="Roma"/>
    <x v="4"/>
    <x v="4"/>
    <n v="45"/>
    <x v="4"/>
    <n v="585"/>
  </r>
  <r>
    <x v="63"/>
    <x v="6"/>
    <s v="Bari"/>
    <x v="3"/>
    <x v="9"/>
    <n v="17"/>
    <x v="9"/>
    <n v="34"/>
  </r>
  <r>
    <x v="185"/>
    <x v="4"/>
    <s v="Bologna"/>
    <x v="8"/>
    <x v="6"/>
    <n v="37"/>
    <x v="6"/>
    <n v="296"/>
  </r>
  <r>
    <x v="155"/>
    <x v="6"/>
    <s v="Bari"/>
    <x v="3"/>
    <x v="3"/>
    <n v="4"/>
    <x v="3"/>
    <n v="40"/>
  </r>
  <r>
    <x v="67"/>
    <x v="4"/>
    <s v="Bologna"/>
    <x v="8"/>
    <x v="7"/>
    <n v="3"/>
    <x v="7"/>
    <n v="57"/>
  </r>
  <r>
    <x v="190"/>
    <x v="7"/>
    <s v="Roma"/>
    <x v="9"/>
    <x v="9"/>
    <n v="37"/>
    <x v="9"/>
    <n v="74"/>
  </r>
  <r>
    <x v="201"/>
    <x v="4"/>
    <s v="Bologna"/>
    <x v="8"/>
    <x v="1"/>
    <n v="16"/>
    <x v="1"/>
    <n v="400"/>
  </r>
  <r>
    <x v="25"/>
    <x v="0"/>
    <s v="Napoli"/>
    <x v="4"/>
    <x v="0"/>
    <n v="10"/>
    <x v="0"/>
    <n v="150"/>
  </r>
  <r>
    <x v="34"/>
    <x v="8"/>
    <s v="Bologna"/>
    <x v="8"/>
    <x v="7"/>
    <n v="43"/>
    <x v="7"/>
    <n v="817"/>
  </r>
  <r>
    <x v="197"/>
    <x v="5"/>
    <s v="Bologna"/>
    <x v="7"/>
    <x v="5"/>
    <n v="38"/>
    <x v="5"/>
    <n v="1900"/>
  </r>
  <r>
    <x v="99"/>
    <x v="4"/>
    <s v="Bologna"/>
    <x v="0"/>
    <x v="8"/>
    <n v="43"/>
    <x v="8"/>
    <n v="215"/>
  </r>
  <r>
    <x v="49"/>
    <x v="7"/>
    <s v="Roma"/>
    <x v="6"/>
    <x v="1"/>
    <n v="34"/>
    <x v="1"/>
    <n v="850"/>
  </r>
  <r>
    <x v="252"/>
    <x v="6"/>
    <s v="Bari"/>
    <x v="0"/>
    <x v="7"/>
    <n v="35"/>
    <x v="7"/>
    <n v="665"/>
  </r>
  <r>
    <x v="229"/>
    <x v="2"/>
    <s v="Bologna"/>
    <x v="6"/>
    <x v="8"/>
    <n v="6"/>
    <x v="8"/>
    <n v="30"/>
  </r>
  <r>
    <x v="197"/>
    <x v="1"/>
    <s v="Milano"/>
    <x v="1"/>
    <x v="5"/>
    <n v="19"/>
    <x v="5"/>
    <n v="950"/>
  </r>
  <r>
    <x v="156"/>
    <x v="8"/>
    <s v="Bologna"/>
    <x v="3"/>
    <x v="9"/>
    <n v="12"/>
    <x v="9"/>
    <n v="24"/>
  </r>
  <r>
    <x v="11"/>
    <x v="8"/>
    <s v="Bologna"/>
    <x v="2"/>
    <x v="2"/>
    <n v="45"/>
    <x v="2"/>
    <n v="495"/>
  </r>
  <r>
    <x v="234"/>
    <x v="0"/>
    <s v="Napoli"/>
    <x v="1"/>
    <x v="3"/>
    <n v="17"/>
    <x v="3"/>
    <n v="170"/>
  </r>
  <r>
    <x v="194"/>
    <x v="4"/>
    <s v="Bologna"/>
    <x v="1"/>
    <x v="9"/>
    <n v="25"/>
    <x v="9"/>
    <n v="50"/>
  </r>
  <r>
    <x v="69"/>
    <x v="1"/>
    <s v="Milano"/>
    <x v="6"/>
    <x v="9"/>
    <n v="31"/>
    <x v="9"/>
    <n v="62"/>
  </r>
  <r>
    <x v="120"/>
    <x v="7"/>
    <s v="Roma"/>
    <x v="9"/>
    <x v="0"/>
    <n v="15"/>
    <x v="0"/>
    <n v="225"/>
  </r>
  <r>
    <x v="36"/>
    <x v="3"/>
    <s v="Bologna"/>
    <x v="3"/>
    <x v="6"/>
    <n v="44"/>
    <x v="6"/>
    <n v="352"/>
  </r>
  <r>
    <x v="37"/>
    <x v="8"/>
    <s v="Bologna"/>
    <x v="9"/>
    <x v="2"/>
    <n v="11"/>
    <x v="2"/>
    <n v="121"/>
  </r>
  <r>
    <x v="207"/>
    <x v="2"/>
    <s v="Bologna"/>
    <x v="2"/>
    <x v="8"/>
    <n v="17"/>
    <x v="8"/>
    <n v="85"/>
  </r>
  <r>
    <x v="38"/>
    <x v="7"/>
    <s v="Roma"/>
    <x v="5"/>
    <x v="7"/>
    <n v="19"/>
    <x v="7"/>
    <n v="361"/>
  </r>
  <r>
    <x v="251"/>
    <x v="8"/>
    <s v="Bologna"/>
    <x v="4"/>
    <x v="1"/>
    <n v="7"/>
    <x v="1"/>
    <n v="175"/>
  </r>
  <r>
    <x v="128"/>
    <x v="9"/>
    <s v="Bologna"/>
    <x v="4"/>
    <x v="3"/>
    <n v="15"/>
    <x v="3"/>
    <n v="150"/>
  </r>
  <r>
    <x v="103"/>
    <x v="1"/>
    <s v="Milano"/>
    <x v="5"/>
    <x v="5"/>
    <n v="4"/>
    <x v="5"/>
    <n v="200"/>
  </r>
  <r>
    <x v="71"/>
    <x v="1"/>
    <s v="Milano"/>
    <x v="0"/>
    <x v="6"/>
    <n v="12"/>
    <x v="6"/>
    <n v="96"/>
  </r>
  <r>
    <x v="178"/>
    <x v="2"/>
    <s v="Bologna"/>
    <x v="7"/>
    <x v="9"/>
    <n v="50"/>
    <x v="9"/>
    <n v="100"/>
  </r>
  <r>
    <x v="155"/>
    <x v="7"/>
    <s v="Roma"/>
    <x v="8"/>
    <x v="1"/>
    <n v="13"/>
    <x v="1"/>
    <n v="325"/>
  </r>
  <r>
    <x v="25"/>
    <x v="1"/>
    <s v="Milano"/>
    <x v="7"/>
    <x v="6"/>
    <n v="42"/>
    <x v="6"/>
    <n v="336"/>
  </r>
  <r>
    <x v="161"/>
    <x v="3"/>
    <s v="Bologna"/>
    <x v="8"/>
    <x v="6"/>
    <n v="27"/>
    <x v="6"/>
    <n v="216"/>
  </r>
  <r>
    <x v="124"/>
    <x v="8"/>
    <s v="Bologna"/>
    <x v="9"/>
    <x v="2"/>
    <n v="37"/>
    <x v="2"/>
    <n v="407"/>
  </r>
  <r>
    <x v="48"/>
    <x v="7"/>
    <s v="Roma"/>
    <x v="2"/>
    <x v="3"/>
    <n v="1"/>
    <x v="3"/>
    <n v="10"/>
  </r>
  <r>
    <x v="80"/>
    <x v="8"/>
    <s v="Bologna"/>
    <x v="7"/>
    <x v="7"/>
    <n v="28"/>
    <x v="7"/>
    <n v="532"/>
  </r>
  <r>
    <x v="253"/>
    <x v="9"/>
    <s v="Bologna"/>
    <x v="4"/>
    <x v="9"/>
    <n v="15"/>
    <x v="9"/>
    <n v="30"/>
  </r>
  <r>
    <x v="254"/>
    <x v="2"/>
    <s v="Bologna"/>
    <x v="2"/>
    <x v="6"/>
    <n v="16"/>
    <x v="6"/>
    <n v="128"/>
  </r>
  <r>
    <x v="76"/>
    <x v="5"/>
    <s v="Bologna"/>
    <x v="0"/>
    <x v="7"/>
    <n v="7"/>
    <x v="7"/>
    <n v="133"/>
  </r>
  <r>
    <x v="42"/>
    <x v="6"/>
    <s v="Bari"/>
    <x v="9"/>
    <x v="0"/>
    <n v="14"/>
    <x v="0"/>
    <n v="210"/>
  </r>
  <r>
    <x v="76"/>
    <x v="5"/>
    <s v="Bologna"/>
    <x v="0"/>
    <x v="5"/>
    <n v="27"/>
    <x v="5"/>
    <n v="1350"/>
  </r>
  <r>
    <x v="31"/>
    <x v="5"/>
    <s v="Bologna"/>
    <x v="3"/>
    <x v="3"/>
    <n v="46"/>
    <x v="3"/>
    <n v="460"/>
  </r>
  <r>
    <x v="137"/>
    <x v="4"/>
    <s v="Bologna"/>
    <x v="5"/>
    <x v="2"/>
    <n v="15"/>
    <x v="2"/>
    <n v="165"/>
  </r>
  <r>
    <x v="205"/>
    <x v="4"/>
    <s v="Bologna"/>
    <x v="2"/>
    <x v="8"/>
    <n v="8"/>
    <x v="8"/>
    <n v="40"/>
  </r>
  <r>
    <x v="197"/>
    <x v="2"/>
    <s v="Bologna"/>
    <x v="3"/>
    <x v="0"/>
    <n v="48"/>
    <x v="0"/>
    <n v="720"/>
  </r>
  <r>
    <x v="101"/>
    <x v="8"/>
    <s v="Bologna"/>
    <x v="1"/>
    <x v="3"/>
    <n v="21"/>
    <x v="3"/>
    <n v="210"/>
  </r>
  <r>
    <x v="102"/>
    <x v="1"/>
    <s v="Milano"/>
    <x v="5"/>
    <x v="7"/>
    <n v="12"/>
    <x v="7"/>
    <n v="228"/>
  </r>
  <r>
    <x v="49"/>
    <x v="3"/>
    <s v="Bologna"/>
    <x v="8"/>
    <x v="6"/>
    <n v="39"/>
    <x v="6"/>
    <n v="312"/>
  </r>
  <r>
    <x v="82"/>
    <x v="5"/>
    <s v="Bologna"/>
    <x v="7"/>
    <x v="5"/>
    <n v="41"/>
    <x v="5"/>
    <n v="2050"/>
  </r>
  <r>
    <x v="255"/>
    <x v="4"/>
    <s v="Bologna"/>
    <x v="4"/>
    <x v="6"/>
    <n v="25"/>
    <x v="6"/>
    <n v="200"/>
  </r>
  <r>
    <x v="12"/>
    <x v="9"/>
    <s v="Bologna"/>
    <x v="0"/>
    <x v="3"/>
    <n v="25"/>
    <x v="3"/>
    <n v="250"/>
  </r>
  <r>
    <x v="76"/>
    <x v="9"/>
    <s v="Bologna"/>
    <x v="3"/>
    <x v="2"/>
    <n v="33"/>
    <x v="2"/>
    <n v="363"/>
  </r>
  <r>
    <x v="256"/>
    <x v="2"/>
    <s v="Bologna"/>
    <x v="3"/>
    <x v="1"/>
    <n v="48"/>
    <x v="1"/>
    <n v="1200"/>
  </r>
  <r>
    <x v="177"/>
    <x v="1"/>
    <s v="Milano"/>
    <x v="3"/>
    <x v="2"/>
    <n v="50"/>
    <x v="2"/>
    <n v="550"/>
  </r>
  <r>
    <x v="42"/>
    <x v="0"/>
    <s v="Napoli"/>
    <x v="3"/>
    <x v="8"/>
    <n v="33"/>
    <x v="8"/>
    <n v="165"/>
  </r>
  <r>
    <x v="256"/>
    <x v="8"/>
    <s v="Bologna"/>
    <x v="0"/>
    <x v="4"/>
    <n v="48"/>
    <x v="4"/>
    <n v="624"/>
  </r>
  <r>
    <x v="203"/>
    <x v="4"/>
    <s v="Bologna"/>
    <x v="5"/>
    <x v="0"/>
    <n v="45"/>
    <x v="0"/>
    <n v="675"/>
  </r>
  <r>
    <x v="70"/>
    <x v="7"/>
    <s v="Roma"/>
    <x v="0"/>
    <x v="2"/>
    <n v="43"/>
    <x v="2"/>
    <n v="473"/>
  </r>
  <r>
    <x v="115"/>
    <x v="3"/>
    <s v="Bologna"/>
    <x v="0"/>
    <x v="4"/>
    <n v="26"/>
    <x v="4"/>
    <n v="338"/>
  </r>
  <r>
    <x v="257"/>
    <x v="9"/>
    <s v="Bologna"/>
    <x v="6"/>
    <x v="1"/>
    <n v="23"/>
    <x v="1"/>
    <n v="575"/>
  </r>
  <r>
    <x v="117"/>
    <x v="7"/>
    <s v="Roma"/>
    <x v="3"/>
    <x v="2"/>
    <n v="28"/>
    <x v="2"/>
    <n v="308"/>
  </r>
  <r>
    <x v="34"/>
    <x v="1"/>
    <s v="Milano"/>
    <x v="2"/>
    <x v="7"/>
    <n v="39"/>
    <x v="7"/>
    <n v="741"/>
  </r>
  <r>
    <x v="28"/>
    <x v="9"/>
    <s v="Bologna"/>
    <x v="8"/>
    <x v="0"/>
    <n v="44"/>
    <x v="0"/>
    <n v="660"/>
  </r>
  <r>
    <x v="83"/>
    <x v="5"/>
    <s v="Bologna"/>
    <x v="5"/>
    <x v="6"/>
    <n v="33"/>
    <x v="6"/>
    <n v="264"/>
  </r>
  <r>
    <x v="194"/>
    <x v="2"/>
    <s v="Bologna"/>
    <x v="7"/>
    <x v="5"/>
    <n v="19"/>
    <x v="5"/>
    <n v="950"/>
  </r>
  <r>
    <x v="2"/>
    <x v="6"/>
    <s v="Bari"/>
    <x v="8"/>
    <x v="0"/>
    <n v="49"/>
    <x v="0"/>
    <n v="735"/>
  </r>
  <r>
    <x v="14"/>
    <x v="5"/>
    <s v="Bologna"/>
    <x v="2"/>
    <x v="8"/>
    <n v="8"/>
    <x v="8"/>
    <n v="40"/>
  </r>
  <r>
    <x v="152"/>
    <x v="5"/>
    <s v="Bologna"/>
    <x v="2"/>
    <x v="4"/>
    <n v="36"/>
    <x v="4"/>
    <n v="468"/>
  </r>
  <r>
    <x v="84"/>
    <x v="0"/>
    <s v="Napoli"/>
    <x v="1"/>
    <x v="3"/>
    <n v="29"/>
    <x v="3"/>
    <n v="290"/>
  </r>
  <r>
    <x v="186"/>
    <x v="6"/>
    <s v="Bari"/>
    <x v="6"/>
    <x v="6"/>
    <n v="13"/>
    <x v="6"/>
    <n v="104"/>
  </r>
  <r>
    <x v="181"/>
    <x v="1"/>
    <s v="Milano"/>
    <x v="3"/>
    <x v="5"/>
    <n v="1"/>
    <x v="5"/>
    <n v="50"/>
  </r>
  <r>
    <x v="133"/>
    <x v="9"/>
    <s v="Bologna"/>
    <x v="9"/>
    <x v="7"/>
    <n v="18"/>
    <x v="7"/>
    <n v="342"/>
  </r>
  <r>
    <x v="258"/>
    <x v="1"/>
    <s v="Milano"/>
    <x v="4"/>
    <x v="5"/>
    <n v="23"/>
    <x v="5"/>
    <n v="1150"/>
  </r>
  <r>
    <x v="90"/>
    <x v="7"/>
    <s v="Roma"/>
    <x v="3"/>
    <x v="0"/>
    <n v="36"/>
    <x v="0"/>
    <n v="540"/>
  </r>
  <r>
    <x v="79"/>
    <x v="4"/>
    <s v="Bologna"/>
    <x v="4"/>
    <x v="1"/>
    <n v="39"/>
    <x v="1"/>
    <n v="975"/>
  </r>
  <r>
    <x v="7"/>
    <x v="2"/>
    <s v="Bologna"/>
    <x v="1"/>
    <x v="3"/>
    <n v="45"/>
    <x v="3"/>
    <n v="450"/>
  </r>
  <r>
    <x v="259"/>
    <x v="0"/>
    <s v="Napoli"/>
    <x v="9"/>
    <x v="5"/>
    <n v="3"/>
    <x v="5"/>
    <n v="150"/>
  </r>
  <r>
    <x v="79"/>
    <x v="2"/>
    <s v="Bologna"/>
    <x v="0"/>
    <x v="6"/>
    <n v="6"/>
    <x v="6"/>
    <n v="48"/>
  </r>
  <r>
    <x v="167"/>
    <x v="4"/>
    <s v="Bologna"/>
    <x v="2"/>
    <x v="6"/>
    <n v="29"/>
    <x v="6"/>
    <n v="232"/>
  </r>
  <r>
    <x v="47"/>
    <x v="8"/>
    <s v="Bologna"/>
    <x v="9"/>
    <x v="3"/>
    <n v="41"/>
    <x v="3"/>
    <n v="410"/>
  </r>
  <r>
    <x v="168"/>
    <x v="7"/>
    <s v="Roma"/>
    <x v="0"/>
    <x v="3"/>
    <n v="18"/>
    <x v="3"/>
    <n v="180"/>
  </r>
  <r>
    <x v="195"/>
    <x v="4"/>
    <s v="Bologna"/>
    <x v="4"/>
    <x v="3"/>
    <n v="21"/>
    <x v="3"/>
    <n v="210"/>
  </r>
  <r>
    <x v="166"/>
    <x v="7"/>
    <s v="Roma"/>
    <x v="4"/>
    <x v="1"/>
    <n v="15"/>
    <x v="1"/>
    <n v="375"/>
  </r>
  <r>
    <x v="79"/>
    <x v="6"/>
    <s v="Bari"/>
    <x v="3"/>
    <x v="5"/>
    <n v="13"/>
    <x v="5"/>
    <n v="650"/>
  </r>
  <r>
    <x v="166"/>
    <x v="6"/>
    <s v="Bari"/>
    <x v="0"/>
    <x v="5"/>
    <n v="30"/>
    <x v="5"/>
    <n v="1500"/>
  </r>
  <r>
    <x v="181"/>
    <x v="2"/>
    <s v="Bologna"/>
    <x v="5"/>
    <x v="0"/>
    <n v="16"/>
    <x v="0"/>
    <n v="240"/>
  </r>
  <r>
    <x v="246"/>
    <x v="3"/>
    <s v="Bologna"/>
    <x v="6"/>
    <x v="2"/>
    <n v="7"/>
    <x v="2"/>
    <n v="77"/>
  </r>
  <r>
    <x v="91"/>
    <x v="0"/>
    <s v="Napoli"/>
    <x v="9"/>
    <x v="5"/>
    <n v="47"/>
    <x v="5"/>
    <n v="2350"/>
  </r>
  <r>
    <x v="58"/>
    <x v="3"/>
    <s v="Bologna"/>
    <x v="9"/>
    <x v="1"/>
    <n v="29"/>
    <x v="1"/>
    <n v="725"/>
  </r>
  <r>
    <x v="2"/>
    <x v="1"/>
    <s v="Milano"/>
    <x v="9"/>
    <x v="2"/>
    <n v="15"/>
    <x v="2"/>
    <n v="165"/>
  </r>
  <r>
    <x v="141"/>
    <x v="3"/>
    <s v="Bologna"/>
    <x v="5"/>
    <x v="2"/>
    <n v="40"/>
    <x v="2"/>
    <n v="440"/>
  </r>
  <r>
    <x v="203"/>
    <x v="8"/>
    <s v="Bologna"/>
    <x v="4"/>
    <x v="4"/>
    <n v="25"/>
    <x v="4"/>
    <n v="325"/>
  </r>
  <r>
    <x v="95"/>
    <x v="7"/>
    <s v="Roma"/>
    <x v="0"/>
    <x v="1"/>
    <n v="28"/>
    <x v="1"/>
    <n v="700"/>
  </r>
  <r>
    <x v="17"/>
    <x v="1"/>
    <s v="Milano"/>
    <x v="6"/>
    <x v="1"/>
    <n v="48"/>
    <x v="1"/>
    <n v="1200"/>
  </r>
  <r>
    <x v="124"/>
    <x v="6"/>
    <s v="Bari"/>
    <x v="0"/>
    <x v="3"/>
    <n v="2"/>
    <x v="3"/>
    <n v="20"/>
  </r>
  <r>
    <x v="243"/>
    <x v="9"/>
    <s v="Bologna"/>
    <x v="1"/>
    <x v="4"/>
    <n v="20"/>
    <x v="4"/>
    <n v="260"/>
  </r>
  <r>
    <x v="220"/>
    <x v="0"/>
    <s v="Napoli"/>
    <x v="5"/>
    <x v="0"/>
    <n v="17"/>
    <x v="0"/>
    <n v="255"/>
  </r>
  <r>
    <x v="210"/>
    <x v="2"/>
    <s v="Bologna"/>
    <x v="4"/>
    <x v="9"/>
    <n v="24"/>
    <x v="9"/>
    <n v="48"/>
  </r>
  <r>
    <x v="226"/>
    <x v="1"/>
    <s v="Milano"/>
    <x v="4"/>
    <x v="1"/>
    <n v="38"/>
    <x v="1"/>
    <n v="950"/>
  </r>
  <r>
    <x v="196"/>
    <x v="7"/>
    <s v="Roma"/>
    <x v="6"/>
    <x v="1"/>
    <n v="40"/>
    <x v="1"/>
    <n v="1000"/>
  </r>
  <r>
    <x v="145"/>
    <x v="4"/>
    <s v="Bologna"/>
    <x v="3"/>
    <x v="1"/>
    <n v="16"/>
    <x v="1"/>
    <n v="400"/>
  </r>
  <r>
    <x v="5"/>
    <x v="3"/>
    <s v="Bologna"/>
    <x v="8"/>
    <x v="4"/>
    <n v="8"/>
    <x v="4"/>
    <n v="104"/>
  </r>
  <r>
    <x v="25"/>
    <x v="9"/>
    <s v="Bologna"/>
    <x v="0"/>
    <x v="5"/>
    <n v="49"/>
    <x v="5"/>
    <n v="2450"/>
  </r>
  <r>
    <x v="260"/>
    <x v="0"/>
    <s v="Napoli"/>
    <x v="0"/>
    <x v="0"/>
    <n v="34"/>
    <x v="0"/>
    <n v="510"/>
  </r>
  <r>
    <x v="234"/>
    <x v="1"/>
    <s v="Milano"/>
    <x v="4"/>
    <x v="3"/>
    <n v="12"/>
    <x v="3"/>
    <n v="120"/>
  </r>
  <r>
    <x v="132"/>
    <x v="7"/>
    <s v="Roma"/>
    <x v="3"/>
    <x v="8"/>
    <n v="6"/>
    <x v="8"/>
    <n v="30"/>
  </r>
  <r>
    <x v="225"/>
    <x v="7"/>
    <s v="Roma"/>
    <x v="2"/>
    <x v="0"/>
    <n v="42"/>
    <x v="0"/>
    <n v="630"/>
  </r>
  <r>
    <x v="261"/>
    <x v="5"/>
    <s v="Bologna"/>
    <x v="8"/>
    <x v="7"/>
    <n v="36"/>
    <x v="7"/>
    <n v="684"/>
  </r>
  <r>
    <x v="192"/>
    <x v="6"/>
    <s v="Bari"/>
    <x v="5"/>
    <x v="3"/>
    <n v="38"/>
    <x v="3"/>
    <n v="380"/>
  </r>
  <r>
    <x v="186"/>
    <x v="8"/>
    <s v="Bologna"/>
    <x v="6"/>
    <x v="5"/>
    <n v="9"/>
    <x v="5"/>
    <n v="450"/>
  </r>
  <r>
    <x v="147"/>
    <x v="2"/>
    <s v="Bologna"/>
    <x v="2"/>
    <x v="5"/>
    <n v="42"/>
    <x v="5"/>
    <n v="2100"/>
  </r>
  <r>
    <x v="201"/>
    <x v="1"/>
    <s v="Milano"/>
    <x v="6"/>
    <x v="0"/>
    <n v="8"/>
    <x v="0"/>
    <n v="120"/>
  </r>
  <r>
    <x v="122"/>
    <x v="5"/>
    <s v="Bologna"/>
    <x v="4"/>
    <x v="6"/>
    <n v="42"/>
    <x v="6"/>
    <n v="336"/>
  </r>
  <r>
    <x v="23"/>
    <x v="9"/>
    <s v="Bologna"/>
    <x v="6"/>
    <x v="5"/>
    <n v="6"/>
    <x v="5"/>
    <n v="300"/>
  </r>
  <r>
    <x v="227"/>
    <x v="5"/>
    <s v="Bologna"/>
    <x v="4"/>
    <x v="1"/>
    <n v="28"/>
    <x v="1"/>
    <n v="700"/>
  </r>
  <r>
    <x v="132"/>
    <x v="7"/>
    <s v="Roma"/>
    <x v="2"/>
    <x v="3"/>
    <n v="11"/>
    <x v="3"/>
    <n v="110"/>
  </r>
  <r>
    <x v="54"/>
    <x v="3"/>
    <s v="Bologna"/>
    <x v="4"/>
    <x v="9"/>
    <n v="40"/>
    <x v="9"/>
    <n v="80"/>
  </r>
  <r>
    <x v="128"/>
    <x v="3"/>
    <s v="Bologna"/>
    <x v="4"/>
    <x v="1"/>
    <n v="35"/>
    <x v="1"/>
    <n v="875"/>
  </r>
  <r>
    <x v="199"/>
    <x v="0"/>
    <s v="Napoli"/>
    <x v="6"/>
    <x v="1"/>
    <n v="3"/>
    <x v="1"/>
    <n v="75"/>
  </r>
  <r>
    <x v="171"/>
    <x v="7"/>
    <s v="Roma"/>
    <x v="4"/>
    <x v="8"/>
    <n v="50"/>
    <x v="8"/>
    <n v="250"/>
  </r>
  <r>
    <x v="158"/>
    <x v="0"/>
    <s v="Napoli"/>
    <x v="0"/>
    <x v="5"/>
    <n v="20"/>
    <x v="5"/>
    <n v="1000"/>
  </r>
  <r>
    <x v="214"/>
    <x v="8"/>
    <s v="Bologna"/>
    <x v="0"/>
    <x v="9"/>
    <n v="23"/>
    <x v="9"/>
    <n v="46"/>
  </r>
  <r>
    <x v="131"/>
    <x v="7"/>
    <s v="Roma"/>
    <x v="7"/>
    <x v="5"/>
    <n v="25"/>
    <x v="5"/>
    <n v="1250"/>
  </r>
  <r>
    <x v="36"/>
    <x v="1"/>
    <s v="Milano"/>
    <x v="9"/>
    <x v="3"/>
    <n v="1"/>
    <x v="3"/>
    <n v="10"/>
  </r>
  <r>
    <x v="6"/>
    <x v="5"/>
    <s v="Bologna"/>
    <x v="4"/>
    <x v="2"/>
    <n v="37"/>
    <x v="2"/>
    <n v="407"/>
  </r>
  <r>
    <x v="163"/>
    <x v="9"/>
    <s v="Bologna"/>
    <x v="9"/>
    <x v="2"/>
    <n v="45"/>
    <x v="2"/>
    <n v="495"/>
  </r>
  <r>
    <x v="8"/>
    <x v="5"/>
    <s v="Bologna"/>
    <x v="0"/>
    <x v="8"/>
    <n v="1"/>
    <x v="8"/>
    <n v="5"/>
  </r>
  <r>
    <x v="174"/>
    <x v="0"/>
    <s v="Napoli"/>
    <x v="0"/>
    <x v="2"/>
    <n v="11"/>
    <x v="2"/>
    <n v="121"/>
  </r>
  <r>
    <x v="151"/>
    <x v="5"/>
    <s v="Bologna"/>
    <x v="0"/>
    <x v="3"/>
    <n v="50"/>
    <x v="3"/>
    <n v="500"/>
  </r>
  <r>
    <x v="197"/>
    <x v="6"/>
    <s v="Bari"/>
    <x v="5"/>
    <x v="2"/>
    <n v="5"/>
    <x v="2"/>
    <n v="55"/>
  </r>
  <r>
    <x v="38"/>
    <x v="1"/>
    <s v="Milano"/>
    <x v="5"/>
    <x v="8"/>
    <n v="8"/>
    <x v="8"/>
    <n v="40"/>
  </r>
  <r>
    <x v="51"/>
    <x v="5"/>
    <s v="Bologna"/>
    <x v="4"/>
    <x v="2"/>
    <n v="15"/>
    <x v="2"/>
    <n v="165"/>
  </r>
  <r>
    <x v="130"/>
    <x v="8"/>
    <s v="Bologna"/>
    <x v="1"/>
    <x v="6"/>
    <n v="7"/>
    <x v="6"/>
    <n v="56"/>
  </r>
  <r>
    <x v="227"/>
    <x v="1"/>
    <s v="Milano"/>
    <x v="0"/>
    <x v="0"/>
    <n v="12"/>
    <x v="0"/>
    <n v="180"/>
  </r>
  <r>
    <x v="92"/>
    <x v="2"/>
    <s v="Bologna"/>
    <x v="9"/>
    <x v="0"/>
    <n v="13"/>
    <x v="0"/>
    <n v="195"/>
  </r>
  <r>
    <x v="48"/>
    <x v="4"/>
    <s v="Bologna"/>
    <x v="6"/>
    <x v="5"/>
    <n v="23"/>
    <x v="5"/>
    <n v="1150"/>
  </r>
  <r>
    <x v="222"/>
    <x v="8"/>
    <s v="Bologna"/>
    <x v="0"/>
    <x v="1"/>
    <n v="46"/>
    <x v="1"/>
    <n v="1150"/>
  </r>
  <r>
    <x v="96"/>
    <x v="3"/>
    <s v="Bologna"/>
    <x v="6"/>
    <x v="7"/>
    <n v="1"/>
    <x v="7"/>
    <n v="19"/>
  </r>
  <r>
    <x v="76"/>
    <x v="9"/>
    <s v="Bologna"/>
    <x v="4"/>
    <x v="8"/>
    <n v="35"/>
    <x v="8"/>
    <n v="175"/>
  </r>
  <r>
    <x v="158"/>
    <x v="4"/>
    <s v="Bologna"/>
    <x v="4"/>
    <x v="2"/>
    <n v="27"/>
    <x v="2"/>
    <n v="297"/>
  </r>
  <r>
    <x v="121"/>
    <x v="2"/>
    <s v="Bologna"/>
    <x v="3"/>
    <x v="5"/>
    <n v="48"/>
    <x v="5"/>
    <n v="2400"/>
  </r>
  <r>
    <x v="80"/>
    <x v="8"/>
    <s v="Bologna"/>
    <x v="0"/>
    <x v="4"/>
    <n v="24"/>
    <x v="4"/>
    <n v="312"/>
  </r>
  <r>
    <x v="200"/>
    <x v="0"/>
    <s v="Napoli"/>
    <x v="6"/>
    <x v="2"/>
    <n v="41"/>
    <x v="2"/>
    <n v="451"/>
  </r>
  <r>
    <x v="223"/>
    <x v="3"/>
    <s v="Bologna"/>
    <x v="6"/>
    <x v="4"/>
    <n v="2"/>
    <x v="4"/>
    <n v="26"/>
  </r>
  <r>
    <x v="138"/>
    <x v="2"/>
    <s v="Bologna"/>
    <x v="8"/>
    <x v="8"/>
    <n v="7"/>
    <x v="8"/>
    <n v="35"/>
  </r>
  <r>
    <x v="175"/>
    <x v="1"/>
    <s v="Milano"/>
    <x v="8"/>
    <x v="9"/>
    <n v="40"/>
    <x v="9"/>
    <n v="80"/>
  </r>
  <r>
    <x v="173"/>
    <x v="8"/>
    <s v="Bologna"/>
    <x v="0"/>
    <x v="9"/>
    <n v="42"/>
    <x v="9"/>
    <n v="84"/>
  </r>
  <r>
    <x v="33"/>
    <x v="7"/>
    <s v="Roma"/>
    <x v="4"/>
    <x v="0"/>
    <n v="17"/>
    <x v="0"/>
    <n v="255"/>
  </r>
  <r>
    <x v="39"/>
    <x v="7"/>
    <s v="Roma"/>
    <x v="2"/>
    <x v="6"/>
    <n v="7"/>
    <x v="6"/>
    <n v="56"/>
  </r>
  <r>
    <x v="163"/>
    <x v="2"/>
    <s v="Bologna"/>
    <x v="9"/>
    <x v="3"/>
    <n v="9"/>
    <x v="3"/>
    <n v="90"/>
  </r>
  <r>
    <x v="249"/>
    <x v="5"/>
    <s v="Bologna"/>
    <x v="6"/>
    <x v="7"/>
    <n v="27"/>
    <x v="7"/>
    <n v="513"/>
  </r>
  <r>
    <x v="94"/>
    <x v="0"/>
    <s v="Napoli"/>
    <x v="9"/>
    <x v="6"/>
    <n v="18"/>
    <x v="6"/>
    <n v="144"/>
  </r>
  <r>
    <x v="178"/>
    <x v="6"/>
    <s v="Bari"/>
    <x v="5"/>
    <x v="6"/>
    <n v="46"/>
    <x v="6"/>
    <n v="368"/>
  </r>
  <r>
    <x v="142"/>
    <x v="4"/>
    <s v="Bologna"/>
    <x v="7"/>
    <x v="6"/>
    <n v="23"/>
    <x v="6"/>
    <n v="184"/>
  </r>
  <r>
    <x v="262"/>
    <x v="6"/>
    <s v="Bari"/>
    <x v="6"/>
    <x v="0"/>
    <n v="45"/>
    <x v="0"/>
    <n v="675"/>
  </r>
  <r>
    <x v="87"/>
    <x v="1"/>
    <s v="Milano"/>
    <x v="1"/>
    <x v="5"/>
    <n v="13"/>
    <x v="5"/>
    <n v="650"/>
  </r>
  <r>
    <x v="207"/>
    <x v="3"/>
    <s v="Bologna"/>
    <x v="3"/>
    <x v="9"/>
    <n v="1"/>
    <x v="9"/>
    <n v="2"/>
  </r>
  <r>
    <x v="186"/>
    <x v="1"/>
    <s v="Milano"/>
    <x v="0"/>
    <x v="9"/>
    <n v="1"/>
    <x v="9"/>
    <n v="2"/>
  </r>
  <r>
    <x v="128"/>
    <x v="3"/>
    <s v="Bologna"/>
    <x v="5"/>
    <x v="9"/>
    <n v="35"/>
    <x v="9"/>
    <n v="70"/>
  </r>
  <r>
    <x v="131"/>
    <x v="2"/>
    <s v="Bologna"/>
    <x v="3"/>
    <x v="1"/>
    <n v="1"/>
    <x v="1"/>
    <n v="25"/>
  </r>
  <r>
    <x v="129"/>
    <x v="4"/>
    <s v="Bologna"/>
    <x v="3"/>
    <x v="7"/>
    <n v="2"/>
    <x v="7"/>
    <n v="38"/>
  </r>
  <r>
    <x v="86"/>
    <x v="1"/>
    <s v="Milano"/>
    <x v="4"/>
    <x v="5"/>
    <n v="42"/>
    <x v="5"/>
    <n v="2100"/>
  </r>
  <r>
    <x v="235"/>
    <x v="1"/>
    <s v="Milano"/>
    <x v="8"/>
    <x v="4"/>
    <n v="7"/>
    <x v="4"/>
    <n v="91"/>
  </r>
  <r>
    <x v="48"/>
    <x v="5"/>
    <s v="Bologna"/>
    <x v="5"/>
    <x v="6"/>
    <n v="41"/>
    <x v="6"/>
    <n v="328"/>
  </r>
  <r>
    <x v="157"/>
    <x v="9"/>
    <s v="Bologna"/>
    <x v="6"/>
    <x v="5"/>
    <n v="39"/>
    <x v="5"/>
    <n v="1950"/>
  </r>
  <r>
    <x v="6"/>
    <x v="0"/>
    <s v="Napoli"/>
    <x v="8"/>
    <x v="6"/>
    <n v="6"/>
    <x v="6"/>
    <n v="48"/>
  </r>
  <r>
    <x v="167"/>
    <x v="6"/>
    <s v="Bari"/>
    <x v="9"/>
    <x v="4"/>
    <n v="25"/>
    <x v="4"/>
    <n v="325"/>
  </r>
  <r>
    <x v="151"/>
    <x v="9"/>
    <s v="Bologna"/>
    <x v="8"/>
    <x v="8"/>
    <n v="21"/>
    <x v="8"/>
    <n v="105"/>
  </r>
  <r>
    <x v="192"/>
    <x v="0"/>
    <s v="Napoli"/>
    <x v="1"/>
    <x v="1"/>
    <n v="36"/>
    <x v="1"/>
    <n v="900"/>
  </r>
  <r>
    <x v="208"/>
    <x v="3"/>
    <s v="Bologna"/>
    <x v="0"/>
    <x v="4"/>
    <n v="24"/>
    <x v="4"/>
    <n v="312"/>
  </r>
  <r>
    <x v="136"/>
    <x v="2"/>
    <s v="Bologna"/>
    <x v="2"/>
    <x v="8"/>
    <n v="34"/>
    <x v="8"/>
    <n v="170"/>
  </r>
  <r>
    <x v="45"/>
    <x v="8"/>
    <s v="Bologna"/>
    <x v="2"/>
    <x v="2"/>
    <n v="6"/>
    <x v="2"/>
    <n v="66"/>
  </r>
  <r>
    <x v="185"/>
    <x v="3"/>
    <s v="Bologna"/>
    <x v="8"/>
    <x v="2"/>
    <n v="45"/>
    <x v="2"/>
    <n v="495"/>
  </r>
  <r>
    <x v="109"/>
    <x v="5"/>
    <s v="Bologna"/>
    <x v="9"/>
    <x v="7"/>
    <n v="20"/>
    <x v="7"/>
    <n v="380"/>
  </r>
  <r>
    <x v="224"/>
    <x v="4"/>
    <s v="Bologna"/>
    <x v="1"/>
    <x v="7"/>
    <n v="23"/>
    <x v="7"/>
    <n v="437"/>
  </r>
  <r>
    <x v="260"/>
    <x v="9"/>
    <s v="Bologna"/>
    <x v="9"/>
    <x v="4"/>
    <n v="19"/>
    <x v="4"/>
    <n v="247"/>
  </r>
  <r>
    <x v="230"/>
    <x v="3"/>
    <s v="Bologna"/>
    <x v="4"/>
    <x v="8"/>
    <n v="12"/>
    <x v="8"/>
    <n v="60"/>
  </r>
  <r>
    <x v="104"/>
    <x v="4"/>
    <s v="Bologna"/>
    <x v="8"/>
    <x v="4"/>
    <n v="3"/>
    <x v="4"/>
    <n v="39"/>
  </r>
  <r>
    <x v="213"/>
    <x v="9"/>
    <s v="Bologna"/>
    <x v="0"/>
    <x v="7"/>
    <n v="11"/>
    <x v="7"/>
    <n v="209"/>
  </r>
  <r>
    <x v="220"/>
    <x v="9"/>
    <s v="Bologna"/>
    <x v="2"/>
    <x v="9"/>
    <n v="25"/>
    <x v="9"/>
    <n v="50"/>
  </r>
  <r>
    <x v="147"/>
    <x v="9"/>
    <s v="Bologna"/>
    <x v="7"/>
    <x v="1"/>
    <n v="33"/>
    <x v="1"/>
    <n v="825"/>
  </r>
  <r>
    <x v="183"/>
    <x v="6"/>
    <s v="Bari"/>
    <x v="8"/>
    <x v="5"/>
    <n v="36"/>
    <x v="5"/>
    <n v="1800"/>
  </r>
  <r>
    <x v="95"/>
    <x v="8"/>
    <s v="Bologna"/>
    <x v="4"/>
    <x v="8"/>
    <n v="49"/>
    <x v="8"/>
    <n v="245"/>
  </r>
  <r>
    <x v="101"/>
    <x v="5"/>
    <s v="Bologna"/>
    <x v="2"/>
    <x v="7"/>
    <n v="38"/>
    <x v="7"/>
    <n v="722"/>
  </r>
  <r>
    <x v="237"/>
    <x v="4"/>
    <s v="Bologna"/>
    <x v="1"/>
    <x v="3"/>
    <n v="15"/>
    <x v="3"/>
    <n v="150"/>
  </r>
  <r>
    <x v="203"/>
    <x v="5"/>
    <s v="Bologna"/>
    <x v="5"/>
    <x v="1"/>
    <n v="50"/>
    <x v="1"/>
    <n v="1250"/>
  </r>
  <r>
    <x v="119"/>
    <x v="9"/>
    <s v="Bologna"/>
    <x v="2"/>
    <x v="4"/>
    <n v="3"/>
    <x v="4"/>
    <n v="39"/>
  </r>
  <r>
    <x v="229"/>
    <x v="2"/>
    <s v="Bologna"/>
    <x v="1"/>
    <x v="4"/>
    <n v="42"/>
    <x v="4"/>
    <n v="546"/>
  </r>
  <r>
    <x v="263"/>
    <x v="6"/>
    <s v="Bari"/>
    <x v="9"/>
    <x v="1"/>
    <n v="38"/>
    <x v="1"/>
    <n v="950"/>
  </r>
  <r>
    <x v="106"/>
    <x v="9"/>
    <s v="Bologna"/>
    <x v="3"/>
    <x v="9"/>
    <n v="8"/>
    <x v="9"/>
    <n v="16"/>
  </r>
  <r>
    <x v="72"/>
    <x v="3"/>
    <s v="Bologna"/>
    <x v="5"/>
    <x v="7"/>
    <n v="19"/>
    <x v="7"/>
    <n v="361"/>
  </r>
  <r>
    <x v="57"/>
    <x v="5"/>
    <s v="Bologna"/>
    <x v="4"/>
    <x v="5"/>
    <n v="19"/>
    <x v="5"/>
    <n v="950"/>
  </r>
  <r>
    <x v="240"/>
    <x v="9"/>
    <s v="Bologna"/>
    <x v="4"/>
    <x v="3"/>
    <n v="23"/>
    <x v="3"/>
    <n v="230"/>
  </r>
  <r>
    <x v="129"/>
    <x v="2"/>
    <s v="Bologna"/>
    <x v="7"/>
    <x v="5"/>
    <n v="15"/>
    <x v="5"/>
    <n v="750"/>
  </r>
  <r>
    <x v="19"/>
    <x v="1"/>
    <s v="Milano"/>
    <x v="9"/>
    <x v="7"/>
    <n v="35"/>
    <x v="7"/>
    <n v="665"/>
  </r>
  <r>
    <x v="92"/>
    <x v="0"/>
    <s v="Napoli"/>
    <x v="6"/>
    <x v="2"/>
    <n v="21"/>
    <x v="2"/>
    <n v="231"/>
  </r>
  <r>
    <x v="161"/>
    <x v="7"/>
    <s v="Roma"/>
    <x v="4"/>
    <x v="8"/>
    <n v="20"/>
    <x v="8"/>
    <n v="100"/>
  </r>
  <r>
    <x v="180"/>
    <x v="9"/>
    <s v="Bologna"/>
    <x v="1"/>
    <x v="8"/>
    <n v="24"/>
    <x v="8"/>
    <n v="120"/>
  </r>
  <r>
    <x v="101"/>
    <x v="2"/>
    <s v="Bologna"/>
    <x v="9"/>
    <x v="0"/>
    <n v="49"/>
    <x v="0"/>
    <n v="735"/>
  </r>
  <r>
    <x v="23"/>
    <x v="4"/>
    <s v="Bologna"/>
    <x v="9"/>
    <x v="1"/>
    <n v="1"/>
    <x v="1"/>
    <n v="25"/>
  </r>
  <r>
    <x v="130"/>
    <x v="9"/>
    <s v="Bologna"/>
    <x v="7"/>
    <x v="3"/>
    <n v="46"/>
    <x v="3"/>
    <n v="460"/>
  </r>
  <r>
    <x v="202"/>
    <x v="5"/>
    <s v="Bologna"/>
    <x v="9"/>
    <x v="2"/>
    <n v="34"/>
    <x v="2"/>
    <n v="374"/>
  </r>
  <r>
    <x v="18"/>
    <x v="9"/>
    <s v="Bologna"/>
    <x v="3"/>
    <x v="8"/>
    <n v="7"/>
    <x v="8"/>
    <n v="35"/>
  </r>
  <r>
    <x v="86"/>
    <x v="5"/>
    <s v="Bologna"/>
    <x v="9"/>
    <x v="6"/>
    <n v="28"/>
    <x v="6"/>
    <n v="224"/>
  </r>
  <r>
    <x v="81"/>
    <x v="5"/>
    <s v="Bologna"/>
    <x v="2"/>
    <x v="0"/>
    <n v="14"/>
    <x v="0"/>
    <n v="210"/>
  </r>
  <r>
    <x v="98"/>
    <x v="1"/>
    <s v="Milano"/>
    <x v="9"/>
    <x v="4"/>
    <n v="16"/>
    <x v="4"/>
    <n v="208"/>
  </r>
  <r>
    <x v="191"/>
    <x v="6"/>
    <s v="Bari"/>
    <x v="5"/>
    <x v="2"/>
    <n v="31"/>
    <x v="2"/>
    <n v="341"/>
  </r>
  <r>
    <x v="104"/>
    <x v="1"/>
    <s v="Milano"/>
    <x v="6"/>
    <x v="1"/>
    <n v="5"/>
    <x v="1"/>
    <n v="125"/>
  </r>
  <r>
    <x v="31"/>
    <x v="4"/>
    <s v="Bologna"/>
    <x v="9"/>
    <x v="4"/>
    <n v="10"/>
    <x v="4"/>
    <n v="130"/>
  </r>
  <r>
    <x v="195"/>
    <x v="4"/>
    <s v="Bologna"/>
    <x v="4"/>
    <x v="9"/>
    <n v="32"/>
    <x v="9"/>
    <n v="64"/>
  </r>
  <r>
    <x v="80"/>
    <x v="8"/>
    <s v="Bologna"/>
    <x v="0"/>
    <x v="2"/>
    <n v="41"/>
    <x v="2"/>
    <n v="451"/>
  </r>
  <r>
    <x v="103"/>
    <x v="7"/>
    <s v="Roma"/>
    <x v="4"/>
    <x v="7"/>
    <n v="1"/>
    <x v="7"/>
    <n v="19"/>
  </r>
  <r>
    <x v="151"/>
    <x v="7"/>
    <s v="Roma"/>
    <x v="4"/>
    <x v="8"/>
    <n v="26"/>
    <x v="8"/>
    <n v="130"/>
  </r>
  <r>
    <x v="100"/>
    <x v="6"/>
    <s v="Bari"/>
    <x v="8"/>
    <x v="0"/>
    <n v="16"/>
    <x v="0"/>
    <n v="240"/>
  </r>
  <r>
    <x v="201"/>
    <x v="2"/>
    <s v="Bologna"/>
    <x v="6"/>
    <x v="1"/>
    <n v="23"/>
    <x v="1"/>
    <n v="575"/>
  </r>
  <r>
    <x v="212"/>
    <x v="1"/>
    <s v="Milano"/>
    <x v="6"/>
    <x v="7"/>
    <n v="21"/>
    <x v="7"/>
    <n v="399"/>
  </r>
  <r>
    <x v="90"/>
    <x v="6"/>
    <s v="Bari"/>
    <x v="5"/>
    <x v="9"/>
    <n v="28"/>
    <x v="9"/>
    <n v="56"/>
  </r>
  <r>
    <x v="83"/>
    <x v="7"/>
    <s v="Roma"/>
    <x v="2"/>
    <x v="5"/>
    <n v="3"/>
    <x v="5"/>
    <n v="150"/>
  </r>
  <r>
    <x v="253"/>
    <x v="4"/>
    <s v="Bologna"/>
    <x v="4"/>
    <x v="9"/>
    <n v="27"/>
    <x v="9"/>
    <n v="54"/>
  </r>
  <r>
    <x v="171"/>
    <x v="6"/>
    <s v="Bari"/>
    <x v="5"/>
    <x v="4"/>
    <n v="14"/>
    <x v="4"/>
    <n v="182"/>
  </r>
  <r>
    <x v="108"/>
    <x v="3"/>
    <s v="Bologna"/>
    <x v="0"/>
    <x v="3"/>
    <n v="5"/>
    <x v="3"/>
    <n v="50"/>
  </r>
  <r>
    <x v="112"/>
    <x v="5"/>
    <s v="Bologna"/>
    <x v="9"/>
    <x v="9"/>
    <n v="33"/>
    <x v="9"/>
    <n v="66"/>
  </r>
  <r>
    <x v="202"/>
    <x v="0"/>
    <s v="Napoli"/>
    <x v="7"/>
    <x v="8"/>
    <n v="20"/>
    <x v="8"/>
    <n v="100"/>
  </r>
  <r>
    <x v="123"/>
    <x v="5"/>
    <s v="Bologna"/>
    <x v="9"/>
    <x v="5"/>
    <n v="33"/>
    <x v="5"/>
    <n v="1650"/>
  </r>
  <r>
    <x v="88"/>
    <x v="9"/>
    <s v="Bologna"/>
    <x v="4"/>
    <x v="0"/>
    <n v="16"/>
    <x v="0"/>
    <n v="240"/>
  </r>
  <r>
    <x v="213"/>
    <x v="3"/>
    <s v="Bologna"/>
    <x v="3"/>
    <x v="1"/>
    <n v="42"/>
    <x v="1"/>
    <n v="1050"/>
  </r>
  <r>
    <x v="90"/>
    <x v="1"/>
    <s v="Milano"/>
    <x v="0"/>
    <x v="9"/>
    <n v="16"/>
    <x v="9"/>
    <n v="32"/>
  </r>
  <r>
    <x v="169"/>
    <x v="1"/>
    <s v="Milano"/>
    <x v="1"/>
    <x v="0"/>
    <n v="30"/>
    <x v="0"/>
    <n v="450"/>
  </r>
  <r>
    <x v="167"/>
    <x v="8"/>
    <s v="Bologna"/>
    <x v="1"/>
    <x v="8"/>
    <n v="6"/>
    <x v="8"/>
    <n v="30"/>
  </r>
  <r>
    <x v="264"/>
    <x v="4"/>
    <s v="Bologna"/>
    <x v="9"/>
    <x v="0"/>
    <n v="6"/>
    <x v="0"/>
    <n v="90"/>
  </r>
  <r>
    <x v="207"/>
    <x v="0"/>
    <s v="Napoli"/>
    <x v="9"/>
    <x v="5"/>
    <n v="8"/>
    <x v="5"/>
    <n v="400"/>
  </r>
  <r>
    <x v="57"/>
    <x v="4"/>
    <s v="Bologna"/>
    <x v="0"/>
    <x v="1"/>
    <n v="21"/>
    <x v="1"/>
    <n v="525"/>
  </r>
  <r>
    <x v="220"/>
    <x v="5"/>
    <s v="Bologna"/>
    <x v="9"/>
    <x v="8"/>
    <n v="32"/>
    <x v="8"/>
    <n v="160"/>
  </r>
  <r>
    <x v="251"/>
    <x v="7"/>
    <s v="Roma"/>
    <x v="2"/>
    <x v="6"/>
    <n v="47"/>
    <x v="6"/>
    <n v="376"/>
  </r>
  <r>
    <x v="44"/>
    <x v="9"/>
    <s v="Bologna"/>
    <x v="8"/>
    <x v="7"/>
    <n v="17"/>
    <x v="7"/>
    <n v="323"/>
  </r>
  <r>
    <x v="15"/>
    <x v="8"/>
    <s v="Bologna"/>
    <x v="4"/>
    <x v="9"/>
    <n v="35"/>
    <x v="9"/>
    <n v="70"/>
  </r>
  <r>
    <x v="44"/>
    <x v="8"/>
    <s v="Bologna"/>
    <x v="6"/>
    <x v="6"/>
    <n v="12"/>
    <x v="6"/>
    <n v="96"/>
  </r>
  <r>
    <x v="235"/>
    <x v="3"/>
    <s v="Bologna"/>
    <x v="0"/>
    <x v="7"/>
    <n v="20"/>
    <x v="7"/>
    <n v="380"/>
  </r>
  <r>
    <x v="19"/>
    <x v="5"/>
    <s v="Bologna"/>
    <x v="6"/>
    <x v="8"/>
    <n v="46"/>
    <x v="8"/>
    <n v="230"/>
  </r>
  <r>
    <x v="103"/>
    <x v="2"/>
    <s v="Bologna"/>
    <x v="9"/>
    <x v="1"/>
    <n v="22"/>
    <x v="1"/>
    <n v="550"/>
  </r>
  <r>
    <x v="147"/>
    <x v="6"/>
    <s v="Bari"/>
    <x v="4"/>
    <x v="3"/>
    <n v="50"/>
    <x v="3"/>
    <n v="500"/>
  </r>
  <r>
    <x v="81"/>
    <x v="5"/>
    <s v="Bologna"/>
    <x v="1"/>
    <x v="7"/>
    <n v="2"/>
    <x v="7"/>
    <n v="38"/>
  </r>
  <r>
    <x v="225"/>
    <x v="2"/>
    <s v="Bologna"/>
    <x v="0"/>
    <x v="7"/>
    <n v="33"/>
    <x v="7"/>
    <n v="627"/>
  </r>
  <r>
    <x v="90"/>
    <x v="7"/>
    <s v="Roma"/>
    <x v="0"/>
    <x v="4"/>
    <n v="38"/>
    <x v="4"/>
    <n v="494"/>
  </r>
  <r>
    <x v="99"/>
    <x v="9"/>
    <s v="Bologna"/>
    <x v="1"/>
    <x v="4"/>
    <n v="3"/>
    <x v="4"/>
    <n v="39"/>
  </r>
  <r>
    <x v="84"/>
    <x v="9"/>
    <s v="Bologna"/>
    <x v="2"/>
    <x v="4"/>
    <n v="35"/>
    <x v="4"/>
    <n v="455"/>
  </r>
  <r>
    <x v="206"/>
    <x v="7"/>
    <s v="Roma"/>
    <x v="0"/>
    <x v="5"/>
    <n v="14"/>
    <x v="5"/>
    <n v="700"/>
  </r>
  <r>
    <x v="152"/>
    <x v="2"/>
    <s v="Bologna"/>
    <x v="6"/>
    <x v="8"/>
    <n v="30"/>
    <x v="8"/>
    <n v="150"/>
  </r>
  <r>
    <x v="149"/>
    <x v="0"/>
    <s v="Napoli"/>
    <x v="7"/>
    <x v="2"/>
    <n v="23"/>
    <x v="2"/>
    <n v="253"/>
  </r>
  <r>
    <x v="95"/>
    <x v="2"/>
    <s v="Bologna"/>
    <x v="5"/>
    <x v="2"/>
    <n v="1"/>
    <x v="2"/>
    <n v="11"/>
  </r>
  <r>
    <x v="171"/>
    <x v="2"/>
    <s v="Bologna"/>
    <x v="4"/>
    <x v="0"/>
    <n v="38"/>
    <x v="0"/>
    <n v="570"/>
  </r>
  <r>
    <x v="238"/>
    <x v="4"/>
    <s v="Bologna"/>
    <x v="9"/>
    <x v="7"/>
    <n v="44"/>
    <x v="7"/>
    <n v="836"/>
  </r>
  <r>
    <x v="244"/>
    <x v="2"/>
    <s v="Bologna"/>
    <x v="9"/>
    <x v="6"/>
    <n v="27"/>
    <x v="6"/>
    <n v="216"/>
  </r>
  <r>
    <x v="168"/>
    <x v="2"/>
    <s v="Bologna"/>
    <x v="6"/>
    <x v="1"/>
    <n v="48"/>
    <x v="1"/>
    <n v="1200"/>
  </r>
  <r>
    <x v="95"/>
    <x v="8"/>
    <s v="Bologna"/>
    <x v="1"/>
    <x v="6"/>
    <n v="11"/>
    <x v="6"/>
    <n v="88"/>
  </r>
  <r>
    <x v="222"/>
    <x v="2"/>
    <s v="Bologna"/>
    <x v="5"/>
    <x v="8"/>
    <n v="44"/>
    <x v="8"/>
    <n v="220"/>
  </r>
  <r>
    <x v="222"/>
    <x v="5"/>
    <s v="Bologna"/>
    <x v="6"/>
    <x v="8"/>
    <n v="34"/>
    <x v="8"/>
    <n v="170"/>
  </r>
  <r>
    <x v="168"/>
    <x v="2"/>
    <s v="Bologna"/>
    <x v="5"/>
    <x v="2"/>
    <n v="27"/>
    <x v="2"/>
    <n v="297"/>
  </r>
  <r>
    <x v="145"/>
    <x v="4"/>
    <s v="Bologna"/>
    <x v="9"/>
    <x v="2"/>
    <n v="9"/>
    <x v="2"/>
    <n v="99"/>
  </r>
  <r>
    <x v="233"/>
    <x v="0"/>
    <s v="Napoli"/>
    <x v="3"/>
    <x v="7"/>
    <n v="36"/>
    <x v="7"/>
    <n v="684"/>
  </r>
  <r>
    <x v="171"/>
    <x v="1"/>
    <s v="Milano"/>
    <x v="6"/>
    <x v="8"/>
    <n v="40"/>
    <x v="8"/>
    <n v="200"/>
  </r>
  <r>
    <x v="145"/>
    <x v="0"/>
    <s v="Napoli"/>
    <x v="2"/>
    <x v="9"/>
    <n v="21"/>
    <x v="9"/>
    <n v="42"/>
  </r>
  <r>
    <x v="67"/>
    <x v="7"/>
    <s v="Roma"/>
    <x v="9"/>
    <x v="7"/>
    <n v="44"/>
    <x v="7"/>
    <n v="836"/>
  </r>
  <r>
    <x v="182"/>
    <x v="8"/>
    <s v="Bologna"/>
    <x v="3"/>
    <x v="5"/>
    <n v="39"/>
    <x v="5"/>
    <n v="1950"/>
  </r>
  <r>
    <x v="143"/>
    <x v="3"/>
    <s v="Bologna"/>
    <x v="1"/>
    <x v="5"/>
    <n v="31"/>
    <x v="5"/>
    <n v="1550"/>
  </r>
  <r>
    <x v="131"/>
    <x v="1"/>
    <s v="Milano"/>
    <x v="7"/>
    <x v="6"/>
    <n v="33"/>
    <x v="6"/>
    <n v="264"/>
  </r>
  <r>
    <x v="105"/>
    <x v="8"/>
    <s v="Bologna"/>
    <x v="1"/>
    <x v="0"/>
    <n v="49"/>
    <x v="0"/>
    <n v="735"/>
  </r>
  <r>
    <x v="18"/>
    <x v="9"/>
    <s v="Bologna"/>
    <x v="2"/>
    <x v="6"/>
    <n v="1"/>
    <x v="6"/>
    <n v="8"/>
  </r>
  <r>
    <x v="263"/>
    <x v="3"/>
    <s v="Bologna"/>
    <x v="3"/>
    <x v="4"/>
    <n v="47"/>
    <x v="4"/>
    <n v="611"/>
  </r>
  <r>
    <x v="21"/>
    <x v="4"/>
    <s v="Bologna"/>
    <x v="1"/>
    <x v="9"/>
    <n v="35"/>
    <x v="9"/>
    <n v="70"/>
  </r>
  <r>
    <x v="150"/>
    <x v="9"/>
    <s v="Bologna"/>
    <x v="7"/>
    <x v="0"/>
    <n v="32"/>
    <x v="0"/>
    <n v="480"/>
  </r>
  <r>
    <x v="234"/>
    <x v="4"/>
    <s v="Bologna"/>
    <x v="8"/>
    <x v="3"/>
    <n v="9"/>
    <x v="3"/>
    <n v="90"/>
  </r>
  <r>
    <x v="117"/>
    <x v="5"/>
    <s v="Bologna"/>
    <x v="0"/>
    <x v="5"/>
    <n v="18"/>
    <x v="5"/>
    <n v="900"/>
  </r>
  <r>
    <x v="242"/>
    <x v="0"/>
    <s v="Napoli"/>
    <x v="4"/>
    <x v="2"/>
    <n v="31"/>
    <x v="2"/>
    <n v="341"/>
  </r>
  <r>
    <x v="59"/>
    <x v="7"/>
    <s v="Roma"/>
    <x v="5"/>
    <x v="8"/>
    <n v="37"/>
    <x v="8"/>
    <n v="185"/>
  </r>
  <r>
    <x v="164"/>
    <x v="8"/>
    <s v="Bologna"/>
    <x v="9"/>
    <x v="1"/>
    <n v="31"/>
    <x v="1"/>
    <n v="775"/>
  </r>
  <r>
    <x v="41"/>
    <x v="4"/>
    <s v="Bologna"/>
    <x v="7"/>
    <x v="7"/>
    <n v="43"/>
    <x v="7"/>
    <n v="817"/>
  </r>
  <r>
    <x v="117"/>
    <x v="2"/>
    <s v="Bologna"/>
    <x v="9"/>
    <x v="9"/>
    <n v="1"/>
    <x v="9"/>
    <n v="2"/>
  </r>
  <r>
    <x v="240"/>
    <x v="3"/>
    <s v="Bologna"/>
    <x v="6"/>
    <x v="9"/>
    <n v="4"/>
    <x v="9"/>
    <n v="8"/>
  </r>
  <r>
    <x v="44"/>
    <x v="8"/>
    <s v="Bologna"/>
    <x v="8"/>
    <x v="2"/>
    <n v="19"/>
    <x v="2"/>
    <n v="209"/>
  </r>
  <r>
    <x v="140"/>
    <x v="8"/>
    <s v="Bologna"/>
    <x v="1"/>
    <x v="6"/>
    <n v="5"/>
    <x v="6"/>
    <n v="40"/>
  </r>
  <r>
    <x v="245"/>
    <x v="0"/>
    <s v="Napoli"/>
    <x v="6"/>
    <x v="1"/>
    <n v="30"/>
    <x v="1"/>
    <n v="750"/>
  </r>
  <r>
    <x v="159"/>
    <x v="2"/>
    <s v="Bologna"/>
    <x v="0"/>
    <x v="9"/>
    <n v="40"/>
    <x v="9"/>
    <n v="80"/>
  </r>
  <r>
    <x v="94"/>
    <x v="9"/>
    <s v="Bologna"/>
    <x v="7"/>
    <x v="5"/>
    <n v="46"/>
    <x v="5"/>
    <n v="2300"/>
  </r>
  <r>
    <x v="2"/>
    <x v="0"/>
    <s v="Napoli"/>
    <x v="2"/>
    <x v="3"/>
    <n v="39"/>
    <x v="3"/>
    <n v="390"/>
  </r>
  <r>
    <x v="230"/>
    <x v="5"/>
    <s v="Bologna"/>
    <x v="1"/>
    <x v="2"/>
    <n v="10"/>
    <x v="2"/>
    <n v="110"/>
  </r>
  <r>
    <x v="16"/>
    <x v="6"/>
    <s v="Bari"/>
    <x v="8"/>
    <x v="3"/>
    <n v="27"/>
    <x v="3"/>
    <n v="270"/>
  </r>
  <r>
    <x v="182"/>
    <x v="0"/>
    <s v="Napoli"/>
    <x v="9"/>
    <x v="4"/>
    <n v="10"/>
    <x v="4"/>
    <n v="130"/>
  </r>
  <r>
    <x v="106"/>
    <x v="8"/>
    <s v="Bologna"/>
    <x v="1"/>
    <x v="6"/>
    <n v="38"/>
    <x v="6"/>
    <n v="304"/>
  </r>
  <r>
    <x v="228"/>
    <x v="3"/>
    <s v="Bologna"/>
    <x v="0"/>
    <x v="3"/>
    <n v="2"/>
    <x v="3"/>
    <n v="20"/>
  </r>
  <r>
    <x v="86"/>
    <x v="7"/>
    <s v="Roma"/>
    <x v="7"/>
    <x v="1"/>
    <n v="3"/>
    <x v="1"/>
    <n v="75"/>
  </r>
  <r>
    <x v="203"/>
    <x v="6"/>
    <s v="Bari"/>
    <x v="1"/>
    <x v="0"/>
    <n v="6"/>
    <x v="0"/>
    <n v="90"/>
  </r>
  <r>
    <x v="157"/>
    <x v="4"/>
    <s v="Bologna"/>
    <x v="9"/>
    <x v="5"/>
    <n v="39"/>
    <x v="5"/>
    <n v="1950"/>
  </r>
  <r>
    <x v="265"/>
    <x v="9"/>
    <s v="Bologna"/>
    <x v="7"/>
    <x v="0"/>
    <n v="21"/>
    <x v="0"/>
    <n v="315"/>
  </r>
  <r>
    <x v="1"/>
    <x v="5"/>
    <s v="Bologna"/>
    <x v="1"/>
    <x v="8"/>
    <n v="44"/>
    <x v="8"/>
    <n v="220"/>
  </r>
  <r>
    <x v="138"/>
    <x v="8"/>
    <s v="Bologna"/>
    <x v="0"/>
    <x v="3"/>
    <n v="1"/>
    <x v="3"/>
    <n v="10"/>
  </r>
  <r>
    <x v="146"/>
    <x v="0"/>
    <s v="Napoli"/>
    <x v="5"/>
    <x v="5"/>
    <n v="10"/>
    <x v="5"/>
    <n v="500"/>
  </r>
  <r>
    <x v="266"/>
    <x v="10"/>
    <m/>
    <x v="10"/>
    <x v="10"/>
    <m/>
    <x v="10"/>
    <n v="394380"/>
  </r>
  <r>
    <x v="266"/>
    <x v="10"/>
    <m/>
    <x v="10"/>
    <x v="10"/>
    <m/>
    <x v="10"/>
    <m/>
  </r>
  <r>
    <x v="266"/>
    <x v="10"/>
    <m/>
    <x v="10"/>
    <x v="10"/>
    <m/>
    <x v="1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d v="2022-09-10T00:00:00"/>
    <s v="Store A"/>
    <x v="0"/>
    <s v="Rep E"/>
    <s v="Product B"/>
    <n v="28"/>
    <n v="15"/>
    <n v="420"/>
  </r>
  <r>
    <d v="2022-06-21T00:00:00"/>
    <s v="Store C"/>
    <x v="1"/>
    <s v="Rep E"/>
    <s v="Product E"/>
    <n v="21"/>
    <n v="25"/>
    <n v="525"/>
  </r>
  <r>
    <d v="2022-05-25T00:00:00"/>
    <s v="Store F"/>
    <x v="2"/>
    <s v="Rep H"/>
    <s v="Product I"/>
    <n v="47"/>
    <n v="11"/>
    <n v="517"/>
  </r>
  <r>
    <d v="2022-05-05T00:00:00"/>
    <s v="Store B"/>
    <x v="2"/>
    <s v="Rep F"/>
    <s v="Product B"/>
    <n v="10"/>
    <n v="15"/>
    <n v="150"/>
  </r>
  <r>
    <d v="2022-06-01T00:00:00"/>
    <s v="Store G"/>
    <x v="2"/>
    <s v="Rep E"/>
    <s v="Product I"/>
    <n v="35"/>
    <n v="11"/>
    <n v="385"/>
  </r>
  <r>
    <d v="2022-09-27T00:00:00"/>
    <s v="Store B"/>
    <x v="2"/>
    <s v="Rep C"/>
    <s v="Product F"/>
    <n v="9"/>
    <n v="10"/>
    <n v="90"/>
  </r>
  <r>
    <d v="2022-01-08T00:00:00"/>
    <s v="Store B"/>
    <x v="2"/>
    <s v="Rep G"/>
    <s v="Product J"/>
    <n v="33"/>
    <n v="13"/>
    <n v="429"/>
  </r>
  <r>
    <d v="2022-08-10T00:00:00"/>
    <s v="Store B"/>
    <x v="2"/>
    <s v="Rep D"/>
    <s v="Product C"/>
    <n v="10"/>
    <n v="50"/>
    <n v="500"/>
  </r>
  <r>
    <d v="2022-07-01T00:00:00"/>
    <s v="Store F"/>
    <x v="2"/>
    <s v="Rep J"/>
    <s v="Product F"/>
    <n v="25"/>
    <n v="10"/>
    <n v="250"/>
  </r>
  <r>
    <d v="2022-03-10T00:00:00"/>
    <s v="Store F"/>
    <x v="2"/>
    <s v="Rep D"/>
    <s v="Product H"/>
    <n v="3"/>
    <n v="8"/>
    <n v="24"/>
  </r>
  <r>
    <d v="2022-09-18T00:00:00"/>
    <s v="Store I"/>
    <x v="2"/>
    <s v="Rep E"/>
    <s v="Product G"/>
    <n v="38"/>
    <n v="19"/>
    <n v="722"/>
  </r>
  <r>
    <d v="2022-01-18T00:00:00"/>
    <s v="Store H"/>
    <x v="3"/>
    <s v="Rep D"/>
    <s v="Product A"/>
    <n v="2"/>
    <n v="5"/>
    <n v="10"/>
  </r>
  <r>
    <d v="2022-03-15T00:00:00"/>
    <s v="Store I"/>
    <x v="2"/>
    <s v="Rep F"/>
    <s v="Product B"/>
    <n v="23"/>
    <n v="15"/>
    <n v="345"/>
  </r>
  <r>
    <d v="2022-06-16T00:00:00"/>
    <s v="Store I"/>
    <x v="2"/>
    <s v="Rep B"/>
    <s v="Product F"/>
    <n v="45"/>
    <n v="10"/>
    <n v="450"/>
  </r>
  <r>
    <d v="2022-04-17T00:00:00"/>
    <s v="Store I"/>
    <x v="2"/>
    <s v="Rep G"/>
    <s v="Product F"/>
    <n v="4"/>
    <n v="10"/>
    <n v="40"/>
  </r>
  <r>
    <d v="2022-09-29T00:00:00"/>
    <s v="Store F"/>
    <x v="2"/>
    <s v="Rep B"/>
    <s v="Product A"/>
    <n v="42"/>
    <n v="5"/>
    <n v="210"/>
  </r>
  <r>
    <d v="2022-09-04T00:00:00"/>
    <s v="Store I"/>
    <x v="2"/>
    <s v="Rep A"/>
    <s v="Product F"/>
    <n v="17"/>
    <n v="10"/>
    <n v="170"/>
  </r>
  <r>
    <d v="2022-04-15T00:00:00"/>
    <s v="Store H"/>
    <x v="3"/>
    <s v="Rep A"/>
    <s v="Product B"/>
    <n v="22"/>
    <n v="15"/>
    <n v="330"/>
  </r>
  <r>
    <d v="2022-07-31T00:00:00"/>
    <s v="Store A"/>
    <x v="0"/>
    <s v="Rep C"/>
    <s v="Product G"/>
    <n v="8"/>
    <n v="19"/>
    <n v="152"/>
  </r>
  <r>
    <d v="2022-08-15T00:00:00"/>
    <s v="Store C"/>
    <x v="1"/>
    <s v="Rep C"/>
    <s v="Product G"/>
    <n v="47"/>
    <n v="19"/>
    <n v="893"/>
  </r>
  <r>
    <d v="2022-09-15T00:00:00"/>
    <s v="Store B"/>
    <x v="2"/>
    <s v="Rep H"/>
    <s v="Product I"/>
    <n v="48"/>
    <n v="11"/>
    <n v="528"/>
  </r>
  <r>
    <d v="2022-03-27T00:00:00"/>
    <s v="Store J"/>
    <x v="4"/>
    <s v="Rep G"/>
    <s v="Product F"/>
    <n v="45"/>
    <n v="10"/>
    <n v="450"/>
  </r>
  <r>
    <d v="2022-06-18T00:00:00"/>
    <s v="Store I"/>
    <x v="2"/>
    <s v="Rep F"/>
    <s v="Product G"/>
    <n v="12"/>
    <n v="19"/>
    <n v="228"/>
  </r>
  <r>
    <d v="2022-03-08T00:00:00"/>
    <s v="Store D"/>
    <x v="2"/>
    <s v="Rep I"/>
    <s v="Product I"/>
    <n v="18"/>
    <n v="11"/>
    <n v="198"/>
  </r>
  <r>
    <d v="2022-03-09T00:00:00"/>
    <s v="Store H"/>
    <x v="3"/>
    <s v="Rep A"/>
    <s v="Product G"/>
    <n v="21"/>
    <n v="19"/>
    <n v="399"/>
  </r>
  <r>
    <d v="2022-09-12T00:00:00"/>
    <s v="Store G"/>
    <x v="2"/>
    <s v="Rep A"/>
    <s v="Product E"/>
    <n v="30"/>
    <n v="25"/>
    <n v="750"/>
  </r>
  <r>
    <d v="2022-08-08T00:00:00"/>
    <s v="Store I"/>
    <x v="2"/>
    <s v="Rep F"/>
    <s v="Product J"/>
    <n v="32"/>
    <n v="13"/>
    <n v="416"/>
  </r>
  <r>
    <d v="2022-07-17T00:00:00"/>
    <s v="Store G"/>
    <x v="2"/>
    <s v="Rep G"/>
    <s v="Product A"/>
    <n v="35"/>
    <n v="5"/>
    <n v="175"/>
  </r>
  <r>
    <d v="2022-04-22T00:00:00"/>
    <s v="Store C"/>
    <x v="1"/>
    <s v="Rep B"/>
    <s v="Product F"/>
    <n v="37"/>
    <n v="10"/>
    <n v="370"/>
  </r>
  <r>
    <d v="2022-05-22T00:00:00"/>
    <s v="Store I"/>
    <x v="2"/>
    <s v="Rep A"/>
    <s v="Product A"/>
    <n v="49"/>
    <n v="5"/>
    <n v="245"/>
  </r>
  <r>
    <d v="2022-05-24T00:00:00"/>
    <s v="Store D"/>
    <x v="2"/>
    <s v="Rep J"/>
    <s v="Product F"/>
    <n v="35"/>
    <n v="10"/>
    <n v="350"/>
  </r>
  <r>
    <d v="2022-07-21T00:00:00"/>
    <s v="Store A"/>
    <x v="0"/>
    <s v="Rep E"/>
    <s v="Product H"/>
    <n v="19"/>
    <n v="8"/>
    <n v="152"/>
  </r>
  <r>
    <d v="2022-03-13T00:00:00"/>
    <s v="Store A"/>
    <x v="0"/>
    <s v="Rep B"/>
    <s v="Product F"/>
    <n v="37"/>
    <n v="10"/>
    <n v="370"/>
  </r>
  <r>
    <d v="2022-03-10T00:00:00"/>
    <s v="Store A"/>
    <x v="0"/>
    <s v="Rep C"/>
    <s v="Product A"/>
    <n v="21"/>
    <n v="5"/>
    <n v="105"/>
  </r>
  <r>
    <d v="2022-05-23T00:00:00"/>
    <s v="Store A"/>
    <x v="0"/>
    <s v="Rep C"/>
    <s v="Product C"/>
    <n v="21"/>
    <n v="50"/>
    <n v="1050"/>
  </r>
  <r>
    <d v="2022-04-06T00:00:00"/>
    <s v="Store B"/>
    <x v="2"/>
    <s v="Rep B"/>
    <s v="Product G"/>
    <n v="29"/>
    <n v="19"/>
    <n v="551"/>
  </r>
  <r>
    <d v="2022-01-27T00:00:00"/>
    <s v="Store G"/>
    <x v="2"/>
    <s v="Rep H"/>
    <s v="Product G"/>
    <n v="38"/>
    <n v="19"/>
    <n v="722"/>
  </r>
  <r>
    <d v="2022-02-01T00:00:00"/>
    <s v="Store G"/>
    <x v="2"/>
    <s v="Rep J"/>
    <s v="Product B"/>
    <n v="24"/>
    <n v="15"/>
    <n v="360"/>
  </r>
  <r>
    <d v="2022-07-19T00:00:00"/>
    <s v="Store H"/>
    <x v="3"/>
    <s v="Rep J"/>
    <s v="Product I"/>
    <n v="39"/>
    <n v="11"/>
    <n v="429"/>
  </r>
  <r>
    <d v="2022-02-25T00:00:00"/>
    <s v="Store H"/>
    <x v="3"/>
    <s v="Rep E"/>
    <s v="Product G"/>
    <n v="31"/>
    <n v="19"/>
    <n v="589"/>
  </r>
  <r>
    <d v="2022-06-30T00:00:00"/>
    <s v="Store E"/>
    <x v="2"/>
    <s v="Rep D"/>
    <s v="Product E"/>
    <n v="38"/>
    <n v="25"/>
    <n v="950"/>
  </r>
  <r>
    <d v="2022-02-15T00:00:00"/>
    <s v="Store J"/>
    <x v="4"/>
    <s v="Rep E"/>
    <s v="Product G"/>
    <n v="43"/>
    <n v="19"/>
    <n v="817"/>
  </r>
  <r>
    <d v="2022-02-15T00:00:00"/>
    <s v="Store G"/>
    <x v="2"/>
    <s v="Rep E"/>
    <s v="Product A"/>
    <n v="46"/>
    <n v="5"/>
    <n v="230"/>
  </r>
  <r>
    <d v="2022-03-04T00:00:00"/>
    <s v="Store H"/>
    <x v="3"/>
    <s v="Rep F"/>
    <s v="Product I"/>
    <n v="21"/>
    <n v="11"/>
    <n v="231"/>
  </r>
  <r>
    <d v="2022-02-13T00:00:00"/>
    <s v="Store J"/>
    <x v="4"/>
    <s v="Rep B"/>
    <s v="Product H"/>
    <n v="13"/>
    <n v="8"/>
    <n v="104"/>
  </r>
  <r>
    <d v="2022-02-27T00:00:00"/>
    <s v="Store H"/>
    <x v="3"/>
    <s v="Rep D"/>
    <s v="Product G"/>
    <n v="39"/>
    <n v="19"/>
    <n v="741"/>
  </r>
  <r>
    <d v="2022-07-24T00:00:00"/>
    <s v="Store I"/>
    <x v="2"/>
    <s v="Rep J"/>
    <s v="Product A"/>
    <n v="24"/>
    <n v="5"/>
    <n v="120"/>
  </r>
  <r>
    <d v="2022-09-05T00:00:00"/>
    <s v="Store B"/>
    <x v="2"/>
    <s v="Rep H"/>
    <s v="Product F"/>
    <n v="28"/>
    <n v="10"/>
    <n v="280"/>
  </r>
  <r>
    <d v="2022-02-19T00:00:00"/>
    <s v="Store G"/>
    <x v="2"/>
    <s v="Rep G"/>
    <s v="Product B"/>
    <n v="18"/>
    <n v="15"/>
    <n v="270"/>
  </r>
  <r>
    <d v="2022-03-11T00:00:00"/>
    <s v="Store F"/>
    <x v="2"/>
    <s v="Rep C"/>
    <s v="Product B"/>
    <n v="22"/>
    <n v="15"/>
    <n v="330"/>
  </r>
  <r>
    <d v="2022-08-05T00:00:00"/>
    <s v="Store A"/>
    <x v="0"/>
    <s v="Rep F"/>
    <s v="Product C"/>
    <n v="23"/>
    <n v="50"/>
    <n v="1150"/>
  </r>
  <r>
    <d v="2022-08-27T00:00:00"/>
    <s v="Store C"/>
    <x v="1"/>
    <s v="Rep F"/>
    <s v="Product E"/>
    <n v="1"/>
    <n v="25"/>
    <n v="25"/>
  </r>
  <r>
    <d v="2022-08-27T00:00:00"/>
    <s v="Store F"/>
    <x v="2"/>
    <s v="Rep A"/>
    <s v="Product A"/>
    <n v="36"/>
    <n v="5"/>
    <n v="180"/>
  </r>
  <r>
    <d v="2022-02-25T00:00:00"/>
    <s v="Store G"/>
    <x v="2"/>
    <s v="Rep D"/>
    <s v="Product A"/>
    <n v="17"/>
    <n v="5"/>
    <n v="85"/>
  </r>
  <r>
    <d v="2022-07-26T00:00:00"/>
    <s v="Store J"/>
    <x v="4"/>
    <s v="Rep I"/>
    <s v="Product C"/>
    <n v="14"/>
    <n v="50"/>
    <n v="700"/>
  </r>
  <r>
    <d v="2022-07-21T00:00:00"/>
    <s v="Store J"/>
    <x v="4"/>
    <s v="Rep I"/>
    <s v="Product H"/>
    <n v="10"/>
    <n v="8"/>
    <n v="80"/>
  </r>
  <r>
    <d v="2022-03-17T00:00:00"/>
    <s v="Store B"/>
    <x v="2"/>
    <s v="Rep E"/>
    <s v="Product F"/>
    <n v="31"/>
    <n v="10"/>
    <n v="310"/>
  </r>
  <r>
    <d v="2022-05-20T00:00:00"/>
    <s v="Store G"/>
    <x v="2"/>
    <s v="Rep A"/>
    <s v="Product F"/>
    <n v="28"/>
    <n v="10"/>
    <n v="280"/>
  </r>
  <r>
    <d v="2022-03-18T00:00:00"/>
    <s v="Store C"/>
    <x v="1"/>
    <s v="Rep A"/>
    <s v="Product H"/>
    <n v="2"/>
    <n v="8"/>
    <n v="16"/>
  </r>
  <r>
    <d v="2022-09-11T00:00:00"/>
    <s v="Store B"/>
    <x v="2"/>
    <s v="Rep G"/>
    <s v="Product B"/>
    <n v="11"/>
    <n v="15"/>
    <n v="165"/>
  </r>
  <r>
    <d v="2022-02-12T00:00:00"/>
    <s v="Store J"/>
    <x v="4"/>
    <s v="Rep C"/>
    <s v="Product A"/>
    <n v="21"/>
    <n v="5"/>
    <n v="105"/>
  </r>
  <r>
    <d v="2022-07-30T00:00:00"/>
    <s v="Store G"/>
    <x v="2"/>
    <s v="Rep B"/>
    <s v="Product I"/>
    <n v="43"/>
    <n v="11"/>
    <n v="473"/>
  </r>
  <r>
    <d v="2022-02-13T00:00:00"/>
    <s v="Store H"/>
    <x v="3"/>
    <s v="Rep B"/>
    <s v="Product I"/>
    <n v="38"/>
    <n v="11"/>
    <n v="418"/>
  </r>
  <r>
    <d v="2022-04-28T00:00:00"/>
    <s v="Store D"/>
    <x v="2"/>
    <s v="Rep F"/>
    <s v="Product H"/>
    <n v="43"/>
    <n v="8"/>
    <n v="344"/>
  </r>
  <r>
    <d v="2022-02-14T00:00:00"/>
    <s v="Store D"/>
    <x v="2"/>
    <s v="Rep E"/>
    <s v="Product E"/>
    <n v="21"/>
    <n v="25"/>
    <n v="525"/>
  </r>
  <r>
    <d v="2022-05-15T00:00:00"/>
    <s v="Store E"/>
    <x v="2"/>
    <s v="Rep A"/>
    <s v="Product H"/>
    <n v="31"/>
    <n v="8"/>
    <n v="248"/>
  </r>
  <r>
    <d v="2022-09-14T00:00:00"/>
    <s v="Store A"/>
    <x v="0"/>
    <s v="Rep C"/>
    <s v="Product D"/>
    <n v="1"/>
    <n v="2"/>
    <n v="2"/>
  </r>
  <r>
    <d v="2022-03-16T00:00:00"/>
    <s v="Store C"/>
    <x v="1"/>
    <s v="Rep I"/>
    <s v="Product I"/>
    <n v="31"/>
    <n v="11"/>
    <n v="341"/>
  </r>
  <r>
    <d v="2022-08-30T00:00:00"/>
    <s v="Store B"/>
    <x v="2"/>
    <s v="Rep D"/>
    <s v="Product A"/>
    <n v="15"/>
    <n v="5"/>
    <n v="75"/>
  </r>
  <r>
    <d v="2022-03-02T00:00:00"/>
    <s v="Store C"/>
    <x v="1"/>
    <s v="Rep C"/>
    <s v="Product H"/>
    <n v="40"/>
    <n v="8"/>
    <n v="320"/>
  </r>
  <r>
    <d v="2022-08-23T00:00:00"/>
    <s v="Store A"/>
    <x v="0"/>
    <s v="Rep A"/>
    <s v="Product A"/>
    <n v="42"/>
    <n v="5"/>
    <n v="210"/>
  </r>
  <r>
    <d v="2022-09-26T00:00:00"/>
    <s v="Store F"/>
    <x v="2"/>
    <s v="Rep A"/>
    <s v="Product E"/>
    <n v="32"/>
    <n v="25"/>
    <n v="800"/>
  </r>
  <r>
    <d v="2022-01-31T00:00:00"/>
    <s v="Store G"/>
    <x v="2"/>
    <s v="Rep J"/>
    <s v="Product I"/>
    <n v="7"/>
    <n v="11"/>
    <n v="77"/>
  </r>
  <r>
    <d v="2022-04-03T00:00:00"/>
    <s v="Store C"/>
    <x v="1"/>
    <s v="Rep F"/>
    <s v="Product C"/>
    <n v="2"/>
    <n v="50"/>
    <n v="100"/>
  </r>
  <r>
    <d v="2022-06-20T00:00:00"/>
    <s v="Store B"/>
    <x v="2"/>
    <s v="Rep D"/>
    <s v="Product G"/>
    <n v="34"/>
    <n v="19"/>
    <n v="646"/>
  </r>
  <r>
    <d v="2022-02-25T00:00:00"/>
    <s v="Store A"/>
    <x v="0"/>
    <s v="Rep C"/>
    <s v="Product I"/>
    <n v="26"/>
    <n v="11"/>
    <n v="286"/>
  </r>
  <r>
    <d v="2022-05-31T00:00:00"/>
    <s v="Store D"/>
    <x v="2"/>
    <s v="Rep C"/>
    <s v="Product A"/>
    <n v="41"/>
    <n v="5"/>
    <n v="205"/>
  </r>
  <r>
    <d v="2022-03-02T00:00:00"/>
    <s v="Store J"/>
    <x v="4"/>
    <s v="Rep B"/>
    <s v="Product E"/>
    <n v="14"/>
    <n v="25"/>
    <n v="350"/>
  </r>
  <r>
    <d v="2022-04-03T00:00:00"/>
    <s v="Store B"/>
    <x v="2"/>
    <s v="Rep C"/>
    <s v="Product F"/>
    <n v="46"/>
    <n v="10"/>
    <n v="460"/>
  </r>
  <r>
    <d v="2022-02-19T00:00:00"/>
    <s v="Store B"/>
    <x v="2"/>
    <s v="Rep I"/>
    <s v="Product H"/>
    <n v="13"/>
    <n v="8"/>
    <n v="104"/>
  </r>
  <r>
    <d v="2022-01-11T00:00:00"/>
    <s v="Store C"/>
    <x v="1"/>
    <s v="Rep B"/>
    <s v="Product G"/>
    <n v="30"/>
    <n v="19"/>
    <n v="570"/>
  </r>
  <r>
    <d v="2022-03-12T00:00:00"/>
    <s v="Store D"/>
    <x v="2"/>
    <s v="Rep J"/>
    <s v="Product G"/>
    <n v="46"/>
    <n v="19"/>
    <n v="874"/>
  </r>
  <r>
    <d v="2022-03-24T00:00:00"/>
    <s v="Store A"/>
    <x v="0"/>
    <s v="Rep B"/>
    <s v="Product E"/>
    <n v="22"/>
    <n v="25"/>
    <n v="550"/>
  </r>
  <r>
    <d v="2022-07-23T00:00:00"/>
    <s v="Store J"/>
    <x v="4"/>
    <s v="Rep H"/>
    <s v="Product I"/>
    <n v="28"/>
    <n v="11"/>
    <n v="308"/>
  </r>
  <r>
    <d v="2022-03-23T00:00:00"/>
    <s v="Store D"/>
    <x v="2"/>
    <s v="Rep C"/>
    <s v="Product A"/>
    <n v="42"/>
    <n v="5"/>
    <n v="210"/>
  </r>
  <r>
    <d v="2022-02-17T00:00:00"/>
    <s v="Store G"/>
    <x v="2"/>
    <s v="Rep B"/>
    <s v="Product J"/>
    <n v="47"/>
    <n v="13"/>
    <n v="611"/>
  </r>
  <r>
    <d v="2022-01-20T00:00:00"/>
    <s v="Store A"/>
    <x v="0"/>
    <s v="Rep A"/>
    <s v="Product F"/>
    <n v="12"/>
    <n v="10"/>
    <n v="120"/>
  </r>
  <r>
    <d v="2022-05-14T00:00:00"/>
    <s v="Store A"/>
    <x v="0"/>
    <s v="Rep B"/>
    <s v="Product F"/>
    <n v="40"/>
    <n v="10"/>
    <n v="400"/>
  </r>
  <r>
    <d v="2022-03-02T00:00:00"/>
    <s v="Store E"/>
    <x v="2"/>
    <s v="Rep D"/>
    <s v="Product D"/>
    <n v="27"/>
    <n v="2"/>
    <n v="54"/>
  </r>
  <r>
    <d v="2022-02-10T00:00:00"/>
    <s v="Store F"/>
    <x v="2"/>
    <s v="Rep J"/>
    <s v="Product I"/>
    <n v="17"/>
    <n v="11"/>
    <n v="187"/>
  </r>
  <r>
    <d v="2022-05-15T00:00:00"/>
    <s v="Store E"/>
    <x v="2"/>
    <s v="Rep G"/>
    <s v="Product A"/>
    <n v="20"/>
    <n v="5"/>
    <n v="100"/>
  </r>
  <r>
    <d v="2022-04-10T00:00:00"/>
    <s v="Store I"/>
    <x v="2"/>
    <s v="Rep F"/>
    <s v="Product E"/>
    <n v="35"/>
    <n v="25"/>
    <n v="875"/>
  </r>
  <r>
    <d v="2022-05-22T00:00:00"/>
    <s v="Store E"/>
    <x v="2"/>
    <s v="Rep C"/>
    <s v="Product C"/>
    <n v="24"/>
    <n v="50"/>
    <n v="1200"/>
  </r>
  <r>
    <d v="2022-04-02T00:00:00"/>
    <s v="Store F"/>
    <x v="2"/>
    <s v="Rep H"/>
    <s v="Product B"/>
    <n v="23"/>
    <n v="15"/>
    <n v="345"/>
  </r>
  <r>
    <d v="2022-02-23T00:00:00"/>
    <s v="Store I"/>
    <x v="2"/>
    <s v="Rep J"/>
    <s v="Product A"/>
    <n v="16"/>
    <n v="5"/>
    <n v="80"/>
  </r>
  <r>
    <d v="2022-09-29T00:00:00"/>
    <s v="Store A"/>
    <x v="0"/>
    <s v="Rep A"/>
    <s v="Product D"/>
    <n v="46"/>
    <n v="2"/>
    <n v="92"/>
  </r>
  <r>
    <d v="2022-02-10T00:00:00"/>
    <s v="Store E"/>
    <x v="2"/>
    <s v="Rep H"/>
    <s v="Product D"/>
    <n v="14"/>
    <n v="2"/>
    <n v="28"/>
  </r>
  <r>
    <d v="2022-06-21T00:00:00"/>
    <s v="Store J"/>
    <x v="4"/>
    <s v="Rep C"/>
    <s v="Product G"/>
    <n v="46"/>
    <n v="19"/>
    <n v="874"/>
  </r>
  <r>
    <d v="2022-09-23T00:00:00"/>
    <s v="Store A"/>
    <x v="0"/>
    <s v="Rep B"/>
    <s v="Product J"/>
    <n v="14"/>
    <n v="13"/>
    <n v="182"/>
  </r>
  <r>
    <d v="2022-05-30T00:00:00"/>
    <s v="Store F"/>
    <x v="2"/>
    <s v="Rep G"/>
    <s v="Product E"/>
    <n v="49"/>
    <n v="25"/>
    <n v="1225"/>
  </r>
  <r>
    <d v="2022-06-20T00:00:00"/>
    <s v="Store J"/>
    <x v="4"/>
    <s v="Rep E"/>
    <s v="Product E"/>
    <n v="29"/>
    <n v="25"/>
    <n v="725"/>
  </r>
  <r>
    <d v="2022-09-14T00:00:00"/>
    <s v="Store F"/>
    <x v="2"/>
    <s v="Rep D"/>
    <s v="Product I"/>
    <n v="16"/>
    <n v="11"/>
    <n v="176"/>
  </r>
  <r>
    <d v="2022-02-04T00:00:00"/>
    <s v="Store E"/>
    <x v="2"/>
    <s v="Rep H"/>
    <s v="Product A"/>
    <n v="24"/>
    <n v="5"/>
    <n v="120"/>
  </r>
  <r>
    <d v="2022-07-09T00:00:00"/>
    <s v="Store F"/>
    <x v="2"/>
    <s v="Rep D"/>
    <s v="Product E"/>
    <n v="38"/>
    <n v="25"/>
    <n v="950"/>
  </r>
  <r>
    <d v="2022-04-20T00:00:00"/>
    <s v="Store D"/>
    <x v="2"/>
    <s v="Rep D"/>
    <s v="Product A"/>
    <n v="15"/>
    <n v="5"/>
    <n v="75"/>
  </r>
  <r>
    <d v="2022-04-05T00:00:00"/>
    <s v="Store F"/>
    <x v="2"/>
    <s v="Rep I"/>
    <s v="Product E"/>
    <n v="38"/>
    <n v="25"/>
    <n v="950"/>
  </r>
  <r>
    <d v="2022-07-23T00:00:00"/>
    <s v="Store C"/>
    <x v="1"/>
    <s v="Rep I"/>
    <s v="Product J"/>
    <n v="4"/>
    <n v="13"/>
    <n v="52"/>
  </r>
  <r>
    <d v="2022-06-07T00:00:00"/>
    <s v="Store F"/>
    <x v="2"/>
    <s v="Rep A"/>
    <s v="Product A"/>
    <n v="31"/>
    <n v="5"/>
    <n v="155"/>
  </r>
  <r>
    <d v="2022-02-26T00:00:00"/>
    <s v="Store F"/>
    <x v="2"/>
    <s v="Rep J"/>
    <s v="Product G"/>
    <n v="36"/>
    <n v="19"/>
    <n v="684"/>
  </r>
  <r>
    <d v="2022-03-20T00:00:00"/>
    <s v="Store B"/>
    <x v="2"/>
    <s v="Rep D"/>
    <s v="Product G"/>
    <n v="48"/>
    <n v="19"/>
    <n v="912"/>
  </r>
  <r>
    <d v="2022-07-04T00:00:00"/>
    <s v="Store D"/>
    <x v="2"/>
    <s v="Rep F"/>
    <s v="Product C"/>
    <n v="22"/>
    <n v="50"/>
    <n v="1100"/>
  </r>
  <r>
    <d v="2022-04-01T00:00:00"/>
    <s v="Store H"/>
    <x v="3"/>
    <s v="Rep G"/>
    <s v="Product D"/>
    <n v="38"/>
    <n v="2"/>
    <n v="76"/>
  </r>
  <r>
    <d v="2022-07-27T00:00:00"/>
    <s v="Store D"/>
    <x v="2"/>
    <s v="Rep I"/>
    <s v="Product H"/>
    <n v="23"/>
    <n v="8"/>
    <n v="184"/>
  </r>
  <r>
    <d v="2022-03-09T00:00:00"/>
    <s v="Store F"/>
    <x v="2"/>
    <s v="Rep F"/>
    <s v="Product E"/>
    <n v="1"/>
    <n v="25"/>
    <n v="25"/>
  </r>
  <r>
    <d v="2022-09-11T00:00:00"/>
    <s v="Store J"/>
    <x v="4"/>
    <s v="Rep H"/>
    <s v="Product H"/>
    <n v="25"/>
    <n v="8"/>
    <n v="200"/>
  </r>
  <r>
    <d v="2022-01-11T00:00:00"/>
    <s v="Store H"/>
    <x v="3"/>
    <s v="Rep G"/>
    <s v="Product E"/>
    <n v="42"/>
    <n v="25"/>
    <n v="1050"/>
  </r>
  <r>
    <d v="2022-03-19T00:00:00"/>
    <s v="Store D"/>
    <x v="2"/>
    <s v="Rep G"/>
    <s v="Product I"/>
    <n v="41"/>
    <n v="11"/>
    <n v="451"/>
  </r>
  <r>
    <d v="2022-03-05T00:00:00"/>
    <s v="Store C"/>
    <x v="1"/>
    <s v="Rep J"/>
    <s v="Product G"/>
    <n v="25"/>
    <n v="19"/>
    <n v="475"/>
  </r>
  <r>
    <d v="2022-07-17T00:00:00"/>
    <s v="Store J"/>
    <x v="4"/>
    <s v="Rep H"/>
    <s v="Product H"/>
    <n v="47"/>
    <n v="8"/>
    <n v="376"/>
  </r>
  <r>
    <d v="2022-04-18T00:00:00"/>
    <s v="Store D"/>
    <x v="2"/>
    <s v="Rep G"/>
    <s v="Product F"/>
    <n v="37"/>
    <n v="10"/>
    <n v="370"/>
  </r>
  <r>
    <d v="2022-06-01T00:00:00"/>
    <s v="Store F"/>
    <x v="2"/>
    <s v="Rep B"/>
    <s v="Product H"/>
    <n v="18"/>
    <n v="8"/>
    <n v="144"/>
  </r>
  <r>
    <d v="2022-09-28T00:00:00"/>
    <s v="Store E"/>
    <x v="2"/>
    <s v="Rep C"/>
    <s v="Product D"/>
    <n v="42"/>
    <n v="2"/>
    <n v="84"/>
  </r>
  <r>
    <d v="2022-06-16T00:00:00"/>
    <s v="Store H"/>
    <x v="3"/>
    <s v="Rep E"/>
    <s v="Product G"/>
    <n v="37"/>
    <n v="19"/>
    <n v="703"/>
  </r>
  <r>
    <d v="2022-09-30T00:00:00"/>
    <s v="Store A"/>
    <x v="0"/>
    <s v="Rep A"/>
    <s v="Product A"/>
    <n v="34"/>
    <n v="5"/>
    <n v="170"/>
  </r>
  <r>
    <d v="2022-09-21T00:00:00"/>
    <s v="Store G"/>
    <x v="2"/>
    <s v="Rep I"/>
    <s v="Product I"/>
    <n v="32"/>
    <n v="11"/>
    <n v="352"/>
  </r>
  <r>
    <d v="2022-07-01T00:00:00"/>
    <s v="Store J"/>
    <x v="4"/>
    <s v="Rep H"/>
    <s v="Product I"/>
    <n v="28"/>
    <n v="11"/>
    <n v="308"/>
  </r>
  <r>
    <d v="2022-04-07T00:00:00"/>
    <s v="Store H"/>
    <x v="3"/>
    <s v="Rep F"/>
    <s v="Product E"/>
    <n v="12"/>
    <n v="25"/>
    <n v="300"/>
  </r>
  <r>
    <d v="2022-03-20T00:00:00"/>
    <s v="Store G"/>
    <x v="2"/>
    <s v="Rep F"/>
    <s v="Product E"/>
    <n v="7"/>
    <n v="25"/>
    <n v="175"/>
  </r>
  <r>
    <d v="2022-06-02T00:00:00"/>
    <s v="Store J"/>
    <x v="4"/>
    <s v="Rep G"/>
    <s v="Product H"/>
    <n v="50"/>
    <n v="8"/>
    <n v="400"/>
  </r>
  <r>
    <d v="2022-04-14T00:00:00"/>
    <s v="Store I"/>
    <x v="2"/>
    <s v="Rep A"/>
    <s v="Product I"/>
    <n v="6"/>
    <n v="11"/>
    <n v="66"/>
  </r>
  <r>
    <d v="2022-03-02T00:00:00"/>
    <s v="Store J"/>
    <x v="4"/>
    <s v="Rep E"/>
    <s v="Product J"/>
    <n v="22"/>
    <n v="13"/>
    <n v="286"/>
  </r>
  <r>
    <d v="2022-05-07T00:00:00"/>
    <s v="Store A"/>
    <x v="0"/>
    <s v="Rep B"/>
    <s v="Product B"/>
    <n v="34"/>
    <n v="15"/>
    <n v="510"/>
  </r>
  <r>
    <d v="2022-08-08T00:00:00"/>
    <s v="Store H"/>
    <x v="3"/>
    <s v="Rep J"/>
    <s v="Product J"/>
    <n v="6"/>
    <n v="13"/>
    <n v="78"/>
  </r>
  <r>
    <d v="2022-03-25T00:00:00"/>
    <s v="Store A"/>
    <x v="0"/>
    <s v="Rep D"/>
    <s v="Product C"/>
    <n v="31"/>
    <n v="50"/>
    <n v="1550"/>
  </r>
  <r>
    <d v="2022-06-25T00:00:00"/>
    <s v="Store G"/>
    <x v="2"/>
    <s v="Rep A"/>
    <s v="Product D"/>
    <n v="45"/>
    <n v="2"/>
    <n v="90"/>
  </r>
  <r>
    <d v="2022-08-17T00:00:00"/>
    <s v="Store A"/>
    <x v="0"/>
    <s v="Rep F"/>
    <s v="Product J"/>
    <n v="9"/>
    <n v="13"/>
    <n v="117"/>
  </r>
  <r>
    <d v="2022-07-09T00:00:00"/>
    <s v="Store G"/>
    <x v="2"/>
    <s v="Rep A"/>
    <s v="Product J"/>
    <n v="18"/>
    <n v="13"/>
    <n v="234"/>
  </r>
  <r>
    <d v="2022-03-16T00:00:00"/>
    <s v="Store J"/>
    <x v="4"/>
    <s v="Rep G"/>
    <s v="Product G"/>
    <n v="5"/>
    <n v="19"/>
    <n v="95"/>
  </r>
  <r>
    <d v="2022-06-06T00:00:00"/>
    <s v="Store H"/>
    <x v="3"/>
    <s v="Rep C"/>
    <s v="Product A"/>
    <n v="44"/>
    <n v="5"/>
    <n v="220"/>
  </r>
  <r>
    <d v="2022-06-19T00:00:00"/>
    <s v="Store I"/>
    <x v="2"/>
    <s v="Rep F"/>
    <s v="Product A"/>
    <n v="19"/>
    <n v="5"/>
    <n v="95"/>
  </r>
  <r>
    <d v="2022-02-24T00:00:00"/>
    <s v="Store C"/>
    <x v="1"/>
    <s v="Rep B"/>
    <s v="Product G"/>
    <n v="27"/>
    <n v="19"/>
    <n v="513"/>
  </r>
  <r>
    <d v="2022-07-27T00:00:00"/>
    <s v="Store A"/>
    <x v="0"/>
    <s v="Rep D"/>
    <s v="Product D"/>
    <n v="23"/>
    <n v="2"/>
    <n v="46"/>
  </r>
  <r>
    <d v="2022-02-24T00:00:00"/>
    <s v="Store C"/>
    <x v="1"/>
    <s v="Rep F"/>
    <s v="Product I"/>
    <n v="13"/>
    <n v="11"/>
    <n v="143"/>
  </r>
  <r>
    <d v="2022-06-01T00:00:00"/>
    <s v="Store B"/>
    <x v="2"/>
    <s v="Rep C"/>
    <s v="Product G"/>
    <n v="47"/>
    <n v="19"/>
    <n v="893"/>
  </r>
  <r>
    <d v="2022-04-26T00:00:00"/>
    <s v="Store A"/>
    <x v="0"/>
    <s v="Rep E"/>
    <s v="Product C"/>
    <n v="12"/>
    <n v="50"/>
    <n v="600"/>
  </r>
  <r>
    <d v="2022-06-20T00:00:00"/>
    <s v="Store A"/>
    <x v="0"/>
    <s v="Rep A"/>
    <s v="Product J"/>
    <n v="38"/>
    <n v="13"/>
    <n v="494"/>
  </r>
  <r>
    <d v="2022-09-17T00:00:00"/>
    <s v="Store A"/>
    <x v="0"/>
    <s v="Rep D"/>
    <s v="Product D"/>
    <n v="46"/>
    <n v="2"/>
    <n v="92"/>
  </r>
  <r>
    <d v="2022-09-02T00:00:00"/>
    <s v="Store G"/>
    <x v="2"/>
    <s v="Rep G"/>
    <s v="Product G"/>
    <n v="32"/>
    <n v="19"/>
    <n v="608"/>
  </r>
  <r>
    <d v="2022-03-09T00:00:00"/>
    <s v="Store I"/>
    <x v="2"/>
    <s v="Rep G"/>
    <s v="Product B"/>
    <n v="31"/>
    <n v="15"/>
    <n v="465"/>
  </r>
  <r>
    <d v="2022-02-16T00:00:00"/>
    <s v="Store J"/>
    <x v="4"/>
    <s v="Rep D"/>
    <s v="Product G"/>
    <n v="48"/>
    <n v="19"/>
    <n v="912"/>
  </r>
  <r>
    <d v="2022-03-17T00:00:00"/>
    <s v="Store F"/>
    <x v="2"/>
    <s v="Rep D"/>
    <s v="Product B"/>
    <n v="20"/>
    <n v="15"/>
    <n v="300"/>
  </r>
  <r>
    <d v="2022-09-30T00:00:00"/>
    <s v="Store A"/>
    <x v="0"/>
    <s v="Rep E"/>
    <s v="Product E"/>
    <n v="34"/>
    <n v="25"/>
    <n v="850"/>
  </r>
  <r>
    <d v="2022-03-28T00:00:00"/>
    <s v="Store E"/>
    <x v="2"/>
    <s v="Rep B"/>
    <s v="Product A"/>
    <n v="9"/>
    <n v="5"/>
    <n v="45"/>
  </r>
  <r>
    <d v="2022-05-17T00:00:00"/>
    <s v="Store B"/>
    <x v="2"/>
    <s v="Rep B"/>
    <s v="Product C"/>
    <n v="10"/>
    <n v="50"/>
    <n v="500"/>
  </r>
  <r>
    <d v="2022-05-11T00:00:00"/>
    <s v="Store E"/>
    <x v="2"/>
    <s v="Rep I"/>
    <s v="Product G"/>
    <n v="12"/>
    <n v="19"/>
    <n v="228"/>
  </r>
  <r>
    <d v="2022-04-03T00:00:00"/>
    <s v="Store I"/>
    <x v="2"/>
    <s v="Rep G"/>
    <s v="Product D"/>
    <n v="7"/>
    <n v="2"/>
    <n v="14"/>
  </r>
  <r>
    <d v="2022-03-11T00:00:00"/>
    <s v="Store B"/>
    <x v="2"/>
    <s v="Rep E"/>
    <s v="Product F"/>
    <n v="34"/>
    <n v="10"/>
    <n v="340"/>
  </r>
  <r>
    <d v="2022-05-10T00:00:00"/>
    <s v="Store I"/>
    <x v="2"/>
    <s v="Rep E"/>
    <s v="Product C"/>
    <n v="2"/>
    <n v="50"/>
    <n v="100"/>
  </r>
  <r>
    <d v="2022-01-20T00:00:00"/>
    <s v="Store E"/>
    <x v="2"/>
    <s v="Rep J"/>
    <s v="Product J"/>
    <n v="23"/>
    <n v="13"/>
    <n v="299"/>
  </r>
  <r>
    <d v="2022-02-21T00:00:00"/>
    <s v="Store G"/>
    <x v="2"/>
    <s v="Rep D"/>
    <s v="Product A"/>
    <n v="11"/>
    <n v="5"/>
    <n v="55"/>
  </r>
  <r>
    <d v="2022-04-30T00:00:00"/>
    <s v="Store I"/>
    <x v="2"/>
    <s v="Rep G"/>
    <s v="Product D"/>
    <n v="31"/>
    <n v="2"/>
    <n v="62"/>
  </r>
  <r>
    <d v="2022-09-06T00:00:00"/>
    <s v="Store I"/>
    <x v="2"/>
    <s v="Rep A"/>
    <s v="Product G"/>
    <n v="26"/>
    <n v="19"/>
    <n v="494"/>
  </r>
  <r>
    <d v="2022-10-01T00:00:00"/>
    <s v="Store E"/>
    <x v="2"/>
    <s v="Rep A"/>
    <s v="Product H"/>
    <n v="22"/>
    <n v="8"/>
    <n v="176"/>
  </r>
  <r>
    <d v="2022-05-13T00:00:00"/>
    <s v="Store J"/>
    <x v="4"/>
    <s v="Rep C"/>
    <s v="Product H"/>
    <n v="39"/>
    <n v="8"/>
    <n v="312"/>
  </r>
  <r>
    <d v="2022-02-06T00:00:00"/>
    <s v="Store I"/>
    <x v="2"/>
    <s v="Rep E"/>
    <s v="Product F"/>
    <n v="16"/>
    <n v="10"/>
    <n v="160"/>
  </r>
  <r>
    <d v="2022-02-25T00:00:00"/>
    <s v="Store H"/>
    <x v="3"/>
    <s v="Rep A"/>
    <s v="Product I"/>
    <n v="19"/>
    <n v="11"/>
    <n v="209"/>
  </r>
  <r>
    <d v="2022-02-20T00:00:00"/>
    <s v="Store E"/>
    <x v="2"/>
    <s v="Rep D"/>
    <s v="Product J"/>
    <n v="8"/>
    <n v="13"/>
    <n v="104"/>
  </r>
  <r>
    <d v="2022-03-22T00:00:00"/>
    <s v="Store C"/>
    <x v="1"/>
    <s v="Rep E"/>
    <s v="Product G"/>
    <n v="23"/>
    <n v="19"/>
    <n v="437"/>
  </r>
  <r>
    <d v="2022-05-21T00:00:00"/>
    <s v="Store I"/>
    <x v="2"/>
    <s v="Rep H"/>
    <s v="Product A"/>
    <n v="37"/>
    <n v="5"/>
    <n v="185"/>
  </r>
  <r>
    <d v="2022-01-12T00:00:00"/>
    <s v="Store C"/>
    <x v="1"/>
    <s v="Rep E"/>
    <s v="Product H"/>
    <n v="23"/>
    <n v="8"/>
    <n v="184"/>
  </r>
  <r>
    <d v="2022-10-01T00:00:00"/>
    <s v="Store B"/>
    <x v="2"/>
    <s v="Rep I"/>
    <s v="Product C"/>
    <n v="29"/>
    <n v="50"/>
    <n v="1450"/>
  </r>
  <r>
    <d v="2022-04-22T00:00:00"/>
    <s v="Store C"/>
    <x v="1"/>
    <s v="Rep G"/>
    <s v="Product E"/>
    <n v="42"/>
    <n v="25"/>
    <n v="1050"/>
  </r>
  <r>
    <d v="2022-05-18T00:00:00"/>
    <s v="Store B"/>
    <x v="2"/>
    <s v="Rep J"/>
    <s v="Product H"/>
    <n v="26"/>
    <n v="8"/>
    <n v="208"/>
  </r>
  <r>
    <d v="2022-02-20T00:00:00"/>
    <s v="Store F"/>
    <x v="2"/>
    <s v="Rep H"/>
    <s v="Product G"/>
    <n v="34"/>
    <n v="19"/>
    <n v="646"/>
  </r>
  <r>
    <d v="2022-07-04T00:00:00"/>
    <s v="Store B"/>
    <x v="2"/>
    <s v="Rep G"/>
    <s v="Product A"/>
    <n v="32"/>
    <n v="5"/>
    <n v="160"/>
  </r>
  <r>
    <d v="2022-08-27T00:00:00"/>
    <s v="Store F"/>
    <x v="2"/>
    <s v="Rep D"/>
    <s v="Product A"/>
    <n v="38"/>
    <n v="5"/>
    <n v="190"/>
  </r>
  <r>
    <d v="2022-08-31T00:00:00"/>
    <s v="Store C"/>
    <x v="1"/>
    <s v="Rep E"/>
    <s v="Product E"/>
    <n v="50"/>
    <n v="25"/>
    <n v="1250"/>
  </r>
  <r>
    <d v="2022-03-31T00:00:00"/>
    <s v="Store I"/>
    <x v="2"/>
    <s v="Rep J"/>
    <s v="Product J"/>
    <n v="6"/>
    <n v="13"/>
    <n v="78"/>
  </r>
  <r>
    <d v="2022-03-12T00:00:00"/>
    <s v="Store E"/>
    <x v="2"/>
    <s v="Rep H"/>
    <s v="Product I"/>
    <n v="44"/>
    <n v="11"/>
    <n v="484"/>
  </r>
  <r>
    <d v="2022-03-08T00:00:00"/>
    <s v="Store J"/>
    <x v="4"/>
    <s v="Rep B"/>
    <s v="Product H"/>
    <n v="14"/>
    <n v="8"/>
    <n v="112"/>
  </r>
  <r>
    <d v="2022-05-12T00:00:00"/>
    <s v="Store C"/>
    <x v="1"/>
    <s v="Rep G"/>
    <s v="Product B"/>
    <n v="48"/>
    <n v="15"/>
    <n v="720"/>
  </r>
  <r>
    <d v="2022-04-25T00:00:00"/>
    <s v="Store I"/>
    <x v="2"/>
    <s v="Rep E"/>
    <s v="Product D"/>
    <n v="13"/>
    <n v="2"/>
    <n v="26"/>
  </r>
  <r>
    <d v="2022-09-30T00:00:00"/>
    <s v="Store B"/>
    <x v="2"/>
    <s v="Rep H"/>
    <s v="Product A"/>
    <n v="17"/>
    <n v="5"/>
    <n v="85"/>
  </r>
  <r>
    <d v="2022-04-02T00:00:00"/>
    <s v="Store D"/>
    <x v="2"/>
    <s v="Rep B"/>
    <s v="Product J"/>
    <n v="21"/>
    <n v="13"/>
    <n v="273"/>
  </r>
  <r>
    <d v="2022-09-13T00:00:00"/>
    <s v="Store H"/>
    <x v="3"/>
    <s v="Rep J"/>
    <s v="Product E"/>
    <n v="9"/>
    <n v="25"/>
    <n v="225"/>
  </r>
  <r>
    <d v="2022-03-17T00:00:00"/>
    <s v="Store G"/>
    <x v="2"/>
    <s v="Rep A"/>
    <s v="Product C"/>
    <n v="45"/>
    <n v="50"/>
    <n v="2250"/>
  </r>
  <r>
    <d v="2022-06-13T00:00:00"/>
    <s v="Store F"/>
    <x v="2"/>
    <s v="Rep C"/>
    <s v="Product G"/>
    <n v="7"/>
    <n v="19"/>
    <n v="133"/>
  </r>
  <r>
    <d v="2022-07-09T00:00:00"/>
    <s v="Store A"/>
    <x v="0"/>
    <s v="Rep A"/>
    <s v="Product E"/>
    <n v="43"/>
    <n v="25"/>
    <n v="1075"/>
  </r>
  <r>
    <d v="2022-01-30T00:00:00"/>
    <s v="Store J"/>
    <x v="4"/>
    <s v="Rep B"/>
    <s v="Product C"/>
    <n v="44"/>
    <n v="50"/>
    <n v="2200"/>
  </r>
  <r>
    <d v="2022-06-13T00:00:00"/>
    <s v="Store E"/>
    <x v="2"/>
    <s v="Rep C"/>
    <s v="Product D"/>
    <n v="23"/>
    <n v="2"/>
    <n v="46"/>
  </r>
  <r>
    <d v="2022-05-04T00:00:00"/>
    <s v="Store E"/>
    <x v="2"/>
    <s v="Rep A"/>
    <s v="Product A"/>
    <n v="48"/>
    <n v="5"/>
    <n v="240"/>
  </r>
  <r>
    <d v="2022-05-02T00:00:00"/>
    <s v="Store C"/>
    <x v="1"/>
    <s v="Rep A"/>
    <s v="Product J"/>
    <n v="41"/>
    <n v="13"/>
    <n v="533"/>
  </r>
  <r>
    <d v="2022-07-09T00:00:00"/>
    <s v="Store E"/>
    <x v="2"/>
    <s v="Rep I"/>
    <s v="Product H"/>
    <n v="36"/>
    <n v="8"/>
    <n v="288"/>
  </r>
  <r>
    <d v="2022-01-28T00:00:00"/>
    <s v="Store D"/>
    <x v="2"/>
    <s v="Rep D"/>
    <s v="Product A"/>
    <n v="22"/>
    <n v="5"/>
    <n v="110"/>
  </r>
  <r>
    <d v="2022-03-15T00:00:00"/>
    <s v="Store H"/>
    <x v="3"/>
    <s v="Rep B"/>
    <s v="Product G"/>
    <n v="15"/>
    <n v="19"/>
    <n v="285"/>
  </r>
  <r>
    <d v="2022-06-01T00:00:00"/>
    <s v="Store D"/>
    <x v="2"/>
    <s v="Rep H"/>
    <s v="Product E"/>
    <n v="25"/>
    <n v="25"/>
    <n v="625"/>
  </r>
  <r>
    <d v="2022-08-13T00:00:00"/>
    <s v="Store J"/>
    <x v="4"/>
    <s v="Rep D"/>
    <s v="Product F"/>
    <n v="37"/>
    <n v="10"/>
    <n v="370"/>
  </r>
  <r>
    <d v="2022-04-02T00:00:00"/>
    <s v="Store B"/>
    <x v="2"/>
    <s v="Rep I"/>
    <s v="Product A"/>
    <n v="4"/>
    <n v="5"/>
    <n v="20"/>
  </r>
  <r>
    <d v="2022-05-10T00:00:00"/>
    <s v="Store B"/>
    <x v="2"/>
    <s v="Rep G"/>
    <s v="Product F"/>
    <n v="17"/>
    <n v="10"/>
    <n v="170"/>
  </r>
  <r>
    <d v="2022-09-21T00:00:00"/>
    <s v="Store B"/>
    <x v="2"/>
    <s v="Rep J"/>
    <s v="Product G"/>
    <n v="43"/>
    <n v="19"/>
    <n v="817"/>
  </r>
  <r>
    <d v="2022-08-17T00:00:00"/>
    <s v="Store E"/>
    <x v="2"/>
    <s v="Rep E"/>
    <s v="Product D"/>
    <n v="50"/>
    <n v="2"/>
    <n v="100"/>
  </r>
  <r>
    <d v="2022-06-27T00:00:00"/>
    <s v="Store J"/>
    <x v="4"/>
    <s v="Rep B"/>
    <s v="Product G"/>
    <n v="10"/>
    <n v="19"/>
    <n v="190"/>
  </r>
  <r>
    <d v="2022-08-31T00:00:00"/>
    <s v="Store G"/>
    <x v="2"/>
    <s v="Rep D"/>
    <s v="Product F"/>
    <n v="7"/>
    <n v="10"/>
    <n v="70"/>
  </r>
  <r>
    <d v="2022-07-03T00:00:00"/>
    <s v="Store A"/>
    <x v="0"/>
    <s v="Rep J"/>
    <s v="Product C"/>
    <n v="18"/>
    <n v="50"/>
    <n v="900"/>
  </r>
  <r>
    <d v="2022-06-28T00:00:00"/>
    <s v="Store F"/>
    <x v="2"/>
    <s v="Rep I"/>
    <s v="Product E"/>
    <n v="30"/>
    <n v="25"/>
    <n v="750"/>
  </r>
  <r>
    <d v="2022-03-20T00:00:00"/>
    <s v="Store J"/>
    <x v="4"/>
    <s v="Rep C"/>
    <s v="Product E"/>
    <n v="43"/>
    <n v="25"/>
    <n v="1075"/>
  </r>
  <r>
    <d v="2022-04-12T00:00:00"/>
    <s v="Store J"/>
    <x v="4"/>
    <s v="Rep B"/>
    <s v="Product H"/>
    <n v="39"/>
    <n v="8"/>
    <n v="312"/>
  </r>
  <r>
    <d v="2022-03-31T00:00:00"/>
    <s v="Store C"/>
    <x v="1"/>
    <s v="Rep A"/>
    <s v="Product E"/>
    <n v="43"/>
    <n v="25"/>
    <n v="1075"/>
  </r>
  <r>
    <d v="2022-08-03T00:00:00"/>
    <s v="Store I"/>
    <x v="2"/>
    <s v="Rep B"/>
    <s v="Product E"/>
    <n v="33"/>
    <n v="25"/>
    <n v="825"/>
  </r>
  <r>
    <d v="2022-07-15T00:00:00"/>
    <s v="Store B"/>
    <x v="2"/>
    <s v="Rep D"/>
    <s v="Product F"/>
    <n v="40"/>
    <n v="10"/>
    <n v="400"/>
  </r>
  <r>
    <d v="2022-08-02T00:00:00"/>
    <s v="Store D"/>
    <x v="2"/>
    <s v="Rep F"/>
    <s v="Product J"/>
    <n v="23"/>
    <n v="13"/>
    <n v="299"/>
  </r>
  <r>
    <d v="2022-03-06T00:00:00"/>
    <s v="Store G"/>
    <x v="2"/>
    <s v="Rep G"/>
    <s v="Product G"/>
    <n v="31"/>
    <n v="19"/>
    <n v="589"/>
  </r>
  <r>
    <d v="2022-03-28T00:00:00"/>
    <s v="Store I"/>
    <x v="2"/>
    <s v="Rep F"/>
    <s v="Product B"/>
    <n v="9"/>
    <n v="15"/>
    <n v="135"/>
  </r>
  <r>
    <d v="2022-06-29T00:00:00"/>
    <s v="Store G"/>
    <x v="2"/>
    <s v="Rep B"/>
    <s v="Product I"/>
    <n v="39"/>
    <n v="11"/>
    <n v="429"/>
  </r>
  <r>
    <d v="2022-03-24T00:00:00"/>
    <s v="Store G"/>
    <x v="2"/>
    <s v="Rep E"/>
    <s v="Product J"/>
    <n v="14"/>
    <n v="13"/>
    <n v="182"/>
  </r>
  <r>
    <d v="2022-09-01T00:00:00"/>
    <s v="Store G"/>
    <x v="2"/>
    <s v="Rep B"/>
    <s v="Product I"/>
    <n v="45"/>
    <n v="11"/>
    <n v="495"/>
  </r>
  <r>
    <d v="2022-08-05T00:00:00"/>
    <s v="Store D"/>
    <x v="2"/>
    <s v="Rep B"/>
    <s v="Product I"/>
    <n v="8"/>
    <n v="11"/>
    <n v="88"/>
  </r>
  <r>
    <d v="2022-04-18T00:00:00"/>
    <s v="Store C"/>
    <x v="1"/>
    <s v="Rep F"/>
    <s v="Product G"/>
    <n v="30"/>
    <n v="19"/>
    <n v="570"/>
  </r>
  <r>
    <d v="2022-03-05T00:00:00"/>
    <s v="Store F"/>
    <x v="2"/>
    <s v="Rep J"/>
    <s v="Product E"/>
    <n v="10"/>
    <n v="25"/>
    <n v="250"/>
  </r>
  <r>
    <d v="2022-09-14T00:00:00"/>
    <s v="Store H"/>
    <x v="3"/>
    <s v="Rep H"/>
    <s v="Product G"/>
    <n v="37"/>
    <n v="19"/>
    <n v="703"/>
  </r>
  <r>
    <d v="2022-03-23T00:00:00"/>
    <s v="Store H"/>
    <x v="3"/>
    <s v="Rep G"/>
    <s v="Product H"/>
    <n v="40"/>
    <n v="8"/>
    <n v="320"/>
  </r>
  <r>
    <d v="2022-02-10T00:00:00"/>
    <s v="Store H"/>
    <x v="3"/>
    <s v="Rep I"/>
    <s v="Product J"/>
    <n v="28"/>
    <n v="13"/>
    <n v="364"/>
  </r>
  <r>
    <d v="2022-08-26T00:00:00"/>
    <s v="Store G"/>
    <x v="2"/>
    <s v="Rep C"/>
    <s v="Product G"/>
    <n v="46"/>
    <n v="19"/>
    <n v="874"/>
  </r>
  <r>
    <d v="2022-06-05T00:00:00"/>
    <s v="Store H"/>
    <x v="3"/>
    <s v="Rep J"/>
    <s v="Product H"/>
    <n v="49"/>
    <n v="8"/>
    <n v="392"/>
  </r>
  <r>
    <d v="2022-08-18T00:00:00"/>
    <s v="Store D"/>
    <x v="2"/>
    <s v="Rep B"/>
    <s v="Product G"/>
    <n v="20"/>
    <n v="19"/>
    <n v="380"/>
  </r>
  <r>
    <d v="2022-05-25T00:00:00"/>
    <s v="Store H"/>
    <x v="3"/>
    <s v="Rep G"/>
    <s v="Product E"/>
    <n v="40"/>
    <n v="25"/>
    <n v="1000"/>
  </r>
  <r>
    <d v="2022-02-24T00:00:00"/>
    <s v="Store E"/>
    <x v="2"/>
    <s v="Rep I"/>
    <s v="Product F"/>
    <n v="29"/>
    <n v="10"/>
    <n v="290"/>
  </r>
  <r>
    <d v="2022-07-09T00:00:00"/>
    <s v="Store G"/>
    <x v="2"/>
    <s v="Rep E"/>
    <s v="Product I"/>
    <n v="14"/>
    <n v="11"/>
    <n v="154"/>
  </r>
  <r>
    <d v="2022-03-28T00:00:00"/>
    <s v="Store B"/>
    <x v="2"/>
    <s v="Rep A"/>
    <s v="Product H"/>
    <n v="26"/>
    <n v="8"/>
    <n v="208"/>
  </r>
  <r>
    <d v="2022-02-01T00:00:00"/>
    <s v="Store A"/>
    <x v="0"/>
    <s v="Rep I"/>
    <s v="Product F"/>
    <n v="35"/>
    <n v="10"/>
    <n v="350"/>
  </r>
  <r>
    <d v="2022-07-10T00:00:00"/>
    <s v="Store E"/>
    <x v="2"/>
    <s v="Rep H"/>
    <s v="Product E"/>
    <n v="28"/>
    <n v="25"/>
    <n v="700"/>
  </r>
  <r>
    <d v="2022-08-21T00:00:00"/>
    <s v="Store I"/>
    <x v="2"/>
    <s v="Rep B"/>
    <s v="Product A"/>
    <n v="8"/>
    <n v="5"/>
    <n v="40"/>
  </r>
  <r>
    <d v="2022-06-30T00:00:00"/>
    <s v="Store I"/>
    <x v="2"/>
    <s v="Rep G"/>
    <s v="Product E"/>
    <n v="41"/>
    <n v="25"/>
    <n v="1025"/>
  </r>
  <r>
    <d v="2022-09-09T00:00:00"/>
    <s v="Store A"/>
    <x v="0"/>
    <s v="Rep B"/>
    <s v="Product I"/>
    <n v="17"/>
    <n v="11"/>
    <n v="187"/>
  </r>
  <r>
    <d v="2022-05-29T00:00:00"/>
    <s v="Store E"/>
    <x v="2"/>
    <s v="Rep E"/>
    <s v="Product I"/>
    <n v="10"/>
    <n v="11"/>
    <n v="110"/>
  </r>
  <r>
    <d v="2022-02-08T00:00:00"/>
    <s v="Store H"/>
    <x v="3"/>
    <s v="Rep I"/>
    <s v="Product E"/>
    <n v="28"/>
    <n v="25"/>
    <n v="700"/>
  </r>
  <r>
    <d v="2022-04-25T00:00:00"/>
    <s v="Store B"/>
    <x v="2"/>
    <s v="Rep C"/>
    <s v="Product F"/>
    <n v="14"/>
    <n v="10"/>
    <n v="140"/>
  </r>
  <r>
    <d v="2022-04-01T00:00:00"/>
    <s v="Store E"/>
    <x v="2"/>
    <s v="Rep A"/>
    <s v="Product F"/>
    <n v="16"/>
    <n v="10"/>
    <n v="160"/>
  </r>
  <r>
    <d v="2022-03-29T00:00:00"/>
    <s v="Store A"/>
    <x v="0"/>
    <s v="Rep H"/>
    <s v="Product C"/>
    <n v="10"/>
    <n v="50"/>
    <n v="500"/>
  </r>
  <r>
    <d v="2022-04-06T00:00:00"/>
    <s v="Store J"/>
    <x v="4"/>
    <s v="Rep J"/>
    <s v="Product F"/>
    <n v="14"/>
    <n v="10"/>
    <n v="140"/>
  </r>
  <r>
    <d v="2022-03-12T00:00:00"/>
    <s v="Store G"/>
    <x v="2"/>
    <s v="Rep F"/>
    <s v="Product H"/>
    <n v="35"/>
    <n v="8"/>
    <n v="280"/>
  </r>
  <r>
    <d v="2022-05-26T00:00:00"/>
    <s v="Store B"/>
    <x v="2"/>
    <s v="Rep H"/>
    <s v="Product E"/>
    <n v="22"/>
    <n v="25"/>
    <n v="550"/>
  </r>
  <r>
    <d v="2022-08-29T00:00:00"/>
    <s v="Store G"/>
    <x v="2"/>
    <s v="Rep B"/>
    <s v="Product E"/>
    <n v="47"/>
    <n v="25"/>
    <n v="1175"/>
  </r>
  <r>
    <d v="2022-04-05T00:00:00"/>
    <s v="Store J"/>
    <x v="4"/>
    <s v="Rep G"/>
    <s v="Product B"/>
    <n v="23"/>
    <n v="15"/>
    <n v="345"/>
  </r>
  <r>
    <d v="2022-06-05T00:00:00"/>
    <s v="Store G"/>
    <x v="2"/>
    <s v="Rep F"/>
    <s v="Product E"/>
    <n v="13"/>
    <n v="25"/>
    <n v="325"/>
  </r>
  <r>
    <d v="2022-05-06T00:00:00"/>
    <s v="Store F"/>
    <x v="2"/>
    <s v="Rep A"/>
    <s v="Product C"/>
    <n v="25"/>
    <n v="50"/>
    <n v="1250"/>
  </r>
  <r>
    <d v="2022-05-13T00:00:00"/>
    <s v="Store D"/>
    <x v="2"/>
    <s v="Rep A"/>
    <s v="Product I"/>
    <n v="21"/>
    <n v="11"/>
    <n v="231"/>
  </r>
  <r>
    <d v="2022-03-14T00:00:00"/>
    <s v="Store J"/>
    <x v="4"/>
    <s v="Rep A"/>
    <s v="Product B"/>
    <n v="5"/>
    <n v="15"/>
    <n v="75"/>
  </r>
  <r>
    <d v="2022-08-13T00:00:00"/>
    <s v="Store A"/>
    <x v="0"/>
    <s v="Rep D"/>
    <s v="Product D"/>
    <n v="13"/>
    <n v="2"/>
    <n v="26"/>
  </r>
  <r>
    <d v="2022-01-23T00:00:00"/>
    <s v="Store I"/>
    <x v="2"/>
    <s v="Rep E"/>
    <s v="Product D"/>
    <n v="36"/>
    <n v="2"/>
    <n v="72"/>
  </r>
  <r>
    <d v="2022-08-19T00:00:00"/>
    <s v="Store G"/>
    <x v="2"/>
    <s v="Rep E"/>
    <s v="Product A"/>
    <n v="15"/>
    <n v="5"/>
    <n v="75"/>
  </r>
  <r>
    <d v="2022-01-26T00:00:00"/>
    <s v="Store A"/>
    <x v="0"/>
    <s v="Rep E"/>
    <s v="Product A"/>
    <n v="17"/>
    <n v="5"/>
    <n v="85"/>
  </r>
  <r>
    <d v="2022-06-03T00:00:00"/>
    <s v="Store C"/>
    <x v="1"/>
    <s v="Rep F"/>
    <s v="Product C"/>
    <n v="36"/>
    <n v="50"/>
    <n v="1800"/>
  </r>
  <r>
    <d v="2022-09-23T00:00:00"/>
    <s v="Store D"/>
    <x v="2"/>
    <s v="Rep H"/>
    <s v="Product J"/>
    <n v="33"/>
    <n v="13"/>
    <n v="429"/>
  </r>
  <r>
    <d v="2022-09-01T00:00:00"/>
    <s v="Store C"/>
    <x v="1"/>
    <s v="Rep G"/>
    <s v="Product E"/>
    <n v="47"/>
    <n v="25"/>
    <n v="1175"/>
  </r>
  <r>
    <d v="2022-04-17T00:00:00"/>
    <s v="Store C"/>
    <x v="1"/>
    <s v="Rep D"/>
    <s v="Product D"/>
    <n v="28"/>
    <n v="2"/>
    <n v="56"/>
  </r>
  <r>
    <d v="2022-08-21T00:00:00"/>
    <s v="Store J"/>
    <x v="4"/>
    <s v="Rep B"/>
    <s v="Product F"/>
    <n v="10"/>
    <n v="10"/>
    <n v="100"/>
  </r>
  <r>
    <d v="2022-01-13T00:00:00"/>
    <s v="Store D"/>
    <x v="2"/>
    <s v="Rep F"/>
    <s v="Product H"/>
    <n v="27"/>
    <n v="8"/>
    <n v="216"/>
  </r>
  <r>
    <d v="2022-02-22T00:00:00"/>
    <s v="Store A"/>
    <x v="0"/>
    <s v="Rep C"/>
    <s v="Product A"/>
    <n v="7"/>
    <n v="5"/>
    <n v="35"/>
  </r>
  <r>
    <d v="2022-04-17T00:00:00"/>
    <s v="Store H"/>
    <x v="3"/>
    <s v="Rep H"/>
    <s v="Product A"/>
    <n v="11"/>
    <n v="5"/>
    <n v="55"/>
  </r>
  <r>
    <d v="2022-03-01T00:00:00"/>
    <s v="Store J"/>
    <x v="4"/>
    <s v="Rep J"/>
    <s v="Product H"/>
    <n v="22"/>
    <n v="8"/>
    <n v="176"/>
  </r>
  <r>
    <d v="2022-07-10T00:00:00"/>
    <s v="Store J"/>
    <x v="4"/>
    <s v="Rep H"/>
    <s v="Product A"/>
    <n v="7"/>
    <n v="5"/>
    <n v="35"/>
  </r>
  <r>
    <d v="2022-04-10T00:00:00"/>
    <s v="Store E"/>
    <x v="2"/>
    <s v="Rep I"/>
    <s v="Product H"/>
    <n v="18"/>
    <n v="8"/>
    <n v="144"/>
  </r>
  <r>
    <d v="2022-02-18T00:00:00"/>
    <s v="Store E"/>
    <x v="2"/>
    <s v="Rep F"/>
    <s v="Product D"/>
    <n v="40"/>
    <n v="2"/>
    <n v="80"/>
  </r>
  <r>
    <d v="2022-08-18T00:00:00"/>
    <s v="Store A"/>
    <x v="0"/>
    <s v="Rep F"/>
    <s v="Product F"/>
    <n v="40"/>
    <n v="10"/>
    <n v="400"/>
  </r>
  <r>
    <d v="2022-08-25T00:00:00"/>
    <s v="Store A"/>
    <x v="0"/>
    <s v="Rep J"/>
    <s v="Product F"/>
    <n v="14"/>
    <n v="10"/>
    <n v="140"/>
  </r>
  <r>
    <d v="2022-06-21T00:00:00"/>
    <s v="Store B"/>
    <x v="2"/>
    <s v="Rep D"/>
    <s v="Product A"/>
    <n v="1"/>
    <n v="5"/>
    <n v="5"/>
  </r>
  <r>
    <d v="2022-04-03T00:00:00"/>
    <s v="Store B"/>
    <x v="2"/>
    <s v="Rep D"/>
    <s v="Product G"/>
    <n v="25"/>
    <n v="19"/>
    <n v="475"/>
  </r>
  <r>
    <d v="2022-04-08T00:00:00"/>
    <s v="Store B"/>
    <x v="2"/>
    <s v="Rep D"/>
    <s v="Product G"/>
    <n v="9"/>
    <n v="19"/>
    <n v="171"/>
  </r>
  <r>
    <d v="2022-06-15T00:00:00"/>
    <s v="Store D"/>
    <x v="2"/>
    <s v="Rep B"/>
    <s v="Product I"/>
    <n v="35"/>
    <n v="11"/>
    <n v="385"/>
  </r>
  <r>
    <d v="2022-01-30T00:00:00"/>
    <s v="Store G"/>
    <x v="2"/>
    <s v="Rep D"/>
    <s v="Product D"/>
    <n v="48"/>
    <n v="2"/>
    <n v="96"/>
  </r>
  <r>
    <d v="2022-02-01T00:00:00"/>
    <s v="Store B"/>
    <x v="2"/>
    <s v="Rep B"/>
    <s v="Product E"/>
    <n v="18"/>
    <n v="25"/>
    <n v="450"/>
  </r>
  <r>
    <d v="2022-05-28T00:00:00"/>
    <s v="Store C"/>
    <x v="1"/>
    <s v="Rep F"/>
    <s v="Product I"/>
    <n v="38"/>
    <n v="11"/>
    <n v="418"/>
  </r>
  <r>
    <d v="2022-06-09T00:00:00"/>
    <s v="Store A"/>
    <x v="0"/>
    <s v="Rep G"/>
    <s v="Product A"/>
    <n v="38"/>
    <n v="5"/>
    <n v="190"/>
  </r>
  <r>
    <d v="2022-09-15T00:00:00"/>
    <s v="Store D"/>
    <x v="2"/>
    <s v="Rep E"/>
    <s v="Product H"/>
    <n v="49"/>
    <n v="8"/>
    <n v="392"/>
  </r>
  <r>
    <d v="2022-04-04T00:00:00"/>
    <s v="Store G"/>
    <x v="2"/>
    <s v="Rep F"/>
    <s v="Product A"/>
    <n v="12"/>
    <n v="5"/>
    <n v="60"/>
  </r>
  <r>
    <d v="2022-01-27T00:00:00"/>
    <s v="Store E"/>
    <x v="2"/>
    <s v="Rep C"/>
    <s v="Product A"/>
    <n v="3"/>
    <n v="5"/>
    <n v="15"/>
  </r>
  <r>
    <d v="2022-09-18T00:00:00"/>
    <s v="Store I"/>
    <x v="2"/>
    <s v="Rep B"/>
    <s v="Product I"/>
    <n v="1"/>
    <n v="11"/>
    <n v="11"/>
  </r>
  <r>
    <d v="2022-08-07T00:00:00"/>
    <s v="Store A"/>
    <x v="0"/>
    <s v="Rep G"/>
    <s v="Product F"/>
    <n v="36"/>
    <n v="10"/>
    <n v="360"/>
  </r>
  <r>
    <d v="2022-02-14T00:00:00"/>
    <s v="Store E"/>
    <x v="2"/>
    <s v="Rep A"/>
    <s v="Product B"/>
    <n v="7"/>
    <n v="15"/>
    <n v="105"/>
  </r>
  <r>
    <d v="2022-04-21T00:00:00"/>
    <s v="Store A"/>
    <x v="0"/>
    <s v="Rep I"/>
    <s v="Product F"/>
    <n v="14"/>
    <n v="10"/>
    <n v="140"/>
  </r>
  <r>
    <d v="2022-01-28T00:00:00"/>
    <s v="Store J"/>
    <x v="4"/>
    <s v="Rep B"/>
    <s v="Product C"/>
    <n v="20"/>
    <n v="50"/>
    <n v="1000"/>
  </r>
  <r>
    <d v="2022-06-06T00:00:00"/>
    <s v="Store J"/>
    <x v="4"/>
    <s v="Rep E"/>
    <s v="Product H"/>
    <n v="44"/>
    <n v="8"/>
    <n v="352"/>
  </r>
  <r>
    <d v="2022-01-05T00:00:00"/>
    <s v="Store B"/>
    <x v="2"/>
    <s v="Rep J"/>
    <s v="Product A"/>
    <n v="13"/>
    <n v="5"/>
    <n v="65"/>
  </r>
  <r>
    <d v="2022-03-09T00:00:00"/>
    <s v="Store H"/>
    <x v="3"/>
    <s v="Rep H"/>
    <s v="Product F"/>
    <n v="29"/>
    <n v="10"/>
    <n v="290"/>
  </r>
  <r>
    <d v="2022-09-06T00:00:00"/>
    <s v="Store A"/>
    <x v="0"/>
    <s v="Rep A"/>
    <s v="Product E"/>
    <n v="6"/>
    <n v="25"/>
    <n v="150"/>
  </r>
  <r>
    <d v="2022-01-29T00:00:00"/>
    <s v="Store E"/>
    <x v="2"/>
    <s v="Rep H"/>
    <s v="Product J"/>
    <n v="21"/>
    <n v="13"/>
    <n v="273"/>
  </r>
  <r>
    <d v="2022-06-18T00:00:00"/>
    <s v="Store J"/>
    <x v="4"/>
    <s v="Rep A"/>
    <s v="Product B"/>
    <n v="9"/>
    <n v="15"/>
    <n v="135"/>
  </r>
  <r>
    <d v="2022-02-21T00:00:00"/>
    <s v="Store B"/>
    <x v="2"/>
    <s v="Rep C"/>
    <s v="Product C"/>
    <n v="35"/>
    <n v="50"/>
    <n v="1750"/>
  </r>
  <r>
    <d v="2022-03-28T00:00:00"/>
    <s v="Store H"/>
    <x v="3"/>
    <s v="Rep H"/>
    <s v="Product G"/>
    <n v="27"/>
    <n v="19"/>
    <n v="513"/>
  </r>
  <r>
    <d v="2022-01-01T00:00:00"/>
    <s v="Store H"/>
    <x v="3"/>
    <s v="Rep D"/>
    <s v="Product D"/>
    <n v="47"/>
    <n v="2"/>
    <n v="94"/>
  </r>
  <r>
    <d v="2022-04-30T00:00:00"/>
    <s v="Store E"/>
    <x v="2"/>
    <s v="Rep I"/>
    <s v="Product A"/>
    <n v="45"/>
    <n v="5"/>
    <n v="225"/>
  </r>
  <r>
    <d v="2022-06-09T00:00:00"/>
    <s v="Store J"/>
    <x v="4"/>
    <s v="Rep C"/>
    <s v="Product J"/>
    <n v="1"/>
    <n v="13"/>
    <n v="13"/>
  </r>
  <r>
    <d v="2022-09-21T00:00:00"/>
    <s v="Store G"/>
    <x v="2"/>
    <s v="Rep A"/>
    <s v="Product C"/>
    <n v="19"/>
    <n v="50"/>
    <n v="950"/>
  </r>
  <r>
    <d v="2022-07-03T00:00:00"/>
    <s v="Store H"/>
    <x v="3"/>
    <s v="Rep E"/>
    <s v="Product A"/>
    <n v="38"/>
    <n v="5"/>
    <n v="190"/>
  </r>
  <r>
    <d v="2022-04-06T00:00:00"/>
    <s v="Store B"/>
    <x v="2"/>
    <s v="Rep G"/>
    <s v="Product E"/>
    <n v="16"/>
    <n v="25"/>
    <n v="400"/>
  </r>
  <r>
    <d v="2022-01-14T00:00:00"/>
    <s v="Store I"/>
    <x v="2"/>
    <s v="Rep E"/>
    <s v="Product H"/>
    <n v="47"/>
    <n v="8"/>
    <n v="376"/>
  </r>
  <r>
    <d v="2022-01-25T00:00:00"/>
    <s v="Store D"/>
    <x v="2"/>
    <s v="Rep D"/>
    <s v="Product G"/>
    <n v="25"/>
    <n v="19"/>
    <n v="475"/>
  </r>
  <r>
    <d v="2022-03-08T00:00:00"/>
    <s v="Store C"/>
    <x v="1"/>
    <s v="Rep A"/>
    <s v="Product E"/>
    <n v="41"/>
    <n v="25"/>
    <n v="1025"/>
  </r>
  <r>
    <d v="2022-04-17T00:00:00"/>
    <s v="Store C"/>
    <x v="1"/>
    <s v="Rep B"/>
    <s v="Product B"/>
    <n v="36"/>
    <n v="15"/>
    <n v="540"/>
  </r>
  <r>
    <d v="2022-02-13T00:00:00"/>
    <s v="Store F"/>
    <x v="2"/>
    <s v="Rep G"/>
    <s v="Product A"/>
    <n v="11"/>
    <n v="5"/>
    <n v="55"/>
  </r>
  <r>
    <d v="2022-02-26T00:00:00"/>
    <s v="Store I"/>
    <x v="2"/>
    <s v="Rep E"/>
    <s v="Product C"/>
    <n v="21"/>
    <n v="50"/>
    <n v="1050"/>
  </r>
  <r>
    <d v="2022-09-28T00:00:00"/>
    <s v="Store D"/>
    <x v="2"/>
    <s v="Rep H"/>
    <s v="Product J"/>
    <n v="3"/>
    <n v="13"/>
    <n v="39"/>
  </r>
  <r>
    <d v="2022-07-29T00:00:00"/>
    <s v="Store B"/>
    <x v="2"/>
    <s v="Rep C"/>
    <s v="Product J"/>
    <n v="23"/>
    <n v="13"/>
    <n v="299"/>
  </r>
  <r>
    <d v="2022-03-19T00:00:00"/>
    <s v="Store F"/>
    <x v="2"/>
    <s v="Rep G"/>
    <s v="Product B"/>
    <n v="21"/>
    <n v="15"/>
    <n v="315"/>
  </r>
  <r>
    <d v="2022-03-26T00:00:00"/>
    <s v="Store H"/>
    <x v="3"/>
    <s v="Rep G"/>
    <s v="Product H"/>
    <n v="5"/>
    <n v="8"/>
    <n v="40"/>
  </r>
  <r>
    <d v="2022-06-30T00:00:00"/>
    <s v="Store C"/>
    <x v="1"/>
    <s v="Rep E"/>
    <s v="Product I"/>
    <n v="48"/>
    <n v="11"/>
    <n v="528"/>
  </r>
  <r>
    <d v="2022-06-11T00:00:00"/>
    <s v="Store C"/>
    <x v="1"/>
    <s v="Rep F"/>
    <s v="Product A"/>
    <n v="9"/>
    <n v="5"/>
    <n v="45"/>
  </r>
  <r>
    <d v="2022-05-22T00:00:00"/>
    <s v="Store F"/>
    <x v="2"/>
    <s v="Rep I"/>
    <s v="Product B"/>
    <n v="29"/>
    <n v="15"/>
    <n v="435"/>
  </r>
  <r>
    <d v="2022-01-15T00:00:00"/>
    <s v="Store H"/>
    <x v="3"/>
    <s v="Rep F"/>
    <s v="Product D"/>
    <n v="24"/>
    <n v="2"/>
    <n v="48"/>
  </r>
  <r>
    <d v="2022-05-10T00:00:00"/>
    <s v="Store A"/>
    <x v="0"/>
    <s v="Rep J"/>
    <s v="Product J"/>
    <n v="18"/>
    <n v="13"/>
    <n v="234"/>
  </r>
  <r>
    <d v="2022-07-15T00:00:00"/>
    <s v="Store A"/>
    <x v="0"/>
    <s v="Rep C"/>
    <s v="Product C"/>
    <n v="28"/>
    <n v="50"/>
    <n v="1400"/>
  </r>
  <r>
    <d v="2022-09-18T00:00:00"/>
    <s v="Store C"/>
    <x v="1"/>
    <s v="Rep E"/>
    <s v="Product A"/>
    <n v="37"/>
    <n v="5"/>
    <n v="185"/>
  </r>
  <r>
    <d v="2022-04-15T00:00:00"/>
    <s v="Store H"/>
    <x v="3"/>
    <s v="Rep I"/>
    <s v="Product I"/>
    <n v="44"/>
    <n v="11"/>
    <n v="484"/>
  </r>
  <r>
    <d v="2022-01-21T00:00:00"/>
    <s v="Store A"/>
    <x v="0"/>
    <s v="Rep J"/>
    <s v="Product B"/>
    <n v="11"/>
    <n v="15"/>
    <n v="165"/>
  </r>
  <r>
    <d v="2022-08-31T00:00:00"/>
    <s v="Store H"/>
    <x v="3"/>
    <s v="Rep G"/>
    <s v="Product E"/>
    <n v="31"/>
    <n v="25"/>
    <n v="775"/>
  </r>
  <r>
    <d v="2022-03-17T00:00:00"/>
    <s v="Store A"/>
    <x v="0"/>
    <s v="Rep H"/>
    <s v="Product B"/>
    <n v="27"/>
    <n v="15"/>
    <n v="405"/>
  </r>
  <r>
    <d v="2022-03-03T00:00:00"/>
    <s v="Store J"/>
    <x v="4"/>
    <s v="Rep F"/>
    <s v="Product A"/>
    <n v="42"/>
    <n v="5"/>
    <n v="210"/>
  </r>
  <r>
    <d v="2022-09-08T00:00:00"/>
    <s v="Store G"/>
    <x v="2"/>
    <s v="Rep D"/>
    <s v="Product F"/>
    <n v="18"/>
    <n v="10"/>
    <n v="180"/>
  </r>
  <r>
    <d v="2022-03-13T00:00:00"/>
    <s v="Store J"/>
    <x v="4"/>
    <s v="Rep F"/>
    <s v="Product G"/>
    <n v="35"/>
    <n v="19"/>
    <n v="665"/>
  </r>
  <r>
    <d v="2022-07-28T00:00:00"/>
    <s v="Store E"/>
    <x v="2"/>
    <s v="Rep H"/>
    <s v="Product A"/>
    <n v="30"/>
    <n v="5"/>
    <n v="150"/>
  </r>
  <r>
    <d v="2022-09-06T00:00:00"/>
    <s v="Store J"/>
    <x v="4"/>
    <s v="Rep D"/>
    <s v="Product F"/>
    <n v="2"/>
    <n v="10"/>
    <n v="20"/>
  </r>
  <r>
    <d v="2022-03-24T00:00:00"/>
    <s v="Store F"/>
    <x v="2"/>
    <s v="Rep F"/>
    <s v="Product B"/>
    <n v="35"/>
    <n v="15"/>
    <n v="525"/>
  </r>
  <r>
    <d v="2022-01-08T00:00:00"/>
    <s v="Store J"/>
    <x v="4"/>
    <s v="Rep A"/>
    <s v="Product C"/>
    <n v="39"/>
    <n v="50"/>
    <n v="1950"/>
  </r>
  <r>
    <d v="2022-06-10T00:00:00"/>
    <s v="Store C"/>
    <x v="1"/>
    <s v="Rep F"/>
    <s v="Product G"/>
    <n v="20"/>
    <n v="19"/>
    <n v="380"/>
  </r>
  <r>
    <d v="2022-09-22T00:00:00"/>
    <s v="Store B"/>
    <x v="2"/>
    <s v="Rep G"/>
    <s v="Product B"/>
    <n v="20"/>
    <n v="15"/>
    <n v="300"/>
  </r>
  <r>
    <d v="2022-04-03T00:00:00"/>
    <s v="Store G"/>
    <x v="2"/>
    <s v="Rep H"/>
    <s v="Product F"/>
    <n v="41"/>
    <n v="10"/>
    <n v="410"/>
  </r>
  <r>
    <d v="2022-02-08T00:00:00"/>
    <s v="Store I"/>
    <x v="2"/>
    <s v="Rep I"/>
    <s v="Product E"/>
    <n v="40"/>
    <n v="25"/>
    <n v="1000"/>
  </r>
  <r>
    <d v="2022-02-24T00:00:00"/>
    <s v="Store B"/>
    <x v="2"/>
    <s v="Rep J"/>
    <s v="Product A"/>
    <n v="36"/>
    <n v="5"/>
    <n v="180"/>
  </r>
  <r>
    <d v="2022-02-22T00:00:00"/>
    <s v="Store I"/>
    <x v="2"/>
    <s v="Rep F"/>
    <s v="Product D"/>
    <n v="2"/>
    <n v="2"/>
    <n v="4"/>
  </r>
  <r>
    <d v="2022-02-08T00:00:00"/>
    <s v="Store C"/>
    <x v="1"/>
    <s v="Rep G"/>
    <s v="Product J"/>
    <n v="15"/>
    <n v="13"/>
    <n v="195"/>
  </r>
  <r>
    <d v="2022-02-27T00:00:00"/>
    <s v="Store B"/>
    <x v="2"/>
    <s v="Rep B"/>
    <s v="Product H"/>
    <n v="48"/>
    <n v="8"/>
    <n v="384"/>
  </r>
  <r>
    <d v="2022-08-14T00:00:00"/>
    <s v="Store I"/>
    <x v="2"/>
    <s v="Rep I"/>
    <s v="Product C"/>
    <n v="47"/>
    <n v="50"/>
    <n v="2350"/>
  </r>
  <r>
    <d v="2022-04-27T00:00:00"/>
    <s v="Store D"/>
    <x v="2"/>
    <s v="Rep E"/>
    <s v="Product B"/>
    <n v="32"/>
    <n v="15"/>
    <n v="480"/>
  </r>
  <r>
    <d v="2022-05-09T00:00:00"/>
    <s v="Store G"/>
    <x v="2"/>
    <s v="Rep I"/>
    <s v="Product J"/>
    <n v="16"/>
    <n v="13"/>
    <n v="208"/>
  </r>
  <r>
    <d v="2022-02-15T00:00:00"/>
    <s v="Store H"/>
    <x v="3"/>
    <s v="Rep G"/>
    <s v="Product A"/>
    <n v="44"/>
    <n v="5"/>
    <n v="220"/>
  </r>
  <r>
    <d v="2022-07-25T00:00:00"/>
    <s v="Store A"/>
    <x v="0"/>
    <s v="Rep F"/>
    <s v="Product G"/>
    <n v="45"/>
    <n v="19"/>
    <n v="855"/>
  </r>
  <r>
    <d v="2022-09-29T00:00:00"/>
    <s v="Store B"/>
    <x v="2"/>
    <s v="Rep H"/>
    <s v="Product D"/>
    <n v="18"/>
    <n v="2"/>
    <n v="36"/>
  </r>
  <r>
    <d v="2022-09-03T00:00:00"/>
    <s v="Store A"/>
    <x v="0"/>
    <s v="Rep E"/>
    <s v="Product F"/>
    <n v="3"/>
    <n v="10"/>
    <n v="30"/>
  </r>
  <r>
    <d v="2022-02-13T00:00:00"/>
    <s v="Store I"/>
    <x v="2"/>
    <s v="Rep G"/>
    <s v="Product G"/>
    <n v="9"/>
    <n v="19"/>
    <n v="171"/>
  </r>
  <r>
    <d v="2022-07-08T00:00:00"/>
    <s v="Store C"/>
    <x v="1"/>
    <s v="Rep H"/>
    <s v="Product G"/>
    <n v="17"/>
    <n v="19"/>
    <n v="323"/>
  </r>
  <r>
    <d v="2022-03-16T00:00:00"/>
    <s v="Store F"/>
    <x v="2"/>
    <s v="Rep H"/>
    <s v="Product D"/>
    <n v="24"/>
    <n v="2"/>
    <n v="48"/>
  </r>
  <r>
    <d v="2022-01-19T00:00:00"/>
    <s v="Store D"/>
    <x v="2"/>
    <s v="Rep B"/>
    <s v="Product C"/>
    <n v="13"/>
    <n v="50"/>
    <n v="650"/>
  </r>
  <r>
    <d v="2022-03-25T00:00:00"/>
    <s v="Store I"/>
    <x v="2"/>
    <s v="Rep I"/>
    <s v="Product A"/>
    <n v="41"/>
    <n v="5"/>
    <n v="205"/>
  </r>
  <r>
    <d v="2022-02-15T00:00:00"/>
    <s v="Store H"/>
    <x v="3"/>
    <s v="Rep D"/>
    <s v="Product G"/>
    <n v="35"/>
    <n v="19"/>
    <n v="665"/>
  </r>
  <r>
    <d v="2022-01-24T00:00:00"/>
    <s v="Store A"/>
    <x v="0"/>
    <s v="Rep J"/>
    <s v="Product I"/>
    <n v="18"/>
    <n v="11"/>
    <n v="198"/>
  </r>
  <r>
    <d v="2022-02-28T00:00:00"/>
    <s v="Store I"/>
    <x v="2"/>
    <s v="Rep B"/>
    <s v="Product C"/>
    <n v="15"/>
    <n v="50"/>
    <n v="750"/>
  </r>
  <r>
    <d v="2022-05-17T00:00:00"/>
    <s v="Store I"/>
    <x v="2"/>
    <s v="Rep C"/>
    <s v="Product D"/>
    <n v="2"/>
    <n v="2"/>
    <n v="4"/>
  </r>
  <r>
    <d v="2022-06-04T00:00:00"/>
    <s v="Store I"/>
    <x v="2"/>
    <s v="Rep B"/>
    <s v="Product E"/>
    <n v="32"/>
    <n v="25"/>
    <n v="800"/>
  </r>
  <r>
    <d v="2022-03-31T00:00:00"/>
    <s v="Store C"/>
    <x v="1"/>
    <s v="Rep E"/>
    <s v="Product B"/>
    <n v="16"/>
    <n v="15"/>
    <n v="240"/>
  </r>
  <r>
    <d v="2022-01-19T00:00:00"/>
    <s v="Store D"/>
    <x v="2"/>
    <s v="Rep E"/>
    <s v="Product D"/>
    <n v="37"/>
    <n v="2"/>
    <n v="74"/>
  </r>
  <r>
    <d v="2022-08-25T00:00:00"/>
    <s v="Store H"/>
    <x v="3"/>
    <s v="Rep A"/>
    <s v="Product I"/>
    <n v="18"/>
    <n v="11"/>
    <n v="198"/>
  </r>
  <r>
    <d v="2022-01-27T00:00:00"/>
    <s v="Store C"/>
    <x v="1"/>
    <s v="Rep J"/>
    <s v="Product E"/>
    <n v="9"/>
    <n v="25"/>
    <n v="225"/>
  </r>
  <r>
    <d v="2022-03-14T00:00:00"/>
    <s v="Store J"/>
    <x v="4"/>
    <s v="Rep J"/>
    <s v="Product C"/>
    <n v="17"/>
    <n v="50"/>
    <n v="850"/>
  </r>
  <r>
    <d v="2022-06-23T00:00:00"/>
    <s v="Store G"/>
    <x v="2"/>
    <s v="Rep J"/>
    <s v="Product H"/>
    <n v="7"/>
    <n v="8"/>
    <n v="56"/>
  </r>
  <r>
    <d v="2022-08-26T00:00:00"/>
    <s v="Store J"/>
    <x v="4"/>
    <s v="Rep G"/>
    <s v="Product A"/>
    <n v="42"/>
    <n v="5"/>
    <n v="210"/>
  </r>
  <r>
    <d v="2022-03-05T00:00:00"/>
    <s v="Store G"/>
    <x v="2"/>
    <s v="Rep H"/>
    <s v="Product F"/>
    <n v="4"/>
    <n v="10"/>
    <n v="40"/>
  </r>
  <r>
    <d v="2022-01-18T00:00:00"/>
    <s v="Store D"/>
    <x v="2"/>
    <s v="Rep G"/>
    <s v="Product H"/>
    <n v="5"/>
    <n v="8"/>
    <n v="40"/>
  </r>
  <r>
    <d v="2022-01-16T00:00:00"/>
    <s v="Store C"/>
    <x v="1"/>
    <s v="Rep B"/>
    <s v="Product F"/>
    <n v="28"/>
    <n v="10"/>
    <n v="280"/>
  </r>
  <r>
    <d v="2022-03-17T00:00:00"/>
    <s v="Store B"/>
    <x v="2"/>
    <s v="Rep J"/>
    <s v="Product G"/>
    <n v="40"/>
    <n v="19"/>
    <n v="760"/>
  </r>
  <r>
    <d v="2022-02-14T00:00:00"/>
    <s v="Store J"/>
    <x v="4"/>
    <s v="Rep C"/>
    <s v="Product H"/>
    <n v="2"/>
    <n v="8"/>
    <n v="16"/>
  </r>
  <r>
    <d v="2022-02-05T00:00:00"/>
    <s v="Store A"/>
    <x v="0"/>
    <s v="Rep D"/>
    <s v="Product C"/>
    <n v="34"/>
    <n v="50"/>
    <n v="1700"/>
  </r>
  <r>
    <d v="2022-05-26T00:00:00"/>
    <s v="Store I"/>
    <x v="2"/>
    <s v="Rep H"/>
    <s v="Product J"/>
    <n v="33"/>
    <n v="13"/>
    <n v="429"/>
  </r>
  <r>
    <d v="2022-07-26T00:00:00"/>
    <s v="Store H"/>
    <x v="3"/>
    <s v="Rep B"/>
    <s v="Product H"/>
    <n v="37"/>
    <n v="8"/>
    <n v="296"/>
  </r>
  <r>
    <d v="2022-05-04T00:00:00"/>
    <s v="Store H"/>
    <x v="3"/>
    <s v="Rep G"/>
    <s v="Product I"/>
    <n v="33"/>
    <n v="11"/>
    <n v="363"/>
  </r>
  <r>
    <d v="2022-08-09T00:00:00"/>
    <s v="Store I"/>
    <x v="2"/>
    <s v="Rep A"/>
    <s v="Product H"/>
    <n v="2"/>
    <n v="8"/>
    <n v="16"/>
  </r>
  <r>
    <d v="2022-09-07T00:00:00"/>
    <s v="Store H"/>
    <x v="3"/>
    <s v="Rep H"/>
    <s v="Product F"/>
    <n v="18"/>
    <n v="10"/>
    <n v="180"/>
  </r>
  <r>
    <d v="2022-08-15T00:00:00"/>
    <s v="Store G"/>
    <x v="2"/>
    <s v="Rep E"/>
    <s v="Product G"/>
    <n v="8"/>
    <n v="19"/>
    <n v="152"/>
  </r>
  <r>
    <d v="2022-09-27T00:00:00"/>
    <s v="Store G"/>
    <x v="2"/>
    <s v="Rep C"/>
    <s v="Product J"/>
    <n v="16"/>
    <n v="13"/>
    <n v="208"/>
  </r>
  <r>
    <d v="2022-07-03T00:00:00"/>
    <s v="Store A"/>
    <x v="0"/>
    <s v="Rep B"/>
    <s v="Product G"/>
    <n v="28"/>
    <n v="19"/>
    <n v="532"/>
  </r>
  <r>
    <d v="2022-05-04T00:00:00"/>
    <s v="Store H"/>
    <x v="3"/>
    <s v="Rep F"/>
    <s v="Product G"/>
    <n v="44"/>
    <n v="19"/>
    <n v="836"/>
  </r>
  <r>
    <d v="2022-04-24T00:00:00"/>
    <s v="Store G"/>
    <x v="2"/>
    <s v="Rep E"/>
    <s v="Product G"/>
    <n v="48"/>
    <n v="19"/>
    <n v="912"/>
  </r>
  <r>
    <d v="2022-02-03T00:00:00"/>
    <s v="Store D"/>
    <x v="2"/>
    <s v="Rep F"/>
    <s v="Product J"/>
    <n v="9"/>
    <n v="13"/>
    <n v="117"/>
  </r>
  <r>
    <d v="2022-06-21T00:00:00"/>
    <s v="Store E"/>
    <x v="2"/>
    <s v="Rep H"/>
    <s v="Product C"/>
    <n v="43"/>
    <n v="50"/>
    <n v="2150"/>
  </r>
  <r>
    <d v="2022-01-04T00:00:00"/>
    <s v="Store G"/>
    <x v="2"/>
    <s v="Rep D"/>
    <s v="Product B"/>
    <n v="16"/>
    <n v="15"/>
    <n v="240"/>
  </r>
  <r>
    <d v="2022-04-22T00:00:00"/>
    <s v="Store F"/>
    <x v="2"/>
    <s v="Rep I"/>
    <s v="Product I"/>
    <n v="27"/>
    <n v="11"/>
    <n v="297"/>
  </r>
  <r>
    <d v="2022-01-24T00:00:00"/>
    <s v="Store C"/>
    <x v="1"/>
    <s v="Rep B"/>
    <s v="Product H"/>
    <n v="23"/>
    <n v="8"/>
    <n v="184"/>
  </r>
  <r>
    <d v="2022-01-21T00:00:00"/>
    <s v="Store A"/>
    <x v="0"/>
    <s v="Rep H"/>
    <s v="Product A"/>
    <n v="33"/>
    <n v="5"/>
    <n v="165"/>
  </r>
  <r>
    <d v="2022-07-01T00:00:00"/>
    <s v="Store C"/>
    <x v="1"/>
    <s v="Rep F"/>
    <s v="Product D"/>
    <n v="42"/>
    <n v="2"/>
    <n v="84"/>
  </r>
  <r>
    <d v="2022-07-22T00:00:00"/>
    <s v="Store H"/>
    <x v="3"/>
    <s v="Rep H"/>
    <s v="Product A"/>
    <n v="2"/>
    <n v="5"/>
    <n v="10"/>
  </r>
  <r>
    <d v="2022-03-21T00:00:00"/>
    <s v="Store H"/>
    <x v="3"/>
    <s v="Rep G"/>
    <s v="Product G"/>
    <n v="47"/>
    <n v="19"/>
    <n v="893"/>
  </r>
  <r>
    <d v="2022-02-07T00:00:00"/>
    <s v="Store A"/>
    <x v="0"/>
    <s v="Rep J"/>
    <s v="Product F"/>
    <n v="31"/>
    <n v="10"/>
    <n v="310"/>
  </r>
  <r>
    <d v="2022-01-18T00:00:00"/>
    <s v="Store F"/>
    <x v="2"/>
    <s v="Rep C"/>
    <s v="Product H"/>
    <n v="16"/>
    <n v="8"/>
    <n v="128"/>
  </r>
  <r>
    <d v="2022-03-09T00:00:00"/>
    <s v="Store A"/>
    <x v="0"/>
    <s v="Rep C"/>
    <s v="Product D"/>
    <n v="24"/>
    <n v="2"/>
    <n v="48"/>
  </r>
  <r>
    <d v="2022-01-01T00:00:00"/>
    <s v="Store J"/>
    <x v="4"/>
    <s v="Rep B"/>
    <s v="Product E"/>
    <n v="42"/>
    <n v="25"/>
    <n v="1050"/>
  </r>
  <r>
    <d v="2022-01-26T00:00:00"/>
    <s v="Store G"/>
    <x v="2"/>
    <s v="Rep D"/>
    <s v="Product I"/>
    <n v="1"/>
    <n v="11"/>
    <n v="11"/>
  </r>
  <r>
    <d v="2022-07-22T00:00:00"/>
    <s v="Store A"/>
    <x v="0"/>
    <s v="Rep F"/>
    <s v="Product I"/>
    <n v="37"/>
    <n v="11"/>
    <n v="407"/>
  </r>
  <r>
    <d v="2022-03-27T00:00:00"/>
    <s v="Store A"/>
    <x v="0"/>
    <s v="Rep E"/>
    <s v="Product G"/>
    <n v="48"/>
    <n v="19"/>
    <n v="912"/>
  </r>
  <r>
    <d v="2022-02-03T00:00:00"/>
    <s v="Store E"/>
    <x v="2"/>
    <s v="Rep E"/>
    <s v="Product F"/>
    <n v="39"/>
    <n v="10"/>
    <n v="390"/>
  </r>
  <r>
    <d v="2022-04-23T00:00:00"/>
    <s v="Store H"/>
    <x v="3"/>
    <s v="Rep G"/>
    <s v="Product A"/>
    <n v="38"/>
    <n v="5"/>
    <n v="190"/>
  </r>
  <r>
    <d v="2022-09-14T00:00:00"/>
    <s v="Store F"/>
    <x v="2"/>
    <s v="Rep H"/>
    <s v="Product H"/>
    <n v="11"/>
    <n v="8"/>
    <n v="88"/>
  </r>
  <r>
    <d v="2022-05-20T00:00:00"/>
    <s v="Store G"/>
    <x v="2"/>
    <s v="Rep C"/>
    <s v="Product J"/>
    <n v="8"/>
    <n v="13"/>
    <n v="104"/>
  </r>
  <r>
    <d v="2022-08-31T00:00:00"/>
    <s v="Store G"/>
    <x v="2"/>
    <s v="Rep J"/>
    <s v="Product J"/>
    <n v="46"/>
    <n v="13"/>
    <n v="598"/>
  </r>
  <r>
    <d v="2022-05-18T00:00:00"/>
    <s v="Store A"/>
    <x v="0"/>
    <s v="Rep H"/>
    <s v="Product F"/>
    <n v="10"/>
    <n v="10"/>
    <n v="100"/>
  </r>
  <r>
    <d v="2022-02-20T00:00:00"/>
    <s v="Store E"/>
    <x v="2"/>
    <s v="Rep B"/>
    <s v="Product D"/>
    <n v="12"/>
    <n v="2"/>
    <n v="24"/>
  </r>
  <r>
    <d v="2022-04-21T00:00:00"/>
    <s v="Store C"/>
    <x v="1"/>
    <s v="Rep I"/>
    <s v="Product J"/>
    <n v="48"/>
    <n v="13"/>
    <n v="624"/>
  </r>
  <r>
    <d v="2022-04-26T00:00:00"/>
    <s v="Store G"/>
    <x v="2"/>
    <s v="Rep A"/>
    <s v="Product D"/>
    <n v="8"/>
    <n v="2"/>
    <n v="16"/>
  </r>
  <r>
    <d v="2022-09-21T00:00:00"/>
    <s v="Store B"/>
    <x v="2"/>
    <s v="Rep C"/>
    <s v="Product I"/>
    <n v="30"/>
    <n v="11"/>
    <n v="330"/>
  </r>
  <r>
    <d v="2022-05-15T00:00:00"/>
    <s v="Store D"/>
    <x v="2"/>
    <s v="Rep F"/>
    <s v="Product B"/>
    <n v="18"/>
    <n v="15"/>
    <n v="270"/>
  </r>
  <r>
    <d v="2022-04-28T00:00:00"/>
    <s v="Store I"/>
    <x v="2"/>
    <s v="Rep C"/>
    <s v="Product G"/>
    <n v="13"/>
    <n v="19"/>
    <n v="247"/>
  </r>
  <r>
    <d v="2022-03-03T00:00:00"/>
    <s v="Store A"/>
    <x v="0"/>
    <s v="Rep A"/>
    <s v="Product F"/>
    <n v="18"/>
    <n v="10"/>
    <n v="180"/>
  </r>
  <r>
    <d v="2022-07-04T00:00:00"/>
    <s v="Store F"/>
    <x v="2"/>
    <s v="Rep I"/>
    <s v="Product A"/>
    <n v="44"/>
    <n v="5"/>
    <n v="220"/>
  </r>
  <r>
    <d v="2022-06-01T00:00:00"/>
    <s v="Store C"/>
    <x v="1"/>
    <s v="Rep H"/>
    <s v="Product D"/>
    <n v="23"/>
    <n v="2"/>
    <n v="46"/>
  </r>
  <r>
    <d v="2022-07-08T00:00:00"/>
    <s v="Store B"/>
    <x v="2"/>
    <s v="Rep I"/>
    <s v="Product I"/>
    <n v="46"/>
    <n v="11"/>
    <n v="506"/>
  </r>
  <r>
    <d v="2022-03-23T00:00:00"/>
    <s v="Store B"/>
    <x v="2"/>
    <s v="Rep G"/>
    <s v="Product D"/>
    <n v="6"/>
    <n v="2"/>
    <n v="12"/>
  </r>
  <r>
    <d v="2022-01-19T00:00:00"/>
    <s v="Store G"/>
    <x v="2"/>
    <s v="Rep E"/>
    <s v="Product F"/>
    <n v="28"/>
    <n v="10"/>
    <n v="280"/>
  </r>
  <r>
    <d v="2022-03-01T00:00:00"/>
    <s v="Store E"/>
    <x v="2"/>
    <s v="Rep J"/>
    <s v="Product I"/>
    <n v="16"/>
    <n v="11"/>
    <n v="176"/>
  </r>
  <r>
    <d v="2022-06-23T00:00:00"/>
    <s v="Store A"/>
    <x v="0"/>
    <s v="Rep F"/>
    <s v="Product J"/>
    <n v="22"/>
    <n v="13"/>
    <n v="286"/>
  </r>
  <r>
    <d v="2022-05-06T00:00:00"/>
    <s v="Store G"/>
    <x v="2"/>
    <s v="Rep C"/>
    <s v="Product B"/>
    <n v="9"/>
    <n v="15"/>
    <n v="135"/>
  </r>
  <r>
    <d v="2022-02-14T00:00:00"/>
    <s v="Store I"/>
    <x v="2"/>
    <s v="Rep H"/>
    <s v="Product C"/>
    <n v="28"/>
    <n v="50"/>
    <n v="1400"/>
  </r>
  <r>
    <d v="2022-06-29T00:00:00"/>
    <s v="Store F"/>
    <x v="2"/>
    <s v="Rep F"/>
    <s v="Product F"/>
    <n v="49"/>
    <n v="10"/>
    <n v="490"/>
  </r>
  <r>
    <d v="2022-01-09T00:00:00"/>
    <s v="Store H"/>
    <x v="3"/>
    <s v="Rep J"/>
    <s v="Product F"/>
    <n v="36"/>
    <n v="10"/>
    <n v="360"/>
  </r>
  <r>
    <d v="2022-01-21T00:00:00"/>
    <s v="Store E"/>
    <x v="2"/>
    <s v="Rep A"/>
    <s v="Product F"/>
    <n v="1"/>
    <n v="10"/>
    <n v="10"/>
  </r>
  <r>
    <d v="2022-03-30T00:00:00"/>
    <s v="Store I"/>
    <x v="2"/>
    <s v="Rep G"/>
    <s v="Product B"/>
    <n v="6"/>
    <n v="15"/>
    <n v="90"/>
  </r>
  <r>
    <d v="2022-01-26T00:00:00"/>
    <s v="Store F"/>
    <x v="2"/>
    <s v="Rep B"/>
    <s v="Product F"/>
    <n v="14"/>
    <n v="10"/>
    <n v="140"/>
  </r>
  <r>
    <d v="2022-05-28T00:00:00"/>
    <s v="Store D"/>
    <x v="2"/>
    <s v="Rep C"/>
    <s v="Product E"/>
    <n v="33"/>
    <n v="25"/>
    <n v="825"/>
  </r>
  <r>
    <d v="2022-03-08T00:00:00"/>
    <s v="Store E"/>
    <x v="2"/>
    <s v="Rep I"/>
    <s v="Product H"/>
    <n v="13"/>
    <n v="8"/>
    <n v="104"/>
  </r>
  <r>
    <d v="2022-01-03T00:00:00"/>
    <s v="Store A"/>
    <x v="0"/>
    <s v="Rep J"/>
    <s v="Product B"/>
    <n v="19"/>
    <n v="15"/>
    <n v="285"/>
  </r>
  <r>
    <d v="2022-05-18T00:00:00"/>
    <s v="Store E"/>
    <x v="2"/>
    <s v="Rep G"/>
    <s v="Product C"/>
    <n v="39"/>
    <n v="50"/>
    <n v="1950"/>
  </r>
  <r>
    <d v="2022-05-30T00:00:00"/>
    <s v="Store F"/>
    <x v="2"/>
    <s v="Rep E"/>
    <s v="Product G"/>
    <n v="48"/>
    <n v="19"/>
    <n v="912"/>
  </r>
  <r>
    <d v="2022-03-20T00:00:00"/>
    <s v="Store D"/>
    <x v="2"/>
    <s v="Rep E"/>
    <s v="Product G"/>
    <n v="7"/>
    <n v="19"/>
    <n v="133"/>
  </r>
  <r>
    <d v="2022-02-15T00:00:00"/>
    <s v="Store I"/>
    <x v="2"/>
    <s v="Rep C"/>
    <s v="Product C"/>
    <n v="36"/>
    <n v="50"/>
    <n v="1800"/>
  </r>
  <r>
    <d v="2022-01-24T00:00:00"/>
    <s v="Store E"/>
    <x v="2"/>
    <s v="Rep H"/>
    <s v="Product J"/>
    <n v="24"/>
    <n v="13"/>
    <n v="312"/>
  </r>
  <r>
    <d v="2022-08-26T00:00:00"/>
    <s v="Store H"/>
    <x v="3"/>
    <s v="Rep F"/>
    <s v="Product J"/>
    <n v="36"/>
    <n v="13"/>
    <n v="468"/>
  </r>
  <r>
    <d v="2022-06-07T00:00:00"/>
    <s v="Store I"/>
    <x v="2"/>
    <s v="Rep I"/>
    <s v="Product A"/>
    <n v="13"/>
    <n v="5"/>
    <n v="65"/>
  </r>
  <r>
    <d v="2022-02-25T00:00:00"/>
    <s v="Store J"/>
    <x v="4"/>
    <s v="Rep H"/>
    <s v="Product G"/>
    <n v="8"/>
    <n v="19"/>
    <n v="152"/>
  </r>
  <r>
    <d v="2022-06-03T00:00:00"/>
    <s v="Store H"/>
    <x v="3"/>
    <s v="Rep J"/>
    <s v="Product E"/>
    <n v="45"/>
    <n v="25"/>
    <n v="1125"/>
  </r>
  <r>
    <d v="2022-09-12T00:00:00"/>
    <s v="Store E"/>
    <x v="2"/>
    <s v="Rep C"/>
    <s v="Product J"/>
    <n v="23"/>
    <n v="13"/>
    <n v="299"/>
  </r>
  <r>
    <d v="2022-07-08T00:00:00"/>
    <s v="Store A"/>
    <x v="0"/>
    <s v="Rep A"/>
    <s v="Product A"/>
    <n v="33"/>
    <n v="5"/>
    <n v="165"/>
  </r>
  <r>
    <d v="2022-04-03T00:00:00"/>
    <s v="Store B"/>
    <x v="2"/>
    <s v="Rep F"/>
    <s v="Product B"/>
    <n v="44"/>
    <n v="15"/>
    <n v="660"/>
  </r>
  <r>
    <d v="2022-04-02T00:00:00"/>
    <s v="Store B"/>
    <x v="2"/>
    <s v="Rep E"/>
    <s v="Product I"/>
    <n v="41"/>
    <n v="11"/>
    <n v="451"/>
  </r>
  <r>
    <d v="2022-02-09T00:00:00"/>
    <s v="Store C"/>
    <x v="1"/>
    <s v="Rep A"/>
    <s v="Product H"/>
    <n v="11"/>
    <n v="8"/>
    <n v="88"/>
  </r>
  <r>
    <d v="2022-02-23T00:00:00"/>
    <s v="Store C"/>
    <x v="1"/>
    <s v="Rep H"/>
    <s v="Product A"/>
    <n v="42"/>
    <n v="5"/>
    <n v="210"/>
  </r>
  <r>
    <d v="2022-07-10T00:00:00"/>
    <s v="Store B"/>
    <x v="2"/>
    <s v="Rep A"/>
    <s v="Product G"/>
    <n v="47"/>
    <n v="19"/>
    <n v="893"/>
  </r>
  <r>
    <d v="2022-03-09T00:00:00"/>
    <s v="Store H"/>
    <x v="3"/>
    <s v="Rep J"/>
    <s v="Product J"/>
    <n v="35"/>
    <n v="13"/>
    <n v="455"/>
  </r>
  <r>
    <d v="2022-02-20T00:00:00"/>
    <s v="Store I"/>
    <x v="2"/>
    <s v="Rep F"/>
    <s v="Product C"/>
    <n v="11"/>
    <n v="50"/>
    <n v="550"/>
  </r>
  <r>
    <d v="2022-08-13T00:00:00"/>
    <s v="Store D"/>
    <x v="2"/>
    <s v="Rep D"/>
    <s v="Product B"/>
    <n v="23"/>
    <n v="15"/>
    <n v="345"/>
  </r>
  <r>
    <d v="2022-08-01T00:00:00"/>
    <s v="Store C"/>
    <x v="1"/>
    <s v="Rep E"/>
    <s v="Product G"/>
    <n v="16"/>
    <n v="19"/>
    <n v="304"/>
  </r>
  <r>
    <d v="2022-04-19T00:00:00"/>
    <s v="Store I"/>
    <x v="2"/>
    <s v="Rep J"/>
    <s v="Product B"/>
    <n v="49"/>
    <n v="15"/>
    <n v="735"/>
  </r>
  <r>
    <d v="2022-09-02T00:00:00"/>
    <s v="Store G"/>
    <x v="2"/>
    <s v="Rep E"/>
    <s v="Product B"/>
    <n v="21"/>
    <n v="15"/>
    <n v="315"/>
  </r>
  <r>
    <d v="2022-03-31T00:00:00"/>
    <s v="Store F"/>
    <x v="2"/>
    <s v="Rep H"/>
    <s v="Product B"/>
    <n v="6"/>
    <n v="15"/>
    <n v="90"/>
  </r>
  <r>
    <d v="2022-05-11T00:00:00"/>
    <s v="Store C"/>
    <x v="1"/>
    <s v="Rep I"/>
    <s v="Product A"/>
    <n v="23"/>
    <n v="5"/>
    <n v="115"/>
  </r>
  <r>
    <d v="2022-02-18T00:00:00"/>
    <s v="Store B"/>
    <x v="2"/>
    <s v="Rep D"/>
    <s v="Product C"/>
    <n v="31"/>
    <n v="50"/>
    <n v="1550"/>
  </r>
  <r>
    <d v="2022-04-07T00:00:00"/>
    <s v="Store E"/>
    <x v="2"/>
    <s v="Rep I"/>
    <s v="Product H"/>
    <n v="19"/>
    <n v="8"/>
    <n v="152"/>
  </r>
  <r>
    <d v="2022-09-18T00:00:00"/>
    <s v="Store C"/>
    <x v="1"/>
    <s v="Rep B"/>
    <s v="Product F"/>
    <n v="9"/>
    <n v="10"/>
    <n v="90"/>
  </r>
  <r>
    <d v="2022-08-05T00:00:00"/>
    <s v="Store H"/>
    <x v="3"/>
    <s v="Rep D"/>
    <s v="Product D"/>
    <n v="13"/>
    <n v="2"/>
    <n v="26"/>
  </r>
  <r>
    <d v="2022-05-06T00:00:00"/>
    <s v="Store D"/>
    <x v="2"/>
    <s v="Rep I"/>
    <s v="Product G"/>
    <n v="24"/>
    <n v="19"/>
    <n v="456"/>
  </r>
  <r>
    <d v="2022-08-14T00:00:00"/>
    <s v="Store G"/>
    <x v="2"/>
    <s v="Rep G"/>
    <s v="Product I"/>
    <n v="21"/>
    <n v="11"/>
    <n v="231"/>
  </r>
  <r>
    <d v="2022-06-06T00:00:00"/>
    <s v="Store C"/>
    <x v="1"/>
    <s v="Rep E"/>
    <s v="Product G"/>
    <n v="15"/>
    <n v="19"/>
    <n v="285"/>
  </r>
  <r>
    <d v="2022-01-09T00:00:00"/>
    <s v="Store I"/>
    <x v="2"/>
    <s v="Rep G"/>
    <s v="Product G"/>
    <n v="1"/>
    <n v="19"/>
    <n v="19"/>
  </r>
  <r>
    <d v="2022-08-28T00:00:00"/>
    <s v="Store I"/>
    <x v="2"/>
    <s v="Rep B"/>
    <s v="Product A"/>
    <n v="17"/>
    <n v="5"/>
    <n v="85"/>
  </r>
  <r>
    <d v="2022-08-03T00:00:00"/>
    <s v="Store D"/>
    <x v="2"/>
    <s v="Rep D"/>
    <s v="Product F"/>
    <n v="30"/>
    <n v="10"/>
    <n v="300"/>
  </r>
  <r>
    <d v="2022-09-13T00:00:00"/>
    <s v="Store A"/>
    <x v="0"/>
    <s v="Rep E"/>
    <s v="Product D"/>
    <n v="34"/>
    <n v="2"/>
    <n v="68"/>
  </r>
  <r>
    <d v="2022-07-31T00:00:00"/>
    <s v="Store I"/>
    <x v="2"/>
    <s v="Rep G"/>
    <s v="Product G"/>
    <n v="7"/>
    <n v="19"/>
    <n v="133"/>
  </r>
  <r>
    <d v="2022-07-31T00:00:00"/>
    <s v="Store E"/>
    <x v="2"/>
    <s v="Rep D"/>
    <s v="Product F"/>
    <n v="26"/>
    <n v="10"/>
    <n v="260"/>
  </r>
  <r>
    <d v="2022-04-05T00:00:00"/>
    <s v="Store A"/>
    <x v="0"/>
    <s v="Rep F"/>
    <s v="Product F"/>
    <n v="17"/>
    <n v="10"/>
    <n v="170"/>
  </r>
  <r>
    <d v="2022-01-19T00:00:00"/>
    <s v="Store E"/>
    <x v="2"/>
    <s v="Rep B"/>
    <s v="Product E"/>
    <n v="33"/>
    <n v="25"/>
    <n v="825"/>
  </r>
  <r>
    <d v="2022-04-08T00:00:00"/>
    <s v="Store I"/>
    <x v="2"/>
    <s v="Rep B"/>
    <s v="Product I"/>
    <n v="18"/>
    <n v="11"/>
    <n v="198"/>
  </r>
  <r>
    <d v="2022-01-28T00:00:00"/>
    <s v="Store C"/>
    <x v="1"/>
    <s v="Rep C"/>
    <s v="Product F"/>
    <n v="45"/>
    <n v="10"/>
    <n v="450"/>
  </r>
  <r>
    <d v="2022-06-21T00:00:00"/>
    <s v="Store E"/>
    <x v="2"/>
    <s v="Rep J"/>
    <s v="Product E"/>
    <n v="29"/>
    <n v="25"/>
    <n v="725"/>
  </r>
  <r>
    <d v="2022-02-08T00:00:00"/>
    <s v="Store J"/>
    <x v="4"/>
    <s v="Rep C"/>
    <s v="Product E"/>
    <n v="50"/>
    <n v="25"/>
    <n v="1250"/>
  </r>
  <r>
    <d v="2022-09-27T00:00:00"/>
    <s v="Store A"/>
    <x v="0"/>
    <s v="Rep E"/>
    <s v="Product E"/>
    <n v="45"/>
    <n v="25"/>
    <n v="1125"/>
  </r>
  <r>
    <d v="2022-05-22T00:00:00"/>
    <s v="Store B"/>
    <x v="2"/>
    <s v="Rep D"/>
    <s v="Product A"/>
    <n v="27"/>
    <n v="5"/>
    <n v="135"/>
  </r>
  <r>
    <d v="2022-05-20T00:00:00"/>
    <s v="Store G"/>
    <x v="2"/>
    <s v="Rep A"/>
    <s v="Product H"/>
    <n v="9"/>
    <n v="8"/>
    <n v="72"/>
  </r>
  <r>
    <d v="2022-01-28T00:00:00"/>
    <s v="Store J"/>
    <x v="4"/>
    <s v="Rep E"/>
    <s v="Product D"/>
    <n v="24"/>
    <n v="2"/>
    <n v="48"/>
  </r>
  <r>
    <d v="2022-04-08T00:00:00"/>
    <s v="Store D"/>
    <x v="2"/>
    <s v="Rep B"/>
    <s v="Product I"/>
    <n v="20"/>
    <n v="11"/>
    <n v="220"/>
  </r>
  <r>
    <d v="2022-03-28T00:00:00"/>
    <s v="Store E"/>
    <x v="2"/>
    <s v="Rep B"/>
    <s v="Product D"/>
    <n v="7"/>
    <n v="2"/>
    <n v="14"/>
  </r>
  <r>
    <d v="2022-05-02T00:00:00"/>
    <s v="Store J"/>
    <x v="4"/>
    <s v="Rep I"/>
    <s v="Product F"/>
    <n v="1"/>
    <n v="10"/>
    <n v="10"/>
  </r>
  <r>
    <d v="2022-05-26T00:00:00"/>
    <s v="Store H"/>
    <x v="3"/>
    <s v="Rep C"/>
    <s v="Product C"/>
    <n v="20"/>
    <n v="50"/>
    <n v="1000"/>
  </r>
  <r>
    <d v="2022-08-10T00:00:00"/>
    <s v="Store I"/>
    <x v="2"/>
    <s v="Rep B"/>
    <s v="Product A"/>
    <n v="12"/>
    <n v="5"/>
    <n v="60"/>
  </r>
  <r>
    <d v="2022-03-16T00:00:00"/>
    <s v="Store J"/>
    <x v="4"/>
    <s v="Rep J"/>
    <s v="Product E"/>
    <n v="34"/>
    <n v="25"/>
    <n v="850"/>
  </r>
  <r>
    <d v="2022-04-11T00:00:00"/>
    <s v="Store E"/>
    <x v="2"/>
    <s v="Rep F"/>
    <s v="Product H"/>
    <n v="6"/>
    <n v="8"/>
    <n v="48"/>
  </r>
  <r>
    <d v="2022-02-25T00:00:00"/>
    <s v="Store I"/>
    <x v="2"/>
    <s v="Rep C"/>
    <s v="Product H"/>
    <n v="16"/>
    <n v="8"/>
    <n v="128"/>
  </r>
  <r>
    <d v="2022-08-12T00:00:00"/>
    <s v="Store A"/>
    <x v="0"/>
    <s v="Rep A"/>
    <s v="Product E"/>
    <n v="29"/>
    <n v="25"/>
    <n v="725"/>
  </r>
  <r>
    <d v="2022-04-09T00:00:00"/>
    <s v="Store J"/>
    <x v="4"/>
    <s v="Rep D"/>
    <s v="Product A"/>
    <n v="26"/>
    <n v="5"/>
    <n v="130"/>
  </r>
  <r>
    <d v="2022-05-27T00:00:00"/>
    <s v="Store B"/>
    <x v="2"/>
    <s v="Rep G"/>
    <s v="Product F"/>
    <n v="6"/>
    <n v="10"/>
    <n v="60"/>
  </r>
  <r>
    <d v="2022-04-12T00:00:00"/>
    <s v="Store F"/>
    <x v="2"/>
    <s v="Rep E"/>
    <s v="Product A"/>
    <n v="45"/>
    <n v="5"/>
    <n v="225"/>
  </r>
  <r>
    <d v="2022-07-18T00:00:00"/>
    <s v="Store H"/>
    <x v="3"/>
    <s v="Rep J"/>
    <s v="Product B"/>
    <n v="47"/>
    <n v="15"/>
    <n v="705"/>
  </r>
  <r>
    <d v="2022-08-16T00:00:00"/>
    <s v="Store B"/>
    <x v="2"/>
    <s v="Rep F"/>
    <s v="Product I"/>
    <n v="39"/>
    <n v="11"/>
    <n v="429"/>
  </r>
  <r>
    <d v="2022-09-15T00:00:00"/>
    <s v="Store E"/>
    <x v="2"/>
    <s v="Rep G"/>
    <s v="Product J"/>
    <n v="39"/>
    <n v="13"/>
    <n v="507"/>
  </r>
  <r>
    <d v="2022-06-03T00:00:00"/>
    <s v="Store E"/>
    <x v="2"/>
    <s v="Rep C"/>
    <s v="Product D"/>
    <n v="7"/>
    <n v="2"/>
    <n v="14"/>
  </r>
  <r>
    <d v="2022-02-16T00:00:00"/>
    <s v="Store A"/>
    <x v="0"/>
    <s v="Rep F"/>
    <s v="Product F"/>
    <n v="3"/>
    <n v="10"/>
    <n v="30"/>
  </r>
  <r>
    <d v="2022-05-27T00:00:00"/>
    <s v="Store B"/>
    <x v="2"/>
    <s v="Rep D"/>
    <s v="Product E"/>
    <n v="27"/>
    <n v="25"/>
    <n v="675"/>
  </r>
  <r>
    <d v="2022-02-26T00:00:00"/>
    <s v="Store B"/>
    <x v="2"/>
    <s v="Rep J"/>
    <s v="Product B"/>
    <n v="17"/>
    <n v="15"/>
    <n v="255"/>
  </r>
  <r>
    <d v="2022-01-01T00:00:00"/>
    <s v="Store E"/>
    <x v="2"/>
    <s v="Rep E"/>
    <s v="Product G"/>
    <n v="47"/>
    <n v="19"/>
    <n v="893"/>
  </r>
  <r>
    <d v="2022-05-11T00:00:00"/>
    <s v="Store D"/>
    <x v="2"/>
    <s v="Rep F"/>
    <s v="Product D"/>
    <n v="35"/>
    <n v="2"/>
    <n v="70"/>
  </r>
  <r>
    <d v="2022-01-29T00:00:00"/>
    <s v="Store H"/>
    <x v="3"/>
    <s v="Rep D"/>
    <s v="Product E"/>
    <n v="22"/>
    <n v="25"/>
    <n v="550"/>
  </r>
  <r>
    <d v="2022-02-27T00:00:00"/>
    <s v="Store F"/>
    <x v="2"/>
    <s v="Rep F"/>
    <s v="Product F"/>
    <n v="17"/>
    <n v="10"/>
    <n v="170"/>
  </r>
  <r>
    <d v="2022-08-27T00:00:00"/>
    <s v="Store D"/>
    <x v="2"/>
    <s v="Rep A"/>
    <s v="Product E"/>
    <n v="10"/>
    <n v="25"/>
    <n v="250"/>
  </r>
  <r>
    <d v="2022-01-21T00:00:00"/>
    <s v="Store A"/>
    <x v="0"/>
    <s v="Rep F"/>
    <s v="Product F"/>
    <n v="2"/>
    <n v="10"/>
    <n v="20"/>
  </r>
  <r>
    <d v="2022-09-25T00:00:00"/>
    <s v="Store F"/>
    <x v="2"/>
    <s v="Rep H"/>
    <s v="Product G"/>
    <n v="38"/>
    <n v="19"/>
    <n v="722"/>
  </r>
  <r>
    <d v="2022-09-15T00:00:00"/>
    <s v="Store D"/>
    <x v="2"/>
    <s v="Rep D"/>
    <s v="Product E"/>
    <n v="15"/>
    <n v="25"/>
    <n v="375"/>
  </r>
  <r>
    <d v="2022-05-09T00:00:00"/>
    <s v="Store J"/>
    <x v="4"/>
    <s v="Rep E"/>
    <s v="Product J"/>
    <n v="42"/>
    <n v="13"/>
    <n v="546"/>
  </r>
  <r>
    <d v="2022-05-05T00:00:00"/>
    <s v="Store D"/>
    <x v="2"/>
    <s v="Rep B"/>
    <s v="Product J"/>
    <n v="23"/>
    <n v="13"/>
    <n v="299"/>
  </r>
  <r>
    <d v="2022-01-07T00:00:00"/>
    <s v="Store C"/>
    <x v="1"/>
    <s v="Rep D"/>
    <s v="Product D"/>
    <n v="14"/>
    <n v="2"/>
    <n v="28"/>
  </r>
  <r>
    <d v="2022-01-19T00:00:00"/>
    <s v="Store G"/>
    <x v="2"/>
    <s v="Rep B"/>
    <s v="Product A"/>
    <n v="8"/>
    <n v="5"/>
    <n v="40"/>
  </r>
  <r>
    <d v="2022-07-07T00:00:00"/>
    <s v="Store C"/>
    <x v="1"/>
    <s v="Rep H"/>
    <s v="Product C"/>
    <n v="25"/>
    <n v="50"/>
    <n v="1250"/>
  </r>
  <r>
    <d v="2022-05-12T00:00:00"/>
    <s v="Store J"/>
    <x v="4"/>
    <s v="Rep C"/>
    <s v="Product F"/>
    <n v="50"/>
    <n v="10"/>
    <n v="500"/>
  </r>
  <r>
    <d v="2022-06-01T00:00:00"/>
    <s v="Store A"/>
    <x v="0"/>
    <s v="Rep A"/>
    <s v="Product I"/>
    <n v="12"/>
    <n v="11"/>
    <n v="132"/>
  </r>
  <r>
    <d v="2022-08-14T00:00:00"/>
    <s v="Store C"/>
    <x v="1"/>
    <s v="Rep D"/>
    <s v="Product I"/>
    <n v="24"/>
    <n v="11"/>
    <n v="264"/>
  </r>
  <r>
    <d v="2022-07-30T00:00:00"/>
    <s v="Store G"/>
    <x v="2"/>
    <s v="Rep D"/>
    <s v="Product E"/>
    <n v="36"/>
    <n v="25"/>
    <n v="900"/>
  </r>
  <r>
    <d v="2022-06-09T00:00:00"/>
    <s v="Store A"/>
    <x v="0"/>
    <s v="Rep G"/>
    <s v="Product A"/>
    <n v="31"/>
    <n v="5"/>
    <n v="155"/>
  </r>
  <r>
    <d v="2022-04-24T00:00:00"/>
    <s v="Store C"/>
    <x v="1"/>
    <s v="Rep C"/>
    <s v="Product J"/>
    <n v="38"/>
    <n v="13"/>
    <n v="494"/>
  </r>
  <r>
    <d v="2022-09-10T00:00:00"/>
    <s v="Store H"/>
    <x v="3"/>
    <s v="Rep J"/>
    <s v="Product A"/>
    <n v="42"/>
    <n v="5"/>
    <n v="210"/>
  </r>
  <r>
    <d v="2022-01-06T00:00:00"/>
    <s v="Store B"/>
    <x v="2"/>
    <s v="Rep B"/>
    <s v="Product A"/>
    <n v="31"/>
    <n v="5"/>
    <n v="155"/>
  </r>
  <r>
    <d v="2022-05-15T00:00:00"/>
    <s v="Store H"/>
    <x v="3"/>
    <s v="Rep E"/>
    <s v="Product F"/>
    <n v="34"/>
    <n v="10"/>
    <n v="340"/>
  </r>
  <r>
    <d v="2022-05-29T00:00:00"/>
    <s v="Store I"/>
    <x v="2"/>
    <s v="Rep I"/>
    <s v="Product D"/>
    <n v="9"/>
    <n v="2"/>
    <n v="18"/>
  </r>
  <r>
    <d v="2022-07-29T00:00:00"/>
    <s v="Store G"/>
    <x v="2"/>
    <s v="Rep H"/>
    <s v="Product A"/>
    <n v="1"/>
    <n v="5"/>
    <n v="5"/>
  </r>
  <r>
    <d v="2022-04-14T00:00:00"/>
    <s v="Store D"/>
    <x v="2"/>
    <s v="Rep G"/>
    <s v="Product I"/>
    <n v="18"/>
    <n v="11"/>
    <n v="198"/>
  </r>
  <r>
    <d v="2022-03-31T00:00:00"/>
    <s v="Store H"/>
    <x v="3"/>
    <s v="Rep B"/>
    <s v="Product I"/>
    <n v="17"/>
    <n v="11"/>
    <n v="187"/>
  </r>
  <r>
    <d v="2022-03-29T00:00:00"/>
    <s v="Store G"/>
    <x v="2"/>
    <s v="Rep A"/>
    <s v="Product F"/>
    <n v="36"/>
    <n v="10"/>
    <n v="360"/>
  </r>
  <r>
    <d v="2022-05-08T00:00:00"/>
    <s v="Store H"/>
    <x v="3"/>
    <s v="Rep D"/>
    <s v="Product D"/>
    <n v="36"/>
    <n v="2"/>
    <n v="72"/>
  </r>
  <r>
    <d v="2022-07-18T00:00:00"/>
    <s v="Store H"/>
    <x v="3"/>
    <s v="Rep E"/>
    <s v="Product I"/>
    <n v="30"/>
    <n v="11"/>
    <n v="330"/>
  </r>
  <r>
    <d v="2022-03-26T00:00:00"/>
    <s v="Store B"/>
    <x v="2"/>
    <s v="Rep F"/>
    <s v="Product G"/>
    <n v="23"/>
    <n v="19"/>
    <n v="437"/>
  </r>
  <r>
    <d v="2022-09-17T00:00:00"/>
    <s v="Store H"/>
    <x v="3"/>
    <s v="Rep G"/>
    <s v="Product F"/>
    <n v="4"/>
    <n v="10"/>
    <n v="40"/>
  </r>
  <r>
    <d v="2022-06-01T00:00:00"/>
    <s v="Store C"/>
    <x v="1"/>
    <s v="Rep D"/>
    <s v="Product A"/>
    <n v="33"/>
    <n v="5"/>
    <n v="165"/>
  </r>
  <r>
    <d v="2022-09-03T00:00:00"/>
    <s v="Store E"/>
    <x v="2"/>
    <s v="Rep A"/>
    <s v="Product B"/>
    <n v="37"/>
    <n v="15"/>
    <n v="555"/>
  </r>
  <r>
    <d v="2022-02-11T00:00:00"/>
    <s v="Store F"/>
    <x v="2"/>
    <s v="Rep G"/>
    <s v="Product J"/>
    <n v="29"/>
    <n v="13"/>
    <n v="377"/>
  </r>
  <r>
    <d v="2022-08-09T00:00:00"/>
    <s v="Store H"/>
    <x v="3"/>
    <s v="Rep E"/>
    <s v="Product A"/>
    <n v="8"/>
    <n v="5"/>
    <n v="40"/>
  </r>
  <r>
    <d v="2022-05-09T00:00:00"/>
    <s v="Store E"/>
    <x v="2"/>
    <s v="Rep G"/>
    <s v="Product J"/>
    <n v="40"/>
    <n v="13"/>
    <n v="520"/>
  </r>
  <r>
    <d v="2022-09-12T00:00:00"/>
    <s v="Store G"/>
    <x v="2"/>
    <s v="Rep B"/>
    <s v="Product A"/>
    <n v="19"/>
    <n v="5"/>
    <n v="95"/>
  </r>
  <r>
    <d v="2022-03-15T00:00:00"/>
    <s v="Store I"/>
    <x v="2"/>
    <s v="Rep E"/>
    <s v="Product H"/>
    <n v="7"/>
    <n v="8"/>
    <n v="56"/>
  </r>
  <r>
    <d v="2022-07-05T00:00:00"/>
    <s v="Store I"/>
    <x v="2"/>
    <s v="Rep A"/>
    <s v="Product C"/>
    <n v="18"/>
    <n v="50"/>
    <n v="900"/>
  </r>
  <r>
    <d v="2022-09-08T00:00:00"/>
    <s v="Store H"/>
    <x v="3"/>
    <s v="Rep D"/>
    <s v="Product J"/>
    <n v="50"/>
    <n v="13"/>
    <n v="650"/>
  </r>
  <r>
    <d v="2022-03-23T00:00:00"/>
    <s v="Store C"/>
    <x v="1"/>
    <s v="Rep A"/>
    <s v="Product B"/>
    <n v="23"/>
    <n v="15"/>
    <n v="345"/>
  </r>
  <r>
    <d v="2022-04-30T00:00:00"/>
    <s v="Store H"/>
    <x v="3"/>
    <s v="Rep J"/>
    <s v="Product B"/>
    <n v="37"/>
    <n v="15"/>
    <n v="555"/>
  </r>
  <r>
    <d v="2022-08-07T00:00:00"/>
    <s v="Store B"/>
    <x v="2"/>
    <s v="Rep A"/>
    <s v="Product H"/>
    <n v="24"/>
    <n v="8"/>
    <n v="192"/>
  </r>
  <r>
    <d v="2022-04-02T00:00:00"/>
    <s v="Store E"/>
    <x v="2"/>
    <s v="Rep C"/>
    <s v="Product G"/>
    <n v="11"/>
    <n v="19"/>
    <n v="209"/>
  </r>
  <r>
    <d v="2022-06-05T00:00:00"/>
    <s v="Store A"/>
    <x v="0"/>
    <s v="Rep A"/>
    <s v="Product F"/>
    <n v="9"/>
    <n v="10"/>
    <n v="90"/>
  </r>
  <r>
    <d v="2022-03-19T00:00:00"/>
    <s v="Store I"/>
    <x v="2"/>
    <s v="Rep H"/>
    <s v="Product J"/>
    <n v="9"/>
    <n v="13"/>
    <n v="117"/>
  </r>
  <r>
    <d v="2022-02-06T00:00:00"/>
    <s v="Store H"/>
    <x v="3"/>
    <s v="Rep G"/>
    <s v="Product D"/>
    <n v="36"/>
    <n v="2"/>
    <n v="72"/>
  </r>
  <r>
    <d v="2022-08-11T00:00:00"/>
    <s v="Store H"/>
    <x v="3"/>
    <s v="Rep J"/>
    <s v="Product D"/>
    <n v="6"/>
    <n v="2"/>
    <n v="12"/>
  </r>
  <r>
    <d v="2022-09-08T00:00:00"/>
    <s v="Store B"/>
    <x v="2"/>
    <s v="Rep J"/>
    <s v="Product J"/>
    <n v="43"/>
    <n v="13"/>
    <n v="559"/>
  </r>
  <r>
    <d v="2022-07-30T00:00:00"/>
    <s v="Store G"/>
    <x v="2"/>
    <s v="Rep D"/>
    <s v="Product C"/>
    <n v="11"/>
    <n v="50"/>
    <n v="550"/>
  </r>
  <r>
    <d v="2022-03-17T00:00:00"/>
    <s v="Store B"/>
    <x v="2"/>
    <s v="Rep J"/>
    <s v="Product B"/>
    <n v="7"/>
    <n v="15"/>
    <n v="105"/>
  </r>
  <r>
    <d v="2022-03-21T00:00:00"/>
    <s v="Store A"/>
    <x v="0"/>
    <s v="Rep F"/>
    <s v="Product J"/>
    <n v="49"/>
    <n v="13"/>
    <n v="637"/>
  </r>
  <r>
    <d v="2022-04-21T00:00:00"/>
    <s v="Store I"/>
    <x v="2"/>
    <s v="Rep B"/>
    <s v="Product B"/>
    <n v="8"/>
    <n v="15"/>
    <n v="120"/>
  </r>
  <r>
    <d v="2022-05-06T00:00:00"/>
    <s v="Store E"/>
    <x v="2"/>
    <s v="Rep B"/>
    <s v="Product B"/>
    <n v="26"/>
    <n v="15"/>
    <n v="390"/>
  </r>
  <r>
    <d v="2022-07-28T00:00:00"/>
    <s v="Store D"/>
    <x v="2"/>
    <s v="Rep B"/>
    <s v="Product C"/>
    <n v="31"/>
    <n v="50"/>
    <n v="1550"/>
  </r>
  <r>
    <d v="2022-09-10T00:00:00"/>
    <s v="Store H"/>
    <x v="3"/>
    <s v="Rep I"/>
    <s v="Product H"/>
    <n v="46"/>
    <n v="8"/>
    <n v="368"/>
  </r>
  <r>
    <d v="2022-07-16T00:00:00"/>
    <s v="Store J"/>
    <x v="4"/>
    <s v="Rep G"/>
    <s v="Product H"/>
    <n v="33"/>
    <n v="8"/>
    <n v="264"/>
  </r>
  <r>
    <d v="2022-07-22T00:00:00"/>
    <s v="Store H"/>
    <x v="3"/>
    <s v="Rep J"/>
    <s v="Product B"/>
    <n v="26"/>
    <n v="15"/>
    <n v="390"/>
  </r>
  <r>
    <d v="2022-03-16T00:00:00"/>
    <s v="Store I"/>
    <x v="2"/>
    <s v="Rep B"/>
    <s v="Product H"/>
    <n v="44"/>
    <n v="8"/>
    <n v="352"/>
  </r>
  <r>
    <d v="2022-01-05T00:00:00"/>
    <s v="Store D"/>
    <x v="2"/>
    <s v="Rep I"/>
    <s v="Product F"/>
    <n v="22"/>
    <n v="10"/>
    <n v="220"/>
  </r>
  <r>
    <d v="2022-03-18T00:00:00"/>
    <s v="Store G"/>
    <x v="2"/>
    <s v="Rep E"/>
    <s v="Product F"/>
    <n v="28"/>
    <n v="10"/>
    <n v="280"/>
  </r>
  <r>
    <d v="2022-03-25T00:00:00"/>
    <s v="Store H"/>
    <x v="3"/>
    <s v="Rep D"/>
    <s v="Product I"/>
    <n v="13"/>
    <n v="11"/>
    <n v="143"/>
  </r>
  <r>
    <d v="2022-09-17T00:00:00"/>
    <s v="Store F"/>
    <x v="2"/>
    <s v="Rep B"/>
    <s v="Product D"/>
    <n v="25"/>
    <n v="2"/>
    <n v="50"/>
  </r>
  <r>
    <d v="2022-01-08T00:00:00"/>
    <s v="Store G"/>
    <x v="2"/>
    <s v="Rep D"/>
    <s v="Product G"/>
    <n v="18"/>
    <n v="19"/>
    <n v="342"/>
  </r>
  <r>
    <d v="2022-08-11T00:00:00"/>
    <s v="Store B"/>
    <x v="2"/>
    <s v="Rep J"/>
    <s v="Product G"/>
    <n v="50"/>
    <n v="19"/>
    <n v="950"/>
  </r>
  <r>
    <d v="2022-02-09T00:00:00"/>
    <s v="Store B"/>
    <x v="2"/>
    <s v="Rep E"/>
    <s v="Product F"/>
    <n v="41"/>
    <n v="10"/>
    <n v="410"/>
  </r>
  <r>
    <d v="2022-05-19T00:00:00"/>
    <s v="Store A"/>
    <x v="0"/>
    <s v="Rep A"/>
    <s v="Product J"/>
    <n v="13"/>
    <n v="13"/>
    <n v="169"/>
  </r>
  <r>
    <d v="2022-04-28T00:00:00"/>
    <s v="Store H"/>
    <x v="3"/>
    <s v="Rep C"/>
    <s v="Product I"/>
    <n v="8"/>
    <n v="11"/>
    <n v="88"/>
  </r>
  <r>
    <d v="2022-06-29T00:00:00"/>
    <s v="Store H"/>
    <x v="3"/>
    <s v="Rep E"/>
    <s v="Product B"/>
    <n v="30"/>
    <n v="15"/>
    <n v="450"/>
  </r>
  <r>
    <d v="2022-09-22T00:00:00"/>
    <s v="Store E"/>
    <x v="2"/>
    <s v="Rep J"/>
    <s v="Product D"/>
    <n v="7"/>
    <n v="2"/>
    <n v="14"/>
  </r>
  <r>
    <d v="2022-02-01T00:00:00"/>
    <s v="Store J"/>
    <x v="4"/>
    <s v="Rep F"/>
    <s v="Product G"/>
    <n v="35"/>
    <n v="19"/>
    <n v="665"/>
  </r>
  <r>
    <d v="2022-06-12T00:00:00"/>
    <s v="Store G"/>
    <x v="2"/>
    <s v="Rep H"/>
    <s v="Product B"/>
    <n v="33"/>
    <n v="15"/>
    <n v="495"/>
  </r>
  <r>
    <d v="2022-02-21T00:00:00"/>
    <s v="Store G"/>
    <x v="2"/>
    <s v="Rep B"/>
    <s v="Product I"/>
    <n v="20"/>
    <n v="11"/>
    <n v="220"/>
  </r>
  <r>
    <d v="2022-08-11T00:00:00"/>
    <s v="Store G"/>
    <x v="2"/>
    <s v="Rep C"/>
    <s v="Product J"/>
    <n v="1"/>
    <n v="13"/>
    <n v="13"/>
  </r>
  <r>
    <d v="2022-06-06T00:00:00"/>
    <s v="Store E"/>
    <x v="2"/>
    <s v="Rep I"/>
    <s v="Product I"/>
    <n v="8"/>
    <n v="11"/>
    <n v="88"/>
  </r>
  <r>
    <d v="2022-09-20T00:00:00"/>
    <s v="Store I"/>
    <x v="2"/>
    <s v="Rep G"/>
    <s v="Product I"/>
    <n v="14"/>
    <n v="11"/>
    <n v="154"/>
  </r>
  <r>
    <d v="2022-05-18T00:00:00"/>
    <s v="Store B"/>
    <x v="2"/>
    <s v="Rep A"/>
    <s v="Product F"/>
    <n v="47"/>
    <n v="10"/>
    <n v="470"/>
  </r>
  <r>
    <d v="2022-03-20T00:00:00"/>
    <s v="Store A"/>
    <x v="0"/>
    <s v="Rep E"/>
    <s v="Product I"/>
    <n v="38"/>
    <n v="11"/>
    <n v="418"/>
  </r>
  <r>
    <d v="2022-03-23T00:00:00"/>
    <s v="Store J"/>
    <x v="4"/>
    <s v="Rep B"/>
    <s v="Product F"/>
    <n v="22"/>
    <n v="10"/>
    <n v="220"/>
  </r>
  <r>
    <d v="2022-03-07T00:00:00"/>
    <s v="Store C"/>
    <x v="1"/>
    <s v="Rep H"/>
    <s v="Product C"/>
    <n v="17"/>
    <n v="50"/>
    <n v="850"/>
  </r>
  <r>
    <d v="2022-05-30T00:00:00"/>
    <s v="Store A"/>
    <x v="0"/>
    <s v="Rep D"/>
    <s v="Product C"/>
    <n v="9"/>
    <n v="50"/>
    <n v="450"/>
  </r>
  <r>
    <d v="2022-08-10T00:00:00"/>
    <s v="Store F"/>
    <x v="2"/>
    <s v="Rep I"/>
    <s v="Product A"/>
    <n v="39"/>
    <n v="5"/>
    <n v="195"/>
  </r>
  <r>
    <d v="2022-03-23T00:00:00"/>
    <s v="Store D"/>
    <x v="2"/>
    <s v="Rep A"/>
    <s v="Product C"/>
    <n v="35"/>
    <n v="50"/>
    <n v="1750"/>
  </r>
  <r>
    <d v="2022-07-20T00:00:00"/>
    <s v="Store H"/>
    <x v="3"/>
    <s v="Rep F"/>
    <s v="Product B"/>
    <n v="17"/>
    <n v="15"/>
    <n v="255"/>
  </r>
  <r>
    <d v="2022-03-16T00:00:00"/>
    <s v="Store H"/>
    <x v="3"/>
    <s v="Rep J"/>
    <s v="Product B"/>
    <n v="48"/>
    <n v="15"/>
    <n v="720"/>
  </r>
  <r>
    <d v="2022-03-19T00:00:00"/>
    <s v="Store B"/>
    <x v="2"/>
    <s v="Rep J"/>
    <s v="Product B"/>
    <n v="38"/>
    <n v="15"/>
    <n v="570"/>
  </r>
  <r>
    <d v="2022-02-23T00:00:00"/>
    <s v="Store E"/>
    <x v="2"/>
    <s v="Rep F"/>
    <s v="Product G"/>
    <n v="7"/>
    <n v="19"/>
    <n v="133"/>
  </r>
  <r>
    <d v="2022-06-30T00:00:00"/>
    <s v="Store A"/>
    <x v="0"/>
    <s v="Rep D"/>
    <s v="Product E"/>
    <n v="39"/>
    <n v="25"/>
    <n v="975"/>
  </r>
  <r>
    <d v="2022-02-10T00:00:00"/>
    <s v="Store J"/>
    <x v="4"/>
    <s v="Rep I"/>
    <s v="Product I"/>
    <n v="43"/>
    <n v="11"/>
    <n v="473"/>
  </r>
  <r>
    <d v="2022-05-12T00:00:00"/>
    <s v="Store F"/>
    <x v="2"/>
    <s v="Rep E"/>
    <s v="Product C"/>
    <n v="48"/>
    <n v="50"/>
    <n v="2400"/>
  </r>
  <r>
    <d v="2022-02-25T00:00:00"/>
    <s v="Store E"/>
    <x v="2"/>
    <s v="Rep C"/>
    <s v="Product E"/>
    <n v="15"/>
    <n v="25"/>
    <n v="375"/>
  </r>
  <r>
    <d v="2022-09-21T00:00:00"/>
    <s v="Store A"/>
    <x v="0"/>
    <s v="Rep I"/>
    <s v="Product C"/>
    <n v="26"/>
    <n v="50"/>
    <n v="1300"/>
  </r>
  <r>
    <d v="2022-07-24T00:00:00"/>
    <s v="Store C"/>
    <x v="1"/>
    <s v="Rep D"/>
    <s v="Product E"/>
    <n v="29"/>
    <n v="25"/>
    <n v="725"/>
  </r>
  <r>
    <d v="2022-04-28T00:00:00"/>
    <s v="Store C"/>
    <x v="1"/>
    <s v="Rep J"/>
    <s v="Product E"/>
    <n v="33"/>
    <n v="25"/>
    <n v="825"/>
  </r>
  <r>
    <d v="2022-05-18T00:00:00"/>
    <s v="Store E"/>
    <x v="2"/>
    <s v="Rep I"/>
    <s v="Product E"/>
    <n v="45"/>
    <n v="25"/>
    <n v="1125"/>
  </r>
  <r>
    <d v="2022-01-26T00:00:00"/>
    <s v="Store J"/>
    <x v="4"/>
    <s v="Rep A"/>
    <s v="Product C"/>
    <n v="30"/>
    <n v="50"/>
    <n v="1500"/>
  </r>
  <r>
    <d v="2022-02-07T00:00:00"/>
    <s v="Store B"/>
    <x v="2"/>
    <s v="Rep I"/>
    <s v="Product F"/>
    <n v="46"/>
    <n v="10"/>
    <n v="460"/>
  </r>
  <r>
    <d v="2022-05-15T00:00:00"/>
    <s v="Store J"/>
    <x v="4"/>
    <s v="Rep A"/>
    <s v="Product F"/>
    <n v="15"/>
    <n v="10"/>
    <n v="150"/>
  </r>
  <r>
    <d v="2022-01-08T00:00:00"/>
    <s v="Store I"/>
    <x v="2"/>
    <s v="Rep B"/>
    <s v="Product A"/>
    <n v="38"/>
    <n v="5"/>
    <n v="190"/>
  </r>
  <r>
    <d v="2022-05-01T00:00:00"/>
    <s v="Store H"/>
    <x v="3"/>
    <s v="Rep F"/>
    <s v="Product A"/>
    <n v="13"/>
    <n v="5"/>
    <n v="65"/>
  </r>
  <r>
    <d v="2022-05-31T00:00:00"/>
    <s v="Store A"/>
    <x v="0"/>
    <s v="Rep G"/>
    <s v="Product A"/>
    <n v="4"/>
    <n v="5"/>
    <n v="20"/>
  </r>
  <r>
    <d v="2022-01-10T00:00:00"/>
    <s v="Store G"/>
    <x v="2"/>
    <s v="Rep I"/>
    <s v="Product G"/>
    <n v="4"/>
    <n v="19"/>
    <n v="76"/>
  </r>
  <r>
    <d v="2022-04-10T00:00:00"/>
    <s v="Store J"/>
    <x v="4"/>
    <s v="Rep J"/>
    <s v="Product J"/>
    <n v="44"/>
    <n v="13"/>
    <n v="572"/>
  </r>
  <r>
    <d v="2022-02-07T00:00:00"/>
    <s v="Store J"/>
    <x v="4"/>
    <s v="Rep B"/>
    <s v="Product E"/>
    <n v="33"/>
    <n v="25"/>
    <n v="825"/>
  </r>
  <r>
    <d v="2022-04-18T00:00:00"/>
    <s v="Store I"/>
    <x v="2"/>
    <s v="Rep G"/>
    <s v="Product H"/>
    <n v="38"/>
    <n v="8"/>
    <n v="304"/>
  </r>
  <r>
    <d v="2022-05-08T00:00:00"/>
    <s v="Store H"/>
    <x v="3"/>
    <s v="Rep E"/>
    <s v="Product H"/>
    <n v="8"/>
    <n v="8"/>
    <n v="64"/>
  </r>
  <r>
    <d v="2022-07-06T00:00:00"/>
    <s v="Store B"/>
    <x v="2"/>
    <s v="Rep E"/>
    <s v="Product H"/>
    <n v="18"/>
    <n v="8"/>
    <n v="144"/>
  </r>
  <r>
    <d v="2022-08-03T00:00:00"/>
    <s v="Store F"/>
    <x v="2"/>
    <s v="Rep F"/>
    <s v="Product D"/>
    <n v="1"/>
    <n v="2"/>
    <n v="2"/>
  </r>
  <r>
    <d v="2022-05-09T00:00:00"/>
    <s v="Store B"/>
    <x v="2"/>
    <s v="Rep I"/>
    <s v="Product B"/>
    <n v="15"/>
    <n v="15"/>
    <n v="225"/>
  </r>
  <r>
    <d v="2022-04-04T00:00:00"/>
    <s v="Store B"/>
    <x v="2"/>
    <s v="Rep A"/>
    <s v="Product A"/>
    <n v="10"/>
    <n v="5"/>
    <n v="50"/>
  </r>
  <r>
    <d v="2022-07-30T00:00:00"/>
    <s v="Store D"/>
    <x v="2"/>
    <s v="Rep C"/>
    <s v="Product A"/>
    <n v="27"/>
    <n v="5"/>
    <n v="135"/>
  </r>
  <r>
    <d v="2022-08-09T00:00:00"/>
    <s v="Store D"/>
    <x v="2"/>
    <s v="Rep H"/>
    <s v="Product F"/>
    <n v="12"/>
    <n v="10"/>
    <n v="120"/>
  </r>
  <r>
    <d v="2022-04-07T00:00:00"/>
    <s v="Store F"/>
    <x v="2"/>
    <s v="Rep E"/>
    <s v="Product G"/>
    <n v="28"/>
    <n v="19"/>
    <n v="532"/>
  </r>
  <r>
    <d v="2022-01-08T00:00:00"/>
    <s v="Store H"/>
    <x v="3"/>
    <s v="Rep I"/>
    <s v="Product H"/>
    <n v="31"/>
    <n v="8"/>
    <n v="248"/>
  </r>
  <r>
    <d v="2022-07-01T00:00:00"/>
    <s v="Store D"/>
    <x v="2"/>
    <s v="Rep H"/>
    <s v="Product D"/>
    <n v="10"/>
    <n v="2"/>
    <n v="20"/>
  </r>
  <r>
    <d v="2022-05-28T00:00:00"/>
    <s v="Store J"/>
    <x v="4"/>
    <s v="Rep H"/>
    <s v="Product I"/>
    <n v="18"/>
    <n v="11"/>
    <n v="198"/>
  </r>
  <r>
    <d v="2022-02-17T00:00:00"/>
    <s v="Store I"/>
    <x v="2"/>
    <s v="Rep H"/>
    <s v="Product J"/>
    <n v="44"/>
    <n v="13"/>
    <n v="572"/>
  </r>
  <r>
    <d v="2022-04-04T00:00:00"/>
    <s v="Store E"/>
    <x v="2"/>
    <s v="Rep E"/>
    <s v="Product C"/>
    <n v="14"/>
    <n v="50"/>
    <n v="700"/>
  </r>
  <r>
    <d v="2022-07-13T00:00:00"/>
    <s v="Store F"/>
    <x v="2"/>
    <s v="Rep D"/>
    <s v="Product G"/>
    <n v="48"/>
    <n v="19"/>
    <n v="912"/>
  </r>
  <r>
    <d v="2022-08-10T00:00:00"/>
    <s v="Store D"/>
    <x v="2"/>
    <s v="Rep I"/>
    <s v="Product B"/>
    <n v="39"/>
    <n v="15"/>
    <n v="585"/>
  </r>
  <r>
    <d v="2022-07-05T00:00:00"/>
    <s v="Store D"/>
    <x v="2"/>
    <s v="Rep D"/>
    <s v="Product J"/>
    <n v="22"/>
    <n v="13"/>
    <n v="286"/>
  </r>
  <r>
    <d v="2022-06-18T00:00:00"/>
    <s v="Store H"/>
    <x v="3"/>
    <s v="Rep G"/>
    <s v="Product H"/>
    <n v="41"/>
    <n v="8"/>
    <n v="328"/>
  </r>
  <r>
    <d v="2022-05-10T00:00:00"/>
    <s v="Store D"/>
    <x v="2"/>
    <s v="Rep F"/>
    <s v="Product A"/>
    <n v="15"/>
    <n v="5"/>
    <n v="75"/>
  </r>
  <r>
    <d v="2022-01-15T00:00:00"/>
    <s v="Store B"/>
    <x v="2"/>
    <s v="Rep J"/>
    <s v="Product F"/>
    <n v="35"/>
    <n v="10"/>
    <n v="350"/>
  </r>
  <r>
    <d v="2022-06-22T00:00:00"/>
    <s v="Store J"/>
    <x v="4"/>
    <s v="Rep D"/>
    <s v="Product H"/>
    <n v="41"/>
    <n v="8"/>
    <n v="328"/>
  </r>
  <r>
    <d v="2022-07-01T00:00:00"/>
    <s v="Store G"/>
    <x v="2"/>
    <s v="Rep B"/>
    <s v="Product E"/>
    <n v="6"/>
    <n v="25"/>
    <n v="150"/>
  </r>
  <r>
    <d v="2022-01-08T00:00:00"/>
    <s v="Store F"/>
    <x v="2"/>
    <s v="Rep I"/>
    <s v="Product F"/>
    <n v="38"/>
    <n v="10"/>
    <n v="380"/>
  </r>
  <r>
    <d v="2022-04-15T00:00:00"/>
    <s v="Store E"/>
    <x v="2"/>
    <s v="Rep B"/>
    <s v="Product A"/>
    <n v="17"/>
    <n v="5"/>
    <n v="85"/>
  </r>
  <r>
    <d v="2022-06-10T00:00:00"/>
    <s v="Store F"/>
    <x v="2"/>
    <s v="Rep B"/>
    <s v="Product D"/>
    <n v="18"/>
    <n v="2"/>
    <n v="36"/>
  </r>
  <r>
    <d v="2022-05-25T00:00:00"/>
    <s v="Store B"/>
    <x v="2"/>
    <s v="Rep I"/>
    <s v="Product I"/>
    <n v="11"/>
    <n v="11"/>
    <n v="121"/>
  </r>
  <r>
    <d v="2022-09-08T00:00:00"/>
    <s v="Store D"/>
    <x v="2"/>
    <s v="Rep I"/>
    <s v="Product B"/>
    <n v="12"/>
    <n v="15"/>
    <n v="180"/>
  </r>
  <r>
    <d v="2022-01-31T00:00:00"/>
    <s v="Store E"/>
    <x v="2"/>
    <s v="Rep E"/>
    <s v="Product E"/>
    <n v="40"/>
    <n v="25"/>
    <n v="1000"/>
  </r>
  <r>
    <d v="2022-04-26T00:00:00"/>
    <s v="Store I"/>
    <x v="2"/>
    <s v="Rep B"/>
    <s v="Product E"/>
    <n v="33"/>
    <n v="25"/>
    <n v="825"/>
  </r>
  <r>
    <d v="2022-07-25T00:00:00"/>
    <s v="Store B"/>
    <x v="2"/>
    <s v="Rep G"/>
    <s v="Product C"/>
    <n v="35"/>
    <n v="50"/>
    <n v="1750"/>
  </r>
  <r>
    <d v="2022-05-16T00:00:00"/>
    <s v="Store J"/>
    <x v="4"/>
    <s v="Rep G"/>
    <s v="Product D"/>
    <n v="33"/>
    <n v="2"/>
    <n v="66"/>
  </r>
  <r>
    <d v="2022-02-25T00:00:00"/>
    <s v="Store H"/>
    <x v="3"/>
    <s v="Rep D"/>
    <s v="Product A"/>
    <n v="10"/>
    <n v="5"/>
    <n v="50"/>
  </r>
  <r>
    <d v="2022-07-13T00:00:00"/>
    <s v="Store I"/>
    <x v="2"/>
    <s v="Rep J"/>
    <s v="Product F"/>
    <n v="14"/>
    <n v="10"/>
    <n v="140"/>
  </r>
  <r>
    <d v="2022-03-20T00:00:00"/>
    <s v="Store C"/>
    <x v="1"/>
    <s v="Rep A"/>
    <s v="Product B"/>
    <n v="10"/>
    <n v="15"/>
    <n v="150"/>
  </r>
  <r>
    <d v="2022-07-13T00:00:00"/>
    <s v="Store E"/>
    <x v="2"/>
    <s v="Rep G"/>
    <s v="Product B"/>
    <n v="19"/>
    <n v="15"/>
    <n v="285"/>
  </r>
  <r>
    <d v="2022-06-20T00:00:00"/>
    <s v="Store B"/>
    <x v="2"/>
    <s v="Rep G"/>
    <s v="Product J"/>
    <n v="15"/>
    <n v="13"/>
    <n v="195"/>
  </r>
  <r>
    <d v="2022-03-12T00:00:00"/>
    <s v="Store C"/>
    <x v="1"/>
    <s v="Rep D"/>
    <s v="Product E"/>
    <n v="43"/>
    <n v="25"/>
    <n v="1075"/>
  </r>
  <r>
    <d v="2022-01-15T00:00:00"/>
    <s v="Store B"/>
    <x v="2"/>
    <s v="Rep C"/>
    <s v="Product F"/>
    <n v="14"/>
    <n v="10"/>
    <n v="140"/>
  </r>
  <r>
    <d v="2022-08-15T00:00:00"/>
    <s v="Store B"/>
    <x v="2"/>
    <s v="Rep I"/>
    <s v="Product I"/>
    <n v="16"/>
    <n v="11"/>
    <n v="176"/>
  </r>
  <r>
    <d v="2022-05-11T00:00:00"/>
    <s v="Store G"/>
    <x v="2"/>
    <s v="Rep D"/>
    <s v="Product D"/>
    <n v="14"/>
    <n v="2"/>
    <n v="28"/>
  </r>
  <r>
    <d v="2022-09-26T00:00:00"/>
    <s v="Store E"/>
    <x v="2"/>
    <s v="Rep J"/>
    <s v="Product H"/>
    <n v="44"/>
    <n v="8"/>
    <n v="352"/>
  </r>
  <r>
    <d v="2022-03-18T00:00:00"/>
    <s v="Store J"/>
    <x v="4"/>
    <s v="Rep E"/>
    <s v="Product B"/>
    <n v="31"/>
    <n v="15"/>
    <n v="465"/>
  </r>
  <r>
    <d v="2022-08-17T00:00:00"/>
    <s v="Store I"/>
    <x v="2"/>
    <s v="Rep A"/>
    <s v="Product F"/>
    <n v="23"/>
    <n v="10"/>
    <n v="230"/>
  </r>
  <r>
    <d v="2022-07-15T00:00:00"/>
    <s v="Store D"/>
    <x v="2"/>
    <s v="Rep H"/>
    <s v="Product B"/>
    <n v="36"/>
    <n v="15"/>
    <n v="540"/>
  </r>
  <r>
    <d v="2022-01-03T00:00:00"/>
    <s v="Store H"/>
    <x v="3"/>
    <s v="Rep H"/>
    <s v="Product G"/>
    <n v="15"/>
    <n v="19"/>
    <n v="285"/>
  </r>
  <r>
    <d v="2022-01-22T00:00:00"/>
    <s v="Store B"/>
    <x v="2"/>
    <s v="Rep I"/>
    <s v="Product G"/>
    <n v="18"/>
    <n v="19"/>
    <n v="342"/>
  </r>
  <r>
    <d v="2022-03-22T00:00:00"/>
    <s v="Store F"/>
    <x v="2"/>
    <s v="Rep H"/>
    <s v="Product J"/>
    <n v="27"/>
    <n v="13"/>
    <n v="351"/>
  </r>
  <r>
    <d v="2022-07-28T00:00:00"/>
    <s v="Store J"/>
    <x v="4"/>
    <s v="Rep A"/>
    <s v="Product B"/>
    <n v="37"/>
    <n v="15"/>
    <n v="555"/>
  </r>
  <r>
    <d v="2022-03-14T00:00:00"/>
    <s v="Store I"/>
    <x v="2"/>
    <s v="Rep G"/>
    <s v="Product A"/>
    <n v="22"/>
    <n v="5"/>
    <n v="110"/>
  </r>
  <r>
    <d v="2022-02-26T00:00:00"/>
    <s v="Store G"/>
    <x v="2"/>
    <s v="Rep A"/>
    <s v="Product H"/>
    <n v="50"/>
    <n v="8"/>
    <n v="400"/>
  </r>
  <r>
    <d v="2022-02-01T00:00:00"/>
    <s v="Store I"/>
    <x v="2"/>
    <s v="Rep D"/>
    <s v="Product J"/>
    <n v="22"/>
    <n v="13"/>
    <n v="286"/>
  </r>
  <r>
    <d v="2022-07-12T00:00:00"/>
    <s v="Store C"/>
    <x v="1"/>
    <s v="Rep H"/>
    <s v="Product H"/>
    <n v="36"/>
    <n v="8"/>
    <n v="288"/>
  </r>
  <r>
    <d v="2022-07-28T00:00:00"/>
    <s v="Store B"/>
    <x v="2"/>
    <s v="Rep H"/>
    <s v="Product I"/>
    <n v="6"/>
    <n v="11"/>
    <n v="66"/>
  </r>
  <r>
    <d v="2022-03-13T00:00:00"/>
    <s v="Store F"/>
    <x v="2"/>
    <s v="Rep D"/>
    <s v="Product D"/>
    <n v="25"/>
    <n v="2"/>
    <n v="50"/>
  </r>
  <r>
    <d v="2022-09-24T00:00:00"/>
    <s v="Store I"/>
    <x v="2"/>
    <s v="Rep J"/>
    <s v="Product F"/>
    <n v="28"/>
    <n v="10"/>
    <n v="280"/>
  </r>
  <r>
    <d v="2022-08-25T00:00:00"/>
    <s v="Store E"/>
    <x v="2"/>
    <s v="Rep E"/>
    <s v="Product G"/>
    <n v="12"/>
    <n v="19"/>
    <n v="228"/>
  </r>
  <r>
    <d v="2022-04-10T00:00:00"/>
    <s v="Store C"/>
    <x v="1"/>
    <s v="Rep H"/>
    <s v="Product J"/>
    <n v="16"/>
    <n v="13"/>
    <n v="208"/>
  </r>
  <r>
    <d v="2022-08-12T00:00:00"/>
    <s v="Store J"/>
    <x v="4"/>
    <s v="Rep C"/>
    <s v="Product I"/>
    <n v="34"/>
    <n v="11"/>
    <n v="374"/>
  </r>
  <r>
    <d v="2022-03-23T00:00:00"/>
    <s v="Store H"/>
    <x v="3"/>
    <s v="Rep F"/>
    <s v="Product D"/>
    <n v="36"/>
    <n v="2"/>
    <n v="72"/>
  </r>
  <r>
    <d v="2022-06-13T00:00:00"/>
    <s v="Store H"/>
    <x v="3"/>
    <s v="Rep E"/>
    <s v="Product H"/>
    <n v="7"/>
    <n v="8"/>
    <n v="56"/>
  </r>
  <r>
    <d v="2022-06-13T00:00:00"/>
    <s v="Store G"/>
    <x v="2"/>
    <s v="Rep H"/>
    <s v="Product I"/>
    <n v="49"/>
    <n v="11"/>
    <n v="539"/>
  </r>
  <r>
    <d v="2022-07-07T00:00:00"/>
    <s v="Store D"/>
    <x v="2"/>
    <s v="Rep J"/>
    <s v="Product B"/>
    <n v="21"/>
    <n v="15"/>
    <n v="315"/>
  </r>
  <r>
    <d v="2022-09-05T00:00:00"/>
    <s v="Store B"/>
    <x v="2"/>
    <s v="Rep G"/>
    <s v="Product A"/>
    <n v="32"/>
    <n v="5"/>
    <n v="160"/>
  </r>
  <r>
    <d v="2022-02-24T00:00:00"/>
    <s v="Store A"/>
    <x v="0"/>
    <s v="Rep C"/>
    <s v="Product A"/>
    <n v="26"/>
    <n v="5"/>
    <n v="130"/>
  </r>
  <r>
    <d v="2022-03-02T00:00:00"/>
    <s v="Store J"/>
    <x v="4"/>
    <s v="Rep I"/>
    <s v="Product D"/>
    <n v="49"/>
    <n v="2"/>
    <n v="98"/>
  </r>
  <r>
    <d v="2022-05-09T00:00:00"/>
    <s v="Store H"/>
    <x v="3"/>
    <s v="Rep A"/>
    <s v="Product B"/>
    <n v="30"/>
    <n v="15"/>
    <n v="450"/>
  </r>
  <r>
    <d v="2022-05-13T00:00:00"/>
    <s v="Store B"/>
    <x v="2"/>
    <s v="Rep A"/>
    <s v="Product G"/>
    <n v="31"/>
    <n v="19"/>
    <n v="589"/>
  </r>
  <r>
    <d v="2022-03-22T00:00:00"/>
    <s v="Store B"/>
    <x v="2"/>
    <s v="Rep F"/>
    <s v="Product H"/>
    <n v="48"/>
    <n v="8"/>
    <n v="384"/>
  </r>
  <r>
    <d v="2022-05-04T00:00:00"/>
    <s v="Store J"/>
    <x v="4"/>
    <s v="Rep A"/>
    <s v="Product E"/>
    <n v="8"/>
    <n v="25"/>
    <n v="200"/>
  </r>
  <r>
    <d v="2022-02-17T00:00:00"/>
    <s v="Store E"/>
    <x v="2"/>
    <s v="Rep J"/>
    <s v="Product E"/>
    <n v="40"/>
    <n v="25"/>
    <n v="1000"/>
  </r>
  <r>
    <d v="2022-07-25T00:00:00"/>
    <s v="Store E"/>
    <x v="2"/>
    <s v="Rep B"/>
    <s v="Product G"/>
    <n v="2"/>
    <n v="19"/>
    <n v="38"/>
  </r>
  <r>
    <d v="2022-08-17T00:00:00"/>
    <s v="Store B"/>
    <x v="2"/>
    <s v="Rep H"/>
    <s v="Product C"/>
    <n v="3"/>
    <n v="50"/>
    <n v="150"/>
  </r>
  <r>
    <d v="2022-05-27T00:00:00"/>
    <s v="Store J"/>
    <x v="4"/>
    <s v="Rep A"/>
    <s v="Product I"/>
    <n v="18"/>
    <n v="11"/>
    <n v="198"/>
  </r>
  <r>
    <d v="2022-06-06T00:00:00"/>
    <s v="Store C"/>
    <x v="1"/>
    <s v="Rep J"/>
    <s v="Product B"/>
    <n v="28"/>
    <n v="15"/>
    <n v="420"/>
  </r>
  <r>
    <d v="2022-07-01T00:00:00"/>
    <s v="Store E"/>
    <x v="2"/>
    <s v="Rep A"/>
    <s v="Product A"/>
    <n v="25"/>
    <n v="5"/>
    <n v="125"/>
  </r>
  <r>
    <d v="2022-04-12T00:00:00"/>
    <s v="Store D"/>
    <x v="2"/>
    <s v="Rep F"/>
    <s v="Product C"/>
    <n v="9"/>
    <n v="50"/>
    <n v="450"/>
  </r>
  <r>
    <d v="2022-03-10T00:00:00"/>
    <s v="Store J"/>
    <x v="4"/>
    <s v="Rep G"/>
    <s v="Product B"/>
    <n v="37"/>
    <n v="15"/>
    <n v="555"/>
  </r>
  <r>
    <d v="2022-03-04T00:00:00"/>
    <s v="Store E"/>
    <x v="2"/>
    <s v="Rep C"/>
    <s v="Product D"/>
    <n v="19"/>
    <n v="2"/>
    <n v="38"/>
  </r>
  <r>
    <d v="2022-01-14T00:00:00"/>
    <s v="Store H"/>
    <x v="3"/>
    <s v="Rep A"/>
    <s v="Product B"/>
    <n v="21"/>
    <n v="15"/>
    <n v="315"/>
  </r>
  <r>
    <d v="2022-07-10T00:00:00"/>
    <s v="Store I"/>
    <x v="2"/>
    <s v="Rep H"/>
    <s v="Product I"/>
    <n v="6"/>
    <n v="11"/>
    <n v="66"/>
  </r>
  <r>
    <d v="2022-04-25T00:00:00"/>
    <s v="Store J"/>
    <x v="4"/>
    <s v="Rep D"/>
    <s v="Product F"/>
    <n v="38"/>
    <n v="10"/>
    <n v="380"/>
  </r>
  <r>
    <d v="2022-01-21T00:00:00"/>
    <s v="Store J"/>
    <x v="4"/>
    <s v="Rep A"/>
    <s v="Product A"/>
    <n v="2"/>
    <n v="5"/>
    <n v="10"/>
  </r>
  <r>
    <d v="2022-03-10T00:00:00"/>
    <s v="Store D"/>
    <x v="2"/>
    <s v="Rep J"/>
    <s v="Product J"/>
    <n v="19"/>
    <n v="13"/>
    <n v="247"/>
  </r>
  <r>
    <d v="2022-05-10T00:00:00"/>
    <s v="Store B"/>
    <x v="2"/>
    <s v="Rep D"/>
    <s v="Product C"/>
    <n v="14"/>
    <n v="50"/>
    <n v="700"/>
  </r>
  <r>
    <d v="2022-05-28T00:00:00"/>
    <s v="Store B"/>
    <x v="2"/>
    <s v="Rep I"/>
    <s v="Product E"/>
    <n v="26"/>
    <n v="25"/>
    <n v="650"/>
  </r>
  <r>
    <d v="2022-03-24T00:00:00"/>
    <s v="Store D"/>
    <x v="2"/>
    <s v="Rep A"/>
    <s v="Product B"/>
    <n v="7"/>
    <n v="15"/>
    <n v="105"/>
  </r>
  <r>
    <d v="2022-05-06T00:00:00"/>
    <s v="Store G"/>
    <x v="2"/>
    <s v="Rep D"/>
    <s v="Product J"/>
    <n v="34"/>
    <n v="13"/>
    <n v="442"/>
  </r>
  <r>
    <d v="2022-02-04T00:00:00"/>
    <s v="Store I"/>
    <x v="2"/>
    <s v="Rep I"/>
    <s v="Product F"/>
    <n v="26"/>
    <n v="10"/>
    <n v="260"/>
  </r>
  <r>
    <d v="2022-04-11T00:00:00"/>
    <s v="Store J"/>
    <x v="4"/>
    <s v="Rep B"/>
    <s v="Product D"/>
    <n v="33"/>
    <n v="2"/>
    <n v="66"/>
  </r>
  <r>
    <d v="2022-09-04T00:00:00"/>
    <s v="Store G"/>
    <x v="2"/>
    <s v="Rep D"/>
    <s v="Product H"/>
    <n v="32"/>
    <n v="8"/>
    <n v="256"/>
  </r>
  <r>
    <d v="2022-02-15T00:00:00"/>
    <s v="Store A"/>
    <x v="0"/>
    <s v="Rep G"/>
    <s v="Product D"/>
    <n v="3"/>
    <n v="2"/>
    <n v="6"/>
  </r>
  <r>
    <d v="2022-08-21T00:00:00"/>
    <s v="Store G"/>
    <x v="2"/>
    <s v="Rep J"/>
    <s v="Product H"/>
    <n v="21"/>
    <n v="8"/>
    <n v="168"/>
  </r>
  <r>
    <d v="2022-01-29T00:00:00"/>
    <s v="Store B"/>
    <x v="2"/>
    <s v="Rep A"/>
    <s v="Product C"/>
    <n v="45"/>
    <n v="50"/>
    <n v="2250"/>
  </r>
  <r>
    <d v="2022-01-10T00:00:00"/>
    <s v="Store A"/>
    <x v="0"/>
    <s v="Rep B"/>
    <s v="Product G"/>
    <n v="12"/>
    <n v="19"/>
    <n v="228"/>
  </r>
  <r>
    <d v="2022-07-18T00:00:00"/>
    <s v="Store E"/>
    <x v="2"/>
    <s v="Rep E"/>
    <s v="Product I"/>
    <n v="21"/>
    <n v="11"/>
    <n v="231"/>
  </r>
  <r>
    <d v="2022-03-03T00:00:00"/>
    <s v="Store C"/>
    <x v="1"/>
    <s v="Rep E"/>
    <s v="Product A"/>
    <n v="47"/>
    <n v="5"/>
    <n v="235"/>
  </r>
  <r>
    <d v="2022-07-30T00:00:00"/>
    <s v="Store E"/>
    <x v="2"/>
    <s v="Rep D"/>
    <s v="Product G"/>
    <n v="2"/>
    <n v="19"/>
    <n v="38"/>
  </r>
  <r>
    <d v="2022-05-21T00:00:00"/>
    <s v="Store B"/>
    <x v="2"/>
    <s v="Rep E"/>
    <s v="Product E"/>
    <n v="42"/>
    <n v="25"/>
    <n v="1050"/>
  </r>
  <r>
    <d v="2022-05-09T00:00:00"/>
    <s v="Store E"/>
    <x v="2"/>
    <s v="Rep J"/>
    <s v="Product A"/>
    <n v="48"/>
    <n v="5"/>
    <n v="240"/>
  </r>
  <r>
    <d v="2022-07-09T00:00:00"/>
    <s v="Store I"/>
    <x v="2"/>
    <s v="Rep E"/>
    <s v="Product A"/>
    <n v="26"/>
    <n v="5"/>
    <n v="130"/>
  </r>
  <r>
    <d v="2022-01-11T00:00:00"/>
    <s v="Store J"/>
    <x v="4"/>
    <s v="Rep J"/>
    <s v="Product J"/>
    <n v="10"/>
    <n v="13"/>
    <n v="130"/>
  </r>
  <r>
    <d v="2022-09-17T00:00:00"/>
    <s v="Store G"/>
    <x v="2"/>
    <s v="Rep H"/>
    <s v="Product B"/>
    <n v="10"/>
    <n v="15"/>
    <n v="150"/>
  </r>
  <r>
    <d v="2022-03-16T00:00:00"/>
    <s v="Store C"/>
    <x v="1"/>
    <s v="Rep B"/>
    <s v="Product E"/>
    <n v="1"/>
    <n v="25"/>
    <n v="25"/>
  </r>
  <r>
    <d v="2022-07-12T00:00:00"/>
    <s v="Store C"/>
    <x v="1"/>
    <s v="Rep I"/>
    <s v="Product B"/>
    <n v="2"/>
    <n v="15"/>
    <n v="30"/>
  </r>
  <r>
    <d v="2022-06-30T00:00:00"/>
    <s v="Store I"/>
    <x v="2"/>
    <s v="Rep H"/>
    <s v="Product C"/>
    <n v="37"/>
    <n v="50"/>
    <n v="1850"/>
  </r>
  <r>
    <d v="2022-07-06T00:00:00"/>
    <s v="Store C"/>
    <x v="1"/>
    <s v="Rep H"/>
    <s v="Product D"/>
    <n v="35"/>
    <n v="2"/>
    <n v="70"/>
  </r>
  <r>
    <d v="2022-03-31T00:00:00"/>
    <s v="Store I"/>
    <x v="2"/>
    <s v="Rep F"/>
    <s v="Product F"/>
    <n v="43"/>
    <n v="10"/>
    <n v="430"/>
  </r>
  <r>
    <d v="2022-07-28T00:00:00"/>
    <s v="Store B"/>
    <x v="2"/>
    <s v="Rep J"/>
    <s v="Product G"/>
    <n v="34"/>
    <n v="19"/>
    <n v="646"/>
  </r>
  <r>
    <d v="2022-02-15T00:00:00"/>
    <s v="Store D"/>
    <x v="2"/>
    <s v="Rep H"/>
    <s v="Product G"/>
    <n v="6"/>
    <n v="19"/>
    <n v="114"/>
  </r>
  <r>
    <d v="2022-02-26T00:00:00"/>
    <s v="Store A"/>
    <x v="0"/>
    <s v="Rep C"/>
    <s v="Product H"/>
    <n v="36"/>
    <n v="8"/>
    <n v="288"/>
  </r>
  <r>
    <d v="2022-06-30T00:00:00"/>
    <s v="Store H"/>
    <x v="3"/>
    <s v="Rep C"/>
    <s v="Product E"/>
    <n v="7"/>
    <n v="25"/>
    <n v="175"/>
  </r>
  <r>
    <d v="2022-09-08T00:00:00"/>
    <s v="Store F"/>
    <x v="2"/>
    <s v="Rep H"/>
    <s v="Product I"/>
    <n v="36"/>
    <n v="11"/>
    <n v="396"/>
  </r>
  <r>
    <d v="2022-05-31T00:00:00"/>
    <s v="Store J"/>
    <x v="4"/>
    <s v="Rep B"/>
    <s v="Product G"/>
    <n v="36"/>
    <n v="19"/>
    <n v="684"/>
  </r>
  <r>
    <d v="2022-05-12T00:00:00"/>
    <s v="Store C"/>
    <x v="1"/>
    <s v="Rep D"/>
    <s v="Product E"/>
    <n v="27"/>
    <n v="25"/>
    <n v="675"/>
  </r>
  <r>
    <d v="2022-04-10T00:00:00"/>
    <s v="Store J"/>
    <x v="4"/>
    <s v="Rep G"/>
    <s v="Product J"/>
    <n v="45"/>
    <n v="13"/>
    <n v="585"/>
  </r>
  <r>
    <d v="2022-03-02T00:00:00"/>
    <s v="Store H"/>
    <x v="3"/>
    <s v="Rep C"/>
    <s v="Product D"/>
    <n v="17"/>
    <n v="2"/>
    <n v="34"/>
  </r>
  <r>
    <d v="2022-03-26T00:00:00"/>
    <s v="Store G"/>
    <x v="2"/>
    <s v="Rep A"/>
    <s v="Product H"/>
    <n v="37"/>
    <n v="8"/>
    <n v="296"/>
  </r>
  <r>
    <d v="2022-09-09T00:00:00"/>
    <s v="Store H"/>
    <x v="3"/>
    <s v="Rep C"/>
    <s v="Product F"/>
    <n v="4"/>
    <n v="10"/>
    <n v="40"/>
  </r>
  <r>
    <d v="2022-04-03T00:00:00"/>
    <s v="Store G"/>
    <x v="2"/>
    <s v="Rep A"/>
    <s v="Product G"/>
    <n v="3"/>
    <n v="19"/>
    <n v="57"/>
  </r>
  <r>
    <d v="2022-09-08T00:00:00"/>
    <s v="Store J"/>
    <x v="4"/>
    <s v="Rep I"/>
    <s v="Product D"/>
    <n v="37"/>
    <n v="2"/>
    <n v="74"/>
  </r>
  <r>
    <d v="2022-01-24T00:00:00"/>
    <s v="Store G"/>
    <x v="2"/>
    <s v="Rep A"/>
    <s v="Product E"/>
    <n v="16"/>
    <n v="25"/>
    <n v="400"/>
  </r>
  <r>
    <d v="2022-09-12T00:00:00"/>
    <s v="Store A"/>
    <x v="0"/>
    <s v="Rep G"/>
    <s v="Product B"/>
    <n v="10"/>
    <n v="15"/>
    <n v="150"/>
  </r>
  <r>
    <d v="2022-04-06T00:00:00"/>
    <s v="Store D"/>
    <x v="2"/>
    <s v="Rep A"/>
    <s v="Product G"/>
    <n v="43"/>
    <n v="19"/>
    <n v="817"/>
  </r>
  <r>
    <d v="2022-07-25T00:00:00"/>
    <s v="Store I"/>
    <x v="2"/>
    <s v="Rep B"/>
    <s v="Product C"/>
    <n v="38"/>
    <n v="50"/>
    <n v="1900"/>
  </r>
  <r>
    <d v="2022-09-21T00:00:00"/>
    <s v="Store G"/>
    <x v="2"/>
    <s v="Rep E"/>
    <s v="Product A"/>
    <n v="43"/>
    <n v="5"/>
    <n v="215"/>
  </r>
  <r>
    <d v="2022-08-27T00:00:00"/>
    <s v="Store J"/>
    <x v="4"/>
    <s v="Rep J"/>
    <s v="Product E"/>
    <n v="34"/>
    <n v="25"/>
    <n v="850"/>
  </r>
  <r>
    <d v="2022-01-17T00:00:00"/>
    <s v="Store H"/>
    <x v="3"/>
    <s v="Rep E"/>
    <s v="Product G"/>
    <n v="35"/>
    <n v="19"/>
    <n v="665"/>
  </r>
  <r>
    <d v="2022-09-25T00:00:00"/>
    <s v="Store F"/>
    <x v="2"/>
    <s v="Rep J"/>
    <s v="Product A"/>
    <n v="6"/>
    <n v="5"/>
    <n v="30"/>
  </r>
  <r>
    <d v="2022-07-25T00:00:00"/>
    <s v="Store C"/>
    <x v="1"/>
    <s v="Rep H"/>
    <s v="Product C"/>
    <n v="19"/>
    <n v="50"/>
    <n v="950"/>
  </r>
  <r>
    <d v="2022-05-29T00:00:00"/>
    <s v="Store D"/>
    <x v="2"/>
    <s v="Rep C"/>
    <s v="Product D"/>
    <n v="12"/>
    <n v="2"/>
    <n v="24"/>
  </r>
  <r>
    <d v="2022-01-18T00:00:00"/>
    <s v="Store D"/>
    <x v="2"/>
    <s v="Rep F"/>
    <s v="Product I"/>
    <n v="45"/>
    <n v="11"/>
    <n v="495"/>
  </r>
  <r>
    <d v="2022-02-11T00:00:00"/>
    <s v="Store A"/>
    <x v="0"/>
    <s v="Rep H"/>
    <s v="Product F"/>
    <n v="17"/>
    <n v="10"/>
    <n v="170"/>
  </r>
  <r>
    <d v="2022-08-14T00:00:00"/>
    <s v="Store G"/>
    <x v="2"/>
    <s v="Rep H"/>
    <s v="Product D"/>
    <n v="25"/>
    <n v="2"/>
    <n v="50"/>
  </r>
  <r>
    <d v="2022-05-31T00:00:00"/>
    <s v="Store C"/>
    <x v="1"/>
    <s v="Rep J"/>
    <s v="Product D"/>
    <n v="31"/>
    <n v="2"/>
    <n v="62"/>
  </r>
  <r>
    <d v="2022-09-06T00:00:00"/>
    <s v="Store J"/>
    <x v="4"/>
    <s v="Rep I"/>
    <s v="Product B"/>
    <n v="15"/>
    <n v="15"/>
    <n v="225"/>
  </r>
  <r>
    <d v="2022-02-01T00:00:00"/>
    <s v="Store B"/>
    <x v="2"/>
    <s v="Rep C"/>
    <s v="Product H"/>
    <n v="44"/>
    <n v="8"/>
    <n v="352"/>
  </r>
  <r>
    <d v="2022-07-19T00:00:00"/>
    <s v="Store D"/>
    <x v="2"/>
    <s v="Rep I"/>
    <s v="Product I"/>
    <n v="11"/>
    <n v="11"/>
    <n v="121"/>
  </r>
  <r>
    <d v="2022-08-09T00:00:00"/>
    <s v="Store F"/>
    <x v="2"/>
    <s v="Rep F"/>
    <s v="Product A"/>
    <n v="17"/>
    <n v="5"/>
    <n v="85"/>
  </r>
  <r>
    <d v="2022-02-25T00:00:00"/>
    <s v="Store J"/>
    <x v="4"/>
    <s v="Rep D"/>
    <s v="Product G"/>
    <n v="19"/>
    <n v="19"/>
    <n v="361"/>
  </r>
  <r>
    <d v="2022-09-24T00:00:00"/>
    <s v="Store D"/>
    <x v="2"/>
    <s v="Rep G"/>
    <s v="Product E"/>
    <n v="7"/>
    <n v="25"/>
    <n v="175"/>
  </r>
  <r>
    <d v="2022-05-18T00:00:00"/>
    <s v="Store E"/>
    <x v="2"/>
    <s v="Rep G"/>
    <s v="Product F"/>
    <n v="15"/>
    <n v="10"/>
    <n v="150"/>
  </r>
  <r>
    <d v="2022-05-07T00:00:00"/>
    <s v="Store C"/>
    <x v="1"/>
    <s v="Rep D"/>
    <s v="Product C"/>
    <n v="4"/>
    <n v="50"/>
    <n v="200"/>
  </r>
  <r>
    <d v="2022-03-12T00:00:00"/>
    <s v="Store C"/>
    <x v="1"/>
    <s v="Rep E"/>
    <s v="Product H"/>
    <n v="12"/>
    <n v="8"/>
    <n v="96"/>
  </r>
  <r>
    <d v="2022-04-21T00:00:00"/>
    <s v="Store F"/>
    <x v="2"/>
    <s v="Rep B"/>
    <s v="Product D"/>
    <n v="50"/>
    <n v="2"/>
    <n v="100"/>
  </r>
  <r>
    <d v="2022-09-09T00:00:00"/>
    <s v="Store J"/>
    <x v="4"/>
    <s v="Rep A"/>
    <s v="Product E"/>
    <n v="13"/>
    <n v="25"/>
    <n v="325"/>
  </r>
  <r>
    <d v="2022-09-12T00:00:00"/>
    <s v="Store C"/>
    <x v="1"/>
    <s v="Rep B"/>
    <s v="Product H"/>
    <n v="42"/>
    <n v="8"/>
    <n v="336"/>
  </r>
  <r>
    <d v="2022-05-06T00:00:00"/>
    <s v="Store B"/>
    <x v="2"/>
    <s v="Rep A"/>
    <s v="Product H"/>
    <n v="27"/>
    <n v="8"/>
    <n v="216"/>
  </r>
  <r>
    <d v="2022-02-20T00:00:00"/>
    <s v="Store D"/>
    <x v="2"/>
    <s v="Rep I"/>
    <s v="Product I"/>
    <n v="37"/>
    <n v="11"/>
    <n v="407"/>
  </r>
  <r>
    <d v="2022-08-05T00:00:00"/>
    <s v="Store J"/>
    <x v="4"/>
    <s v="Rep F"/>
    <s v="Product F"/>
    <n v="1"/>
    <n v="10"/>
    <n v="10"/>
  </r>
  <r>
    <d v="2022-04-02T00:00:00"/>
    <s v="Store D"/>
    <x v="2"/>
    <s v="Rep B"/>
    <s v="Product G"/>
    <n v="28"/>
    <n v="19"/>
    <n v="532"/>
  </r>
  <r>
    <d v="2022-07-14T00:00:00"/>
    <s v="Store E"/>
    <x v="2"/>
    <s v="Rep G"/>
    <s v="Product D"/>
    <n v="15"/>
    <n v="2"/>
    <n v="30"/>
  </r>
  <r>
    <d v="2022-01-02T00:00:00"/>
    <s v="Store F"/>
    <x v="2"/>
    <s v="Rep F"/>
    <s v="Product H"/>
    <n v="16"/>
    <n v="8"/>
    <n v="128"/>
  </r>
  <r>
    <d v="2022-01-20T00:00:00"/>
    <s v="Store I"/>
    <x v="2"/>
    <s v="Rep E"/>
    <s v="Product G"/>
    <n v="7"/>
    <n v="19"/>
    <n v="133"/>
  </r>
  <r>
    <d v="2022-02-13T00:00:00"/>
    <s v="Store H"/>
    <x v="3"/>
    <s v="Rep I"/>
    <s v="Product B"/>
    <n v="14"/>
    <n v="15"/>
    <n v="210"/>
  </r>
  <r>
    <d v="2022-01-20T00:00:00"/>
    <s v="Store I"/>
    <x v="2"/>
    <s v="Rep E"/>
    <s v="Product C"/>
    <n v="27"/>
    <n v="50"/>
    <n v="1350"/>
  </r>
  <r>
    <d v="2022-07-21T00:00:00"/>
    <s v="Store I"/>
    <x v="2"/>
    <s v="Rep C"/>
    <s v="Product F"/>
    <n v="46"/>
    <n v="10"/>
    <n v="460"/>
  </r>
  <r>
    <d v="2022-05-02T00:00:00"/>
    <s v="Store G"/>
    <x v="2"/>
    <s v="Rep D"/>
    <s v="Product I"/>
    <n v="15"/>
    <n v="11"/>
    <n v="165"/>
  </r>
  <r>
    <d v="2022-01-16T00:00:00"/>
    <s v="Store G"/>
    <x v="2"/>
    <s v="Rep F"/>
    <s v="Product A"/>
    <n v="8"/>
    <n v="5"/>
    <n v="40"/>
  </r>
  <r>
    <d v="2022-07-25T00:00:00"/>
    <s v="Store F"/>
    <x v="2"/>
    <s v="Rep C"/>
    <s v="Product B"/>
    <n v="48"/>
    <n v="15"/>
    <n v="720"/>
  </r>
  <r>
    <d v="2022-06-02T00:00:00"/>
    <s v="Store D"/>
    <x v="2"/>
    <s v="Rep H"/>
    <s v="Product F"/>
    <n v="21"/>
    <n v="10"/>
    <n v="210"/>
  </r>
  <r>
    <d v="2022-04-14T00:00:00"/>
    <s v="Store C"/>
    <x v="1"/>
    <s v="Rep D"/>
    <s v="Product G"/>
    <n v="12"/>
    <n v="19"/>
    <n v="228"/>
  </r>
  <r>
    <d v="2022-08-27T00:00:00"/>
    <s v="Store B"/>
    <x v="2"/>
    <s v="Rep A"/>
    <s v="Product H"/>
    <n v="39"/>
    <n v="8"/>
    <n v="312"/>
  </r>
  <r>
    <d v="2022-09-23T00:00:00"/>
    <s v="Store I"/>
    <x v="2"/>
    <s v="Rep B"/>
    <s v="Product C"/>
    <n v="41"/>
    <n v="50"/>
    <n v="2050"/>
  </r>
  <r>
    <d v="2022-08-06T00:00:00"/>
    <s v="Store G"/>
    <x v="2"/>
    <s v="Rep G"/>
    <s v="Product H"/>
    <n v="25"/>
    <n v="8"/>
    <n v="200"/>
  </r>
  <r>
    <d v="2022-03-15T00:00:00"/>
    <s v="Store E"/>
    <x v="2"/>
    <s v="Rep E"/>
    <s v="Product F"/>
    <n v="25"/>
    <n v="10"/>
    <n v="250"/>
  </r>
  <r>
    <d v="2022-01-20T00:00:00"/>
    <s v="Store E"/>
    <x v="2"/>
    <s v="Rep C"/>
    <s v="Product I"/>
    <n v="33"/>
    <n v="11"/>
    <n v="363"/>
  </r>
  <r>
    <d v="2022-08-20T00:00:00"/>
    <s v="Store F"/>
    <x v="2"/>
    <s v="Rep C"/>
    <s v="Product E"/>
    <n v="48"/>
    <n v="25"/>
    <n v="1200"/>
  </r>
  <r>
    <d v="2022-08-07T00:00:00"/>
    <s v="Store C"/>
    <x v="1"/>
    <s v="Rep C"/>
    <s v="Product I"/>
    <n v="50"/>
    <n v="11"/>
    <n v="550"/>
  </r>
  <r>
    <d v="2022-02-13T00:00:00"/>
    <s v="Store A"/>
    <x v="0"/>
    <s v="Rep C"/>
    <s v="Product A"/>
    <n v="33"/>
    <n v="5"/>
    <n v="165"/>
  </r>
  <r>
    <d v="2022-08-20T00:00:00"/>
    <s v="Store D"/>
    <x v="2"/>
    <s v="Rep E"/>
    <s v="Product J"/>
    <n v="48"/>
    <n v="13"/>
    <n v="624"/>
  </r>
  <r>
    <d v="2022-06-04T00:00:00"/>
    <s v="Store G"/>
    <x v="2"/>
    <s v="Rep D"/>
    <s v="Product B"/>
    <n v="45"/>
    <n v="15"/>
    <n v="675"/>
  </r>
  <r>
    <d v="2022-01-11T00:00:00"/>
    <s v="Store J"/>
    <x v="4"/>
    <s v="Rep E"/>
    <s v="Product I"/>
    <n v="43"/>
    <n v="11"/>
    <n v="473"/>
  </r>
  <r>
    <d v="2022-05-17T00:00:00"/>
    <s v="Store B"/>
    <x v="2"/>
    <s v="Rep E"/>
    <s v="Product J"/>
    <n v="26"/>
    <n v="13"/>
    <n v="338"/>
  </r>
  <r>
    <d v="2022-04-29T00:00:00"/>
    <s v="Store E"/>
    <x v="2"/>
    <s v="Rep J"/>
    <s v="Product E"/>
    <n v="23"/>
    <n v="25"/>
    <n v="575"/>
  </r>
  <r>
    <d v="2022-05-10T00:00:00"/>
    <s v="Store J"/>
    <x v="4"/>
    <s v="Rep C"/>
    <s v="Product I"/>
    <n v="28"/>
    <n v="11"/>
    <n v="308"/>
  </r>
  <r>
    <d v="2022-04-06T00:00:00"/>
    <s v="Store C"/>
    <x v="1"/>
    <s v="Rep F"/>
    <s v="Product G"/>
    <n v="39"/>
    <n v="19"/>
    <n v="741"/>
  </r>
  <r>
    <d v="2022-04-22T00:00:00"/>
    <s v="Store E"/>
    <x v="2"/>
    <s v="Rep A"/>
    <s v="Product B"/>
    <n v="44"/>
    <n v="15"/>
    <n v="660"/>
  </r>
  <r>
    <d v="2022-05-30T00:00:00"/>
    <s v="Store I"/>
    <x v="2"/>
    <s v="Rep D"/>
    <s v="Product H"/>
    <n v="33"/>
    <n v="8"/>
    <n v="264"/>
  </r>
  <r>
    <d v="2022-08-14T00:00:00"/>
    <s v="Store F"/>
    <x v="2"/>
    <s v="Rep B"/>
    <s v="Product C"/>
    <n v="19"/>
    <n v="50"/>
    <n v="950"/>
  </r>
  <r>
    <d v="2022-05-25T00:00:00"/>
    <s v="Store H"/>
    <x v="3"/>
    <s v="Rep A"/>
    <s v="Product B"/>
    <n v="49"/>
    <n v="15"/>
    <n v="735"/>
  </r>
  <r>
    <d v="2022-04-17T00:00:00"/>
    <s v="Store I"/>
    <x v="2"/>
    <s v="Rep F"/>
    <s v="Product A"/>
    <n v="8"/>
    <n v="5"/>
    <n v="40"/>
  </r>
  <r>
    <d v="2022-08-18T00:00:00"/>
    <s v="Store I"/>
    <x v="2"/>
    <s v="Rep F"/>
    <s v="Product J"/>
    <n v="36"/>
    <n v="13"/>
    <n v="468"/>
  </r>
  <r>
    <d v="2022-02-04T00:00:00"/>
    <s v="Store A"/>
    <x v="0"/>
    <s v="Rep H"/>
    <s v="Product F"/>
    <n v="29"/>
    <n v="10"/>
    <n v="290"/>
  </r>
  <r>
    <d v="2022-06-11T00:00:00"/>
    <s v="Store H"/>
    <x v="3"/>
    <s v="Rep J"/>
    <s v="Product H"/>
    <n v="13"/>
    <n v="8"/>
    <n v="104"/>
  </r>
  <r>
    <d v="2022-01-01T00:00:00"/>
    <s v="Store C"/>
    <x v="1"/>
    <s v="Rep C"/>
    <s v="Product C"/>
    <n v="1"/>
    <n v="50"/>
    <n v="50"/>
  </r>
  <r>
    <d v="2022-09-13T00:00:00"/>
    <s v="Store E"/>
    <x v="2"/>
    <s v="Rep I"/>
    <s v="Product G"/>
    <n v="18"/>
    <n v="19"/>
    <n v="342"/>
  </r>
  <r>
    <d v="2022-06-26T00:00:00"/>
    <s v="Store C"/>
    <x v="1"/>
    <s v="Rep G"/>
    <s v="Product C"/>
    <n v="23"/>
    <n v="50"/>
    <n v="1150"/>
  </r>
  <r>
    <d v="2022-03-20T00:00:00"/>
    <s v="Store J"/>
    <x v="4"/>
    <s v="Rep C"/>
    <s v="Product B"/>
    <n v="36"/>
    <n v="15"/>
    <n v="540"/>
  </r>
  <r>
    <d v="2022-04-10T00:00:00"/>
    <s v="Store G"/>
    <x v="2"/>
    <s v="Rep G"/>
    <s v="Product E"/>
    <n v="39"/>
    <n v="25"/>
    <n v="975"/>
  </r>
  <r>
    <d v="2022-08-10T00:00:00"/>
    <s v="Store F"/>
    <x v="2"/>
    <s v="Rep H"/>
    <s v="Product F"/>
    <n v="45"/>
    <n v="10"/>
    <n v="450"/>
  </r>
  <r>
    <d v="2022-08-04T00:00:00"/>
    <s v="Store A"/>
    <x v="0"/>
    <s v="Rep I"/>
    <s v="Product C"/>
    <n v="3"/>
    <n v="50"/>
    <n v="150"/>
  </r>
  <r>
    <d v="2022-04-10T00:00:00"/>
    <s v="Store F"/>
    <x v="2"/>
    <s v="Rep E"/>
    <s v="Product H"/>
    <n v="6"/>
    <n v="8"/>
    <n v="48"/>
  </r>
  <r>
    <d v="2022-01-13T00:00:00"/>
    <s v="Store G"/>
    <x v="2"/>
    <s v="Rep F"/>
    <s v="Product H"/>
    <n v="29"/>
    <n v="8"/>
    <n v="232"/>
  </r>
  <r>
    <d v="2022-03-11T00:00:00"/>
    <s v="Store D"/>
    <x v="2"/>
    <s v="Rep I"/>
    <s v="Product F"/>
    <n v="41"/>
    <n v="10"/>
    <n v="410"/>
  </r>
  <r>
    <d v="2022-02-22T00:00:00"/>
    <s v="Store J"/>
    <x v="4"/>
    <s v="Rep E"/>
    <s v="Product F"/>
    <n v="18"/>
    <n v="10"/>
    <n v="180"/>
  </r>
  <r>
    <d v="2022-04-27T00:00:00"/>
    <s v="Store G"/>
    <x v="2"/>
    <s v="Rep G"/>
    <s v="Product F"/>
    <n v="21"/>
    <n v="10"/>
    <n v="210"/>
  </r>
  <r>
    <d v="2022-06-03T00:00:00"/>
    <s v="Store J"/>
    <x v="4"/>
    <s v="Rep G"/>
    <s v="Product E"/>
    <n v="15"/>
    <n v="25"/>
    <n v="375"/>
  </r>
  <r>
    <d v="2022-04-10T00:00:00"/>
    <s v="Store H"/>
    <x v="3"/>
    <s v="Rep C"/>
    <s v="Product C"/>
    <n v="13"/>
    <n v="50"/>
    <n v="650"/>
  </r>
  <r>
    <d v="2022-06-03T00:00:00"/>
    <s v="Store H"/>
    <x v="3"/>
    <s v="Rep E"/>
    <s v="Product C"/>
    <n v="30"/>
    <n v="50"/>
    <n v="1500"/>
  </r>
  <r>
    <d v="2022-01-01T00:00:00"/>
    <s v="Store F"/>
    <x v="2"/>
    <s v="Rep D"/>
    <s v="Product B"/>
    <n v="16"/>
    <n v="15"/>
    <n v="240"/>
  </r>
  <r>
    <d v="2022-07-13T00:00:00"/>
    <s v="Store B"/>
    <x v="2"/>
    <s v="Rep J"/>
    <s v="Product I"/>
    <n v="7"/>
    <n v="11"/>
    <n v="77"/>
  </r>
  <r>
    <d v="2022-07-04T00:00:00"/>
    <s v="Store A"/>
    <x v="0"/>
    <s v="Rep I"/>
    <s v="Product C"/>
    <n v="47"/>
    <n v="50"/>
    <n v="2350"/>
  </r>
  <r>
    <d v="2022-02-14T00:00:00"/>
    <s v="Store B"/>
    <x v="2"/>
    <s v="Rep I"/>
    <s v="Product E"/>
    <n v="29"/>
    <n v="25"/>
    <n v="725"/>
  </r>
  <r>
    <d v="2022-05-25T00:00:00"/>
    <s v="Store C"/>
    <x v="1"/>
    <s v="Rep I"/>
    <s v="Product I"/>
    <n v="15"/>
    <n v="11"/>
    <n v="165"/>
  </r>
  <r>
    <d v="2022-07-03T00:00:00"/>
    <s v="Store B"/>
    <x v="2"/>
    <s v="Rep D"/>
    <s v="Product I"/>
    <n v="40"/>
    <n v="11"/>
    <n v="440"/>
  </r>
  <r>
    <d v="2022-06-04T00:00:00"/>
    <s v="Store D"/>
    <x v="2"/>
    <s v="Rep G"/>
    <s v="Product J"/>
    <n v="25"/>
    <n v="13"/>
    <n v="325"/>
  </r>
  <r>
    <d v="2022-03-05T00:00:00"/>
    <s v="Store J"/>
    <x v="4"/>
    <s v="Rep E"/>
    <s v="Product E"/>
    <n v="28"/>
    <n v="25"/>
    <n v="700"/>
  </r>
  <r>
    <d v="2022-04-15T00:00:00"/>
    <s v="Store C"/>
    <x v="1"/>
    <s v="Rep J"/>
    <s v="Product E"/>
    <n v="48"/>
    <n v="25"/>
    <n v="1200"/>
  </r>
  <r>
    <d v="2022-02-20T00:00:00"/>
    <s v="Store H"/>
    <x v="3"/>
    <s v="Rep E"/>
    <s v="Product F"/>
    <n v="2"/>
    <n v="10"/>
    <n v="20"/>
  </r>
  <r>
    <d v="2022-05-01T00:00:00"/>
    <s v="Store E"/>
    <x v="2"/>
    <s v="Rep H"/>
    <s v="Product J"/>
    <n v="20"/>
    <n v="13"/>
    <n v="260"/>
  </r>
  <r>
    <d v="2022-08-01T00:00:00"/>
    <s v="Store A"/>
    <x v="0"/>
    <s v="Rep D"/>
    <s v="Product B"/>
    <n v="17"/>
    <n v="15"/>
    <n v="255"/>
  </r>
  <r>
    <d v="2022-02-03T00:00:00"/>
    <s v="Store F"/>
    <x v="2"/>
    <s v="Rep G"/>
    <s v="Product D"/>
    <n v="24"/>
    <n v="2"/>
    <n v="48"/>
  </r>
  <r>
    <d v="2022-05-27T00:00:00"/>
    <s v="Store C"/>
    <x v="1"/>
    <s v="Rep G"/>
    <s v="Product E"/>
    <n v="38"/>
    <n v="25"/>
    <n v="950"/>
  </r>
  <r>
    <d v="2022-05-09T00:00:00"/>
    <s v="Store J"/>
    <x v="4"/>
    <s v="Rep J"/>
    <s v="Product E"/>
    <n v="40"/>
    <n v="25"/>
    <n v="1000"/>
  </r>
  <r>
    <d v="2022-07-15T00:00:00"/>
    <s v="Store G"/>
    <x v="2"/>
    <s v="Rep C"/>
    <s v="Product E"/>
    <n v="16"/>
    <n v="25"/>
    <n v="400"/>
  </r>
  <r>
    <d v="2022-09-27T00:00:00"/>
    <s v="Store B"/>
    <x v="2"/>
    <s v="Rep A"/>
    <s v="Product J"/>
    <n v="8"/>
    <n v="13"/>
    <n v="104"/>
  </r>
  <r>
    <d v="2022-09-12T00:00:00"/>
    <s v="Store E"/>
    <x v="2"/>
    <s v="Rep E"/>
    <s v="Product C"/>
    <n v="49"/>
    <n v="50"/>
    <n v="2450"/>
  </r>
  <r>
    <d v="2022-06-08T00:00:00"/>
    <s v="Store A"/>
    <x v="0"/>
    <s v="Rep E"/>
    <s v="Product B"/>
    <n v="34"/>
    <n v="15"/>
    <n v="510"/>
  </r>
  <r>
    <d v="2022-02-11T00:00:00"/>
    <s v="Store C"/>
    <x v="1"/>
    <s v="Rep G"/>
    <s v="Product F"/>
    <n v="12"/>
    <n v="10"/>
    <n v="120"/>
  </r>
  <r>
    <d v="2022-04-25T00:00:00"/>
    <s v="Store J"/>
    <x v="4"/>
    <s v="Rep C"/>
    <s v="Product A"/>
    <n v="6"/>
    <n v="5"/>
    <n v="30"/>
  </r>
  <r>
    <d v="2022-04-09T00:00:00"/>
    <s v="Store J"/>
    <x v="4"/>
    <s v="Rep F"/>
    <s v="Product B"/>
    <n v="42"/>
    <n v="15"/>
    <n v="630"/>
  </r>
  <r>
    <d v="2022-09-16T00:00:00"/>
    <s v="Store I"/>
    <x v="2"/>
    <s v="Rep A"/>
    <s v="Product G"/>
    <n v="36"/>
    <n v="19"/>
    <n v="684"/>
  </r>
  <r>
    <d v="2022-06-10T00:00:00"/>
    <s v="Store H"/>
    <x v="3"/>
    <s v="Rep D"/>
    <s v="Product F"/>
    <n v="38"/>
    <n v="10"/>
    <n v="380"/>
  </r>
  <r>
    <d v="2022-06-11T00:00:00"/>
    <s v="Store D"/>
    <x v="2"/>
    <s v="Rep J"/>
    <s v="Product C"/>
    <n v="9"/>
    <n v="50"/>
    <n v="450"/>
  </r>
  <r>
    <d v="2022-03-06T00:00:00"/>
    <s v="Store F"/>
    <x v="2"/>
    <s v="Rep F"/>
    <s v="Product C"/>
    <n v="42"/>
    <n v="50"/>
    <n v="2100"/>
  </r>
  <r>
    <d v="2022-01-24T00:00:00"/>
    <s v="Store C"/>
    <x v="1"/>
    <s v="Rep J"/>
    <s v="Product B"/>
    <n v="8"/>
    <n v="15"/>
    <n v="120"/>
  </r>
  <r>
    <d v="2022-05-13T00:00:00"/>
    <s v="Store I"/>
    <x v="2"/>
    <s v="Rep G"/>
    <s v="Product H"/>
    <n v="42"/>
    <n v="8"/>
    <n v="336"/>
  </r>
  <r>
    <d v="2022-03-08T00:00:00"/>
    <s v="Store E"/>
    <x v="2"/>
    <s v="Rep J"/>
    <s v="Product C"/>
    <n v="6"/>
    <n v="50"/>
    <n v="300"/>
  </r>
  <r>
    <d v="2022-07-18T00:00:00"/>
    <s v="Store I"/>
    <x v="2"/>
    <s v="Rep G"/>
    <s v="Product E"/>
    <n v="28"/>
    <n v="25"/>
    <n v="700"/>
  </r>
  <r>
    <d v="2022-04-25T00:00:00"/>
    <s v="Store J"/>
    <x v="4"/>
    <s v="Rep F"/>
    <s v="Product F"/>
    <n v="11"/>
    <n v="10"/>
    <n v="110"/>
  </r>
  <r>
    <d v="2022-09-11T00:00:00"/>
    <s v="Store B"/>
    <x v="2"/>
    <s v="Rep G"/>
    <s v="Product D"/>
    <n v="40"/>
    <n v="2"/>
    <n v="80"/>
  </r>
  <r>
    <d v="2022-05-18T00:00:00"/>
    <s v="Store B"/>
    <x v="2"/>
    <s v="Rep G"/>
    <s v="Product E"/>
    <n v="35"/>
    <n v="25"/>
    <n v="875"/>
  </r>
  <r>
    <d v="2022-07-08T00:00:00"/>
    <s v="Store A"/>
    <x v="0"/>
    <s v="Rep J"/>
    <s v="Product E"/>
    <n v="3"/>
    <n v="25"/>
    <n v="75"/>
  </r>
  <r>
    <d v="2022-08-25T00:00:00"/>
    <s v="Store J"/>
    <x v="4"/>
    <s v="Rep G"/>
    <s v="Product A"/>
    <n v="50"/>
    <n v="5"/>
    <n v="250"/>
  </r>
  <r>
    <d v="2022-03-29T00:00:00"/>
    <s v="Store A"/>
    <x v="0"/>
    <s v="Rep E"/>
    <s v="Product C"/>
    <n v="20"/>
    <n v="50"/>
    <n v="1000"/>
  </r>
  <r>
    <d v="2022-02-07T00:00:00"/>
    <s v="Store D"/>
    <x v="2"/>
    <s v="Rep E"/>
    <s v="Product D"/>
    <n v="23"/>
    <n v="2"/>
    <n v="46"/>
  </r>
  <r>
    <d v="2022-05-12T00:00:00"/>
    <s v="Store J"/>
    <x v="4"/>
    <s v="Rep B"/>
    <s v="Product C"/>
    <n v="25"/>
    <n v="50"/>
    <n v="1250"/>
  </r>
  <r>
    <d v="2022-02-01T00:00:00"/>
    <s v="Store C"/>
    <x v="1"/>
    <s v="Rep I"/>
    <s v="Product F"/>
    <n v="1"/>
    <n v="10"/>
    <n v="10"/>
  </r>
  <r>
    <d v="2022-01-08T00:00:00"/>
    <s v="Store I"/>
    <x v="2"/>
    <s v="Rep G"/>
    <s v="Product I"/>
    <n v="37"/>
    <n v="11"/>
    <n v="407"/>
  </r>
  <r>
    <d v="2022-01-23T00:00:00"/>
    <s v="Store E"/>
    <x v="2"/>
    <s v="Rep I"/>
    <s v="Product I"/>
    <n v="45"/>
    <n v="11"/>
    <n v="495"/>
  </r>
  <r>
    <d v="2022-07-01T00:00:00"/>
    <s v="Store I"/>
    <x v="2"/>
    <s v="Rep E"/>
    <s v="Product A"/>
    <n v="1"/>
    <n v="5"/>
    <n v="5"/>
  </r>
  <r>
    <d v="2022-05-28T00:00:00"/>
    <s v="Store A"/>
    <x v="0"/>
    <s v="Rep E"/>
    <s v="Product I"/>
    <n v="11"/>
    <n v="11"/>
    <n v="121"/>
  </r>
  <r>
    <d v="2022-06-05T00:00:00"/>
    <s v="Store I"/>
    <x v="2"/>
    <s v="Rep E"/>
    <s v="Product F"/>
    <n v="50"/>
    <n v="10"/>
    <n v="500"/>
  </r>
  <r>
    <d v="2022-07-25T00:00:00"/>
    <s v="Store H"/>
    <x v="3"/>
    <s v="Rep D"/>
    <s v="Product I"/>
    <n v="5"/>
    <n v="11"/>
    <n v="55"/>
  </r>
  <r>
    <d v="2022-02-25T00:00:00"/>
    <s v="Store C"/>
    <x v="1"/>
    <s v="Rep D"/>
    <s v="Product A"/>
    <n v="8"/>
    <n v="5"/>
    <n v="40"/>
  </r>
  <r>
    <d v="2022-03-17T00:00:00"/>
    <s v="Store I"/>
    <x v="2"/>
    <s v="Rep G"/>
    <s v="Product I"/>
    <n v="15"/>
    <n v="11"/>
    <n v="165"/>
  </r>
  <r>
    <d v="2022-03-31T00:00:00"/>
    <s v="Store D"/>
    <x v="2"/>
    <s v="Rep H"/>
    <s v="Product H"/>
    <n v="7"/>
    <n v="8"/>
    <n v="56"/>
  </r>
  <r>
    <d v="2022-07-18T00:00:00"/>
    <s v="Store C"/>
    <x v="1"/>
    <s v="Rep E"/>
    <s v="Product B"/>
    <n v="12"/>
    <n v="15"/>
    <n v="180"/>
  </r>
  <r>
    <d v="2022-04-01T00:00:00"/>
    <s v="Store F"/>
    <x v="2"/>
    <s v="Rep I"/>
    <s v="Product B"/>
    <n v="13"/>
    <n v="15"/>
    <n v="195"/>
  </r>
  <r>
    <d v="2022-08-05T00:00:00"/>
    <s v="Store G"/>
    <x v="2"/>
    <s v="Rep J"/>
    <s v="Product C"/>
    <n v="23"/>
    <n v="50"/>
    <n v="1150"/>
  </r>
  <r>
    <d v="2022-08-28T00:00:00"/>
    <s v="Store D"/>
    <x v="2"/>
    <s v="Rep E"/>
    <s v="Product E"/>
    <n v="46"/>
    <n v="25"/>
    <n v="1150"/>
  </r>
  <r>
    <d v="2022-04-18T00:00:00"/>
    <s v="Store B"/>
    <x v="2"/>
    <s v="Rep J"/>
    <s v="Product G"/>
    <n v="1"/>
    <n v="19"/>
    <n v="19"/>
  </r>
  <r>
    <d v="2022-01-20T00:00:00"/>
    <s v="Store E"/>
    <x v="2"/>
    <s v="Rep G"/>
    <s v="Product A"/>
    <n v="35"/>
    <n v="5"/>
    <n v="175"/>
  </r>
  <r>
    <d v="2022-03-29T00:00:00"/>
    <s v="Store G"/>
    <x v="2"/>
    <s v="Rep G"/>
    <s v="Product I"/>
    <n v="27"/>
    <n v="11"/>
    <n v="297"/>
  </r>
  <r>
    <d v="2022-10-01T00:00:00"/>
    <s v="Store F"/>
    <x v="2"/>
    <s v="Rep C"/>
    <s v="Product C"/>
    <n v="48"/>
    <n v="50"/>
    <n v="2400"/>
  </r>
  <r>
    <d v="2022-04-02T00:00:00"/>
    <s v="Store D"/>
    <x v="2"/>
    <s v="Rep E"/>
    <s v="Product J"/>
    <n v="24"/>
    <n v="13"/>
    <n v="312"/>
  </r>
  <r>
    <d v="2022-01-19T00:00:00"/>
    <s v="Store A"/>
    <x v="0"/>
    <s v="Rep J"/>
    <s v="Product I"/>
    <n v="41"/>
    <n v="11"/>
    <n v="451"/>
  </r>
  <r>
    <d v="2022-04-11T00:00:00"/>
    <s v="Store B"/>
    <x v="2"/>
    <s v="Rep J"/>
    <s v="Product J"/>
    <n v="2"/>
    <n v="13"/>
    <n v="26"/>
  </r>
  <r>
    <d v="2022-01-28T00:00:00"/>
    <s v="Store F"/>
    <x v="2"/>
    <s v="Rep A"/>
    <s v="Product A"/>
    <n v="7"/>
    <n v="5"/>
    <n v="35"/>
  </r>
  <r>
    <d v="2022-06-09T00:00:00"/>
    <s v="Store C"/>
    <x v="1"/>
    <s v="Rep A"/>
    <s v="Product D"/>
    <n v="40"/>
    <n v="2"/>
    <n v="80"/>
  </r>
  <r>
    <d v="2022-06-15T00:00:00"/>
    <s v="Store D"/>
    <x v="2"/>
    <s v="Rep E"/>
    <s v="Product D"/>
    <n v="42"/>
    <n v="2"/>
    <n v="84"/>
  </r>
  <r>
    <d v="2022-05-23T00:00:00"/>
    <s v="Store J"/>
    <x v="4"/>
    <s v="Rep G"/>
    <s v="Product B"/>
    <n v="17"/>
    <n v="15"/>
    <n v="255"/>
  </r>
  <r>
    <d v="2022-06-30T00:00:00"/>
    <s v="Store J"/>
    <x v="4"/>
    <s v="Rep F"/>
    <s v="Product H"/>
    <n v="7"/>
    <n v="8"/>
    <n v="56"/>
  </r>
  <r>
    <d v="2022-01-23T00:00:00"/>
    <s v="Store F"/>
    <x v="2"/>
    <s v="Rep I"/>
    <s v="Product F"/>
    <n v="9"/>
    <n v="10"/>
    <n v="90"/>
  </r>
  <r>
    <d v="2022-01-22T00:00:00"/>
    <s v="Store I"/>
    <x v="2"/>
    <s v="Rep J"/>
    <s v="Product G"/>
    <n v="27"/>
    <n v="19"/>
    <n v="513"/>
  </r>
  <r>
    <d v="2022-03-19T00:00:00"/>
    <s v="Store A"/>
    <x v="0"/>
    <s v="Rep I"/>
    <s v="Product H"/>
    <n v="18"/>
    <n v="8"/>
    <n v="144"/>
  </r>
  <r>
    <d v="2022-04-21T00:00:00"/>
    <s v="Store H"/>
    <x v="3"/>
    <s v="Rep D"/>
    <s v="Product H"/>
    <n v="46"/>
    <n v="8"/>
    <n v="368"/>
  </r>
  <r>
    <d v="2022-06-28T00:00:00"/>
    <s v="Store G"/>
    <x v="2"/>
    <s v="Rep B"/>
    <s v="Product H"/>
    <n v="23"/>
    <n v="8"/>
    <n v="184"/>
  </r>
  <r>
    <d v="2022-07-11T00:00:00"/>
    <s v="Store H"/>
    <x v="3"/>
    <s v="Rep J"/>
    <s v="Product B"/>
    <n v="45"/>
    <n v="15"/>
    <n v="675"/>
  </r>
  <r>
    <d v="2022-04-05T00:00:00"/>
    <s v="Store C"/>
    <x v="1"/>
    <s v="Rep H"/>
    <s v="Product C"/>
    <n v="13"/>
    <n v="50"/>
    <n v="650"/>
  </r>
  <r>
    <d v="2022-08-09T00:00:00"/>
    <s v="Store B"/>
    <x v="2"/>
    <s v="Rep C"/>
    <s v="Product D"/>
    <n v="1"/>
    <n v="2"/>
    <n v="2"/>
  </r>
  <r>
    <d v="2022-06-11T00:00:00"/>
    <s v="Store C"/>
    <x v="1"/>
    <s v="Rep E"/>
    <s v="Product D"/>
    <n v="1"/>
    <n v="2"/>
    <n v="2"/>
  </r>
  <r>
    <d v="2022-05-18T00:00:00"/>
    <s v="Store B"/>
    <x v="2"/>
    <s v="Rep D"/>
    <s v="Product D"/>
    <n v="35"/>
    <n v="2"/>
    <n v="70"/>
  </r>
  <r>
    <d v="2022-05-12T00:00:00"/>
    <s v="Store F"/>
    <x v="2"/>
    <s v="Rep C"/>
    <s v="Product E"/>
    <n v="1"/>
    <n v="25"/>
    <n v="25"/>
  </r>
  <r>
    <d v="2022-08-31T00:00:00"/>
    <s v="Store G"/>
    <x v="2"/>
    <s v="Rep C"/>
    <s v="Product G"/>
    <n v="2"/>
    <n v="19"/>
    <n v="38"/>
  </r>
  <r>
    <d v="2022-04-20T00:00:00"/>
    <s v="Store C"/>
    <x v="1"/>
    <s v="Rep G"/>
    <s v="Product C"/>
    <n v="42"/>
    <n v="50"/>
    <n v="2100"/>
  </r>
  <r>
    <d v="2022-07-05T00:00:00"/>
    <s v="Store C"/>
    <x v="1"/>
    <s v="Rep A"/>
    <s v="Product J"/>
    <n v="7"/>
    <n v="13"/>
    <n v="91"/>
  </r>
  <r>
    <d v="2022-08-05T00:00:00"/>
    <s v="Store I"/>
    <x v="2"/>
    <s v="Rep D"/>
    <s v="Product H"/>
    <n v="41"/>
    <n v="8"/>
    <n v="328"/>
  </r>
  <r>
    <d v="2022-02-08T00:00:00"/>
    <s v="Store E"/>
    <x v="2"/>
    <s v="Rep J"/>
    <s v="Product C"/>
    <n v="39"/>
    <n v="50"/>
    <n v="1950"/>
  </r>
  <r>
    <d v="2022-01-08T00:00:00"/>
    <s v="Store A"/>
    <x v="0"/>
    <s v="Rep A"/>
    <s v="Product H"/>
    <n v="6"/>
    <n v="8"/>
    <n v="48"/>
  </r>
  <r>
    <d v="2022-01-13T00:00:00"/>
    <s v="Store H"/>
    <x v="3"/>
    <s v="Rep I"/>
    <s v="Product J"/>
    <n v="25"/>
    <n v="13"/>
    <n v="325"/>
  </r>
  <r>
    <d v="2022-06-05T00:00:00"/>
    <s v="Store E"/>
    <x v="2"/>
    <s v="Rep A"/>
    <s v="Product A"/>
    <n v="21"/>
    <n v="5"/>
    <n v="105"/>
  </r>
  <r>
    <d v="2022-06-10T00:00:00"/>
    <s v="Store A"/>
    <x v="0"/>
    <s v="Rep H"/>
    <s v="Product E"/>
    <n v="36"/>
    <n v="25"/>
    <n v="900"/>
  </r>
  <r>
    <d v="2022-09-07T00:00:00"/>
    <s v="Store B"/>
    <x v="2"/>
    <s v="Rep E"/>
    <s v="Product J"/>
    <n v="24"/>
    <n v="13"/>
    <n v="312"/>
  </r>
  <r>
    <d v="2022-05-04T00:00:00"/>
    <s v="Store F"/>
    <x v="2"/>
    <s v="Rep F"/>
    <s v="Product A"/>
    <n v="34"/>
    <n v="5"/>
    <n v="170"/>
  </r>
  <r>
    <d v="2022-09-05T00:00:00"/>
    <s v="Store D"/>
    <x v="2"/>
    <s v="Rep F"/>
    <s v="Product I"/>
    <n v="6"/>
    <n v="11"/>
    <n v="66"/>
  </r>
  <r>
    <d v="2022-03-26T00:00:00"/>
    <s v="Store B"/>
    <x v="2"/>
    <s v="Rep A"/>
    <s v="Product I"/>
    <n v="45"/>
    <n v="11"/>
    <n v="495"/>
  </r>
  <r>
    <d v="2022-02-24T00:00:00"/>
    <s v="Store I"/>
    <x v="2"/>
    <s v="Rep I"/>
    <s v="Product G"/>
    <n v="20"/>
    <n v="19"/>
    <n v="380"/>
  </r>
  <r>
    <d v="2022-08-12T00:00:00"/>
    <s v="Store G"/>
    <x v="2"/>
    <s v="Rep H"/>
    <s v="Product G"/>
    <n v="23"/>
    <n v="19"/>
    <n v="437"/>
  </r>
  <r>
    <d v="2022-06-08T00:00:00"/>
    <s v="Store E"/>
    <x v="2"/>
    <s v="Rep I"/>
    <s v="Product J"/>
    <n v="19"/>
    <n v="13"/>
    <n v="247"/>
  </r>
  <r>
    <d v="2022-01-07T00:00:00"/>
    <s v="Store B"/>
    <x v="2"/>
    <s v="Rep G"/>
    <s v="Product A"/>
    <n v="12"/>
    <n v="5"/>
    <n v="60"/>
  </r>
  <r>
    <d v="2022-03-25T00:00:00"/>
    <s v="Store G"/>
    <x v="2"/>
    <s v="Rep A"/>
    <s v="Product J"/>
    <n v="3"/>
    <n v="13"/>
    <n v="39"/>
  </r>
  <r>
    <d v="2022-03-21T00:00:00"/>
    <s v="Store E"/>
    <x v="2"/>
    <s v="Rep E"/>
    <s v="Product G"/>
    <n v="11"/>
    <n v="19"/>
    <n v="209"/>
  </r>
  <r>
    <d v="2022-08-01T00:00:00"/>
    <s v="Store E"/>
    <x v="2"/>
    <s v="Rep F"/>
    <s v="Product D"/>
    <n v="25"/>
    <n v="2"/>
    <n v="50"/>
  </r>
  <r>
    <d v="2022-03-06T00:00:00"/>
    <s v="Store E"/>
    <x v="2"/>
    <s v="Rep B"/>
    <s v="Product E"/>
    <n v="33"/>
    <n v="25"/>
    <n v="825"/>
  </r>
  <r>
    <d v="2022-01-25T00:00:00"/>
    <s v="Store H"/>
    <x v="3"/>
    <s v="Rep A"/>
    <s v="Product C"/>
    <n v="36"/>
    <n v="50"/>
    <n v="1800"/>
  </r>
  <r>
    <d v="2022-03-05T00:00:00"/>
    <s v="Store D"/>
    <x v="2"/>
    <s v="Rep G"/>
    <s v="Product A"/>
    <n v="49"/>
    <n v="5"/>
    <n v="245"/>
  </r>
  <r>
    <d v="2022-06-02T00:00:00"/>
    <s v="Store I"/>
    <x v="2"/>
    <s v="Rep F"/>
    <s v="Product G"/>
    <n v="38"/>
    <n v="19"/>
    <n v="722"/>
  </r>
  <r>
    <d v="2022-07-16T00:00:00"/>
    <s v="Store G"/>
    <x v="2"/>
    <s v="Rep H"/>
    <s v="Product F"/>
    <n v="15"/>
    <n v="10"/>
    <n v="150"/>
  </r>
  <r>
    <d v="2022-06-04T00:00:00"/>
    <s v="Store I"/>
    <x v="2"/>
    <s v="Rep D"/>
    <s v="Product E"/>
    <n v="50"/>
    <n v="25"/>
    <n v="1250"/>
  </r>
  <r>
    <d v="2022-04-30T00:00:00"/>
    <s v="Store E"/>
    <x v="2"/>
    <s v="Rep F"/>
    <s v="Product J"/>
    <n v="3"/>
    <n v="13"/>
    <n v="39"/>
  </r>
  <r>
    <d v="2022-09-25T00:00:00"/>
    <s v="Store F"/>
    <x v="2"/>
    <s v="Rep H"/>
    <s v="Product J"/>
    <n v="42"/>
    <n v="13"/>
    <n v="546"/>
  </r>
  <r>
    <d v="2022-05-03T00:00:00"/>
    <s v="Store H"/>
    <x v="3"/>
    <s v="Rep I"/>
    <s v="Product E"/>
    <n v="38"/>
    <n v="25"/>
    <n v="950"/>
  </r>
  <r>
    <d v="2022-08-17T00:00:00"/>
    <s v="Store E"/>
    <x v="2"/>
    <s v="Rep C"/>
    <s v="Product D"/>
    <n v="8"/>
    <n v="2"/>
    <n v="16"/>
  </r>
  <r>
    <d v="2022-03-24T00:00:00"/>
    <s v="Store B"/>
    <x v="2"/>
    <s v="Rep D"/>
    <s v="Product G"/>
    <n v="19"/>
    <n v="19"/>
    <n v="361"/>
  </r>
  <r>
    <d v="2022-04-28T00:00:00"/>
    <s v="Store I"/>
    <x v="2"/>
    <s v="Rep G"/>
    <s v="Product C"/>
    <n v="19"/>
    <n v="50"/>
    <n v="950"/>
  </r>
  <r>
    <d v="2022-09-20T00:00:00"/>
    <s v="Store E"/>
    <x v="2"/>
    <s v="Rep G"/>
    <s v="Product F"/>
    <n v="23"/>
    <n v="10"/>
    <n v="230"/>
  </r>
  <r>
    <d v="2022-08-31T00:00:00"/>
    <s v="Store F"/>
    <x v="2"/>
    <s v="Rep B"/>
    <s v="Product C"/>
    <n v="15"/>
    <n v="50"/>
    <n v="750"/>
  </r>
  <r>
    <d v="2022-08-15T00:00:00"/>
    <s v="Store C"/>
    <x v="1"/>
    <s v="Rep I"/>
    <s v="Product G"/>
    <n v="35"/>
    <n v="19"/>
    <n v="665"/>
  </r>
  <r>
    <d v="2022-04-01T00:00:00"/>
    <s v="Store A"/>
    <x v="0"/>
    <s v="Rep J"/>
    <s v="Product I"/>
    <n v="21"/>
    <n v="11"/>
    <n v="231"/>
  </r>
  <r>
    <d v="2022-05-06T00:00:00"/>
    <s v="Store J"/>
    <x v="4"/>
    <s v="Rep G"/>
    <s v="Product A"/>
    <n v="20"/>
    <n v="5"/>
    <n v="100"/>
  </r>
  <r>
    <d v="2022-01-29T00:00:00"/>
    <s v="Store E"/>
    <x v="2"/>
    <s v="Rep H"/>
    <s v="Product A"/>
    <n v="24"/>
    <n v="5"/>
    <n v="120"/>
  </r>
  <r>
    <d v="2022-06-02T00:00:00"/>
    <s v="Store F"/>
    <x v="2"/>
    <s v="Rep I"/>
    <s v="Product B"/>
    <n v="49"/>
    <n v="15"/>
    <n v="735"/>
  </r>
  <r>
    <d v="2022-03-08T00:00:00"/>
    <s v="Store G"/>
    <x v="2"/>
    <s v="Rep I"/>
    <s v="Product E"/>
    <n v="1"/>
    <n v="25"/>
    <n v="25"/>
  </r>
  <r>
    <d v="2022-03-31T00:00:00"/>
    <s v="Store E"/>
    <x v="2"/>
    <s v="Rep B"/>
    <s v="Product F"/>
    <n v="46"/>
    <n v="10"/>
    <n v="460"/>
  </r>
  <r>
    <d v="2022-02-28T00:00:00"/>
    <s v="Store I"/>
    <x v="2"/>
    <s v="Rep I"/>
    <s v="Product I"/>
    <n v="34"/>
    <n v="11"/>
    <n v="374"/>
  </r>
  <r>
    <d v="2022-07-31T00:00:00"/>
    <s v="Store E"/>
    <x v="2"/>
    <s v="Rep C"/>
    <s v="Product A"/>
    <n v="7"/>
    <n v="5"/>
    <n v="35"/>
  </r>
  <r>
    <d v="2022-04-20T00:00:00"/>
    <s v="Store I"/>
    <x v="2"/>
    <s v="Rep I"/>
    <s v="Product H"/>
    <n v="28"/>
    <n v="8"/>
    <n v="224"/>
  </r>
  <r>
    <d v="2022-02-23T00:00:00"/>
    <s v="Store I"/>
    <x v="2"/>
    <s v="Rep F"/>
    <s v="Product B"/>
    <n v="14"/>
    <n v="15"/>
    <n v="210"/>
  </r>
  <r>
    <d v="2022-09-30T00:00:00"/>
    <s v="Store C"/>
    <x v="1"/>
    <s v="Rep I"/>
    <s v="Product J"/>
    <n v="16"/>
    <n v="13"/>
    <n v="208"/>
  </r>
  <r>
    <d v="2022-07-28T00:00:00"/>
    <s v="Store H"/>
    <x v="3"/>
    <s v="Rep D"/>
    <s v="Product I"/>
    <n v="31"/>
    <n v="11"/>
    <n v="341"/>
  </r>
  <r>
    <d v="2022-03-25T00:00:00"/>
    <s v="Store C"/>
    <x v="1"/>
    <s v="Rep J"/>
    <s v="Product E"/>
    <n v="5"/>
    <n v="25"/>
    <n v="125"/>
  </r>
  <r>
    <d v="2022-07-21T00:00:00"/>
    <s v="Store G"/>
    <x v="2"/>
    <s v="Rep I"/>
    <s v="Product J"/>
    <n v="10"/>
    <n v="13"/>
    <n v="130"/>
  </r>
  <r>
    <d v="2022-04-27T00:00:00"/>
    <s v="Store G"/>
    <x v="2"/>
    <s v="Rep G"/>
    <s v="Product D"/>
    <n v="32"/>
    <n v="2"/>
    <n v="64"/>
  </r>
  <r>
    <d v="2022-04-02T00:00:00"/>
    <s v="Store D"/>
    <x v="2"/>
    <s v="Rep E"/>
    <s v="Product I"/>
    <n v="41"/>
    <n v="11"/>
    <n v="451"/>
  </r>
  <r>
    <d v="2022-05-07T00:00:00"/>
    <s v="Store J"/>
    <x v="4"/>
    <s v="Rep G"/>
    <s v="Product G"/>
    <n v="1"/>
    <n v="19"/>
    <n v="19"/>
  </r>
  <r>
    <d v="2022-06-05T00:00:00"/>
    <s v="Store J"/>
    <x v="4"/>
    <s v="Rep G"/>
    <s v="Product A"/>
    <n v="26"/>
    <n v="5"/>
    <n v="130"/>
  </r>
  <r>
    <d v="2022-04-07T00:00:00"/>
    <s v="Store H"/>
    <x v="3"/>
    <s v="Rep A"/>
    <s v="Product B"/>
    <n v="16"/>
    <n v="15"/>
    <n v="240"/>
  </r>
  <r>
    <d v="2022-01-24T00:00:00"/>
    <s v="Store F"/>
    <x v="2"/>
    <s v="Rep J"/>
    <s v="Product E"/>
    <n v="23"/>
    <n v="25"/>
    <n v="575"/>
  </r>
  <r>
    <d v="2022-07-22T00:00:00"/>
    <s v="Store C"/>
    <x v="1"/>
    <s v="Rep J"/>
    <s v="Product G"/>
    <n v="21"/>
    <n v="19"/>
    <n v="399"/>
  </r>
  <r>
    <d v="2022-03-20T00:00:00"/>
    <s v="Store H"/>
    <x v="3"/>
    <s v="Rep D"/>
    <s v="Product D"/>
    <n v="28"/>
    <n v="2"/>
    <n v="56"/>
  </r>
  <r>
    <d v="2022-05-30T00:00:00"/>
    <s v="Store J"/>
    <x v="4"/>
    <s v="Rep F"/>
    <s v="Product C"/>
    <n v="3"/>
    <n v="50"/>
    <n v="150"/>
  </r>
  <r>
    <d v="2022-07-14T00:00:00"/>
    <s v="Store G"/>
    <x v="2"/>
    <s v="Rep G"/>
    <s v="Product D"/>
    <n v="27"/>
    <n v="2"/>
    <n v="54"/>
  </r>
  <r>
    <d v="2022-08-25T00:00:00"/>
    <s v="Store H"/>
    <x v="3"/>
    <s v="Rep D"/>
    <s v="Product J"/>
    <n v="14"/>
    <n v="13"/>
    <n v="182"/>
  </r>
  <r>
    <d v="2022-06-19T00:00:00"/>
    <s v="Store B"/>
    <x v="2"/>
    <s v="Rep E"/>
    <s v="Product F"/>
    <n v="5"/>
    <n v="10"/>
    <n v="50"/>
  </r>
  <r>
    <d v="2022-09-02T00:00:00"/>
    <s v="Store I"/>
    <x v="2"/>
    <s v="Rep I"/>
    <s v="Product D"/>
    <n v="33"/>
    <n v="2"/>
    <n v="66"/>
  </r>
  <r>
    <d v="2022-02-28T00:00:00"/>
    <s v="Store A"/>
    <x v="0"/>
    <s v="Rep B"/>
    <s v="Product A"/>
    <n v="20"/>
    <n v="5"/>
    <n v="100"/>
  </r>
  <r>
    <d v="2022-02-06T00:00:00"/>
    <s v="Store I"/>
    <x v="2"/>
    <s v="Rep I"/>
    <s v="Product C"/>
    <n v="33"/>
    <n v="50"/>
    <n v="1650"/>
  </r>
  <r>
    <d v="2022-06-07T00:00:00"/>
    <s v="Store E"/>
    <x v="2"/>
    <s v="Rep G"/>
    <s v="Product B"/>
    <n v="16"/>
    <n v="15"/>
    <n v="240"/>
  </r>
  <r>
    <d v="2022-03-21T00:00:00"/>
    <s v="Store B"/>
    <x v="2"/>
    <s v="Rep C"/>
    <s v="Product E"/>
    <n v="42"/>
    <n v="25"/>
    <n v="1050"/>
  </r>
  <r>
    <d v="2022-03-20T00:00:00"/>
    <s v="Store C"/>
    <x v="1"/>
    <s v="Rep E"/>
    <s v="Product D"/>
    <n v="16"/>
    <n v="2"/>
    <n v="32"/>
  </r>
  <r>
    <d v="2022-03-01T00:00:00"/>
    <s v="Store C"/>
    <x v="1"/>
    <s v="Rep H"/>
    <s v="Product B"/>
    <n v="30"/>
    <n v="15"/>
    <n v="450"/>
  </r>
  <r>
    <d v="2022-01-13T00:00:00"/>
    <s v="Store D"/>
    <x v="2"/>
    <s v="Rep H"/>
    <s v="Product A"/>
    <n v="6"/>
    <n v="5"/>
    <n v="30"/>
  </r>
  <r>
    <d v="2022-08-22T00:00:00"/>
    <s v="Store G"/>
    <x v="2"/>
    <s v="Rep I"/>
    <s v="Product B"/>
    <n v="6"/>
    <n v="15"/>
    <n v="90"/>
  </r>
  <r>
    <d v="2022-08-09T00:00:00"/>
    <s v="Store A"/>
    <x v="0"/>
    <s v="Rep I"/>
    <s v="Product C"/>
    <n v="8"/>
    <n v="50"/>
    <n v="400"/>
  </r>
  <r>
    <d v="2022-04-28T00:00:00"/>
    <s v="Store G"/>
    <x v="2"/>
    <s v="Rep E"/>
    <s v="Product E"/>
    <n v="21"/>
    <n v="25"/>
    <n v="525"/>
  </r>
  <r>
    <d v="2022-08-01T00:00:00"/>
    <s v="Store I"/>
    <x v="2"/>
    <s v="Rep I"/>
    <s v="Product A"/>
    <n v="32"/>
    <n v="5"/>
    <n v="160"/>
  </r>
  <r>
    <d v="2022-09-24T00:00:00"/>
    <s v="Store J"/>
    <x v="4"/>
    <s v="Rep F"/>
    <s v="Product H"/>
    <n v="47"/>
    <n v="8"/>
    <n v="376"/>
  </r>
  <r>
    <d v="2022-07-24T00:00:00"/>
    <s v="Store E"/>
    <x v="2"/>
    <s v="Rep A"/>
    <s v="Product G"/>
    <n v="17"/>
    <n v="19"/>
    <n v="323"/>
  </r>
  <r>
    <d v="2022-09-29T00:00:00"/>
    <s v="Store D"/>
    <x v="2"/>
    <s v="Rep G"/>
    <s v="Product D"/>
    <n v="35"/>
    <n v="2"/>
    <n v="70"/>
  </r>
  <r>
    <d v="2022-07-24T00:00:00"/>
    <s v="Store D"/>
    <x v="2"/>
    <s v="Rep J"/>
    <s v="Product H"/>
    <n v="12"/>
    <n v="8"/>
    <n v="96"/>
  </r>
  <r>
    <d v="2022-07-05T00:00:00"/>
    <s v="Store B"/>
    <x v="2"/>
    <s v="Rep E"/>
    <s v="Product G"/>
    <n v="20"/>
    <n v="19"/>
    <n v="380"/>
  </r>
  <r>
    <d v="2022-08-15T00:00:00"/>
    <s v="Store I"/>
    <x v="2"/>
    <s v="Rep J"/>
    <s v="Product A"/>
    <n v="46"/>
    <n v="5"/>
    <n v="230"/>
  </r>
  <r>
    <d v="2022-05-07T00:00:00"/>
    <s v="Store F"/>
    <x v="2"/>
    <s v="Rep I"/>
    <s v="Product E"/>
    <n v="22"/>
    <n v="25"/>
    <n v="550"/>
  </r>
  <r>
    <d v="2022-03-06T00:00:00"/>
    <s v="Store H"/>
    <x v="3"/>
    <s v="Rep G"/>
    <s v="Product F"/>
    <n v="50"/>
    <n v="10"/>
    <n v="500"/>
  </r>
  <r>
    <d v="2022-02-23T00:00:00"/>
    <s v="Store I"/>
    <x v="2"/>
    <s v="Rep H"/>
    <s v="Product G"/>
    <n v="2"/>
    <n v="19"/>
    <n v="38"/>
  </r>
  <r>
    <d v="2022-04-09T00:00:00"/>
    <s v="Store F"/>
    <x v="2"/>
    <s v="Rep E"/>
    <s v="Product G"/>
    <n v="33"/>
    <n v="19"/>
    <n v="627"/>
  </r>
  <r>
    <d v="2022-03-20T00:00:00"/>
    <s v="Store J"/>
    <x v="4"/>
    <s v="Rep E"/>
    <s v="Product J"/>
    <n v="38"/>
    <n v="13"/>
    <n v="494"/>
  </r>
  <r>
    <d v="2022-09-21T00:00:00"/>
    <s v="Store E"/>
    <x v="2"/>
    <s v="Rep H"/>
    <s v="Product J"/>
    <n v="3"/>
    <n v="13"/>
    <n v="39"/>
  </r>
  <r>
    <d v="2022-02-04T00:00:00"/>
    <s v="Store E"/>
    <x v="2"/>
    <s v="Rep F"/>
    <s v="Product J"/>
    <n v="35"/>
    <n v="13"/>
    <n v="455"/>
  </r>
  <r>
    <d v="2022-02-05T00:00:00"/>
    <s v="Store J"/>
    <x v="4"/>
    <s v="Rep E"/>
    <s v="Product C"/>
    <n v="14"/>
    <n v="50"/>
    <n v="700"/>
  </r>
  <r>
    <d v="2022-08-18T00:00:00"/>
    <s v="Store F"/>
    <x v="2"/>
    <s v="Rep J"/>
    <s v="Product A"/>
    <n v="30"/>
    <n v="5"/>
    <n v="150"/>
  </r>
  <r>
    <d v="2022-09-01T00:00:00"/>
    <s v="Store A"/>
    <x v="0"/>
    <s v="Rep B"/>
    <s v="Product I"/>
    <n v="23"/>
    <n v="11"/>
    <n v="253"/>
  </r>
  <r>
    <d v="2022-03-05T00:00:00"/>
    <s v="Store F"/>
    <x v="2"/>
    <s v="Rep D"/>
    <s v="Product I"/>
    <n v="1"/>
    <n v="11"/>
    <n v="11"/>
  </r>
  <r>
    <d v="2022-08-25T00:00:00"/>
    <s v="Store F"/>
    <x v="2"/>
    <s v="Rep G"/>
    <s v="Product B"/>
    <n v="38"/>
    <n v="15"/>
    <n v="570"/>
  </r>
  <r>
    <d v="2022-05-19T00:00:00"/>
    <s v="Store G"/>
    <x v="2"/>
    <s v="Rep I"/>
    <s v="Product G"/>
    <n v="44"/>
    <n v="19"/>
    <n v="836"/>
  </r>
  <r>
    <d v="2022-01-10T00:00:00"/>
    <s v="Store F"/>
    <x v="2"/>
    <s v="Rep I"/>
    <s v="Product H"/>
    <n v="27"/>
    <n v="8"/>
    <n v="216"/>
  </r>
  <r>
    <d v="2022-02-22T00:00:00"/>
    <s v="Store F"/>
    <x v="2"/>
    <s v="Rep J"/>
    <s v="Product E"/>
    <n v="48"/>
    <n v="25"/>
    <n v="1200"/>
  </r>
  <r>
    <d v="2022-03-05T00:00:00"/>
    <s v="Store D"/>
    <x v="2"/>
    <s v="Rep H"/>
    <s v="Product H"/>
    <n v="11"/>
    <n v="8"/>
    <n v="88"/>
  </r>
  <r>
    <d v="2022-08-28T00:00:00"/>
    <s v="Store F"/>
    <x v="2"/>
    <s v="Rep D"/>
    <s v="Product A"/>
    <n v="44"/>
    <n v="5"/>
    <n v="220"/>
  </r>
  <r>
    <d v="2022-08-28T00:00:00"/>
    <s v="Store I"/>
    <x v="2"/>
    <s v="Rep J"/>
    <s v="Product A"/>
    <n v="34"/>
    <n v="5"/>
    <n v="170"/>
  </r>
  <r>
    <d v="2022-02-22T00:00:00"/>
    <s v="Store F"/>
    <x v="2"/>
    <s v="Rep D"/>
    <s v="Product I"/>
    <n v="27"/>
    <n v="11"/>
    <n v="297"/>
  </r>
  <r>
    <d v="2022-07-15T00:00:00"/>
    <s v="Store G"/>
    <x v="2"/>
    <s v="Rep I"/>
    <s v="Product I"/>
    <n v="9"/>
    <n v="11"/>
    <n v="99"/>
  </r>
  <r>
    <d v="2022-05-08T00:00:00"/>
    <s v="Store A"/>
    <x v="0"/>
    <s v="Rep C"/>
    <s v="Product G"/>
    <n v="36"/>
    <n v="19"/>
    <n v="684"/>
  </r>
  <r>
    <d v="2022-08-25T00:00:00"/>
    <s v="Store C"/>
    <x v="1"/>
    <s v="Rep J"/>
    <s v="Product A"/>
    <n v="40"/>
    <n v="5"/>
    <n v="200"/>
  </r>
  <r>
    <d v="2022-07-15T00:00:00"/>
    <s v="Store A"/>
    <x v="0"/>
    <s v="Rep F"/>
    <s v="Product D"/>
    <n v="21"/>
    <n v="2"/>
    <n v="42"/>
  </r>
  <r>
    <d v="2022-04-03T00:00:00"/>
    <s v="Store J"/>
    <x v="4"/>
    <s v="Rep I"/>
    <s v="Product G"/>
    <n v="44"/>
    <n v="19"/>
    <n v="836"/>
  </r>
  <r>
    <d v="2022-01-14T00:00:00"/>
    <s v="Store D"/>
    <x v="2"/>
    <s v="Rep C"/>
    <s v="Product C"/>
    <n v="39"/>
    <n v="50"/>
    <n v="1950"/>
  </r>
  <r>
    <d v="2022-04-12T00:00:00"/>
    <s v="Store B"/>
    <x v="2"/>
    <s v="Rep H"/>
    <s v="Product C"/>
    <n v="31"/>
    <n v="50"/>
    <n v="1550"/>
  </r>
  <r>
    <d v="2022-05-12T00:00:00"/>
    <s v="Store C"/>
    <x v="1"/>
    <s v="Rep B"/>
    <s v="Product H"/>
    <n v="33"/>
    <n v="8"/>
    <n v="264"/>
  </r>
  <r>
    <d v="2022-06-25T00:00:00"/>
    <s v="Store D"/>
    <x v="2"/>
    <s v="Rep H"/>
    <s v="Product B"/>
    <n v="49"/>
    <n v="15"/>
    <n v="735"/>
  </r>
  <r>
    <d v="2022-07-31T00:00:00"/>
    <s v="Store E"/>
    <x v="2"/>
    <s v="Rep F"/>
    <s v="Product H"/>
    <n v="1"/>
    <n v="8"/>
    <n v="8"/>
  </r>
  <r>
    <d v="2022-05-03T00:00:00"/>
    <s v="Store B"/>
    <x v="2"/>
    <s v="Rep C"/>
    <s v="Product J"/>
    <n v="47"/>
    <n v="13"/>
    <n v="611"/>
  </r>
  <r>
    <d v="2022-03-27T00:00:00"/>
    <s v="Store G"/>
    <x v="2"/>
    <s v="Rep H"/>
    <s v="Product D"/>
    <n v="35"/>
    <n v="2"/>
    <n v="70"/>
  </r>
  <r>
    <d v="2022-08-26T00:00:00"/>
    <s v="Store E"/>
    <x v="2"/>
    <s v="Rep B"/>
    <s v="Product B"/>
    <n v="32"/>
    <n v="15"/>
    <n v="480"/>
  </r>
  <r>
    <d v="2022-02-11T00:00:00"/>
    <s v="Store G"/>
    <x v="2"/>
    <s v="Rep A"/>
    <s v="Product F"/>
    <n v="9"/>
    <n v="10"/>
    <n v="90"/>
  </r>
  <r>
    <d v="2022-05-10T00:00:00"/>
    <s v="Store I"/>
    <x v="2"/>
    <s v="Rep E"/>
    <s v="Product C"/>
    <n v="18"/>
    <n v="50"/>
    <n v="900"/>
  </r>
  <r>
    <d v="2022-07-20T00:00:00"/>
    <s v="Store A"/>
    <x v="0"/>
    <s v="Rep G"/>
    <s v="Product I"/>
    <n v="31"/>
    <n v="11"/>
    <n v="341"/>
  </r>
  <r>
    <d v="2022-05-15T00:00:00"/>
    <s v="Store J"/>
    <x v="4"/>
    <s v="Rep D"/>
    <s v="Product A"/>
    <n v="37"/>
    <n v="5"/>
    <n v="185"/>
  </r>
  <r>
    <d v="2022-08-19T00:00:00"/>
    <s v="Store D"/>
    <x v="2"/>
    <s v="Rep I"/>
    <s v="Product E"/>
    <n v="31"/>
    <n v="25"/>
    <n v="775"/>
  </r>
  <r>
    <d v="2022-03-04T00:00:00"/>
    <s v="Store G"/>
    <x v="2"/>
    <s v="Rep B"/>
    <s v="Product G"/>
    <n v="43"/>
    <n v="19"/>
    <n v="817"/>
  </r>
  <r>
    <d v="2022-05-10T00:00:00"/>
    <s v="Store F"/>
    <x v="2"/>
    <s v="Rep I"/>
    <s v="Product D"/>
    <n v="1"/>
    <n v="2"/>
    <n v="2"/>
  </r>
  <r>
    <d v="2022-09-20T00:00:00"/>
    <s v="Store B"/>
    <x v="2"/>
    <s v="Rep J"/>
    <s v="Product D"/>
    <n v="4"/>
    <n v="2"/>
    <n v="8"/>
  </r>
  <r>
    <d v="2022-07-24T00:00:00"/>
    <s v="Store D"/>
    <x v="2"/>
    <s v="Rep A"/>
    <s v="Product I"/>
    <n v="19"/>
    <n v="11"/>
    <n v="209"/>
  </r>
  <r>
    <d v="2022-06-27T00:00:00"/>
    <s v="Store D"/>
    <x v="2"/>
    <s v="Rep H"/>
    <s v="Product H"/>
    <n v="5"/>
    <n v="8"/>
    <n v="40"/>
  </r>
  <r>
    <d v="2022-07-06T00:00:00"/>
    <s v="Store A"/>
    <x v="0"/>
    <s v="Rep J"/>
    <s v="Product E"/>
    <n v="30"/>
    <n v="25"/>
    <n v="750"/>
  </r>
  <r>
    <d v="2022-05-26T00:00:00"/>
    <s v="Store F"/>
    <x v="2"/>
    <s v="Rep E"/>
    <s v="Product D"/>
    <n v="40"/>
    <n v="2"/>
    <n v="80"/>
  </r>
  <r>
    <d v="2022-03-19T00:00:00"/>
    <s v="Store E"/>
    <x v="2"/>
    <s v="Rep B"/>
    <s v="Product C"/>
    <n v="46"/>
    <n v="50"/>
    <n v="2300"/>
  </r>
  <r>
    <d v="2022-05-25T00:00:00"/>
    <s v="Store A"/>
    <x v="0"/>
    <s v="Rep F"/>
    <s v="Product F"/>
    <n v="39"/>
    <n v="10"/>
    <n v="390"/>
  </r>
  <r>
    <d v="2022-01-07T00:00:00"/>
    <s v="Store I"/>
    <x v="2"/>
    <s v="Rep H"/>
    <s v="Product I"/>
    <n v="10"/>
    <n v="11"/>
    <n v="110"/>
  </r>
  <r>
    <d v="2022-09-04T00:00:00"/>
    <s v="Store H"/>
    <x v="3"/>
    <s v="Rep A"/>
    <s v="Product F"/>
    <n v="27"/>
    <n v="10"/>
    <n v="270"/>
  </r>
  <r>
    <d v="2022-01-14T00:00:00"/>
    <s v="Store A"/>
    <x v="0"/>
    <s v="Rep I"/>
    <s v="Product J"/>
    <n v="10"/>
    <n v="13"/>
    <n v="130"/>
  </r>
  <r>
    <d v="2022-08-17T00:00:00"/>
    <s v="Store D"/>
    <x v="2"/>
    <s v="Rep H"/>
    <s v="Product H"/>
    <n v="38"/>
    <n v="8"/>
    <n v="304"/>
  </r>
  <r>
    <d v="2022-08-16T00:00:00"/>
    <s v="Store B"/>
    <x v="2"/>
    <s v="Rep E"/>
    <s v="Product F"/>
    <n v="2"/>
    <n v="10"/>
    <n v="20"/>
  </r>
  <r>
    <d v="2022-04-20T00:00:00"/>
    <s v="Store J"/>
    <x v="4"/>
    <s v="Rep B"/>
    <s v="Product E"/>
    <n v="3"/>
    <n v="25"/>
    <n v="75"/>
  </r>
  <r>
    <d v="2022-06-04T00:00:00"/>
    <s v="Store H"/>
    <x v="3"/>
    <s v="Rep H"/>
    <s v="Product B"/>
    <n v="6"/>
    <n v="15"/>
    <n v="90"/>
  </r>
  <r>
    <d v="2022-02-08T00:00:00"/>
    <s v="Store G"/>
    <x v="2"/>
    <s v="Rep I"/>
    <s v="Product C"/>
    <n v="39"/>
    <n v="50"/>
    <n v="1950"/>
  </r>
  <r>
    <d v="2022-06-24T00:00:00"/>
    <s v="Store E"/>
    <x v="2"/>
    <s v="Rep B"/>
    <s v="Product B"/>
    <n v="21"/>
    <n v="15"/>
    <n v="315"/>
  </r>
  <r>
    <d v="2022-06-21T00:00:00"/>
    <s v="Store I"/>
    <x v="2"/>
    <s v="Rep H"/>
    <s v="Product A"/>
    <n v="44"/>
    <n v="5"/>
    <n v="220"/>
  </r>
  <r>
    <d v="2022-01-28T00:00:00"/>
    <s v="Store D"/>
    <x v="2"/>
    <s v="Rep E"/>
    <s v="Product F"/>
    <n v="1"/>
    <n v="10"/>
    <n v="10"/>
  </r>
  <r>
    <d v="2022-08-02T00:00:00"/>
    <s v="Store A"/>
    <x v="0"/>
    <s v="Rep D"/>
    <s v="Product C"/>
    <n v="10"/>
    <n v="50"/>
    <n v="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x v="0"/>
    <x v="0"/>
    <s v="Napoli"/>
    <x v="0"/>
    <x v="0"/>
    <x v="0"/>
    <x v="0"/>
    <x v="0"/>
  </r>
  <r>
    <x v="1"/>
    <x v="1"/>
    <s v="Milano"/>
    <x v="0"/>
    <x v="1"/>
    <x v="1"/>
    <x v="1"/>
    <x v="1"/>
  </r>
  <r>
    <x v="2"/>
    <x v="2"/>
    <s v="Bologna"/>
    <x v="1"/>
    <x v="2"/>
    <x v="2"/>
    <x v="2"/>
    <x v="2"/>
  </r>
  <r>
    <x v="3"/>
    <x v="3"/>
    <s v="Bologna"/>
    <x v="2"/>
    <x v="0"/>
    <x v="3"/>
    <x v="0"/>
    <x v="3"/>
  </r>
  <r>
    <x v="4"/>
    <x v="4"/>
    <s v="Bologna"/>
    <x v="0"/>
    <x v="2"/>
    <x v="4"/>
    <x v="2"/>
    <x v="4"/>
  </r>
  <r>
    <x v="5"/>
    <x v="3"/>
    <s v="Bologna"/>
    <x v="3"/>
    <x v="3"/>
    <x v="5"/>
    <x v="3"/>
    <x v="5"/>
  </r>
  <r>
    <x v="6"/>
    <x v="3"/>
    <s v="Bologna"/>
    <x v="4"/>
    <x v="4"/>
    <x v="6"/>
    <x v="4"/>
    <x v="6"/>
  </r>
  <r>
    <x v="7"/>
    <x v="3"/>
    <s v="Bologna"/>
    <x v="5"/>
    <x v="5"/>
    <x v="3"/>
    <x v="5"/>
    <x v="7"/>
  </r>
  <r>
    <x v="8"/>
    <x v="2"/>
    <s v="Bologna"/>
    <x v="6"/>
    <x v="3"/>
    <x v="7"/>
    <x v="3"/>
    <x v="8"/>
  </r>
  <r>
    <x v="9"/>
    <x v="2"/>
    <s v="Bologna"/>
    <x v="5"/>
    <x v="6"/>
    <x v="8"/>
    <x v="6"/>
    <x v="9"/>
  </r>
  <r>
    <x v="10"/>
    <x v="5"/>
    <s v="Bologna"/>
    <x v="0"/>
    <x v="7"/>
    <x v="9"/>
    <x v="7"/>
    <x v="10"/>
  </r>
  <r>
    <x v="11"/>
    <x v="6"/>
    <s v="Bari"/>
    <x v="5"/>
    <x v="8"/>
    <x v="10"/>
    <x v="8"/>
    <x v="11"/>
  </r>
  <r>
    <x v="12"/>
    <x v="5"/>
    <s v="Bologna"/>
    <x v="2"/>
    <x v="0"/>
    <x v="11"/>
    <x v="0"/>
    <x v="12"/>
  </r>
  <r>
    <x v="13"/>
    <x v="5"/>
    <s v="Bologna"/>
    <x v="7"/>
    <x v="3"/>
    <x v="12"/>
    <x v="3"/>
    <x v="13"/>
  </r>
  <r>
    <x v="14"/>
    <x v="5"/>
    <s v="Bologna"/>
    <x v="4"/>
    <x v="3"/>
    <x v="13"/>
    <x v="3"/>
    <x v="14"/>
  </r>
  <r>
    <x v="15"/>
    <x v="2"/>
    <s v="Bologna"/>
    <x v="7"/>
    <x v="8"/>
    <x v="14"/>
    <x v="8"/>
    <x v="15"/>
  </r>
  <r>
    <x v="16"/>
    <x v="5"/>
    <s v="Bologna"/>
    <x v="8"/>
    <x v="3"/>
    <x v="15"/>
    <x v="3"/>
    <x v="16"/>
  </r>
  <r>
    <x v="17"/>
    <x v="6"/>
    <s v="Bari"/>
    <x v="8"/>
    <x v="0"/>
    <x v="16"/>
    <x v="0"/>
    <x v="17"/>
  </r>
  <r>
    <x v="18"/>
    <x v="0"/>
    <s v="Napoli"/>
    <x v="3"/>
    <x v="7"/>
    <x v="17"/>
    <x v="7"/>
    <x v="18"/>
  </r>
  <r>
    <x v="19"/>
    <x v="1"/>
    <s v="Milano"/>
    <x v="3"/>
    <x v="7"/>
    <x v="2"/>
    <x v="7"/>
    <x v="19"/>
  </r>
  <r>
    <x v="20"/>
    <x v="3"/>
    <s v="Bologna"/>
    <x v="1"/>
    <x v="2"/>
    <x v="18"/>
    <x v="2"/>
    <x v="20"/>
  </r>
  <r>
    <x v="21"/>
    <x v="7"/>
    <s v="Roma"/>
    <x v="4"/>
    <x v="3"/>
    <x v="12"/>
    <x v="3"/>
    <x v="13"/>
  </r>
  <r>
    <x v="22"/>
    <x v="5"/>
    <s v="Bologna"/>
    <x v="2"/>
    <x v="7"/>
    <x v="19"/>
    <x v="7"/>
    <x v="21"/>
  </r>
  <r>
    <x v="23"/>
    <x v="8"/>
    <s v="Bologna"/>
    <x v="9"/>
    <x v="2"/>
    <x v="20"/>
    <x v="2"/>
    <x v="22"/>
  </r>
  <r>
    <x v="24"/>
    <x v="6"/>
    <s v="Bari"/>
    <x v="8"/>
    <x v="7"/>
    <x v="1"/>
    <x v="7"/>
    <x v="23"/>
  </r>
  <r>
    <x v="25"/>
    <x v="4"/>
    <s v="Bologna"/>
    <x v="8"/>
    <x v="1"/>
    <x v="21"/>
    <x v="1"/>
    <x v="24"/>
  </r>
  <r>
    <x v="26"/>
    <x v="5"/>
    <s v="Bologna"/>
    <x v="2"/>
    <x v="4"/>
    <x v="22"/>
    <x v="4"/>
    <x v="25"/>
  </r>
  <r>
    <x v="27"/>
    <x v="4"/>
    <s v="Bologna"/>
    <x v="4"/>
    <x v="8"/>
    <x v="4"/>
    <x v="8"/>
    <x v="26"/>
  </r>
  <r>
    <x v="28"/>
    <x v="1"/>
    <s v="Milano"/>
    <x v="7"/>
    <x v="3"/>
    <x v="23"/>
    <x v="3"/>
    <x v="27"/>
  </r>
  <r>
    <x v="29"/>
    <x v="5"/>
    <s v="Bologna"/>
    <x v="8"/>
    <x v="8"/>
    <x v="24"/>
    <x v="8"/>
    <x v="28"/>
  </r>
  <r>
    <x v="30"/>
    <x v="8"/>
    <s v="Bologna"/>
    <x v="6"/>
    <x v="3"/>
    <x v="4"/>
    <x v="3"/>
    <x v="29"/>
  </r>
  <r>
    <x v="31"/>
    <x v="0"/>
    <s v="Napoli"/>
    <x v="0"/>
    <x v="6"/>
    <x v="25"/>
    <x v="6"/>
    <x v="18"/>
  </r>
  <r>
    <x v="32"/>
    <x v="0"/>
    <s v="Napoli"/>
    <x v="7"/>
    <x v="3"/>
    <x v="23"/>
    <x v="3"/>
    <x v="27"/>
  </r>
  <r>
    <x v="9"/>
    <x v="0"/>
    <s v="Napoli"/>
    <x v="3"/>
    <x v="8"/>
    <x v="1"/>
    <x v="8"/>
    <x v="30"/>
  </r>
  <r>
    <x v="33"/>
    <x v="0"/>
    <s v="Napoli"/>
    <x v="3"/>
    <x v="5"/>
    <x v="1"/>
    <x v="5"/>
    <x v="31"/>
  </r>
  <r>
    <x v="34"/>
    <x v="3"/>
    <s v="Bologna"/>
    <x v="7"/>
    <x v="7"/>
    <x v="26"/>
    <x v="7"/>
    <x v="32"/>
  </r>
  <r>
    <x v="35"/>
    <x v="4"/>
    <s v="Bologna"/>
    <x v="1"/>
    <x v="7"/>
    <x v="9"/>
    <x v="7"/>
    <x v="10"/>
  </r>
  <r>
    <x v="36"/>
    <x v="4"/>
    <s v="Bologna"/>
    <x v="6"/>
    <x v="0"/>
    <x v="27"/>
    <x v="0"/>
    <x v="33"/>
  </r>
  <r>
    <x v="37"/>
    <x v="6"/>
    <s v="Bari"/>
    <x v="6"/>
    <x v="2"/>
    <x v="28"/>
    <x v="2"/>
    <x v="6"/>
  </r>
  <r>
    <x v="38"/>
    <x v="6"/>
    <s v="Bari"/>
    <x v="0"/>
    <x v="7"/>
    <x v="29"/>
    <x v="7"/>
    <x v="34"/>
  </r>
  <r>
    <x v="39"/>
    <x v="9"/>
    <s v="Bologna"/>
    <x v="5"/>
    <x v="1"/>
    <x v="9"/>
    <x v="1"/>
    <x v="35"/>
  </r>
  <r>
    <x v="40"/>
    <x v="7"/>
    <s v="Roma"/>
    <x v="0"/>
    <x v="7"/>
    <x v="30"/>
    <x v="7"/>
    <x v="36"/>
  </r>
  <r>
    <x v="40"/>
    <x v="4"/>
    <s v="Bologna"/>
    <x v="0"/>
    <x v="8"/>
    <x v="31"/>
    <x v="8"/>
    <x v="37"/>
  </r>
  <r>
    <x v="41"/>
    <x v="6"/>
    <s v="Bari"/>
    <x v="2"/>
    <x v="2"/>
    <x v="1"/>
    <x v="2"/>
    <x v="38"/>
  </r>
  <r>
    <x v="42"/>
    <x v="7"/>
    <s v="Roma"/>
    <x v="7"/>
    <x v="6"/>
    <x v="32"/>
    <x v="6"/>
    <x v="39"/>
  </r>
  <r>
    <x v="43"/>
    <x v="6"/>
    <s v="Bari"/>
    <x v="5"/>
    <x v="7"/>
    <x v="28"/>
    <x v="7"/>
    <x v="40"/>
  </r>
  <r>
    <x v="44"/>
    <x v="5"/>
    <s v="Bologna"/>
    <x v="6"/>
    <x v="8"/>
    <x v="27"/>
    <x v="8"/>
    <x v="41"/>
  </r>
  <r>
    <x v="45"/>
    <x v="3"/>
    <s v="Bologna"/>
    <x v="1"/>
    <x v="3"/>
    <x v="0"/>
    <x v="3"/>
    <x v="42"/>
  </r>
  <r>
    <x v="46"/>
    <x v="4"/>
    <s v="Bologna"/>
    <x v="4"/>
    <x v="0"/>
    <x v="20"/>
    <x v="0"/>
    <x v="43"/>
  </r>
  <r>
    <x v="47"/>
    <x v="2"/>
    <s v="Bologna"/>
    <x v="3"/>
    <x v="0"/>
    <x v="16"/>
    <x v="0"/>
    <x v="17"/>
  </r>
  <r>
    <x v="48"/>
    <x v="0"/>
    <s v="Napoli"/>
    <x v="2"/>
    <x v="5"/>
    <x v="11"/>
    <x v="5"/>
    <x v="44"/>
  </r>
  <r>
    <x v="49"/>
    <x v="1"/>
    <s v="Milano"/>
    <x v="2"/>
    <x v="1"/>
    <x v="33"/>
    <x v="1"/>
    <x v="45"/>
  </r>
  <r>
    <x v="49"/>
    <x v="2"/>
    <s v="Bologna"/>
    <x v="8"/>
    <x v="8"/>
    <x v="34"/>
    <x v="8"/>
    <x v="46"/>
  </r>
  <r>
    <x v="38"/>
    <x v="4"/>
    <s v="Bologna"/>
    <x v="5"/>
    <x v="8"/>
    <x v="15"/>
    <x v="8"/>
    <x v="47"/>
  </r>
  <r>
    <x v="50"/>
    <x v="7"/>
    <s v="Roma"/>
    <x v="9"/>
    <x v="5"/>
    <x v="35"/>
    <x v="5"/>
    <x v="48"/>
  </r>
  <r>
    <x v="31"/>
    <x v="7"/>
    <s v="Roma"/>
    <x v="9"/>
    <x v="6"/>
    <x v="3"/>
    <x v="6"/>
    <x v="49"/>
  </r>
  <r>
    <x v="51"/>
    <x v="3"/>
    <s v="Bologna"/>
    <x v="0"/>
    <x v="3"/>
    <x v="29"/>
    <x v="3"/>
    <x v="50"/>
  </r>
  <r>
    <x v="52"/>
    <x v="4"/>
    <s v="Bologna"/>
    <x v="8"/>
    <x v="3"/>
    <x v="0"/>
    <x v="3"/>
    <x v="42"/>
  </r>
  <r>
    <x v="53"/>
    <x v="1"/>
    <s v="Milano"/>
    <x v="8"/>
    <x v="6"/>
    <x v="10"/>
    <x v="6"/>
    <x v="51"/>
  </r>
  <r>
    <x v="54"/>
    <x v="3"/>
    <s v="Bologna"/>
    <x v="4"/>
    <x v="0"/>
    <x v="36"/>
    <x v="0"/>
    <x v="52"/>
  </r>
  <r>
    <x v="55"/>
    <x v="7"/>
    <s v="Roma"/>
    <x v="3"/>
    <x v="8"/>
    <x v="1"/>
    <x v="8"/>
    <x v="30"/>
  </r>
  <r>
    <x v="56"/>
    <x v="4"/>
    <s v="Bologna"/>
    <x v="7"/>
    <x v="2"/>
    <x v="30"/>
    <x v="2"/>
    <x v="53"/>
  </r>
  <r>
    <x v="42"/>
    <x v="6"/>
    <s v="Bari"/>
    <x v="7"/>
    <x v="2"/>
    <x v="9"/>
    <x v="2"/>
    <x v="54"/>
  </r>
  <r>
    <x v="57"/>
    <x v="8"/>
    <s v="Bologna"/>
    <x v="2"/>
    <x v="6"/>
    <x v="30"/>
    <x v="6"/>
    <x v="55"/>
  </r>
  <r>
    <x v="58"/>
    <x v="8"/>
    <s v="Bologna"/>
    <x v="0"/>
    <x v="1"/>
    <x v="1"/>
    <x v="1"/>
    <x v="1"/>
  </r>
  <r>
    <x v="59"/>
    <x v="9"/>
    <s v="Bologna"/>
    <x v="8"/>
    <x v="6"/>
    <x v="29"/>
    <x v="6"/>
    <x v="56"/>
  </r>
  <r>
    <x v="60"/>
    <x v="0"/>
    <s v="Napoli"/>
    <x v="3"/>
    <x v="9"/>
    <x v="33"/>
    <x v="9"/>
    <x v="57"/>
  </r>
  <r>
    <x v="61"/>
    <x v="1"/>
    <s v="Milano"/>
    <x v="9"/>
    <x v="2"/>
    <x v="29"/>
    <x v="2"/>
    <x v="58"/>
  </r>
  <r>
    <x v="62"/>
    <x v="3"/>
    <s v="Bologna"/>
    <x v="5"/>
    <x v="8"/>
    <x v="37"/>
    <x v="8"/>
    <x v="59"/>
  </r>
  <r>
    <x v="63"/>
    <x v="1"/>
    <s v="Milano"/>
    <x v="3"/>
    <x v="6"/>
    <x v="38"/>
    <x v="6"/>
    <x v="60"/>
  </r>
  <r>
    <x v="64"/>
    <x v="0"/>
    <s v="Napoli"/>
    <x v="8"/>
    <x v="8"/>
    <x v="14"/>
    <x v="8"/>
    <x v="15"/>
  </r>
  <r>
    <x v="65"/>
    <x v="2"/>
    <s v="Bologna"/>
    <x v="8"/>
    <x v="1"/>
    <x v="22"/>
    <x v="1"/>
    <x v="61"/>
  </r>
  <r>
    <x v="66"/>
    <x v="4"/>
    <s v="Bologna"/>
    <x v="6"/>
    <x v="2"/>
    <x v="39"/>
    <x v="2"/>
    <x v="62"/>
  </r>
  <r>
    <x v="67"/>
    <x v="1"/>
    <s v="Milano"/>
    <x v="2"/>
    <x v="5"/>
    <x v="10"/>
    <x v="5"/>
    <x v="63"/>
  </r>
  <r>
    <x v="68"/>
    <x v="3"/>
    <s v="Bologna"/>
    <x v="5"/>
    <x v="7"/>
    <x v="40"/>
    <x v="7"/>
    <x v="64"/>
  </r>
  <r>
    <x v="38"/>
    <x v="0"/>
    <s v="Napoli"/>
    <x v="3"/>
    <x v="2"/>
    <x v="41"/>
    <x v="2"/>
    <x v="65"/>
  </r>
  <r>
    <x v="69"/>
    <x v="8"/>
    <s v="Bologna"/>
    <x v="3"/>
    <x v="8"/>
    <x v="42"/>
    <x v="8"/>
    <x v="66"/>
  </r>
  <r>
    <x v="63"/>
    <x v="7"/>
    <s v="Roma"/>
    <x v="7"/>
    <x v="1"/>
    <x v="35"/>
    <x v="1"/>
    <x v="29"/>
  </r>
  <r>
    <x v="67"/>
    <x v="3"/>
    <s v="Bologna"/>
    <x v="3"/>
    <x v="3"/>
    <x v="31"/>
    <x v="3"/>
    <x v="67"/>
  </r>
  <r>
    <x v="46"/>
    <x v="3"/>
    <s v="Bologna"/>
    <x v="9"/>
    <x v="6"/>
    <x v="32"/>
    <x v="6"/>
    <x v="39"/>
  </r>
  <r>
    <x v="70"/>
    <x v="1"/>
    <s v="Milano"/>
    <x v="7"/>
    <x v="7"/>
    <x v="21"/>
    <x v="7"/>
    <x v="68"/>
  </r>
  <r>
    <x v="71"/>
    <x v="8"/>
    <s v="Bologna"/>
    <x v="6"/>
    <x v="7"/>
    <x v="31"/>
    <x v="7"/>
    <x v="69"/>
  </r>
  <r>
    <x v="72"/>
    <x v="0"/>
    <s v="Napoli"/>
    <x v="7"/>
    <x v="1"/>
    <x v="16"/>
    <x v="1"/>
    <x v="70"/>
  </r>
  <r>
    <x v="73"/>
    <x v="7"/>
    <s v="Roma"/>
    <x v="1"/>
    <x v="2"/>
    <x v="0"/>
    <x v="2"/>
    <x v="71"/>
  </r>
  <r>
    <x v="74"/>
    <x v="8"/>
    <s v="Bologna"/>
    <x v="3"/>
    <x v="8"/>
    <x v="14"/>
    <x v="8"/>
    <x v="15"/>
  </r>
  <r>
    <x v="75"/>
    <x v="4"/>
    <s v="Bologna"/>
    <x v="7"/>
    <x v="4"/>
    <x v="2"/>
    <x v="4"/>
    <x v="72"/>
  </r>
  <r>
    <x v="76"/>
    <x v="0"/>
    <s v="Napoli"/>
    <x v="8"/>
    <x v="3"/>
    <x v="19"/>
    <x v="3"/>
    <x v="41"/>
  </r>
  <r>
    <x v="77"/>
    <x v="0"/>
    <s v="Napoli"/>
    <x v="7"/>
    <x v="3"/>
    <x v="38"/>
    <x v="3"/>
    <x v="73"/>
  </r>
  <r>
    <x v="63"/>
    <x v="9"/>
    <s v="Bologna"/>
    <x v="5"/>
    <x v="9"/>
    <x v="43"/>
    <x v="9"/>
    <x v="74"/>
  </r>
  <r>
    <x v="78"/>
    <x v="2"/>
    <s v="Bologna"/>
    <x v="6"/>
    <x v="2"/>
    <x v="15"/>
    <x v="2"/>
    <x v="75"/>
  </r>
  <r>
    <x v="59"/>
    <x v="9"/>
    <s v="Bologna"/>
    <x v="4"/>
    <x v="8"/>
    <x v="44"/>
    <x v="8"/>
    <x v="63"/>
  </r>
  <r>
    <x v="79"/>
    <x v="5"/>
    <s v="Bologna"/>
    <x v="2"/>
    <x v="1"/>
    <x v="4"/>
    <x v="1"/>
    <x v="76"/>
  </r>
  <r>
    <x v="29"/>
    <x v="9"/>
    <s v="Bologna"/>
    <x v="3"/>
    <x v="5"/>
    <x v="27"/>
    <x v="5"/>
    <x v="77"/>
  </r>
  <r>
    <x v="80"/>
    <x v="2"/>
    <s v="Bologna"/>
    <x v="1"/>
    <x v="0"/>
    <x v="11"/>
    <x v="0"/>
    <x v="12"/>
  </r>
  <r>
    <x v="81"/>
    <x v="5"/>
    <s v="Bologna"/>
    <x v="6"/>
    <x v="8"/>
    <x v="45"/>
    <x v="8"/>
    <x v="49"/>
  </r>
  <r>
    <x v="15"/>
    <x v="0"/>
    <s v="Napoli"/>
    <x v="8"/>
    <x v="9"/>
    <x v="31"/>
    <x v="9"/>
    <x v="78"/>
  </r>
  <r>
    <x v="78"/>
    <x v="9"/>
    <s v="Bologna"/>
    <x v="1"/>
    <x v="9"/>
    <x v="35"/>
    <x v="9"/>
    <x v="79"/>
  </r>
  <r>
    <x v="1"/>
    <x v="7"/>
    <s v="Roma"/>
    <x v="3"/>
    <x v="7"/>
    <x v="31"/>
    <x v="7"/>
    <x v="69"/>
  </r>
  <r>
    <x v="82"/>
    <x v="0"/>
    <s v="Napoli"/>
    <x v="7"/>
    <x v="4"/>
    <x v="35"/>
    <x v="4"/>
    <x v="80"/>
  </r>
  <r>
    <x v="83"/>
    <x v="2"/>
    <s v="Bologna"/>
    <x v="4"/>
    <x v="1"/>
    <x v="24"/>
    <x v="1"/>
    <x v="81"/>
  </r>
  <r>
    <x v="68"/>
    <x v="7"/>
    <s v="Roma"/>
    <x v="0"/>
    <x v="1"/>
    <x v="26"/>
    <x v="1"/>
    <x v="82"/>
  </r>
  <r>
    <x v="60"/>
    <x v="2"/>
    <s v="Bologna"/>
    <x v="5"/>
    <x v="2"/>
    <x v="45"/>
    <x v="2"/>
    <x v="83"/>
  </r>
  <r>
    <x v="84"/>
    <x v="9"/>
    <s v="Bologna"/>
    <x v="1"/>
    <x v="8"/>
    <x v="27"/>
    <x v="8"/>
    <x v="41"/>
  </r>
  <r>
    <x v="85"/>
    <x v="2"/>
    <s v="Bologna"/>
    <x v="5"/>
    <x v="1"/>
    <x v="9"/>
    <x v="1"/>
    <x v="35"/>
  </r>
  <r>
    <x v="86"/>
    <x v="8"/>
    <s v="Bologna"/>
    <x v="5"/>
    <x v="8"/>
    <x v="37"/>
    <x v="8"/>
    <x v="59"/>
  </r>
  <r>
    <x v="87"/>
    <x v="2"/>
    <s v="Bologna"/>
    <x v="9"/>
    <x v="1"/>
    <x v="9"/>
    <x v="1"/>
    <x v="35"/>
  </r>
  <r>
    <x v="73"/>
    <x v="1"/>
    <s v="Milano"/>
    <x v="9"/>
    <x v="4"/>
    <x v="13"/>
    <x v="4"/>
    <x v="84"/>
  </r>
  <r>
    <x v="88"/>
    <x v="2"/>
    <s v="Bologna"/>
    <x v="8"/>
    <x v="8"/>
    <x v="29"/>
    <x v="8"/>
    <x v="85"/>
  </r>
  <r>
    <x v="89"/>
    <x v="2"/>
    <s v="Bologna"/>
    <x v="6"/>
    <x v="7"/>
    <x v="34"/>
    <x v="7"/>
    <x v="86"/>
  </r>
  <r>
    <x v="90"/>
    <x v="3"/>
    <s v="Bologna"/>
    <x v="5"/>
    <x v="7"/>
    <x v="18"/>
    <x v="7"/>
    <x v="87"/>
  </r>
  <r>
    <x v="91"/>
    <x v="8"/>
    <s v="Bologna"/>
    <x v="2"/>
    <x v="5"/>
    <x v="16"/>
    <x v="5"/>
    <x v="88"/>
  </r>
  <r>
    <x v="92"/>
    <x v="6"/>
    <s v="Bari"/>
    <x v="4"/>
    <x v="9"/>
    <x v="9"/>
    <x v="9"/>
    <x v="89"/>
  </r>
  <r>
    <x v="93"/>
    <x v="8"/>
    <s v="Bologna"/>
    <x v="9"/>
    <x v="6"/>
    <x v="11"/>
    <x v="6"/>
    <x v="90"/>
  </r>
  <r>
    <x v="24"/>
    <x v="2"/>
    <s v="Bologna"/>
    <x v="2"/>
    <x v="1"/>
    <x v="33"/>
    <x v="1"/>
    <x v="45"/>
  </r>
  <r>
    <x v="54"/>
    <x v="7"/>
    <s v="Roma"/>
    <x v="1"/>
    <x v="6"/>
    <x v="7"/>
    <x v="6"/>
    <x v="91"/>
  </r>
  <r>
    <x v="70"/>
    <x v="6"/>
    <s v="Bari"/>
    <x v="4"/>
    <x v="1"/>
    <x v="14"/>
    <x v="1"/>
    <x v="31"/>
  </r>
  <r>
    <x v="94"/>
    <x v="8"/>
    <s v="Bologna"/>
    <x v="4"/>
    <x v="2"/>
    <x v="42"/>
    <x v="2"/>
    <x v="92"/>
  </r>
  <r>
    <x v="95"/>
    <x v="1"/>
    <s v="Milano"/>
    <x v="6"/>
    <x v="7"/>
    <x v="7"/>
    <x v="7"/>
    <x v="93"/>
  </r>
  <r>
    <x v="27"/>
    <x v="7"/>
    <s v="Roma"/>
    <x v="1"/>
    <x v="6"/>
    <x v="2"/>
    <x v="6"/>
    <x v="94"/>
  </r>
  <r>
    <x v="96"/>
    <x v="8"/>
    <s v="Bologna"/>
    <x v="4"/>
    <x v="3"/>
    <x v="23"/>
    <x v="3"/>
    <x v="27"/>
  </r>
  <r>
    <x v="4"/>
    <x v="2"/>
    <s v="Bologna"/>
    <x v="7"/>
    <x v="6"/>
    <x v="20"/>
    <x v="6"/>
    <x v="95"/>
  </r>
  <r>
    <x v="97"/>
    <x v="9"/>
    <s v="Bologna"/>
    <x v="3"/>
    <x v="9"/>
    <x v="14"/>
    <x v="9"/>
    <x v="96"/>
  </r>
  <r>
    <x v="13"/>
    <x v="6"/>
    <s v="Bari"/>
    <x v="0"/>
    <x v="7"/>
    <x v="23"/>
    <x v="7"/>
    <x v="97"/>
  </r>
  <r>
    <x v="98"/>
    <x v="0"/>
    <s v="Napoli"/>
    <x v="8"/>
    <x v="8"/>
    <x v="40"/>
    <x v="8"/>
    <x v="16"/>
  </r>
  <r>
    <x v="99"/>
    <x v="4"/>
    <s v="Bologna"/>
    <x v="9"/>
    <x v="2"/>
    <x v="22"/>
    <x v="2"/>
    <x v="98"/>
  </r>
  <r>
    <x v="8"/>
    <x v="7"/>
    <s v="Roma"/>
    <x v="1"/>
    <x v="2"/>
    <x v="0"/>
    <x v="2"/>
    <x v="71"/>
  </r>
  <r>
    <x v="100"/>
    <x v="6"/>
    <s v="Bari"/>
    <x v="2"/>
    <x v="1"/>
    <x v="19"/>
    <x v="1"/>
    <x v="99"/>
  </r>
  <r>
    <x v="90"/>
    <x v="4"/>
    <s v="Bologna"/>
    <x v="2"/>
    <x v="1"/>
    <x v="39"/>
    <x v="1"/>
    <x v="26"/>
  </r>
  <r>
    <x v="101"/>
    <x v="7"/>
    <s v="Roma"/>
    <x v="4"/>
    <x v="6"/>
    <x v="46"/>
    <x v="6"/>
    <x v="73"/>
  </r>
  <r>
    <x v="102"/>
    <x v="5"/>
    <s v="Bologna"/>
    <x v="8"/>
    <x v="2"/>
    <x v="47"/>
    <x v="2"/>
    <x v="100"/>
  </r>
  <r>
    <x v="63"/>
    <x v="7"/>
    <s v="Roma"/>
    <x v="0"/>
    <x v="4"/>
    <x v="16"/>
    <x v="4"/>
    <x v="65"/>
  </r>
  <r>
    <x v="103"/>
    <x v="0"/>
    <s v="Napoli"/>
    <x v="7"/>
    <x v="0"/>
    <x v="40"/>
    <x v="0"/>
    <x v="101"/>
  </r>
  <r>
    <x v="26"/>
    <x v="6"/>
    <s v="Bari"/>
    <x v="6"/>
    <x v="4"/>
    <x v="47"/>
    <x v="4"/>
    <x v="102"/>
  </r>
  <r>
    <x v="104"/>
    <x v="0"/>
    <s v="Napoli"/>
    <x v="5"/>
    <x v="5"/>
    <x v="29"/>
    <x v="5"/>
    <x v="103"/>
  </r>
  <r>
    <x v="105"/>
    <x v="4"/>
    <s v="Bologna"/>
    <x v="8"/>
    <x v="9"/>
    <x v="12"/>
    <x v="9"/>
    <x v="5"/>
  </r>
  <r>
    <x v="106"/>
    <x v="0"/>
    <s v="Napoli"/>
    <x v="2"/>
    <x v="4"/>
    <x v="5"/>
    <x v="4"/>
    <x v="104"/>
  </r>
  <r>
    <x v="85"/>
    <x v="4"/>
    <s v="Bologna"/>
    <x v="8"/>
    <x v="4"/>
    <x v="20"/>
    <x v="4"/>
    <x v="105"/>
  </r>
  <r>
    <x v="61"/>
    <x v="7"/>
    <s v="Roma"/>
    <x v="4"/>
    <x v="7"/>
    <x v="48"/>
    <x v="7"/>
    <x v="106"/>
  </r>
  <r>
    <x v="107"/>
    <x v="6"/>
    <s v="Bari"/>
    <x v="3"/>
    <x v="8"/>
    <x v="49"/>
    <x v="8"/>
    <x v="107"/>
  </r>
  <r>
    <x v="108"/>
    <x v="5"/>
    <s v="Bologna"/>
    <x v="2"/>
    <x v="8"/>
    <x v="25"/>
    <x v="8"/>
    <x v="106"/>
  </r>
  <r>
    <x v="109"/>
    <x v="1"/>
    <s v="Milano"/>
    <x v="7"/>
    <x v="7"/>
    <x v="43"/>
    <x v="7"/>
    <x v="108"/>
  </r>
  <r>
    <x v="93"/>
    <x v="0"/>
    <s v="Napoli"/>
    <x v="5"/>
    <x v="9"/>
    <x v="11"/>
    <x v="9"/>
    <x v="109"/>
  </r>
  <r>
    <x v="109"/>
    <x v="1"/>
    <s v="Milano"/>
    <x v="2"/>
    <x v="2"/>
    <x v="32"/>
    <x v="2"/>
    <x v="110"/>
  </r>
  <r>
    <x v="4"/>
    <x v="3"/>
    <s v="Bologna"/>
    <x v="3"/>
    <x v="7"/>
    <x v="2"/>
    <x v="7"/>
    <x v="19"/>
  </r>
  <r>
    <x v="110"/>
    <x v="0"/>
    <s v="Napoli"/>
    <x v="0"/>
    <x v="5"/>
    <x v="19"/>
    <x v="5"/>
    <x v="111"/>
  </r>
  <r>
    <x v="68"/>
    <x v="0"/>
    <s v="Napoli"/>
    <x v="8"/>
    <x v="4"/>
    <x v="9"/>
    <x v="4"/>
    <x v="112"/>
  </r>
  <r>
    <x v="111"/>
    <x v="0"/>
    <s v="Napoli"/>
    <x v="5"/>
    <x v="9"/>
    <x v="31"/>
    <x v="9"/>
    <x v="78"/>
  </r>
  <r>
    <x v="112"/>
    <x v="4"/>
    <s v="Bologna"/>
    <x v="4"/>
    <x v="7"/>
    <x v="22"/>
    <x v="7"/>
    <x v="113"/>
  </r>
  <r>
    <x v="24"/>
    <x v="5"/>
    <s v="Bologna"/>
    <x v="4"/>
    <x v="0"/>
    <x v="29"/>
    <x v="0"/>
    <x v="114"/>
  </r>
  <r>
    <x v="113"/>
    <x v="7"/>
    <s v="Roma"/>
    <x v="5"/>
    <x v="7"/>
    <x v="18"/>
    <x v="7"/>
    <x v="87"/>
  </r>
  <r>
    <x v="51"/>
    <x v="2"/>
    <s v="Bologna"/>
    <x v="5"/>
    <x v="0"/>
    <x v="44"/>
    <x v="0"/>
    <x v="99"/>
  </r>
  <r>
    <x v="98"/>
    <x v="0"/>
    <s v="Napoli"/>
    <x v="0"/>
    <x v="1"/>
    <x v="40"/>
    <x v="1"/>
    <x v="115"/>
  </r>
  <r>
    <x v="114"/>
    <x v="9"/>
    <s v="Bologna"/>
    <x v="7"/>
    <x v="8"/>
    <x v="5"/>
    <x v="8"/>
    <x v="116"/>
  </r>
  <r>
    <x v="115"/>
    <x v="3"/>
    <s v="Bologna"/>
    <x v="7"/>
    <x v="5"/>
    <x v="3"/>
    <x v="5"/>
    <x v="7"/>
  </r>
  <r>
    <x v="116"/>
    <x v="9"/>
    <s v="Bologna"/>
    <x v="9"/>
    <x v="7"/>
    <x v="19"/>
    <x v="7"/>
    <x v="21"/>
  </r>
  <r>
    <x v="67"/>
    <x v="5"/>
    <s v="Bologna"/>
    <x v="4"/>
    <x v="9"/>
    <x v="39"/>
    <x v="9"/>
    <x v="117"/>
  </r>
  <r>
    <x v="47"/>
    <x v="3"/>
    <s v="Bologna"/>
    <x v="0"/>
    <x v="3"/>
    <x v="40"/>
    <x v="3"/>
    <x v="118"/>
  </r>
  <r>
    <x v="117"/>
    <x v="5"/>
    <s v="Bologna"/>
    <x v="0"/>
    <x v="5"/>
    <x v="10"/>
    <x v="5"/>
    <x v="63"/>
  </r>
  <r>
    <x v="76"/>
    <x v="9"/>
    <s v="Bologna"/>
    <x v="6"/>
    <x v="4"/>
    <x v="11"/>
    <x v="4"/>
    <x v="119"/>
  </r>
  <r>
    <x v="118"/>
    <x v="4"/>
    <s v="Bologna"/>
    <x v="5"/>
    <x v="8"/>
    <x v="36"/>
    <x v="8"/>
    <x v="120"/>
  </r>
  <r>
    <x v="119"/>
    <x v="5"/>
    <s v="Bologna"/>
    <x v="4"/>
    <x v="9"/>
    <x v="29"/>
    <x v="9"/>
    <x v="121"/>
  </r>
  <r>
    <x v="120"/>
    <x v="5"/>
    <s v="Bologna"/>
    <x v="8"/>
    <x v="7"/>
    <x v="41"/>
    <x v="7"/>
    <x v="112"/>
  </r>
  <r>
    <x v="121"/>
    <x v="9"/>
    <s v="Bologna"/>
    <x v="8"/>
    <x v="6"/>
    <x v="16"/>
    <x v="6"/>
    <x v="83"/>
  </r>
  <r>
    <x v="122"/>
    <x v="7"/>
    <s v="Roma"/>
    <x v="3"/>
    <x v="6"/>
    <x v="28"/>
    <x v="6"/>
    <x v="122"/>
  </r>
  <r>
    <x v="123"/>
    <x v="5"/>
    <s v="Bologna"/>
    <x v="0"/>
    <x v="3"/>
    <x v="45"/>
    <x v="3"/>
    <x v="123"/>
  </r>
  <r>
    <x v="38"/>
    <x v="6"/>
    <s v="Bari"/>
    <x v="8"/>
    <x v="2"/>
    <x v="25"/>
    <x v="2"/>
    <x v="124"/>
  </r>
  <r>
    <x v="124"/>
    <x v="9"/>
    <s v="Bologna"/>
    <x v="5"/>
    <x v="4"/>
    <x v="17"/>
    <x v="4"/>
    <x v="39"/>
  </r>
  <r>
    <x v="125"/>
    <x v="1"/>
    <s v="Milano"/>
    <x v="0"/>
    <x v="7"/>
    <x v="11"/>
    <x v="7"/>
    <x v="125"/>
  </r>
  <r>
    <x v="126"/>
    <x v="5"/>
    <s v="Bologna"/>
    <x v="1"/>
    <x v="8"/>
    <x v="23"/>
    <x v="8"/>
    <x v="126"/>
  </r>
  <r>
    <x v="127"/>
    <x v="1"/>
    <s v="Milano"/>
    <x v="0"/>
    <x v="6"/>
    <x v="11"/>
    <x v="6"/>
    <x v="90"/>
  </r>
  <r>
    <x v="121"/>
    <x v="3"/>
    <s v="Bologna"/>
    <x v="9"/>
    <x v="5"/>
    <x v="26"/>
    <x v="5"/>
    <x v="127"/>
  </r>
  <r>
    <x v="28"/>
    <x v="1"/>
    <s v="Milano"/>
    <x v="4"/>
    <x v="1"/>
    <x v="14"/>
    <x v="1"/>
    <x v="31"/>
  </r>
  <r>
    <x v="128"/>
    <x v="3"/>
    <s v="Bologna"/>
    <x v="6"/>
    <x v="6"/>
    <x v="41"/>
    <x v="6"/>
    <x v="128"/>
  </r>
  <r>
    <x v="124"/>
    <x v="2"/>
    <s v="Bologna"/>
    <x v="1"/>
    <x v="7"/>
    <x v="40"/>
    <x v="7"/>
    <x v="64"/>
  </r>
  <r>
    <x v="91"/>
    <x v="3"/>
    <s v="Bologna"/>
    <x v="4"/>
    <x v="8"/>
    <x v="22"/>
    <x v="8"/>
    <x v="123"/>
  </r>
  <r>
    <x v="49"/>
    <x v="2"/>
    <s v="Bologna"/>
    <x v="5"/>
    <x v="8"/>
    <x v="9"/>
    <x v="8"/>
    <x v="129"/>
  </r>
  <r>
    <x v="129"/>
    <x v="1"/>
    <s v="Milano"/>
    <x v="0"/>
    <x v="1"/>
    <x v="46"/>
    <x v="1"/>
    <x v="130"/>
  </r>
  <r>
    <x v="130"/>
    <x v="5"/>
    <s v="Bologna"/>
    <x v="6"/>
    <x v="4"/>
    <x v="47"/>
    <x v="4"/>
    <x v="102"/>
  </r>
  <r>
    <x v="71"/>
    <x v="9"/>
    <s v="Bologna"/>
    <x v="1"/>
    <x v="2"/>
    <x v="49"/>
    <x v="2"/>
    <x v="131"/>
  </r>
  <r>
    <x v="23"/>
    <x v="7"/>
    <s v="Roma"/>
    <x v="7"/>
    <x v="6"/>
    <x v="35"/>
    <x v="6"/>
    <x v="132"/>
  </r>
  <r>
    <x v="131"/>
    <x v="1"/>
    <s v="Milano"/>
    <x v="4"/>
    <x v="0"/>
    <x v="18"/>
    <x v="0"/>
    <x v="133"/>
  </r>
  <r>
    <x v="132"/>
    <x v="5"/>
    <s v="Bologna"/>
    <x v="0"/>
    <x v="9"/>
    <x v="32"/>
    <x v="9"/>
    <x v="134"/>
  </r>
  <r>
    <x v="98"/>
    <x v="3"/>
    <s v="Bologna"/>
    <x v="1"/>
    <x v="8"/>
    <x v="15"/>
    <x v="8"/>
    <x v="47"/>
  </r>
  <r>
    <x v="80"/>
    <x v="8"/>
    <s v="Bologna"/>
    <x v="7"/>
    <x v="4"/>
    <x v="1"/>
    <x v="4"/>
    <x v="135"/>
  </r>
  <r>
    <x v="133"/>
    <x v="6"/>
    <s v="Bari"/>
    <x v="6"/>
    <x v="1"/>
    <x v="5"/>
    <x v="1"/>
    <x v="136"/>
  </r>
  <r>
    <x v="51"/>
    <x v="4"/>
    <s v="Bologna"/>
    <x v="8"/>
    <x v="5"/>
    <x v="12"/>
    <x v="5"/>
    <x v="137"/>
  </r>
  <r>
    <x v="134"/>
    <x v="2"/>
    <s v="Bologna"/>
    <x v="3"/>
    <x v="7"/>
    <x v="39"/>
    <x v="7"/>
    <x v="138"/>
  </r>
  <r>
    <x v="85"/>
    <x v="0"/>
    <s v="Napoli"/>
    <x v="8"/>
    <x v="1"/>
    <x v="30"/>
    <x v="1"/>
    <x v="139"/>
  </r>
  <r>
    <x v="135"/>
    <x v="7"/>
    <s v="Roma"/>
    <x v="7"/>
    <x v="5"/>
    <x v="49"/>
    <x v="5"/>
    <x v="140"/>
  </r>
  <r>
    <x v="134"/>
    <x v="9"/>
    <s v="Bologna"/>
    <x v="3"/>
    <x v="9"/>
    <x v="11"/>
    <x v="9"/>
    <x v="109"/>
  </r>
  <r>
    <x v="136"/>
    <x v="9"/>
    <s v="Bologna"/>
    <x v="8"/>
    <x v="8"/>
    <x v="18"/>
    <x v="8"/>
    <x v="141"/>
  </r>
  <r>
    <x v="137"/>
    <x v="1"/>
    <s v="Milano"/>
    <x v="8"/>
    <x v="4"/>
    <x v="42"/>
    <x v="4"/>
    <x v="142"/>
  </r>
  <r>
    <x v="85"/>
    <x v="9"/>
    <s v="Bologna"/>
    <x v="9"/>
    <x v="6"/>
    <x v="34"/>
    <x v="6"/>
    <x v="143"/>
  </r>
  <r>
    <x v="138"/>
    <x v="8"/>
    <s v="Bologna"/>
    <x v="5"/>
    <x v="8"/>
    <x v="16"/>
    <x v="8"/>
    <x v="144"/>
  </r>
  <r>
    <x v="12"/>
    <x v="6"/>
    <s v="Bari"/>
    <x v="7"/>
    <x v="7"/>
    <x v="37"/>
    <x v="7"/>
    <x v="145"/>
  </r>
  <r>
    <x v="4"/>
    <x v="8"/>
    <s v="Bologna"/>
    <x v="1"/>
    <x v="1"/>
    <x v="7"/>
    <x v="1"/>
    <x v="146"/>
  </r>
  <r>
    <x v="139"/>
    <x v="7"/>
    <s v="Roma"/>
    <x v="5"/>
    <x v="3"/>
    <x v="23"/>
    <x v="3"/>
    <x v="27"/>
  </r>
  <r>
    <x v="80"/>
    <x v="3"/>
    <s v="Bologna"/>
    <x v="9"/>
    <x v="8"/>
    <x v="13"/>
    <x v="8"/>
    <x v="147"/>
  </r>
  <r>
    <x v="117"/>
    <x v="3"/>
    <s v="Bologna"/>
    <x v="4"/>
    <x v="3"/>
    <x v="15"/>
    <x v="3"/>
    <x v="16"/>
  </r>
  <r>
    <x v="99"/>
    <x v="3"/>
    <s v="Bologna"/>
    <x v="6"/>
    <x v="7"/>
    <x v="30"/>
    <x v="7"/>
    <x v="36"/>
  </r>
  <r>
    <x v="106"/>
    <x v="9"/>
    <s v="Bologna"/>
    <x v="0"/>
    <x v="9"/>
    <x v="46"/>
    <x v="9"/>
    <x v="63"/>
  </r>
  <r>
    <x v="140"/>
    <x v="7"/>
    <s v="Roma"/>
    <x v="7"/>
    <x v="7"/>
    <x v="3"/>
    <x v="7"/>
    <x v="129"/>
  </r>
  <r>
    <x v="129"/>
    <x v="4"/>
    <s v="Bologna"/>
    <x v="5"/>
    <x v="3"/>
    <x v="39"/>
    <x v="3"/>
    <x v="148"/>
  </r>
  <r>
    <x v="141"/>
    <x v="0"/>
    <s v="Napoli"/>
    <x v="6"/>
    <x v="5"/>
    <x v="20"/>
    <x v="5"/>
    <x v="149"/>
  </r>
  <r>
    <x v="142"/>
    <x v="2"/>
    <s v="Bologna"/>
    <x v="9"/>
    <x v="1"/>
    <x v="21"/>
    <x v="1"/>
    <x v="24"/>
  </r>
  <r>
    <x v="90"/>
    <x v="7"/>
    <s v="Roma"/>
    <x v="3"/>
    <x v="1"/>
    <x v="30"/>
    <x v="1"/>
    <x v="139"/>
  </r>
  <r>
    <x v="143"/>
    <x v="7"/>
    <s v="Roma"/>
    <x v="7"/>
    <x v="6"/>
    <x v="28"/>
    <x v="6"/>
    <x v="122"/>
  </r>
  <r>
    <x v="130"/>
    <x v="1"/>
    <s v="Milano"/>
    <x v="8"/>
    <x v="1"/>
    <x v="30"/>
    <x v="1"/>
    <x v="139"/>
  </r>
  <r>
    <x v="144"/>
    <x v="5"/>
    <s v="Bologna"/>
    <x v="7"/>
    <x v="1"/>
    <x v="6"/>
    <x v="1"/>
    <x v="150"/>
  </r>
  <r>
    <x v="145"/>
    <x v="3"/>
    <s v="Bologna"/>
    <x v="5"/>
    <x v="3"/>
    <x v="38"/>
    <x v="3"/>
    <x v="73"/>
  </r>
  <r>
    <x v="146"/>
    <x v="8"/>
    <s v="Bologna"/>
    <x v="2"/>
    <x v="4"/>
    <x v="11"/>
    <x v="4"/>
    <x v="119"/>
  </r>
  <r>
    <x v="147"/>
    <x v="4"/>
    <s v="Bologna"/>
    <x v="4"/>
    <x v="7"/>
    <x v="29"/>
    <x v="7"/>
    <x v="34"/>
  </r>
  <r>
    <x v="114"/>
    <x v="5"/>
    <s v="Bologna"/>
    <x v="2"/>
    <x v="0"/>
    <x v="5"/>
    <x v="0"/>
    <x v="151"/>
  </r>
  <r>
    <x v="148"/>
    <x v="4"/>
    <s v="Bologna"/>
    <x v="7"/>
    <x v="2"/>
    <x v="28"/>
    <x v="2"/>
    <x v="6"/>
  </r>
  <r>
    <x v="72"/>
    <x v="4"/>
    <s v="Bologna"/>
    <x v="0"/>
    <x v="4"/>
    <x v="35"/>
    <x v="4"/>
    <x v="80"/>
  </r>
  <r>
    <x v="149"/>
    <x v="4"/>
    <s v="Bologna"/>
    <x v="7"/>
    <x v="2"/>
    <x v="12"/>
    <x v="2"/>
    <x v="152"/>
  </r>
  <r>
    <x v="48"/>
    <x v="8"/>
    <s v="Bologna"/>
    <x v="7"/>
    <x v="2"/>
    <x v="17"/>
    <x v="2"/>
    <x v="153"/>
  </r>
  <r>
    <x v="96"/>
    <x v="1"/>
    <s v="Milano"/>
    <x v="2"/>
    <x v="7"/>
    <x v="21"/>
    <x v="7"/>
    <x v="68"/>
  </r>
  <r>
    <x v="95"/>
    <x v="2"/>
    <s v="Bologna"/>
    <x v="6"/>
    <x v="1"/>
    <x v="3"/>
    <x v="1"/>
    <x v="8"/>
  </r>
  <r>
    <x v="60"/>
    <x v="6"/>
    <s v="Bari"/>
    <x v="1"/>
    <x v="7"/>
    <x v="23"/>
    <x v="7"/>
    <x v="97"/>
  </r>
  <r>
    <x v="74"/>
    <x v="6"/>
    <s v="Bari"/>
    <x v="4"/>
    <x v="6"/>
    <x v="38"/>
    <x v="6"/>
    <x v="60"/>
  </r>
  <r>
    <x v="78"/>
    <x v="6"/>
    <s v="Bari"/>
    <x v="9"/>
    <x v="4"/>
    <x v="0"/>
    <x v="4"/>
    <x v="154"/>
  </r>
  <r>
    <x v="150"/>
    <x v="4"/>
    <s v="Bologna"/>
    <x v="3"/>
    <x v="7"/>
    <x v="31"/>
    <x v="7"/>
    <x v="69"/>
  </r>
  <r>
    <x v="151"/>
    <x v="6"/>
    <s v="Bari"/>
    <x v="6"/>
    <x v="6"/>
    <x v="24"/>
    <x v="6"/>
    <x v="155"/>
  </r>
  <r>
    <x v="152"/>
    <x v="8"/>
    <s v="Bologna"/>
    <x v="7"/>
    <x v="7"/>
    <x v="44"/>
    <x v="7"/>
    <x v="156"/>
  </r>
  <r>
    <x v="2"/>
    <x v="6"/>
    <s v="Bari"/>
    <x v="4"/>
    <x v="1"/>
    <x v="38"/>
    <x v="1"/>
    <x v="157"/>
  </r>
  <r>
    <x v="109"/>
    <x v="9"/>
    <s v="Bologna"/>
    <x v="9"/>
    <x v="3"/>
    <x v="26"/>
    <x v="3"/>
    <x v="158"/>
  </r>
  <r>
    <x v="85"/>
    <x v="4"/>
    <s v="Bologna"/>
    <x v="0"/>
    <x v="2"/>
    <x v="35"/>
    <x v="2"/>
    <x v="159"/>
  </r>
  <r>
    <x v="114"/>
    <x v="3"/>
    <s v="Bologna"/>
    <x v="8"/>
    <x v="6"/>
    <x v="41"/>
    <x v="6"/>
    <x v="128"/>
  </r>
  <r>
    <x v="36"/>
    <x v="0"/>
    <s v="Napoli"/>
    <x v="9"/>
    <x v="3"/>
    <x v="4"/>
    <x v="3"/>
    <x v="29"/>
  </r>
  <r>
    <x v="153"/>
    <x v="9"/>
    <s v="Bologna"/>
    <x v="1"/>
    <x v="1"/>
    <x v="0"/>
    <x v="1"/>
    <x v="48"/>
  </r>
  <r>
    <x v="154"/>
    <x v="5"/>
    <s v="Bologna"/>
    <x v="7"/>
    <x v="8"/>
    <x v="17"/>
    <x v="8"/>
    <x v="14"/>
  </r>
  <r>
    <x v="39"/>
    <x v="5"/>
    <s v="Bologna"/>
    <x v="4"/>
    <x v="1"/>
    <x v="42"/>
    <x v="1"/>
    <x v="160"/>
  </r>
  <r>
    <x v="155"/>
    <x v="0"/>
    <s v="Napoli"/>
    <x v="7"/>
    <x v="2"/>
    <x v="15"/>
    <x v="2"/>
    <x v="75"/>
  </r>
  <r>
    <x v="156"/>
    <x v="9"/>
    <s v="Bologna"/>
    <x v="0"/>
    <x v="2"/>
    <x v="3"/>
    <x v="2"/>
    <x v="144"/>
  </r>
  <r>
    <x v="157"/>
    <x v="6"/>
    <s v="Bari"/>
    <x v="9"/>
    <x v="1"/>
    <x v="0"/>
    <x v="1"/>
    <x v="48"/>
  </r>
  <r>
    <x v="132"/>
    <x v="3"/>
    <s v="Bologna"/>
    <x v="3"/>
    <x v="3"/>
    <x v="35"/>
    <x v="3"/>
    <x v="161"/>
  </r>
  <r>
    <x v="92"/>
    <x v="9"/>
    <s v="Bologna"/>
    <x v="8"/>
    <x v="3"/>
    <x v="45"/>
    <x v="3"/>
    <x v="123"/>
  </r>
  <r>
    <x v="158"/>
    <x v="0"/>
    <s v="Napoli"/>
    <x v="1"/>
    <x v="5"/>
    <x v="3"/>
    <x v="5"/>
    <x v="7"/>
  </r>
  <r>
    <x v="34"/>
    <x v="7"/>
    <s v="Roma"/>
    <x v="6"/>
    <x v="3"/>
    <x v="35"/>
    <x v="3"/>
    <x v="161"/>
  </r>
  <r>
    <x v="71"/>
    <x v="4"/>
    <s v="Bologna"/>
    <x v="2"/>
    <x v="6"/>
    <x v="4"/>
    <x v="6"/>
    <x v="42"/>
  </r>
  <r>
    <x v="159"/>
    <x v="3"/>
    <s v="Bologna"/>
    <x v="1"/>
    <x v="1"/>
    <x v="16"/>
    <x v="1"/>
    <x v="70"/>
  </r>
  <r>
    <x v="160"/>
    <x v="4"/>
    <s v="Bologna"/>
    <x v="7"/>
    <x v="1"/>
    <x v="2"/>
    <x v="1"/>
    <x v="162"/>
  </r>
  <r>
    <x v="87"/>
    <x v="7"/>
    <s v="Roma"/>
    <x v="4"/>
    <x v="0"/>
    <x v="11"/>
    <x v="0"/>
    <x v="12"/>
  </r>
  <r>
    <x v="151"/>
    <x v="4"/>
    <s v="Bologna"/>
    <x v="2"/>
    <x v="1"/>
    <x v="32"/>
    <x v="1"/>
    <x v="163"/>
  </r>
  <r>
    <x v="161"/>
    <x v="2"/>
    <s v="Bologna"/>
    <x v="8"/>
    <x v="5"/>
    <x v="7"/>
    <x v="5"/>
    <x v="130"/>
  </r>
  <r>
    <x v="122"/>
    <x v="8"/>
    <s v="Bologna"/>
    <x v="8"/>
    <x v="2"/>
    <x v="1"/>
    <x v="2"/>
    <x v="38"/>
  </r>
  <r>
    <x v="162"/>
    <x v="7"/>
    <s v="Roma"/>
    <x v="8"/>
    <x v="0"/>
    <x v="48"/>
    <x v="0"/>
    <x v="59"/>
  </r>
  <r>
    <x v="139"/>
    <x v="0"/>
    <s v="Napoli"/>
    <x v="5"/>
    <x v="9"/>
    <x v="32"/>
    <x v="9"/>
    <x v="134"/>
  </r>
  <r>
    <x v="163"/>
    <x v="5"/>
    <s v="Bologna"/>
    <x v="0"/>
    <x v="9"/>
    <x v="34"/>
    <x v="9"/>
    <x v="164"/>
  </r>
  <r>
    <x v="164"/>
    <x v="4"/>
    <s v="Bologna"/>
    <x v="0"/>
    <x v="8"/>
    <x v="37"/>
    <x v="8"/>
    <x v="59"/>
  </r>
  <r>
    <x v="165"/>
    <x v="0"/>
    <s v="Napoli"/>
    <x v="0"/>
    <x v="8"/>
    <x v="15"/>
    <x v="8"/>
    <x v="47"/>
  </r>
  <r>
    <x v="166"/>
    <x v="1"/>
    <s v="Milano"/>
    <x v="2"/>
    <x v="5"/>
    <x v="34"/>
    <x v="5"/>
    <x v="165"/>
  </r>
  <r>
    <x v="82"/>
    <x v="8"/>
    <s v="Bologna"/>
    <x v="1"/>
    <x v="4"/>
    <x v="6"/>
    <x v="4"/>
    <x v="6"/>
  </r>
  <r>
    <x v="149"/>
    <x v="1"/>
    <s v="Milano"/>
    <x v="4"/>
    <x v="1"/>
    <x v="2"/>
    <x v="1"/>
    <x v="162"/>
  </r>
  <r>
    <x v="14"/>
    <x v="1"/>
    <s v="Milano"/>
    <x v="5"/>
    <x v="9"/>
    <x v="0"/>
    <x v="9"/>
    <x v="166"/>
  </r>
  <r>
    <x v="154"/>
    <x v="7"/>
    <s v="Roma"/>
    <x v="7"/>
    <x v="3"/>
    <x v="3"/>
    <x v="3"/>
    <x v="63"/>
  </r>
  <r>
    <x v="167"/>
    <x v="8"/>
    <s v="Bologna"/>
    <x v="2"/>
    <x v="6"/>
    <x v="43"/>
    <x v="6"/>
    <x v="167"/>
  </r>
  <r>
    <x v="168"/>
    <x v="0"/>
    <s v="Napoli"/>
    <x v="3"/>
    <x v="8"/>
    <x v="39"/>
    <x v="8"/>
    <x v="168"/>
  </r>
  <r>
    <x v="14"/>
    <x v="6"/>
    <s v="Bari"/>
    <x v="1"/>
    <x v="8"/>
    <x v="36"/>
    <x v="8"/>
    <x v="120"/>
  </r>
  <r>
    <x v="169"/>
    <x v="7"/>
    <s v="Roma"/>
    <x v="6"/>
    <x v="6"/>
    <x v="16"/>
    <x v="6"/>
    <x v="83"/>
  </r>
  <r>
    <x v="153"/>
    <x v="7"/>
    <s v="Roma"/>
    <x v="1"/>
    <x v="8"/>
    <x v="39"/>
    <x v="8"/>
    <x v="168"/>
  </r>
  <r>
    <x v="79"/>
    <x v="9"/>
    <s v="Bologna"/>
    <x v="9"/>
    <x v="6"/>
    <x v="20"/>
    <x v="6"/>
    <x v="95"/>
  </r>
  <r>
    <x v="170"/>
    <x v="9"/>
    <s v="Bologna"/>
    <x v="2"/>
    <x v="9"/>
    <x v="38"/>
    <x v="9"/>
    <x v="49"/>
  </r>
  <r>
    <x v="152"/>
    <x v="0"/>
    <s v="Napoli"/>
    <x v="2"/>
    <x v="3"/>
    <x v="38"/>
    <x v="3"/>
    <x v="73"/>
  </r>
  <r>
    <x v="171"/>
    <x v="0"/>
    <s v="Napoli"/>
    <x v="6"/>
    <x v="3"/>
    <x v="35"/>
    <x v="3"/>
    <x v="161"/>
  </r>
  <r>
    <x v="1"/>
    <x v="3"/>
    <s v="Bologna"/>
    <x v="5"/>
    <x v="8"/>
    <x v="33"/>
    <x v="8"/>
    <x v="169"/>
  </r>
  <r>
    <x v="67"/>
    <x v="3"/>
    <s v="Bologna"/>
    <x v="5"/>
    <x v="7"/>
    <x v="7"/>
    <x v="7"/>
    <x v="93"/>
  </r>
  <r>
    <x v="172"/>
    <x v="3"/>
    <s v="Bologna"/>
    <x v="5"/>
    <x v="7"/>
    <x v="5"/>
    <x v="7"/>
    <x v="170"/>
  </r>
  <r>
    <x v="173"/>
    <x v="8"/>
    <s v="Bologna"/>
    <x v="7"/>
    <x v="2"/>
    <x v="4"/>
    <x v="2"/>
    <x v="4"/>
  </r>
  <r>
    <x v="135"/>
    <x v="4"/>
    <s v="Bologna"/>
    <x v="5"/>
    <x v="9"/>
    <x v="18"/>
    <x v="9"/>
    <x v="171"/>
  </r>
  <r>
    <x v="36"/>
    <x v="3"/>
    <s v="Bologna"/>
    <x v="7"/>
    <x v="1"/>
    <x v="20"/>
    <x v="1"/>
    <x v="13"/>
  </r>
  <r>
    <x v="174"/>
    <x v="1"/>
    <s v="Milano"/>
    <x v="2"/>
    <x v="2"/>
    <x v="9"/>
    <x v="2"/>
    <x v="54"/>
  </r>
  <r>
    <x v="175"/>
    <x v="0"/>
    <s v="Napoli"/>
    <x v="4"/>
    <x v="8"/>
    <x v="9"/>
    <x v="8"/>
    <x v="129"/>
  </r>
  <r>
    <x v="20"/>
    <x v="8"/>
    <s v="Bologna"/>
    <x v="0"/>
    <x v="6"/>
    <x v="24"/>
    <x v="6"/>
    <x v="155"/>
  </r>
  <r>
    <x v="176"/>
    <x v="4"/>
    <s v="Bologna"/>
    <x v="2"/>
    <x v="8"/>
    <x v="19"/>
    <x v="8"/>
    <x v="172"/>
  </r>
  <r>
    <x v="35"/>
    <x v="9"/>
    <s v="Bologna"/>
    <x v="3"/>
    <x v="8"/>
    <x v="8"/>
    <x v="8"/>
    <x v="173"/>
  </r>
  <r>
    <x v="10"/>
    <x v="5"/>
    <s v="Bologna"/>
    <x v="7"/>
    <x v="2"/>
    <x v="33"/>
    <x v="2"/>
    <x v="174"/>
  </r>
  <r>
    <x v="177"/>
    <x v="0"/>
    <s v="Napoli"/>
    <x v="4"/>
    <x v="3"/>
    <x v="34"/>
    <x v="3"/>
    <x v="33"/>
  </r>
  <r>
    <x v="58"/>
    <x v="9"/>
    <s v="Bologna"/>
    <x v="8"/>
    <x v="0"/>
    <x v="39"/>
    <x v="0"/>
    <x v="30"/>
  </r>
  <r>
    <x v="178"/>
    <x v="0"/>
    <s v="Napoli"/>
    <x v="9"/>
    <x v="3"/>
    <x v="35"/>
    <x v="3"/>
    <x v="161"/>
  </r>
  <r>
    <x v="138"/>
    <x v="7"/>
    <s v="Roma"/>
    <x v="7"/>
    <x v="5"/>
    <x v="44"/>
    <x v="5"/>
    <x v="157"/>
  </r>
  <r>
    <x v="107"/>
    <x v="7"/>
    <s v="Roma"/>
    <x v="0"/>
    <x v="6"/>
    <x v="49"/>
    <x v="6"/>
    <x v="98"/>
  </r>
  <r>
    <x v="179"/>
    <x v="3"/>
    <s v="Bologna"/>
    <x v="6"/>
    <x v="8"/>
    <x v="32"/>
    <x v="8"/>
    <x v="175"/>
  </r>
  <r>
    <x v="24"/>
    <x v="6"/>
    <s v="Bari"/>
    <x v="1"/>
    <x v="3"/>
    <x v="26"/>
    <x v="3"/>
    <x v="158"/>
  </r>
  <r>
    <x v="120"/>
    <x v="0"/>
    <s v="Napoli"/>
    <x v="8"/>
    <x v="1"/>
    <x v="47"/>
    <x v="1"/>
    <x v="3"/>
  </r>
  <r>
    <x v="180"/>
    <x v="9"/>
    <s v="Bologna"/>
    <x v="1"/>
    <x v="4"/>
    <x v="1"/>
    <x v="4"/>
    <x v="135"/>
  </r>
  <r>
    <x v="22"/>
    <x v="7"/>
    <s v="Roma"/>
    <x v="8"/>
    <x v="0"/>
    <x v="5"/>
    <x v="0"/>
    <x v="151"/>
  </r>
  <r>
    <x v="118"/>
    <x v="3"/>
    <s v="Bologna"/>
    <x v="3"/>
    <x v="5"/>
    <x v="4"/>
    <x v="5"/>
    <x v="176"/>
  </r>
  <r>
    <x v="114"/>
    <x v="6"/>
    <s v="Bari"/>
    <x v="1"/>
    <x v="7"/>
    <x v="43"/>
    <x v="7"/>
    <x v="108"/>
  </r>
  <r>
    <x v="181"/>
    <x v="6"/>
    <s v="Bari"/>
    <x v="5"/>
    <x v="9"/>
    <x v="2"/>
    <x v="9"/>
    <x v="177"/>
  </r>
  <r>
    <x v="119"/>
    <x v="9"/>
    <s v="Bologna"/>
    <x v="9"/>
    <x v="8"/>
    <x v="12"/>
    <x v="8"/>
    <x v="136"/>
  </r>
  <r>
    <x v="175"/>
    <x v="7"/>
    <s v="Roma"/>
    <x v="3"/>
    <x v="4"/>
    <x v="33"/>
    <x v="4"/>
    <x v="178"/>
  </r>
  <r>
    <x v="99"/>
    <x v="4"/>
    <s v="Bologna"/>
    <x v="8"/>
    <x v="5"/>
    <x v="25"/>
    <x v="5"/>
    <x v="35"/>
  </r>
  <r>
    <x v="141"/>
    <x v="6"/>
    <s v="Bari"/>
    <x v="0"/>
    <x v="8"/>
    <x v="9"/>
    <x v="8"/>
    <x v="129"/>
  </r>
  <r>
    <x v="34"/>
    <x v="3"/>
    <s v="Bologna"/>
    <x v="4"/>
    <x v="1"/>
    <x v="45"/>
    <x v="1"/>
    <x v="73"/>
  </r>
  <r>
    <x v="182"/>
    <x v="5"/>
    <s v="Bologna"/>
    <x v="0"/>
    <x v="6"/>
    <x v="2"/>
    <x v="6"/>
    <x v="94"/>
  </r>
  <r>
    <x v="183"/>
    <x v="8"/>
    <s v="Bologna"/>
    <x v="5"/>
    <x v="7"/>
    <x v="7"/>
    <x v="7"/>
    <x v="93"/>
  </r>
  <r>
    <x v="23"/>
    <x v="1"/>
    <s v="Milano"/>
    <x v="8"/>
    <x v="1"/>
    <x v="42"/>
    <x v="1"/>
    <x v="160"/>
  </r>
  <r>
    <x v="14"/>
    <x v="1"/>
    <s v="Milano"/>
    <x v="7"/>
    <x v="0"/>
    <x v="34"/>
    <x v="0"/>
    <x v="179"/>
  </r>
  <r>
    <x v="42"/>
    <x v="2"/>
    <s v="Bologna"/>
    <x v="4"/>
    <x v="8"/>
    <x v="36"/>
    <x v="8"/>
    <x v="120"/>
  </r>
  <r>
    <x v="89"/>
    <x v="5"/>
    <s v="Bologna"/>
    <x v="0"/>
    <x v="5"/>
    <x v="1"/>
    <x v="5"/>
    <x v="31"/>
  </r>
  <r>
    <x v="97"/>
    <x v="8"/>
    <s v="Bologna"/>
    <x v="1"/>
    <x v="4"/>
    <x v="8"/>
    <x v="4"/>
    <x v="180"/>
  </r>
  <r>
    <x v="184"/>
    <x v="3"/>
    <s v="Bologna"/>
    <x v="3"/>
    <x v="4"/>
    <x v="11"/>
    <x v="4"/>
    <x v="119"/>
  </r>
  <r>
    <x v="94"/>
    <x v="2"/>
    <s v="Bologna"/>
    <x v="4"/>
    <x v="0"/>
    <x v="1"/>
    <x v="0"/>
    <x v="181"/>
  </r>
  <r>
    <x v="185"/>
    <x v="6"/>
    <s v="Bari"/>
    <x v="4"/>
    <x v="6"/>
    <x v="48"/>
    <x v="6"/>
    <x v="14"/>
  </r>
  <r>
    <x v="39"/>
    <x v="1"/>
    <s v="Milano"/>
    <x v="0"/>
    <x v="2"/>
    <x v="18"/>
    <x v="2"/>
    <x v="20"/>
  </r>
  <r>
    <x v="186"/>
    <x v="1"/>
    <s v="Milano"/>
    <x v="2"/>
    <x v="8"/>
    <x v="5"/>
    <x v="8"/>
    <x v="116"/>
  </r>
  <r>
    <x v="29"/>
    <x v="2"/>
    <s v="Bologna"/>
    <x v="9"/>
    <x v="0"/>
    <x v="26"/>
    <x v="0"/>
    <x v="182"/>
  </r>
  <r>
    <x v="187"/>
    <x v="6"/>
    <s v="Bari"/>
    <x v="2"/>
    <x v="9"/>
    <x v="27"/>
    <x v="9"/>
    <x v="183"/>
  </r>
  <r>
    <x v="117"/>
    <x v="0"/>
    <s v="Napoli"/>
    <x v="6"/>
    <x v="4"/>
    <x v="20"/>
    <x v="4"/>
    <x v="105"/>
  </r>
  <r>
    <x v="145"/>
    <x v="0"/>
    <s v="Napoli"/>
    <x v="3"/>
    <x v="5"/>
    <x v="0"/>
    <x v="5"/>
    <x v="184"/>
  </r>
  <r>
    <x v="10"/>
    <x v="1"/>
    <s v="Milano"/>
    <x v="0"/>
    <x v="8"/>
    <x v="23"/>
    <x v="8"/>
    <x v="126"/>
  </r>
  <r>
    <x v="17"/>
    <x v="6"/>
    <s v="Bari"/>
    <x v="9"/>
    <x v="2"/>
    <x v="49"/>
    <x v="2"/>
    <x v="131"/>
  </r>
  <r>
    <x v="188"/>
    <x v="0"/>
    <s v="Napoli"/>
    <x v="6"/>
    <x v="0"/>
    <x v="36"/>
    <x v="0"/>
    <x v="52"/>
  </r>
  <r>
    <x v="129"/>
    <x v="6"/>
    <s v="Bari"/>
    <x v="4"/>
    <x v="1"/>
    <x v="29"/>
    <x v="1"/>
    <x v="185"/>
  </r>
  <r>
    <x v="51"/>
    <x v="0"/>
    <s v="Napoli"/>
    <x v="1"/>
    <x v="0"/>
    <x v="43"/>
    <x v="0"/>
    <x v="186"/>
  </r>
  <r>
    <x v="189"/>
    <x v="7"/>
    <s v="Roma"/>
    <x v="2"/>
    <x v="8"/>
    <x v="14"/>
    <x v="8"/>
    <x v="15"/>
  </r>
  <r>
    <x v="190"/>
    <x v="4"/>
    <s v="Bologna"/>
    <x v="5"/>
    <x v="3"/>
    <x v="20"/>
    <x v="3"/>
    <x v="46"/>
  </r>
  <r>
    <x v="32"/>
    <x v="7"/>
    <s v="Roma"/>
    <x v="2"/>
    <x v="7"/>
    <x v="4"/>
    <x v="7"/>
    <x v="187"/>
  </r>
  <r>
    <x v="191"/>
    <x v="9"/>
    <s v="Bologna"/>
    <x v="1"/>
    <x v="8"/>
    <x v="21"/>
    <x v="8"/>
    <x v="3"/>
  </r>
  <r>
    <x v="120"/>
    <x v="7"/>
    <s v="Roma"/>
    <x v="5"/>
    <x v="3"/>
    <x v="10"/>
    <x v="3"/>
    <x v="147"/>
  </r>
  <r>
    <x v="72"/>
    <x v="2"/>
    <s v="Bologna"/>
    <x v="2"/>
    <x v="0"/>
    <x v="4"/>
    <x v="0"/>
    <x v="1"/>
  </r>
  <r>
    <x v="6"/>
    <x v="7"/>
    <s v="Roma"/>
    <x v="8"/>
    <x v="5"/>
    <x v="28"/>
    <x v="5"/>
    <x v="188"/>
  </r>
  <r>
    <x v="192"/>
    <x v="1"/>
    <s v="Milano"/>
    <x v="2"/>
    <x v="7"/>
    <x v="44"/>
    <x v="7"/>
    <x v="156"/>
  </r>
  <r>
    <x v="193"/>
    <x v="3"/>
    <s v="Bologna"/>
    <x v="4"/>
    <x v="0"/>
    <x v="44"/>
    <x v="0"/>
    <x v="99"/>
  </r>
  <r>
    <x v="67"/>
    <x v="4"/>
    <s v="Bologna"/>
    <x v="1"/>
    <x v="3"/>
    <x v="42"/>
    <x v="3"/>
    <x v="189"/>
  </r>
  <r>
    <x v="157"/>
    <x v="5"/>
    <s v="Bologna"/>
    <x v="9"/>
    <x v="1"/>
    <x v="38"/>
    <x v="1"/>
    <x v="157"/>
  </r>
  <r>
    <x v="109"/>
    <x v="3"/>
    <s v="Bologna"/>
    <x v="6"/>
    <x v="8"/>
    <x v="34"/>
    <x v="8"/>
    <x v="46"/>
  </r>
  <r>
    <x v="168"/>
    <x v="5"/>
    <s v="Bologna"/>
    <x v="2"/>
    <x v="9"/>
    <x v="10"/>
    <x v="9"/>
    <x v="190"/>
  </r>
  <r>
    <x v="157"/>
    <x v="1"/>
    <s v="Milano"/>
    <x v="4"/>
    <x v="4"/>
    <x v="37"/>
    <x v="4"/>
    <x v="191"/>
  </r>
  <r>
    <x v="43"/>
    <x v="3"/>
    <s v="Bologna"/>
    <x v="7"/>
    <x v="6"/>
    <x v="18"/>
    <x v="6"/>
    <x v="192"/>
  </r>
  <r>
    <x v="194"/>
    <x v="5"/>
    <s v="Bologna"/>
    <x v="9"/>
    <x v="5"/>
    <x v="2"/>
    <x v="5"/>
    <x v="193"/>
  </r>
  <r>
    <x v="195"/>
    <x v="8"/>
    <s v="Bologna"/>
    <x v="0"/>
    <x v="0"/>
    <x v="22"/>
    <x v="0"/>
    <x v="194"/>
  </r>
  <r>
    <x v="196"/>
    <x v="4"/>
    <s v="Bologna"/>
    <x v="9"/>
    <x v="4"/>
    <x v="45"/>
    <x v="4"/>
    <x v="128"/>
  </r>
  <r>
    <x v="40"/>
    <x v="6"/>
    <s v="Bari"/>
    <x v="4"/>
    <x v="8"/>
    <x v="49"/>
    <x v="8"/>
    <x v="107"/>
  </r>
  <r>
    <x v="197"/>
    <x v="0"/>
    <s v="Napoli"/>
    <x v="2"/>
    <x v="7"/>
    <x v="12"/>
    <x v="7"/>
    <x v="195"/>
  </r>
  <r>
    <x v="15"/>
    <x v="3"/>
    <s v="Bologna"/>
    <x v="1"/>
    <x v="9"/>
    <x v="20"/>
    <x v="9"/>
    <x v="196"/>
  </r>
  <r>
    <x v="198"/>
    <x v="0"/>
    <s v="Napoli"/>
    <x v="0"/>
    <x v="3"/>
    <x v="8"/>
    <x v="3"/>
    <x v="197"/>
  </r>
  <r>
    <x v="42"/>
    <x v="5"/>
    <s v="Bologna"/>
    <x v="4"/>
    <x v="7"/>
    <x v="5"/>
    <x v="7"/>
    <x v="170"/>
  </r>
  <r>
    <x v="199"/>
    <x v="1"/>
    <s v="Milano"/>
    <x v="1"/>
    <x v="7"/>
    <x v="15"/>
    <x v="7"/>
    <x v="198"/>
  </r>
  <r>
    <x v="61"/>
    <x v="2"/>
    <s v="Bologna"/>
    <x v="1"/>
    <x v="9"/>
    <x v="27"/>
    <x v="9"/>
    <x v="183"/>
  </r>
  <r>
    <x v="200"/>
    <x v="8"/>
    <s v="Bologna"/>
    <x v="7"/>
    <x v="5"/>
    <x v="32"/>
    <x v="5"/>
    <x v="199"/>
  </r>
  <r>
    <x v="104"/>
    <x v="5"/>
    <s v="Bologna"/>
    <x v="9"/>
    <x v="8"/>
    <x v="42"/>
    <x v="8"/>
    <x v="66"/>
  </r>
  <r>
    <x v="40"/>
    <x v="6"/>
    <s v="Bari"/>
    <x v="5"/>
    <x v="7"/>
    <x v="4"/>
    <x v="7"/>
    <x v="187"/>
  </r>
  <r>
    <x v="201"/>
    <x v="0"/>
    <s v="Napoli"/>
    <x v="6"/>
    <x v="2"/>
    <x v="20"/>
    <x v="2"/>
    <x v="22"/>
  </r>
  <r>
    <x v="202"/>
    <x v="5"/>
    <s v="Bologna"/>
    <x v="7"/>
    <x v="5"/>
    <x v="37"/>
    <x v="5"/>
    <x v="24"/>
  </r>
  <r>
    <x v="115"/>
    <x v="5"/>
    <s v="Bologna"/>
    <x v="3"/>
    <x v="9"/>
    <x v="10"/>
    <x v="9"/>
    <x v="190"/>
  </r>
  <r>
    <x v="203"/>
    <x v="5"/>
    <s v="Bologna"/>
    <x v="7"/>
    <x v="1"/>
    <x v="22"/>
    <x v="1"/>
    <x v="61"/>
  </r>
  <r>
    <x v="130"/>
    <x v="1"/>
    <s v="Milano"/>
    <x v="0"/>
    <x v="0"/>
    <x v="45"/>
    <x v="0"/>
    <x v="141"/>
  </r>
  <r>
    <x v="200"/>
    <x v="8"/>
    <s v="Bologna"/>
    <x v="0"/>
    <x v="9"/>
    <x v="23"/>
    <x v="9"/>
    <x v="200"/>
  </r>
  <r>
    <x v="171"/>
    <x v="6"/>
    <s v="Bari"/>
    <x v="8"/>
    <x v="2"/>
    <x v="20"/>
    <x v="2"/>
    <x v="22"/>
  </r>
  <r>
    <x v="35"/>
    <x v="1"/>
    <s v="Milano"/>
    <x v="6"/>
    <x v="1"/>
    <x v="5"/>
    <x v="1"/>
    <x v="136"/>
  </r>
  <r>
    <x v="162"/>
    <x v="7"/>
    <s v="Roma"/>
    <x v="6"/>
    <x v="5"/>
    <x v="15"/>
    <x v="5"/>
    <x v="115"/>
  </r>
  <r>
    <x v="204"/>
    <x v="4"/>
    <s v="Bologna"/>
    <x v="6"/>
    <x v="6"/>
    <x v="39"/>
    <x v="6"/>
    <x v="166"/>
  </r>
  <r>
    <x v="150"/>
    <x v="7"/>
    <s v="Roma"/>
    <x v="4"/>
    <x v="8"/>
    <x v="14"/>
    <x v="8"/>
    <x v="15"/>
  </r>
  <r>
    <x v="95"/>
    <x v="4"/>
    <s v="Bologna"/>
    <x v="1"/>
    <x v="3"/>
    <x v="13"/>
    <x v="3"/>
    <x v="14"/>
  </r>
  <r>
    <x v="11"/>
    <x v="8"/>
    <s v="Bologna"/>
    <x v="4"/>
    <x v="6"/>
    <x v="48"/>
    <x v="6"/>
    <x v="14"/>
  </r>
  <r>
    <x v="205"/>
    <x v="1"/>
    <s v="Milano"/>
    <x v="7"/>
    <x v="3"/>
    <x v="0"/>
    <x v="3"/>
    <x v="42"/>
  </r>
  <r>
    <x v="51"/>
    <x v="3"/>
    <s v="Bologna"/>
    <x v="6"/>
    <x v="7"/>
    <x v="38"/>
    <x v="7"/>
    <x v="201"/>
  </r>
  <r>
    <x v="58"/>
    <x v="7"/>
    <s v="Roma"/>
    <x v="3"/>
    <x v="6"/>
    <x v="10"/>
    <x v="6"/>
    <x v="51"/>
  </r>
  <r>
    <x v="206"/>
    <x v="0"/>
    <s v="Napoli"/>
    <x v="5"/>
    <x v="5"/>
    <x v="40"/>
    <x v="5"/>
    <x v="202"/>
  </r>
  <r>
    <x v="159"/>
    <x v="5"/>
    <s v="Bologna"/>
    <x v="1"/>
    <x v="4"/>
    <x v="6"/>
    <x v="4"/>
    <x v="6"/>
  </r>
  <r>
    <x v="50"/>
    <x v="6"/>
    <s v="Bari"/>
    <x v="7"/>
    <x v="6"/>
    <x v="23"/>
    <x v="6"/>
    <x v="203"/>
  </r>
  <r>
    <x v="136"/>
    <x v="6"/>
    <s v="Bari"/>
    <x v="4"/>
    <x v="2"/>
    <x v="6"/>
    <x v="2"/>
    <x v="204"/>
  </r>
  <r>
    <x v="207"/>
    <x v="5"/>
    <s v="Bologna"/>
    <x v="8"/>
    <x v="6"/>
    <x v="10"/>
    <x v="6"/>
    <x v="51"/>
  </r>
  <r>
    <x v="208"/>
    <x v="6"/>
    <s v="Bari"/>
    <x v="1"/>
    <x v="3"/>
    <x v="20"/>
    <x v="3"/>
    <x v="46"/>
  </r>
  <r>
    <x v="19"/>
    <x v="4"/>
    <s v="Bologna"/>
    <x v="0"/>
    <x v="7"/>
    <x v="17"/>
    <x v="7"/>
    <x v="18"/>
  </r>
  <r>
    <x v="5"/>
    <x v="4"/>
    <s v="Bologna"/>
    <x v="3"/>
    <x v="4"/>
    <x v="45"/>
    <x v="4"/>
    <x v="128"/>
  </r>
  <r>
    <x v="141"/>
    <x v="0"/>
    <s v="Napoli"/>
    <x v="7"/>
    <x v="7"/>
    <x v="0"/>
    <x v="7"/>
    <x v="205"/>
  </r>
  <r>
    <x v="136"/>
    <x v="6"/>
    <s v="Bari"/>
    <x v="2"/>
    <x v="7"/>
    <x v="49"/>
    <x v="7"/>
    <x v="206"/>
  </r>
  <r>
    <x v="209"/>
    <x v="4"/>
    <s v="Bologna"/>
    <x v="0"/>
    <x v="7"/>
    <x v="18"/>
    <x v="7"/>
    <x v="87"/>
  </r>
  <r>
    <x v="210"/>
    <x v="8"/>
    <s v="Bologna"/>
    <x v="2"/>
    <x v="4"/>
    <x v="5"/>
    <x v="4"/>
    <x v="104"/>
  </r>
  <r>
    <x v="1"/>
    <x v="9"/>
    <s v="Bologna"/>
    <x v="1"/>
    <x v="5"/>
    <x v="30"/>
    <x v="5"/>
    <x v="207"/>
  </r>
  <r>
    <x v="211"/>
    <x v="4"/>
    <s v="Bologna"/>
    <x v="5"/>
    <x v="0"/>
    <x v="45"/>
    <x v="0"/>
    <x v="141"/>
  </r>
  <r>
    <x v="28"/>
    <x v="2"/>
    <s v="Bologna"/>
    <x v="9"/>
    <x v="2"/>
    <x v="43"/>
    <x v="2"/>
    <x v="208"/>
  </r>
  <r>
    <x v="201"/>
    <x v="1"/>
    <s v="Milano"/>
    <x v="7"/>
    <x v="6"/>
    <x v="11"/>
    <x v="6"/>
    <x v="90"/>
  </r>
  <r>
    <x v="188"/>
    <x v="0"/>
    <s v="Napoli"/>
    <x v="1"/>
    <x v="8"/>
    <x v="6"/>
    <x v="8"/>
    <x v="52"/>
  </r>
  <r>
    <x v="8"/>
    <x v="1"/>
    <s v="Milano"/>
    <x v="2"/>
    <x v="9"/>
    <x v="14"/>
    <x v="9"/>
    <x v="96"/>
  </r>
  <r>
    <x v="212"/>
    <x v="6"/>
    <s v="Bari"/>
    <x v="1"/>
    <x v="8"/>
    <x v="10"/>
    <x v="8"/>
    <x v="11"/>
  </r>
  <r>
    <x v="213"/>
    <x v="6"/>
    <s v="Bari"/>
    <x v="4"/>
    <x v="7"/>
    <x v="2"/>
    <x v="7"/>
    <x v="19"/>
  </r>
  <r>
    <x v="214"/>
    <x v="0"/>
    <s v="Napoli"/>
    <x v="6"/>
    <x v="3"/>
    <x v="29"/>
    <x v="3"/>
    <x v="50"/>
  </r>
  <r>
    <x v="11"/>
    <x v="2"/>
    <s v="Bologna"/>
    <x v="3"/>
    <x v="6"/>
    <x v="45"/>
    <x v="6"/>
    <x v="209"/>
  </r>
  <r>
    <x v="24"/>
    <x v="0"/>
    <s v="Napoli"/>
    <x v="3"/>
    <x v="9"/>
    <x v="27"/>
    <x v="9"/>
    <x v="183"/>
  </r>
  <r>
    <x v="181"/>
    <x v="7"/>
    <s v="Roma"/>
    <x v="7"/>
    <x v="1"/>
    <x v="14"/>
    <x v="1"/>
    <x v="31"/>
  </r>
  <r>
    <x v="165"/>
    <x v="4"/>
    <s v="Bologna"/>
    <x v="5"/>
    <x v="2"/>
    <x v="33"/>
    <x v="2"/>
    <x v="174"/>
  </r>
  <r>
    <x v="212"/>
    <x v="0"/>
    <s v="Napoli"/>
    <x v="2"/>
    <x v="2"/>
    <x v="23"/>
    <x v="2"/>
    <x v="210"/>
  </r>
  <r>
    <x v="21"/>
    <x v="0"/>
    <s v="Napoli"/>
    <x v="0"/>
    <x v="7"/>
    <x v="18"/>
    <x v="7"/>
    <x v="87"/>
  </r>
  <r>
    <x v="210"/>
    <x v="9"/>
    <s v="Bologna"/>
    <x v="0"/>
    <x v="3"/>
    <x v="28"/>
    <x v="3"/>
    <x v="211"/>
  </r>
  <r>
    <x v="215"/>
    <x v="6"/>
    <s v="Bari"/>
    <x v="4"/>
    <x v="8"/>
    <x v="9"/>
    <x v="8"/>
    <x v="129"/>
  </r>
  <r>
    <x v="60"/>
    <x v="2"/>
    <s v="Bologna"/>
    <x v="1"/>
    <x v="6"/>
    <x v="36"/>
    <x v="6"/>
    <x v="153"/>
  </r>
  <r>
    <x v="52"/>
    <x v="4"/>
    <s v="Bologna"/>
    <x v="3"/>
    <x v="4"/>
    <x v="17"/>
    <x v="4"/>
    <x v="39"/>
  </r>
  <r>
    <x v="129"/>
    <x v="4"/>
    <s v="Bologna"/>
    <x v="6"/>
    <x v="4"/>
    <x v="31"/>
    <x v="4"/>
    <x v="212"/>
  </r>
  <r>
    <x v="128"/>
    <x v="0"/>
    <s v="Napoli"/>
    <x v="1"/>
    <x v="3"/>
    <x v="3"/>
    <x v="3"/>
    <x v="63"/>
  </r>
  <r>
    <x v="124"/>
    <x v="9"/>
    <s v="Bologna"/>
    <x v="7"/>
    <x v="9"/>
    <x v="19"/>
    <x v="9"/>
    <x v="9"/>
  </r>
  <r>
    <x v="178"/>
    <x v="1"/>
    <s v="Milano"/>
    <x v="9"/>
    <x v="4"/>
    <x v="18"/>
    <x v="4"/>
    <x v="213"/>
  </r>
  <r>
    <x v="110"/>
    <x v="4"/>
    <s v="Bologna"/>
    <x v="8"/>
    <x v="9"/>
    <x v="17"/>
    <x v="9"/>
    <x v="51"/>
  </r>
  <r>
    <x v="99"/>
    <x v="3"/>
    <s v="Bologna"/>
    <x v="3"/>
    <x v="2"/>
    <x v="21"/>
    <x v="2"/>
    <x v="17"/>
  </r>
  <r>
    <x v="59"/>
    <x v="8"/>
    <s v="Bologna"/>
    <x v="2"/>
    <x v="0"/>
    <x v="20"/>
    <x v="0"/>
    <x v="43"/>
  </r>
  <r>
    <x v="57"/>
    <x v="5"/>
    <s v="Bologna"/>
    <x v="3"/>
    <x v="7"/>
    <x v="32"/>
    <x v="7"/>
    <x v="214"/>
  </r>
  <r>
    <x v="189"/>
    <x v="0"/>
    <s v="Napoli"/>
    <x v="8"/>
    <x v="3"/>
    <x v="20"/>
    <x v="3"/>
    <x v="46"/>
  </r>
  <r>
    <x v="91"/>
    <x v="2"/>
    <s v="Bologna"/>
    <x v="9"/>
    <x v="8"/>
    <x v="49"/>
    <x v="8"/>
    <x v="107"/>
  </r>
  <r>
    <x v="4"/>
    <x v="1"/>
    <s v="Milano"/>
    <x v="1"/>
    <x v="9"/>
    <x v="11"/>
    <x v="9"/>
    <x v="109"/>
  </r>
  <r>
    <x v="199"/>
    <x v="3"/>
    <s v="Bologna"/>
    <x v="9"/>
    <x v="2"/>
    <x v="31"/>
    <x v="2"/>
    <x v="215"/>
  </r>
  <r>
    <x v="74"/>
    <x v="3"/>
    <s v="Bologna"/>
    <x v="4"/>
    <x v="9"/>
    <x v="47"/>
    <x v="9"/>
    <x v="216"/>
  </r>
  <r>
    <x v="200"/>
    <x v="4"/>
    <s v="Bologna"/>
    <x v="0"/>
    <x v="3"/>
    <x v="0"/>
    <x v="3"/>
    <x v="42"/>
  </r>
  <r>
    <x v="169"/>
    <x v="9"/>
    <s v="Bologna"/>
    <x v="6"/>
    <x v="2"/>
    <x v="45"/>
    <x v="2"/>
    <x v="83"/>
  </r>
  <r>
    <x v="204"/>
    <x v="0"/>
    <s v="Napoli"/>
    <x v="2"/>
    <x v="4"/>
    <x v="16"/>
    <x v="4"/>
    <x v="65"/>
  </r>
  <r>
    <x v="161"/>
    <x v="4"/>
    <s v="Bologna"/>
    <x v="3"/>
    <x v="0"/>
    <x v="5"/>
    <x v="0"/>
    <x v="151"/>
  </r>
  <r>
    <x v="58"/>
    <x v="5"/>
    <s v="Bologna"/>
    <x v="1"/>
    <x v="5"/>
    <x v="0"/>
    <x v="5"/>
    <x v="184"/>
  </r>
  <r>
    <x v="148"/>
    <x v="2"/>
    <s v="Bologna"/>
    <x v="2"/>
    <x v="3"/>
    <x v="24"/>
    <x v="3"/>
    <x v="217"/>
  </r>
  <r>
    <x v="216"/>
    <x v="6"/>
    <s v="Bari"/>
    <x v="6"/>
    <x v="3"/>
    <x v="34"/>
    <x v="3"/>
    <x v="33"/>
  </r>
  <r>
    <x v="188"/>
    <x v="9"/>
    <s v="Bologna"/>
    <x v="8"/>
    <x v="3"/>
    <x v="33"/>
    <x v="3"/>
    <x v="11"/>
  </r>
  <r>
    <x v="217"/>
    <x v="5"/>
    <s v="Bologna"/>
    <x v="4"/>
    <x v="0"/>
    <x v="47"/>
    <x v="0"/>
    <x v="5"/>
  </r>
  <r>
    <x v="165"/>
    <x v="2"/>
    <s v="Bologna"/>
    <x v="7"/>
    <x v="3"/>
    <x v="35"/>
    <x v="3"/>
    <x v="161"/>
  </r>
  <r>
    <x v="174"/>
    <x v="8"/>
    <s v="Bologna"/>
    <x v="3"/>
    <x v="1"/>
    <x v="6"/>
    <x v="1"/>
    <x v="150"/>
  </r>
  <r>
    <x v="23"/>
    <x v="9"/>
    <s v="Bologna"/>
    <x v="9"/>
    <x v="6"/>
    <x v="32"/>
    <x v="6"/>
    <x v="39"/>
  </r>
  <r>
    <x v="218"/>
    <x v="0"/>
    <s v="Napoli"/>
    <x v="6"/>
    <x v="0"/>
    <x v="25"/>
    <x v="0"/>
    <x v="145"/>
  </r>
  <r>
    <x v="128"/>
    <x v="9"/>
    <s v="Bologna"/>
    <x v="4"/>
    <x v="5"/>
    <x v="28"/>
    <x v="5"/>
    <x v="188"/>
  </r>
  <r>
    <x v="83"/>
    <x v="2"/>
    <s v="Bologna"/>
    <x v="0"/>
    <x v="7"/>
    <x v="18"/>
    <x v="7"/>
    <x v="87"/>
  </r>
  <r>
    <x v="90"/>
    <x v="8"/>
    <s v="Bologna"/>
    <x v="0"/>
    <x v="7"/>
    <x v="39"/>
    <x v="7"/>
    <x v="138"/>
  </r>
  <r>
    <x v="40"/>
    <x v="5"/>
    <s v="Bologna"/>
    <x v="3"/>
    <x v="5"/>
    <x v="34"/>
    <x v="5"/>
    <x v="165"/>
  </r>
  <r>
    <x v="201"/>
    <x v="9"/>
    <s v="Bologna"/>
    <x v="1"/>
    <x v="4"/>
    <x v="27"/>
    <x v="4"/>
    <x v="122"/>
  </r>
  <r>
    <x v="150"/>
    <x v="6"/>
    <s v="Bari"/>
    <x v="2"/>
    <x v="4"/>
    <x v="34"/>
    <x v="4"/>
    <x v="218"/>
  </r>
  <r>
    <x v="88"/>
    <x v="5"/>
    <s v="Bologna"/>
    <x v="9"/>
    <x v="8"/>
    <x v="32"/>
    <x v="8"/>
    <x v="175"/>
  </r>
  <r>
    <x v="38"/>
    <x v="7"/>
    <s v="Roma"/>
    <x v="1"/>
    <x v="7"/>
    <x v="17"/>
    <x v="7"/>
    <x v="18"/>
  </r>
  <r>
    <x v="166"/>
    <x v="6"/>
    <s v="Bari"/>
    <x v="6"/>
    <x v="1"/>
    <x v="12"/>
    <x v="1"/>
    <x v="219"/>
  </r>
  <r>
    <x v="25"/>
    <x v="9"/>
    <s v="Bologna"/>
    <x v="3"/>
    <x v="4"/>
    <x v="11"/>
    <x v="4"/>
    <x v="119"/>
  </r>
  <r>
    <x v="199"/>
    <x v="0"/>
    <s v="Napoli"/>
    <x v="8"/>
    <x v="8"/>
    <x v="6"/>
    <x v="8"/>
    <x v="52"/>
  </r>
  <r>
    <x v="67"/>
    <x v="3"/>
    <s v="Bologna"/>
    <x v="2"/>
    <x v="0"/>
    <x v="49"/>
    <x v="0"/>
    <x v="220"/>
  </r>
  <r>
    <x v="80"/>
    <x v="3"/>
    <s v="Bologna"/>
    <x v="0"/>
    <x v="2"/>
    <x v="42"/>
    <x v="2"/>
    <x v="92"/>
  </r>
  <r>
    <x v="219"/>
    <x v="1"/>
    <s v="Milano"/>
    <x v="8"/>
    <x v="6"/>
    <x v="36"/>
    <x v="6"/>
    <x v="153"/>
  </r>
  <r>
    <x v="81"/>
    <x v="1"/>
    <s v="Milano"/>
    <x v="1"/>
    <x v="8"/>
    <x v="14"/>
    <x v="8"/>
    <x v="15"/>
  </r>
  <r>
    <x v="153"/>
    <x v="3"/>
    <s v="Bologna"/>
    <x v="8"/>
    <x v="7"/>
    <x v="2"/>
    <x v="7"/>
    <x v="19"/>
  </r>
  <r>
    <x v="24"/>
    <x v="6"/>
    <s v="Bari"/>
    <x v="6"/>
    <x v="4"/>
    <x v="4"/>
    <x v="4"/>
    <x v="221"/>
  </r>
  <r>
    <x v="124"/>
    <x v="5"/>
    <s v="Bologna"/>
    <x v="2"/>
    <x v="5"/>
    <x v="36"/>
    <x v="5"/>
    <x v="70"/>
  </r>
  <r>
    <x v="139"/>
    <x v="8"/>
    <s v="Bologna"/>
    <x v="5"/>
    <x v="0"/>
    <x v="11"/>
    <x v="0"/>
    <x v="12"/>
  </r>
  <r>
    <x v="220"/>
    <x v="1"/>
    <s v="Milano"/>
    <x v="0"/>
    <x v="7"/>
    <x v="45"/>
    <x v="7"/>
    <x v="222"/>
  </r>
  <r>
    <x v="221"/>
    <x v="5"/>
    <s v="Bologna"/>
    <x v="6"/>
    <x v="0"/>
    <x v="24"/>
    <x v="0"/>
    <x v="223"/>
  </r>
  <r>
    <x v="112"/>
    <x v="4"/>
    <s v="Bologna"/>
    <x v="0"/>
    <x v="0"/>
    <x v="1"/>
    <x v="0"/>
    <x v="181"/>
  </r>
  <r>
    <x v="130"/>
    <x v="2"/>
    <s v="Bologna"/>
    <x v="1"/>
    <x v="0"/>
    <x v="47"/>
    <x v="0"/>
    <x v="5"/>
  </r>
  <r>
    <x v="116"/>
    <x v="1"/>
    <s v="Milano"/>
    <x v="9"/>
    <x v="8"/>
    <x v="11"/>
    <x v="8"/>
    <x v="224"/>
  </r>
  <r>
    <x v="170"/>
    <x v="3"/>
    <s v="Bologna"/>
    <x v="5"/>
    <x v="5"/>
    <x v="29"/>
    <x v="5"/>
    <x v="103"/>
  </r>
  <r>
    <x v="100"/>
    <x v="9"/>
    <s v="Bologna"/>
    <x v="9"/>
    <x v="6"/>
    <x v="25"/>
    <x v="6"/>
    <x v="18"/>
  </r>
  <r>
    <x v="10"/>
    <x v="1"/>
    <s v="Milano"/>
    <x v="7"/>
    <x v="3"/>
    <x v="5"/>
    <x v="3"/>
    <x v="5"/>
  </r>
  <r>
    <x v="48"/>
    <x v="6"/>
    <s v="Bari"/>
    <x v="5"/>
    <x v="9"/>
    <x v="32"/>
    <x v="9"/>
    <x v="134"/>
  </r>
  <r>
    <x v="161"/>
    <x v="8"/>
    <s v="Bologna"/>
    <x v="9"/>
    <x v="7"/>
    <x v="27"/>
    <x v="7"/>
    <x v="225"/>
  </r>
  <r>
    <x v="194"/>
    <x v="4"/>
    <s v="Bologna"/>
    <x v="4"/>
    <x v="2"/>
    <x v="1"/>
    <x v="2"/>
    <x v="38"/>
  </r>
  <r>
    <x v="107"/>
    <x v="1"/>
    <s v="Milano"/>
    <x v="0"/>
    <x v="7"/>
    <x v="37"/>
    <x v="7"/>
    <x v="145"/>
  </r>
  <r>
    <x v="216"/>
    <x v="5"/>
    <s v="Bologna"/>
    <x v="4"/>
    <x v="7"/>
    <x v="33"/>
    <x v="7"/>
    <x v="226"/>
  </r>
  <r>
    <x v="222"/>
    <x v="5"/>
    <s v="Bologna"/>
    <x v="7"/>
    <x v="8"/>
    <x v="15"/>
    <x v="8"/>
    <x v="47"/>
  </r>
  <r>
    <x v="144"/>
    <x v="8"/>
    <s v="Bologna"/>
    <x v="5"/>
    <x v="3"/>
    <x v="21"/>
    <x v="3"/>
    <x v="99"/>
  </r>
  <r>
    <x v="133"/>
    <x v="0"/>
    <s v="Napoli"/>
    <x v="0"/>
    <x v="9"/>
    <x v="40"/>
    <x v="9"/>
    <x v="227"/>
  </r>
  <r>
    <x v="18"/>
    <x v="5"/>
    <s v="Bologna"/>
    <x v="4"/>
    <x v="7"/>
    <x v="39"/>
    <x v="7"/>
    <x v="138"/>
  </r>
  <r>
    <x v="18"/>
    <x v="9"/>
    <s v="Bologna"/>
    <x v="5"/>
    <x v="3"/>
    <x v="41"/>
    <x v="3"/>
    <x v="228"/>
  </r>
  <r>
    <x v="87"/>
    <x v="0"/>
    <s v="Napoli"/>
    <x v="2"/>
    <x v="3"/>
    <x v="15"/>
    <x v="3"/>
    <x v="16"/>
  </r>
  <r>
    <x v="200"/>
    <x v="9"/>
    <s v="Bologna"/>
    <x v="7"/>
    <x v="1"/>
    <x v="6"/>
    <x v="1"/>
    <x v="150"/>
  </r>
  <r>
    <x v="172"/>
    <x v="5"/>
    <s v="Bologna"/>
    <x v="7"/>
    <x v="2"/>
    <x v="20"/>
    <x v="2"/>
    <x v="22"/>
  </r>
  <r>
    <x v="138"/>
    <x v="1"/>
    <s v="Milano"/>
    <x v="3"/>
    <x v="3"/>
    <x v="12"/>
    <x v="3"/>
    <x v="13"/>
  </r>
  <r>
    <x v="1"/>
    <x v="9"/>
    <s v="Bologna"/>
    <x v="6"/>
    <x v="1"/>
    <x v="26"/>
    <x v="1"/>
    <x v="82"/>
  </r>
  <r>
    <x v="157"/>
    <x v="7"/>
    <s v="Roma"/>
    <x v="3"/>
    <x v="1"/>
    <x v="46"/>
    <x v="1"/>
    <x v="130"/>
  </r>
  <r>
    <x v="5"/>
    <x v="0"/>
    <s v="Napoli"/>
    <x v="0"/>
    <x v="1"/>
    <x v="12"/>
    <x v="1"/>
    <x v="219"/>
  </r>
  <r>
    <x v="29"/>
    <x v="3"/>
    <s v="Bologna"/>
    <x v="5"/>
    <x v="8"/>
    <x v="43"/>
    <x v="8"/>
    <x v="151"/>
  </r>
  <r>
    <x v="52"/>
    <x v="4"/>
    <s v="Bologna"/>
    <x v="8"/>
    <x v="6"/>
    <x v="5"/>
    <x v="6"/>
    <x v="164"/>
  </r>
  <r>
    <x v="138"/>
    <x v="7"/>
    <s v="Roma"/>
    <x v="0"/>
    <x v="9"/>
    <x v="27"/>
    <x v="9"/>
    <x v="183"/>
  </r>
  <r>
    <x v="172"/>
    <x v="8"/>
    <s v="Bologna"/>
    <x v="7"/>
    <x v="2"/>
    <x v="44"/>
    <x v="2"/>
    <x v="107"/>
  </r>
  <r>
    <x v="114"/>
    <x v="9"/>
    <s v="Bologna"/>
    <x v="7"/>
    <x v="9"/>
    <x v="39"/>
    <x v="9"/>
    <x v="117"/>
  </r>
  <r>
    <x v="137"/>
    <x v="7"/>
    <s v="Roma"/>
    <x v="9"/>
    <x v="3"/>
    <x v="33"/>
    <x v="3"/>
    <x v="11"/>
  </r>
  <r>
    <x v="159"/>
    <x v="6"/>
    <s v="Bari"/>
    <x v="3"/>
    <x v="5"/>
    <x v="44"/>
    <x v="5"/>
    <x v="157"/>
  </r>
  <r>
    <x v="7"/>
    <x v="5"/>
    <s v="Bologna"/>
    <x v="7"/>
    <x v="8"/>
    <x v="19"/>
    <x v="8"/>
    <x v="172"/>
  </r>
  <r>
    <x v="61"/>
    <x v="7"/>
    <s v="Roma"/>
    <x v="6"/>
    <x v="1"/>
    <x v="40"/>
    <x v="1"/>
    <x v="115"/>
  </r>
  <r>
    <x v="223"/>
    <x v="9"/>
    <s v="Bologna"/>
    <x v="2"/>
    <x v="6"/>
    <x v="47"/>
    <x v="6"/>
    <x v="183"/>
  </r>
  <r>
    <x v="38"/>
    <x v="5"/>
    <s v="Bologna"/>
    <x v="3"/>
    <x v="6"/>
    <x v="45"/>
    <x v="6"/>
    <x v="209"/>
  </r>
  <r>
    <x v="224"/>
    <x v="0"/>
    <s v="Napoli"/>
    <x v="8"/>
    <x v="1"/>
    <x v="26"/>
    <x v="1"/>
    <x v="82"/>
  </r>
  <r>
    <x v="225"/>
    <x v="7"/>
    <s v="Roma"/>
    <x v="5"/>
    <x v="8"/>
    <x v="41"/>
    <x v="8"/>
    <x v="229"/>
  </r>
  <r>
    <x v="226"/>
    <x v="3"/>
    <s v="Bologna"/>
    <x v="4"/>
    <x v="3"/>
    <x v="47"/>
    <x v="3"/>
    <x v="172"/>
  </r>
  <r>
    <x v="143"/>
    <x v="2"/>
    <s v="Bologna"/>
    <x v="0"/>
    <x v="8"/>
    <x v="12"/>
    <x v="8"/>
    <x v="136"/>
  </r>
  <r>
    <x v="227"/>
    <x v="6"/>
    <s v="Bari"/>
    <x v="6"/>
    <x v="0"/>
    <x v="2"/>
    <x v="0"/>
    <x v="230"/>
  </r>
  <r>
    <x v="228"/>
    <x v="3"/>
    <s v="Bologna"/>
    <x v="2"/>
    <x v="2"/>
    <x v="28"/>
    <x v="2"/>
    <x v="6"/>
  </r>
  <r>
    <x v="20"/>
    <x v="9"/>
    <s v="Bologna"/>
    <x v="4"/>
    <x v="4"/>
    <x v="28"/>
    <x v="4"/>
    <x v="231"/>
  </r>
  <r>
    <x v="166"/>
    <x v="9"/>
    <s v="Bologna"/>
    <x v="3"/>
    <x v="9"/>
    <x v="39"/>
    <x v="9"/>
    <x v="117"/>
  </r>
  <r>
    <x v="113"/>
    <x v="0"/>
    <s v="Napoli"/>
    <x v="2"/>
    <x v="3"/>
    <x v="8"/>
    <x v="3"/>
    <x v="197"/>
  </r>
  <r>
    <x v="226"/>
    <x v="3"/>
    <s v="Bologna"/>
    <x v="5"/>
    <x v="1"/>
    <x v="43"/>
    <x v="1"/>
    <x v="232"/>
  </r>
  <r>
    <x v="89"/>
    <x v="3"/>
    <s v="Bologna"/>
    <x v="6"/>
    <x v="0"/>
    <x v="15"/>
    <x v="0"/>
    <x v="233"/>
  </r>
  <r>
    <x v="181"/>
    <x v="9"/>
    <s v="Bologna"/>
    <x v="0"/>
    <x v="7"/>
    <x v="2"/>
    <x v="7"/>
    <x v="19"/>
  </r>
  <r>
    <x v="116"/>
    <x v="8"/>
    <s v="Bologna"/>
    <x v="2"/>
    <x v="9"/>
    <x v="4"/>
    <x v="9"/>
    <x v="148"/>
  </r>
  <r>
    <x v="180"/>
    <x v="6"/>
    <s v="Bari"/>
    <x v="5"/>
    <x v="1"/>
    <x v="16"/>
    <x v="1"/>
    <x v="70"/>
  </r>
  <r>
    <x v="43"/>
    <x v="2"/>
    <s v="Bologna"/>
    <x v="2"/>
    <x v="3"/>
    <x v="15"/>
    <x v="3"/>
    <x v="16"/>
  </r>
  <r>
    <x v="49"/>
    <x v="8"/>
    <s v="Bologna"/>
    <x v="8"/>
    <x v="1"/>
    <x v="3"/>
    <x v="1"/>
    <x v="8"/>
  </r>
  <r>
    <x v="188"/>
    <x v="0"/>
    <s v="Napoli"/>
    <x v="2"/>
    <x v="3"/>
    <x v="10"/>
    <x v="3"/>
    <x v="147"/>
  </r>
  <r>
    <x v="229"/>
    <x v="2"/>
    <s v="Bologna"/>
    <x v="1"/>
    <x v="7"/>
    <x v="9"/>
    <x v="7"/>
    <x v="10"/>
  </r>
  <r>
    <x v="20"/>
    <x v="8"/>
    <s v="Bologna"/>
    <x v="5"/>
    <x v="1"/>
    <x v="37"/>
    <x v="1"/>
    <x v="234"/>
  </r>
  <r>
    <x v="196"/>
    <x v="7"/>
    <s v="Roma"/>
    <x v="0"/>
    <x v="4"/>
    <x v="14"/>
    <x v="4"/>
    <x v="235"/>
  </r>
  <r>
    <x v="3"/>
    <x v="8"/>
    <s v="Bologna"/>
    <x v="7"/>
    <x v="4"/>
    <x v="11"/>
    <x v="4"/>
    <x v="119"/>
  </r>
  <r>
    <x v="230"/>
    <x v="1"/>
    <s v="Milano"/>
    <x v="5"/>
    <x v="9"/>
    <x v="35"/>
    <x v="9"/>
    <x v="79"/>
  </r>
  <r>
    <x v="200"/>
    <x v="4"/>
    <s v="Bologna"/>
    <x v="7"/>
    <x v="8"/>
    <x v="17"/>
    <x v="8"/>
    <x v="14"/>
  </r>
  <r>
    <x v="231"/>
    <x v="1"/>
    <s v="Milano"/>
    <x v="1"/>
    <x v="5"/>
    <x v="7"/>
    <x v="5"/>
    <x v="130"/>
  </r>
  <r>
    <x v="131"/>
    <x v="7"/>
    <s v="Roma"/>
    <x v="3"/>
    <x v="3"/>
    <x v="46"/>
    <x v="3"/>
    <x v="7"/>
  </r>
  <r>
    <x v="4"/>
    <x v="0"/>
    <s v="Napoli"/>
    <x v="8"/>
    <x v="2"/>
    <x v="19"/>
    <x v="2"/>
    <x v="236"/>
  </r>
  <r>
    <x v="194"/>
    <x v="1"/>
    <s v="Milano"/>
    <x v="5"/>
    <x v="2"/>
    <x v="27"/>
    <x v="2"/>
    <x v="237"/>
  </r>
  <r>
    <x v="56"/>
    <x v="4"/>
    <s v="Bologna"/>
    <x v="5"/>
    <x v="1"/>
    <x v="34"/>
    <x v="1"/>
    <x v="149"/>
  </r>
  <r>
    <x v="175"/>
    <x v="0"/>
    <s v="Napoli"/>
    <x v="4"/>
    <x v="8"/>
    <x v="29"/>
    <x v="8"/>
    <x v="85"/>
  </r>
  <r>
    <x v="209"/>
    <x v="1"/>
    <s v="Milano"/>
    <x v="3"/>
    <x v="4"/>
    <x v="9"/>
    <x v="4"/>
    <x v="112"/>
  </r>
  <r>
    <x v="0"/>
    <x v="6"/>
    <s v="Bari"/>
    <x v="6"/>
    <x v="8"/>
    <x v="14"/>
    <x v="8"/>
    <x v="15"/>
  </r>
  <r>
    <x v="232"/>
    <x v="3"/>
    <s v="Bologna"/>
    <x v="7"/>
    <x v="8"/>
    <x v="29"/>
    <x v="8"/>
    <x v="85"/>
  </r>
  <r>
    <x v="59"/>
    <x v="6"/>
    <s v="Bari"/>
    <x v="0"/>
    <x v="3"/>
    <x v="40"/>
    <x v="3"/>
    <x v="118"/>
  </r>
  <r>
    <x v="156"/>
    <x v="5"/>
    <s v="Bologna"/>
    <x v="9"/>
    <x v="9"/>
    <x v="5"/>
    <x v="9"/>
    <x v="238"/>
  </r>
  <r>
    <x v="184"/>
    <x v="4"/>
    <s v="Bologna"/>
    <x v="1"/>
    <x v="8"/>
    <x v="33"/>
    <x v="8"/>
    <x v="169"/>
  </r>
  <r>
    <x v="102"/>
    <x v="8"/>
    <s v="Bologna"/>
    <x v="4"/>
    <x v="2"/>
    <x v="20"/>
    <x v="2"/>
    <x v="22"/>
  </r>
  <r>
    <x v="130"/>
    <x v="6"/>
    <s v="Bari"/>
    <x v="7"/>
    <x v="2"/>
    <x v="15"/>
    <x v="2"/>
    <x v="75"/>
  </r>
  <r>
    <x v="158"/>
    <x v="4"/>
    <s v="Bologna"/>
    <x v="8"/>
    <x v="3"/>
    <x v="34"/>
    <x v="3"/>
    <x v="33"/>
  </r>
  <r>
    <x v="233"/>
    <x v="6"/>
    <s v="Bari"/>
    <x v="5"/>
    <x v="9"/>
    <x v="34"/>
    <x v="9"/>
    <x v="164"/>
  </r>
  <r>
    <x v="227"/>
    <x v="6"/>
    <s v="Bari"/>
    <x v="0"/>
    <x v="2"/>
    <x v="21"/>
    <x v="2"/>
    <x v="17"/>
  </r>
  <r>
    <x v="185"/>
    <x v="3"/>
    <s v="Bologna"/>
    <x v="2"/>
    <x v="7"/>
    <x v="11"/>
    <x v="7"/>
    <x v="125"/>
  </r>
  <r>
    <x v="111"/>
    <x v="6"/>
    <s v="Bari"/>
    <x v="4"/>
    <x v="3"/>
    <x v="13"/>
    <x v="3"/>
    <x v="14"/>
  </r>
  <r>
    <x v="4"/>
    <x v="1"/>
    <s v="Milano"/>
    <x v="5"/>
    <x v="8"/>
    <x v="6"/>
    <x v="8"/>
    <x v="52"/>
  </r>
  <r>
    <x v="198"/>
    <x v="9"/>
    <s v="Bologna"/>
    <x v="8"/>
    <x v="0"/>
    <x v="23"/>
    <x v="0"/>
    <x v="239"/>
  </r>
  <r>
    <x v="234"/>
    <x v="2"/>
    <s v="Bologna"/>
    <x v="4"/>
    <x v="4"/>
    <x v="26"/>
    <x v="4"/>
    <x v="240"/>
  </r>
  <r>
    <x v="207"/>
    <x v="6"/>
    <s v="Bari"/>
    <x v="0"/>
    <x v="8"/>
    <x v="17"/>
    <x v="8"/>
    <x v="14"/>
  </r>
  <r>
    <x v="196"/>
    <x v="9"/>
    <s v="Bologna"/>
    <x v="4"/>
    <x v="4"/>
    <x v="38"/>
    <x v="4"/>
    <x v="241"/>
  </r>
  <r>
    <x v="25"/>
    <x v="4"/>
    <s v="Bologna"/>
    <x v="7"/>
    <x v="8"/>
    <x v="25"/>
    <x v="8"/>
    <x v="106"/>
  </r>
  <r>
    <x v="12"/>
    <x v="5"/>
    <s v="Bologna"/>
    <x v="0"/>
    <x v="6"/>
    <x v="39"/>
    <x v="6"/>
    <x v="166"/>
  </r>
  <r>
    <x v="235"/>
    <x v="5"/>
    <s v="Bologna"/>
    <x v="8"/>
    <x v="5"/>
    <x v="20"/>
    <x v="5"/>
    <x v="149"/>
  </r>
  <r>
    <x v="190"/>
    <x v="6"/>
    <s v="Bari"/>
    <x v="5"/>
    <x v="4"/>
    <x v="46"/>
    <x v="4"/>
    <x v="199"/>
  </r>
  <r>
    <x v="74"/>
    <x v="1"/>
    <s v="Milano"/>
    <x v="8"/>
    <x v="0"/>
    <x v="11"/>
    <x v="0"/>
    <x v="12"/>
  </r>
  <r>
    <x v="119"/>
    <x v="6"/>
    <s v="Bari"/>
    <x v="6"/>
    <x v="0"/>
    <x v="23"/>
    <x v="0"/>
    <x v="239"/>
  </r>
  <r>
    <x v="177"/>
    <x v="3"/>
    <s v="Bologna"/>
    <x v="8"/>
    <x v="6"/>
    <x v="27"/>
    <x v="6"/>
    <x v="242"/>
  </r>
  <r>
    <x v="80"/>
    <x v="9"/>
    <s v="Bologna"/>
    <x v="3"/>
    <x v="7"/>
    <x v="36"/>
    <x v="7"/>
    <x v="124"/>
  </r>
  <r>
    <x v="151"/>
    <x v="0"/>
    <s v="Napoli"/>
    <x v="8"/>
    <x v="3"/>
    <x v="5"/>
    <x v="3"/>
    <x v="5"/>
  </r>
  <r>
    <x v="94"/>
    <x v="5"/>
    <s v="Bologna"/>
    <x v="1"/>
    <x v="4"/>
    <x v="5"/>
    <x v="4"/>
    <x v="104"/>
  </r>
  <r>
    <x v="123"/>
    <x v="6"/>
    <s v="Bari"/>
    <x v="4"/>
    <x v="9"/>
    <x v="34"/>
    <x v="9"/>
    <x v="164"/>
  </r>
  <r>
    <x v="236"/>
    <x v="6"/>
    <s v="Bari"/>
    <x v="6"/>
    <x v="9"/>
    <x v="47"/>
    <x v="9"/>
    <x v="216"/>
  </r>
  <r>
    <x v="190"/>
    <x v="3"/>
    <s v="Bologna"/>
    <x v="6"/>
    <x v="4"/>
    <x v="30"/>
    <x v="4"/>
    <x v="243"/>
  </r>
  <r>
    <x v="56"/>
    <x v="4"/>
    <s v="Bologna"/>
    <x v="5"/>
    <x v="5"/>
    <x v="36"/>
    <x v="5"/>
    <x v="70"/>
  </r>
  <r>
    <x v="51"/>
    <x v="3"/>
    <s v="Bologna"/>
    <x v="6"/>
    <x v="0"/>
    <x v="39"/>
    <x v="0"/>
    <x v="30"/>
  </r>
  <r>
    <x v="213"/>
    <x v="0"/>
    <s v="Napoli"/>
    <x v="2"/>
    <x v="4"/>
    <x v="24"/>
    <x v="4"/>
    <x v="244"/>
  </r>
  <r>
    <x v="178"/>
    <x v="5"/>
    <s v="Bologna"/>
    <x v="7"/>
    <x v="0"/>
    <x v="17"/>
    <x v="0"/>
    <x v="41"/>
  </r>
  <r>
    <x v="161"/>
    <x v="9"/>
    <s v="Bologna"/>
    <x v="7"/>
    <x v="0"/>
    <x v="41"/>
    <x v="0"/>
    <x v="211"/>
  </r>
  <r>
    <x v="191"/>
    <x v="8"/>
    <s v="Bologna"/>
    <x v="7"/>
    <x v="5"/>
    <x v="29"/>
    <x v="5"/>
    <x v="103"/>
  </r>
  <r>
    <x v="0"/>
    <x v="6"/>
    <s v="Bari"/>
    <x v="9"/>
    <x v="6"/>
    <x v="31"/>
    <x v="6"/>
    <x v="245"/>
  </r>
  <r>
    <x v="237"/>
    <x v="7"/>
    <s v="Roma"/>
    <x v="4"/>
    <x v="6"/>
    <x v="6"/>
    <x v="6"/>
    <x v="237"/>
  </r>
  <r>
    <x v="212"/>
    <x v="6"/>
    <s v="Bari"/>
    <x v="6"/>
    <x v="0"/>
    <x v="41"/>
    <x v="0"/>
    <x v="211"/>
  </r>
  <r>
    <x v="61"/>
    <x v="5"/>
    <s v="Bologna"/>
    <x v="7"/>
    <x v="6"/>
    <x v="49"/>
    <x v="6"/>
    <x v="98"/>
  </r>
  <r>
    <x v="179"/>
    <x v="8"/>
    <s v="Bologna"/>
    <x v="9"/>
    <x v="3"/>
    <x v="16"/>
    <x v="3"/>
    <x v="107"/>
  </r>
  <r>
    <x v="53"/>
    <x v="4"/>
    <s v="Bologna"/>
    <x v="0"/>
    <x v="3"/>
    <x v="0"/>
    <x v="3"/>
    <x v="42"/>
  </r>
  <r>
    <x v="104"/>
    <x v="6"/>
    <s v="Bari"/>
    <x v="5"/>
    <x v="2"/>
    <x v="32"/>
    <x v="2"/>
    <x v="110"/>
  </r>
  <r>
    <x v="111"/>
    <x v="2"/>
    <s v="Bologna"/>
    <x v="7"/>
    <x v="9"/>
    <x v="7"/>
    <x v="9"/>
    <x v="246"/>
  </r>
  <r>
    <x v="6"/>
    <x v="4"/>
    <s v="Bologna"/>
    <x v="5"/>
    <x v="7"/>
    <x v="20"/>
    <x v="7"/>
    <x v="247"/>
  </r>
  <r>
    <x v="236"/>
    <x v="3"/>
    <s v="Bologna"/>
    <x v="6"/>
    <x v="7"/>
    <x v="46"/>
    <x v="7"/>
    <x v="35"/>
  </r>
  <r>
    <x v="219"/>
    <x v="3"/>
    <s v="Bologna"/>
    <x v="0"/>
    <x v="3"/>
    <x v="42"/>
    <x v="3"/>
    <x v="189"/>
  </r>
  <r>
    <x v="238"/>
    <x v="0"/>
    <s v="Napoli"/>
    <x v="8"/>
    <x v="4"/>
    <x v="32"/>
    <x v="4"/>
    <x v="248"/>
  </r>
  <r>
    <x v="57"/>
    <x v="6"/>
    <s v="Bari"/>
    <x v="3"/>
    <x v="2"/>
    <x v="17"/>
    <x v="2"/>
    <x v="153"/>
  </r>
  <r>
    <x v="148"/>
    <x v="6"/>
    <s v="Bari"/>
    <x v="0"/>
    <x v="0"/>
    <x v="21"/>
    <x v="0"/>
    <x v="13"/>
  </r>
  <r>
    <x v="193"/>
    <x v="9"/>
    <s v="Bologna"/>
    <x v="6"/>
    <x v="9"/>
    <x v="39"/>
    <x v="9"/>
    <x v="117"/>
  </r>
  <r>
    <x v="36"/>
    <x v="7"/>
    <s v="Roma"/>
    <x v="2"/>
    <x v="7"/>
    <x v="4"/>
    <x v="7"/>
    <x v="187"/>
  </r>
  <r>
    <x v="239"/>
    <x v="4"/>
    <s v="Bologna"/>
    <x v="1"/>
    <x v="0"/>
    <x v="6"/>
    <x v="0"/>
    <x v="152"/>
  </r>
  <r>
    <x v="118"/>
    <x v="4"/>
    <s v="Bologna"/>
    <x v="7"/>
    <x v="2"/>
    <x v="44"/>
    <x v="2"/>
    <x v="107"/>
  </r>
  <r>
    <x v="236"/>
    <x v="4"/>
    <s v="Bologna"/>
    <x v="3"/>
    <x v="4"/>
    <x v="33"/>
    <x v="4"/>
    <x v="178"/>
  </r>
  <r>
    <x v="107"/>
    <x v="9"/>
    <s v="Bologna"/>
    <x v="9"/>
    <x v="2"/>
    <x v="17"/>
    <x v="2"/>
    <x v="153"/>
  </r>
  <r>
    <x v="240"/>
    <x v="5"/>
    <s v="Bologna"/>
    <x v="4"/>
    <x v="2"/>
    <x v="35"/>
    <x v="2"/>
    <x v="159"/>
  </r>
  <r>
    <x v="128"/>
    <x v="3"/>
    <s v="Bologna"/>
    <x v="8"/>
    <x v="3"/>
    <x v="2"/>
    <x v="3"/>
    <x v="249"/>
  </r>
  <r>
    <x v="90"/>
    <x v="0"/>
    <s v="Napoli"/>
    <x v="0"/>
    <x v="2"/>
    <x v="9"/>
    <x v="2"/>
    <x v="54"/>
  </r>
  <r>
    <x v="74"/>
    <x v="7"/>
    <s v="Roma"/>
    <x v="7"/>
    <x v="3"/>
    <x v="16"/>
    <x v="3"/>
    <x v="107"/>
  </r>
  <r>
    <x v="241"/>
    <x v="1"/>
    <s v="Milano"/>
    <x v="1"/>
    <x v="5"/>
    <x v="15"/>
    <x v="5"/>
    <x v="115"/>
  </r>
  <r>
    <x v="83"/>
    <x v="0"/>
    <s v="Napoli"/>
    <x v="5"/>
    <x v="5"/>
    <x v="5"/>
    <x v="5"/>
    <x v="13"/>
  </r>
  <r>
    <x v="7"/>
    <x v="2"/>
    <s v="Bologna"/>
    <x v="9"/>
    <x v="8"/>
    <x v="28"/>
    <x v="8"/>
    <x v="191"/>
  </r>
  <r>
    <x v="74"/>
    <x v="8"/>
    <s v="Bologna"/>
    <x v="8"/>
    <x v="5"/>
    <x v="4"/>
    <x v="5"/>
    <x v="176"/>
  </r>
  <r>
    <x v="242"/>
    <x v="6"/>
    <s v="Bari"/>
    <x v="2"/>
    <x v="0"/>
    <x v="15"/>
    <x v="0"/>
    <x v="233"/>
  </r>
  <r>
    <x v="61"/>
    <x v="6"/>
    <s v="Bari"/>
    <x v="6"/>
    <x v="0"/>
    <x v="18"/>
    <x v="0"/>
    <x v="133"/>
  </r>
  <r>
    <x v="94"/>
    <x v="3"/>
    <s v="Bologna"/>
    <x v="6"/>
    <x v="0"/>
    <x v="9"/>
    <x v="0"/>
    <x v="68"/>
  </r>
  <r>
    <x v="81"/>
    <x v="9"/>
    <s v="Bologna"/>
    <x v="2"/>
    <x v="7"/>
    <x v="39"/>
    <x v="7"/>
    <x v="138"/>
  </r>
  <r>
    <x v="39"/>
    <x v="0"/>
    <s v="Napoli"/>
    <x v="5"/>
    <x v="1"/>
    <x v="28"/>
    <x v="1"/>
    <x v="250"/>
  </r>
  <r>
    <x v="78"/>
    <x v="7"/>
    <s v="Roma"/>
    <x v="9"/>
    <x v="2"/>
    <x v="30"/>
    <x v="2"/>
    <x v="53"/>
  </r>
  <r>
    <x v="131"/>
    <x v="2"/>
    <s v="Bologna"/>
    <x v="0"/>
    <x v="5"/>
    <x v="18"/>
    <x v="5"/>
    <x v="251"/>
  </r>
  <r>
    <x v="38"/>
    <x v="9"/>
    <s v="Bologna"/>
    <x v="3"/>
    <x v="1"/>
    <x v="37"/>
    <x v="1"/>
    <x v="234"/>
  </r>
  <r>
    <x v="99"/>
    <x v="0"/>
    <s v="Napoli"/>
    <x v="9"/>
    <x v="5"/>
    <x v="41"/>
    <x v="5"/>
    <x v="252"/>
  </r>
  <r>
    <x v="44"/>
    <x v="1"/>
    <s v="Milano"/>
    <x v="5"/>
    <x v="1"/>
    <x v="26"/>
    <x v="1"/>
    <x v="82"/>
  </r>
  <r>
    <x v="57"/>
    <x v="1"/>
    <s v="Milano"/>
    <x v="6"/>
    <x v="1"/>
    <x v="6"/>
    <x v="1"/>
    <x v="150"/>
  </r>
  <r>
    <x v="128"/>
    <x v="9"/>
    <s v="Bologna"/>
    <x v="9"/>
    <x v="1"/>
    <x v="12"/>
    <x v="1"/>
    <x v="219"/>
  </r>
  <r>
    <x v="165"/>
    <x v="7"/>
    <s v="Roma"/>
    <x v="8"/>
    <x v="5"/>
    <x v="21"/>
    <x v="5"/>
    <x v="253"/>
  </r>
  <r>
    <x v="214"/>
    <x v="3"/>
    <s v="Bologna"/>
    <x v="9"/>
    <x v="3"/>
    <x v="31"/>
    <x v="3"/>
    <x v="67"/>
  </r>
  <r>
    <x v="59"/>
    <x v="7"/>
    <s v="Roma"/>
    <x v="8"/>
    <x v="3"/>
    <x v="37"/>
    <x v="3"/>
    <x v="3"/>
  </r>
  <r>
    <x v="6"/>
    <x v="5"/>
    <s v="Bologna"/>
    <x v="7"/>
    <x v="8"/>
    <x v="9"/>
    <x v="8"/>
    <x v="129"/>
  </r>
  <r>
    <x v="243"/>
    <x v="6"/>
    <s v="Bari"/>
    <x v="2"/>
    <x v="8"/>
    <x v="32"/>
    <x v="8"/>
    <x v="175"/>
  </r>
  <r>
    <x v="69"/>
    <x v="0"/>
    <s v="Napoli"/>
    <x v="4"/>
    <x v="8"/>
    <x v="13"/>
    <x v="8"/>
    <x v="147"/>
  </r>
  <r>
    <x v="244"/>
    <x v="4"/>
    <s v="Bologna"/>
    <x v="9"/>
    <x v="7"/>
    <x v="13"/>
    <x v="7"/>
    <x v="89"/>
  </r>
  <r>
    <x v="79"/>
    <x v="7"/>
    <s v="Roma"/>
    <x v="6"/>
    <x v="4"/>
    <x v="49"/>
    <x v="4"/>
    <x v="254"/>
  </r>
  <r>
    <x v="214"/>
    <x v="7"/>
    <s v="Roma"/>
    <x v="7"/>
    <x v="1"/>
    <x v="6"/>
    <x v="1"/>
    <x v="150"/>
  </r>
  <r>
    <x v="96"/>
    <x v="5"/>
    <s v="Bologna"/>
    <x v="4"/>
    <x v="6"/>
    <x v="9"/>
    <x v="6"/>
    <x v="222"/>
  </r>
  <r>
    <x v="233"/>
    <x v="6"/>
    <s v="Bari"/>
    <x v="0"/>
    <x v="6"/>
    <x v="17"/>
    <x v="6"/>
    <x v="255"/>
  </r>
  <r>
    <x v="245"/>
    <x v="3"/>
    <s v="Bologna"/>
    <x v="0"/>
    <x v="6"/>
    <x v="20"/>
    <x v="6"/>
    <x v="95"/>
  </r>
  <r>
    <x v="144"/>
    <x v="2"/>
    <s v="Bologna"/>
    <x v="2"/>
    <x v="9"/>
    <x v="33"/>
    <x v="9"/>
    <x v="57"/>
  </r>
  <r>
    <x v="196"/>
    <x v="3"/>
    <s v="Bologna"/>
    <x v="9"/>
    <x v="0"/>
    <x v="37"/>
    <x v="0"/>
    <x v="136"/>
  </r>
  <r>
    <x v="176"/>
    <x v="3"/>
    <s v="Bologna"/>
    <x v="8"/>
    <x v="8"/>
    <x v="3"/>
    <x v="8"/>
    <x v="246"/>
  </r>
  <r>
    <x v="56"/>
    <x v="8"/>
    <s v="Bologna"/>
    <x v="3"/>
    <x v="8"/>
    <x v="43"/>
    <x v="8"/>
    <x v="151"/>
  </r>
  <r>
    <x v="207"/>
    <x v="8"/>
    <s v="Bologna"/>
    <x v="1"/>
    <x v="3"/>
    <x v="19"/>
    <x v="3"/>
    <x v="41"/>
  </r>
  <r>
    <x v="100"/>
    <x v="2"/>
    <s v="Bologna"/>
    <x v="0"/>
    <x v="7"/>
    <x v="0"/>
    <x v="7"/>
    <x v="205"/>
  </r>
  <r>
    <x v="6"/>
    <x v="6"/>
    <s v="Bari"/>
    <x v="9"/>
    <x v="6"/>
    <x v="29"/>
    <x v="6"/>
    <x v="56"/>
  </r>
  <r>
    <x v="8"/>
    <x v="8"/>
    <s v="Bologna"/>
    <x v="1"/>
    <x v="9"/>
    <x v="3"/>
    <x v="9"/>
    <x v="147"/>
  </r>
  <r>
    <x v="174"/>
    <x v="7"/>
    <s v="Roma"/>
    <x v="1"/>
    <x v="2"/>
    <x v="20"/>
    <x v="2"/>
    <x v="22"/>
  </r>
  <r>
    <x v="75"/>
    <x v="5"/>
    <s v="Bologna"/>
    <x v="1"/>
    <x v="4"/>
    <x v="49"/>
    <x v="4"/>
    <x v="254"/>
  </r>
  <r>
    <x v="176"/>
    <x v="9"/>
    <s v="Bologna"/>
    <x v="0"/>
    <x v="5"/>
    <x v="35"/>
    <x v="5"/>
    <x v="48"/>
  </r>
  <r>
    <x v="246"/>
    <x v="2"/>
    <s v="Bologna"/>
    <x v="5"/>
    <x v="7"/>
    <x v="18"/>
    <x v="7"/>
    <x v="87"/>
  </r>
  <r>
    <x v="7"/>
    <x v="8"/>
    <s v="Bologna"/>
    <x v="9"/>
    <x v="0"/>
    <x v="28"/>
    <x v="0"/>
    <x v="256"/>
  </r>
  <r>
    <x v="235"/>
    <x v="8"/>
    <s v="Bologna"/>
    <x v="5"/>
    <x v="4"/>
    <x v="16"/>
    <x v="4"/>
    <x v="65"/>
  </r>
  <r>
    <x v="22"/>
    <x v="6"/>
    <s v="Bari"/>
    <x v="4"/>
    <x v="6"/>
    <x v="42"/>
    <x v="6"/>
    <x v="257"/>
  </r>
  <r>
    <x v="117"/>
    <x v="8"/>
    <s v="Bologna"/>
    <x v="2"/>
    <x v="8"/>
    <x v="37"/>
    <x v="8"/>
    <x v="59"/>
  </r>
  <r>
    <x v="187"/>
    <x v="3"/>
    <s v="Bologna"/>
    <x v="6"/>
    <x v="3"/>
    <x v="4"/>
    <x v="3"/>
    <x v="29"/>
  </r>
  <r>
    <x v="247"/>
    <x v="7"/>
    <s v="Roma"/>
    <x v="5"/>
    <x v="6"/>
    <x v="42"/>
    <x v="6"/>
    <x v="257"/>
  </r>
  <r>
    <x v="8"/>
    <x v="4"/>
    <s v="Bologna"/>
    <x v="7"/>
    <x v="1"/>
    <x v="47"/>
    <x v="1"/>
    <x v="3"/>
  </r>
  <r>
    <x v="6"/>
    <x v="2"/>
    <s v="Bologna"/>
    <x v="9"/>
    <x v="3"/>
    <x v="9"/>
    <x v="3"/>
    <x v="156"/>
  </r>
  <r>
    <x v="17"/>
    <x v="9"/>
    <s v="Bologna"/>
    <x v="7"/>
    <x v="8"/>
    <x v="15"/>
    <x v="8"/>
    <x v="47"/>
  </r>
  <r>
    <x v="192"/>
    <x v="2"/>
    <s v="Bologna"/>
    <x v="7"/>
    <x v="9"/>
    <x v="20"/>
    <x v="9"/>
    <x v="196"/>
  </r>
  <r>
    <x v="2"/>
    <x v="3"/>
    <s v="Bologna"/>
    <x v="9"/>
    <x v="2"/>
    <x v="36"/>
    <x v="2"/>
    <x v="258"/>
  </r>
  <r>
    <x v="190"/>
    <x v="8"/>
    <s v="Bologna"/>
    <x v="9"/>
    <x v="0"/>
    <x v="19"/>
    <x v="0"/>
    <x v="46"/>
  </r>
  <r>
    <x v="66"/>
    <x v="9"/>
    <s v="Bologna"/>
    <x v="0"/>
    <x v="1"/>
    <x v="38"/>
    <x v="1"/>
    <x v="157"/>
  </r>
  <r>
    <x v="110"/>
    <x v="5"/>
    <s v="Bologna"/>
    <x v="7"/>
    <x v="1"/>
    <x v="6"/>
    <x v="1"/>
    <x v="150"/>
  </r>
  <r>
    <x v="197"/>
    <x v="3"/>
    <s v="Bologna"/>
    <x v="4"/>
    <x v="5"/>
    <x v="4"/>
    <x v="5"/>
    <x v="176"/>
  </r>
  <r>
    <x v="248"/>
    <x v="7"/>
    <s v="Roma"/>
    <x v="4"/>
    <x v="9"/>
    <x v="6"/>
    <x v="9"/>
    <x v="100"/>
  </r>
  <r>
    <x v="38"/>
    <x v="6"/>
    <s v="Bari"/>
    <x v="5"/>
    <x v="8"/>
    <x v="3"/>
    <x v="8"/>
    <x v="246"/>
  </r>
  <r>
    <x v="246"/>
    <x v="5"/>
    <s v="Bologna"/>
    <x v="6"/>
    <x v="3"/>
    <x v="35"/>
    <x v="3"/>
    <x v="161"/>
  </r>
  <r>
    <x v="90"/>
    <x v="1"/>
    <s v="Milano"/>
    <x v="8"/>
    <x v="0"/>
    <x v="3"/>
    <x v="0"/>
    <x v="3"/>
  </r>
  <r>
    <x v="246"/>
    <x v="9"/>
    <s v="Bologna"/>
    <x v="4"/>
    <x v="0"/>
    <x v="25"/>
    <x v="0"/>
    <x v="145"/>
  </r>
  <r>
    <x v="68"/>
    <x v="3"/>
    <s v="Bologna"/>
    <x v="4"/>
    <x v="4"/>
    <x v="37"/>
    <x v="4"/>
    <x v="191"/>
  </r>
  <r>
    <x v="71"/>
    <x v="1"/>
    <s v="Milano"/>
    <x v="5"/>
    <x v="1"/>
    <x v="30"/>
    <x v="1"/>
    <x v="139"/>
  </r>
  <r>
    <x v="187"/>
    <x v="3"/>
    <s v="Bologna"/>
    <x v="3"/>
    <x v="3"/>
    <x v="35"/>
    <x v="3"/>
    <x v="161"/>
  </r>
  <r>
    <x v="19"/>
    <x v="3"/>
    <s v="Bologna"/>
    <x v="9"/>
    <x v="2"/>
    <x v="45"/>
    <x v="2"/>
    <x v="83"/>
  </r>
  <r>
    <x v="116"/>
    <x v="4"/>
    <s v="Bologna"/>
    <x v="5"/>
    <x v="9"/>
    <x v="35"/>
    <x v="9"/>
    <x v="79"/>
  </r>
  <r>
    <x v="65"/>
    <x v="9"/>
    <s v="Bologna"/>
    <x v="6"/>
    <x v="6"/>
    <x v="49"/>
    <x v="6"/>
    <x v="98"/>
  </r>
  <r>
    <x v="53"/>
    <x v="7"/>
    <s v="Roma"/>
    <x v="0"/>
    <x v="0"/>
    <x v="29"/>
    <x v="0"/>
    <x v="114"/>
  </r>
  <r>
    <x v="106"/>
    <x v="5"/>
    <s v="Bologna"/>
    <x v="8"/>
    <x v="3"/>
    <x v="11"/>
    <x v="3"/>
    <x v="37"/>
  </r>
  <r>
    <x v="145"/>
    <x v="8"/>
    <s v="Bologna"/>
    <x v="1"/>
    <x v="0"/>
    <x v="34"/>
    <x v="0"/>
    <x v="179"/>
  </r>
  <r>
    <x v="218"/>
    <x v="6"/>
    <s v="Bari"/>
    <x v="1"/>
    <x v="7"/>
    <x v="37"/>
    <x v="7"/>
    <x v="145"/>
  </r>
  <r>
    <x v="249"/>
    <x v="3"/>
    <s v="Bologna"/>
    <x v="9"/>
    <x v="7"/>
    <x v="20"/>
    <x v="7"/>
    <x v="247"/>
  </r>
  <r>
    <x v="125"/>
    <x v="2"/>
    <s v="Bologna"/>
    <x v="1"/>
    <x v="4"/>
    <x v="43"/>
    <x v="4"/>
    <x v="259"/>
  </r>
  <r>
    <x v="191"/>
    <x v="7"/>
    <s v="Roma"/>
    <x v="8"/>
    <x v="0"/>
    <x v="23"/>
    <x v="0"/>
    <x v="239"/>
  </r>
  <r>
    <x v="162"/>
    <x v="5"/>
    <s v="Bologna"/>
    <x v="4"/>
    <x v="8"/>
    <x v="16"/>
    <x v="8"/>
    <x v="144"/>
  </r>
  <r>
    <x v="89"/>
    <x v="4"/>
    <s v="Bologna"/>
    <x v="8"/>
    <x v="6"/>
    <x v="46"/>
    <x v="6"/>
    <x v="73"/>
  </r>
  <r>
    <x v="36"/>
    <x v="5"/>
    <s v="Bologna"/>
    <x v="5"/>
    <x v="4"/>
    <x v="16"/>
    <x v="4"/>
    <x v="65"/>
  </r>
  <r>
    <x v="250"/>
    <x v="1"/>
    <s v="Milano"/>
    <x v="1"/>
    <x v="6"/>
    <x v="34"/>
    <x v="6"/>
    <x v="143"/>
  </r>
  <r>
    <x v="191"/>
    <x v="3"/>
    <s v="Bologna"/>
    <x v="1"/>
    <x v="2"/>
    <x v="47"/>
    <x v="2"/>
    <x v="100"/>
  </r>
  <r>
    <x v="32"/>
    <x v="2"/>
    <s v="Bologna"/>
    <x v="5"/>
    <x v="9"/>
    <x v="7"/>
    <x v="9"/>
    <x v="246"/>
  </r>
  <r>
    <x v="251"/>
    <x v="5"/>
    <s v="Bologna"/>
    <x v="6"/>
    <x v="3"/>
    <x v="0"/>
    <x v="3"/>
    <x v="42"/>
  </r>
  <r>
    <x v="171"/>
    <x v="9"/>
    <s v="Bologna"/>
    <x v="0"/>
    <x v="7"/>
    <x v="19"/>
    <x v="7"/>
    <x v="21"/>
  </r>
  <r>
    <x v="79"/>
    <x v="1"/>
    <s v="Milano"/>
    <x v="1"/>
    <x v="4"/>
    <x v="45"/>
    <x v="4"/>
    <x v="128"/>
  </r>
  <r>
    <x v="224"/>
    <x v="7"/>
    <s v="Roma"/>
    <x v="3"/>
    <x v="2"/>
    <x v="40"/>
    <x v="2"/>
    <x v="260"/>
  </r>
  <r>
    <x v="74"/>
    <x v="6"/>
    <s v="Bari"/>
    <x v="2"/>
    <x v="9"/>
    <x v="34"/>
    <x v="9"/>
    <x v="164"/>
  </r>
  <r>
    <x v="134"/>
    <x v="6"/>
    <s v="Bari"/>
    <x v="0"/>
    <x v="6"/>
    <x v="39"/>
    <x v="6"/>
    <x v="166"/>
  </r>
  <r>
    <x v="134"/>
    <x v="4"/>
    <s v="Bologna"/>
    <x v="1"/>
    <x v="2"/>
    <x v="24"/>
    <x v="2"/>
    <x v="261"/>
  </r>
  <r>
    <x v="231"/>
    <x v="8"/>
    <s v="Bologna"/>
    <x v="6"/>
    <x v="0"/>
    <x v="1"/>
    <x v="0"/>
    <x v="181"/>
  </r>
  <r>
    <x v="45"/>
    <x v="3"/>
    <s v="Bologna"/>
    <x v="4"/>
    <x v="8"/>
    <x v="22"/>
    <x v="8"/>
    <x v="123"/>
  </r>
  <r>
    <x v="109"/>
    <x v="0"/>
    <s v="Napoli"/>
    <x v="3"/>
    <x v="8"/>
    <x v="41"/>
    <x v="8"/>
    <x v="229"/>
  </r>
  <r>
    <x v="63"/>
    <x v="7"/>
    <s v="Roma"/>
    <x v="9"/>
    <x v="9"/>
    <x v="24"/>
    <x v="9"/>
    <x v="262"/>
  </r>
  <r>
    <x v="196"/>
    <x v="6"/>
    <s v="Bari"/>
    <x v="8"/>
    <x v="0"/>
    <x v="21"/>
    <x v="0"/>
    <x v="13"/>
  </r>
  <r>
    <x v="122"/>
    <x v="3"/>
    <s v="Bologna"/>
    <x v="8"/>
    <x v="7"/>
    <x v="29"/>
    <x v="7"/>
    <x v="34"/>
  </r>
  <r>
    <x v="125"/>
    <x v="3"/>
    <s v="Bologna"/>
    <x v="2"/>
    <x v="6"/>
    <x v="18"/>
    <x v="6"/>
    <x v="192"/>
  </r>
  <r>
    <x v="136"/>
    <x v="7"/>
    <s v="Roma"/>
    <x v="8"/>
    <x v="1"/>
    <x v="17"/>
    <x v="1"/>
    <x v="91"/>
  </r>
  <r>
    <x v="75"/>
    <x v="9"/>
    <s v="Bologna"/>
    <x v="6"/>
    <x v="1"/>
    <x v="38"/>
    <x v="1"/>
    <x v="157"/>
  </r>
  <r>
    <x v="197"/>
    <x v="9"/>
    <s v="Bologna"/>
    <x v="7"/>
    <x v="7"/>
    <x v="10"/>
    <x v="7"/>
    <x v="263"/>
  </r>
  <r>
    <x v="106"/>
    <x v="3"/>
    <s v="Bologna"/>
    <x v="1"/>
    <x v="5"/>
    <x v="8"/>
    <x v="5"/>
    <x v="3"/>
  </r>
  <r>
    <x v="226"/>
    <x v="7"/>
    <s v="Roma"/>
    <x v="8"/>
    <x v="2"/>
    <x v="20"/>
    <x v="2"/>
    <x v="22"/>
  </r>
  <r>
    <x v="107"/>
    <x v="1"/>
    <s v="Milano"/>
    <x v="6"/>
    <x v="0"/>
    <x v="0"/>
    <x v="0"/>
    <x v="0"/>
  </r>
  <r>
    <x v="8"/>
    <x v="9"/>
    <s v="Bologna"/>
    <x v="8"/>
    <x v="8"/>
    <x v="7"/>
    <x v="8"/>
    <x v="264"/>
  </r>
  <r>
    <x v="143"/>
    <x v="8"/>
    <s v="Bologna"/>
    <x v="2"/>
    <x v="5"/>
    <x v="5"/>
    <x v="5"/>
    <x v="13"/>
  </r>
  <r>
    <x v="9"/>
    <x v="7"/>
    <s v="Roma"/>
    <x v="4"/>
    <x v="0"/>
    <x v="23"/>
    <x v="0"/>
    <x v="239"/>
  </r>
  <r>
    <x v="41"/>
    <x v="9"/>
    <s v="Bologna"/>
    <x v="3"/>
    <x v="9"/>
    <x v="25"/>
    <x v="9"/>
    <x v="263"/>
  </r>
  <r>
    <x v="182"/>
    <x v="6"/>
    <s v="Bari"/>
    <x v="8"/>
    <x v="0"/>
    <x v="1"/>
    <x v="0"/>
    <x v="181"/>
  </r>
  <r>
    <x v="153"/>
    <x v="5"/>
    <s v="Bologna"/>
    <x v="1"/>
    <x v="2"/>
    <x v="47"/>
    <x v="2"/>
    <x v="100"/>
  </r>
  <r>
    <x v="132"/>
    <x v="7"/>
    <s v="Roma"/>
    <x v="5"/>
    <x v="3"/>
    <x v="9"/>
    <x v="3"/>
    <x v="156"/>
  </r>
  <r>
    <x v="188"/>
    <x v="7"/>
    <s v="Roma"/>
    <x v="8"/>
    <x v="8"/>
    <x v="10"/>
    <x v="8"/>
    <x v="11"/>
  </r>
  <r>
    <x v="9"/>
    <x v="8"/>
    <s v="Bologna"/>
    <x v="6"/>
    <x v="4"/>
    <x v="25"/>
    <x v="4"/>
    <x v="214"/>
  </r>
  <r>
    <x v="117"/>
    <x v="3"/>
    <s v="Bologna"/>
    <x v="5"/>
    <x v="5"/>
    <x v="35"/>
    <x v="5"/>
    <x v="48"/>
  </r>
  <r>
    <x v="174"/>
    <x v="3"/>
    <s v="Bologna"/>
    <x v="9"/>
    <x v="1"/>
    <x v="41"/>
    <x v="1"/>
    <x v="199"/>
  </r>
  <r>
    <x v="72"/>
    <x v="8"/>
    <s v="Bologna"/>
    <x v="8"/>
    <x v="0"/>
    <x v="39"/>
    <x v="0"/>
    <x v="30"/>
  </r>
  <r>
    <x v="161"/>
    <x v="4"/>
    <s v="Bologna"/>
    <x v="5"/>
    <x v="4"/>
    <x v="40"/>
    <x v="4"/>
    <x v="265"/>
  </r>
  <r>
    <x v="84"/>
    <x v="5"/>
    <s v="Bologna"/>
    <x v="9"/>
    <x v="3"/>
    <x v="41"/>
    <x v="3"/>
    <x v="228"/>
  </r>
  <r>
    <x v="223"/>
    <x v="7"/>
    <s v="Roma"/>
    <x v="7"/>
    <x v="9"/>
    <x v="6"/>
    <x v="9"/>
    <x v="100"/>
  </r>
  <r>
    <x v="16"/>
    <x v="4"/>
    <s v="Bologna"/>
    <x v="5"/>
    <x v="6"/>
    <x v="22"/>
    <x v="6"/>
    <x v="266"/>
  </r>
  <r>
    <x v="40"/>
    <x v="0"/>
    <s v="Napoli"/>
    <x v="4"/>
    <x v="9"/>
    <x v="8"/>
    <x v="9"/>
    <x v="267"/>
  </r>
  <r>
    <x v="154"/>
    <x v="4"/>
    <s v="Bologna"/>
    <x v="6"/>
    <x v="6"/>
    <x v="1"/>
    <x v="6"/>
    <x v="268"/>
  </r>
  <r>
    <x v="180"/>
    <x v="3"/>
    <s v="Bologna"/>
    <x v="8"/>
    <x v="5"/>
    <x v="12"/>
    <x v="5"/>
    <x v="137"/>
  </r>
  <r>
    <x v="244"/>
    <x v="0"/>
    <s v="Napoli"/>
    <x v="7"/>
    <x v="7"/>
    <x v="19"/>
    <x v="7"/>
    <x v="21"/>
  </r>
  <r>
    <x v="227"/>
    <x v="9"/>
    <s v="Bologna"/>
    <x v="0"/>
    <x v="2"/>
    <x v="1"/>
    <x v="2"/>
    <x v="38"/>
  </r>
  <r>
    <x v="189"/>
    <x v="1"/>
    <s v="Milano"/>
    <x v="0"/>
    <x v="8"/>
    <x v="2"/>
    <x v="8"/>
    <x v="269"/>
  </r>
  <r>
    <x v="56"/>
    <x v="9"/>
    <s v="Bologna"/>
    <x v="5"/>
    <x v="7"/>
    <x v="10"/>
    <x v="7"/>
    <x v="263"/>
  </r>
  <r>
    <x v="126"/>
    <x v="3"/>
    <s v="Bologna"/>
    <x v="0"/>
    <x v="1"/>
    <x v="14"/>
    <x v="1"/>
    <x v="31"/>
  </r>
  <r>
    <x v="196"/>
    <x v="9"/>
    <s v="Bologna"/>
    <x v="6"/>
    <x v="8"/>
    <x v="18"/>
    <x v="8"/>
    <x v="141"/>
  </r>
  <r>
    <x v="85"/>
    <x v="5"/>
    <s v="Bologna"/>
    <x v="0"/>
    <x v="8"/>
    <x v="41"/>
    <x v="8"/>
    <x v="229"/>
  </r>
  <r>
    <x v="70"/>
    <x v="7"/>
    <s v="Roma"/>
    <x v="6"/>
    <x v="4"/>
    <x v="3"/>
    <x v="4"/>
    <x v="229"/>
  </r>
  <r>
    <x v="111"/>
    <x v="4"/>
    <s v="Bologna"/>
    <x v="1"/>
    <x v="0"/>
    <x v="3"/>
    <x v="0"/>
    <x v="3"/>
  </r>
  <r>
    <x v="61"/>
    <x v="1"/>
    <s v="Milano"/>
    <x v="7"/>
    <x v="1"/>
    <x v="33"/>
    <x v="1"/>
    <x v="45"/>
  </r>
  <r>
    <x v="250"/>
    <x v="1"/>
    <s v="Milano"/>
    <x v="9"/>
    <x v="0"/>
    <x v="10"/>
    <x v="0"/>
    <x v="197"/>
  </r>
  <r>
    <x v="39"/>
    <x v="5"/>
    <s v="Bologna"/>
    <x v="1"/>
    <x v="5"/>
    <x v="23"/>
    <x v="5"/>
    <x v="270"/>
  </r>
  <r>
    <x v="245"/>
    <x v="1"/>
    <s v="Milano"/>
    <x v="1"/>
    <x v="9"/>
    <x v="4"/>
    <x v="9"/>
    <x v="148"/>
  </r>
  <r>
    <x v="130"/>
    <x v="5"/>
    <s v="Bologna"/>
    <x v="2"/>
    <x v="3"/>
    <x v="30"/>
    <x v="3"/>
    <x v="271"/>
  </r>
  <r>
    <x v="191"/>
    <x v="3"/>
    <s v="Bologna"/>
    <x v="6"/>
    <x v="7"/>
    <x v="40"/>
    <x v="7"/>
    <x v="64"/>
  </r>
  <r>
    <x v="40"/>
    <x v="8"/>
    <s v="Bologna"/>
    <x v="1"/>
    <x v="7"/>
    <x v="47"/>
    <x v="7"/>
    <x v="272"/>
  </r>
  <r>
    <x v="89"/>
    <x v="0"/>
    <s v="Napoli"/>
    <x v="3"/>
    <x v="6"/>
    <x v="34"/>
    <x v="6"/>
    <x v="143"/>
  </r>
  <r>
    <x v="39"/>
    <x v="6"/>
    <s v="Bari"/>
    <x v="3"/>
    <x v="1"/>
    <x v="39"/>
    <x v="1"/>
    <x v="26"/>
  </r>
  <r>
    <x v="190"/>
    <x v="2"/>
    <s v="Bologna"/>
    <x v="1"/>
    <x v="2"/>
    <x v="34"/>
    <x v="2"/>
    <x v="273"/>
  </r>
  <r>
    <x v="69"/>
    <x v="7"/>
    <s v="Roma"/>
    <x v="7"/>
    <x v="7"/>
    <x v="34"/>
    <x v="7"/>
    <x v="86"/>
  </r>
  <r>
    <x v="131"/>
    <x v="1"/>
    <s v="Milano"/>
    <x v="5"/>
    <x v="1"/>
    <x v="43"/>
    <x v="1"/>
    <x v="232"/>
  </r>
  <r>
    <x v="79"/>
    <x v="7"/>
    <s v="Roma"/>
    <x v="4"/>
    <x v="4"/>
    <x v="12"/>
    <x v="4"/>
    <x v="256"/>
  </r>
  <r>
    <x v="63"/>
    <x v="6"/>
    <s v="Bari"/>
    <x v="3"/>
    <x v="9"/>
    <x v="15"/>
    <x v="9"/>
    <x v="274"/>
  </r>
  <r>
    <x v="185"/>
    <x v="4"/>
    <s v="Bologna"/>
    <x v="8"/>
    <x v="6"/>
    <x v="23"/>
    <x v="6"/>
    <x v="203"/>
  </r>
  <r>
    <x v="155"/>
    <x v="6"/>
    <s v="Bari"/>
    <x v="3"/>
    <x v="3"/>
    <x v="13"/>
    <x v="3"/>
    <x v="14"/>
  </r>
  <r>
    <x v="67"/>
    <x v="4"/>
    <s v="Bologna"/>
    <x v="8"/>
    <x v="7"/>
    <x v="8"/>
    <x v="7"/>
    <x v="275"/>
  </r>
  <r>
    <x v="190"/>
    <x v="7"/>
    <s v="Roma"/>
    <x v="9"/>
    <x v="9"/>
    <x v="23"/>
    <x v="9"/>
    <x v="200"/>
  </r>
  <r>
    <x v="201"/>
    <x v="4"/>
    <s v="Bologna"/>
    <x v="8"/>
    <x v="1"/>
    <x v="45"/>
    <x v="1"/>
    <x v="73"/>
  </r>
  <r>
    <x v="25"/>
    <x v="0"/>
    <s v="Napoli"/>
    <x v="4"/>
    <x v="0"/>
    <x v="3"/>
    <x v="0"/>
    <x v="3"/>
  </r>
  <r>
    <x v="34"/>
    <x v="8"/>
    <s v="Bologna"/>
    <x v="8"/>
    <x v="7"/>
    <x v="30"/>
    <x v="7"/>
    <x v="36"/>
  </r>
  <r>
    <x v="197"/>
    <x v="5"/>
    <s v="Bologna"/>
    <x v="7"/>
    <x v="5"/>
    <x v="9"/>
    <x v="5"/>
    <x v="276"/>
  </r>
  <r>
    <x v="99"/>
    <x v="4"/>
    <s v="Bologna"/>
    <x v="0"/>
    <x v="8"/>
    <x v="30"/>
    <x v="8"/>
    <x v="277"/>
  </r>
  <r>
    <x v="49"/>
    <x v="7"/>
    <s v="Roma"/>
    <x v="6"/>
    <x v="1"/>
    <x v="40"/>
    <x v="1"/>
    <x v="115"/>
  </r>
  <r>
    <x v="252"/>
    <x v="6"/>
    <s v="Bari"/>
    <x v="0"/>
    <x v="7"/>
    <x v="4"/>
    <x v="7"/>
    <x v="187"/>
  </r>
  <r>
    <x v="229"/>
    <x v="2"/>
    <s v="Bologna"/>
    <x v="6"/>
    <x v="8"/>
    <x v="47"/>
    <x v="8"/>
    <x v="197"/>
  </r>
  <r>
    <x v="197"/>
    <x v="1"/>
    <s v="Milano"/>
    <x v="1"/>
    <x v="5"/>
    <x v="25"/>
    <x v="5"/>
    <x v="35"/>
  </r>
  <r>
    <x v="156"/>
    <x v="8"/>
    <s v="Bologna"/>
    <x v="3"/>
    <x v="9"/>
    <x v="19"/>
    <x v="9"/>
    <x v="9"/>
  </r>
  <r>
    <x v="11"/>
    <x v="8"/>
    <s v="Bologna"/>
    <x v="2"/>
    <x v="2"/>
    <x v="12"/>
    <x v="2"/>
    <x v="152"/>
  </r>
  <r>
    <x v="234"/>
    <x v="0"/>
    <s v="Napoli"/>
    <x v="1"/>
    <x v="3"/>
    <x v="15"/>
    <x v="3"/>
    <x v="16"/>
  </r>
  <r>
    <x v="194"/>
    <x v="4"/>
    <s v="Bologna"/>
    <x v="1"/>
    <x v="9"/>
    <x v="7"/>
    <x v="9"/>
    <x v="246"/>
  </r>
  <r>
    <x v="69"/>
    <x v="1"/>
    <s v="Milano"/>
    <x v="6"/>
    <x v="9"/>
    <x v="29"/>
    <x v="9"/>
    <x v="121"/>
  </r>
  <r>
    <x v="120"/>
    <x v="7"/>
    <s v="Roma"/>
    <x v="9"/>
    <x v="0"/>
    <x v="37"/>
    <x v="0"/>
    <x v="136"/>
  </r>
  <r>
    <x v="36"/>
    <x v="3"/>
    <s v="Bologna"/>
    <x v="3"/>
    <x v="6"/>
    <x v="49"/>
    <x v="6"/>
    <x v="98"/>
  </r>
  <r>
    <x v="37"/>
    <x v="8"/>
    <s v="Bologna"/>
    <x v="9"/>
    <x v="2"/>
    <x v="36"/>
    <x v="2"/>
    <x v="258"/>
  </r>
  <r>
    <x v="207"/>
    <x v="2"/>
    <s v="Bologna"/>
    <x v="2"/>
    <x v="8"/>
    <x v="15"/>
    <x v="8"/>
    <x v="47"/>
  </r>
  <r>
    <x v="38"/>
    <x v="7"/>
    <s v="Roma"/>
    <x v="5"/>
    <x v="7"/>
    <x v="25"/>
    <x v="7"/>
    <x v="278"/>
  </r>
  <r>
    <x v="251"/>
    <x v="8"/>
    <s v="Bologna"/>
    <x v="4"/>
    <x v="1"/>
    <x v="39"/>
    <x v="1"/>
    <x v="26"/>
  </r>
  <r>
    <x v="128"/>
    <x v="9"/>
    <s v="Bologna"/>
    <x v="4"/>
    <x v="3"/>
    <x v="37"/>
    <x v="3"/>
    <x v="3"/>
  </r>
  <r>
    <x v="103"/>
    <x v="1"/>
    <s v="Milano"/>
    <x v="5"/>
    <x v="5"/>
    <x v="13"/>
    <x v="5"/>
    <x v="91"/>
  </r>
  <r>
    <x v="71"/>
    <x v="1"/>
    <s v="Milano"/>
    <x v="0"/>
    <x v="6"/>
    <x v="19"/>
    <x v="6"/>
    <x v="171"/>
  </r>
  <r>
    <x v="178"/>
    <x v="2"/>
    <s v="Bologna"/>
    <x v="7"/>
    <x v="9"/>
    <x v="46"/>
    <x v="9"/>
    <x v="63"/>
  </r>
  <r>
    <x v="155"/>
    <x v="7"/>
    <s v="Roma"/>
    <x v="8"/>
    <x v="1"/>
    <x v="32"/>
    <x v="1"/>
    <x v="163"/>
  </r>
  <r>
    <x v="25"/>
    <x v="1"/>
    <s v="Milano"/>
    <x v="7"/>
    <x v="6"/>
    <x v="14"/>
    <x v="6"/>
    <x v="279"/>
  </r>
  <r>
    <x v="161"/>
    <x v="3"/>
    <s v="Bologna"/>
    <x v="8"/>
    <x v="6"/>
    <x v="43"/>
    <x v="6"/>
    <x v="167"/>
  </r>
  <r>
    <x v="124"/>
    <x v="8"/>
    <s v="Bologna"/>
    <x v="9"/>
    <x v="2"/>
    <x v="23"/>
    <x v="2"/>
    <x v="210"/>
  </r>
  <r>
    <x v="48"/>
    <x v="7"/>
    <s v="Roma"/>
    <x v="2"/>
    <x v="3"/>
    <x v="33"/>
    <x v="3"/>
    <x v="11"/>
  </r>
  <r>
    <x v="80"/>
    <x v="8"/>
    <s v="Bologna"/>
    <x v="7"/>
    <x v="7"/>
    <x v="0"/>
    <x v="7"/>
    <x v="205"/>
  </r>
  <r>
    <x v="253"/>
    <x v="9"/>
    <s v="Bologna"/>
    <x v="4"/>
    <x v="9"/>
    <x v="37"/>
    <x v="9"/>
    <x v="197"/>
  </r>
  <r>
    <x v="254"/>
    <x v="2"/>
    <s v="Bologna"/>
    <x v="2"/>
    <x v="6"/>
    <x v="45"/>
    <x v="6"/>
    <x v="209"/>
  </r>
  <r>
    <x v="76"/>
    <x v="5"/>
    <s v="Bologna"/>
    <x v="0"/>
    <x v="7"/>
    <x v="39"/>
    <x v="7"/>
    <x v="138"/>
  </r>
  <r>
    <x v="42"/>
    <x v="6"/>
    <s v="Bari"/>
    <x v="9"/>
    <x v="0"/>
    <x v="35"/>
    <x v="0"/>
    <x v="15"/>
  </r>
  <r>
    <x v="76"/>
    <x v="5"/>
    <s v="Bologna"/>
    <x v="0"/>
    <x v="5"/>
    <x v="43"/>
    <x v="5"/>
    <x v="280"/>
  </r>
  <r>
    <x v="31"/>
    <x v="5"/>
    <s v="Bologna"/>
    <x v="3"/>
    <x v="3"/>
    <x v="31"/>
    <x v="3"/>
    <x v="67"/>
  </r>
  <r>
    <x v="137"/>
    <x v="4"/>
    <s v="Bologna"/>
    <x v="5"/>
    <x v="2"/>
    <x v="37"/>
    <x v="2"/>
    <x v="52"/>
  </r>
  <r>
    <x v="205"/>
    <x v="4"/>
    <s v="Bologna"/>
    <x v="2"/>
    <x v="8"/>
    <x v="17"/>
    <x v="8"/>
    <x v="14"/>
  </r>
  <r>
    <x v="197"/>
    <x v="2"/>
    <s v="Bologna"/>
    <x v="3"/>
    <x v="0"/>
    <x v="18"/>
    <x v="0"/>
    <x v="133"/>
  </r>
  <r>
    <x v="101"/>
    <x v="8"/>
    <s v="Bologna"/>
    <x v="1"/>
    <x v="3"/>
    <x v="1"/>
    <x v="3"/>
    <x v="15"/>
  </r>
  <r>
    <x v="102"/>
    <x v="1"/>
    <s v="Milano"/>
    <x v="5"/>
    <x v="7"/>
    <x v="19"/>
    <x v="7"/>
    <x v="21"/>
  </r>
  <r>
    <x v="49"/>
    <x v="3"/>
    <s v="Bologna"/>
    <x v="8"/>
    <x v="6"/>
    <x v="28"/>
    <x v="6"/>
    <x v="122"/>
  </r>
  <r>
    <x v="82"/>
    <x v="5"/>
    <s v="Bologna"/>
    <x v="7"/>
    <x v="5"/>
    <x v="42"/>
    <x v="5"/>
    <x v="281"/>
  </r>
  <r>
    <x v="255"/>
    <x v="4"/>
    <s v="Bologna"/>
    <x v="4"/>
    <x v="6"/>
    <x v="7"/>
    <x v="6"/>
    <x v="91"/>
  </r>
  <r>
    <x v="12"/>
    <x v="9"/>
    <s v="Bologna"/>
    <x v="0"/>
    <x v="3"/>
    <x v="7"/>
    <x v="3"/>
    <x v="8"/>
  </r>
  <r>
    <x v="76"/>
    <x v="9"/>
    <s v="Bologna"/>
    <x v="3"/>
    <x v="2"/>
    <x v="6"/>
    <x v="2"/>
    <x v="204"/>
  </r>
  <r>
    <x v="256"/>
    <x v="2"/>
    <s v="Bologna"/>
    <x v="3"/>
    <x v="1"/>
    <x v="18"/>
    <x v="1"/>
    <x v="77"/>
  </r>
  <r>
    <x v="177"/>
    <x v="1"/>
    <s v="Milano"/>
    <x v="3"/>
    <x v="2"/>
    <x v="46"/>
    <x v="2"/>
    <x v="70"/>
  </r>
  <r>
    <x v="42"/>
    <x v="0"/>
    <s v="Napoli"/>
    <x v="3"/>
    <x v="8"/>
    <x v="6"/>
    <x v="8"/>
    <x v="52"/>
  </r>
  <r>
    <x v="256"/>
    <x v="8"/>
    <s v="Bologna"/>
    <x v="0"/>
    <x v="4"/>
    <x v="18"/>
    <x v="4"/>
    <x v="213"/>
  </r>
  <r>
    <x v="203"/>
    <x v="4"/>
    <s v="Bologna"/>
    <x v="5"/>
    <x v="0"/>
    <x v="12"/>
    <x v="0"/>
    <x v="232"/>
  </r>
  <r>
    <x v="70"/>
    <x v="7"/>
    <s v="Roma"/>
    <x v="0"/>
    <x v="2"/>
    <x v="30"/>
    <x v="2"/>
    <x v="53"/>
  </r>
  <r>
    <x v="115"/>
    <x v="3"/>
    <s v="Bologna"/>
    <x v="0"/>
    <x v="4"/>
    <x v="41"/>
    <x v="4"/>
    <x v="282"/>
  </r>
  <r>
    <x v="257"/>
    <x v="9"/>
    <s v="Bologna"/>
    <x v="6"/>
    <x v="1"/>
    <x v="11"/>
    <x v="1"/>
    <x v="283"/>
  </r>
  <r>
    <x v="117"/>
    <x v="7"/>
    <s v="Roma"/>
    <x v="3"/>
    <x v="2"/>
    <x v="0"/>
    <x v="2"/>
    <x v="71"/>
  </r>
  <r>
    <x v="34"/>
    <x v="1"/>
    <s v="Milano"/>
    <x v="2"/>
    <x v="7"/>
    <x v="28"/>
    <x v="7"/>
    <x v="40"/>
  </r>
  <r>
    <x v="28"/>
    <x v="9"/>
    <s v="Bologna"/>
    <x v="8"/>
    <x v="0"/>
    <x v="49"/>
    <x v="0"/>
    <x v="220"/>
  </r>
  <r>
    <x v="83"/>
    <x v="5"/>
    <s v="Bologna"/>
    <x v="5"/>
    <x v="6"/>
    <x v="6"/>
    <x v="6"/>
    <x v="237"/>
  </r>
  <r>
    <x v="194"/>
    <x v="2"/>
    <s v="Bologna"/>
    <x v="7"/>
    <x v="5"/>
    <x v="25"/>
    <x v="5"/>
    <x v="35"/>
  </r>
  <r>
    <x v="2"/>
    <x v="6"/>
    <s v="Bari"/>
    <x v="8"/>
    <x v="0"/>
    <x v="24"/>
    <x v="0"/>
    <x v="223"/>
  </r>
  <r>
    <x v="14"/>
    <x v="5"/>
    <s v="Bologna"/>
    <x v="2"/>
    <x v="8"/>
    <x v="17"/>
    <x v="8"/>
    <x v="14"/>
  </r>
  <r>
    <x v="152"/>
    <x v="5"/>
    <s v="Bologna"/>
    <x v="2"/>
    <x v="4"/>
    <x v="34"/>
    <x v="4"/>
    <x v="218"/>
  </r>
  <r>
    <x v="84"/>
    <x v="0"/>
    <s v="Napoli"/>
    <x v="1"/>
    <x v="3"/>
    <x v="26"/>
    <x v="3"/>
    <x v="158"/>
  </r>
  <r>
    <x v="186"/>
    <x v="6"/>
    <s v="Bari"/>
    <x v="6"/>
    <x v="6"/>
    <x v="32"/>
    <x v="6"/>
    <x v="39"/>
  </r>
  <r>
    <x v="181"/>
    <x v="1"/>
    <s v="Milano"/>
    <x v="3"/>
    <x v="5"/>
    <x v="33"/>
    <x v="5"/>
    <x v="246"/>
  </r>
  <r>
    <x v="133"/>
    <x v="9"/>
    <s v="Bologna"/>
    <x v="9"/>
    <x v="7"/>
    <x v="20"/>
    <x v="7"/>
    <x v="247"/>
  </r>
  <r>
    <x v="258"/>
    <x v="1"/>
    <s v="Milano"/>
    <x v="4"/>
    <x v="5"/>
    <x v="11"/>
    <x v="5"/>
    <x v="44"/>
  </r>
  <r>
    <x v="90"/>
    <x v="7"/>
    <s v="Roma"/>
    <x v="3"/>
    <x v="0"/>
    <x v="34"/>
    <x v="0"/>
    <x v="179"/>
  </r>
  <r>
    <x v="79"/>
    <x v="4"/>
    <s v="Bologna"/>
    <x v="4"/>
    <x v="1"/>
    <x v="28"/>
    <x v="1"/>
    <x v="250"/>
  </r>
  <r>
    <x v="7"/>
    <x v="2"/>
    <s v="Bologna"/>
    <x v="1"/>
    <x v="3"/>
    <x v="12"/>
    <x v="3"/>
    <x v="13"/>
  </r>
  <r>
    <x v="259"/>
    <x v="0"/>
    <s v="Napoli"/>
    <x v="9"/>
    <x v="5"/>
    <x v="8"/>
    <x v="5"/>
    <x v="3"/>
  </r>
  <r>
    <x v="79"/>
    <x v="2"/>
    <s v="Bologna"/>
    <x v="0"/>
    <x v="6"/>
    <x v="47"/>
    <x v="6"/>
    <x v="183"/>
  </r>
  <r>
    <x v="167"/>
    <x v="4"/>
    <s v="Bologna"/>
    <x v="2"/>
    <x v="6"/>
    <x v="26"/>
    <x v="6"/>
    <x v="284"/>
  </r>
  <r>
    <x v="47"/>
    <x v="8"/>
    <s v="Bologna"/>
    <x v="9"/>
    <x v="3"/>
    <x v="42"/>
    <x v="3"/>
    <x v="189"/>
  </r>
  <r>
    <x v="168"/>
    <x v="7"/>
    <s v="Roma"/>
    <x v="0"/>
    <x v="3"/>
    <x v="20"/>
    <x v="3"/>
    <x v="46"/>
  </r>
  <r>
    <x v="195"/>
    <x v="4"/>
    <s v="Bologna"/>
    <x v="4"/>
    <x v="3"/>
    <x v="1"/>
    <x v="3"/>
    <x v="15"/>
  </r>
  <r>
    <x v="166"/>
    <x v="7"/>
    <s v="Roma"/>
    <x v="4"/>
    <x v="1"/>
    <x v="37"/>
    <x v="1"/>
    <x v="234"/>
  </r>
  <r>
    <x v="79"/>
    <x v="6"/>
    <s v="Bari"/>
    <x v="3"/>
    <x v="5"/>
    <x v="32"/>
    <x v="5"/>
    <x v="199"/>
  </r>
  <r>
    <x v="166"/>
    <x v="6"/>
    <s v="Bari"/>
    <x v="0"/>
    <x v="5"/>
    <x v="21"/>
    <x v="5"/>
    <x v="253"/>
  </r>
  <r>
    <x v="181"/>
    <x v="2"/>
    <s v="Bologna"/>
    <x v="5"/>
    <x v="0"/>
    <x v="45"/>
    <x v="0"/>
    <x v="141"/>
  </r>
  <r>
    <x v="246"/>
    <x v="3"/>
    <s v="Bologna"/>
    <x v="6"/>
    <x v="2"/>
    <x v="39"/>
    <x v="2"/>
    <x v="62"/>
  </r>
  <r>
    <x v="91"/>
    <x v="0"/>
    <s v="Napoli"/>
    <x v="9"/>
    <x v="5"/>
    <x v="2"/>
    <x v="5"/>
    <x v="193"/>
  </r>
  <r>
    <x v="58"/>
    <x v="3"/>
    <s v="Bologna"/>
    <x v="9"/>
    <x v="1"/>
    <x v="26"/>
    <x v="1"/>
    <x v="82"/>
  </r>
  <r>
    <x v="2"/>
    <x v="1"/>
    <s v="Milano"/>
    <x v="9"/>
    <x v="2"/>
    <x v="37"/>
    <x v="2"/>
    <x v="52"/>
  </r>
  <r>
    <x v="141"/>
    <x v="3"/>
    <s v="Bologna"/>
    <x v="5"/>
    <x v="2"/>
    <x v="38"/>
    <x v="2"/>
    <x v="285"/>
  </r>
  <r>
    <x v="203"/>
    <x v="8"/>
    <s v="Bologna"/>
    <x v="4"/>
    <x v="4"/>
    <x v="7"/>
    <x v="4"/>
    <x v="163"/>
  </r>
  <r>
    <x v="95"/>
    <x v="7"/>
    <s v="Roma"/>
    <x v="0"/>
    <x v="1"/>
    <x v="0"/>
    <x v="1"/>
    <x v="48"/>
  </r>
  <r>
    <x v="17"/>
    <x v="1"/>
    <s v="Milano"/>
    <x v="6"/>
    <x v="1"/>
    <x v="18"/>
    <x v="1"/>
    <x v="77"/>
  </r>
  <r>
    <x v="124"/>
    <x v="6"/>
    <s v="Bari"/>
    <x v="0"/>
    <x v="3"/>
    <x v="10"/>
    <x v="3"/>
    <x v="147"/>
  </r>
  <r>
    <x v="243"/>
    <x v="9"/>
    <s v="Bologna"/>
    <x v="1"/>
    <x v="4"/>
    <x v="44"/>
    <x v="4"/>
    <x v="228"/>
  </r>
  <r>
    <x v="220"/>
    <x v="0"/>
    <s v="Napoli"/>
    <x v="5"/>
    <x v="0"/>
    <x v="15"/>
    <x v="0"/>
    <x v="233"/>
  </r>
  <r>
    <x v="210"/>
    <x v="2"/>
    <s v="Bologna"/>
    <x v="4"/>
    <x v="9"/>
    <x v="27"/>
    <x v="9"/>
    <x v="183"/>
  </r>
  <r>
    <x v="226"/>
    <x v="1"/>
    <s v="Milano"/>
    <x v="4"/>
    <x v="1"/>
    <x v="9"/>
    <x v="1"/>
    <x v="35"/>
  </r>
  <r>
    <x v="196"/>
    <x v="7"/>
    <s v="Roma"/>
    <x v="6"/>
    <x v="1"/>
    <x v="38"/>
    <x v="1"/>
    <x v="157"/>
  </r>
  <r>
    <x v="145"/>
    <x v="4"/>
    <s v="Bologna"/>
    <x v="3"/>
    <x v="1"/>
    <x v="45"/>
    <x v="1"/>
    <x v="73"/>
  </r>
  <r>
    <x v="5"/>
    <x v="3"/>
    <s v="Bologna"/>
    <x v="8"/>
    <x v="4"/>
    <x v="17"/>
    <x v="4"/>
    <x v="39"/>
  </r>
  <r>
    <x v="25"/>
    <x v="9"/>
    <s v="Bologna"/>
    <x v="0"/>
    <x v="5"/>
    <x v="24"/>
    <x v="5"/>
    <x v="286"/>
  </r>
  <r>
    <x v="260"/>
    <x v="0"/>
    <s v="Napoli"/>
    <x v="0"/>
    <x v="0"/>
    <x v="40"/>
    <x v="0"/>
    <x v="101"/>
  </r>
  <r>
    <x v="234"/>
    <x v="1"/>
    <s v="Milano"/>
    <x v="4"/>
    <x v="3"/>
    <x v="19"/>
    <x v="3"/>
    <x v="41"/>
  </r>
  <r>
    <x v="132"/>
    <x v="7"/>
    <s v="Roma"/>
    <x v="3"/>
    <x v="8"/>
    <x v="47"/>
    <x v="8"/>
    <x v="197"/>
  </r>
  <r>
    <x v="225"/>
    <x v="7"/>
    <s v="Roma"/>
    <x v="2"/>
    <x v="0"/>
    <x v="14"/>
    <x v="0"/>
    <x v="287"/>
  </r>
  <r>
    <x v="261"/>
    <x v="5"/>
    <s v="Bologna"/>
    <x v="8"/>
    <x v="7"/>
    <x v="34"/>
    <x v="7"/>
    <x v="86"/>
  </r>
  <r>
    <x v="192"/>
    <x v="6"/>
    <s v="Bari"/>
    <x v="5"/>
    <x v="3"/>
    <x v="9"/>
    <x v="3"/>
    <x v="156"/>
  </r>
  <r>
    <x v="186"/>
    <x v="8"/>
    <s v="Bologna"/>
    <x v="6"/>
    <x v="5"/>
    <x v="5"/>
    <x v="5"/>
    <x v="13"/>
  </r>
  <r>
    <x v="147"/>
    <x v="2"/>
    <s v="Bologna"/>
    <x v="2"/>
    <x v="5"/>
    <x v="14"/>
    <x v="5"/>
    <x v="288"/>
  </r>
  <r>
    <x v="201"/>
    <x v="1"/>
    <s v="Milano"/>
    <x v="6"/>
    <x v="0"/>
    <x v="17"/>
    <x v="0"/>
    <x v="41"/>
  </r>
  <r>
    <x v="122"/>
    <x v="5"/>
    <s v="Bologna"/>
    <x v="4"/>
    <x v="6"/>
    <x v="14"/>
    <x v="6"/>
    <x v="279"/>
  </r>
  <r>
    <x v="23"/>
    <x v="9"/>
    <s v="Bologna"/>
    <x v="6"/>
    <x v="5"/>
    <x v="47"/>
    <x v="5"/>
    <x v="99"/>
  </r>
  <r>
    <x v="227"/>
    <x v="5"/>
    <s v="Bologna"/>
    <x v="4"/>
    <x v="1"/>
    <x v="0"/>
    <x v="1"/>
    <x v="48"/>
  </r>
  <r>
    <x v="132"/>
    <x v="7"/>
    <s v="Roma"/>
    <x v="2"/>
    <x v="3"/>
    <x v="36"/>
    <x v="3"/>
    <x v="144"/>
  </r>
  <r>
    <x v="54"/>
    <x v="3"/>
    <s v="Bologna"/>
    <x v="4"/>
    <x v="9"/>
    <x v="38"/>
    <x v="9"/>
    <x v="49"/>
  </r>
  <r>
    <x v="128"/>
    <x v="3"/>
    <s v="Bologna"/>
    <x v="4"/>
    <x v="1"/>
    <x v="4"/>
    <x v="1"/>
    <x v="76"/>
  </r>
  <r>
    <x v="199"/>
    <x v="0"/>
    <s v="Napoli"/>
    <x v="6"/>
    <x v="1"/>
    <x v="8"/>
    <x v="1"/>
    <x v="59"/>
  </r>
  <r>
    <x v="171"/>
    <x v="7"/>
    <s v="Roma"/>
    <x v="4"/>
    <x v="8"/>
    <x v="46"/>
    <x v="8"/>
    <x v="8"/>
  </r>
  <r>
    <x v="158"/>
    <x v="0"/>
    <s v="Napoli"/>
    <x v="0"/>
    <x v="5"/>
    <x v="44"/>
    <x v="5"/>
    <x v="157"/>
  </r>
  <r>
    <x v="214"/>
    <x v="8"/>
    <s v="Bologna"/>
    <x v="0"/>
    <x v="9"/>
    <x v="11"/>
    <x v="9"/>
    <x v="109"/>
  </r>
  <r>
    <x v="131"/>
    <x v="7"/>
    <s v="Roma"/>
    <x v="7"/>
    <x v="5"/>
    <x v="7"/>
    <x v="5"/>
    <x v="130"/>
  </r>
  <r>
    <x v="36"/>
    <x v="1"/>
    <s v="Milano"/>
    <x v="9"/>
    <x v="3"/>
    <x v="33"/>
    <x v="3"/>
    <x v="11"/>
  </r>
  <r>
    <x v="6"/>
    <x v="5"/>
    <s v="Bologna"/>
    <x v="4"/>
    <x v="2"/>
    <x v="23"/>
    <x v="2"/>
    <x v="210"/>
  </r>
  <r>
    <x v="163"/>
    <x v="9"/>
    <s v="Bologna"/>
    <x v="9"/>
    <x v="2"/>
    <x v="12"/>
    <x v="2"/>
    <x v="152"/>
  </r>
  <r>
    <x v="8"/>
    <x v="5"/>
    <s v="Bologna"/>
    <x v="0"/>
    <x v="8"/>
    <x v="33"/>
    <x v="8"/>
    <x v="169"/>
  </r>
  <r>
    <x v="174"/>
    <x v="0"/>
    <s v="Napoli"/>
    <x v="0"/>
    <x v="2"/>
    <x v="36"/>
    <x v="2"/>
    <x v="258"/>
  </r>
  <r>
    <x v="151"/>
    <x v="5"/>
    <s v="Bologna"/>
    <x v="0"/>
    <x v="3"/>
    <x v="46"/>
    <x v="3"/>
    <x v="7"/>
  </r>
  <r>
    <x v="197"/>
    <x v="6"/>
    <s v="Bari"/>
    <x v="5"/>
    <x v="2"/>
    <x v="48"/>
    <x v="2"/>
    <x v="120"/>
  </r>
  <r>
    <x v="38"/>
    <x v="1"/>
    <s v="Milano"/>
    <x v="5"/>
    <x v="8"/>
    <x v="17"/>
    <x v="8"/>
    <x v="14"/>
  </r>
  <r>
    <x v="51"/>
    <x v="5"/>
    <s v="Bologna"/>
    <x v="4"/>
    <x v="2"/>
    <x v="37"/>
    <x v="2"/>
    <x v="52"/>
  </r>
  <r>
    <x v="130"/>
    <x v="8"/>
    <s v="Bologna"/>
    <x v="1"/>
    <x v="6"/>
    <x v="39"/>
    <x v="6"/>
    <x v="166"/>
  </r>
  <r>
    <x v="227"/>
    <x v="1"/>
    <s v="Milano"/>
    <x v="0"/>
    <x v="0"/>
    <x v="19"/>
    <x v="0"/>
    <x v="46"/>
  </r>
  <r>
    <x v="92"/>
    <x v="2"/>
    <s v="Bologna"/>
    <x v="9"/>
    <x v="0"/>
    <x v="32"/>
    <x v="0"/>
    <x v="191"/>
  </r>
  <r>
    <x v="48"/>
    <x v="4"/>
    <s v="Bologna"/>
    <x v="6"/>
    <x v="5"/>
    <x v="11"/>
    <x v="5"/>
    <x v="44"/>
  </r>
  <r>
    <x v="222"/>
    <x v="8"/>
    <s v="Bologna"/>
    <x v="0"/>
    <x v="1"/>
    <x v="31"/>
    <x v="1"/>
    <x v="44"/>
  </r>
  <r>
    <x v="96"/>
    <x v="3"/>
    <s v="Bologna"/>
    <x v="6"/>
    <x v="7"/>
    <x v="33"/>
    <x v="7"/>
    <x v="226"/>
  </r>
  <r>
    <x v="76"/>
    <x v="9"/>
    <s v="Bologna"/>
    <x v="4"/>
    <x v="8"/>
    <x v="4"/>
    <x v="8"/>
    <x v="26"/>
  </r>
  <r>
    <x v="158"/>
    <x v="4"/>
    <s v="Bologna"/>
    <x v="4"/>
    <x v="2"/>
    <x v="43"/>
    <x v="2"/>
    <x v="208"/>
  </r>
  <r>
    <x v="121"/>
    <x v="2"/>
    <s v="Bologna"/>
    <x v="3"/>
    <x v="5"/>
    <x v="18"/>
    <x v="5"/>
    <x v="251"/>
  </r>
  <r>
    <x v="80"/>
    <x v="8"/>
    <s v="Bologna"/>
    <x v="0"/>
    <x v="4"/>
    <x v="27"/>
    <x v="4"/>
    <x v="122"/>
  </r>
  <r>
    <x v="200"/>
    <x v="0"/>
    <s v="Napoli"/>
    <x v="6"/>
    <x v="2"/>
    <x v="42"/>
    <x v="2"/>
    <x v="92"/>
  </r>
  <r>
    <x v="223"/>
    <x v="3"/>
    <s v="Bologna"/>
    <x v="6"/>
    <x v="4"/>
    <x v="10"/>
    <x v="4"/>
    <x v="134"/>
  </r>
  <r>
    <x v="138"/>
    <x v="2"/>
    <s v="Bologna"/>
    <x v="8"/>
    <x v="8"/>
    <x v="39"/>
    <x v="8"/>
    <x v="168"/>
  </r>
  <r>
    <x v="175"/>
    <x v="1"/>
    <s v="Milano"/>
    <x v="8"/>
    <x v="9"/>
    <x v="38"/>
    <x v="9"/>
    <x v="49"/>
  </r>
  <r>
    <x v="173"/>
    <x v="8"/>
    <s v="Bologna"/>
    <x v="0"/>
    <x v="9"/>
    <x v="14"/>
    <x v="9"/>
    <x v="96"/>
  </r>
  <r>
    <x v="33"/>
    <x v="7"/>
    <s v="Roma"/>
    <x v="4"/>
    <x v="0"/>
    <x v="15"/>
    <x v="0"/>
    <x v="233"/>
  </r>
  <r>
    <x v="39"/>
    <x v="7"/>
    <s v="Roma"/>
    <x v="2"/>
    <x v="6"/>
    <x v="39"/>
    <x v="6"/>
    <x v="166"/>
  </r>
  <r>
    <x v="163"/>
    <x v="2"/>
    <s v="Bologna"/>
    <x v="9"/>
    <x v="3"/>
    <x v="5"/>
    <x v="3"/>
    <x v="5"/>
  </r>
  <r>
    <x v="249"/>
    <x v="5"/>
    <s v="Bologna"/>
    <x v="6"/>
    <x v="7"/>
    <x v="43"/>
    <x v="7"/>
    <x v="108"/>
  </r>
  <r>
    <x v="94"/>
    <x v="0"/>
    <s v="Napoli"/>
    <x v="9"/>
    <x v="6"/>
    <x v="20"/>
    <x v="6"/>
    <x v="95"/>
  </r>
  <r>
    <x v="178"/>
    <x v="6"/>
    <s v="Bari"/>
    <x v="5"/>
    <x v="6"/>
    <x v="31"/>
    <x v="6"/>
    <x v="245"/>
  </r>
  <r>
    <x v="142"/>
    <x v="4"/>
    <s v="Bologna"/>
    <x v="7"/>
    <x v="6"/>
    <x v="11"/>
    <x v="6"/>
    <x v="90"/>
  </r>
  <r>
    <x v="262"/>
    <x v="6"/>
    <s v="Bari"/>
    <x v="6"/>
    <x v="0"/>
    <x v="12"/>
    <x v="0"/>
    <x v="232"/>
  </r>
  <r>
    <x v="87"/>
    <x v="1"/>
    <s v="Milano"/>
    <x v="1"/>
    <x v="5"/>
    <x v="32"/>
    <x v="5"/>
    <x v="199"/>
  </r>
  <r>
    <x v="207"/>
    <x v="3"/>
    <s v="Bologna"/>
    <x v="3"/>
    <x v="9"/>
    <x v="33"/>
    <x v="9"/>
    <x v="57"/>
  </r>
  <r>
    <x v="186"/>
    <x v="1"/>
    <s v="Milano"/>
    <x v="0"/>
    <x v="9"/>
    <x v="33"/>
    <x v="9"/>
    <x v="57"/>
  </r>
  <r>
    <x v="128"/>
    <x v="3"/>
    <s v="Bologna"/>
    <x v="5"/>
    <x v="9"/>
    <x v="4"/>
    <x v="9"/>
    <x v="148"/>
  </r>
  <r>
    <x v="131"/>
    <x v="2"/>
    <s v="Bologna"/>
    <x v="3"/>
    <x v="1"/>
    <x v="33"/>
    <x v="1"/>
    <x v="45"/>
  </r>
  <r>
    <x v="129"/>
    <x v="4"/>
    <s v="Bologna"/>
    <x v="3"/>
    <x v="7"/>
    <x v="10"/>
    <x v="7"/>
    <x v="263"/>
  </r>
  <r>
    <x v="86"/>
    <x v="1"/>
    <s v="Milano"/>
    <x v="4"/>
    <x v="5"/>
    <x v="14"/>
    <x v="5"/>
    <x v="288"/>
  </r>
  <r>
    <x v="235"/>
    <x v="1"/>
    <s v="Milano"/>
    <x v="8"/>
    <x v="4"/>
    <x v="39"/>
    <x v="4"/>
    <x v="289"/>
  </r>
  <r>
    <x v="48"/>
    <x v="5"/>
    <s v="Bologna"/>
    <x v="5"/>
    <x v="6"/>
    <x v="42"/>
    <x v="6"/>
    <x v="257"/>
  </r>
  <r>
    <x v="157"/>
    <x v="9"/>
    <s v="Bologna"/>
    <x v="6"/>
    <x v="5"/>
    <x v="28"/>
    <x v="5"/>
    <x v="188"/>
  </r>
  <r>
    <x v="6"/>
    <x v="0"/>
    <s v="Napoli"/>
    <x v="8"/>
    <x v="6"/>
    <x v="47"/>
    <x v="6"/>
    <x v="183"/>
  </r>
  <r>
    <x v="167"/>
    <x v="6"/>
    <s v="Bari"/>
    <x v="9"/>
    <x v="4"/>
    <x v="7"/>
    <x v="4"/>
    <x v="163"/>
  </r>
  <r>
    <x v="151"/>
    <x v="9"/>
    <s v="Bologna"/>
    <x v="8"/>
    <x v="8"/>
    <x v="1"/>
    <x v="8"/>
    <x v="30"/>
  </r>
  <r>
    <x v="192"/>
    <x v="0"/>
    <s v="Napoli"/>
    <x v="1"/>
    <x v="1"/>
    <x v="34"/>
    <x v="1"/>
    <x v="149"/>
  </r>
  <r>
    <x v="208"/>
    <x v="3"/>
    <s v="Bologna"/>
    <x v="0"/>
    <x v="4"/>
    <x v="27"/>
    <x v="4"/>
    <x v="122"/>
  </r>
  <r>
    <x v="136"/>
    <x v="2"/>
    <s v="Bologna"/>
    <x v="2"/>
    <x v="8"/>
    <x v="40"/>
    <x v="8"/>
    <x v="16"/>
  </r>
  <r>
    <x v="45"/>
    <x v="8"/>
    <s v="Bologna"/>
    <x v="2"/>
    <x v="2"/>
    <x v="47"/>
    <x v="2"/>
    <x v="100"/>
  </r>
  <r>
    <x v="185"/>
    <x v="3"/>
    <s v="Bologna"/>
    <x v="8"/>
    <x v="2"/>
    <x v="12"/>
    <x v="2"/>
    <x v="152"/>
  </r>
  <r>
    <x v="109"/>
    <x v="5"/>
    <s v="Bologna"/>
    <x v="9"/>
    <x v="7"/>
    <x v="44"/>
    <x v="7"/>
    <x v="156"/>
  </r>
  <r>
    <x v="224"/>
    <x v="4"/>
    <s v="Bologna"/>
    <x v="1"/>
    <x v="7"/>
    <x v="11"/>
    <x v="7"/>
    <x v="125"/>
  </r>
  <r>
    <x v="260"/>
    <x v="9"/>
    <s v="Bologna"/>
    <x v="9"/>
    <x v="4"/>
    <x v="25"/>
    <x v="4"/>
    <x v="214"/>
  </r>
  <r>
    <x v="230"/>
    <x v="3"/>
    <s v="Bologna"/>
    <x v="4"/>
    <x v="8"/>
    <x v="19"/>
    <x v="8"/>
    <x v="172"/>
  </r>
  <r>
    <x v="104"/>
    <x v="4"/>
    <s v="Bologna"/>
    <x v="8"/>
    <x v="4"/>
    <x v="8"/>
    <x v="4"/>
    <x v="180"/>
  </r>
  <r>
    <x v="213"/>
    <x v="9"/>
    <s v="Bologna"/>
    <x v="0"/>
    <x v="7"/>
    <x v="36"/>
    <x v="7"/>
    <x v="124"/>
  </r>
  <r>
    <x v="220"/>
    <x v="9"/>
    <s v="Bologna"/>
    <x v="2"/>
    <x v="9"/>
    <x v="7"/>
    <x v="9"/>
    <x v="246"/>
  </r>
  <r>
    <x v="147"/>
    <x v="9"/>
    <s v="Bologna"/>
    <x v="7"/>
    <x v="1"/>
    <x v="6"/>
    <x v="1"/>
    <x v="150"/>
  </r>
  <r>
    <x v="183"/>
    <x v="6"/>
    <s v="Bari"/>
    <x v="8"/>
    <x v="5"/>
    <x v="34"/>
    <x v="5"/>
    <x v="165"/>
  </r>
  <r>
    <x v="95"/>
    <x v="8"/>
    <s v="Bologna"/>
    <x v="4"/>
    <x v="8"/>
    <x v="24"/>
    <x v="8"/>
    <x v="28"/>
  </r>
  <r>
    <x v="101"/>
    <x v="5"/>
    <s v="Bologna"/>
    <x v="2"/>
    <x v="7"/>
    <x v="9"/>
    <x v="7"/>
    <x v="10"/>
  </r>
  <r>
    <x v="237"/>
    <x v="4"/>
    <s v="Bologna"/>
    <x v="1"/>
    <x v="3"/>
    <x v="37"/>
    <x v="3"/>
    <x v="3"/>
  </r>
  <r>
    <x v="203"/>
    <x v="5"/>
    <s v="Bologna"/>
    <x v="5"/>
    <x v="1"/>
    <x v="46"/>
    <x v="1"/>
    <x v="130"/>
  </r>
  <r>
    <x v="119"/>
    <x v="9"/>
    <s v="Bologna"/>
    <x v="2"/>
    <x v="4"/>
    <x v="8"/>
    <x v="4"/>
    <x v="180"/>
  </r>
  <r>
    <x v="229"/>
    <x v="2"/>
    <s v="Bologna"/>
    <x v="1"/>
    <x v="4"/>
    <x v="14"/>
    <x v="4"/>
    <x v="235"/>
  </r>
  <r>
    <x v="263"/>
    <x v="6"/>
    <s v="Bari"/>
    <x v="9"/>
    <x v="1"/>
    <x v="9"/>
    <x v="1"/>
    <x v="35"/>
  </r>
  <r>
    <x v="106"/>
    <x v="9"/>
    <s v="Bologna"/>
    <x v="3"/>
    <x v="9"/>
    <x v="17"/>
    <x v="9"/>
    <x v="51"/>
  </r>
  <r>
    <x v="72"/>
    <x v="3"/>
    <s v="Bologna"/>
    <x v="5"/>
    <x v="7"/>
    <x v="25"/>
    <x v="7"/>
    <x v="278"/>
  </r>
  <r>
    <x v="57"/>
    <x v="5"/>
    <s v="Bologna"/>
    <x v="4"/>
    <x v="5"/>
    <x v="25"/>
    <x v="5"/>
    <x v="35"/>
  </r>
  <r>
    <x v="240"/>
    <x v="9"/>
    <s v="Bologna"/>
    <x v="4"/>
    <x v="3"/>
    <x v="11"/>
    <x v="3"/>
    <x v="37"/>
  </r>
  <r>
    <x v="129"/>
    <x v="2"/>
    <s v="Bologna"/>
    <x v="7"/>
    <x v="5"/>
    <x v="37"/>
    <x v="5"/>
    <x v="24"/>
  </r>
  <r>
    <x v="19"/>
    <x v="1"/>
    <s v="Milano"/>
    <x v="9"/>
    <x v="7"/>
    <x v="4"/>
    <x v="7"/>
    <x v="187"/>
  </r>
  <r>
    <x v="92"/>
    <x v="0"/>
    <s v="Napoli"/>
    <x v="6"/>
    <x v="2"/>
    <x v="1"/>
    <x v="2"/>
    <x v="38"/>
  </r>
  <r>
    <x v="161"/>
    <x v="7"/>
    <s v="Roma"/>
    <x v="4"/>
    <x v="8"/>
    <x v="44"/>
    <x v="8"/>
    <x v="63"/>
  </r>
  <r>
    <x v="180"/>
    <x v="9"/>
    <s v="Bologna"/>
    <x v="1"/>
    <x v="8"/>
    <x v="27"/>
    <x v="8"/>
    <x v="41"/>
  </r>
  <r>
    <x v="101"/>
    <x v="2"/>
    <s v="Bologna"/>
    <x v="9"/>
    <x v="0"/>
    <x v="24"/>
    <x v="0"/>
    <x v="223"/>
  </r>
  <r>
    <x v="23"/>
    <x v="4"/>
    <s v="Bologna"/>
    <x v="9"/>
    <x v="1"/>
    <x v="33"/>
    <x v="1"/>
    <x v="45"/>
  </r>
  <r>
    <x v="130"/>
    <x v="9"/>
    <s v="Bologna"/>
    <x v="7"/>
    <x v="3"/>
    <x v="31"/>
    <x v="3"/>
    <x v="67"/>
  </r>
  <r>
    <x v="202"/>
    <x v="5"/>
    <s v="Bologna"/>
    <x v="9"/>
    <x v="2"/>
    <x v="40"/>
    <x v="2"/>
    <x v="260"/>
  </r>
  <r>
    <x v="18"/>
    <x v="9"/>
    <s v="Bologna"/>
    <x v="3"/>
    <x v="8"/>
    <x v="39"/>
    <x v="8"/>
    <x v="168"/>
  </r>
  <r>
    <x v="86"/>
    <x v="5"/>
    <s v="Bologna"/>
    <x v="9"/>
    <x v="6"/>
    <x v="0"/>
    <x v="6"/>
    <x v="290"/>
  </r>
  <r>
    <x v="81"/>
    <x v="5"/>
    <s v="Bologna"/>
    <x v="2"/>
    <x v="0"/>
    <x v="35"/>
    <x v="0"/>
    <x v="15"/>
  </r>
  <r>
    <x v="98"/>
    <x v="1"/>
    <s v="Milano"/>
    <x v="9"/>
    <x v="4"/>
    <x v="45"/>
    <x v="4"/>
    <x v="128"/>
  </r>
  <r>
    <x v="191"/>
    <x v="6"/>
    <s v="Bari"/>
    <x v="5"/>
    <x v="2"/>
    <x v="29"/>
    <x v="2"/>
    <x v="58"/>
  </r>
  <r>
    <x v="104"/>
    <x v="1"/>
    <s v="Milano"/>
    <x v="6"/>
    <x v="1"/>
    <x v="48"/>
    <x v="1"/>
    <x v="264"/>
  </r>
  <r>
    <x v="31"/>
    <x v="4"/>
    <s v="Bologna"/>
    <x v="9"/>
    <x v="4"/>
    <x v="3"/>
    <x v="4"/>
    <x v="229"/>
  </r>
  <r>
    <x v="195"/>
    <x v="4"/>
    <s v="Bologna"/>
    <x v="4"/>
    <x v="9"/>
    <x v="22"/>
    <x v="9"/>
    <x v="255"/>
  </r>
  <r>
    <x v="80"/>
    <x v="8"/>
    <s v="Bologna"/>
    <x v="0"/>
    <x v="2"/>
    <x v="42"/>
    <x v="2"/>
    <x v="92"/>
  </r>
  <r>
    <x v="103"/>
    <x v="7"/>
    <s v="Roma"/>
    <x v="4"/>
    <x v="7"/>
    <x v="33"/>
    <x v="7"/>
    <x v="226"/>
  </r>
  <r>
    <x v="151"/>
    <x v="7"/>
    <s v="Roma"/>
    <x v="4"/>
    <x v="8"/>
    <x v="41"/>
    <x v="8"/>
    <x v="229"/>
  </r>
  <r>
    <x v="100"/>
    <x v="6"/>
    <s v="Bari"/>
    <x v="8"/>
    <x v="0"/>
    <x v="45"/>
    <x v="0"/>
    <x v="141"/>
  </r>
  <r>
    <x v="201"/>
    <x v="2"/>
    <s v="Bologna"/>
    <x v="6"/>
    <x v="1"/>
    <x v="11"/>
    <x v="1"/>
    <x v="283"/>
  </r>
  <r>
    <x v="212"/>
    <x v="1"/>
    <s v="Milano"/>
    <x v="6"/>
    <x v="7"/>
    <x v="1"/>
    <x v="7"/>
    <x v="23"/>
  </r>
  <r>
    <x v="90"/>
    <x v="6"/>
    <s v="Bari"/>
    <x v="5"/>
    <x v="9"/>
    <x v="0"/>
    <x v="9"/>
    <x v="166"/>
  </r>
  <r>
    <x v="83"/>
    <x v="7"/>
    <s v="Roma"/>
    <x v="2"/>
    <x v="5"/>
    <x v="8"/>
    <x v="5"/>
    <x v="3"/>
  </r>
  <r>
    <x v="253"/>
    <x v="4"/>
    <s v="Bologna"/>
    <x v="4"/>
    <x v="9"/>
    <x v="43"/>
    <x v="9"/>
    <x v="74"/>
  </r>
  <r>
    <x v="171"/>
    <x v="6"/>
    <s v="Bari"/>
    <x v="5"/>
    <x v="4"/>
    <x v="35"/>
    <x v="4"/>
    <x v="80"/>
  </r>
  <r>
    <x v="108"/>
    <x v="3"/>
    <s v="Bologna"/>
    <x v="0"/>
    <x v="3"/>
    <x v="48"/>
    <x v="3"/>
    <x v="246"/>
  </r>
  <r>
    <x v="112"/>
    <x v="5"/>
    <s v="Bologna"/>
    <x v="9"/>
    <x v="9"/>
    <x v="6"/>
    <x v="9"/>
    <x v="100"/>
  </r>
  <r>
    <x v="202"/>
    <x v="0"/>
    <s v="Napoli"/>
    <x v="7"/>
    <x v="8"/>
    <x v="44"/>
    <x v="8"/>
    <x v="63"/>
  </r>
  <r>
    <x v="123"/>
    <x v="5"/>
    <s v="Bologna"/>
    <x v="9"/>
    <x v="5"/>
    <x v="6"/>
    <x v="5"/>
    <x v="291"/>
  </r>
  <r>
    <x v="88"/>
    <x v="9"/>
    <s v="Bologna"/>
    <x v="4"/>
    <x v="0"/>
    <x v="45"/>
    <x v="0"/>
    <x v="141"/>
  </r>
  <r>
    <x v="213"/>
    <x v="3"/>
    <s v="Bologna"/>
    <x v="3"/>
    <x v="1"/>
    <x v="14"/>
    <x v="1"/>
    <x v="31"/>
  </r>
  <r>
    <x v="90"/>
    <x v="1"/>
    <s v="Milano"/>
    <x v="0"/>
    <x v="9"/>
    <x v="45"/>
    <x v="9"/>
    <x v="292"/>
  </r>
  <r>
    <x v="169"/>
    <x v="1"/>
    <s v="Milano"/>
    <x v="1"/>
    <x v="0"/>
    <x v="21"/>
    <x v="0"/>
    <x v="13"/>
  </r>
  <r>
    <x v="167"/>
    <x v="8"/>
    <s v="Bologna"/>
    <x v="1"/>
    <x v="8"/>
    <x v="47"/>
    <x v="8"/>
    <x v="197"/>
  </r>
  <r>
    <x v="264"/>
    <x v="4"/>
    <s v="Bologna"/>
    <x v="9"/>
    <x v="0"/>
    <x v="47"/>
    <x v="0"/>
    <x v="5"/>
  </r>
  <r>
    <x v="207"/>
    <x v="0"/>
    <s v="Napoli"/>
    <x v="9"/>
    <x v="5"/>
    <x v="17"/>
    <x v="5"/>
    <x v="73"/>
  </r>
  <r>
    <x v="57"/>
    <x v="4"/>
    <s v="Bologna"/>
    <x v="0"/>
    <x v="1"/>
    <x v="1"/>
    <x v="1"/>
    <x v="1"/>
  </r>
  <r>
    <x v="220"/>
    <x v="5"/>
    <s v="Bologna"/>
    <x v="9"/>
    <x v="8"/>
    <x v="22"/>
    <x v="8"/>
    <x v="123"/>
  </r>
  <r>
    <x v="251"/>
    <x v="7"/>
    <s v="Roma"/>
    <x v="2"/>
    <x v="6"/>
    <x v="2"/>
    <x v="6"/>
    <x v="94"/>
  </r>
  <r>
    <x v="44"/>
    <x v="9"/>
    <s v="Bologna"/>
    <x v="8"/>
    <x v="7"/>
    <x v="15"/>
    <x v="7"/>
    <x v="198"/>
  </r>
  <r>
    <x v="15"/>
    <x v="8"/>
    <s v="Bologna"/>
    <x v="4"/>
    <x v="9"/>
    <x v="4"/>
    <x v="9"/>
    <x v="148"/>
  </r>
  <r>
    <x v="44"/>
    <x v="8"/>
    <s v="Bologna"/>
    <x v="6"/>
    <x v="6"/>
    <x v="19"/>
    <x v="6"/>
    <x v="171"/>
  </r>
  <r>
    <x v="235"/>
    <x v="3"/>
    <s v="Bologna"/>
    <x v="0"/>
    <x v="7"/>
    <x v="44"/>
    <x v="7"/>
    <x v="156"/>
  </r>
  <r>
    <x v="19"/>
    <x v="5"/>
    <s v="Bologna"/>
    <x v="6"/>
    <x v="8"/>
    <x v="31"/>
    <x v="8"/>
    <x v="37"/>
  </r>
  <r>
    <x v="103"/>
    <x v="2"/>
    <s v="Bologna"/>
    <x v="9"/>
    <x v="1"/>
    <x v="16"/>
    <x v="1"/>
    <x v="70"/>
  </r>
  <r>
    <x v="147"/>
    <x v="6"/>
    <s v="Bari"/>
    <x v="4"/>
    <x v="3"/>
    <x v="46"/>
    <x v="3"/>
    <x v="7"/>
  </r>
  <r>
    <x v="81"/>
    <x v="5"/>
    <s v="Bologna"/>
    <x v="1"/>
    <x v="7"/>
    <x v="10"/>
    <x v="7"/>
    <x v="263"/>
  </r>
  <r>
    <x v="225"/>
    <x v="2"/>
    <s v="Bologna"/>
    <x v="0"/>
    <x v="7"/>
    <x v="6"/>
    <x v="7"/>
    <x v="293"/>
  </r>
  <r>
    <x v="90"/>
    <x v="7"/>
    <s v="Roma"/>
    <x v="0"/>
    <x v="4"/>
    <x v="9"/>
    <x v="4"/>
    <x v="112"/>
  </r>
  <r>
    <x v="99"/>
    <x v="9"/>
    <s v="Bologna"/>
    <x v="1"/>
    <x v="4"/>
    <x v="8"/>
    <x v="4"/>
    <x v="180"/>
  </r>
  <r>
    <x v="84"/>
    <x v="9"/>
    <s v="Bologna"/>
    <x v="2"/>
    <x v="4"/>
    <x v="4"/>
    <x v="4"/>
    <x v="221"/>
  </r>
  <r>
    <x v="206"/>
    <x v="7"/>
    <s v="Roma"/>
    <x v="0"/>
    <x v="5"/>
    <x v="35"/>
    <x v="5"/>
    <x v="48"/>
  </r>
  <r>
    <x v="152"/>
    <x v="2"/>
    <s v="Bologna"/>
    <x v="6"/>
    <x v="8"/>
    <x v="21"/>
    <x v="8"/>
    <x v="3"/>
  </r>
  <r>
    <x v="149"/>
    <x v="0"/>
    <s v="Napoli"/>
    <x v="7"/>
    <x v="2"/>
    <x v="11"/>
    <x v="2"/>
    <x v="294"/>
  </r>
  <r>
    <x v="95"/>
    <x v="2"/>
    <s v="Bologna"/>
    <x v="5"/>
    <x v="2"/>
    <x v="33"/>
    <x v="2"/>
    <x v="174"/>
  </r>
  <r>
    <x v="171"/>
    <x v="2"/>
    <s v="Bologna"/>
    <x v="4"/>
    <x v="0"/>
    <x v="9"/>
    <x v="0"/>
    <x v="68"/>
  </r>
  <r>
    <x v="238"/>
    <x v="4"/>
    <s v="Bologna"/>
    <x v="9"/>
    <x v="7"/>
    <x v="49"/>
    <x v="7"/>
    <x v="206"/>
  </r>
  <r>
    <x v="244"/>
    <x v="2"/>
    <s v="Bologna"/>
    <x v="9"/>
    <x v="6"/>
    <x v="43"/>
    <x v="6"/>
    <x v="167"/>
  </r>
  <r>
    <x v="168"/>
    <x v="2"/>
    <s v="Bologna"/>
    <x v="6"/>
    <x v="1"/>
    <x v="18"/>
    <x v="1"/>
    <x v="77"/>
  </r>
  <r>
    <x v="95"/>
    <x v="8"/>
    <s v="Bologna"/>
    <x v="1"/>
    <x v="6"/>
    <x v="36"/>
    <x v="6"/>
    <x v="153"/>
  </r>
  <r>
    <x v="222"/>
    <x v="2"/>
    <s v="Bologna"/>
    <x v="5"/>
    <x v="8"/>
    <x v="49"/>
    <x v="8"/>
    <x v="107"/>
  </r>
  <r>
    <x v="222"/>
    <x v="5"/>
    <s v="Bologna"/>
    <x v="6"/>
    <x v="8"/>
    <x v="40"/>
    <x v="8"/>
    <x v="16"/>
  </r>
  <r>
    <x v="168"/>
    <x v="2"/>
    <s v="Bologna"/>
    <x v="5"/>
    <x v="2"/>
    <x v="43"/>
    <x v="2"/>
    <x v="208"/>
  </r>
  <r>
    <x v="145"/>
    <x v="4"/>
    <s v="Bologna"/>
    <x v="9"/>
    <x v="2"/>
    <x v="5"/>
    <x v="2"/>
    <x v="295"/>
  </r>
  <r>
    <x v="233"/>
    <x v="0"/>
    <s v="Napoli"/>
    <x v="3"/>
    <x v="7"/>
    <x v="34"/>
    <x v="7"/>
    <x v="86"/>
  </r>
  <r>
    <x v="171"/>
    <x v="1"/>
    <s v="Milano"/>
    <x v="6"/>
    <x v="8"/>
    <x v="38"/>
    <x v="8"/>
    <x v="91"/>
  </r>
  <r>
    <x v="145"/>
    <x v="0"/>
    <s v="Napoli"/>
    <x v="2"/>
    <x v="9"/>
    <x v="1"/>
    <x v="9"/>
    <x v="296"/>
  </r>
  <r>
    <x v="67"/>
    <x v="7"/>
    <s v="Roma"/>
    <x v="9"/>
    <x v="7"/>
    <x v="49"/>
    <x v="7"/>
    <x v="206"/>
  </r>
  <r>
    <x v="182"/>
    <x v="8"/>
    <s v="Bologna"/>
    <x v="3"/>
    <x v="5"/>
    <x v="28"/>
    <x v="5"/>
    <x v="188"/>
  </r>
  <r>
    <x v="143"/>
    <x v="3"/>
    <s v="Bologna"/>
    <x v="1"/>
    <x v="5"/>
    <x v="29"/>
    <x v="5"/>
    <x v="103"/>
  </r>
  <r>
    <x v="131"/>
    <x v="1"/>
    <s v="Milano"/>
    <x v="7"/>
    <x v="6"/>
    <x v="6"/>
    <x v="6"/>
    <x v="237"/>
  </r>
  <r>
    <x v="105"/>
    <x v="8"/>
    <s v="Bologna"/>
    <x v="1"/>
    <x v="0"/>
    <x v="24"/>
    <x v="0"/>
    <x v="223"/>
  </r>
  <r>
    <x v="18"/>
    <x v="9"/>
    <s v="Bologna"/>
    <x v="2"/>
    <x v="6"/>
    <x v="33"/>
    <x v="6"/>
    <x v="297"/>
  </r>
  <r>
    <x v="263"/>
    <x v="3"/>
    <s v="Bologna"/>
    <x v="3"/>
    <x v="4"/>
    <x v="2"/>
    <x v="4"/>
    <x v="72"/>
  </r>
  <r>
    <x v="21"/>
    <x v="4"/>
    <s v="Bologna"/>
    <x v="1"/>
    <x v="9"/>
    <x v="4"/>
    <x v="9"/>
    <x v="148"/>
  </r>
  <r>
    <x v="150"/>
    <x v="9"/>
    <s v="Bologna"/>
    <x v="7"/>
    <x v="0"/>
    <x v="22"/>
    <x v="0"/>
    <x v="194"/>
  </r>
  <r>
    <x v="234"/>
    <x v="4"/>
    <s v="Bologna"/>
    <x v="8"/>
    <x v="3"/>
    <x v="5"/>
    <x v="3"/>
    <x v="5"/>
  </r>
  <r>
    <x v="117"/>
    <x v="5"/>
    <s v="Bologna"/>
    <x v="0"/>
    <x v="5"/>
    <x v="20"/>
    <x v="5"/>
    <x v="149"/>
  </r>
  <r>
    <x v="242"/>
    <x v="0"/>
    <s v="Napoli"/>
    <x v="4"/>
    <x v="2"/>
    <x v="29"/>
    <x v="2"/>
    <x v="58"/>
  </r>
  <r>
    <x v="59"/>
    <x v="7"/>
    <s v="Roma"/>
    <x v="5"/>
    <x v="8"/>
    <x v="23"/>
    <x v="8"/>
    <x v="126"/>
  </r>
  <r>
    <x v="164"/>
    <x v="8"/>
    <s v="Bologna"/>
    <x v="9"/>
    <x v="1"/>
    <x v="29"/>
    <x v="1"/>
    <x v="185"/>
  </r>
  <r>
    <x v="41"/>
    <x v="4"/>
    <s v="Bologna"/>
    <x v="7"/>
    <x v="7"/>
    <x v="30"/>
    <x v="7"/>
    <x v="36"/>
  </r>
  <r>
    <x v="117"/>
    <x v="2"/>
    <s v="Bologna"/>
    <x v="9"/>
    <x v="9"/>
    <x v="33"/>
    <x v="9"/>
    <x v="57"/>
  </r>
  <r>
    <x v="240"/>
    <x v="3"/>
    <s v="Bologna"/>
    <x v="6"/>
    <x v="9"/>
    <x v="13"/>
    <x v="9"/>
    <x v="297"/>
  </r>
  <r>
    <x v="44"/>
    <x v="8"/>
    <s v="Bologna"/>
    <x v="8"/>
    <x v="2"/>
    <x v="25"/>
    <x v="2"/>
    <x v="124"/>
  </r>
  <r>
    <x v="140"/>
    <x v="8"/>
    <s v="Bologna"/>
    <x v="1"/>
    <x v="6"/>
    <x v="48"/>
    <x v="6"/>
    <x v="14"/>
  </r>
  <r>
    <x v="245"/>
    <x v="0"/>
    <s v="Napoli"/>
    <x v="6"/>
    <x v="1"/>
    <x v="21"/>
    <x v="1"/>
    <x v="24"/>
  </r>
  <r>
    <x v="159"/>
    <x v="2"/>
    <s v="Bologna"/>
    <x v="0"/>
    <x v="9"/>
    <x v="38"/>
    <x v="9"/>
    <x v="49"/>
  </r>
  <r>
    <x v="94"/>
    <x v="9"/>
    <s v="Bologna"/>
    <x v="7"/>
    <x v="5"/>
    <x v="31"/>
    <x v="5"/>
    <x v="298"/>
  </r>
  <r>
    <x v="2"/>
    <x v="0"/>
    <s v="Napoli"/>
    <x v="2"/>
    <x v="3"/>
    <x v="28"/>
    <x v="3"/>
    <x v="211"/>
  </r>
  <r>
    <x v="230"/>
    <x v="5"/>
    <s v="Bologna"/>
    <x v="1"/>
    <x v="2"/>
    <x v="3"/>
    <x v="2"/>
    <x v="144"/>
  </r>
  <r>
    <x v="16"/>
    <x v="6"/>
    <s v="Bari"/>
    <x v="8"/>
    <x v="3"/>
    <x v="43"/>
    <x v="3"/>
    <x v="43"/>
  </r>
  <r>
    <x v="182"/>
    <x v="0"/>
    <s v="Napoli"/>
    <x v="9"/>
    <x v="4"/>
    <x v="3"/>
    <x v="4"/>
    <x v="229"/>
  </r>
  <r>
    <x v="106"/>
    <x v="8"/>
    <s v="Bologna"/>
    <x v="1"/>
    <x v="6"/>
    <x v="9"/>
    <x v="6"/>
    <x v="222"/>
  </r>
  <r>
    <x v="228"/>
    <x v="3"/>
    <s v="Bologna"/>
    <x v="0"/>
    <x v="3"/>
    <x v="10"/>
    <x v="3"/>
    <x v="147"/>
  </r>
  <r>
    <x v="86"/>
    <x v="7"/>
    <s v="Roma"/>
    <x v="7"/>
    <x v="1"/>
    <x v="8"/>
    <x v="1"/>
    <x v="59"/>
  </r>
  <r>
    <x v="203"/>
    <x v="6"/>
    <s v="Bari"/>
    <x v="1"/>
    <x v="0"/>
    <x v="47"/>
    <x v="0"/>
    <x v="5"/>
  </r>
  <r>
    <x v="157"/>
    <x v="4"/>
    <s v="Bologna"/>
    <x v="9"/>
    <x v="5"/>
    <x v="28"/>
    <x v="5"/>
    <x v="188"/>
  </r>
  <r>
    <x v="265"/>
    <x v="9"/>
    <s v="Bologna"/>
    <x v="7"/>
    <x v="0"/>
    <x v="1"/>
    <x v="0"/>
    <x v="181"/>
  </r>
  <r>
    <x v="1"/>
    <x v="5"/>
    <s v="Bologna"/>
    <x v="1"/>
    <x v="8"/>
    <x v="49"/>
    <x v="8"/>
    <x v="107"/>
  </r>
  <r>
    <x v="138"/>
    <x v="8"/>
    <s v="Bologna"/>
    <x v="0"/>
    <x v="3"/>
    <x v="33"/>
    <x v="3"/>
    <x v="11"/>
  </r>
  <r>
    <x v="146"/>
    <x v="0"/>
    <s v="Napoli"/>
    <x v="5"/>
    <x v="5"/>
    <x v="3"/>
    <x v="5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40624"/>
    <x v="0"/>
    <x v="0"/>
  </r>
  <r>
    <x v="1"/>
    <x v="1"/>
    <x v="1"/>
    <n v="44151"/>
    <x v="1"/>
    <x v="1"/>
  </r>
  <r>
    <x v="2"/>
    <x v="2"/>
    <x v="2"/>
    <n v="36213"/>
    <x v="2"/>
    <x v="2"/>
  </r>
  <r>
    <x v="3"/>
    <x v="3"/>
    <x v="3"/>
    <n v="36199"/>
    <x v="3"/>
    <x v="3"/>
  </r>
  <r>
    <x v="4"/>
    <x v="4"/>
    <x v="4"/>
    <n v="50263"/>
    <x v="4"/>
    <x v="4"/>
  </r>
  <r>
    <x v="5"/>
    <x v="5"/>
    <x v="5"/>
    <n v="29657"/>
    <x v="0"/>
    <x v="5"/>
  </r>
  <r>
    <x v="6"/>
    <x v="6"/>
    <x v="6"/>
    <n v="40933"/>
    <x v="5"/>
    <x v="6"/>
  </r>
  <r>
    <x v="7"/>
    <x v="7"/>
    <x v="7"/>
    <n v="35013"/>
    <x v="6"/>
    <x v="7"/>
  </r>
  <r>
    <x v="8"/>
    <x v="8"/>
    <x v="8"/>
    <n v="40895"/>
    <x v="7"/>
    <x v="8"/>
  </r>
  <r>
    <x v="9"/>
    <x v="9"/>
    <x v="9"/>
    <n v="40432"/>
    <x v="8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F0EEC-6640-614A-B092-22C87598A9FA}" name="Tabella pivot6" cacheId="2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numFmtId="168" showAll="0"/>
    <pivotField dataField="1" numFmtId="179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a di Stipendio annual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04291-C306-034D-BA3F-6D81F96340D8}" name="Tabella pivot1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>
  <location ref="A3:C14" firstHeaderRow="0" firstDataRow="1" firstDataCol="1"/>
  <pivotFields count="9">
    <pivotField numFmtId="14" showAll="0"/>
    <pivotField showAll="0"/>
    <pivotField showAll="0"/>
    <pivotField showAll="0"/>
    <pivotField axis="axisRow" showAll="0">
      <items count="11">
        <item x="8"/>
        <item x="0"/>
        <item x="5"/>
        <item x="9"/>
        <item x="1"/>
        <item x="3"/>
        <item x="7"/>
        <item x="6"/>
        <item x="2"/>
        <item x="4"/>
        <item t="default"/>
      </items>
    </pivotField>
    <pivotField dataField="1" showAll="0"/>
    <pivotField numFmtId="167" showAll="0"/>
    <pivotField dataField="1" numFmtId="167" showAll="0">
      <items count="300">
        <item x="57"/>
        <item x="190"/>
        <item x="169"/>
        <item x="267"/>
        <item x="297"/>
        <item x="11"/>
        <item x="174"/>
        <item x="216"/>
        <item x="178"/>
        <item x="117"/>
        <item x="173"/>
        <item x="51"/>
        <item x="238"/>
        <item x="226"/>
        <item x="147"/>
        <item x="9"/>
        <item x="45"/>
        <item x="134"/>
        <item x="79"/>
        <item x="197"/>
        <item x="292"/>
        <item x="274"/>
        <item x="168"/>
        <item x="196"/>
        <item x="263"/>
        <item x="180"/>
        <item x="14"/>
        <item x="296"/>
        <item x="116"/>
        <item x="109"/>
        <item x="183"/>
        <item x="246"/>
        <item x="84"/>
        <item x="74"/>
        <item x="120"/>
        <item x="166"/>
        <item x="275"/>
        <item x="172"/>
        <item x="121"/>
        <item x="255"/>
        <item x="175"/>
        <item x="100"/>
        <item x="227"/>
        <item x="148"/>
        <item x="164"/>
        <item x="200"/>
        <item x="59"/>
        <item x="89"/>
        <item x="62"/>
        <item x="102"/>
        <item x="49"/>
        <item x="96"/>
        <item x="47"/>
        <item x="153"/>
        <item x="5"/>
        <item x="289"/>
        <item x="78"/>
        <item x="177"/>
        <item x="106"/>
        <item x="171"/>
        <item x="262"/>
        <item x="295"/>
        <item x="63"/>
        <item x="39"/>
        <item x="30"/>
        <item x="144"/>
        <item x="132"/>
        <item x="272"/>
        <item x="224"/>
        <item x="104"/>
        <item x="41"/>
        <item x="258"/>
        <item x="264"/>
        <item x="209"/>
        <item x="229"/>
        <item x="236"/>
        <item x="138"/>
        <item x="151"/>
        <item x="161"/>
        <item x="110"/>
        <item x="95"/>
        <item x="3"/>
        <item x="18"/>
        <item x="159"/>
        <item x="85"/>
        <item x="123"/>
        <item x="52"/>
        <item x="268"/>
        <item x="248"/>
        <item x="16"/>
        <item x="170"/>
        <item x="26"/>
        <item x="83"/>
        <item x="46"/>
        <item x="80"/>
        <item x="90"/>
        <item x="126"/>
        <item x="75"/>
        <item x="129"/>
        <item x="242"/>
        <item x="191"/>
        <item x="22"/>
        <item x="91"/>
        <item x="66"/>
        <item x="128"/>
        <item x="124"/>
        <item x="15"/>
        <item x="277"/>
        <item x="167"/>
        <item x="107"/>
        <item x="290"/>
        <item x="136"/>
        <item x="21"/>
        <item x="37"/>
        <item x="38"/>
        <item x="284"/>
        <item x="105"/>
        <item x="269"/>
        <item x="141"/>
        <item x="28"/>
        <item x="214"/>
        <item x="56"/>
        <item x="8"/>
        <item x="294"/>
        <item x="233"/>
        <item x="266"/>
        <item x="228"/>
        <item x="237"/>
        <item x="43"/>
        <item x="135"/>
        <item x="42"/>
        <item x="145"/>
        <item x="65"/>
        <item x="143"/>
        <item x="158"/>
        <item x="203"/>
        <item x="208"/>
        <item x="119"/>
        <item x="99"/>
        <item x="222"/>
        <item x="71"/>
        <item x="50"/>
        <item x="122"/>
        <item x="181"/>
        <item x="60"/>
        <item x="198"/>
        <item x="163"/>
        <item x="257"/>
        <item x="17"/>
        <item x="279"/>
        <item x="282"/>
        <item x="118"/>
        <item x="58"/>
        <item x="247"/>
        <item x="55"/>
        <item x="12"/>
        <item x="29"/>
        <item x="259"/>
        <item x="98"/>
        <item x="33"/>
        <item x="278"/>
        <item x="204"/>
        <item x="154"/>
        <item x="245"/>
        <item x="27"/>
        <item x="260"/>
        <item x="234"/>
        <item x="94"/>
        <item x="240"/>
        <item x="156"/>
        <item x="192"/>
        <item x="4"/>
        <item x="211"/>
        <item x="155"/>
        <item x="273"/>
        <item x="23"/>
        <item x="73"/>
        <item x="186"/>
        <item x="210"/>
        <item x="189"/>
        <item x="25"/>
        <item x="54"/>
        <item x="0"/>
        <item x="6"/>
        <item x="271"/>
        <item x="182"/>
        <item x="125"/>
        <item x="285"/>
        <item x="265"/>
        <item x="13"/>
        <item x="92"/>
        <item x="221"/>
        <item x="225"/>
        <item x="67"/>
        <item x="114"/>
        <item x="218"/>
        <item x="249"/>
        <item x="53"/>
        <item x="93"/>
        <item x="194"/>
        <item x="131"/>
        <item x="217"/>
        <item x="112"/>
        <item x="152"/>
        <item x="7"/>
        <item x="215"/>
        <item x="231"/>
        <item x="101"/>
        <item x="108"/>
        <item x="2"/>
        <item x="241"/>
        <item x="1"/>
        <item x="20"/>
        <item x="205"/>
        <item x="142"/>
        <item x="261"/>
        <item x="179"/>
        <item x="235"/>
        <item x="70"/>
        <item x="32"/>
        <item x="239"/>
        <item x="243"/>
        <item x="68"/>
        <item x="254"/>
        <item x="283"/>
        <item x="256"/>
        <item x="34"/>
        <item x="212"/>
        <item x="111"/>
        <item x="113"/>
        <item x="72"/>
        <item x="213"/>
        <item x="146"/>
        <item x="293"/>
        <item x="287"/>
        <item x="244"/>
        <item x="64"/>
        <item x="199"/>
        <item x="220"/>
        <item x="187"/>
        <item x="232"/>
        <item x="86"/>
        <item x="48"/>
        <item x="97"/>
        <item x="230"/>
        <item x="133"/>
        <item x="10"/>
        <item x="82"/>
        <item x="223"/>
        <item x="40"/>
        <item x="24"/>
        <item x="201"/>
        <item x="185"/>
        <item x="61"/>
        <item x="36"/>
        <item x="150"/>
        <item x="206"/>
        <item x="115"/>
        <item x="195"/>
        <item x="69"/>
        <item x="76"/>
        <item x="19"/>
        <item x="149"/>
        <item x="87"/>
        <item x="35"/>
        <item x="250"/>
        <item x="157"/>
        <item x="160"/>
        <item x="31"/>
        <item x="139"/>
        <item x="88"/>
        <item x="219"/>
        <item x="44"/>
        <item x="162"/>
        <item x="77"/>
        <item x="81"/>
        <item x="130"/>
        <item x="252"/>
        <item x="280"/>
        <item x="184"/>
        <item x="127"/>
        <item x="253"/>
        <item x="103"/>
        <item x="291"/>
        <item x="202"/>
        <item x="176"/>
        <item x="165"/>
        <item x="270"/>
        <item x="276"/>
        <item x="188"/>
        <item x="281"/>
        <item x="288"/>
        <item x="207"/>
        <item x="140"/>
        <item x="137"/>
        <item x="298"/>
        <item x="193"/>
        <item x="251"/>
        <item x="286"/>
        <item t="default"/>
      </items>
    </pivotField>
    <pivotField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Quantity" fld="5" baseField="0" baseItem="0"/>
    <dataField name="Somma di Total Sales" fld="7" baseField="0" baseItem="0" numFmtId="167"/>
  </dataFields>
  <formats count="1"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7FE3E-BE7C-4045-A524-C638BED39F46}" name="Tabella pivot18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5" firstHeaderRow="1" firstDataRow="2" firstDataCol="1"/>
  <pivotFields count="9">
    <pivotField showAll="0"/>
    <pivotField axis="axisCol" showAll="0">
      <items count="12">
        <item x="0"/>
        <item x="3"/>
        <item x="1"/>
        <item x="8"/>
        <item x="9"/>
        <item x="2"/>
        <item x="4"/>
        <item x="6"/>
        <item x="5"/>
        <item x="7"/>
        <item x="10"/>
        <item t="default"/>
      </items>
    </pivotField>
    <pivotField showAll="0"/>
    <pivotField showAll="0"/>
    <pivotField showAll="0"/>
    <pivotField dataField="1" showAll="0"/>
    <pivotField axis="axisRow" showAll="0">
      <items count="12">
        <item x="9"/>
        <item x="8"/>
        <item x="6"/>
        <item x="3"/>
        <item x="2"/>
        <item x="4"/>
        <item x="0"/>
        <item x="7"/>
        <item x="1"/>
        <item x="5"/>
        <item h="1" x="10"/>
        <item t="default"/>
      </items>
    </pivotField>
    <pivotField showAll="0"/>
    <pivotField showAll="0" defaultSubtota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BD50C-D438-AC49-B7F2-9B7AE0EE9AF0}" name="Tabella pivot5" cacheId="2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9">
  <location ref="A41:B52" firstHeaderRow="1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5"/>
        <item x="7"/>
        <item x="3"/>
        <item x="2"/>
        <item x="9"/>
        <item x="0"/>
        <item x="8"/>
        <item x="6"/>
        <item x="1"/>
        <item x="4"/>
        <item t="default"/>
      </items>
    </pivotField>
    <pivotField numFmtId="168" showAll="0">
      <items count="11">
        <item x="3"/>
        <item x="1"/>
        <item x="7"/>
        <item x="9"/>
        <item x="5"/>
        <item x="2"/>
        <item x="0"/>
        <item x="8"/>
        <item x="6"/>
        <item x="4"/>
        <item t="default"/>
      </items>
    </pivotField>
    <pivotField numFmtId="179" showAll="0"/>
    <pivotField showAll="0">
      <items count="10">
        <item x="1"/>
        <item x="6"/>
        <item x="5"/>
        <item x="3"/>
        <item x="0"/>
        <item x="2"/>
        <item x="8"/>
        <item x="7"/>
        <item x="4"/>
        <item t="default"/>
      </items>
    </pivotField>
    <pivotField dataField="1" showAll="0">
      <items count="11">
        <item x="3"/>
        <item x="1"/>
        <item x="7"/>
        <item x="0"/>
        <item x="9"/>
        <item x="6"/>
        <item x="5"/>
        <item x="2"/>
        <item x="8"/>
        <item x="4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a di Anz_lavoro" fld="5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F1B5E-333C-0344-9D2C-8D67C135698B}" name="Tabella pivot4" cacheId="19" applyNumberFormats="0" applyBorderFormats="0" applyFontFormats="0" applyPatternFormats="0" applyAlignmentFormats="0" applyWidthHeightFormats="1" dataCaption="Values" tag="bd342e39-274c-48b0-b00d-437995feddc8" updatedVersion="8" minRefreshableVersion="3" useAutoFormatting="1" itemPrintTitles="1" createdVersion="5" indent="0" outline="1" outlineData="1" multipleFieldFilters="0" chartFormat="1">
  <location ref="H1:J13" firstHeaderRow="0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ipendio" fld="1" baseField="0" baseItem="0"/>
    <dataField name="Sum of Total Sales" fld="2" baseField="0" baseItem="0"/>
  </dataFields>
  <formats count="1">
    <format dxfId="38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2]"/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EB61D-F2DF-A844-8937-67C7397BFB15}" name="Tabella pivot3" cacheId="27" applyNumberFormats="0" applyBorderFormats="0" applyFontFormats="0" applyPatternFormats="0" applyAlignmentFormats="0" applyWidthHeightFormats="1" dataCaption="Valori" updatedVersion="8" minRefreshableVersion="3" useAutoFormatting="1" itemPrintTitles="1" createdVersion="6" indent="0" outline="1" outlineData="1" multipleFieldFilters="0">
  <location ref="K3:L14" firstHeaderRow="1" firstDataRow="1" firstDataCol="1"/>
  <pivotFields count="9">
    <pivotField numFmtId="14" showAll="0"/>
    <pivotField showAll="0"/>
    <pivotField showAll="0"/>
    <pivotField axis="axisRow" showAll="0">
      <items count="11">
        <item x="8"/>
        <item x="7"/>
        <item x="3"/>
        <item x="5"/>
        <item x="0"/>
        <item x="2"/>
        <item x="4"/>
        <item x="1"/>
        <item x="9"/>
        <item x="6"/>
        <item t="default"/>
      </items>
    </pivotField>
    <pivotField showAll="0"/>
    <pivotField showAll="0"/>
    <pivotField numFmtId="167" showAll="0"/>
    <pivotField dataField="1" numFmtId="167" showAll="0">
      <items count="300">
        <item x="57"/>
        <item x="190"/>
        <item x="169"/>
        <item x="267"/>
        <item x="297"/>
        <item x="11"/>
        <item x="174"/>
        <item x="216"/>
        <item x="178"/>
        <item x="117"/>
        <item x="173"/>
        <item x="51"/>
        <item x="238"/>
        <item x="226"/>
        <item x="147"/>
        <item x="9"/>
        <item x="45"/>
        <item x="134"/>
        <item x="79"/>
        <item x="197"/>
        <item x="292"/>
        <item x="274"/>
        <item x="168"/>
        <item x="196"/>
        <item x="263"/>
        <item x="180"/>
        <item x="14"/>
        <item x="296"/>
        <item x="116"/>
        <item x="109"/>
        <item x="183"/>
        <item x="246"/>
        <item x="84"/>
        <item x="74"/>
        <item x="120"/>
        <item x="166"/>
        <item x="275"/>
        <item x="172"/>
        <item x="121"/>
        <item x="255"/>
        <item x="175"/>
        <item x="100"/>
        <item x="227"/>
        <item x="148"/>
        <item x="164"/>
        <item x="200"/>
        <item x="59"/>
        <item x="89"/>
        <item x="62"/>
        <item x="102"/>
        <item x="49"/>
        <item x="96"/>
        <item x="47"/>
        <item x="153"/>
        <item x="5"/>
        <item x="289"/>
        <item x="78"/>
        <item x="177"/>
        <item x="106"/>
        <item x="171"/>
        <item x="262"/>
        <item x="295"/>
        <item x="63"/>
        <item x="39"/>
        <item x="30"/>
        <item x="144"/>
        <item x="132"/>
        <item x="272"/>
        <item x="224"/>
        <item x="104"/>
        <item x="41"/>
        <item x="258"/>
        <item x="264"/>
        <item x="209"/>
        <item x="229"/>
        <item x="236"/>
        <item x="138"/>
        <item x="151"/>
        <item x="161"/>
        <item x="110"/>
        <item x="95"/>
        <item x="3"/>
        <item x="18"/>
        <item x="159"/>
        <item x="85"/>
        <item x="123"/>
        <item x="52"/>
        <item x="268"/>
        <item x="248"/>
        <item x="16"/>
        <item x="170"/>
        <item x="26"/>
        <item x="83"/>
        <item x="46"/>
        <item x="80"/>
        <item x="90"/>
        <item x="126"/>
        <item x="75"/>
        <item x="129"/>
        <item x="242"/>
        <item x="191"/>
        <item x="22"/>
        <item x="91"/>
        <item x="66"/>
        <item x="128"/>
        <item x="124"/>
        <item x="15"/>
        <item x="277"/>
        <item x="167"/>
        <item x="107"/>
        <item x="290"/>
        <item x="136"/>
        <item x="21"/>
        <item x="37"/>
        <item x="38"/>
        <item x="284"/>
        <item x="105"/>
        <item x="269"/>
        <item x="141"/>
        <item x="28"/>
        <item x="214"/>
        <item x="56"/>
        <item x="8"/>
        <item x="294"/>
        <item x="233"/>
        <item x="266"/>
        <item x="228"/>
        <item x="237"/>
        <item x="43"/>
        <item x="135"/>
        <item x="42"/>
        <item x="145"/>
        <item x="65"/>
        <item x="143"/>
        <item x="158"/>
        <item x="203"/>
        <item x="208"/>
        <item x="119"/>
        <item x="99"/>
        <item x="222"/>
        <item x="71"/>
        <item x="50"/>
        <item x="122"/>
        <item x="181"/>
        <item x="60"/>
        <item x="198"/>
        <item x="163"/>
        <item x="257"/>
        <item x="17"/>
        <item x="279"/>
        <item x="282"/>
        <item x="118"/>
        <item x="58"/>
        <item x="247"/>
        <item x="55"/>
        <item x="12"/>
        <item x="29"/>
        <item x="259"/>
        <item x="98"/>
        <item x="33"/>
        <item x="278"/>
        <item x="204"/>
        <item x="154"/>
        <item x="245"/>
        <item x="27"/>
        <item x="260"/>
        <item x="234"/>
        <item x="94"/>
        <item x="240"/>
        <item x="156"/>
        <item x="192"/>
        <item x="4"/>
        <item x="211"/>
        <item x="155"/>
        <item x="273"/>
        <item x="23"/>
        <item x="73"/>
        <item x="186"/>
        <item x="210"/>
        <item x="189"/>
        <item x="25"/>
        <item x="54"/>
        <item x="0"/>
        <item x="6"/>
        <item x="271"/>
        <item x="182"/>
        <item x="125"/>
        <item x="285"/>
        <item x="265"/>
        <item x="13"/>
        <item x="92"/>
        <item x="221"/>
        <item x="225"/>
        <item x="67"/>
        <item x="114"/>
        <item x="218"/>
        <item x="249"/>
        <item x="53"/>
        <item x="93"/>
        <item x="194"/>
        <item x="131"/>
        <item x="217"/>
        <item x="112"/>
        <item x="152"/>
        <item x="7"/>
        <item x="215"/>
        <item x="231"/>
        <item x="101"/>
        <item x="108"/>
        <item x="2"/>
        <item x="241"/>
        <item x="1"/>
        <item x="20"/>
        <item x="205"/>
        <item x="142"/>
        <item x="261"/>
        <item x="179"/>
        <item x="235"/>
        <item x="70"/>
        <item x="32"/>
        <item x="239"/>
        <item x="243"/>
        <item x="68"/>
        <item x="254"/>
        <item x="283"/>
        <item x="256"/>
        <item x="34"/>
        <item x="212"/>
        <item x="111"/>
        <item x="113"/>
        <item x="72"/>
        <item x="213"/>
        <item x="146"/>
        <item x="293"/>
        <item x="287"/>
        <item x="244"/>
        <item x="64"/>
        <item x="199"/>
        <item x="220"/>
        <item x="187"/>
        <item x="232"/>
        <item x="86"/>
        <item x="48"/>
        <item x="97"/>
        <item x="230"/>
        <item x="133"/>
        <item x="10"/>
        <item x="82"/>
        <item x="223"/>
        <item x="40"/>
        <item x="24"/>
        <item x="201"/>
        <item x="185"/>
        <item x="61"/>
        <item x="36"/>
        <item x="150"/>
        <item x="206"/>
        <item x="115"/>
        <item x="195"/>
        <item x="69"/>
        <item x="76"/>
        <item x="19"/>
        <item x="149"/>
        <item x="87"/>
        <item x="35"/>
        <item x="250"/>
        <item x="157"/>
        <item x="160"/>
        <item x="31"/>
        <item x="139"/>
        <item x="88"/>
        <item x="219"/>
        <item x="44"/>
        <item x="162"/>
        <item x="77"/>
        <item x="81"/>
        <item x="130"/>
        <item x="252"/>
        <item x="280"/>
        <item x="184"/>
        <item x="127"/>
        <item x="253"/>
        <item x="103"/>
        <item x="291"/>
        <item x="202"/>
        <item x="176"/>
        <item x="165"/>
        <item x="270"/>
        <item x="276"/>
        <item x="188"/>
        <item x="281"/>
        <item x="288"/>
        <item x="207"/>
        <item x="140"/>
        <item x="137"/>
        <item x="298"/>
        <item x="193"/>
        <item x="251"/>
        <item x="286"/>
        <item t="default"/>
      </items>
    </pivotField>
    <pivotField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a di Total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E79DE8-4198-4253-85B5-A255B1BFFB97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0">
  <location ref="D21:O33" firstHeaderRow="1" firstDataRow="2" firstDataCol="1"/>
  <pivotFields count="9">
    <pivotField compact="0" numFmtId="14" outline="0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1">
        <item x="0"/>
        <item x="3"/>
        <item x="1"/>
        <item x="8"/>
        <item x="9"/>
        <item x="2"/>
        <item x="4"/>
        <item x="6"/>
        <item x="5"/>
        <item x="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8"/>
        <item x="7"/>
        <item x="3"/>
        <item x="5"/>
        <item x="0"/>
        <item x="2"/>
        <item x="4"/>
        <item x="1"/>
        <item x="9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 Sales" fld="7" baseField="7" baseItem="6" numFmtId="167"/>
  </dataFields>
  <formats count="3">
    <format dxfId="44">
      <pivotArea outline="0" collapsedLevelsAreSubtotals="1" fieldPosition="0"/>
    </format>
    <format dxfId="43">
      <pivotArea dataOnly="0" labelOnly="1" outline="0" fieldPosition="0">
        <references count="1">
          <reference field="3" count="0"/>
        </references>
      </pivotArea>
    </format>
    <format dxfId="42">
      <pivotArea dataOnly="0" labelOnly="1" grandRow="1" outline="0" fieldPosition="0"/>
    </format>
  </formats>
  <chartFormats count="1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9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9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9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9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9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9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9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4357E-95AA-4D7F-B6CB-5E9A54E9267F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3">
  <location ref="G3:H14" firstHeaderRow="1" firstDataRow="1" firstDataCol="1"/>
  <pivotFields count="9">
    <pivotField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11">
        <item x="0"/>
        <item x="3"/>
        <item x="1"/>
        <item x="8"/>
        <item x="9"/>
        <item x="2"/>
        <item x="4"/>
        <item x="6"/>
        <item x="5"/>
        <item x="7"/>
        <item t="default"/>
      </items>
    </pivotField>
    <pivotField showAll="0"/>
    <pivotField showAll="0"/>
    <pivotField showAll="0"/>
    <pivotField showAll="0">
      <items count="51">
        <item h="1" x="33"/>
        <item h="1" x="10"/>
        <item h="1" x="8"/>
        <item h="1" x="13"/>
        <item x="48"/>
        <item h="1" x="47"/>
        <item h="1" x="39"/>
        <item h="1" x="17"/>
        <item h="1" x="5"/>
        <item h="1" x="3"/>
        <item h="1" x="36"/>
        <item h="1" x="19"/>
        <item h="1" x="32"/>
        <item h="1" x="35"/>
        <item h="1" x="37"/>
        <item h="1" x="45"/>
        <item h="1" x="15"/>
        <item h="1" x="20"/>
        <item h="1" x="25"/>
        <item h="1" x="44"/>
        <item h="1" x="1"/>
        <item h="1" x="16"/>
        <item h="1" x="11"/>
        <item h="1" x="27"/>
        <item h="1" x="7"/>
        <item h="1" x="41"/>
        <item h="1" x="43"/>
        <item h="1" x="0"/>
        <item h="1" x="26"/>
        <item h="1" x="21"/>
        <item h="1" x="29"/>
        <item h="1" x="22"/>
        <item h="1" x="6"/>
        <item h="1" x="40"/>
        <item h="1" x="4"/>
        <item h="1" x="34"/>
        <item h="1" x="23"/>
        <item h="1" x="9"/>
        <item h="1" x="28"/>
        <item h="1" x="38"/>
        <item h="1" x="42"/>
        <item h="1" x="14"/>
        <item h="1" x="30"/>
        <item h="1" x="49"/>
        <item h="1" x="12"/>
        <item h="1" x="31"/>
        <item h="1" x="2"/>
        <item h="1" x="18"/>
        <item h="1" x="24"/>
        <item h="1" x="46"/>
        <item t="default"/>
      </items>
    </pivotField>
    <pivotField numFmtId="165" showAll="0">
      <items count="11">
        <item x="9"/>
        <item x="8"/>
        <item x="6"/>
        <item x="3"/>
        <item h="1" x="2"/>
        <item h="1" x="4"/>
        <item h="1" x="0"/>
        <item h="1" x="7"/>
        <item h="1" x="1"/>
        <item h="1" x="5"/>
        <item t="default"/>
      </items>
    </pivotField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7" baseField="7" baseItem="6" numFmtId="167"/>
  </dataFields>
  <formats count="3">
    <format dxfId="47">
      <pivotArea outline="0" collapsedLevelsAreSubtotals="1" fieldPosition="0"/>
    </format>
    <format dxfId="46">
      <pivotArea dataOnly="0" labelOnly="1" fieldPosition="0">
        <references count="1">
          <reference field="1" count="0"/>
        </references>
      </pivotArea>
    </format>
    <format dxfId="45">
      <pivotArea dataOnly="0" labelOnly="1" grandRow="1" outline="0" fieldPosition="0"/>
    </format>
  </format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D19A8-44FC-4626-8852-E85ED93B3C32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0">
  <location ref="D3:E14" firstHeaderRow="1" firstDataRow="1" firstDataCol="1"/>
  <pivotFields count="9">
    <pivotField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/>
    <pivotField showAll="0"/>
    <pivotField axis="axisRow" showAll="0">
      <items count="11">
        <item x="8"/>
        <item x="0"/>
        <item x="5"/>
        <item x="9"/>
        <item x="1"/>
        <item x="3"/>
        <item x="7"/>
        <item x="6"/>
        <item x="2"/>
        <item x="4"/>
        <item t="default"/>
      </items>
    </pivotField>
    <pivotField showAll="0"/>
    <pivotField numFmtId="165" showAll="0"/>
    <pivotField dataField="1" numFmtId="165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7" baseField="7" baseItem="6" numFmtId="167"/>
  </dataFields>
  <formats count="3">
    <format dxfId="50">
      <pivotArea outline="0" collapsedLevelsAreSubtotals="1" fieldPosition="0"/>
    </format>
    <format dxfId="49">
      <pivotArea dataOnly="0" labelOnly="1" fieldPosition="0">
        <references count="1">
          <reference field="4" count="0"/>
        </references>
      </pivotArea>
    </format>
    <format dxfId="48">
      <pivotArea dataOnly="0" labelOnly="1" grandRow="1" outline="0" fieldPosition="0"/>
    </format>
  </formats>
  <chartFormats count="1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EE65D-3035-422E-A29A-50B967D12769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:B5" firstHeaderRow="1" firstDataRow="1" firstDataCol="1"/>
  <pivotFields count="9">
    <pivotField axis="axisRow" numFmtId="14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>
      <items count="11">
        <item x="0"/>
        <item h="1" x="3"/>
        <item h="1" x="1"/>
        <item h="1" x="8"/>
        <item h="1" x="9"/>
        <item h="1" x="2"/>
        <item h="1" x="4"/>
        <item h="1" x="6"/>
        <item h="1" x="5"/>
        <item h="1" x="7"/>
        <item t="default"/>
      </items>
    </pivotField>
    <pivotField showAll="0"/>
    <pivotField showAll="0">
      <items count="11">
        <item h="1" x="8"/>
        <item h="1" x="7"/>
        <item h="1" x="3"/>
        <item x="5"/>
        <item h="1" x="0"/>
        <item h="1" x="2"/>
        <item h="1" x="4"/>
        <item h="1" x="1"/>
        <item h="1" x="9"/>
        <item h="1" x="6"/>
        <item t="default"/>
      </items>
    </pivotField>
    <pivotField showAll="0">
      <items count="11">
        <item h="1" x="8"/>
        <item x="0"/>
        <item h="1" x="5"/>
        <item h="1" x="9"/>
        <item x="1"/>
        <item x="3"/>
        <item x="7"/>
        <item x="6"/>
        <item x="2"/>
        <item h="1" x="4"/>
        <item t="default"/>
      </items>
    </pivotField>
    <pivotField showAll="0"/>
    <pivotField numFmtId="165" showAll="0"/>
    <pivotField dataField="1" numFmtId="165" showAll="0"/>
    <pivotField axis="axisRow" showAll="0">
      <items count="15">
        <item h="1" sd="0" x="0"/>
        <item sd="0" x="1"/>
        <item h="1" sd="0" x="2"/>
        <item h="1" sd="0" x="3"/>
        <item sd="0" x="4"/>
        <item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2">
    <field x="8"/>
    <field x="0"/>
  </rowFields>
  <rowItems count="2">
    <i>
      <x v="8"/>
    </i>
    <i t="grand">
      <x/>
    </i>
  </rowItems>
  <colItems count="1">
    <i/>
  </colItems>
  <dataFields count="1">
    <dataField name="Sum of Total Sales" fld="7" baseField="7" baseItem="6" numFmtId="166"/>
  </dataFields>
  <chartFormats count="1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E2844-9E0E-40EF-BF6D-7B704673E506}" name="Tabella pivot6" cacheId="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8">
    <pivotField numFmtId="14" showAll="0"/>
    <pivotField showAll="0"/>
    <pivotField axis="axisRow" showAll="0">
      <items count="6">
        <item x="3"/>
        <item x="2"/>
        <item x="1"/>
        <item x="0"/>
        <item x="4"/>
        <item t="default"/>
      </items>
    </pivotField>
    <pivotField showAll="0"/>
    <pivotField showAll="0"/>
    <pivotField showAll="0"/>
    <pivotField numFmtId="167" showAll="0"/>
    <pivotField dataField="1" numFmtId="167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a di Total Sales" fld="7" baseField="0" baseItem="0"/>
  </dataFields>
  <formats count="2">
    <format dxfId="41">
      <pivotArea collapsedLevelsAreSubtotals="1" fieldPosition="0">
        <references count="1">
          <reference field="2" count="0"/>
        </references>
      </pivotArea>
    </format>
    <format dxfId="40">
      <pivotArea grandRow="1" outline="0" collapsedLevelsAreSubtotals="1" fieldPosition="0"/>
    </format>
  </formats>
  <chartFormats count="6"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tore" xr10:uid="{79EBD272-88FF-4CB8-A902-5CBF6067A623}" sourceName="Store">
  <pivotTables>
    <pivotTable tabId="2" name="PivotTable1"/>
  </pivotTables>
  <data>
    <tabular pivotCacheId="576098167">
      <items count="10">
        <i x="0" s="1"/>
        <i x="3"/>
        <i x="1"/>
        <i x="8"/>
        <i x="9"/>
        <i x="2"/>
        <i x="4"/>
        <i x="6"/>
        <i x="5"/>
        <i x="7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alesperson" xr10:uid="{082A7BFA-AB69-455F-BF2E-83D86A7F47CF}" sourceName="Salesperson">
  <pivotTables>
    <pivotTable tabId="2" name="PivotTable1"/>
  </pivotTables>
  <data>
    <tabular pivotCacheId="576098167">
      <items count="10">
        <i x="8"/>
        <i x="7"/>
        <i x="3"/>
        <i x="5" s="1"/>
        <i x="0"/>
        <i x="2"/>
        <i x="4"/>
        <i x="1"/>
        <i x="9"/>
        <i x="6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" xr10:uid="{E17A3776-3109-45FD-916B-D43A6B98C05D}" sourceName="Product">
  <pivotTables>
    <pivotTable tabId="2" name="PivotTable1"/>
  </pivotTables>
  <data>
    <tabular pivotCacheId="576098167">
      <items count="10">
        <i x="0" s="1"/>
        <i x="5"/>
        <i x="9"/>
        <i x="8" nd="1"/>
        <i x="1" s="1" nd="1"/>
        <i x="3" s="1" nd="1"/>
        <i x="7" s="1" nd="1"/>
        <i x="6" s="1" nd="1"/>
        <i x="2" s="1" nd="1"/>
        <i x="4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onths" xr10:uid="{CD9AFB45-58DA-4F7C-B03D-F6124E205A90}" sourceName="Months">
  <pivotTables>
    <pivotTable tabId="2" name="PivotTable1"/>
  </pivotTables>
  <data>
    <tabular pivotCacheId="576098167">
      <items count="14">
        <i x="6"/>
        <i x="8" s="1"/>
        <i x="1" s="1" nd="1"/>
        <i x="2" nd="1"/>
        <i x="3" nd="1"/>
        <i x="4" s="1" nd="1"/>
        <i x="5" s="1" nd="1"/>
        <i x="7" s="1" nd="1"/>
        <i x="9" nd="1"/>
        <i x="10" nd="1"/>
        <i x="11" nd="1"/>
        <i x="12" nd="1"/>
        <i x="0" nd="1"/>
        <i x="13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ice" xr10:uid="{D2A36767-F63B-3B43-8077-CA11A4C869DF}" sourceName="Price">
  <pivotTables>
    <pivotTable tabId="2" name="PivotTable3"/>
  </pivotTables>
  <data>
    <tabular pivotCacheId="576098167">
      <items count="10">
        <i x="9" s="1"/>
        <i x="8" s="1"/>
        <i x="6" s="1"/>
        <i x="3" s="1"/>
        <i x="2"/>
        <i x="4"/>
        <i x="0"/>
        <i x="7"/>
        <i x="1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ore" xr10:uid="{FCA52316-E8A6-47A4-8B49-2D4D9A91FFBE}" cache="Slicer_Store" caption="Store" columnCount="3" rowHeight="241300"/>
  <slicer name="Salesperson" xr10:uid="{3890C14C-D67F-4037-B334-0E6C8B3A7B4B}" cache="Slicer_Salesperson" caption="Salesperson" columnCount="3" rowHeight="241300"/>
  <slicer name="Product" xr10:uid="{DDD36904-5230-4177-BF14-6BC2E01D85B4}" cache="Slicer_Product" caption="Product" columnCount="2" rowHeight="241300"/>
  <slicer name="Months" xr10:uid="{88C134A6-7741-4C4C-8651-85EE18F58D2C}" cache="Slicer_Months" caption="Months" columnCount="6" rowHeight="241300"/>
  <slicer name="Price" xr10:uid="{1E76ED8A-14B2-084B-B8D1-CCCC5556FCA4}" cache="FiltroDati_Price" caption="Price" startItem="1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6EA1E-E9A4-624E-9F3F-6C6C1EF2D8C2}" name="Tabella1" displayName="Tabella1" ref="A1:H1000" totalsRowShown="0" headerRowDxfId="34">
  <autoFilter ref="A1:H1000" xr:uid="{00000000-0001-0000-0000-000000000000}"/>
  <tableColumns count="8">
    <tableColumn id="1" xr3:uid="{C5CE4383-5D0D-2B48-9369-028F4E3F11E2}" name="Date" dataDxfId="37">
      <calculatedColumnFormula>RANDBETWEEN(DATE(2022,1,1),DATE(2022,10,1))</calculatedColumnFormula>
    </tableColumn>
    <tableColumn id="2" xr3:uid="{AB5B7508-979F-A64C-A720-521E8DF854F7}" name="Store"/>
    <tableColumn id="3" xr3:uid="{CB0E2E3A-73D7-0F40-9923-16051BD4B58D}" name="city">
      <calculatedColumnFormula>IF(B2="Store J","Roma",IF(B2="Store C","Milano",IF(B2="Store A","Napoli",IF(B2="Store H","Bari","Bologna"))))</calculatedColumnFormula>
    </tableColumn>
    <tableColumn id="4" xr3:uid="{37106018-D454-9149-8956-AB2A156FDFD0}" name="Salesperson"/>
    <tableColumn id="5" xr3:uid="{169C5F7B-91FD-D840-AE5E-4449ED7E2ACA}" name="Product"/>
    <tableColumn id="6" xr3:uid="{6DAF19F6-A828-A04A-B074-48BEDAA6F06A}" name="Quantity"/>
    <tableColumn id="7" xr3:uid="{698B2DF2-5D64-3C46-99E1-FF1010D040B1}" name="Price" dataDxfId="36" dataCellStyle="Valuta"/>
    <tableColumn id="8" xr3:uid="{7BB7BF6B-C795-A542-B77B-200A37B0DA94}" name="Total Sales" dataDxfId="35" dataCellStyle="Valut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4A10-95BE-43F4-8729-C880FE1B5FD2}">
  <sheetPr codeName="Sheet1"/>
  <dimension ref="A1:AC174"/>
  <sheetViews>
    <sheetView showGridLines="0" tabSelected="1" topLeftCell="A62" zoomScale="70" zoomScaleNormal="70" zoomScalePageLayoutView="60" workbookViewId="0">
      <selection activeCell="O5" sqref="O5:T8"/>
    </sheetView>
  </sheetViews>
  <sheetFormatPr baseColWidth="10" defaultColWidth="8.83203125" defaultRowHeight="15" x14ac:dyDescent="0.2"/>
  <cols>
    <col min="8" max="8" width="7.5" customWidth="1"/>
  </cols>
  <sheetData>
    <row r="1" spans="1:29" x14ac:dyDescent="0.2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3"/>
    </row>
    <row r="2" spans="1:29" x14ac:dyDescent="0.2">
      <c r="A2" s="24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25"/>
    </row>
    <row r="3" spans="1:29" x14ac:dyDescent="0.2">
      <c r="A3" s="24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25"/>
    </row>
    <row r="4" spans="1:29" x14ac:dyDescent="0.2">
      <c r="A4" s="24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25"/>
    </row>
    <row r="5" spans="1:29" ht="15" customHeight="1" x14ac:dyDescent="0.2">
      <c r="A5" s="29" t="s">
        <v>57</v>
      </c>
      <c r="B5" s="33"/>
      <c r="C5" s="38">
        <f>GETPIVOTDATA("Total Sales",'Pivot-cities'!$A$3)</f>
        <v>394380</v>
      </c>
      <c r="D5" s="38"/>
      <c r="E5" s="38"/>
      <c r="F5" s="38"/>
      <c r="G5" s="33"/>
      <c r="H5" s="39"/>
      <c r="I5" s="40">
        <f>GETPIVOTDATA("Somma di Quantity",'Pivot-tot-product-sales'!$A$3)</f>
        <v>25169</v>
      </c>
      <c r="J5" s="40"/>
      <c r="K5" s="40"/>
      <c r="L5" s="40"/>
      <c r="M5" s="40"/>
      <c r="N5" s="39"/>
      <c r="O5" s="38">
        <f>'Pivot.tot-income'!E51</f>
        <v>50263</v>
      </c>
      <c r="P5" s="38"/>
      <c r="Q5" s="38"/>
      <c r="R5" s="38"/>
      <c r="S5" s="38"/>
      <c r="T5" s="38"/>
      <c r="U5" s="33"/>
      <c r="V5" s="38">
        <f>MAXA('Pivot.tot-income'!E33:N33)</f>
        <v>45556</v>
      </c>
      <c r="W5" s="38"/>
      <c r="X5" s="38"/>
      <c r="Y5" s="38"/>
      <c r="Z5" s="33"/>
      <c r="AA5" s="33"/>
      <c r="AB5" s="33"/>
      <c r="AC5" s="25"/>
    </row>
    <row r="6" spans="1:29" ht="15" customHeight="1" x14ac:dyDescent="0.2">
      <c r="A6" s="29"/>
      <c r="B6" s="33"/>
      <c r="C6" s="38"/>
      <c r="D6" s="38"/>
      <c r="E6" s="38"/>
      <c r="F6" s="38"/>
      <c r="G6" s="33"/>
      <c r="H6" s="39"/>
      <c r="I6" s="40"/>
      <c r="J6" s="40"/>
      <c r="K6" s="40"/>
      <c r="L6" s="40"/>
      <c r="M6" s="40"/>
      <c r="N6" s="39"/>
      <c r="O6" s="38"/>
      <c r="P6" s="38"/>
      <c r="Q6" s="38"/>
      <c r="R6" s="38"/>
      <c r="S6" s="38"/>
      <c r="T6" s="38"/>
      <c r="U6" s="33"/>
      <c r="V6" s="38"/>
      <c r="W6" s="38"/>
      <c r="X6" s="38"/>
      <c r="Y6" s="38"/>
      <c r="Z6" s="33"/>
      <c r="AA6" s="33"/>
      <c r="AB6" s="33"/>
      <c r="AC6" s="25"/>
    </row>
    <row r="7" spans="1:29" ht="15" customHeight="1" x14ac:dyDescent="0.2">
      <c r="A7" s="29"/>
      <c r="B7" s="33"/>
      <c r="C7" s="38"/>
      <c r="D7" s="38"/>
      <c r="E7" s="38"/>
      <c r="F7" s="38"/>
      <c r="G7" s="33"/>
      <c r="H7" s="39"/>
      <c r="I7" s="40"/>
      <c r="J7" s="40"/>
      <c r="K7" s="40"/>
      <c r="L7" s="40"/>
      <c r="M7" s="40"/>
      <c r="N7" s="39"/>
      <c r="O7" s="38"/>
      <c r="P7" s="38"/>
      <c r="Q7" s="38"/>
      <c r="R7" s="38"/>
      <c r="S7" s="38"/>
      <c r="T7" s="38"/>
      <c r="U7" s="33"/>
      <c r="V7" s="38"/>
      <c r="W7" s="38"/>
      <c r="X7" s="38"/>
      <c r="Y7" s="38"/>
      <c r="Z7" s="33"/>
      <c r="AA7" s="33"/>
      <c r="AB7" s="33"/>
      <c r="AC7" s="25"/>
    </row>
    <row r="8" spans="1:29" ht="15" customHeight="1" x14ac:dyDescent="0.2">
      <c r="A8" s="29"/>
      <c r="B8" s="33"/>
      <c r="C8" s="38"/>
      <c r="D8" s="38"/>
      <c r="E8" s="38"/>
      <c r="F8" s="38"/>
      <c r="G8" s="33"/>
      <c r="H8" s="39"/>
      <c r="I8" s="40"/>
      <c r="J8" s="40"/>
      <c r="K8" s="40"/>
      <c r="L8" s="40"/>
      <c r="M8" s="40"/>
      <c r="N8" s="39"/>
      <c r="O8" s="38"/>
      <c r="P8" s="38"/>
      <c r="Q8" s="38"/>
      <c r="R8" s="38"/>
      <c r="S8" s="38"/>
      <c r="T8" s="38"/>
      <c r="U8" s="33"/>
      <c r="V8" s="38"/>
      <c r="W8" s="38"/>
      <c r="X8" s="38"/>
      <c r="Y8" s="38"/>
      <c r="Z8" s="33"/>
      <c r="AA8" s="33"/>
      <c r="AB8" s="33"/>
      <c r="AC8" s="25"/>
    </row>
    <row r="9" spans="1:29" ht="15" customHeight="1" x14ac:dyDescent="0.2">
      <c r="A9" s="29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25"/>
    </row>
    <row r="10" spans="1:29" x14ac:dyDescent="0.2">
      <c r="A10" s="24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25"/>
    </row>
    <row r="11" spans="1:29" x14ac:dyDescent="0.2">
      <c r="A11" s="24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25"/>
    </row>
    <row r="12" spans="1:29" x14ac:dyDescent="0.2">
      <c r="A12" s="31" t="s">
        <v>59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25"/>
    </row>
    <row r="13" spans="1:29" x14ac:dyDescent="0.2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25"/>
    </row>
    <row r="14" spans="1:29" x14ac:dyDescent="0.2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25"/>
    </row>
    <row r="15" spans="1:29" x14ac:dyDescent="0.2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25"/>
    </row>
    <row r="16" spans="1:29" x14ac:dyDescent="0.2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25"/>
    </row>
    <row r="17" spans="1:29" x14ac:dyDescent="0.2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25"/>
    </row>
    <row r="18" spans="1:29" x14ac:dyDescent="0.2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25"/>
    </row>
    <row r="19" spans="1:29" x14ac:dyDescent="0.2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25"/>
    </row>
    <row r="20" spans="1:29" x14ac:dyDescent="0.2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25"/>
    </row>
    <row r="21" spans="1:29" x14ac:dyDescent="0.2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25"/>
    </row>
    <row r="22" spans="1:29" x14ac:dyDescent="0.2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4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25"/>
    </row>
    <row r="23" spans="1:29" x14ac:dyDescent="0.2">
      <c r="A23" s="2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25"/>
    </row>
    <row r="24" spans="1:29" x14ac:dyDescent="0.2">
      <c r="A24" s="24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25"/>
    </row>
    <row r="25" spans="1:29" x14ac:dyDescent="0.2">
      <c r="A25" s="29" t="s">
        <v>60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25"/>
    </row>
    <row r="26" spans="1:29" x14ac:dyDescent="0.2">
      <c r="A26" s="30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25"/>
    </row>
    <row r="27" spans="1:29" x14ac:dyDescent="0.2">
      <c r="A27" s="30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25"/>
    </row>
    <row r="28" spans="1:29" x14ac:dyDescent="0.2">
      <c r="A28" s="30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25"/>
    </row>
    <row r="29" spans="1:29" x14ac:dyDescent="0.2">
      <c r="A29" s="30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25"/>
    </row>
    <row r="30" spans="1:29" x14ac:dyDescent="0.2">
      <c r="A30" s="30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25"/>
    </row>
    <row r="31" spans="1:29" x14ac:dyDescent="0.2">
      <c r="A31" s="30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25"/>
    </row>
    <row r="32" spans="1:29" x14ac:dyDescent="0.2">
      <c r="A32" s="30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25"/>
    </row>
    <row r="33" spans="1:29" x14ac:dyDescent="0.2">
      <c r="A33" s="30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25"/>
    </row>
    <row r="34" spans="1:29" x14ac:dyDescent="0.2">
      <c r="A34" s="30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25"/>
    </row>
    <row r="35" spans="1:29" x14ac:dyDescent="0.2">
      <c r="A35" s="30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25"/>
    </row>
    <row r="36" spans="1:29" x14ac:dyDescent="0.2">
      <c r="A36" s="30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25"/>
    </row>
    <row r="37" spans="1:29" x14ac:dyDescent="0.2">
      <c r="A37" s="30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25"/>
    </row>
    <row r="38" spans="1:29" x14ac:dyDescent="0.2">
      <c r="A38" s="30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25"/>
    </row>
    <row r="39" spans="1:29" x14ac:dyDescent="0.2">
      <c r="A39" s="30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25"/>
    </row>
    <row r="40" spans="1:29" x14ac:dyDescent="0.2">
      <c r="A40" s="30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25"/>
    </row>
    <row r="41" spans="1:29" x14ac:dyDescent="0.2">
      <c r="A41" s="30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5"/>
    </row>
    <row r="42" spans="1:29" x14ac:dyDescent="0.2">
      <c r="A42" s="30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5"/>
    </row>
    <row r="43" spans="1:29" x14ac:dyDescent="0.2">
      <c r="A43" s="30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5"/>
    </row>
    <row r="44" spans="1:29" x14ac:dyDescent="0.2">
      <c r="A44" s="30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5"/>
    </row>
    <row r="45" spans="1:29" x14ac:dyDescent="0.2">
      <c r="A45" s="30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5"/>
    </row>
    <row r="46" spans="1:29" x14ac:dyDescent="0.2">
      <c r="A46" s="30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25"/>
    </row>
    <row r="47" spans="1:29" x14ac:dyDescent="0.2">
      <c r="A47" s="30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5"/>
    </row>
    <row r="48" spans="1:29" x14ac:dyDescent="0.2">
      <c r="A48" s="30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5"/>
    </row>
    <row r="49" spans="1:29" x14ac:dyDescent="0.2">
      <c r="A49" s="30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25"/>
    </row>
    <row r="50" spans="1:29" x14ac:dyDescent="0.2">
      <c r="A50" s="30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5"/>
    </row>
    <row r="51" spans="1:29" x14ac:dyDescent="0.2">
      <c r="A51" s="29" t="s">
        <v>61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5"/>
    </row>
    <row r="52" spans="1:29" x14ac:dyDescent="0.2">
      <c r="A52" s="29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25"/>
    </row>
    <row r="53" spans="1:29" x14ac:dyDescent="0.2">
      <c r="A53" s="29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5"/>
    </row>
    <row r="54" spans="1:29" x14ac:dyDescent="0.2">
      <c r="A54" s="29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5"/>
    </row>
    <row r="55" spans="1:29" x14ac:dyDescent="0.2">
      <c r="A55" s="29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25"/>
    </row>
    <row r="56" spans="1:29" x14ac:dyDescent="0.2">
      <c r="A56" s="29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25"/>
    </row>
    <row r="57" spans="1:29" x14ac:dyDescent="0.2">
      <c r="A57" s="29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25"/>
    </row>
    <row r="58" spans="1:29" x14ac:dyDescent="0.2">
      <c r="A58" s="29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25"/>
    </row>
    <row r="59" spans="1:29" ht="39" x14ac:dyDescent="0.45">
      <c r="A59" s="29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3"/>
      <c r="AC59" s="25"/>
    </row>
    <row r="60" spans="1:29" ht="39" x14ac:dyDescent="0.45">
      <c r="A60" s="29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3"/>
      <c r="AC60" s="25"/>
    </row>
    <row r="61" spans="1:29" x14ac:dyDescent="0.2">
      <c r="A61" s="29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25"/>
    </row>
    <row r="62" spans="1:29" x14ac:dyDescent="0.2">
      <c r="A62" s="29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25"/>
    </row>
    <row r="63" spans="1:29" x14ac:dyDescent="0.2">
      <c r="A63" s="29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25"/>
    </row>
    <row r="64" spans="1:29" x14ac:dyDescent="0.2">
      <c r="A64" s="29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25"/>
    </row>
    <row r="65" spans="1:29" x14ac:dyDescent="0.2">
      <c r="A65" s="29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25"/>
    </row>
    <row r="66" spans="1:29" x14ac:dyDescent="0.2">
      <c r="A66" s="29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25"/>
    </row>
    <row r="67" spans="1:29" x14ac:dyDescent="0.2">
      <c r="A67" s="29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25"/>
    </row>
    <row r="68" spans="1:29" x14ac:dyDescent="0.2">
      <c r="A68" s="29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25"/>
    </row>
    <row r="69" spans="1:29" x14ac:dyDescent="0.2">
      <c r="A69" s="29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25"/>
    </row>
    <row r="70" spans="1:29" x14ac:dyDescent="0.2">
      <c r="A70" s="29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25"/>
    </row>
    <row r="71" spans="1:29" x14ac:dyDescent="0.2">
      <c r="A71" s="29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25"/>
    </row>
    <row r="72" spans="1:29" x14ac:dyDescent="0.2">
      <c r="A72" s="29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25"/>
    </row>
    <row r="73" spans="1:29" x14ac:dyDescent="0.2">
      <c r="A73" s="29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25"/>
    </row>
    <row r="74" spans="1:29" x14ac:dyDescent="0.2">
      <c r="A74" s="29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25"/>
    </row>
    <row r="75" spans="1:29" x14ac:dyDescent="0.2">
      <c r="A75" s="29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25"/>
    </row>
    <row r="76" spans="1:29" ht="15" customHeight="1" x14ac:dyDescent="0.2">
      <c r="A76" s="29" t="s">
        <v>58</v>
      </c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25"/>
    </row>
    <row r="77" spans="1:29" x14ac:dyDescent="0.2">
      <c r="A77" s="30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25"/>
    </row>
    <row r="78" spans="1:29" x14ac:dyDescent="0.2">
      <c r="A78" s="30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25"/>
    </row>
    <row r="79" spans="1:29" x14ac:dyDescent="0.2">
      <c r="A79" s="30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25"/>
    </row>
    <row r="80" spans="1:29" x14ac:dyDescent="0.2">
      <c r="A80" s="30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25"/>
    </row>
    <row r="81" spans="1:29" x14ac:dyDescent="0.2">
      <c r="A81" s="30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25"/>
    </row>
    <row r="82" spans="1:29" x14ac:dyDescent="0.2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25"/>
    </row>
    <row r="83" spans="1:29" x14ac:dyDescent="0.2">
      <c r="A83" s="30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25"/>
    </row>
    <row r="84" spans="1:29" x14ac:dyDescent="0.2">
      <c r="A84" s="30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25"/>
    </row>
    <row r="85" spans="1:29" x14ac:dyDescent="0.2">
      <c r="A85" s="30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25"/>
    </row>
    <row r="86" spans="1:29" x14ac:dyDescent="0.2">
      <c r="A86" s="30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25"/>
    </row>
    <row r="87" spans="1:29" x14ac:dyDescent="0.2">
      <c r="A87" s="30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25"/>
    </row>
    <row r="88" spans="1:29" x14ac:dyDescent="0.2">
      <c r="A88" s="30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25"/>
    </row>
    <row r="89" spans="1:29" x14ac:dyDescent="0.2">
      <c r="A89" s="30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25"/>
    </row>
    <row r="90" spans="1:29" x14ac:dyDescent="0.2">
      <c r="A90" s="30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25"/>
    </row>
    <row r="91" spans="1:29" x14ac:dyDescent="0.2">
      <c r="A91" s="30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25"/>
    </row>
    <row r="92" spans="1:29" x14ac:dyDescent="0.2">
      <c r="A92" s="30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25"/>
    </row>
    <row r="93" spans="1:29" x14ac:dyDescent="0.2">
      <c r="A93" s="30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25"/>
    </row>
    <row r="94" spans="1:29" x14ac:dyDescent="0.2">
      <c r="A94" s="30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25"/>
    </row>
    <row r="95" spans="1:29" x14ac:dyDescent="0.2">
      <c r="A95" s="30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25"/>
    </row>
    <row r="96" spans="1:29" x14ac:dyDescent="0.2">
      <c r="A96" s="30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25"/>
    </row>
    <row r="97" spans="1:29" x14ac:dyDescent="0.2">
      <c r="A97" s="30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25"/>
    </row>
    <row r="98" spans="1:29" x14ac:dyDescent="0.2">
      <c r="A98" s="30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25"/>
    </row>
    <row r="99" spans="1:29" x14ac:dyDescent="0.2">
      <c r="A99" s="30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25"/>
    </row>
    <row r="100" spans="1:29" x14ac:dyDescent="0.2">
      <c r="A100" s="30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25"/>
    </row>
    <row r="101" spans="1:29" x14ac:dyDescent="0.2">
      <c r="A101" s="30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25"/>
    </row>
    <row r="102" spans="1:29" x14ac:dyDescent="0.2">
      <c r="A102" s="30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25"/>
    </row>
    <row r="103" spans="1:29" x14ac:dyDescent="0.2">
      <c r="A103" s="24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25"/>
    </row>
    <row r="104" spans="1:29" x14ac:dyDescent="0.2">
      <c r="A104" s="24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25"/>
    </row>
    <row r="105" spans="1:29" x14ac:dyDescent="0.2">
      <c r="A105" s="24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25"/>
    </row>
    <row r="106" spans="1:29" x14ac:dyDescent="0.2">
      <c r="A106" s="24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25"/>
    </row>
    <row r="107" spans="1:29" x14ac:dyDescent="0.2">
      <c r="A107" s="29" t="s">
        <v>73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25"/>
    </row>
    <row r="108" spans="1:29" x14ac:dyDescent="0.2">
      <c r="A108" s="30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25"/>
    </row>
    <row r="109" spans="1:29" x14ac:dyDescent="0.2">
      <c r="A109" s="30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25"/>
    </row>
    <row r="110" spans="1:29" x14ac:dyDescent="0.2">
      <c r="A110" s="30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25"/>
    </row>
    <row r="111" spans="1:29" x14ac:dyDescent="0.2">
      <c r="A111" s="30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25"/>
    </row>
    <row r="112" spans="1:29" x14ac:dyDescent="0.2">
      <c r="A112" s="30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25"/>
    </row>
    <row r="113" spans="1:29" x14ac:dyDescent="0.2">
      <c r="A113" s="30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25"/>
    </row>
    <row r="114" spans="1:29" x14ac:dyDescent="0.2">
      <c r="A114" s="30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25"/>
    </row>
    <row r="115" spans="1:29" x14ac:dyDescent="0.2">
      <c r="A115" s="30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25"/>
    </row>
    <row r="116" spans="1:29" x14ac:dyDescent="0.2">
      <c r="A116" s="30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25"/>
    </row>
    <row r="117" spans="1:29" x14ac:dyDescent="0.2">
      <c r="A117" s="30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25"/>
    </row>
    <row r="118" spans="1:29" x14ac:dyDescent="0.2">
      <c r="A118" s="30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25"/>
    </row>
    <row r="119" spans="1:29" x14ac:dyDescent="0.2">
      <c r="A119" s="30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25"/>
    </row>
    <row r="120" spans="1:29" x14ac:dyDescent="0.2">
      <c r="A120" s="30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25"/>
    </row>
    <row r="121" spans="1:29" x14ac:dyDescent="0.2">
      <c r="A121" s="30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25"/>
    </row>
    <row r="122" spans="1:29" x14ac:dyDescent="0.2">
      <c r="A122" s="30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25"/>
    </row>
    <row r="123" spans="1:29" x14ac:dyDescent="0.2">
      <c r="A123" s="30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25"/>
    </row>
    <row r="124" spans="1:29" x14ac:dyDescent="0.2">
      <c r="A124" s="30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25"/>
    </row>
    <row r="125" spans="1:29" x14ac:dyDescent="0.2">
      <c r="A125" s="30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25"/>
    </row>
    <row r="126" spans="1:29" x14ac:dyDescent="0.2">
      <c r="A126" s="30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25"/>
    </row>
    <row r="127" spans="1:29" x14ac:dyDescent="0.2">
      <c r="A127" s="30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25"/>
    </row>
    <row r="128" spans="1:29" x14ac:dyDescent="0.2">
      <c r="A128" s="30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25"/>
    </row>
    <row r="129" spans="1:29" x14ac:dyDescent="0.2">
      <c r="A129" s="30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25"/>
    </row>
    <row r="130" spans="1:29" x14ac:dyDescent="0.2">
      <c r="A130" s="30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25"/>
    </row>
    <row r="131" spans="1:29" x14ac:dyDescent="0.2">
      <c r="A131" s="30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25"/>
    </row>
    <row r="132" spans="1:29" x14ac:dyDescent="0.2">
      <c r="A132" s="30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25"/>
    </row>
    <row r="133" spans="1:29" x14ac:dyDescent="0.2">
      <c r="A133" s="30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25"/>
    </row>
    <row r="134" spans="1:29" x14ac:dyDescent="0.2">
      <c r="A134" s="24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25"/>
    </row>
    <row r="135" spans="1:29" x14ac:dyDescent="0.2">
      <c r="A135" s="24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25"/>
    </row>
    <row r="136" spans="1:29" x14ac:dyDescent="0.2">
      <c r="A136" s="24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25"/>
    </row>
    <row r="137" spans="1:29" x14ac:dyDescent="0.2">
      <c r="A137" s="24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25"/>
    </row>
    <row r="138" spans="1:29" x14ac:dyDescent="0.2">
      <c r="A138" s="24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25"/>
    </row>
    <row r="139" spans="1:29" x14ac:dyDescent="0.2">
      <c r="A139" s="24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25"/>
    </row>
    <row r="140" spans="1:29" x14ac:dyDescent="0.2">
      <c r="A140" s="24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25"/>
    </row>
    <row r="141" spans="1:29" x14ac:dyDescent="0.2">
      <c r="A141" s="2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25"/>
    </row>
    <row r="142" spans="1:29" x14ac:dyDescent="0.2">
      <c r="A142" s="24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25"/>
    </row>
    <row r="143" spans="1:29" x14ac:dyDescent="0.2">
      <c r="A143" s="24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25"/>
    </row>
    <row r="144" spans="1:29" x14ac:dyDescent="0.2">
      <c r="A144" s="24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25"/>
    </row>
    <row r="145" spans="1:29" x14ac:dyDescent="0.2">
      <c r="A145" s="24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25"/>
    </row>
    <row r="146" spans="1:29" x14ac:dyDescent="0.2">
      <c r="A146" s="24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25"/>
    </row>
    <row r="147" spans="1:29" x14ac:dyDescent="0.2">
      <c r="A147" s="24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25"/>
    </row>
    <row r="148" spans="1:29" x14ac:dyDescent="0.2">
      <c r="A148" s="24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25"/>
    </row>
    <row r="149" spans="1:29" x14ac:dyDescent="0.2">
      <c r="A149" s="24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25"/>
    </row>
    <row r="150" spans="1:29" x14ac:dyDescent="0.2">
      <c r="A150" s="24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25"/>
    </row>
    <row r="151" spans="1:29" x14ac:dyDescent="0.2">
      <c r="A151" s="24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25"/>
    </row>
    <row r="152" spans="1:29" x14ac:dyDescent="0.2">
      <c r="A152" s="24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25"/>
    </row>
    <row r="153" spans="1:29" x14ac:dyDescent="0.2">
      <c r="A153" s="24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25"/>
    </row>
    <row r="154" spans="1:29" x14ac:dyDescent="0.2">
      <c r="A154" s="24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25"/>
    </row>
    <row r="155" spans="1:29" x14ac:dyDescent="0.2">
      <c r="A155" s="24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25"/>
    </row>
    <row r="156" spans="1:29" x14ac:dyDescent="0.2">
      <c r="A156" s="24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25"/>
    </row>
    <row r="157" spans="1:29" x14ac:dyDescent="0.2">
      <c r="A157" s="24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25"/>
    </row>
    <row r="158" spans="1:29" x14ac:dyDescent="0.2">
      <c r="A158" s="24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25"/>
    </row>
    <row r="159" spans="1:29" x14ac:dyDescent="0.2">
      <c r="A159" s="24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25"/>
    </row>
    <row r="160" spans="1:29" x14ac:dyDescent="0.2">
      <c r="A160" s="24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25"/>
    </row>
    <row r="161" spans="1:29" x14ac:dyDescent="0.2">
      <c r="A161" s="24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25"/>
    </row>
    <row r="162" spans="1:29" x14ac:dyDescent="0.2">
      <c r="A162" s="24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25"/>
    </row>
    <row r="163" spans="1:29" x14ac:dyDescent="0.2">
      <c r="A163" s="24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25"/>
    </row>
    <row r="164" spans="1:29" x14ac:dyDescent="0.2">
      <c r="A164" s="24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25"/>
    </row>
    <row r="165" spans="1:29" x14ac:dyDescent="0.2">
      <c r="A165" s="24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25"/>
    </row>
    <row r="166" spans="1:29" x14ac:dyDescent="0.2">
      <c r="A166" s="24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25"/>
    </row>
    <row r="167" spans="1:29" x14ac:dyDescent="0.2">
      <c r="A167" s="24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25"/>
    </row>
    <row r="168" spans="1:29" x14ac:dyDescent="0.2">
      <c r="A168" s="24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25"/>
    </row>
    <row r="169" spans="1:29" x14ac:dyDescent="0.2">
      <c r="A169" s="24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25"/>
    </row>
    <row r="170" spans="1:29" x14ac:dyDescent="0.2">
      <c r="A170" s="24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25"/>
    </row>
    <row r="171" spans="1:29" ht="16" thickBot="1" x14ac:dyDescent="0.25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8"/>
    </row>
    <row r="172" spans="1:29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</row>
    <row r="173" spans="1:29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</row>
    <row r="174" spans="1:29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</row>
  </sheetData>
  <mergeCells count="10">
    <mergeCell ref="A107:A133"/>
    <mergeCell ref="V5:Y8"/>
    <mergeCell ref="O5:T8"/>
    <mergeCell ref="I5:M8"/>
    <mergeCell ref="C5:F8"/>
    <mergeCell ref="A76:A102"/>
    <mergeCell ref="A5:A9"/>
    <mergeCell ref="A12:A22"/>
    <mergeCell ref="A25:A50"/>
    <mergeCell ref="A51:A75"/>
  </mergeCells>
  <printOptions headings="1" gridLines="1"/>
  <pageMargins left="0.7" right="0.75" top="0.75" bottom="0.69444444444444398" header="0.3" footer="0.3"/>
  <pageSetup paperSize="9" scale="33" orientation="portrait" r:id="rId1"/>
  <headerFooter>
    <oddHeader>&amp;CDASHBOARD SALES&amp;RGIUSEPPE SCHILLACI EPICODE</oddHeader>
  </headerFooter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857C-1F73-AA45-B94D-9C06FBE064B9}">
  <dimension ref="A1:N29"/>
  <sheetViews>
    <sheetView topLeftCell="D1" workbookViewId="0">
      <selection activeCell="N2" sqref="N2"/>
    </sheetView>
  </sheetViews>
  <sheetFormatPr baseColWidth="10" defaultRowHeight="15" x14ac:dyDescent="0.2"/>
  <cols>
    <col min="10" max="10" width="18.6640625" customWidth="1"/>
    <col min="11" max="11" width="17" customWidth="1"/>
    <col min="13" max="13" width="28.83203125" customWidth="1"/>
    <col min="14" max="14" width="38" customWidth="1"/>
  </cols>
  <sheetData>
    <row r="1" spans="1:14" x14ac:dyDescent="0.2">
      <c r="A1" s="48" t="s">
        <v>79</v>
      </c>
      <c r="B1" s="48" t="s">
        <v>49</v>
      </c>
      <c r="C1" s="48" t="s">
        <v>50</v>
      </c>
      <c r="D1" s="48" t="s">
        <v>51</v>
      </c>
      <c r="E1" s="48" t="s">
        <v>52</v>
      </c>
      <c r="F1" s="49" t="s">
        <v>53</v>
      </c>
      <c r="G1" s="50" t="s">
        <v>80</v>
      </c>
      <c r="H1" s="50" t="s">
        <v>81</v>
      </c>
      <c r="I1" s="49" t="s">
        <v>54</v>
      </c>
      <c r="J1" s="51" t="s">
        <v>82</v>
      </c>
      <c r="K1" s="51" t="s">
        <v>83</v>
      </c>
      <c r="L1" s="51" t="s">
        <v>84</v>
      </c>
      <c r="M1" s="51" t="s">
        <v>85</v>
      </c>
      <c r="N1" s="51" t="s">
        <v>86</v>
      </c>
    </row>
    <row r="2" spans="1:14" x14ac:dyDescent="0.2">
      <c r="A2" s="52" t="s">
        <v>87</v>
      </c>
      <c r="B2" s="53">
        <v>31171</v>
      </c>
      <c r="C2" s="54">
        <v>41796</v>
      </c>
      <c r="D2" s="52" t="s">
        <v>88</v>
      </c>
      <c r="E2" s="14">
        <v>1676</v>
      </c>
      <c r="F2" s="55">
        <f ca="1">INT(YEARFRAC(B2,TODAY(),3))</f>
        <v>37</v>
      </c>
      <c r="G2" s="55">
        <f ca="1">INT(YEARFRAC(B2,TODAY(),3))</f>
        <v>37</v>
      </c>
      <c r="H2" s="55">
        <f ca="1">YEAR(TODAY())-YEAR(B2)</f>
        <v>37</v>
      </c>
      <c r="I2" s="55">
        <f ca="1">INT(YEARFRAC(C2,TODAY(),3))</f>
        <v>8</v>
      </c>
      <c r="J2" s="55">
        <f ca="1">NETWORKDAYS.INTL(C2,TODAY(),1)</f>
        <v>2186</v>
      </c>
      <c r="K2" s="55">
        <f ca="1">DATEDIF(C2,TODAY(),"y")</f>
        <v>8</v>
      </c>
      <c r="L2" s="55">
        <f ca="1">DATEDIF(C2,TODAY(),"ym")</f>
        <v>4</v>
      </c>
      <c r="M2" s="55" t="str">
        <f ca="1">K2&amp;" anni "&amp;L2&amp;" mesi "&amp;(C2-DATE(YEAR(C2),MONTH(C2),1))&amp;" giorni"</f>
        <v>8 anni 4 mesi 5 giorni</v>
      </c>
      <c r="N2" t="str">
        <f ca="1">DATEDIF(C2,TODAY(),"y")&amp;" anni "&amp;DATEDIF(C2,TODAY(),"ym")&amp;" mesi "&amp;(C2-DATE(YEAR(C2),MONTH(C2),1))&amp;" giorni"</f>
        <v>8 anni 4 mesi 5 giorni</v>
      </c>
    </row>
    <row r="3" spans="1:14" x14ac:dyDescent="0.2">
      <c r="A3" s="56" t="s">
        <v>89</v>
      </c>
      <c r="B3" s="57">
        <v>35776</v>
      </c>
      <c r="C3" s="57">
        <v>43466</v>
      </c>
      <c r="D3" s="56" t="s">
        <v>88</v>
      </c>
      <c r="E3" s="18">
        <v>1252</v>
      </c>
      <c r="F3" s="55">
        <f t="shared" ref="F3:F29" ca="1" si="0">INT(YEARFRAC(B3,TODAY(),3))</f>
        <v>24</v>
      </c>
      <c r="G3" s="55">
        <f t="shared" ref="G3:G29" ca="1" si="1">INT(YEARFRAC(B3,TODAY(),3))</f>
        <v>24</v>
      </c>
      <c r="H3" s="55">
        <f t="shared" ref="H3:H29" ca="1" si="2">YEAR(TODAY())-YEAR(B3)</f>
        <v>25</v>
      </c>
      <c r="I3" s="55">
        <f t="shared" ref="I3:I29" ca="1" si="3">INT(YEARFRAC(C3,TODAY(),3))</f>
        <v>3</v>
      </c>
      <c r="J3" s="55">
        <f t="shared" ref="J3:J29" ca="1" si="4">NETWORKDAYS.INTL(C3,TODAY(),1)</f>
        <v>994</v>
      </c>
      <c r="K3" s="55">
        <f t="shared" ref="K3:K29" ca="1" si="5">DATEDIF(C3,TODAY(),"y")</f>
        <v>3</v>
      </c>
      <c r="L3" s="55">
        <f t="shared" ref="L3:L29" ca="1" si="6">DATEDIF(C3,TODAY(),"ym")</f>
        <v>9</v>
      </c>
      <c r="M3" s="55" t="str">
        <f t="shared" ref="M3:M29" ca="1" si="7">K3&amp;" anni "&amp;L3&amp;" mesi "&amp;(C3-DATE(YEAR(C3),MONTH(C3),1))&amp;" giorni"</f>
        <v>3 anni 9 mesi 0 giorni</v>
      </c>
      <c r="N3" t="str">
        <f t="shared" ref="N3:N29" ca="1" si="8">DATEDIF(C3,TODAY(),"y")&amp;" anni "&amp;DATEDIF(C3,TODAY(),"ym")&amp;" mesi "&amp;(C3-DATE(YEAR(C3),MONTH(C3),1))&amp;" giorni"</f>
        <v>3 anni 9 mesi 0 giorni</v>
      </c>
    </row>
    <row r="4" spans="1:14" x14ac:dyDescent="0.2">
      <c r="A4" s="56" t="s">
        <v>90</v>
      </c>
      <c r="B4" s="58">
        <v>30674</v>
      </c>
      <c r="C4" s="58">
        <v>39453</v>
      </c>
      <c r="D4" s="56" t="s">
        <v>91</v>
      </c>
      <c r="E4" s="20">
        <v>1650</v>
      </c>
      <c r="F4" s="55">
        <f t="shared" ca="1" si="0"/>
        <v>38</v>
      </c>
      <c r="G4" s="55">
        <f t="shared" ca="1" si="1"/>
        <v>38</v>
      </c>
      <c r="H4" s="55">
        <f t="shared" ca="1" si="2"/>
        <v>39</v>
      </c>
      <c r="I4" s="55">
        <f t="shared" ca="1" si="3"/>
        <v>14</v>
      </c>
      <c r="J4" s="55">
        <f t="shared" ca="1" si="4"/>
        <v>3860</v>
      </c>
      <c r="K4" s="55">
        <f t="shared" ca="1" si="5"/>
        <v>14</v>
      </c>
      <c r="L4" s="55">
        <f t="shared" ca="1" si="6"/>
        <v>9</v>
      </c>
      <c r="M4" s="55" t="str">
        <f t="shared" ca="1" si="7"/>
        <v>14 anni 9 mesi 5 giorni</v>
      </c>
      <c r="N4" t="str">
        <f t="shared" ca="1" si="8"/>
        <v>14 anni 9 mesi 5 giorni</v>
      </c>
    </row>
    <row r="5" spans="1:14" x14ac:dyDescent="0.2">
      <c r="A5" s="56" t="s">
        <v>92</v>
      </c>
      <c r="B5" s="57">
        <v>32906</v>
      </c>
      <c r="C5" s="57">
        <v>43831</v>
      </c>
      <c r="D5" s="56" t="s">
        <v>88</v>
      </c>
      <c r="E5" s="18">
        <v>1250</v>
      </c>
      <c r="F5" s="55">
        <f t="shared" ca="1" si="0"/>
        <v>32</v>
      </c>
      <c r="G5" s="55">
        <f t="shared" ca="1" si="1"/>
        <v>32</v>
      </c>
      <c r="H5" s="55">
        <f t="shared" ca="1" si="2"/>
        <v>32</v>
      </c>
      <c r="I5" s="55">
        <f t="shared" ca="1" si="3"/>
        <v>2</v>
      </c>
      <c r="J5" s="55">
        <f t="shared" ca="1" si="4"/>
        <v>733</v>
      </c>
      <c r="K5" s="55">
        <f t="shared" ca="1" si="5"/>
        <v>2</v>
      </c>
      <c r="L5" s="55">
        <f t="shared" ca="1" si="6"/>
        <v>9</v>
      </c>
      <c r="M5" s="55" t="str">
        <f t="shared" ca="1" si="7"/>
        <v>2 anni 9 mesi 0 giorni</v>
      </c>
      <c r="N5" t="str">
        <f t="shared" ca="1" si="8"/>
        <v>2 anni 9 mesi 0 giorni</v>
      </c>
    </row>
    <row r="6" spans="1:14" x14ac:dyDescent="0.2">
      <c r="A6" s="56" t="s">
        <v>93</v>
      </c>
      <c r="B6" s="58">
        <v>20611</v>
      </c>
      <c r="C6" s="58">
        <v>31872</v>
      </c>
      <c r="D6" s="56" t="s">
        <v>94</v>
      </c>
      <c r="E6" s="20">
        <v>3680</v>
      </c>
      <c r="F6" s="55">
        <f t="shared" ca="1" si="0"/>
        <v>66</v>
      </c>
      <c r="G6" s="55">
        <f t="shared" ca="1" si="1"/>
        <v>66</v>
      </c>
      <c r="H6" s="55">
        <f t="shared" ca="1" si="2"/>
        <v>66</v>
      </c>
      <c r="I6" s="55">
        <f t="shared" ca="1" si="3"/>
        <v>35</v>
      </c>
      <c r="J6" s="55">
        <f t="shared" ca="1" si="4"/>
        <v>9275</v>
      </c>
      <c r="K6" s="55">
        <f t="shared" ca="1" si="5"/>
        <v>35</v>
      </c>
      <c r="L6" s="55">
        <f t="shared" ca="1" si="6"/>
        <v>6</v>
      </c>
      <c r="M6" s="55" t="str">
        <f t="shared" ca="1" si="7"/>
        <v>35 anni 6 mesi 4 giorni</v>
      </c>
      <c r="N6" t="str">
        <f t="shared" ca="1" si="8"/>
        <v>35 anni 6 mesi 4 giorni</v>
      </c>
    </row>
    <row r="7" spans="1:14" x14ac:dyDescent="0.2">
      <c r="A7" s="56" t="s">
        <v>95</v>
      </c>
      <c r="B7" s="58">
        <v>31053</v>
      </c>
      <c r="C7" s="58">
        <v>40303</v>
      </c>
      <c r="D7" s="56" t="s">
        <v>88</v>
      </c>
      <c r="E7" s="20">
        <v>1623</v>
      </c>
      <c r="F7" s="55">
        <f t="shared" ca="1" si="0"/>
        <v>37</v>
      </c>
      <c r="G7" s="55">
        <f t="shared" ca="1" si="1"/>
        <v>37</v>
      </c>
      <c r="H7" s="55">
        <f t="shared" ca="1" si="2"/>
        <v>37</v>
      </c>
      <c r="I7" s="55">
        <f t="shared" ca="1" si="3"/>
        <v>12</v>
      </c>
      <c r="J7" s="55">
        <f t="shared" ca="1" si="4"/>
        <v>3253</v>
      </c>
      <c r="K7" s="55">
        <f t="shared" ca="1" si="5"/>
        <v>12</v>
      </c>
      <c r="L7" s="55">
        <f t="shared" ca="1" si="6"/>
        <v>5</v>
      </c>
      <c r="M7" s="55" t="str">
        <f t="shared" ca="1" si="7"/>
        <v>12 anni 5 mesi 4 giorni</v>
      </c>
      <c r="N7" t="str">
        <f t="shared" ca="1" si="8"/>
        <v>12 anni 5 mesi 4 giorni</v>
      </c>
    </row>
    <row r="8" spans="1:14" x14ac:dyDescent="0.2">
      <c r="A8" s="56" t="s">
        <v>96</v>
      </c>
      <c r="B8" s="58">
        <v>33657</v>
      </c>
      <c r="C8" s="58">
        <v>40548</v>
      </c>
      <c r="D8" s="56" t="s">
        <v>97</v>
      </c>
      <c r="E8" s="20">
        <v>2584</v>
      </c>
      <c r="F8" s="55">
        <f t="shared" ca="1" si="0"/>
        <v>30</v>
      </c>
      <c r="G8" s="55">
        <f t="shared" ca="1" si="1"/>
        <v>30</v>
      </c>
      <c r="H8" s="55">
        <f t="shared" ca="1" si="2"/>
        <v>30</v>
      </c>
      <c r="I8" s="55">
        <f t="shared" ca="1" si="3"/>
        <v>11</v>
      </c>
      <c r="J8" s="55">
        <f t="shared" ca="1" si="4"/>
        <v>3078</v>
      </c>
      <c r="K8" s="55">
        <f t="shared" ca="1" si="5"/>
        <v>11</v>
      </c>
      <c r="L8" s="55">
        <f t="shared" ca="1" si="6"/>
        <v>9</v>
      </c>
      <c r="M8" s="55" t="str">
        <f t="shared" ca="1" si="7"/>
        <v>11 anni 9 mesi 4 giorni</v>
      </c>
      <c r="N8" t="str">
        <f t="shared" ca="1" si="8"/>
        <v>11 anni 9 mesi 4 giorni</v>
      </c>
    </row>
    <row r="9" spans="1:14" x14ac:dyDescent="0.2">
      <c r="A9" s="56" t="s">
        <v>98</v>
      </c>
      <c r="B9" s="58">
        <v>34399</v>
      </c>
      <c r="C9" s="58">
        <v>43022</v>
      </c>
      <c r="D9" s="56" t="s">
        <v>91</v>
      </c>
      <c r="E9" s="20">
        <v>1280</v>
      </c>
      <c r="F9" s="55">
        <f t="shared" ca="1" si="0"/>
        <v>28</v>
      </c>
      <c r="G9" s="55">
        <f t="shared" ca="1" si="1"/>
        <v>28</v>
      </c>
      <c r="H9" s="55">
        <f t="shared" ca="1" si="2"/>
        <v>28</v>
      </c>
      <c r="I9" s="55">
        <f t="shared" ca="1" si="3"/>
        <v>5</v>
      </c>
      <c r="J9" s="55">
        <f t="shared" ca="1" si="4"/>
        <v>1310</v>
      </c>
      <c r="K9" s="55">
        <f t="shared" ca="1" si="5"/>
        <v>5</v>
      </c>
      <c r="L9" s="55">
        <f t="shared" ca="1" si="6"/>
        <v>0</v>
      </c>
      <c r="M9" s="55" t="str">
        <f t="shared" ca="1" si="7"/>
        <v>5 anni 0 mesi 13 giorni</v>
      </c>
      <c r="N9" t="str">
        <f t="shared" ca="1" si="8"/>
        <v>5 anni 0 mesi 13 giorni</v>
      </c>
    </row>
    <row r="10" spans="1:14" x14ac:dyDescent="0.2">
      <c r="A10" s="56" t="s">
        <v>99</v>
      </c>
      <c r="B10" s="58">
        <v>22207</v>
      </c>
      <c r="C10" s="58">
        <v>35313</v>
      </c>
      <c r="D10" s="56" t="s">
        <v>88</v>
      </c>
      <c r="E10" s="20">
        <v>1750</v>
      </c>
      <c r="F10" s="55">
        <f t="shared" ca="1" si="0"/>
        <v>62</v>
      </c>
      <c r="G10" s="55">
        <f t="shared" ca="1" si="1"/>
        <v>62</v>
      </c>
      <c r="H10" s="55">
        <f t="shared" ca="1" si="2"/>
        <v>62</v>
      </c>
      <c r="I10" s="55">
        <f t="shared" ca="1" si="3"/>
        <v>26</v>
      </c>
      <c r="J10" s="55">
        <f t="shared" ca="1" si="4"/>
        <v>6817</v>
      </c>
      <c r="K10" s="55">
        <f t="shared" ca="1" si="5"/>
        <v>26</v>
      </c>
      <c r="L10" s="55">
        <f t="shared" ca="1" si="6"/>
        <v>1</v>
      </c>
      <c r="M10" s="55" t="str">
        <f t="shared" ca="1" si="7"/>
        <v>26 anni 1 mesi 4 giorni</v>
      </c>
      <c r="N10" t="str">
        <f t="shared" ca="1" si="8"/>
        <v>26 anni 1 mesi 4 giorni</v>
      </c>
    </row>
    <row r="11" spans="1:14" x14ac:dyDescent="0.2">
      <c r="A11" s="56" t="s">
        <v>100</v>
      </c>
      <c r="B11" s="58">
        <v>32868</v>
      </c>
      <c r="C11" s="58">
        <v>41279</v>
      </c>
      <c r="D11" s="56" t="s">
        <v>88</v>
      </c>
      <c r="E11" s="20">
        <v>1476</v>
      </c>
      <c r="F11" s="55">
        <f t="shared" ca="1" si="0"/>
        <v>32</v>
      </c>
      <c r="G11" s="55">
        <f t="shared" ca="1" si="1"/>
        <v>32</v>
      </c>
      <c r="H11" s="55">
        <f t="shared" ca="1" si="2"/>
        <v>33</v>
      </c>
      <c r="I11" s="55">
        <f t="shared" ca="1" si="3"/>
        <v>9</v>
      </c>
      <c r="J11" s="55">
        <f t="shared" ca="1" si="4"/>
        <v>2555</v>
      </c>
      <c r="K11" s="55">
        <f t="shared" ca="1" si="5"/>
        <v>9</v>
      </c>
      <c r="L11" s="55">
        <f t="shared" ca="1" si="6"/>
        <v>9</v>
      </c>
      <c r="M11" s="55" t="str">
        <f t="shared" ca="1" si="7"/>
        <v>9 anni 9 mesi 4 giorni</v>
      </c>
      <c r="N11" t="str">
        <f t="shared" ca="1" si="8"/>
        <v>9 anni 9 mesi 4 giorni</v>
      </c>
    </row>
    <row r="12" spans="1:14" x14ac:dyDescent="0.2">
      <c r="A12" s="56" t="s">
        <v>101</v>
      </c>
      <c r="B12" s="58">
        <v>25264</v>
      </c>
      <c r="C12" s="58">
        <v>32999</v>
      </c>
      <c r="D12" s="56" t="s">
        <v>94</v>
      </c>
      <c r="E12" s="20">
        <v>3277</v>
      </c>
      <c r="F12" s="55">
        <f t="shared" ca="1" si="0"/>
        <v>53</v>
      </c>
      <c r="G12" s="55">
        <f t="shared" ca="1" si="1"/>
        <v>53</v>
      </c>
      <c r="H12" s="55">
        <f t="shared" ca="1" si="2"/>
        <v>53</v>
      </c>
      <c r="I12" s="55">
        <f t="shared" ca="1" si="3"/>
        <v>32</v>
      </c>
      <c r="J12" s="55">
        <f t="shared" ca="1" si="4"/>
        <v>8470</v>
      </c>
      <c r="K12" s="55">
        <f t="shared" ca="1" si="5"/>
        <v>32</v>
      </c>
      <c r="L12" s="55">
        <f t="shared" ca="1" si="6"/>
        <v>5</v>
      </c>
      <c r="M12" s="55" t="str">
        <f t="shared" ca="1" si="7"/>
        <v>32 anni 5 mesi 5 giorni</v>
      </c>
      <c r="N12" t="str">
        <f t="shared" ca="1" si="8"/>
        <v>32 anni 5 mesi 5 giorni</v>
      </c>
    </row>
    <row r="13" spans="1:14" x14ac:dyDescent="0.2">
      <c r="A13" s="56" t="s">
        <v>102</v>
      </c>
      <c r="B13" s="58">
        <v>24583</v>
      </c>
      <c r="C13" s="58">
        <v>36165</v>
      </c>
      <c r="D13" s="56" t="s">
        <v>88</v>
      </c>
      <c r="E13" s="20">
        <v>1670</v>
      </c>
      <c r="F13" s="55">
        <f t="shared" ca="1" si="0"/>
        <v>55</v>
      </c>
      <c r="G13" s="55">
        <f t="shared" ca="1" si="1"/>
        <v>55</v>
      </c>
      <c r="H13" s="55">
        <f t="shared" ca="1" si="2"/>
        <v>55</v>
      </c>
      <c r="I13" s="55">
        <f t="shared" ca="1" si="3"/>
        <v>23</v>
      </c>
      <c r="J13" s="55">
        <f t="shared" ca="1" si="4"/>
        <v>6209</v>
      </c>
      <c r="K13" s="55">
        <f t="shared" ca="1" si="5"/>
        <v>23</v>
      </c>
      <c r="L13" s="55">
        <f t="shared" ca="1" si="6"/>
        <v>9</v>
      </c>
      <c r="M13" s="55" t="str">
        <f t="shared" ca="1" si="7"/>
        <v>23 anni 9 mesi 4 giorni</v>
      </c>
      <c r="N13" t="str">
        <f t="shared" ca="1" si="8"/>
        <v>23 anni 9 mesi 4 giorni</v>
      </c>
    </row>
    <row r="14" spans="1:14" x14ac:dyDescent="0.2">
      <c r="A14" s="56" t="s">
        <v>103</v>
      </c>
      <c r="B14" s="57">
        <v>32894</v>
      </c>
      <c r="C14" s="57">
        <v>42856</v>
      </c>
      <c r="D14" s="56" t="s">
        <v>88</v>
      </c>
      <c r="E14" s="18">
        <v>1340</v>
      </c>
      <c r="F14" s="55">
        <f t="shared" ca="1" si="0"/>
        <v>32</v>
      </c>
      <c r="G14" s="55">
        <f t="shared" ca="1" si="1"/>
        <v>32</v>
      </c>
      <c r="H14" s="55">
        <f t="shared" ca="1" si="2"/>
        <v>32</v>
      </c>
      <c r="I14" s="55">
        <f t="shared" ca="1" si="3"/>
        <v>5</v>
      </c>
      <c r="J14" s="55">
        <f t="shared" ca="1" si="4"/>
        <v>1430</v>
      </c>
      <c r="K14" s="55">
        <f t="shared" ca="1" si="5"/>
        <v>5</v>
      </c>
      <c r="L14" s="55">
        <f t="shared" ca="1" si="6"/>
        <v>5</v>
      </c>
      <c r="M14" s="55" t="str">
        <f t="shared" ca="1" si="7"/>
        <v>5 anni 5 mesi 0 giorni</v>
      </c>
      <c r="N14" t="str">
        <f t="shared" ca="1" si="8"/>
        <v>5 anni 5 mesi 0 giorni</v>
      </c>
    </row>
    <row r="15" spans="1:14" x14ac:dyDescent="0.2">
      <c r="A15" s="56" t="s">
        <v>104</v>
      </c>
      <c r="B15" s="58">
        <v>28089</v>
      </c>
      <c r="C15" s="58">
        <v>36531</v>
      </c>
      <c r="D15" s="56" t="s">
        <v>91</v>
      </c>
      <c r="E15" s="20">
        <v>1599</v>
      </c>
      <c r="F15" s="55">
        <f t="shared" ca="1" si="0"/>
        <v>45</v>
      </c>
      <c r="G15" s="55">
        <f t="shared" ca="1" si="1"/>
        <v>45</v>
      </c>
      <c r="H15" s="55">
        <f t="shared" ca="1" si="2"/>
        <v>46</v>
      </c>
      <c r="I15" s="55">
        <f t="shared" ca="1" si="3"/>
        <v>22</v>
      </c>
      <c r="J15" s="55">
        <f t="shared" ca="1" si="4"/>
        <v>5947</v>
      </c>
      <c r="K15" s="55">
        <f t="shared" ca="1" si="5"/>
        <v>22</v>
      </c>
      <c r="L15" s="55">
        <f t="shared" ca="1" si="6"/>
        <v>9</v>
      </c>
      <c r="M15" s="55" t="str">
        <f t="shared" ca="1" si="7"/>
        <v>22 anni 9 mesi 5 giorni</v>
      </c>
      <c r="N15" t="str">
        <f t="shared" ca="1" si="8"/>
        <v>22 anni 9 mesi 5 giorni</v>
      </c>
    </row>
    <row r="16" spans="1:14" x14ac:dyDescent="0.2">
      <c r="A16" s="56" t="s">
        <v>105</v>
      </c>
      <c r="B16" s="58">
        <v>34930</v>
      </c>
      <c r="C16" s="58">
        <v>42374</v>
      </c>
      <c r="D16" s="56" t="s">
        <v>88</v>
      </c>
      <c r="E16" s="20">
        <v>1414</v>
      </c>
      <c r="F16" s="55">
        <f t="shared" ca="1" si="0"/>
        <v>27</v>
      </c>
      <c r="G16" s="55">
        <f t="shared" ca="1" si="1"/>
        <v>27</v>
      </c>
      <c r="H16" s="55">
        <f t="shared" ca="1" si="2"/>
        <v>27</v>
      </c>
      <c r="I16" s="55">
        <f t="shared" ca="1" si="3"/>
        <v>6</v>
      </c>
      <c r="J16" s="55">
        <f t="shared" ca="1" si="4"/>
        <v>1774</v>
      </c>
      <c r="K16" s="55">
        <f t="shared" ca="1" si="5"/>
        <v>6</v>
      </c>
      <c r="L16" s="55">
        <f t="shared" ca="1" si="6"/>
        <v>9</v>
      </c>
      <c r="M16" s="55" t="str">
        <f t="shared" ca="1" si="7"/>
        <v>6 anni 9 mesi 4 giorni</v>
      </c>
      <c r="N16" t="str">
        <f t="shared" ca="1" si="8"/>
        <v>6 anni 9 mesi 4 giorni</v>
      </c>
    </row>
    <row r="17" spans="1:14" x14ac:dyDescent="0.2">
      <c r="A17" s="56" t="s">
        <v>106</v>
      </c>
      <c r="B17" s="58">
        <v>31736</v>
      </c>
      <c r="C17" s="58">
        <v>40548</v>
      </c>
      <c r="D17" s="56" t="s">
        <v>91</v>
      </c>
      <c r="E17" s="20">
        <v>1537</v>
      </c>
      <c r="F17" s="55">
        <f t="shared" ca="1" si="0"/>
        <v>35</v>
      </c>
      <c r="G17" s="55">
        <f t="shared" ca="1" si="1"/>
        <v>35</v>
      </c>
      <c r="H17" s="55">
        <f t="shared" ca="1" si="2"/>
        <v>36</v>
      </c>
      <c r="I17" s="55">
        <f t="shared" ca="1" si="3"/>
        <v>11</v>
      </c>
      <c r="J17" s="55">
        <f t="shared" ca="1" si="4"/>
        <v>3078</v>
      </c>
      <c r="K17" s="55">
        <f t="shared" ca="1" si="5"/>
        <v>11</v>
      </c>
      <c r="L17" s="55">
        <f t="shared" ca="1" si="6"/>
        <v>9</v>
      </c>
      <c r="M17" s="55" t="str">
        <f t="shared" ca="1" si="7"/>
        <v>11 anni 9 mesi 4 giorni</v>
      </c>
      <c r="N17" t="str">
        <f t="shared" ca="1" si="8"/>
        <v>11 anni 9 mesi 4 giorni</v>
      </c>
    </row>
    <row r="18" spans="1:14" x14ac:dyDescent="0.2">
      <c r="A18" s="56" t="s">
        <v>107</v>
      </c>
      <c r="B18" s="58">
        <v>29106</v>
      </c>
      <c r="C18" s="58">
        <v>37261</v>
      </c>
      <c r="D18" s="56" t="s">
        <v>88</v>
      </c>
      <c r="E18" s="20">
        <v>2152</v>
      </c>
      <c r="F18" s="55">
        <f t="shared" ca="1" si="0"/>
        <v>43</v>
      </c>
      <c r="G18" s="55">
        <f t="shared" ca="1" si="1"/>
        <v>43</v>
      </c>
      <c r="H18" s="55">
        <f t="shared" ca="1" si="2"/>
        <v>43</v>
      </c>
      <c r="I18" s="55">
        <f t="shared" ca="1" si="3"/>
        <v>20</v>
      </c>
      <c r="J18" s="55">
        <f t="shared" ca="1" si="4"/>
        <v>5425</v>
      </c>
      <c r="K18" s="55">
        <f t="shared" ca="1" si="5"/>
        <v>20</v>
      </c>
      <c r="L18" s="55">
        <f t="shared" ca="1" si="6"/>
        <v>9</v>
      </c>
      <c r="M18" s="55" t="str">
        <f t="shared" ca="1" si="7"/>
        <v>20 anni 9 mesi 4 giorni</v>
      </c>
      <c r="N18" t="str">
        <f t="shared" ca="1" si="8"/>
        <v>20 anni 9 mesi 4 giorni</v>
      </c>
    </row>
    <row r="19" spans="1:14" x14ac:dyDescent="0.2">
      <c r="A19" s="56" t="s">
        <v>108</v>
      </c>
      <c r="B19" s="57">
        <v>34431</v>
      </c>
      <c r="C19" s="57">
        <v>43831</v>
      </c>
      <c r="D19" s="56" t="s">
        <v>88</v>
      </c>
      <c r="E19" s="18">
        <v>1250</v>
      </c>
      <c r="F19" s="55">
        <f t="shared" ca="1" si="0"/>
        <v>28</v>
      </c>
      <c r="G19" s="55">
        <f t="shared" ca="1" si="1"/>
        <v>28</v>
      </c>
      <c r="H19" s="55">
        <f t="shared" ca="1" si="2"/>
        <v>28</v>
      </c>
      <c r="I19" s="55">
        <f t="shared" ca="1" si="3"/>
        <v>2</v>
      </c>
      <c r="J19" s="55">
        <f t="shared" ca="1" si="4"/>
        <v>733</v>
      </c>
      <c r="K19" s="55">
        <f t="shared" ca="1" si="5"/>
        <v>2</v>
      </c>
      <c r="L19" s="55">
        <f t="shared" ca="1" si="6"/>
        <v>9</v>
      </c>
      <c r="M19" s="55" t="str">
        <f t="shared" ca="1" si="7"/>
        <v>2 anni 9 mesi 0 giorni</v>
      </c>
      <c r="N19" t="str">
        <f t="shared" ca="1" si="8"/>
        <v>2 anni 9 mesi 0 giorni</v>
      </c>
    </row>
    <row r="20" spans="1:14" x14ac:dyDescent="0.2">
      <c r="A20" s="56" t="s">
        <v>109</v>
      </c>
      <c r="B20" s="57">
        <v>33654</v>
      </c>
      <c r="C20" s="57">
        <v>42826</v>
      </c>
      <c r="D20" s="56" t="s">
        <v>88</v>
      </c>
      <c r="E20" s="18">
        <v>1370</v>
      </c>
      <c r="F20" s="55">
        <f t="shared" ca="1" si="0"/>
        <v>30</v>
      </c>
      <c r="G20" s="55">
        <f t="shared" ca="1" si="1"/>
        <v>30</v>
      </c>
      <c r="H20" s="55">
        <f t="shared" ca="1" si="2"/>
        <v>30</v>
      </c>
      <c r="I20" s="55">
        <f t="shared" ca="1" si="3"/>
        <v>5</v>
      </c>
      <c r="J20" s="55">
        <f t="shared" ca="1" si="4"/>
        <v>1450</v>
      </c>
      <c r="K20" s="55">
        <f t="shared" ca="1" si="5"/>
        <v>5</v>
      </c>
      <c r="L20" s="55">
        <f t="shared" ca="1" si="6"/>
        <v>6</v>
      </c>
      <c r="M20" s="55" t="str">
        <f t="shared" ca="1" si="7"/>
        <v>5 anni 6 mesi 0 giorni</v>
      </c>
      <c r="N20" t="str">
        <f t="shared" ca="1" si="8"/>
        <v>5 anni 6 mesi 0 giorni</v>
      </c>
    </row>
    <row r="21" spans="1:14" x14ac:dyDescent="0.2">
      <c r="A21" s="56" t="s">
        <v>110</v>
      </c>
      <c r="B21" s="57">
        <v>32996</v>
      </c>
      <c r="C21" s="57">
        <v>43252</v>
      </c>
      <c r="D21" s="56" t="s">
        <v>88</v>
      </c>
      <c r="E21" s="18">
        <v>1310</v>
      </c>
      <c r="F21" s="55">
        <f t="shared" ca="1" si="0"/>
        <v>32</v>
      </c>
      <c r="G21" s="55">
        <f t="shared" ca="1" si="1"/>
        <v>32</v>
      </c>
      <c r="H21" s="55">
        <f t="shared" ca="1" si="2"/>
        <v>32</v>
      </c>
      <c r="I21" s="55">
        <f t="shared" ca="1" si="3"/>
        <v>4</v>
      </c>
      <c r="J21" s="55">
        <f t="shared" ca="1" si="4"/>
        <v>1146</v>
      </c>
      <c r="K21" s="55">
        <f t="shared" ca="1" si="5"/>
        <v>4</v>
      </c>
      <c r="L21" s="55">
        <f t="shared" ca="1" si="6"/>
        <v>4</v>
      </c>
      <c r="M21" s="55" t="str">
        <f t="shared" ca="1" si="7"/>
        <v>4 anni 4 mesi 0 giorni</v>
      </c>
      <c r="N21" t="str">
        <f t="shared" ca="1" si="8"/>
        <v>4 anni 4 mesi 0 giorni</v>
      </c>
    </row>
    <row r="22" spans="1:14" x14ac:dyDescent="0.2">
      <c r="A22" s="56" t="s">
        <v>111</v>
      </c>
      <c r="B22" s="57">
        <v>36540</v>
      </c>
      <c r="C22" s="57">
        <v>44086</v>
      </c>
      <c r="D22" s="56" t="s">
        <v>88</v>
      </c>
      <c r="E22" s="18">
        <v>1230</v>
      </c>
      <c r="F22" s="55">
        <f t="shared" ca="1" si="0"/>
        <v>22</v>
      </c>
      <c r="G22" s="55">
        <f t="shared" ca="1" si="1"/>
        <v>22</v>
      </c>
      <c r="H22" s="55">
        <f t="shared" ca="1" si="2"/>
        <v>22</v>
      </c>
      <c r="I22" s="55">
        <f t="shared" ca="1" si="3"/>
        <v>2</v>
      </c>
      <c r="J22" s="55">
        <f t="shared" ca="1" si="4"/>
        <v>550</v>
      </c>
      <c r="K22" s="55">
        <f t="shared" ca="1" si="5"/>
        <v>2</v>
      </c>
      <c r="L22" s="55">
        <f t="shared" ca="1" si="6"/>
        <v>1</v>
      </c>
      <c r="M22" s="55" t="str">
        <f t="shared" ca="1" si="7"/>
        <v>2 anni 1 mesi 11 giorni</v>
      </c>
      <c r="N22" t="str">
        <f t="shared" ca="1" si="8"/>
        <v>2 anni 1 mesi 11 giorni</v>
      </c>
    </row>
    <row r="23" spans="1:14" x14ac:dyDescent="0.2">
      <c r="A23" s="56" t="s">
        <v>112</v>
      </c>
      <c r="B23" s="58">
        <v>30415</v>
      </c>
      <c r="C23" s="58">
        <v>39453</v>
      </c>
      <c r="D23" s="56" t="s">
        <v>97</v>
      </c>
      <c r="E23" s="20">
        <v>2768</v>
      </c>
      <c r="F23" s="55">
        <f t="shared" ca="1" si="0"/>
        <v>39</v>
      </c>
      <c r="G23" s="55">
        <f t="shared" ca="1" si="1"/>
        <v>39</v>
      </c>
      <c r="H23" s="55">
        <f t="shared" ca="1" si="2"/>
        <v>39</v>
      </c>
      <c r="I23" s="55">
        <f t="shared" ca="1" si="3"/>
        <v>14</v>
      </c>
      <c r="J23" s="55">
        <f t="shared" ca="1" si="4"/>
        <v>3860</v>
      </c>
      <c r="K23" s="55">
        <f t="shared" ca="1" si="5"/>
        <v>14</v>
      </c>
      <c r="L23" s="55">
        <f t="shared" ca="1" si="6"/>
        <v>9</v>
      </c>
      <c r="M23" s="55" t="str">
        <f t="shared" ca="1" si="7"/>
        <v>14 anni 9 mesi 5 giorni</v>
      </c>
      <c r="N23" t="str">
        <f t="shared" ca="1" si="8"/>
        <v>14 anni 9 mesi 5 giorni</v>
      </c>
    </row>
    <row r="24" spans="1:14" x14ac:dyDescent="0.2">
      <c r="A24" s="56" t="s">
        <v>113</v>
      </c>
      <c r="B24" s="58">
        <v>30862</v>
      </c>
      <c r="C24" s="58">
        <v>39087</v>
      </c>
      <c r="D24" s="56" t="s">
        <v>97</v>
      </c>
      <c r="E24" s="20">
        <v>2275</v>
      </c>
      <c r="F24" s="55">
        <f t="shared" ca="1" si="0"/>
        <v>38</v>
      </c>
      <c r="G24" s="55">
        <f t="shared" ca="1" si="1"/>
        <v>38</v>
      </c>
      <c r="H24" s="55">
        <f t="shared" ca="1" si="2"/>
        <v>38</v>
      </c>
      <c r="I24" s="55">
        <f t="shared" ca="1" si="3"/>
        <v>15</v>
      </c>
      <c r="J24" s="55">
        <f t="shared" ca="1" si="4"/>
        <v>4121</v>
      </c>
      <c r="K24" s="55">
        <f t="shared" ca="1" si="5"/>
        <v>15</v>
      </c>
      <c r="L24" s="55">
        <f t="shared" ca="1" si="6"/>
        <v>9</v>
      </c>
      <c r="M24" s="55" t="str">
        <f t="shared" ca="1" si="7"/>
        <v>15 anni 9 mesi 4 giorni</v>
      </c>
      <c r="N24" t="str">
        <f t="shared" ca="1" si="8"/>
        <v>15 anni 9 mesi 4 giorni</v>
      </c>
    </row>
    <row r="25" spans="1:14" x14ac:dyDescent="0.2">
      <c r="A25" s="56" t="s">
        <v>114</v>
      </c>
      <c r="B25" s="58">
        <v>34362</v>
      </c>
      <c r="C25" s="58">
        <v>42740</v>
      </c>
      <c r="D25" s="56" t="s">
        <v>91</v>
      </c>
      <c r="E25" s="20">
        <v>1365</v>
      </c>
      <c r="F25" s="55">
        <f t="shared" ca="1" si="0"/>
        <v>28</v>
      </c>
      <c r="G25" s="55">
        <f t="shared" ca="1" si="1"/>
        <v>28</v>
      </c>
      <c r="H25" s="55">
        <f t="shared" ca="1" si="2"/>
        <v>28</v>
      </c>
      <c r="I25" s="55">
        <f t="shared" ca="1" si="3"/>
        <v>5</v>
      </c>
      <c r="J25" s="55">
        <f t="shared" ca="1" si="4"/>
        <v>1512</v>
      </c>
      <c r="K25" s="55">
        <f t="shared" ca="1" si="5"/>
        <v>5</v>
      </c>
      <c r="L25" s="55">
        <f t="shared" ca="1" si="6"/>
        <v>9</v>
      </c>
      <c r="M25" s="55" t="str">
        <f t="shared" ca="1" si="7"/>
        <v>5 anni 9 mesi 4 giorni</v>
      </c>
      <c r="N25" t="str">
        <f t="shared" ca="1" si="8"/>
        <v>5 anni 9 mesi 4 giorni</v>
      </c>
    </row>
    <row r="26" spans="1:14" x14ac:dyDescent="0.2">
      <c r="A26" s="56" t="s">
        <v>115</v>
      </c>
      <c r="B26" s="58">
        <v>31418</v>
      </c>
      <c r="C26" s="58">
        <v>41279</v>
      </c>
      <c r="D26" s="56" t="s">
        <v>88</v>
      </c>
      <c r="E26" s="20">
        <v>1414</v>
      </c>
      <c r="F26" s="55">
        <f t="shared" ca="1" si="0"/>
        <v>36</v>
      </c>
      <c r="G26" s="55">
        <f t="shared" ca="1" si="1"/>
        <v>36</v>
      </c>
      <c r="H26" s="55">
        <f t="shared" ca="1" si="2"/>
        <v>36</v>
      </c>
      <c r="I26" s="55">
        <f t="shared" ca="1" si="3"/>
        <v>9</v>
      </c>
      <c r="J26" s="55">
        <f t="shared" ca="1" si="4"/>
        <v>2555</v>
      </c>
      <c r="K26" s="55">
        <f t="shared" ca="1" si="5"/>
        <v>9</v>
      </c>
      <c r="L26" s="55">
        <f t="shared" ca="1" si="6"/>
        <v>9</v>
      </c>
      <c r="M26" s="55" t="str">
        <f t="shared" ca="1" si="7"/>
        <v>9 anni 9 mesi 4 giorni</v>
      </c>
      <c r="N26" t="str">
        <f t="shared" ca="1" si="8"/>
        <v>9 anni 9 mesi 4 giorni</v>
      </c>
    </row>
    <row r="27" spans="1:14" x14ac:dyDescent="0.2">
      <c r="A27" s="56" t="s">
        <v>116</v>
      </c>
      <c r="B27" s="58">
        <v>34033</v>
      </c>
      <c r="C27" s="58">
        <v>41795</v>
      </c>
      <c r="D27" s="56" t="s">
        <v>88</v>
      </c>
      <c r="E27" s="20">
        <v>1414</v>
      </c>
      <c r="F27" s="55">
        <f t="shared" ca="1" si="0"/>
        <v>29</v>
      </c>
      <c r="G27" s="55">
        <f t="shared" ca="1" si="1"/>
        <v>29</v>
      </c>
      <c r="H27" s="55">
        <f t="shared" ca="1" si="2"/>
        <v>29</v>
      </c>
      <c r="I27" s="55">
        <f t="shared" ca="1" si="3"/>
        <v>8</v>
      </c>
      <c r="J27" s="55">
        <f t="shared" ca="1" si="4"/>
        <v>2187</v>
      </c>
      <c r="K27" s="55">
        <f t="shared" ca="1" si="5"/>
        <v>8</v>
      </c>
      <c r="L27" s="55">
        <f t="shared" ca="1" si="6"/>
        <v>4</v>
      </c>
      <c r="M27" s="55" t="str">
        <f t="shared" ca="1" si="7"/>
        <v>8 anni 4 mesi 4 giorni</v>
      </c>
      <c r="N27" t="str">
        <f t="shared" ca="1" si="8"/>
        <v>8 anni 4 mesi 4 giorni</v>
      </c>
    </row>
    <row r="28" spans="1:14" x14ac:dyDescent="0.2">
      <c r="A28" s="56" t="s">
        <v>117</v>
      </c>
      <c r="B28" s="58">
        <v>32359</v>
      </c>
      <c r="C28" s="58">
        <v>40792</v>
      </c>
      <c r="D28" s="56" t="s">
        <v>88</v>
      </c>
      <c r="E28" s="20">
        <v>1476</v>
      </c>
      <c r="F28" s="55">
        <f t="shared" ca="1" si="0"/>
        <v>34</v>
      </c>
      <c r="G28" s="55">
        <f t="shared" ca="1" si="1"/>
        <v>34</v>
      </c>
      <c r="H28" s="55">
        <f t="shared" ca="1" si="2"/>
        <v>34</v>
      </c>
      <c r="I28" s="55">
        <f t="shared" ca="1" si="3"/>
        <v>11</v>
      </c>
      <c r="J28" s="55">
        <f t="shared" ca="1" si="4"/>
        <v>2904</v>
      </c>
      <c r="K28" s="55">
        <f t="shared" ca="1" si="5"/>
        <v>11</v>
      </c>
      <c r="L28" s="55">
        <f t="shared" ca="1" si="6"/>
        <v>1</v>
      </c>
      <c r="M28" s="55" t="str">
        <f t="shared" ca="1" si="7"/>
        <v>11 anni 1 mesi 5 giorni</v>
      </c>
      <c r="N28" t="str">
        <f t="shared" ca="1" si="8"/>
        <v>11 anni 1 mesi 5 giorni</v>
      </c>
    </row>
    <row r="29" spans="1:14" x14ac:dyDescent="0.2">
      <c r="A29" s="56" t="s">
        <v>118</v>
      </c>
      <c r="B29" s="57">
        <v>34935</v>
      </c>
      <c r="C29" s="57">
        <v>43132</v>
      </c>
      <c r="D29" s="56" t="s">
        <v>88</v>
      </c>
      <c r="E29" s="18">
        <v>1270</v>
      </c>
      <c r="F29" s="55">
        <f t="shared" ca="1" si="0"/>
        <v>27</v>
      </c>
      <c r="G29" s="55">
        <f t="shared" ca="1" si="1"/>
        <v>27</v>
      </c>
      <c r="H29" s="55">
        <f t="shared" ca="1" si="2"/>
        <v>27</v>
      </c>
      <c r="I29" s="55">
        <f t="shared" ca="1" si="3"/>
        <v>4</v>
      </c>
      <c r="J29" s="55">
        <f t="shared" ca="1" si="4"/>
        <v>1232</v>
      </c>
      <c r="K29" s="55">
        <f t="shared" ca="1" si="5"/>
        <v>4</v>
      </c>
      <c r="L29" s="55">
        <f t="shared" ca="1" si="6"/>
        <v>8</v>
      </c>
      <c r="M29" s="55" t="str">
        <f t="shared" ca="1" si="7"/>
        <v>4 anni 8 mesi 0 giorni</v>
      </c>
      <c r="N29" t="str">
        <f t="shared" ca="1" si="8"/>
        <v>4 anni 8 mesi 0 giorni</v>
      </c>
    </row>
  </sheetData>
  <conditionalFormatting sqref="I2:I29">
    <cfRule type="cellIs" dxfId="33" priority="1" operator="lessThan">
      <formula>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D17A-4CDD-A041-8288-787EBD50CF21}">
  <dimension ref="B2:G25"/>
  <sheetViews>
    <sheetView zoomScale="150" workbookViewId="0">
      <selection activeCell="B21" sqref="B21"/>
    </sheetView>
  </sheetViews>
  <sheetFormatPr baseColWidth="10" defaultColWidth="8.83203125" defaultRowHeight="15" x14ac:dyDescent="0.2"/>
  <cols>
    <col min="2" max="2" width="37.33203125" bestFit="1" customWidth="1"/>
    <col min="3" max="3" width="20.83203125" bestFit="1" customWidth="1"/>
    <col min="4" max="4" width="22" bestFit="1" customWidth="1"/>
    <col min="6" max="6" width="28" style="66" customWidth="1"/>
    <col min="7" max="7" width="21" bestFit="1" customWidth="1"/>
  </cols>
  <sheetData>
    <row r="2" spans="2:7" x14ac:dyDescent="0.2">
      <c r="B2" s="68"/>
      <c r="F2" s="59" t="s">
        <v>119</v>
      </c>
      <c r="G2" s="59"/>
    </row>
    <row r="3" spans="2:7" x14ac:dyDescent="0.2">
      <c r="F3" s="60">
        <v>43831</v>
      </c>
      <c r="G3" s="61" t="s">
        <v>120</v>
      </c>
    </row>
    <row r="4" spans="2:7" x14ac:dyDescent="0.2">
      <c r="B4" s="62" t="s">
        <v>121</v>
      </c>
      <c r="C4" s="62" t="s">
        <v>122</v>
      </c>
      <c r="D4" s="3">
        <v>43831</v>
      </c>
      <c r="F4" s="60">
        <v>43836</v>
      </c>
      <c r="G4" s="61" t="s">
        <v>123</v>
      </c>
    </row>
    <row r="5" spans="2:7" x14ac:dyDescent="0.2">
      <c r="B5" s="63">
        <v>43941</v>
      </c>
      <c r="C5" s="64">
        <f>WEEKNUM(B5)</f>
        <v>17</v>
      </c>
      <c r="D5">
        <f>7*17</f>
        <v>119</v>
      </c>
      <c r="F5" s="60">
        <v>43934</v>
      </c>
      <c r="G5" s="61" t="s">
        <v>124</v>
      </c>
    </row>
    <row r="6" spans="2:7" x14ac:dyDescent="0.2">
      <c r="D6">
        <f>INT(_xlfn.DAYS(B5,D4)/7)</f>
        <v>15</v>
      </c>
      <c r="F6" s="60">
        <v>43946</v>
      </c>
      <c r="G6" s="61" t="s">
        <v>125</v>
      </c>
    </row>
    <row r="7" spans="2:7" x14ac:dyDescent="0.2">
      <c r="B7" s="62" t="s">
        <v>126</v>
      </c>
      <c r="C7" s="62" t="s">
        <v>122</v>
      </c>
      <c r="F7" s="60">
        <v>43952</v>
      </c>
      <c r="G7" s="61" t="s">
        <v>127</v>
      </c>
    </row>
    <row r="8" spans="2:7" x14ac:dyDescent="0.2">
      <c r="B8" s="63">
        <v>44196</v>
      </c>
      <c r="C8" s="65">
        <f>WEEKNUM(B8)</f>
        <v>53</v>
      </c>
      <c r="F8" s="60">
        <v>43984</v>
      </c>
      <c r="G8" s="61" t="s">
        <v>128</v>
      </c>
    </row>
    <row r="9" spans="2:7" x14ac:dyDescent="0.2">
      <c r="F9" s="60">
        <v>44058</v>
      </c>
      <c r="G9" s="61" t="s">
        <v>129</v>
      </c>
    </row>
    <row r="10" spans="2:7" x14ac:dyDescent="0.2">
      <c r="B10" s="62" t="s">
        <v>130</v>
      </c>
      <c r="F10" s="60">
        <v>44190</v>
      </c>
      <c r="G10" s="61" t="s">
        <v>131</v>
      </c>
    </row>
    <row r="11" spans="2:7" x14ac:dyDescent="0.2">
      <c r="B11" s="64">
        <f>_xlfn.DAYS(B8,B5)</f>
        <v>255</v>
      </c>
      <c r="F11" s="60">
        <v>44191</v>
      </c>
      <c r="G11" s="61" t="s">
        <v>132</v>
      </c>
    </row>
    <row r="13" spans="2:7" x14ac:dyDescent="0.2">
      <c r="B13" s="62" t="s">
        <v>133</v>
      </c>
      <c r="C13" t="s">
        <v>134</v>
      </c>
    </row>
    <row r="14" spans="2:7" x14ac:dyDescent="0.2">
      <c r="B14" s="64">
        <f>DATEDIF(B5,B8,"ym")</f>
        <v>8</v>
      </c>
      <c r="C14">
        <f>(B5-DATE(YEAR(B5),MONTH(B5),1))</f>
        <v>19</v>
      </c>
    </row>
    <row r="16" spans="2:7" x14ac:dyDescent="0.2">
      <c r="B16" s="62" t="s">
        <v>135</v>
      </c>
    </row>
    <row r="17" spans="2:2" x14ac:dyDescent="0.2">
      <c r="B17" s="64">
        <f>NETWORKDAYS(B5,B8,F3:F11)</f>
        <v>181</v>
      </c>
    </row>
    <row r="19" spans="2:2" x14ac:dyDescent="0.2">
      <c r="B19" s="62" t="s">
        <v>136</v>
      </c>
    </row>
    <row r="20" spans="2:2" x14ac:dyDescent="0.2">
      <c r="B20" s="67">
        <f>WORKDAY(B5,100,F3:F11)</f>
        <v>44083</v>
      </c>
    </row>
    <row r="25" spans="2:2" x14ac:dyDescent="0.2">
      <c r="B25" s="66"/>
    </row>
  </sheetData>
  <mergeCells count="1">
    <mergeCell ref="F2:G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9D11-ECF6-9140-826B-296101C92D12}">
  <dimension ref="B1:D8"/>
  <sheetViews>
    <sheetView zoomScale="125" workbookViewId="0">
      <selection activeCell="D9" sqref="D9"/>
    </sheetView>
  </sheetViews>
  <sheetFormatPr baseColWidth="10" defaultRowHeight="15" x14ac:dyDescent="0.2"/>
  <cols>
    <col min="2" max="2" width="10.6640625" bestFit="1" customWidth="1"/>
    <col min="3" max="3" width="4" customWidth="1"/>
    <col min="4" max="4" width="72.83203125" customWidth="1"/>
  </cols>
  <sheetData>
    <row r="1" spans="2:4" ht="16" thickBot="1" x14ac:dyDescent="0.25"/>
    <row r="2" spans="2:4" ht="16" thickBot="1" x14ac:dyDescent="0.25">
      <c r="B2" s="69">
        <v>47848</v>
      </c>
    </row>
    <row r="8" spans="2:4" ht="47" x14ac:dyDescent="0.55000000000000004">
      <c r="D8" s="83" t="str">
        <f ca="1">DATEDIF(TODAY(),B2,"y")&amp;" anni "&amp;DATEDIF(TODAY(),B2,"ym")&amp;" mesi "&amp;(TODAY()-DATE(YEAR(TODAY()),MONTH(TODAY()),1))&amp;" giorni"</f>
        <v>8 anni 2 mesi 20 giorni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C500-4119-3A4B-B5A8-A5DC44FD66E6}">
  <dimension ref="B2:J31"/>
  <sheetViews>
    <sheetView zoomScale="125" workbookViewId="0">
      <selection activeCell="C24" sqref="C24"/>
    </sheetView>
  </sheetViews>
  <sheetFormatPr baseColWidth="10" defaultColWidth="8.83203125" defaultRowHeight="15" x14ac:dyDescent="0.2"/>
  <cols>
    <col min="2" max="2" width="10.1640625" bestFit="1" customWidth="1"/>
    <col min="3" max="3" width="16.83203125" customWidth="1"/>
    <col min="4" max="4" width="19.5" customWidth="1"/>
    <col min="5" max="6" width="16.83203125" customWidth="1"/>
    <col min="7" max="7" width="3" customWidth="1"/>
    <col min="8" max="8" width="12.83203125" customWidth="1"/>
    <col min="9" max="9" width="8.83203125" style="71"/>
  </cols>
  <sheetData>
    <row r="2" spans="2:10" x14ac:dyDescent="0.2">
      <c r="C2" s="70" t="s">
        <v>137</v>
      </c>
      <c r="D2" s="70" t="s">
        <v>138</v>
      </c>
      <c r="E2" s="70" t="s">
        <v>137</v>
      </c>
      <c r="F2" s="70" t="s">
        <v>138</v>
      </c>
      <c r="H2" t="s">
        <v>62</v>
      </c>
    </row>
    <row r="3" spans="2:10" x14ac:dyDescent="0.2">
      <c r="B3" s="72" t="s">
        <v>139</v>
      </c>
      <c r="C3" s="73">
        <v>0.3888888888888889</v>
      </c>
      <c r="D3" s="73">
        <v>0.54166666666666663</v>
      </c>
      <c r="E3" s="73">
        <v>0.58333333333333337</v>
      </c>
      <c r="F3" s="73">
        <v>0.75</v>
      </c>
      <c r="H3" s="74">
        <f>(F3-E3)+(D3-C3)</f>
        <v>0.31944444444444436</v>
      </c>
      <c r="I3" s="75"/>
    </row>
    <row r="4" spans="2:10" x14ac:dyDescent="0.2">
      <c r="B4" s="72" t="s">
        <v>140</v>
      </c>
      <c r="C4" s="73">
        <v>0.33333333333333331</v>
      </c>
      <c r="D4" s="73">
        <v>0.58333333333333337</v>
      </c>
      <c r="E4" s="55"/>
      <c r="F4" s="55"/>
      <c r="H4" s="74">
        <f t="shared" ref="H4:H9" si="0">(F4-E4)+(D4-C4)</f>
        <v>0.25000000000000006</v>
      </c>
    </row>
    <row r="5" spans="2:10" x14ac:dyDescent="0.2">
      <c r="B5" s="72" t="s">
        <v>141</v>
      </c>
      <c r="C5" s="73">
        <v>0.38194444444444442</v>
      </c>
      <c r="D5" s="73">
        <v>0.54166666666666663</v>
      </c>
      <c r="E5" s="73">
        <v>0.58333333333333337</v>
      </c>
      <c r="F5" s="73">
        <v>0.83333333333333337</v>
      </c>
      <c r="H5" s="74">
        <f t="shared" si="0"/>
        <v>0.40972222222222221</v>
      </c>
    </row>
    <row r="6" spans="2:10" x14ac:dyDescent="0.2">
      <c r="B6" s="72" t="s">
        <v>142</v>
      </c>
      <c r="C6" s="73">
        <v>0.36805555555555558</v>
      </c>
      <c r="D6" s="73">
        <v>0.54861111111111105</v>
      </c>
      <c r="E6" s="73">
        <v>0.58333333333333337</v>
      </c>
      <c r="F6" s="73">
        <v>0.83333333333333337</v>
      </c>
      <c r="H6" s="74">
        <f t="shared" si="0"/>
        <v>0.43055555555555547</v>
      </c>
    </row>
    <row r="7" spans="2:10" x14ac:dyDescent="0.2">
      <c r="B7" s="72" t="s">
        <v>143</v>
      </c>
      <c r="C7" s="73">
        <v>0.38194444444444442</v>
      </c>
      <c r="D7" s="73">
        <v>0.54513888888888895</v>
      </c>
      <c r="E7" s="73">
        <v>0.58333333333333337</v>
      </c>
      <c r="F7" s="73">
        <v>0.625</v>
      </c>
      <c r="H7" s="74">
        <f t="shared" si="0"/>
        <v>0.20486111111111116</v>
      </c>
    </row>
    <row r="8" spans="2:10" x14ac:dyDescent="0.2">
      <c r="B8" s="72" t="s">
        <v>144</v>
      </c>
      <c r="C8" s="73">
        <v>0.39583333333333331</v>
      </c>
      <c r="D8" s="73">
        <v>0.54166666666666663</v>
      </c>
      <c r="E8" s="55"/>
      <c r="F8" s="55"/>
      <c r="H8" s="74">
        <f t="shared" si="0"/>
        <v>0.14583333333333331</v>
      </c>
    </row>
    <row r="9" spans="2:10" x14ac:dyDescent="0.2">
      <c r="B9" s="72" t="s">
        <v>145</v>
      </c>
      <c r="C9" s="55"/>
      <c r="D9" s="55"/>
      <c r="E9" s="55"/>
      <c r="F9" s="55"/>
      <c r="H9" s="74">
        <f t="shared" si="0"/>
        <v>0</v>
      </c>
    </row>
    <row r="11" spans="2:10" x14ac:dyDescent="0.2">
      <c r="F11" s="76" t="s">
        <v>146</v>
      </c>
      <c r="H11" s="77">
        <f>INT(((SUM(H3:H9)))*24)</f>
        <v>42</v>
      </c>
      <c r="J11" s="78"/>
    </row>
    <row r="13" spans="2:10" x14ac:dyDescent="0.2">
      <c r="D13" t="s">
        <v>147</v>
      </c>
      <c r="F13" s="71"/>
      <c r="H13" s="71"/>
    </row>
    <row r="14" spans="2:10" x14ac:dyDescent="0.2">
      <c r="D14">
        <v>36</v>
      </c>
      <c r="E14" s="79" t="s">
        <v>148</v>
      </c>
      <c r="F14" s="80">
        <v>17.5</v>
      </c>
      <c r="H14" s="81">
        <f>IF(H11&gt;D14,D14*F14,H11*F14)</f>
        <v>630</v>
      </c>
    </row>
    <row r="15" spans="2:10" x14ac:dyDescent="0.2">
      <c r="C15" t="s">
        <v>149</v>
      </c>
      <c r="D15" s="71">
        <f>SUM(IF(H11&gt;D14,H11-D14))</f>
        <v>6</v>
      </c>
      <c r="E15" s="79" t="s">
        <v>150</v>
      </c>
      <c r="F15" s="80">
        <v>19</v>
      </c>
      <c r="H15" s="81">
        <f>SUM(IF(H11&gt;D14,(H11-D14)*(F15)))</f>
        <v>114</v>
      </c>
    </row>
    <row r="18" spans="2:9" x14ac:dyDescent="0.2">
      <c r="F18" s="76" t="s">
        <v>62</v>
      </c>
      <c r="H18" s="81">
        <f>H14+H15</f>
        <v>744</v>
      </c>
      <c r="I18" s="77">
        <f>IF(H11&gt;D14,(H11-D14)*F15+(D14*F14),H11*F14)</f>
        <v>744</v>
      </c>
    </row>
    <row r="20" spans="2:9" x14ac:dyDescent="0.2">
      <c r="H20" s="82"/>
    </row>
    <row r="25" spans="2:9" x14ac:dyDescent="0.2">
      <c r="B25" t="s">
        <v>151</v>
      </c>
    </row>
    <row r="26" spans="2:9" x14ac:dyDescent="0.2">
      <c r="B26" s="73">
        <v>0.3888888888888889</v>
      </c>
      <c r="C26" s="73">
        <v>0.54166666666666663</v>
      </c>
      <c r="D26" s="73">
        <v>0.58333333333333337</v>
      </c>
      <c r="E26" s="73">
        <v>0.75</v>
      </c>
    </row>
    <row r="27" spans="2:9" x14ac:dyDescent="0.2">
      <c r="B27" s="73">
        <v>0.33333333333333331</v>
      </c>
      <c r="C27" s="73">
        <v>0.58333333333333337</v>
      </c>
      <c r="D27" s="55"/>
      <c r="E27" s="55"/>
    </row>
    <row r="28" spans="2:9" x14ac:dyDescent="0.2">
      <c r="B28" s="73">
        <v>0.38194444444444442</v>
      </c>
      <c r="C28" s="73">
        <v>0.54166666666666663</v>
      </c>
      <c r="D28" s="73">
        <v>0.58333333333333337</v>
      </c>
      <c r="E28" s="73">
        <v>0.75694444444444453</v>
      </c>
    </row>
    <row r="29" spans="2:9" x14ac:dyDescent="0.2">
      <c r="B29" s="73">
        <v>0.36805555555555558</v>
      </c>
      <c r="C29" s="73">
        <v>0.54861111111111105</v>
      </c>
      <c r="D29" s="73">
        <v>0.58333333333333337</v>
      </c>
      <c r="E29" s="73">
        <v>0.74305555555555547</v>
      </c>
    </row>
    <row r="30" spans="2:9" x14ac:dyDescent="0.2">
      <c r="B30" s="73">
        <v>0.38194444444444442</v>
      </c>
      <c r="C30" s="73">
        <v>0.54513888888888895</v>
      </c>
      <c r="D30" s="73">
        <v>0.58333333333333337</v>
      </c>
      <c r="E30" s="73">
        <v>0.75347222222222221</v>
      </c>
    </row>
    <row r="31" spans="2:9" x14ac:dyDescent="0.2">
      <c r="B31" s="73">
        <v>0.39583333333333331</v>
      </c>
      <c r="C31" s="73">
        <v>0.54166666666666663</v>
      </c>
      <c r="D31" s="55"/>
      <c r="E31" s="5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8538-1B84-B148-89AA-7B074185EB95}">
  <dimension ref="A3:B14"/>
  <sheetViews>
    <sheetView workbookViewId="0">
      <selection activeCell="A3" sqref="A3"/>
    </sheetView>
  </sheetViews>
  <sheetFormatPr baseColWidth="10" defaultRowHeight="15" x14ac:dyDescent="0.2"/>
  <cols>
    <col min="1" max="1" width="15.83203125" bestFit="1" customWidth="1"/>
    <col min="2" max="2" width="22.33203125" bestFit="1" customWidth="1"/>
  </cols>
  <sheetData>
    <row r="3" spans="1:2" x14ac:dyDescent="0.2">
      <c r="A3" s="4" t="s">
        <v>38</v>
      </c>
      <c r="B3" t="s">
        <v>153</v>
      </c>
    </row>
    <row r="4" spans="1:2" x14ac:dyDescent="0.2">
      <c r="A4" s="5" t="s">
        <v>22</v>
      </c>
      <c r="B4" s="37">
        <v>40624</v>
      </c>
    </row>
    <row r="5" spans="1:2" x14ac:dyDescent="0.2">
      <c r="A5" s="5" t="s">
        <v>19</v>
      </c>
      <c r="B5" s="37">
        <v>44151</v>
      </c>
    </row>
    <row r="6" spans="1:2" x14ac:dyDescent="0.2">
      <c r="A6" s="5" t="s">
        <v>28</v>
      </c>
      <c r="B6" s="37">
        <v>36213</v>
      </c>
    </row>
    <row r="7" spans="1:2" x14ac:dyDescent="0.2">
      <c r="A7" s="5" t="s">
        <v>11</v>
      </c>
      <c r="B7" s="37">
        <v>36199</v>
      </c>
    </row>
    <row r="8" spans="1:2" x14ac:dyDescent="0.2">
      <c r="A8" s="5" t="s">
        <v>31</v>
      </c>
      <c r="B8" s="37">
        <v>50263</v>
      </c>
    </row>
    <row r="9" spans="1:2" x14ac:dyDescent="0.2">
      <c r="A9" s="5" t="s">
        <v>14</v>
      </c>
      <c r="B9" s="37">
        <v>29657</v>
      </c>
    </row>
    <row r="10" spans="1:2" x14ac:dyDescent="0.2">
      <c r="A10" s="5" t="s">
        <v>8</v>
      </c>
      <c r="B10" s="37">
        <v>40933</v>
      </c>
    </row>
    <row r="11" spans="1:2" x14ac:dyDescent="0.2">
      <c r="A11" s="5" t="s">
        <v>30</v>
      </c>
      <c r="B11" s="37">
        <v>35013</v>
      </c>
    </row>
    <row r="12" spans="1:2" x14ac:dyDescent="0.2">
      <c r="A12" s="5" t="s">
        <v>26</v>
      </c>
      <c r="B12" s="37">
        <v>40895</v>
      </c>
    </row>
    <row r="13" spans="1:2" x14ac:dyDescent="0.2">
      <c r="A13" s="5" t="s">
        <v>35</v>
      </c>
      <c r="B13" s="37">
        <v>40432</v>
      </c>
    </row>
    <row r="14" spans="1:2" x14ac:dyDescent="0.2">
      <c r="A14" s="5" t="s">
        <v>39</v>
      </c>
      <c r="B14" s="37">
        <v>394380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8F1E-91B5-CA43-8B9C-4202F416E33D}">
  <dimension ref="A1:J52"/>
  <sheetViews>
    <sheetView workbookViewId="0">
      <selection sqref="A1:F11"/>
    </sheetView>
  </sheetViews>
  <sheetFormatPr baseColWidth="10" defaultRowHeight="15" x14ac:dyDescent="0.2"/>
  <cols>
    <col min="1" max="1" width="15.83203125" bestFit="1" customWidth="1"/>
    <col min="2" max="2" width="17.6640625" bestFit="1" customWidth="1"/>
    <col min="3" max="4" width="16.6640625" bestFit="1" customWidth="1"/>
    <col min="5" max="5" width="22.33203125" bestFit="1" customWidth="1"/>
    <col min="6" max="6" width="5.1640625" bestFit="1" customWidth="1"/>
    <col min="7" max="7" width="8.1640625" customWidth="1"/>
    <col min="8" max="8" width="19.5" customWidth="1"/>
    <col min="9" max="9" width="16.83203125" customWidth="1"/>
    <col min="10" max="10" width="18.33203125" customWidth="1"/>
    <col min="11" max="12" width="15.83203125" bestFit="1" customWidth="1"/>
  </cols>
  <sheetData>
    <row r="1" spans="1:10" x14ac:dyDescent="0.2">
      <c r="A1" s="45" t="s">
        <v>70</v>
      </c>
      <c r="B1" s="45" t="s">
        <v>46</v>
      </c>
      <c r="C1" s="44" t="s">
        <v>52</v>
      </c>
      <c r="D1" t="s">
        <v>78</v>
      </c>
      <c r="E1" s="46" t="s">
        <v>53</v>
      </c>
      <c r="F1" s="46" t="s">
        <v>54</v>
      </c>
      <c r="H1" s="4" t="s">
        <v>74</v>
      </c>
      <c r="I1" s="4" t="s">
        <v>75</v>
      </c>
      <c r="J1" t="s">
        <v>37</v>
      </c>
    </row>
    <row r="2" spans="1:10" x14ac:dyDescent="0.2">
      <c r="A2" s="42" t="s">
        <v>22</v>
      </c>
      <c r="B2" s="41">
        <v>40624</v>
      </c>
      <c r="C2" s="43">
        <v>1676</v>
      </c>
      <c r="D2" s="47">
        <v>40624</v>
      </c>
      <c r="E2">
        <v>37</v>
      </c>
      <c r="F2">
        <v>8</v>
      </c>
      <c r="H2" s="5" t="s">
        <v>22</v>
      </c>
      <c r="I2" s="47">
        <v>1676</v>
      </c>
      <c r="J2" s="47">
        <v>40624</v>
      </c>
    </row>
    <row r="3" spans="1:10" x14ac:dyDescent="0.2">
      <c r="A3" s="42" t="s">
        <v>19</v>
      </c>
      <c r="B3" s="41">
        <v>44151</v>
      </c>
      <c r="C3" s="43">
        <v>1252</v>
      </c>
      <c r="D3" s="47">
        <v>44151</v>
      </c>
      <c r="E3">
        <v>24</v>
      </c>
      <c r="F3">
        <v>3</v>
      </c>
      <c r="H3" s="5" t="s">
        <v>19</v>
      </c>
      <c r="I3" s="47">
        <v>1252</v>
      </c>
      <c r="J3" s="47">
        <v>44151</v>
      </c>
    </row>
    <row r="4" spans="1:10" x14ac:dyDescent="0.2">
      <c r="A4" s="42" t="s">
        <v>28</v>
      </c>
      <c r="B4" s="41">
        <v>36213</v>
      </c>
      <c r="C4" s="43">
        <v>1650</v>
      </c>
      <c r="D4" s="47">
        <v>36213</v>
      </c>
      <c r="E4">
        <v>38</v>
      </c>
      <c r="F4">
        <v>14</v>
      </c>
      <c r="H4" s="5" t="s">
        <v>28</v>
      </c>
      <c r="I4" s="47">
        <v>1650</v>
      </c>
      <c r="J4" s="47">
        <v>36213</v>
      </c>
    </row>
    <row r="5" spans="1:10" x14ac:dyDescent="0.2">
      <c r="A5" s="42" t="s">
        <v>11</v>
      </c>
      <c r="B5" s="41">
        <v>36199</v>
      </c>
      <c r="C5" s="43">
        <v>1250</v>
      </c>
      <c r="D5" s="47">
        <v>36199</v>
      </c>
      <c r="E5">
        <v>32</v>
      </c>
      <c r="F5">
        <v>2</v>
      </c>
      <c r="H5" s="5" t="s">
        <v>11</v>
      </c>
      <c r="I5" s="47">
        <v>1250</v>
      </c>
      <c r="J5" s="47">
        <v>36199</v>
      </c>
    </row>
    <row r="6" spans="1:10" x14ac:dyDescent="0.2">
      <c r="A6" s="42" t="s">
        <v>31</v>
      </c>
      <c r="B6" s="41">
        <v>50263</v>
      </c>
      <c r="C6" s="43">
        <v>3680</v>
      </c>
      <c r="D6" s="47">
        <v>50263</v>
      </c>
      <c r="E6">
        <v>66</v>
      </c>
      <c r="F6">
        <v>35</v>
      </c>
      <c r="H6" s="5" t="s">
        <v>31</v>
      </c>
      <c r="I6" s="47">
        <v>3680</v>
      </c>
      <c r="J6" s="47">
        <v>50263</v>
      </c>
    </row>
    <row r="7" spans="1:10" x14ac:dyDescent="0.2">
      <c r="A7" s="42" t="s">
        <v>14</v>
      </c>
      <c r="B7" s="41">
        <v>29657</v>
      </c>
      <c r="C7" s="43">
        <v>1623</v>
      </c>
      <c r="D7" s="47">
        <v>29657</v>
      </c>
      <c r="E7">
        <v>37</v>
      </c>
      <c r="F7">
        <v>12</v>
      </c>
      <c r="H7" s="5" t="s">
        <v>14</v>
      </c>
      <c r="I7" s="47">
        <v>1623</v>
      </c>
      <c r="J7" s="47">
        <v>29657</v>
      </c>
    </row>
    <row r="8" spans="1:10" x14ac:dyDescent="0.2">
      <c r="A8" s="42" t="s">
        <v>8</v>
      </c>
      <c r="B8" s="41">
        <v>40933</v>
      </c>
      <c r="C8" s="43">
        <v>2584</v>
      </c>
      <c r="D8" s="47">
        <v>40933</v>
      </c>
      <c r="E8">
        <v>30</v>
      </c>
      <c r="F8">
        <v>11</v>
      </c>
      <c r="H8" s="5" t="s">
        <v>8</v>
      </c>
      <c r="I8" s="47">
        <v>2584</v>
      </c>
      <c r="J8" s="47">
        <v>40933</v>
      </c>
    </row>
    <row r="9" spans="1:10" x14ac:dyDescent="0.2">
      <c r="A9" s="42" t="s">
        <v>30</v>
      </c>
      <c r="B9" s="41">
        <v>35013</v>
      </c>
      <c r="C9" s="43">
        <v>1280</v>
      </c>
      <c r="D9" s="47">
        <v>35013</v>
      </c>
      <c r="E9">
        <v>28</v>
      </c>
      <c r="F9">
        <v>5</v>
      </c>
      <c r="H9" s="5" t="s">
        <v>30</v>
      </c>
      <c r="I9" s="47">
        <v>1280</v>
      </c>
      <c r="J9" s="47">
        <v>35013</v>
      </c>
    </row>
    <row r="10" spans="1:10" x14ac:dyDescent="0.2">
      <c r="A10" s="42" t="s">
        <v>26</v>
      </c>
      <c r="B10" s="41">
        <v>40895</v>
      </c>
      <c r="C10" s="43">
        <v>1750</v>
      </c>
      <c r="D10" s="47">
        <v>40895</v>
      </c>
      <c r="E10">
        <v>62</v>
      </c>
      <c r="F10">
        <v>26</v>
      </c>
      <c r="H10" s="5" t="s">
        <v>26</v>
      </c>
      <c r="I10" s="47">
        <v>1750</v>
      </c>
      <c r="J10" s="47">
        <v>40895</v>
      </c>
    </row>
    <row r="11" spans="1:10" x14ac:dyDescent="0.2">
      <c r="A11" s="42" t="s">
        <v>35</v>
      </c>
      <c r="B11" s="41">
        <v>40432</v>
      </c>
      <c r="C11" s="43">
        <v>1476</v>
      </c>
      <c r="D11" s="47">
        <v>40432</v>
      </c>
      <c r="E11">
        <v>51</v>
      </c>
      <c r="F11">
        <v>9</v>
      </c>
      <c r="H11" s="5" t="s">
        <v>35</v>
      </c>
      <c r="I11" s="47">
        <v>1476</v>
      </c>
      <c r="J11" s="47">
        <v>40432</v>
      </c>
    </row>
    <row r="12" spans="1:10" x14ac:dyDescent="0.2">
      <c r="H12" s="5" t="s">
        <v>76</v>
      </c>
      <c r="I12" s="47"/>
      <c r="J12" s="47">
        <v>394380</v>
      </c>
    </row>
    <row r="13" spans="1:10" x14ac:dyDescent="0.2">
      <c r="H13" s="5" t="s">
        <v>77</v>
      </c>
      <c r="I13" s="47">
        <v>18221</v>
      </c>
      <c r="J13" s="47">
        <v>788760</v>
      </c>
    </row>
    <row r="41" spans="1:2" x14ac:dyDescent="0.2">
      <c r="A41" s="4" t="s">
        <v>38</v>
      </c>
      <c r="B41" t="s">
        <v>152</v>
      </c>
    </row>
    <row r="42" spans="1:2" x14ac:dyDescent="0.2">
      <c r="A42" s="5" t="s">
        <v>22</v>
      </c>
      <c r="B42" s="37">
        <v>8</v>
      </c>
    </row>
    <row r="43" spans="1:2" x14ac:dyDescent="0.2">
      <c r="A43" s="5" t="s">
        <v>19</v>
      </c>
      <c r="B43" s="37">
        <v>3</v>
      </c>
    </row>
    <row r="44" spans="1:2" x14ac:dyDescent="0.2">
      <c r="A44" s="5" t="s">
        <v>28</v>
      </c>
      <c r="B44" s="37">
        <v>14</v>
      </c>
    </row>
    <row r="45" spans="1:2" x14ac:dyDescent="0.2">
      <c r="A45" s="5" t="s">
        <v>11</v>
      </c>
      <c r="B45" s="37">
        <v>2</v>
      </c>
    </row>
    <row r="46" spans="1:2" x14ac:dyDescent="0.2">
      <c r="A46" s="5" t="s">
        <v>31</v>
      </c>
      <c r="B46" s="37">
        <v>35</v>
      </c>
    </row>
    <row r="47" spans="1:2" x14ac:dyDescent="0.2">
      <c r="A47" s="5" t="s">
        <v>14</v>
      </c>
      <c r="B47" s="37">
        <v>12</v>
      </c>
    </row>
    <row r="48" spans="1:2" x14ac:dyDescent="0.2">
      <c r="A48" s="5" t="s">
        <v>8</v>
      </c>
      <c r="B48" s="37">
        <v>11</v>
      </c>
    </row>
    <row r="49" spans="1:2" x14ac:dyDescent="0.2">
      <c r="A49" s="5" t="s">
        <v>30</v>
      </c>
      <c r="B49" s="37">
        <v>5</v>
      </c>
    </row>
    <row r="50" spans="1:2" x14ac:dyDescent="0.2">
      <c r="A50" s="5" t="s">
        <v>26</v>
      </c>
      <c r="B50" s="37">
        <v>26</v>
      </c>
    </row>
    <row r="51" spans="1:2" x14ac:dyDescent="0.2">
      <c r="A51" s="5" t="s">
        <v>35</v>
      </c>
      <c r="B51" s="37">
        <v>9</v>
      </c>
    </row>
    <row r="52" spans="1:2" x14ac:dyDescent="0.2">
      <c r="A52" s="5" t="s">
        <v>39</v>
      </c>
      <c r="B52" s="37">
        <v>125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C334-9137-47A7-9942-DDC7A591C206}">
  <sheetPr codeName="Sheet2"/>
  <dimension ref="A2:T51"/>
  <sheetViews>
    <sheetView topLeftCell="K1" workbookViewId="0">
      <selection activeCell="O23" sqref="O23"/>
    </sheetView>
  </sheetViews>
  <sheetFormatPr baseColWidth="10" defaultColWidth="8.83203125" defaultRowHeight="15" x14ac:dyDescent="0.2"/>
  <cols>
    <col min="1" max="1" width="15.83203125" bestFit="1" customWidth="1"/>
    <col min="2" max="2" width="14.6640625" bestFit="1" customWidth="1"/>
    <col min="4" max="4" width="15.83203125" bestFit="1" customWidth="1"/>
    <col min="5" max="5" width="17.1640625" bestFit="1" customWidth="1"/>
    <col min="6" max="6" width="12" bestFit="1" customWidth="1"/>
    <col min="7" max="7" width="17" bestFit="1" customWidth="1"/>
    <col min="8" max="8" width="14.6640625" bestFit="1" customWidth="1"/>
    <col min="9" max="10" width="12" bestFit="1" customWidth="1"/>
    <col min="11" max="11" width="21.1640625" customWidth="1"/>
    <col min="12" max="12" width="20.5" customWidth="1"/>
    <col min="13" max="13" width="15.1640625" customWidth="1"/>
    <col min="14" max="14" width="12" bestFit="1" customWidth="1"/>
    <col min="15" max="15" width="18.33203125" bestFit="1" customWidth="1"/>
    <col min="19" max="19" width="24.83203125" customWidth="1"/>
    <col min="20" max="20" width="24.1640625" customWidth="1"/>
  </cols>
  <sheetData>
    <row r="2" spans="1:20" x14ac:dyDescent="0.2">
      <c r="K2" s="7" t="s">
        <v>72</v>
      </c>
    </row>
    <row r="3" spans="1:20" x14ac:dyDescent="0.2">
      <c r="A3" s="4" t="s">
        <v>38</v>
      </c>
      <c r="B3" t="s">
        <v>37</v>
      </c>
      <c r="D3" s="4" t="s">
        <v>38</v>
      </c>
      <c r="E3" t="s">
        <v>37</v>
      </c>
      <c r="G3" s="4" t="s">
        <v>38</v>
      </c>
      <c r="H3" t="s">
        <v>37</v>
      </c>
      <c r="K3" s="4" t="s">
        <v>38</v>
      </c>
      <c r="L3" t="s">
        <v>46</v>
      </c>
      <c r="M3" s="11" t="s">
        <v>52</v>
      </c>
      <c r="R3" t="s">
        <v>38</v>
      </c>
      <c r="S3" t="s">
        <v>46</v>
      </c>
      <c r="T3" s="11" t="s">
        <v>52</v>
      </c>
    </row>
    <row r="4" spans="1:20" x14ac:dyDescent="0.2">
      <c r="A4" s="5" t="s">
        <v>47</v>
      </c>
      <c r="B4" s="6">
        <v>255</v>
      </c>
      <c r="D4" s="8" t="s">
        <v>9</v>
      </c>
      <c r="E4" s="7">
        <v>15190</v>
      </c>
      <c r="G4" s="8" t="s">
        <v>13</v>
      </c>
      <c r="H4" s="7">
        <v>6809</v>
      </c>
      <c r="K4" s="5" t="s">
        <v>22</v>
      </c>
      <c r="L4" s="37">
        <v>40624</v>
      </c>
      <c r="M4" s="14">
        <v>1676</v>
      </c>
      <c r="R4" s="5" t="s">
        <v>22</v>
      </c>
      <c r="S4" s="37">
        <v>40624</v>
      </c>
      <c r="T4" s="14">
        <v>1676</v>
      </c>
    </row>
    <row r="5" spans="1:20" x14ac:dyDescent="0.2">
      <c r="A5" s="5" t="s">
        <v>39</v>
      </c>
      <c r="B5" s="6">
        <v>255</v>
      </c>
      <c r="D5" s="8" t="s">
        <v>25</v>
      </c>
      <c r="E5" s="7">
        <v>34440</v>
      </c>
      <c r="G5" s="8" t="s">
        <v>29</v>
      </c>
      <c r="H5" s="7">
        <v>8012</v>
      </c>
      <c r="K5" s="5" t="s">
        <v>19</v>
      </c>
      <c r="L5" s="37">
        <v>44151</v>
      </c>
      <c r="M5" s="18">
        <v>1252</v>
      </c>
      <c r="R5" s="5" t="s">
        <v>19</v>
      </c>
      <c r="S5" s="37">
        <v>44151</v>
      </c>
      <c r="T5" s="18">
        <v>1252</v>
      </c>
    </row>
    <row r="6" spans="1:20" x14ac:dyDescent="0.2">
      <c r="D6" s="8" t="s">
        <v>34</v>
      </c>
      <c r="E6" s="7">
        <v>108650</v>
      </c>
      <c r="G6" s="8" t="s">
        <v>21</v>
      </c>
      <c r="H6" s="7">
        <v>4751</v>
      </c>
      <c r="K6" s="5" t="s">
        <v>28</v>
      </c>
      <c r="L6" s="37">
        <v>36213</v>
      </c>
      <c r="M6" s="20">
        <v>1650</v>
      </c>
      <c r="R6" s="5" t="s">
        <v>28</v>
      </c>
      <c r="S6" s="37">
        <v>36213</v>
      </c>
      <c r="T6" s="20">
        <v>1650</v>
      </c>
    </row>
    <row r="7" spans="1:20" x14ac:dyDescent="0.2">
      <c r="D7" s="8" t="s">
        <v>20</v>
      </c>
      <c r="E7" s="7">
        <v>4134</v>
      </c>
      <c r="G7" s="8" t="s">
        <v>10</v>
      </c>
      <c r="H7" s="7">
        <v>5223</v>
      </c>
      <c r="K7" s="5" t="s">
        <v>11</v>
      </c>
      <c r="L7" s="37">
        <v>36199</v>
      </c>
      <c r="M7" s="18">
        <v>1250</v>
      </c>
      <c r="R7" s="5" t="s">
        <v>11</v>
      </c>
      <c r="S7" s="37">
        <v>36199</v>
      </c>
      <c r="T7" s="18">
        <v>1250</v>
      </c>
    </row>
    <row r="8" spans="1:20" x14ac:dyDescent="0.2">
      <c r="D8" s="8" t="s">
        <v>12</v>
      </c>
      <c r="E8" s="7">
        <v>76450</v>
      </c>
      <c r="G8" s="8" t="s">
        <v>36</v>
      </c>
      <c r="H8" s="7">
        <v>6092</v>
      </c>
      <c r="K8" s="5" t="s">
        <v>31</v>
      </c>
      <c r="L8" s="37">
        <v>50263</v>
      </c>
      <c r="M8" s="20">
        <v>3680</v>
      </c>
      <c r="R8" s="5" t="s">
        <v>31</v>
      </c>
      <c r="S8" s="37">
        <v>50263</v>
      </c>
      <c r="T8" s="20">
        <v>3680</v>
      </c>
    </row>
    <row r="9" spans="1:20" x14ac:dyDescent="0.2">
      <c r="D9" s="8" t="s">
        <v>15</v>
      </c>
      <c r="E9" s="7">
        <v>26220</v>
      </c>
      <c r="G9" s="8" t="s">
        <v>18</v>
      </c>
      <c r="H9" s="7">
        <v>5282</v>
      </c>
      <c r="K9" s="5" t="s">
        <v>14</v>
      </c>
      <c r="L9" s="37">
        <v>29657</v>
      </c>
      <c r="M9" s="20">
        <v>1623</v>
      </c>
      <c r="R9" s="5" t="s">
        <v>14</v>
      </c>
      <c r="S9" s="37">
        <v>29657</v>
      </c>
      <c r="T9" s="20">
        <v>1623</v>
      </c>
    </row>
    <row r="10" spans="1:20" x14ac:dyDescent="0.2">
      <c r="D10" s="8" t="s">
        <v>32</v>
      </c>
      <c r="E10" s="7">
        <v>56069</v>
      </c>
      <c r="G10" s="8" t="s">
        <v>16</v>
      </c>
      <c r="H10" s="7">
        <v>6037</v>
      </c>
      <c r="K10" s="5" t="s">
        <v>8</v>
      </c>
      <c r="L10" s="37">
        <v>40933</v>
      </c>
      <c r="M10" s="20">
        <v>2584</v>
      </c>
      <c r="R10" s="5" t="s">
        <v>8</v>
      </c>
      <c r="S10" s="37">
        <v>40933</v>
      </c>
      <c r="T10" s="20">
        <v>2584</v>
      </c>
    </row>
    <row r="11" spans="1:20" x14ac:dyDescent="0.2">
      <c r="D11" s="8" t="s">
        <v>24</v>
      </c>
      <c r="E11" s="7">
        <v>19544</v>
      </c>
      <c r="G11" s="8" t="s">
        <v>23</v>
      </c>
      <c r="H11" s="7">
        <v>6826</v>
      </c>
      <c r="K11" s="5" t="s">
        <v>30</v>
      </c>
      <c r="L11" s="37">
        <v>35013</v>
      </c>
      <c r="M11" s="20">
        <v>1280</v>
      </c>
      <c r="R11" s="5" t="s">
        <v>30</v>
      </c>
      <c r="S11" s="37">
        <v>35013</v>
      </c>
      <c r="T11" s="20">
        <v>1280</v>
      </c>
    </row>
    <row r="12" spans="1:20" x14ac:dyDescent="0.2">
      <c r="D12" s="8" t="s">
        <v>17</v>
      </c>
      <c r="E12" s="7">
        <v>27995</v>
      </c>
      <c r="G12" s="8" t="s">
        <v>33</v>
      </c>
      <c r="H12" s="7">
        <v>8205</v>
      </c>
      <c r="K12" s="5" t="s">
        <v>26</v>
      </c>
      <c r="L12" s="37">
        <v>40895</v>
      </c>
      <c r="M12" s="20">
        <v>1750</v>
      </c>
      <c r="R12" s="5" t="s">
        <v>26</v>
      </c>
      <c r="S12" s="37">
        <v>40895</v>
      </c>
      <c r="T12" s="20">
        <v>1750</v>
      </c>
    </row>
    <row r="13" spans="1:20" x14ac:dyDescent="0.2">
      <c r="D13" s="8" t="s">
        <v>27</v>
      </c>
      <c r="E13" s="7">
        <v>25688</v>
      </c>
      <c r="G13" s="8" t="s">
        <v>7</v>
      </c>
      <c r="H13" s="7">
        <v>7851</v>
      </c>
      <c r="K13" s="5" t="s">
        <v>35</v>
      </c>
      <c r="L13" s="37">
        <v>40432</v>
      </c>
      <c r="M13" s="20">
        <v>1476</v>
      </c>
      <c r="R13" s="5" t="s">
        <v>35</v>
      </c>
      <c r="S13" s="37">
        <v>40432</v>
      </c>
      <c r="T13" s="20">
        <v>1476</v>
      </c>
    </row>
    <row r="14" spans="1:20" x14ac:dyDescent="0.2">
      <c r="D14" s="8" t="s">
        <v>39</v>
      </c>
      <c r="E14" s="7">
        <v>394380</v>
      </c>
      <c r="G14" s="8" t="s">
        <v>39</v>
      </c>
      <c r="H14" s="7">
        <v>65088</v>
      </c>
      <c r="K14" s="5" t="s">
        <v>39</v>
      </c>
      <c r="L14" s="37">
        <v>394380</v>
      </c>
    </row>
    <row r="21" spans="4:15" x14ac:dyDescent="0.2">
      <c r="D21" s="4" t="s">
        <v>37</v>
      </c>
      <c r="E21" s="4" t="s">
        <v>1</v>
      </c>
    </row>
    <row r="22" spans="4:15" x14ac:dyDescent="0.2">
      <c r="D22" s="4" t="s">
        <v>2</v>
      </c>
      <c r="E22" t="s">
        <v>13</v>
      </c>
      <c r="F22" t="s">
        <v>29</v>
      </c>
      <c r="G22" t="s">
        <v>21</v>
      </c>
      <c r="H22" t="s">
        <v>10</v>
      </c>
      <c r="I22" t="s">
        <v>36</v>
      </c>
      <c r="J22" t="s">
        <v>18</v>
      </c>
      <c r="K22" t="s">
        <v>16</v>
      </c>
      <c r="L22" t="s">
        <v>23</v>
      </c>
      <c r="M22" t="s">
        <v>33</v>
      </c>
      <c r="N22" t="s">
        <v>7</v>
      </c>
      <c r="O22" t="s">
        <v>39</v>
      </c>
    </row>
    <row r="23" spans="4:15" x14ac:dyDescent="0.2">
      <c r="D23" s="7" t="s">
        <v>22</v>
      </c>
      <c r="E23" s="7">
        <v>3820</v>
      </c>
      <c r="F23" s="7">
        <v>5779</v>
      </c>
      <c r="G23" s="7">
        <v>3403</v>
      </c>
      <c r="H23" s="7">
        <v>3362</v>
      </c>
      <c r="I23" s="7">
        <v>2707</v>
      </c>
      <c r="J23" s="7">
        <v>2420</v>
      </c>
      <c r="K23" s="7">
        <v>6284</v>
      </c>
      <c r="L23" s="7">
        <v>4946</v>
      </c>
      <c r="M23" s="7">
        <v>2805</v>
      </c>
      <c r="N23" s="7">
        <v>5098</v>
      </c>
      <c r="O23" s="7">
        <v>40624</v>
      </c>
    </row>
    <row r="24" spans="4:15" x14ac:dyDescent="0.2">
      <c r="D24" s="7" t="s">
        <v>19</v>
      </c>
      <c r="E24" s="7">
        <v>3312</v>
      </c>
      <c r="F24" s="7">
        <v>2040</v>
      </c>
      <c r="G24" s="7">
        <v>3172</v>
      </c>
      <c r="H24" s="7">
        <v>4377</v>
      </c>
      <c r="I24" s="7">
        <v>5801</v>
      </c>
      <c r="J24" s="7">
        <v>2380</v>
      </c>
      <c r="K24" s="7">
        <v>4689</v>
      </c>
      <c r="L24" s="7">
        <v>1186</v>
      </c>
      <c r="M24" s="7">
        <v>8656</v>
      </c>
      <c r="N24" s="7">
        <v>8538</v>
      </c>
      <c r="O24" s="7">
        <v>44151</v>
      </c>
    </row>
    <row r="25" spans="4:15" x14ac:dyDescent="0.2">
      <c r="D25" s="7" t="s">
        <v>28</v>
      </c>
      <c r="E25" s="7">
        <v>4345</v>
      </c>
      <c r="F25" s="7">
        <v>6117</v>
      </c>
      <c r="G25" s="7">
        <v>2757</v>
      </c>
      <c r="H25" s="7">
        <v>3349</v>
      </c>
      <c r="I25" s="7">
        <v>2694</v>
      </c>
      <c r="J25" s="7">
        <v>4936</v>
      </c>
      <c r="K25" s="7">
        <v>1772</v>
      </c>
      <c r="L25" s="7">
        <v>2207</v>
      </c>
      <c r="M25" s="7">
        <v>2639</v>
      </c>
      <c r="N25" s="7">
        <v>5397</v>
      </c>
      <c r="O25" s="7">
        <v>36213</v>
      </c>
    </row>
    <row r="26" spans="4:15" x14ac:dyDescent="0.2">
      <c r="D26" s="7" t="s">
        <v>11</v>
      </c>
      <c r="E26" s="7">
        <v>5594</v>
      </c>
      <c r="F26" s="7">
        <v>7115</v>
      </c>
      <c r="G26" s="7">
        <v>3456</v>
      </c>
      <c r="H26" s="7">
        <v>1966</v>
      </c>
      <c r="I26" s="7">
        <v>1406</v>
      </c>
      <c r="J26" s="7">
        <v>3370</v>
      </c>
      <c r="K26" s="7">
        <v>4095</v>
      </c>
      <c r="L26" s="7">
        <v>4383</v>
      </c>
      <c r="M26" s="7">
        <v>2128</v>
      </c>
      <c r="N26" s="7">
        <v>2686</v>
      </c>
      <c r="O26" s="7">
        <v>36199</v>
      </c>
    </row>
    <row r="27" spans="4:15" x14ac:dyDescent="0.2">
      <c r="D27" s="7" t="s">
        <v>31</v>
      </c>
      <c r="E27" s="7">
        <v>6291</v>
      </c>
      <c r="F27" s="7">
        <v>3805</v>
      </c>
      <c r="G27" s="7">
        <v>4483</v>
      </c>
      <c r="H27" s="7">
        <v>4281</v>
      </c>
      <c r="I27" s="7">
        <v>6561</v>
      </c>
      <c r="J27" s="7">
        <v>4824</v>
      </c>
      <c r="K27" s="7">
        <v>3705</v>
      </c>
      <c r="L27" s="7">
        <v>4947</v>
      </c>
      <c r="M27" s="7">
        <v>5580</v>
      </c>
      <c r="N27" s="7">
        <v>5786</v>
      </c>
      <c r="O27" s="7">
        <v>50263</v>
      </c>
    </row>
    <row r="28" spans="4:15" x14ac:dyDescent="0.2">
      <c r="D28" s="7" t="s">
        <v>14</v>
      </c>
      <c r="E28" s="7">
        <v>4504</v>
      </c>
      <c r="F28" s="7">
        <v>2060</v>
      </c>
      <c r="G28" s="7">
        <v>4306</v>
      </c>
      <c r="H28" s="7">
        <v>3502</v>
      </c>
      <c r="I28" s="7">
        <v>813</v>
      </c>
      <c r="J28" s="7">
        <v>3695</v>
      </c>
      <c r="K28" s="7">
        <v>1112</v>
      </c>
      <c r="L28" s="7">
        <v>2275</v>
      </c>
      <c r="M28" s="7">
        <v>4518</v>
      </c>
      <c r="N28" s="7">
        <v>2872</v>
      </c>
      <c r="O28" s="7">
        <v>29657</v>
      </c>
    </row>
    <row r="29" spans="4:15" x14ac:dyDescent="0.2">
      <c r="D29" s="7" t="s">
        <v>8</v>
      </c>
      <c r="E29" s="7">
        <v>1222</v>
      </c>
      <c r="F29" s="7">
        <v>4816</v>
      </c>
      <c r="G29" s="7">
        <v>7460</v>
      </c>
      <c r="H29" s="7">
        <v>1874</v>
      </c>
      <c r="I29" s="7">
        <v>4187</v>
      </c>
      <c r="J29" s="7">
        <v>2590</v>
      </c>
      <c r="K29" s="7">
        <v>3673</v>
      </c>
      <c r="L29" s="7">
        <v>5867</v>
      </c>
      <c r="M29" s="7">
        <v>5145</v>
      </c>
      <c r="N29" s="7">
        <v>4099</v>
      </c>
      <c r="O29" s="7">
        <v>40933</v>
      </c>
    </row>
    <row r="30" spans="4:15" x14ac:dyDescent="0.2">
      <c r="D30" s="7" t="s">
        <v>30</v>
      </c>
      <c r="E30" s="7">
        <v>2530</v>
      </c>
      <c r="F30" s="7">
        <v>3245</v>
      </c>
      <c r="G30" s="7">
        <v>5295</v>
      </c>
      <c r="H30" s="7">
        <v>3350</v>
      </c>
      <c r="I30" s="7">
        <v>4636</v>
      </c>
      <c r="J30" s="7">
        <v>4199</v>
      </c>
      <c r="K30" s="7">
        <v>3068</v>
      </c>
      <c r="L30" s="7">
        <v>2126</v>
      </c>
      <c r="M30" s="7">
        <v>4987</v>
      </c>
      <c r="N30" s="7">
        <v>1577</v>
      </c>
      <c r="O30" s="7">
        <v>35013</v>
      </c>
    </row>
    <row r="31" spans="4:15" x14ac:dyDescent="0.2">
      <c r="D31" s="7" t="s">
        <v>26</v>
      </c>
      <c r="E31" s="7">
        <v>4964</v>
      </c>
      <c r="F31" s="7">
        <v>4779</v>
      </c>
      <c r="G31" s="7">
        <v>2210</v>
      </c>
      <c r="H31" s="7">
        <v>3536</v>
      </c>
      <c r="I31" s="7">
        <v>3728</v>
      </c>
      <c r="J31" s="7">
        <v>5015</v>
      </c>
      <c r="K31" s="7">
        <v>3766</v>
      </c>
      <c r="L31" s="7">
        <v>3649</v>
      </c>
      <c r="M31" s="7">
        <v>6752</v>
      </c>
      <c r="N31" s="7">
        <v>2496</v>
      </c>
      <c r="O31" s="7">
        <v>40895</v>
      </c>
    </row>
    <row r="32" spans="4:15" x14ac:dyDescent="0.2">
      <c r="D32" s="7" t="s">
        <v>35</v>
      </c>
      <c r="E32" s="7">
        <v>3739</v>
      </c>
      <c r="F32" s="7">
        <v>5595</v>
      </c>
      <c r="G32" s="7">
        <v>4051</v>
      </c>
      <c r="H32" s="7">
        <v>2332</v>
      </c>
      <c r="I32" s="7">
        <v>5631</v>
      </c>
      <c r="J32" s="7">
        <v>3326</v>
      </c>
      <c r="K32" s="7">
        <v>2409</v>
      </c>
      <c r="L32" s="7">
        <v>6435</v>
      </c>
      <c r="M32" s="7">
        <v>2346</v>
      </c>
      <c r="N32" s="7">
        <v>4568</v>
      </c>
      <c r="O32" s="7">
        <v>40432</v>
      </c>
    </row>
    <row r="33" spans="4:15" x14ac:dyDescent="0.2">
      <c r="D33" s="7" t="s">
        <v>39</v>
      </c>
      <c r="E33" s="7">
        <v>40321</v>
      </c>
      <c r="F33" s="7">
        <v>45351</v>
      </c>
      <c r="G33" s="7">
        <v>40593</v>
      </c>
      <c r="H33" s="7">
        <v>31929</v>
      </c>
      <c r="I33" s="7">
        <v>38164</v>
      </c>
      <c r="J33" s="7">
        <v>36755</v>
      </c>
      <c r="K33" s="7">
        <v>34573</v>
      </c>
      <c r="L33" s="7">
        <v>38021</v>
      </c>
      <c r="M33" s="7">
        <v>45556</v>
      </c>
      <c r="N33" s="7">
        <v>43117</v>
      </c>
      <c r="O33" s="7">
        <v>394380</v>
      </c>
    </row>
    <row r="40" spans="4:15" x14ac:dyDescent="0.2">
      <c r="D40" t="s">
        <v>70</v>
      </c>
      <c r="E40" t="s">
        <v>71</v>
      </c>
    </row>
    <row r="41" spans="4:15" x14ac:dyDescent="0.2">
      <c r="D41" s="7" t="s">
        <v>22</v>
      </c>
      <c r="E41" s="7">
        <v>40624</v>
      </c>
    </row>
    <row r="42" spans="4:15" x14ac:dyDescent="0.2">
      <c r="D42" s="7" t="s">
        <v>19</v>
      </c>
      <c r="E42" s="7">
        <v>44151</v>
      </c>
    </row>
    <row r="43" spans="4:15" x14ac:dyDescent="0.2">
      <c r="D43" s="7" t="s">
        <v>28</v>
      </c>
      <c r="E43" s="7">
        <v>36213</v>
      </c>
    </row>
    <row r="44" spans="4:15" x14ac:dyDescent="0.2">
      <c r="D44" s="7" t="s">
        <v>11</v>
      </c>
      <c r="E44" s="7">
        <v>36199</v>
      </c>
    </row>
    <row r="45" spans="4:15" x14ac:dyDescent="0.2">
      <c r="D45" s="7" t="s">
        <v>31</v>
      </c>
      <c r="E45" s="7">
        <v>50263</v>
      </c>
    </row>
    <row r="46" spans="4:15" x14ac:dyDescent="0.2">
      <c r="D46" s="7" t="s">
        <v>14</v>
      </c>
      <c r="E46" s="7">
        <v>29657</v>
      </c>
    </row>
    <row r="47" spans="4:15" x14ac:dyDescent="0.2">
      <c r="D47" s="7" t="s">
        <v>8</v>
      </c>
      <c r="E47" s="7">
        <v>40933</v>
      </c>
    </row>
    <row r="48" spans="4:15" x14ac:dyDescent="0.2">
      <c r="D48" s="7" t="s">
        <v>30</v>
      </c>
      <c r="E48" s="7">
        <v>35013</v>
      </c>
    </row>
    <row r="49" spans="4:5" x14ac:dyDescent="0.2">
      <c r="D49" s="7" t="s">
        <v>26</v>
      </c>
      <c r="E49" s="7">
        <v>40895</v>
      </c>
    </row>
    <row r="50" spans="4:5" x14ac:dyDescent="0.2">
      <c r="D50" s="7" t="s">
        <v>35</v>
      </c>
      <c r="E50" s="7">
        <v>40432</v>
      </c>
    </row>
    <row r="51" spans="4:5" x14ac:dyDescent="0.2">
      <c r="E51" s="10">
        <f>MAXA(D41:E41,D42:E42,D43:E43,D44:E44,D45:E45,D46:E46,D47:E47,D48:E48,D49:E49,D50:E50)</f>
        <v>50263</v>
      </c>
    </row>
  </sheetData>
  <pageMargins left="0.7" right="0.7" top="0.75" bottom="0.75" header="0.3" footer="0.3"/>
  <pageSetup orientation="portrait" horizontalDpi="0" verticalDpi="0" r:id="rId6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C880-5EFF-4C4C-9E18-00D6AFD7E823}">
  <dimension ref="A3:F9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8.33203125" bestFit="1" customWidth="1"/>
    <col min="2" max="2" width="19.83203125" bestFit="1" customWidth="1"/>
    <col min="3" max="4" width="12" bestFit="1" customWidth="1"/>
    <col min="5" max="5" width="16" customWidth="1"/>
    <col min="6" max="6" width="14.6640625" customWidth="1"/>
    <col min="7" max="10" width="12" bestFit="1" customWidth="1"/>
    <col min="11" max="11" width="13.1640625" bestFit="1" customWidth="1"/>
    <col min="12" max="12" width="19.6640625" bestFit="1" customWidth="1"/>
  </cols>
  <sheetData>
    <row r="3" spans="1:6" x14ac:dyDescent="0.2">
      <c r="A3" s="4" t="s">
        <v>38</v>
      </c>
      <c r="B3" t="s">
        <v>46</v>
      </c>
      <c r="E3" t="s">
        <v>40</v>
      </c>
      <c r="F3" t="s">
        <v>63</v>
      </c>
    </row>
    <row r="4" spans="1:6" x14ac:dyDescent="0.2">
      <c r="A4" s="5" t="s">
        <v>41</v>
      </c>
      <c r="B4" s="7">
        <v>38021</v>
      </c>
      <c r="E4" t="s">
        <v>64</v>
      </c>
      <c r="F4" s="36">
        <v>38021</v>
      </c>
    </row>
    <row r="5" spans="1:6" x14ac:dyDescent="0.2">
      <c r="A5" s="5" t="s">
        <v>42</v>
      </c>
      <c r="B5" s="7">
        <v>232328</v>
      </c>
      <c r="E5" t="s">
        <v>65</v>
      </c>
      <c r="F5" s="36">
        <v>232328</v>
      </c>
    </row>
    <row r="6" spans="1:6" x14ac:dyDescent="0.2">
      <c r="A6" s="5" t="s">
        <v>43</v>
      </c>
      <c r="B6" s="7">
        <v>40593</v>
      </c>
      <c r="E6" t="s">
        <v>66</v>
      </c>
      <c r="F6" s="36">
        <v>40593</v>
      </c>
    </row>
    <row r="7" spans="1:6" x14ac:dyDescent="0.2">
      <c r="A7" s="5" t="s">
        <v>44</v>
      </c>
      <c r="B7" s="7">
        <v>40321</v>
      </c>
      <c r="E7" t="s">
        <v>67</v>
      </c>
      <c r="F7" s="36">
        <v>40321</v>
      </c>
    </row>
    <row r="8" spans="1:6" x14ac:dyDescent="0.2">
      <c r="A8" s="5" t="s">
        <v>45</v>
      </c>
      <c r="B8" s="7">
        <v>43117</v>
      </c>
      <c r="E8" t="s">
        <v>68</v>
      </c>
      <c r="F8" s="36">
        <v>43117</v>
      </c>
    </row>
    <row r="9" spans="1:6" x14ac:dyDescent="0.2">
      <c r="A9" s="5" t="s">
        <v>39</v>
      </c>
      <c r="B9" s="7">
        <v>394380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D89C-5BAE-984F-938F-89FBDCC2123B}">
  <dimension ref="A3:C14"/>
  <sheetViews>
    <sheetView workbookViewId="0">
      <selection activeCell="H12" sqref="H12"/>
    </sheetView>
  </sheetViews>
  <sheetFormatPr baseColWidth="10" defaultRowHeight="15" x14ac:dyDescent="0.2"/>
  <cols>
    <col min="1" max="2" width="15.83203125" bestFit="1" customWidth="1"/>
    <col min="3" max="3" width="17.1640625" bestFit="1" customWidth="1"/>
  </cols>
  <sheetData>
    <row r="3" spans="1:3" x14ac:dyDescent="0.2">
      <c r="A3" s="4" t="s">
        <v>38</v>
      </c>
      <c r="B3" t="s">
        <v>69</v>
      </c>
      <c r="C3" t="s">
        <v>46</v>
      </c>
    </row>
    <row r="4" spans="1:3" x14ac:dyDescent="0.2">
      <c r="A4" s="5" t="s">
        <v>9</v>
      </c>
      <c r="B4" s="37">
        <v>3038</v>
      </c>
      <c r="C4" s="7">
        <v>15190</v>
      </c>
    </row>
    <row r="5" spans="1:3" x14ac:dyDescent="0.2">
      <c r="A5" s="5" t="s">
        <v>25</v>
      </c>
      <c r="B5" s="37">
        <v>2296</v>
      </c>
      <c r="C5" s="7">
        <v>34440</v>
      </c>
    </row>
    <row r="6" spans="1:3" x14ac:dyDescent="0.2">
      <c r="A6" s="5" t="s">
        <v>34</v>
      </c>
      <c r="B6" s="37">
        <v>2173</v>
      </c>
      <c r="C6" s="7">
        <v>108650</v>
      </c>
    </row>
    <row r="7" spans="1:3" x14ac:dyDescent="0.2">
      <c r="A7" s="5" t="s">
        <v>20</v>
      </c>
      <c r="B7" s="37">
        <v>2067</v>
      </c>
      <c r="C7" s="7">
        <v>4134</v>
      </c>
    </row>
    <row r="8" spans="1:3" x14ac:dyDescent="0.2">
      <c r="A8" s="5" t="s">
        <v>12</v>
      </c>
      <c r="B8" s="37">
        <v>3058</v>
      </c>
      <c r="C8" s="7">
        <v>76450</v>
      </c>
    </row>
    <row r="9" spans="1:3" x14ac:dyDescent="0.2">
      <c r="A9" s="5" t="s">
        <v>15</v>
      </c>
      <c r="B9" s="37">
        <v>2622</v>
      </c>
      <c r="C9" s="7">
        <v>26220</v>
      </c>
    </row>
    <row r="10" spans="1:3" x14ac:dyDescent="0.2">
      <c r="A10" s="5" t="s">
        <v>32</v>
      </c>
      <c r="B10" s="37">
        <v>2951</v>
      </c>
      <c r="C10" s="7">
        <v>56069</v>
      </c>
    </row>
    <row r="11" spans="1:3" x14ac:dyDescent="0.2">
      <c r="A11" s="5" t="s">
        <v>24</v>
      </c>
      <c r="B11" s="37">
        <v>2443</v>
      </c>
      <c r="C11" s="7">
        <v>19544</v>
      </c>
    </row>
    <row r="12" spans="1:3" x14ac:dyDescent="0.2">
      <c r="A12" s="5" t="s">
        <v>17</v>
      </c>
      <c r="B12" s="37">
        <v>2545</v>
      </c>
      <c r="C12" s="7">
        <v>27995</v>
      </c>
    </row>
    <row r="13" spans="1:3" x14ac:dyDescent="0.2">
      <c r="A13" s="5" t="s">
        <v>27</v>
      </c>
      <c r="B13" s="37">
        <v>1976</v>
      </c>
      <c r="C13" s="7">
        <v>25688</v>
      </c>
    </row>
    <row r="14" spans="1:3" x14ac:dyDescent="0.2">
      <c r="A14" s="5" t="s">
        <v>39</v>
      </c>
      <c r="B14" s="37">
        <v>25169</v>
      </c>
      <c r="C14" s="7">
        <v>394380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893BC-7772-CB4D-BDCF-004CAD366A7F}">
  <dimension ref="A3:L15"/>
  <sheetViews>
    <sheetView workbookViewId="0">
      <selection activeCell="L15" sqref="L15"/>
    </sheetView>
  </sheetViews>
  <sheetFormatPr baseColWidth="10" defaultRowHeight="15" x14ac:dyDescent="0.2"/>
  <cols>
    <col min="1" max="1" width="15.83203125" bestFit="1" customWidth="1"/>
    <col min="2" max="2" width="19.33203125" bestFit="1" customWidth="1"/>
    <col min="3" max="4" width="6.6640625" bestFit="1" customWidth="1"/>
    <col min="5" max="5" width="6.83203125" bestFit="1" customWidth="1"/>
    <col min="6" max="7" width="6.5" bestFit="1" customWidth="1"/>
    <col min="8" max="9" width="6.83203125" bestFit="1" customWidth="1"/>
    <col min="10" max="10" width="6.1640625" bestFit="1" customWidth="1"/>
    <col min="11" max="11" width="6.33203125" bestFit="1" customWidth="1"/>
    <col min="12" max="13" width="15.83203125" bestFit="1" customWidth="1"/>
  </cols>
  <sheetData>
    <row r="3" spans="1:12" x14ac:dyDescent="0.2">
      <c r="A3" s="4" t="s">
        <v>69</v>
      </c>
      <c r="B3" s="4" t="s">
        <v>48</v>
      </c>
    </row>
    <row r="4" spans="1:12" x14ac:dyDescent="0.2">
      <c r="A4" s="4" t="s">
        <v>38</v>
      </c>
      <c r="B4" t="s">
        <v>13</v>
      </c>
      <c r="C4" t="s">
        <v>29</v>
      </c>
      <c r="D4" t="s">
        <v>21</v>
      </c>
      <c r="E4" t="s">
        <v>10</v>
      </c>
      <c r="F4" t="s">
        <v>36</v>
      </c>
      <c r="G4" t="s">
        <v>18</v>
      </c>
      <c r="H4" t="s">
        <v>16</v>
      </c>
      <c r="I4" t="s">
        <v>23</v>
      </c>
      <c r="J4" t="s">
        <v>33</v>
      </c>
      <c r="K4" t="s">
        <v>7</v>
      </c>
      <c r="L4" t="s">
        <v>39</v>
      </c>
    </row>
    <row r="5" spans="1:12" x14ac:dyDescent="0.2">
      <c r="A5" s="5">
        <v>2</v>
      </c>
      <c r="B5" s="37">
        <v>211</v>
      </c>
      <c r="C5" s="37">
        <v>104</v>
      </c>
      <c r="D5" s="37">
        <v>230</v>
      </c>
      <c r="E5" s="37">
        <v>194</v>
      </c>
      <c r="F5" s="37">
        <v>296</v>
      </c>
      <c r="G5" s="37">
        <v>208</v>
      </c>
      <c r="H5" s="37">
        <v>234</v>
      </c>
      <c r="I5" s="37">
        <v>281</v>
      </c>
      <c r="J5" s="37">
        <v>133</v>
      </c>
      <c r="K5" s="37">
        <v>176</v>
      </c>
      <c r="L5" s="37">
        <v>2067</v>
      </c>
    </row>
    <row r="6" spans="1:12" x14ac:dyDescent="0.2">
      <c r="A6" s="5">
        <v>5</v>
      </c>
      <c r="B6" s="37">
        <v>339</v>
      </c>
      <c r="C6" s="37">
        <v>230</v>
      </c>
      <c r="D6" s="37">
        <v>239</v>
      </c>
      <c r="E6" s="37">
        <v>217</v>
      </c>
      <c r="F6" s="37">
        <v>356</v>
      </c>
      <c r="G6" s="37">
        <v>424</v>
      </c>
      <c r="H6" s="37">
        <v>215</v>
      </c>
      <c r="I6" s="37">
        <v>252</v>
      </c>
      <c r="J6" s="37">
        <v>487</v>
      </c>
      <c r="K6" s="37">
        <v>279</v>
      </c>
      <c r="L6" s="37">
        <v>3038</v>
      </c>
    </row>
    <row r="7" spans="1:12" x14ac:dyDescent="0.2">
      <c r="A7" s="5">
        <v>8</v>
      </c>
      <c r="B7" s="37">
        <v>79</v>
      </c>
      <c r="C7" s="37">
        <v>313</v>
      </c>
      <c r="D7" s="37">
        <v>222</v>
      </c>
      <c r="E7" s="37">
        <v>220</v>
      </c>
      <c r="F7" s="37">
        <v>190</v>
      </c>
      <c r="G7" s="37">
        <v>97</v>
      </c>
      <c r="H7" s="37">
        <v>268</v>
      </c>
      <c r="I7" s="37">
        <v>323</v>
      </c>
      <c r="J7" s="37">
        <v>298</v>
      </c>
      <c r="K7" s="37">
        <v>433</v>
      </c>
      <c r="L7" s="37">
        <v>2443</v>
      </c>
    </row>
    <row r="8" spans="1:12" x14ac:dyDescent="0.2">
      <c r="A8" s="5">
        <v>10</v>
      </c>
      <c r="B8" s="37">
        <v>406</v>
      </c>
      <c r="C8" s="37">
        <v>415</v>
      </c>
      <c r="D8" s="37">
        <v>132</v>
      </c>
      <c r="E8" s="37">
        <v>199</v>
      </c>
      <c r="F8" s="37">
        <v>220</v>
      </c>
      <c r="G8" s="37">
        <v>197</v>
      </c>
      <c r="H8" s="37">
        <v>235</v>
      </c>
      <c r="I8" s="37">
        <v>242</v>
      </c>
      <c r="J8" s="37">
        <v>312</v>
      </c>
      <c r="K8" s="37">
        <v>264</v>
      </c>
      <c r="L8" s="37">
        <v>2622</v>
      </c>
    </row>
    <row r="9" spans="1:12" x14ac:dyDescent="0.2">
      <c r="A9" s="5">
        <v>11</v>
      </c>
      <c r="B9" s="37">
        <v>275</v>
      </c>
      <c r="C9" s="37">
        <v>329</v>
      </c>
      <c r="D9" s="37">
        <v>219</v>
      </c>
      <c r="E9" s="37">
        <v>320</v>
      </c>
      <c r="F9" s="37">
        <v>177</v>
      </c>
      <c r="G9" s="37">
        <v>171</v>
      </c>
      <c r="H9" s="37">
        <v>357</v>
      </c>
      <c r="I9" s="37">
        <v>316</v>
      </c>
      <c r="J9" s="37">
        <v>141</v>
      </c>
      <c r="K9" s="37">
        <v>240</v>
      </c>
      <c r="L9" s="37">
        <v>2545</v>
      </c>
    </row>
    <row r="10" spans="1:12" x14ac:dyDescent="0.2">
      <c r="A10" s="5">
        <v>13</v>
      </c>
      <c r="B10" s="37">
        <v>173</v>
      </c>
      <c r="C10" s="37">
        <v>221</v>
      </c>
      <c r="D10" s="37">
        <v>185</v>
      </c>
      <c r="E10" s="37">
        <v>250</v>
      </c>
      <c r="F10" s="37">
        <v>258</v>
      </c>
      <c r="G10" s="37">
        <v>98</v>
      </c>
      <c r="H10" s="37">
        <v>213</v>
      </c>
      <c r="I10" s="37">
        <v>194</v>
      </c>
      <c r="J10" s="37">
        <v>182</v>
      </c>
      <c r="K10" s="37">
        <v>202</v>
      </c>
      <c r="L10" s="37">
        <v>1976</v>
      </c>
    </row>
    <row r="11" spans="1:12" x14ac:dyDescent="0.2">
      <c r="A11" s="5">
        <v>15</v>
      </c>
      <c r="B11" s="37">
        <v>180</v>
      </c>
      <c r="C11" s="37">
        <v>162</v>
      </c>
      <c r="D11" s="37">
        <v>213</v>
      </c>
      <c r="E11" s="37">
        <v>237</v>
      </c>
      <c r="F11" s="37">
        <v>202</v>
      </c>
      <c r="G11" s="37">
        <v>320</v>
      </c>
      <c r="H11" s="37">
        <v>182</v>
      </c>
      <c r="I11" s="37">
        <v>408</v>
      </c>
      <c r="J11" s="37">
        <v>140</v>
      </c>
      <c r="K11" s="37">
        <v>252</v>
      </c>
      <c r="L11" s="37">
        <v>2296</v>
      </c>
    </row>
    <row r="12" spans="1:12" x14ac:dyDescent="0.2">
      <c r="A12" s="5">
        <v>19</v>
      </c>
      <c r="B12" s="37">
        <v>177</v>
      </c>
      <c r="C12" s="37">
        <v>518</v>
      </c>
      <c r="D12" s="37">
        <v>357</v>
      </c>
      <c r="E12" s="37">
        <v>199</v>
      </c>
      <c r="F12" s="37">
        <v>139</v>
      </c>
      <c r="G12" s="37">
        <v>272</v>
      </c>
      <c r="H12" s="37">
        <v>340</v>
      </c>
      <c r="I12" s="37">
        <v>383</v>
      </c>
      <c r="J12" s="37">
        <v>236</v>
      </c>
      <c r="K12" s="37">
        <v>330</v>
      </c>
      <c r="L12" s="37">
        <v>2951</v>
      </c>
    </row>
    <row r="13" spans="1:12" x14ac:dyDescent="0.2">
      <c r="A13" s="5">
        <v>25</v>
      </c>
      <c r="B13" s="37">
        <v>287</v>
      </c>
      <c r="C13" s="37">
        <v>257</v>
      </c>
      <c r="D13" s="37">
        <v>478</v>
      </c>
      <c r="E13" s="37">
        <v>188</v>
      </c>
      <c r="F13" s="37">
        <v>324</v>
      </c>
      <c r="G13" s="37">
        <v>340</v>
      </c>
      <c r="H13" s="37">
        <v>232</v>
      </c>
      <c r="I13" s="37">
        <v>274</v>
      </c>
      <c r="J13" s="37">
        <v>292</v>
      </c>
      <c r="K13" s="37">
        <v>386</v>
      </c>
      <c r="L13" s="37">
        <v>3058</v>
      </c>
    </row>
    <row r="14" spans="1:12" x14ac:dyDescent="0.2">
      <c r="A14" s="5">
        <v>50</v>
      </c>
      <c r="B14" s="37">
        <v>300</v>
      </c>
      <c r="C14" s="37">
        <v>243</v>
      </c>
      <c r="D14" s="37">
        <v>182</v>
      </c>
      <c r="E14" s="37">
        <v>158</v>
      </c>
      <c r="F14" s="37">
        <v>260</v>
      </c>
      <c r="G14" s="37">
        <v>197</v>
      </c>
      <c r="H14" s="37">
        <v>137</v>
      </c>
      <c r="I14" s="37">
        <v>99</v>
      </c>
      <c r="J14" s="37">
        <v>391</v>
      </c>
      <c r="K14" s="37">
        <v>206</v>
      </c>
      <c r="L14" s="37">
        <v>2173</v>
      </c>
    </row>
    <row r="15" spans="1:12" x14ac:dyDescent="0.2">
      <c r="A15" s="5" t="s">
        <v>39</v>
      </c>
      <c r="B15" s="37">
        <v>2427</v>
      </c>
      <c r="C15" s="37">
        <v>2792</v>
      </c>
      <c r="D15" s="37">
        <v>2457</v>
      </c>
      <c r="E15" s="37">
        <v>2182</v>
      </c>
      <c r="F15" s="37">
        <v>2422</v>
      </c>
      <c r="G15" s="37">
        <v>2324</v>
      </c>
      <c r="H15" s="37">
        <v>2413</v>
      </c>
      <c r="I15" s="37">
        <v>2772</v>
      </c>
      <c r="J15" s="37">
        <v>2612</v>
      </c>
      <c r="K15" s="37">
        <v>2768</v>
      </c>
      <c r="L15" s="37">
        <v>25169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1001"/>
  <sheetViews>
    <sheetView workbookViewId="0">
      <selection activeCell="E9" sqref="E9"/>
    </sheetView>
  </sheetViews>
  <sheetFormatPr baseColWidth="10" defaultColWidth="8.83203125" defaultRowHeight="15" x14ac:dyDescent="0.2"/>
  <cols>
    <col min="1" max="1" width="29" style="3" customWidth="1"/>
    <col min="2" max="3" width="20" customWidth="1"/>
    <col min="4" max="4" width="18.5" customWidth="1"/>
    <col min="5" max="5" width="13.83203125" customWidth="1"/>
    <col min="6" max="6" width="15" customWidth="1"/>
    <col min="7" max="7" width="15.33203125" style="10" customWidth="1"/>
    <col min="8" max="8" width="18.1640625" style="10" customWidth="1"/>
  </cols>
  <sheetData>
    <row r="1" spans="1:8" x14ac:dyDescent="0.2">
      <c r="A1" s="1" t="s">
        <v>0</v>
      </c>
      <c r="B1" s="2" t="s">
        <v>1</v>
      </c>
      <c r="C1" s="2" t="s">
        <v>40</v>
      </c>
      <c r="D1" s="2" t="s">
        <v>2</v>
      </c>
      <c r="E1" s="2" t="s">
        <v>3</v>
      </c>
      <c r="F1" s="2" t="s">
        <v>4</v>
      </c>
      <c r="G1" s="9" t="s">
        <v>5</v>
      </c>
      <c r="H1" s="9" t="s">
        <v>6</v>
      </c>
    </row>
    <row r="2" spans="1:8" x14ac:dyDescent="0.2">
      <c r="A2" s="3">
        <f t="shared" ref="A2:A65" ca="1" si="0">RANDBETWEEN(DATE(2022,1,1),DATE(2022,10,1))</f>
        <v>44833</v>
      </c>
      <c r="B2" t="s">
        <v>13</v>
      </c>
      <c r="C2" t="str">
        <f t="shared" ref="C2:C65" si="1">IF(B2="Store J","Roma",IF(B2="Store C","Milano",IF(B2="Store A","Napoli",IF(B2="Store H","Bari","Bologna"))))</f>
        <v>Napoli</v>
      </c>
      <c r="D2" t="s">
        <v>31</v>
      </c>
      <c r="E2" t="s">
        <v>25</v>
      </c>
      <c r="F2">
        <v>28</v>
      </c>
      <c r="G2" s="10">
        <v>15</v>
      </c>
      <c r="H2" s="10">
        <v>420</v>
      </c>
    </row>
    <row r="3" spans="1:8" x14ac:dyDescent="0.2">
      <c r="A3" s="3">
        <f t="shared" ca="1" si="0"/>
        <v>44594</v>
      </c>
      <c r="B3" t="s">
        <v>21</v>
      </c>
      <c r="C3" t="str">
        <f t="shared" si="1"/>
        <v>Milano</v>
      </c>
      <c r="D3" t="s">
        <v>31</v>
      </c>
      <c r="E3" t="s">
        <v>12</v>
      </c>
      <c r="F3">
        <v>21</v>
      </c>
      <c r="G3" s="10">
        <v>25</v>
      </c>
      <c r="H3" s="10">
        <v>525</v>
      </c>
    </row>
    <row r="4" spans="1:8" x14ac:dyDescent="0.2">
      <c r="A4" s="3">
        <f t="shared" ca="1" si="0"/>
        <v>44677</v>
      </c>
      <c r="B4" t="s">
        <v>18</v>
      </c>
      <c r="C4" t="str">
        <f t="shared" si="1"/>
        <v>Bologna</v>
      </c>
      <c r="D4" t="s">
        <v>30</v>
      </c>
      <c r="E4" t="s">
        <v>17</v>
      </c>
      <c r="F4">
        <v>47</v>
      </c>
      <c r="G4" s="10">
        <v>11</v>
      </c>
      <c r="H4" s="10">
        <v>517</v>
      </c>
    </row>
    <row r="5" spans="1:8" x14ac:dyDescent="0.2">
      <c r="A5" s="3">
        <f t="shared" ca="1" si="0"/>
        <v>44803</v>
      </c>
      <c r="B5" t="s">
        <v>29</v>
      </c>
      <c r="C5" t="str">
        <f t="shared" si="1"/>
        <v>Bologna</v>
      </c>
      <c r="D5" t="s">
        <v>14</v>
      </c>
      <c r="E5" t="s">
        <v>25</v>
      </c>
      <c r="F5">
        <v>10</v>
      </c>
      <c r="G5" s="10">
        <v>15</v>
      </c>
      <c r="H5" s="10">
        <v>150</v>
      </c>
    </row>
    <row r="6" spans="1:8" x14ac:dyDescent="0.2">
      <c r="A6" s="3">
        <f t="shared" ca="1" si="0"/>
        <v>44635</v>
      </c>
      <c r="B6" t="s">
        <v>16</v>
      </c>
      <c r="C6" t="str">
        <f t="shared" si="1"/>
        <v>Bologna</v>
      </c>
      <c r="D6" t="s">
        <v>31</v>
      </c>
      <c r="E6" t="s">
        <v>17</v>
      </c>
      <c r="F6">
        <v>35</v>
      </c>
      <c r="G6" s="10">
        <v>11</v>
      </c>
      <c r="H6" s="10">
        <v>385</v>
      </c>
    </row>
    <row r="7" spans="1:8" x14ac:dyDescent="0.2">
      <c r="A7" s="3">
        <f t="shared" ca="1" si="0"/>
        <v>44574</v>
      </c>
      <c r="B7" t="s">
        <v>29</v>
      </c>
      <c r="C7" t="str">
        <f t="shared" si="1"/>
        <v>Bologna</v>
      </c>
      <c r="D7" t="s">
        <v>28</v>
      </c>
      <c r="E7" t="s">
        <v>15</v>
      </c>
      <c r="F7">
        <v>9</v>
      </c>
      <c r="G7" s="10">
        <v>10</v>
      </c>
      <c r="H7" s="10">
        <v>90</v>
      </c>
    </row>
    <row r="8" spans="1:8" x14ac:dyDescent="0.2">
      <c r="A8" s="3">
        <f t="shared" ca="1" si="0"/>
        <v>44596</v>
      </c>
      <c r="B8" t="s">
        <v>29</v>
      </c>
      <c r="C8" t="str">
        <f t="shared" si="1"/>
        <v>Bologna</v>
      </c>
      <c r="D8" t="s">
        <v>8</v>
      </c>
      <c r="E8" t="s">
        <v>27</v>
      </c>
      <c r="F8">
        <v>33</v>
      </c>
      <c r="G8" s="10">
        <v>13</v>
      </c>
      <c r="H8" s="10">
        <v>429</v>
      </c>
    </row>
    <row r="9" spans="1:8" x14ac:dyDescent="0.2">
      <c r="A9" s="3">
        <f t="shared" ca="1" si="0"/>
        <v>44757</v>
      </c>
      <c r="B9" t="s">
        <v>29</v>
      </c>
      <c r="C9" t="str">
        <f t="shared" si="1"/>
        <v>Bologna</v>
      </c>
      <c r="D9" t="s">
        <v>11</v>
      </c>
      <c r="E9" t="s">
        <v>34</v>
      </c>
      <c r="F9">
        <v>10</v>
      </c>
      <c r="G9" s="10">
        <v>50</v>
      </c>
      <c r="H9" s="10">
        <v>500</v>
      </c>
    </row>
    <row r="10" spans="1:8" x14ac:dyDescent="0.2">
      <c r="A10" s="3">
        <f t="shared" ca="1" si="0"/>
        <v>44791</v>
      </c>
      <c r="B10" t="s">
        <v>18</v>
      </c>
      <c r="C10" t="str">
        <f t="shared" si="1"/>
        <v>Bologna</v>
      </c>
      <c r="D10" t="s">
        <v>35</v>
      </c>
      <c r="E10" t="s">
        <v>15</v>
      </c>
      <c r="F10">
        <v>25</v>
      </c>
      <c r="G10" s="10">
        <v>10</v>
      </c>
      <c r="H10" s="10">
        <v>250</v>
      </c>
    </row>
    <row r="11" spans="1:8" x14ac:dyDescent="0.2">
      <c r="A11" s="3">
        <f t="shared" ca="1" si="0"/>
        <v>44641</v>
      </c>
      <c r="B11" t="s">
        <v>18</v>
      </c>
      <c r="C11" t="str">
        <f t="shared" si="1"/>
        <v>Bologna</v>
      </c>
      <c r="D11" t="s">
        <v>11</v>
      </c>
      <c r="E11" t="s">
        <v>24</v>
      </c>
      <c r="F11">
        <v>3</v>
      </c>
      <c r="G11" s="10">
        <v>8</v>
      </c>
      <c r="H11" s="10">
        <v>24</v>
      </c>
    </row>
    <row r="12" spans="1:8" x14ac:dyDescent="0.2">
      <c r="A12" s="3">
        <f t="shared" ca="1" si="0"/>
        <v>44629</v>
      </c>
      <c r="B12" t="s">
        <v>33</v>
      </c>
      <c r="C12" t="str">
        <f t="shared" si="1"/>
        <v>Bologna</v>
      </c>
      <c r="D12" t="s">
        <v>31</v>
      </c>
      <c r="E12" t="s">
        <v>32</v>
      </c>
      <c r="F12">
        <v>38</v>
      </c>
      <c r="G12" s="10">
        <v>19</v>
      </c>
      <c r="H12" s="10">
        <v>722</v>
      </c>
    </row>
    <row r="13" spans="1:8" x14ac:dyDescent="0.2">
      <c r="A13" s="3">
        <f t="shared" ca="1" si="0"/>
        <v>44742</v>
      </c>
      <c r="B13" t="s">
        <v>23</v>
      </c>
      <c r="C13" t="str">
        <f t="shared" si="1"/>
        <v>Bari</v>
      </c>
      <c r="D13" t="s">
        <v>11</v>
      </c>
      <c r="E13" t="s">
        <v>9</v>
      </c>
      <c r="F13">
        <v>2</v>
      </c>
      <c r="G13" s="10">
        <v>5</v>
      </c>
      <c r="H13" s="10">
        <v>10</v>
      </c>
    </row>
    <row r="14" spans="1:8" x14ac:dyDescent="0.2">
      <c r="A14" s="3">
        <f t="shared" ca="1" si="0"/>
        <v>44633</v>
      </c>
      <c r="B14" t="s">
        <v>33</v>
      </c>
      <c r="C14" t="str">
        <f t="shared" si="1"/>
        <v>Bologna</v>
      </c>
      <c r="D14" t="s">
        <v>14</v>
      </c>
      <c r="E14" t="s">
        <v>25</v>
      </c>
      <c r="F14">
        <v>23</v>
      </c>
      <c r="G14" s="10">
        <v>15</v>
      </c>
      <c r="H14" s="10">
        <v>345</v>
      </c>
    </row>
    <row r="15" spans="1:8" x14ac:dyDescent="0.2">
      <c r="A15" s="3">
        <f t="shared" ca="1" si="0"/>
        <v>44747</v>
      </c>
      <c r="B15" t="s">
        <v>33</v>
      </c>
      <c r="C15" t="str">
        <f t="shared" si="1"/>
        <v>Bologna</v>
      </c>
      <c r="D15" t="s">
        <v>19</v>
      </c>
      <c r="E15" t="s">
        <v>15</v>
      </c>
      <c r="F15">
        <v>45</v>
      </c>
      <c r="G15" s="10">
        <v>10</v>
      </c>
      <c r="H15" s="10">
        <v>450</v>
      </c>
    </row>
    <row r="16" spans="1:8" x14ac:dyDescent="0.2">
      <c r="A16" s="3">
        <f t="shared" ca="1" si="0"/>
        <v>44724</v>
      </c>
      <c r="B16" t="s">
        <v>33</v>
      </c>
      <c r="C16" t="str">
        <f t="shared" si="1"/>
        <v>Bologna</v>
      </c>
      <c r="D16" t="s">
        <v>8</v>
      </c>
      <c r="E16" t="s">
        <v>15</v>
      </c>
      <c r="F16">
        <v>4</v>
      </c>
      <c r="G16" s="10">
        <v>10</v>
      </c>
      <c r="H16" s="10">
        <v>40</v>
      </c>
    </row>
    <row r="17" spans="1:8" x14ac:dyDescent="0.2">
      <c r="A17" s="3">
        <f t="shared" ca="1" si="0"/>
        <v>44668</v>
      </c>
      <c r="B17" t="s">
        <v>18</v>
      </c>
      <c r="C17" t="str">
        <f t="shared" si="1"/>
        <v>Bologna</v>
      </c>
      <c r="D17" t="s">
        <v>19</v>
      </c>
      <c r="E17" t="s">
        <v>9</v>
      </c>
      <c r="F17">
        <v>42</v>
      </c>
      <c r="G17" s="10">
        <v>5</v>
      </c>
      <c r="H17" s="10">
        <v>210</v>
      </c>
    </row>
    <row r="18" spans="1:8" x14ac:dyDescent="0.2">
      <c r="A18" s="3">
        <f t="shared" ca="1" si="0"/>
        <v>44764</v>
      </c>
      <c r="B18" t="s">
        <v>33</v>
      </c>
      <c r="C18" t="str">
        <f t="shared" si="1"/>
        <v>Bologna</v>
      </c>
      <c r="D18" t="s">
        <v>22</v>
      </c>
      <c r="E18" t="s">
        <v>15</v>
      </c>
      <c r="F18">
        <v>17</v>
      </c>
      <c r="G18" s="10">
        <v>10</v>
      </c>
      <c r="H18" s="10">
        <v>170</v>
      </c>
    </row>
    <row r="19" spans="1:8" x14ac:dyDescent="0.2">
      <c r="A19" s="3">
        <f t="shared" ca="1" si="0"/>
        <v>44798</v>
      </c>
      <c r="B19" t="s">
        <v>23</v>
      </c>
      <c r="C19" t="str">
        <f t="shared" si="1"/>
        <v>Bari</v>
      </c>
      <c r="D19" t="s">
        <v>22</v>
      </c>
      <c r="E19" t="s">
        <v>25</v>
      </c>
      <c r="F19">
        <v>22</v>
      </c>
      <c r="G19" s="10">
        <v>15</v>
      </c>
      <c r="H19" s="10">
        <v>330</v>
      </c>
    </row>
    <row r="20" spans="1:8" x14ac:dyDescent="0.2">
      <c r="A20" s="3">
        <f t="shared" ca="1" si="0"/>
        <v>44615</v>
      </c>
      <c r="B20" t="s">
        <v>13</v>
      </c>
      <c r="C20" t="str">
        <f t="shared" si="1"/>
        <v>Napoli</v>
      </c>
      <c r="D20" t="s">
        <v>28</v>
      </c>
      <c r="E20" t="s">
        <v>32</v>
      </c>
      <c r="F20">
        <v>8</v>
      </c>
      <c r="G20" s="10">
        <v>19</v>
      </c>
      <c r="H20" s="10">
        <v>152</v>
      </c>
    </row>
    <row r="21" spans="1:8" x14ac:dyDescent="0.2">
      <c r="A21" s="3">
        <f t="shared" ca="1" si="0"/>
        <v>44591</v>
      </c>
      <c r="B21" t="s">
        <v>21</v>
      </c>
      <c r="C21" t="str">
        <f t="shared" si="1"/>
        <v>Milano</v>
      </c>
      <c r="D21" t="s">
        <v>28</v>
      </c>
      <c r="E21" t="s">
        <v>32</v>
      </c>
      <c r="F21">
        <v>47</v>
      </c>
      <c r="G21" s="10">
        <v>19</v>
      </c>
      <c r="H21" s="10">
        <v>893</v>
      </c>
    </row>
    <row r="22" spans="1:8" x14ac:dyDescent="0.2">
      <c r="A22" s="3">
        <f t="shared" ca="1" si="0"/>
        <v>44710</v>
      </c>
      <c r="B22" t="s">
        <v>29</v>
      </c>
      <c r="C22" t="str">
        <f t="shared" si="1"/>
        <v>Bologna</v>
      </c>
      <c r="D22" t="s">
        <v>30</v>
      </c>
      <c r="E22" t="s">
        <v>17</v>
      </c>
      <c r="F22">
        <v>48</v>
      </c>
      <c r="G22" s="10">
        <v>11</v>
      </c>
      <c r="H22" s="10">
        <v>528</v>
      </c>
    </row>
    <row r="23" spans="1:8" x14ac:dyDescent="0.2">
      <c r="A23" s="3">
        <f t="shared" ca="1" si="0"/>
        <v>44751</v>
      </c>
      <c r="B23" t="s">
        <v>7</v>
      </c>
      <c r="C23" t="str">
        <f t="shared" si="1"/>
        <v>Roma</v>
      </c>
      <c r="D23" t="s">
        <v>8</v>
      </c>
      <c r="E23" t="s">
        <v>15</v>
      </c>
      <c r="F23">
        <v>45</v>
      </c>
      <c r="G23" s="10">
        <v>10</v>
      </c>
      <c r="H23" s="10">
        <v>450</v>
      </c>
    </row>
    <row r="24" spans="1:8" x14ac:dyDescent="0.2">
      <c r="A24" s="3">
        <f t="shared" ca="1" si="0"/>
        <v>44726</v>
      </c>
      <c r="B24" t="s">
        <v>33</v>
      </c>
      <c r="C24" t="str">
        <f t="shared" si="1"/>
        <v>Bologna</v>
      </c>
      <c r="D24" t="s">
        <v>14</v>
      </c>
      <c r="E24" t="s">
        <v>32</v>
      </c>
      <c r="F24">
        <v>12</v>
      </c>
      <c r="G24" s="10">
        <v>19</v>
      </c>
      <c r="H24" s="10">
        <v>228</v>
      </c>
    </row>
    <row r="25" spans="1:8" x14ac:dyDescent="0.2">
      <c r="A25" s="3">
        <f t="shared" ca="1" si="0"/>
        <v>44681</v>
      </c>
      <c r="B25" t="s">
        <v>10</v>
      </c>
      <c r="C25" t="str">
        <f t="shared" si="1"/>
        <v>Bologna</v>
      </c>
      <c r="D25" t="s">
        <v>26</v>
      </c>
      <c r="E25" t="s">
        <v>17</v>
      </c>
      <c r="F25">
        <v>18</v>
      </c>
      <c r="G25" s="10">
        <v>11</v>
      </c>
      <c r="H25" s="10">
        <v>198</v>
      </c>
    </row>
    <row r="26" spans="1:8" x14ac:dyDescent="0.2">
      <c r="A26" s="3">
        <f t="shared" ca="1" si="0"/>
        <v>44637</v>
      </c>
      <c r="B26" t="s">
        <v>23</v>
      </c>
      <c r="C26" t="str">
        <f t="shared" si="1"/>
        <v>Bari</v>
      </c>
      <c r="D26" t="s">
        <v>22</v>
      </c>
      <c r="E26" t="s">
        <v>32</v>
      </c>
      <c r="F26">
        <v>21</v>
      </c>
      <c r="G26" s="10">
        <v>19</v>
      </c>
      <c r="H26" s="10">
        <v>399</v>
      </c>
    </row>
    <row r="27" spans="1:8" x14ac:dyDescent="0.2">
      <c r="A27" s="3">
        <f t="shared" ca="1" si="0"/>
        <v>44650</v>
      </c>
      <c r="B27" t="s">
        <v>16</v>
      </c>
      <c r="C27" t="str">
        <f t="shared" si="1"/>
        <v>Bologna</v>
      </c>
      <c r="D27" t="s">
        <v>22</v>
      </c>
      <c r="E27" t="s">
        <v>12</v>
      </c>
      <c r="F27">
        <v>30</v>
      </c>
      <c r="G27" s="10">
        <v>25</v>
      </c>
      <c r="H27" s="10">
        <v>750</v>
      </c>
    </row>
    <row r="28" spans="1:8" x14ac:dyDescent="0.2">
      <c r="A28" s="3">
        <f t="shared" ca="1" si="0"/>
        <v>44620</v>
      </c>
      <c r="B28" t="s">
        <v>33</v>
      </c>
      <c r="C28" t="str">
        <f t="shared" si="1"/>
        <v>Bologna</v>
      </c>
      <c r="D28" t="s">
        <v>14</v>
      </c>
      <c r="E28" t="s">
        <v>27</v>
      </c>
      <c r="F28">
        <v>32</v>
      </c>
      <c r="G28" s="10">
        <v>13</v>
      </c>
      <c r="H28" s="10">
        <v>416</v>
      </c>
    </row>
    <row r="29" spans="1:8" x14ac:dyDescent="0.2">
      <c r="A29" s="3">
        <f t="shared" ca="1" si="0"/>
        <v>44684</v>
      </c>
      <c r="B29" t="s">
        <v>16</v>
      </c>
      <c r="C29" t="str">
        <f t="shared" si="1"/>
        <v>Bologna</v>
      </c>
      <c r="D29" t="s">
        <v>8</v>
      </c>
      <c r="E29" t="s">
        <v>9</v>
      </c>
      <c r="F29">
        <v>35</v>
      </c>
      <c r="G29" s="10">
        <v>5</v>
      </c>
      <c r="H29" s="10">
        <v>175</v>
      </c>
    </row>
    <row r="30" spans="1:8" x14ac:dyDescent="0.2">
      <c r="A30" s="3">
        <f t="shared" ca="1" si="0"/>
        <v>44566</v>
      </c>
      <c r="B30" t="s">
        <v>21</v>
      </c>
      <c r="C30" t="str">
        <f t="shared" si="1"/>
        <v>Milano</v>
      </c>
      <c r="D30" t="s">
        <v>19</v>
      </c>
      <c r="E30" t="s">
        <v>15</v>
      </c>
      <c r="F30">
        <v>37</v>
      </c>
      <c r="G30" s="10">
        <v>10</v>
      </c>
      <c r="H30" s="10">
        <v>370</v>
      </c>
    </row>
    <row r="31" spans="1:8" x14ac:dyDescent="0.2">
      <c r="A31" s="3">
        <f t="shared" ca="1" si="0"/>
        <v>44750</v>
      </c>
      <c r="B31" t="s">
        <v>33</v>
      </c>
      <c r="C31" t="str">
        <f t="shared" si="1"/>
        <v>Bologna</v>
      </c>
      <c r="D31" t="s">
        <v>22</v>
      </c>
      <c r="E31" t="s">
        <v>9</v>
      </c>
      <c r="F31">
        <v>49</v>
      </c>
      <c r="G31" s="10">
        <v>5</v>
      </c>
      <c r="H31" s="10">
        <v>245</v>
      </c>
    </row>
    <row r="32" spans="1:8" x14ac:dyDescent="0.2">
      <c r="A32" s="3">
        <f t="shared" ca="1" si="0"/>
        <v>44611</v>
      </c>
      <c r="B32" t="s">
        <v>10</v>
      </c>
      <c r="C32" t="str">
        <f t="shared" si="1"/>
        <v>Bologna</v>
      </c>
      <c r="D32" t="s">
        <v>35</v>
      </c>
      <c r="E32" t="s">
        <v>15</v>
      </c>
      <c r="F32">
        <v>35</v>
      </c>
      <c r="G32" s="10">
        <v>10</v>
      </c>
      <c r="H32" s="10">
        <v>350</v>
      </c>
    </row>
    <row r="33" spans="1:8" x14ac:dyDescent="0.2">
      <c r="A33" s="3">
        <f t="shared" ca="1" si="0"/>
        <v>44618</v>
      </c>
      <c r="B33" t="s">
        <v>13</v>
      </c>
      <c r="C33" t="str">
        <f t="shared" si="1"/>
        <v>Napoli</v>
      </c>
      <c r="D33" t="s">
        <v>31</v>
      </c>
      <c r="E33" t="s">
        <v>24</v>
      </c>
      <c r="F33">
        <v>19</v>
      </c>
      <c r="G33" s="10">
        <v>8</v>
      </c>
      <c r="H33" s="10">
        <v>152</v>
      </c>
    </row>
    <row r="34" spans="1:8" x14ac:dyDescent="0.2">
      <c r="A34" s="3">
        <f t="shared" ca="1" si="0"/>
        <v>44737</v>
      </c>
      <c r="B34" t="s">
        <v>13</v>
      </c>
      <c r="C34" t="str">
        <f t="shared" si="1"/>
        <v>Napoli</v>
      </c>
      <c r="D34" t="s">
        <v>19</v>
      </c>
      <c r="E34" t="s">
        <v>15</v>
      </c>
      <c r="F34">
        <v>37</v>
      </c>
      <c r="G34" s="10">
        <v>10</v>
      </c>
      <c r="H34" s="10">
        <v>370</v>
      </c>
    </row>
    <row r="35" spans="1:8" x14ac:dyDescent="0.2">
      <c r="A35" s="3">
        <f t="shared" ca="1" si="0"/>
        <v>44577</v>
      </c>
      <c r="B35" t="s">
        <v>13</v>
      </c>
      <c r="C35" t="str">
        <f t="shared" si="1"/>
        <v>Napoli</v>
      </c>
      <c r="D35" t="s">
        <v>28</v>
      </c>
      <c r="E35" t="s">
        <v>9</v>
      </c>
      <c r="F35">
        <v>21</v>
      </c>
      <c r="G35" s="10">
        <v>5</v>
      </c>
      <c r="H35" s="10">
        <v>105</v>
      </c>
    </row>
    <row r="36" spans="1:8" x14ac:dyDescent="0.2">
      <c r="A36" s="3">
        <f t="shared" ca="1" si="0"/>
        <v>44648</v>
      </c>
      <c r="B36" t="s">
        <v>13</v>
      </c>
      <c r="C36" t="str">
        <f t="shared" si="1"/>
        <v>Napoli</v>
      </c>
      <c r="D36" t="s">
        <v>28</v>
      </c>
      <c r="E36" t="s">
        <v>34</v>
      </c>
      <c r="F36">
        <v>21</v>
      </c>
      <c r="G36" s="10">
        <v>50</v>
      </c>
      <c r="H36" s="10">
        <v>1050</v>
      </c>
    </row>
    <row r="37" spans="1:8" x14ac:dyDescent="0.2">
      <c r="A37" s="3">
        <f t="shared" ca="1" si="0"/>
        <v>44717</v>
      </c>
      <c r="B37" t="s">
        <v>29</v>
      </c>
      <c r="C37" t="str">
        <f t="shared" si="1"/>
        <v>Bologna</v>
      </c>
      <c r="D37" t="s">
        <v>19</v>
      </c>
      <c r="E37" t="s">
        <v>32</v>
      </c>
      <c r="F37">
        <v>29</v>
      </c>
      <c r="G37" s="10">
        <v>19</v>
      </c>
      <c r="H37" s="10">
        <v>551</v>
      </c>
    </row>
    <row r="38" spans="1:8" x14ac:dyDescent="0.2">
      <c r="A38" s="3">
        <f t="shared" ca="1" si="0"/>
        <v>44590</v>
      </c>
      <c r="B38" t="s">
        <v>16</v>
      </c>
      <c r="C38" t="str">
        <f t="shared" si="1"/>
        <v>Bologna</v>
      </c>
      <c r="D38" t="s">
        <v>30</v>
      </c>
      <c r="E38" t="s">
        <v>32</v>
      </c>
      <c r="F38">
        <v>38</v>
      </c>
      <c r="G38" s="10">
        <v>19</v>
      </c>
      <c r="H38" s="10">
        <v>722</v>
      </c>
    </row>
    <row r="39" spans="1:8" x14ac:dyDescent="0.2">
      <c r="A39" s="3">
        <f t="shared" ca="1" si="0"/>
        <v>44748</v>
      </c>
      <c r="B39" t="s">
        <v>16</v>
      </c>
      <c r="C39" t="str">
        <f t="shared" si="1"/>
        <v>Bologna</v>
      </c>
      <c r="D39" t="s">
        <v>35</v>
      </c>
      <c r="E39" t="s">
        <v>25</v>
      </c>
      <c r="F39">
        <v>24</v>
      </c>
      <c r="G39" s="10">
        <v>15</v>
      </c>
      <c r="H39" s="10">
        <v>360</v>
      </c>
    </row>
    <row r="40" spans="1:8" x14ac:dyDescent="0.2">
      <c r="A40" s="3">
        <f t="shared" ca="1" si="0"/>
        <v>44593</v>
      </c>
      <c r="B40" t="s">
        <v>23</v>
      </c>
      <c r="C40" t="str">
        <f t="shared" si="1"/>
        <v>Bari</v>
      </c>
      <c r="D40" t="s">
        <v>35</v>
      </c>
      <c r="E40" t="s">
        <v>17</v>
      </c>
      <c r="F40">
        <v>39</v>
      </c>
      <c r="G40" s="10">
        <v>11</v>
      </c>
      <c r="H40" s="10">
        <v>429</v>
      </c>
    </row>
    <row r="41" spans="1:8" x14ac:dyDescent="0.2">
      <c r="A41" s="3">
        <f t="shared" ca="1" si="0"/>
        <v>44609</v>
      </c>
      <c r="B41" t="s">
        <v>23</v>
      </c>
      <c r="C41" t="str">
        <f t="shared" si="1"/>
        <v>Bari</v>
      </c>
      <c r="D41" t="s">
        <v>31</v>
      </c>
      <c r="E41" t="s">
        <v>32</v>
      </c>
      <c r="F41">
        <v>31</v>
      </c>
      <c r="G41" s="10">
        <v>19</v>
      </c>
      <c r="H41" s="10">
        <v>589</v>
      </c>
    </row>
    <row r="42" spans="1:8" x14ac:dyDescent="0.2">
      <c r="A42" s="3">
        <f t="shared" ca="1" si="0"/>
        <v>44784</v>
      </c>
      <c r="B42" t="s">
        <v>36</v>
      </c>
      <c r="C42" t="str">
        <f t="shared" si="1"/>
        <v>Bologna</v>
      </c>
      <c r="D42" t="s">
        <v>11</v>
      </c>
      <c r="E42" t="s">
        <v>12</v>
      </c>
      <c r="F42">
        <v>38</v>
      </c>
      <c r="G42" s="10">
        <v>25</v>
      </c>
      <c r="H42" s="10">
        <v>950</v>
      </c>
    </row>
    <row r="43" spans="1:8" x14ac:dyDescent="0.2">
      <c r="A43" s="3">
        <f t="shared" ca="1" si="0"/>
        <v>44717</v>
      </c>
      <c r="B43" t="s">
        <v>7</v>
      </c>
      <c r="C43" t="str">
        <f t="shared" si="1"/>
        <v>Roma</v>
      </c>
      <c r="D43" t="s">
        <v>31</v>
      </c>
      <c r="E43" t="s">
        <v>32</v>
      </c>
      <c r="F43">
        <v>43</v>
      </c>
      <c r="G43" s="10">
        <v>19</v>
      </c>
      <c r="H43" s="10">
        <v>817</v>
      </c>
    </row>
    <row r="44" spans="1:8" x14ac:dyDescent="0.2">
      <c r="A44" s="3">
        <f t="shared" ca="1" si="0"/>
        <v>44724</v>
      </c>
      <c r="B44" t="s">
        <v>16</v>
      </c>
      <c r="C44" t="str">
        <f t="shared" si="1"/>
        <v>Bologna</v>
      </c>
      <c r="D44" t="s">
        <v>31</v>
      </c>
      <c r="E44" t="s">
        <v>9</v>
      </c>
      <c r="F44">
        <v>46</v>
      </c>
      <c r="G44" s="10">
        <v>5</v>
      </c>
      <c r="H44" s="10">
        <v>230</v>
      </c>
    </row>
    <row r="45" spans="1:8" x14ac:dyDescent="0.2">
      <c r="A45" s="3">
        <f t="shared" ca="1" si="0"/>
        <v>44610</v>
      </c>
      <c r="B45" t="s">
        <v>23</v>
      </c>
      <c r="C45" t="str">
        <f t="shared" si="1"/>
        <v>Bari</v>
      </c>
      <c r="D45" t="s">
        <v>14</v>
      </c>
      <c r="E45" t="s">
        <v>17</v>
      </c>
      <c r="F45">
        <v>21</v>
      </c>
      <c r="G45" s="10">
        <v>11</v>
      </c>
      <c r="H45" s="10">
        <v>231</v>
      </c>
    </row>
    <row r="46" spans="1:8" x14ac:dyDescent="0.2">
      <c r="A46" s="3">
        <f t="shared" ca="1" si="0"/>
        <v>44723</v>
      </c>
      <c r="B46" t="s">
        <v>7</v>
      </c>
      <c r="C46" t="str">
        <f t="shared" si="1"/>
        <v>Roma</v>
      </c>
      <c r="D46" t="s">
        <v>19</v>
      </c>
      <c r="E46" t="s">
        <v>24</v>
      </c>
      <c r="F46">
        <v>13</v>
      </c>
      <c r="G46" s="10">
        <v>8</v>
      </c>
      <c r="H46" s="10">
        <v>104</v>
      </c>
    </row>
    <row r="47" spans="1:8" x14ac:dyDescent="0.2">
      <c r="A47" s="3">
        <f t="shared" ca="1" si="0"/>
        <v>44741</v>
      </c>
      <c r="B47" t="s">
        <v>23</v>
      </c>
      <c r="C47" t="str">
        <f t="shared" si="1"/>
        <v>Bari</v>
      </c>
      <c r="D47" t="s">
        <v>11</v>
      </c>
      <c r="E47" t="s">
        <v>32</v>
      </c>
      <c r="F47">
        <v>39</v>
      </c>
      <c r="G47" s="10">
        <v>19</v>
      </c>
      <c r="H47" s="10">
        <v>741</v>
      </c>
    </row>
    <row r="48" spans="1:8" x14ac:dyDescent="0.2">
      <c r="A48" s="3">
        <f t="shared" ca="1" si="0"/>
        <v>44709</v>
      </c>
      <c r="B48" t="s">
        <v>33</v>
      </c>
      <c r="C48" t="str">
        <f t="shared" si="1"/>
        <v>Bologna</v>
      </c>
      <c r="D48" t="s">
        <v>35</v>
      </c>
      <c r="E48" t="s">
        <v>9</v>
      </c>
      <c r="F48">
        <v>24</v>
      </c>
      <c r="G48" s="10">
        <v>5</v>
      </c>
      <c r="H48" s="10">
        <v>120</v>
      </c>
    </row>
    <row r="49" spans="1:8" x14ac:dyDescent="0.2">
      <c r="A49" s="3">
        <f t="shared" ca="1" si="0"/>
        <v>44819</v>
      </c>
      <c r="B49" t="s">
        <v>29</v>
      </c>
      <c r="C49" t="str">
        <f t="shared" si="1"/>
        <v>Bologna</v>
      </c>
      <c r="D49" t="s">
        <v>30</v>
      </c>
      <c r="E49" t="s">
        <v>15</v>
      </c>
      <c r="F49">
        <v>28</v>
      </c>
      <c r="G49" s="10">
        <v>10</v>
      </c>
      <c r="H49" s="10">
        <v>280</v>
      </c>
    </row>
    <row r="50" spans="1:8" x14ac:dyDescent="0.2">
      <c r="A50" s="3">
        <f t="shared" ca="1" si="0"/>
        <v>44635</v>
      </c>
      <c r="B50" t="s">
        <v>16</v>
      </c>
      <c r="C50" t="str">
        <f t="shared" si="1"/>
        <v>Bologna</v>
      </c>
      <c r="D50" t="s">
        <v>8</v>
      </c>
      <c r="E50" t="s">
        <v>25</v>
      </c>
      <c r="F50">
        <v>18</v>
      </c>
      <c r="G50" s="10">
        <v>15</v>
      </c>
      <c r="H50" s="10">
        <v>270</v>
      </c>
    </row>
    <row r="51" spans="1:8" x14ac:dyDescent="0.2">
      <c r="A51" s="3">
        <f t="shared" ca="1" si="0"/>
        <v>44602</v>
      </c>
      <c r="B51" t="s">
        <v>18</v>
      </c>
      <c r="C51" t="str">
        <f t="shared" si="1"/>
        <v>Bologna</v>
      </c>
      <c r="D51" t="s">
        <v>28</v>
      </c>
      <c r="E51" t="s">
        <v>25</v>
      </c>
      <c r="F51">
        <v>22</v>
      </c>
      <c r="G51" s="10">
        <v>15</v>
      </c>
      <c r="H51" s="10">
        <v>330</v>
      </c>
    </row>
    <row r="52" spans="1:8" x14ac:dyDescent="0.2">
      <c r="A52" s="3">
        <f t="shared" ca="1" si="0"/>
        <v>44746</v>
      </c>
      <c r="B52" t="s">
        <v>13</v>
      </c>
      <c r="C52" t="str">
        <f t="shared" si="1"/>
        <v>Napoli</v>
      </c>
      <c r="D52" t="s">
        <v>14</v>
      </c>
      <c r="E52" t="s">
        <v>34</v>
      </c>
      <c r="F52">
        <v>23</v>
      </c>
      <c r="G52" s="10">
        <v>50</v>
      </c>
      <c r="H52" s="10">
        <v>1150</v>
      </c>
    </row>
    <row r="53" spans="1:8" x14ac:dyDescent="0.2">
      <c r="A53" s="3">
        <f t="shared" ca="1" si="0"/>
        <v>44656</v>
      </c>
      <c r="B53" t="s">
        <v>21</v>
      </c>
      <c r="C53" t="str">
        <f t="shared" si="1"/>
        <v>Milano</v>
      </c>
      <c r="D53" t="s">
        <v>14</v>
      </c>
      <c r="E53" t="s">
        <v>12</v>
      </c>
      <c r="F53">
        <v>1</v>
      </c>
      <c r="G53" s="10">
        <v>25</v>
      </c>
      <c r="H53" s="10">
        <v>25</v>
      </c>
    </row>
    <row r="54" spans="1:8" x14ac:dyDescent="0.2">
      <c r="A54" s="3">
        <f t="shared" ca="1" si="0"/>
        <v>44572</v>
      </c>
      <c r="B54" t="s">
        <v>18</v>
      </c>
      <c r="C54" t="str">
        <f t="shared" si="1"/>
        <v>Bologna</v>
      </c>
      <c r="D54" t="s">
        <v>22</v>
      </c>
      <c r="E54" t="s">
        <v>9</v>
      </c>
      <c r="F54">
        <v>36</v>
      </c>
      <c r="G54" s="10">
        <v>5</v>
      </c>
      <c r="H54" s="10">
        <v>180</v>
      </c>
    </row>
    <row r="55" spans="1:8" x14ac:dyDescent="0.2">
      <c r="A55" s="3">
        <f t="shared" ca="1" si="0"/>
        <v>44642</v>
      </c>
      <c r="B55" t="s">
        <v>16</v>
      </c>
      <c r="C55" t="str">
        <f t="shared" si="1"/>
        <v>Bologna</v>
      </c>
      <c r="D55" t="s">
        <v>11</v>
      </c>
      <c r="E55" t="s">
        <v>9</v>
      </c>
      <c r="F55">
        <v>17</v>
      </c>
      <c r="G55" s="10">
        <v>5</v>
      </c>
      <c r="H55" s="10">
        <v>85</v>
      </c>
    </row>
    <row r="56" spans="1:8" x14ac:dyDescent="0.2">
      <c r="A56" s="3">
        <f t="shared" ca="1" si="0"/>
        <v>44636</v>
      </c>
      <c r="B56" t="s">
        <v>7</v>
      </c>
      <c r="C56" t="str">
        <f t="shared" si="1"/>
        <v>Roma</v>
      </c>
      <c r="D56" t="s">
        <v>26</v>
      </c>
      <c r="E56" t="s">
        <v>34</v>
      </c>
      <c r="F56">
        <v>14</v>
      </c>
      <c r="G56" s="10">
        <v>50</v>
      </c>
      <c r="H56" s="10">
        <v>700</v>
      </c>
    </row>
    <row r="57" spans="1:8" x14ac:dyDescent="0.2">
      <c r="A57" s="3">
        <f t="shared" ca="1" si="0"/>
        <v>44782</v>
      </c>
      <c r="B57" t="s">
        <v>7</v>
      </c>
      <c r="C57" t="str">
        <f t="shared" si="1"/>
        <v>Roma</v>
      </c>
      <c r="D57" t="s">
        <v>26</v>
      </c>
      <c r="E57" t="s">
        <v>24</v>
      </c>
      <c r="F57">
        <v>10</v>
      </c>
      <c r="G57" s="10">
        <v>8</v>
      </c>
      <c r="H57" s="10">
        <v>80</v>
      </c>
    </row>
    <row r="58" spans="1:8" x14ac:dyDescent="0.2">
      <c r="A58" s="3">
        <f t="shared" ca="1" si="0"/>
        <v>44755</v>
      </c>
      <c r="B58" t="s">
        <v>29</v>
      </c>
      <c r="C58" t="str">
        <f t="shared" si="1"/>
        <v>Bologna</v>
      </c>
      <c r="D58" t="s">
        <v>31</v>
      </c>
      <c r="E58" t="s">
        <v>15</v>
      </c>
      <c r="F58">
        <v>31</v>
      </c>
      <c r="G58" s="10">
        <v>10</v>
      </c>
      <c r="H58" s="10">
        <v>310</v>
      </c>
    </row>
    <row r="59" spans="1:8" x14ac:dyDescent="0.2">
      <c r="A59" s="3">
        <f t="shared" ca="1" si="0"/>
        <v>44615</v>
      </c>
      <c r="B59" t="s">
        <v>16</v>
      </c>
      <c r="C59" t="str">
        <f t="shared" si="1"/>
        <v>Bologna</v>
      </c>
      <c r="D59" t="s">
        <v>22</v>
      </c>
      <c r="E59" t="s">
        <v>15</v>
      </c>
      <c r="F59">
        <v>28</v>
      </c>
      <c r="G59" s="10">
        <v>10</v>
      </c>
      <c r="H59" s="10">
        <v>280</v>
      </c>
    </row>
    <row r="60" spans="1:8" x14ac:dyDescent="0.2">
      <c r="A60" s="3">
        <f t="shared" ca="1" si="0"/>
        <v>44608</v>
      </c>
      <c r="B60" t="s">
        <v>21</v>
      </c>
      <c r="C60" t="str">
        <f t="shared" si="1"/>
        <v>Milano</v>
      </c>
      <c r="D60" t="s">
        <v>22</v>
      </c>
      <c r="E60" t="s">
        <v>24</v>
      </c>
      <c r="F60">
        <v>2</v>
      </c>
      <c r="G60" s="10">
        <v>8</v>
      </c>
      <c r="H60" s="10">
        <v>16</v>
      </c>
    </row>
    <row r="61" spans="1:8" x14ac:dyDescent="0.2">
      <c r="A61" s="3">
        <f t="shared" ca="1" si="0"/>
        <v>44621</v>
      </c>
      <c r="B61" t="s">
        <v>29</v>
      </c>
      <c r="C61" t="str">
        <f t="shared" si="1"/>
        <v>Bologna</v>
      </c>
      <c r="D61" t="s">
        <v>8</v>
      </c>
      <c r="E61" t="s">
        <v>25</v>
      </c>
      <c r="F61">
        <v>11</v>
      </c>
      <c r="G61" s="10">
        <v>15</v>
      </c>
      <c r="H61" s="10">
        <v>165</v>
      </c>
    </row>
    <row r="62" spans="1:8" x14ac:dyDescent="0.2">
      <c r="A62" s="3">
        <f t="shared" ca="1" si="0"/>
        <v>44620</v>
      </c>
      <c r="B62" t="s">
        <v>7</v>
      </c>
      <c r="C62" t="str">
        <f t="shared" si="1"/>
        <v>Roma</v>
      </c>
      <c r="D62" t="s">
        <v>28</v>
      </c>
      <c r="E62" t="s">
        <v>9</v>
      </c>
      <c r="F62">
        <v>21</v>
      </c>
      <c r="G62" s="10">
        <v>5</v>
      </c>
      <c r="H62" s="10">
        <v>105</v>
      </c>
    </row>
    <row r="63" spans="1:8" x14ac:dyDescent="0.2">
      <c r="A63" s="3">
        <f t="shared" ca="1" si="0"/>
        <v>44652</v>
      </c>
      <c r="B63" t="s">
        <v>16</v>
      </c>
      <c r="C63" t="str">
        <f t="shared" si="1"/>
        <v>Bologna</v>
      </c>
      <c r="D63" t="s">
        <v>19</v>
      </c>
      <c r="E63" t="s">
        <v>17</v>
      </c>
      <c r="F63">
        <v>43</v>
      </c>
      <c r="G63" s="10">
        <v>11</v>
      </c>
      <c r="H63" s="10">
        <v>473</v>
      </c>
    </row>
    <row r="64" spans="1:8" x14ac:dyDescent="0.2">
      <c r="A64" s="3">
        <f t="shared" ca="1" si="0"/>
        <v>44668</v>
      </c>
      <c r="B64" t="s">
        <v>23</v>
      </c>
      <c r="C64" t="str">
        <f t="shared" si="1"/>
        <v>Bari</v>
      </c>
      <c r="D64" t="s">
        <v>19</v>
      </c>
      <c r="E64" t="s">
        <v>17</v>
      </c>
      <c r="F64">
        <v>38</v>
      </c>
      <c r="G64" s="10">
        <v>11</v>
      </c>
      <c r="H64" s="10">
        <v>418</v>
      </c>
    </row>
    <row r="65" spans="1:8" x14ac:dyDescent="0.2">
      <c r="A65" s="3">
        <f t="shared" ca="1" si="0"/>
        <v>44798</v>
      </c>
      <c r="B65" t="s">
        <v>10</v>
      </c>
      <c r="C65" t="str">
        <f t="shared" si="1"/>
        <v>Bologna</v>
      </c>
      <c r="D65" t="s">
        <v>14</v>
      </c>
      <c r="E65" t="s">
        <v>24</v>
      </c>
      <c r="F65">
        <v>43</v>
      </c>
      <c r="G65" s="10">
        <v>8</v>
      </c>
      <c r="H65" s="10">
        <v>344</v>
      </c>
    </row>
    <row r="66" spans="1:8" x14ac:dyDescent="0.2">
      <c r="A66" s="3">
        <f t="shared" ref="A66:A129" ca="1" si="2">RANDBETWEEN(DATE(2022,1,1),DATE(2022,10,1))</f>
        <v>44768</v>
      </c>
      <c r="B66" t="s">
        <v>10</v>
      </c>
      <c r="C66" t="str">
        <f t="shared" ref="C66:C129" si="3">IF(B66="Store J","Roma",IF(B66="Store C","Milano",IF(B66="Store A","Napoli",IF(B66="Store H","Bari","Bologna"))))</f>
        <v>Bologna</v>
      </c>
      <c r="D66" t="s">
        <v>31</v>
      </c>
      <c r="E66" t="s">
        <v>12</v>
      </c>
      <c r="F66">
        <v>21</v>
      </c>
      <c r="G66" s="10">
        <v>25</v>
      </c>
      <c r="H66" s="10">
        <v>525</v>
      </c>
    </row>
    <row r="67" spans="1:8" x14ac:dyDescent="0.2">
      <c r="A67" s="3">
        <f t="shared" ca="1" si="2"/>
        <v>44648</v>
      </c>
      <c r="B67" t="s">
        <v>36</v>
      </c>
      <c r="C67" t="str">
        <f t="shared" si="3"/>
        <v>Bologna</v>
      </c>
      <c r="D67" t="s">
        <v>22</v>
      </c>
      <c r="E67" t="s">
        <v>24</v>
      </c>
      <c r="F67">
        <v>31</v>
      </c>
      <c r="G67" s="10">
        <v>8</v>
      </c>
      <c r="H67" s="10">
        <v>248</v>
      </c>
    </row>
    <row r="68" spans="1:8" x14ac:dyDescent="0.2">
      <c r="A68" s="3">
        <f t="shared" ca="1" si="2"/>
        <v>44762</v>
      </c>
      <c r="B68" t="s">
        <v>13</v>
      </c>
      <c r="C68" t="str">
        <f t="shared" si="3"/>
        <v>Napoli</v>
      </c>
      <c r="D68" t="s">
        <v>28</v>
      </c>
      <c r="E68" t="s">
        <v>20</v>
      </c>
      <c r="F68">
        <v>1</v>
      </c>
      <c r="G68" s="10">
        <v>2</v>
      </c>
      <c r="H68" s="10">
        <v>2</v>
      </c>
    </row>
    <row r="69" spans="1:8" x14ac:dyDescent="0.2">
      <c r="A69" s="3">
        <f t="shared" ca="1" si="2"/>
        <v>44752</v>
      </c>
      <c r="B69" t="s">
        <v>21</v>
      </c>
      <c r="C69" t="str">
        <f t="shared" si="3"/>
        <v>Milano</v>
      </c>
      <c r="D69" t="s">
        <v>26</v>
      </c>
      <c r="E69" t="s">
        <v>17</v>
      </c>
      <c r="F69">
        <v>31</v>
      </c>
      <c r="G69" s="10">
        <v>11</v>
      </c>
      <c r="H69" s="10">
        <v>341</v>
      </c>
    </row>
    <row r="70" spans="1:8" x14ac:dyDescent="0.2">
      <c r="A70" s="3">
        <f t="shared" ca="1" si="2"/>
        <v>44801</v>
      </c>
      <c r="B70" t="s">
        <v>29</v>
      </c>
      <c r="C70" t="str">
        <f t="shared" si="3"/>
        <v>Bologna</v>
      </c>
      <c r="D70" t="s">
        <v>11</v>
      </c>
      <c r="E70" t="s">
        <v>9</v>
      </c>
      <c r="F70">
        <v>15</v>
      </c>
      <c r="G70" s="10">
        <v>5</v>
      </c>
      <c r="H70" s="10">
        <v>75</v>
      </c>
    </row>
    <row r="71" spans="1:8" x14ac:dyDescent="0.2">
      <c r="A71" s="3">
        <f t="shared" ca="1" si="2"/>
        <v>44782</v>
      </c>
      <c r="B71" t="s">
        <v>21</v>
      </c>
      <c r="C71" t="str">
        <f t="shared" si="3"/>
        <v>Milano</v>
      </c>
      <c r="D71" t="s">
        <v>28</v>
      </c>
      <c r="E71" t="s">
        <v>24</v>
      </c>
      <c r="F71">
        <v>40</v>
      </c>
      <c r="G71" s="10">
        <v>8</v>
      </c>
      <c r="H71" s="10">
        <v>320</v>
      </c>
    </row>
    <row r="72" spans="1:8" x14ac:dyDescent="0.2">
      <c r="A72" s="3">
        <f t="shared" ca="1" si="2"/>
        <v>44780</v>
      </c>
      <c r="B72" t="s">
        <v>13</v>
      </c>
      <c r="C72" t="str">
        <f t="shared" si="3"/>
        <v>Napoli</v>
      </c>
      <c r="D72" t="s">
        <v>22</v>
      </c>
      <c r="E72" t="s">
        <v>9</v>
      </c>
      <c r="F72">
        <v>42</v>
      </c>
      <c r="G72" s="10">
        <v>5</v>
      </c>
      <c r="H72" s="10">
        <v>210</v>
      </c>
    </row>
    <row r="73" spans="1:8" x14ac:dyDescent="0.2">
      <c r="A73" s="3">
        <f t="shared" ca="1" si="2"/>
        <v>44761</v>
      </c>
      <c r="B73" t="s">
        <v>18</v>
      </c>
      <c r="C73" t="str">
        <f t="shared" si="3"/>
        <v>Bologna</v>
      </c>
      <c r="D73" t="s">
        <v>22</v>
      </c>
      <c r="E73" t="s">
        <v>12</v>
      </c>
      <c r="F73">
        <v>32</v>
      </c>
      <c r="G73" s="10">
        <v>25</v>
      </c>
      <c r="H73" s="10">
        <v>800</v>
      </c>
    </row>
    <row r="74" spans="1:8" x14ac:dyDescent="0.2">
      <c r="A74" s="3">
        <f t="shared" ca="1" si="2"/>
        <v>44835</v>
      </c>
      <c r="B74" t="s">
        <v>16</v>
      </c>
      <c r="C74" t="str">
        <f t="shared" si="3"/>
        <v>Bologna</v>
      </c>
      <c r="D74" t="s">
        <v>35</v>
      </c>
      <c r="E74" t="s">
        <v>17</v>
      </c>
      <c r="F74">
        <v>7</v>
      </c>
      <c r="G74" s="10">
        <v>11</v>
      </c>
      <c r="H74" s="10">
        <v>77</v>
      </c>
    </row>
    <row r="75" spans="1:8" x14ac:dyDescent="0.2">
      <c r="A75" s="3">
        <f t="shared" ca="1" si="2"/>
        <v>44785</v>
      </c>
      <c r="B75" t="s">
        <v>21</v>
      </c>
      <c r="C75" t="str">
        <f t="shared" si="3"/>
        <v>Milano</v>
      </c>
      <c r="D75" t="s">
        <v>14</v>
      </c>
      <c r="E75" t="s">
        <v>34</v>
      </c>
      <c r="F75">
        <v>2</v>
      </c>
      <c r="G75" s="10">
        <v>50</v>
      </c>
      <c r="H75" s="10">
        <v>100</v>
      </c>
    </row>
    <row r="76" spans="1:8" x14ac:dyDescent="0.2">
      <c r="A76" s="3">
        <f t="shared" ca="1" si="2"/>
        <v>44781</v>
      </c>
      <c r="B76" t="s">
        <v>29</v>
      </c>
      <c r="C76" t="str">
        <f t="shared" si="3"/>
        <v>Bologna</v>
      </c>
      <c r="D76" t="s">
        <v>11</v>
      </c>
      <c r="E76" t="s">
        <v>32</v>
      </c>
      <c r="F76">
        <v>34</v>
      </c>
      <c r="G76" s="10">
        <v>19</v>
      </c>
      <c r="H76" s="10">
        <v>646</v>
      </c>
    </row>
    <row r="77" spans="1:8" x14ac:dyDescent="0.2">
      <c r="A77" s="3">
        <f t="shared" ca="1" si="2"/>
        <v>44819</v>
      </c>
      <c r="B77" t="s">
        <v>13</v>
      </c>
      <c r="C77" t="str">
        <f t="shared" si="3"/>
        <v>Napoli</v>
      </c>
      <c r="D77" t="s">
        <v>28</v>
      </c>
      <c r="E77" t="s">
        <v>17</v>
      </c>
      <c r="F77">
        <v>26</v>
      </c>
      <c r="G77" s="10">
        <v>11</v>
      </c>
      <c r="H77" s="10">
        <v>286</v>
      </c>
    </row>
    <row r="78" spans="1:8" x14ac:dyDescent="0.2">
      <c r="A78" s="3">
        <f t="shared" ca="1" si="2"/>
        <v>44711</v>
      </c>
      <c r="B78" t="s">
        <v>10</v>
      </c>
      <c r="C78" t="str">
        <f t="shared" si="3"/>
        <v>Bologna</v>
      </c>
      <c r="D78" t="s">
        <v>28</v>
      </c>
      <c r="E78" t="s">
        <v>9</v>
      </c>
      <c r="F78">
        <v>41</v>
      </c>
      <c r="G78" s="10">
        <v>5</v>
      </c>
      <c r="H78" s="10">
        <v>205</v>
      </c>
    </row>
    <row r="79" spans="1:8" x14ac:dyDescent="0.2">
      <c r="A79" s="3">
        <f t="shared" ca="1" si="2"/>
        <v>44750</v>
      </c>
      <c r="B79" t="s">
        <v>7</v>
      </c>
      <c r="C79" t="str">
        <f t="shared" si="3"/>
        <v>Roma</v>
      </c>
      <c r="D79" t="s">
        <v>19</v>
      </c>
      <c r="E79" t="s">
        <v>12</v>
      </c>
      <c r="F79">
        <v>14</v>
      </c>
      <c r="G79" s="10">
        <v>25</v>
      </c>
      <c r="H79" s="10">
        <v>350</v>
      </c>
    </row>
    <row r="80" spans="1:8" x14ac:dyDescent="0.2">
      <c r="A80" s="3">
        <f t="shared" ca="1" si="2"/>
        <v>44653</v>
      </c>
      <c r="B80" t="s">
        <v>29</v>
      </c>
      <c r="C80" t="str">
        <f t="shared" si="3"/>
        <v>Bologna</v>
      </c>
      <c r="D80" t="s">
        <v>28</v>
      </c>
      <c r="E80" t="s">
        <v>15</v>
      </c>
      <c r="F80">
        <v>46</v>
      </c>
      <c r="G80" s="10">
        <v>10</v>
      </c>
      <c r="H80" s="10">
        <v>460</v>
      </c>
    </row>
    <row r="81" spans="1:8" x14ac:dyDescent="0.2">
      <c r="A81" s="3">
        <f t="shared" ca="1" si="2"/>
        <v>44598</v>
      </c>
      <c r="B81" t="s">
        <v>29</v>
      </c>
      <c r="C81" t="str">
        <f t="shared" si="3"/>
        <v>Bologna</v>
      </c>
      <c r="D81" t="s">
        <v>26</v>
      </c>
      <c r="E81" t="s">
        <v>24</v>
      </c>
      <c r="F81">
        <v>13</v>
      </c>
      <c r="G81" s="10">
        <v>8</v>
      </c>
      <c r="H81" s="10">
        <v>104</v>
      </c>
    </row>
    <row r="82" spans="1:8" x14ac:dyDescent="0.2">
      <c r="A82" s="3">
        <f t="shared" ca="1" si="2"/>
        <v>44720</v>
      </c>
      <c r="B82" t="s">
        <v>21</v>
      </c>
      <c r="C82" t="str">
        <f t="shared" si="3"/>
        <v>Milano</v>
      </c>
      <c r="D82" t="s">
        <v>19</v>
      </c>
      <c r="E82" t="s">
        <v>32</v>
      </c>
      <c r="F82">
        <v>30</v>
      </c>
      <c r="G82" s="10">
        <v>19</v>
      </c>
      <c r="H82" s="10">
        <v>570</v>
      </c>
    </row>
    <row r="83" spans="1:8" x14ac:dyDescent="0.2">
      <c r="A83" s="3">
        <f t="shared" ca="1" si="2"/>
        <v>44759</v>
      </c>
      <c r="B83" t="s">
        <v>10</v>
      </c>
      <c r="C83" t="str">
        <f t="shared" si="3"/>
        <v>Bologna</v>
      </c>
      <c r="D83" t="s">
        <v>35</v>
      </c>
      <c r="E83" t="s">
        <v>32</v>
      </c>
      <c r="F83">
        <v>46</v>
      </c>
      <c r="G83" s="10">
        <v>19</v>
      </c>
      <c r="H83" s="10">
        <v>874</v>
      </c>
    </row>
    <row r="84" spans="1:8" x14ac:dyDescent="0.2">
      <c r="A84" s="3">
        <f t="shared" ca="1" si="2"/>
        <v>44569</v>
      </c>
      <c r="B84" t="s">
        <v>13</v>
      </c>
      <c r="C84" t="str">
        <f t="shared" si="3"/>
        <v>Napoli</v>
      </c>
      <c r="D84" t="s">
        <v>19</v>
      </c>
      <c r="E84" t="s">
        <v>12</v>
      </c>
      <c r="F84">
        <v>22</v>
      </c>
      <c r="G84" s="10">
        <v>25</v>
      </c>
      <c r="H84" s="10">
        <v>550</v>
      </c>
    </row>
    <row r="85" spans="1:8" x14ac:dyDescent="0.2">
      <c r="A85" s="3">
        <f t="shared" ca="1" si="2"/>
        <v>44634</v>
      </c>
      <c r="B85" t="s">
        <v>7</v>
      </c>
      <c r="C85" t="str">
        <f t="shared" si="3"/>
        <v>Roma</v>
      </c>
      <c r="D85" t="s">
        <v>30</v>
      </c>
      <c r="E85" t="s">
        <v>17</v>
      </c>
      <c r="F85">
        <v>28</v>
      </c>
      <c r="G85" s="10">
        <v>11</v>
      </c>
      <c r="H85" s="10">
        <v>308</v>
      </c>
    </row>
    <row r="86" spans="1:8" x14ac:dyDescent="0.2">
      <c r="A86" s="3">
        <f t="shared" ca="1" si="2"/>
        <v>44776</v>
      </c>
      <c r="B86" t="s">
        <v>10</v>
      </c>
      <c r="C86" t="str">
        <f t="shared" si="3"/>
        <v>Bologna</v>
      </c>
      <c r="D86" t="s">
        <v>28</v>
      </c>
      <c r="E86" t="s">
        <v>9</v>
      </c>
      <c r="F86">
        <v>42</v>
      </c>
      <c r="G86" s="10">
        <v>5</v>
      </c>
      <c r="H86" s="10">
        <v>210</v>
      </c>
    </row>
    <row r="87" spans="1:8" x14ac:dyDescent="0.2">
      <c r="A87" s="3">
        <f t="shared" ca="1" si="2"/>
        <v>44680</v>
      </c>
      <c r="B87" t="s">
        <v>16</v>
      </c>
      <c r="C87" t="str">
        <f t="shared" si="3"/>
        <v>Bologna</v>
      </c>
      <c r="D87" t="s">
        <v>19</v>
      </c>
      <c r="E87" t="s">
        <v>27</v>
      </c>
      <c r="F87">
        <v>47</v>
      </c>
      <c r="G87" s="10">
        <v>13</v>
      </c>
      <c r="H87" s="10">
        <v>611</v>
      </c>
    </row>
    <row r="88" spans="1:8" x14ac:dyDescent="0.2">
      <c r="A88" s="3">
        <f t="shared" ca="1" si="2"/>
        <v>44791</v>
      </c>
      <c r="B88" t="s">
        <v>13</v>
      </c>
      <c r="C88" t="str">
        <f t="shared" si="3"/>
        <v>Napoli</v>
      </c>
      <c r="D88" t="s">
        <v>22</v>
      </c>
      <c r="E88" t="s">
        <v>15</v>
      </c>
      <c r="F88">
        <v>12</v>
      </c>
      <c r="G88" s="10">
        <v>10</v>
      </c>
      <c r="H88" s="10">
        <v>120</v>
      </c>
    </row>
    <row r="89" spans="1:8" x14ac:dyDescent="0.2">
      <c r="A89" s="3">
        <f t="shared" ca="1" si="2"/>
        <v>44608</v>
      </c>
      <c r="B89" t="s">
        <v>13</v>
      </c>
      <c r="C89" t="str">
        <f t="shared" si="3"/>
        <v>Napoli</v>
      </c>
      <c r="D89" t="s">
        <v>19</v>
      </c>
      <c r="E89" t="s">
        <v>15</v>
      </c>
      <c r="F89">
        <v>40</v>
      </c>
      <c r="G89" s="10">
        <v>10</v>
      </c>
      <c r="H89" s="10">
        <v>400</v>
      </c>
    </row>
    <row r="90" spans="1:8" x14ac:dyDescent="0.2">
      <c r="A90" s="3">
        <f t="shared" ca="1" si="2"/>
        <v>44776</v>
      </c>
      <c r="B90" t="s">
        <v>36</v>
      </c>
      <c r="C90" t="str">
        <f t="shared" si="3"/>
        <v>Bologna</v>
      </c>
      <c r="D90" t="s">
        <v>11</v>
      </c>
      <c r="E90" t="s">
        <v>20</v>
      </c>
      <c r="F90">
        <v>27</v>
      </c>
      <c r="G90" s="10">
        <v>2</v>
      </c>
      <c r="H90" s="10">
        <v>54</v>
      </c>
    </row>
    <row r="91" spans="1:8" x14ac:dyDescent="0.2">
      <c r="A91" s="3">
        <f t="shared" ca="1" si="2"/>
        <v>44706</v>
      </c>
      <c r="B91" t="s">
        <v>18</v>
      </c>
      <c r="C91" t="str">
        <f t="shared" si="3"/>
        <v>Bologna</v>
      </c>
      <c r="D91" t="s">
        <v>35</v>
      </c>
      <c r="E91" t="s">
        <v>17</v>
      </c>
      <c r="F91">
        <v>17</v>
      </c>
      <c r="G91" s="10">
        <v>11</v>
      </c>
      <c r="H91" s="10">
        <v>187</v>
      </c>
    </row>
    <row r="92" spans="1:8" x14ac:dyDescent="0.2">
      <c r="A92" s="3">
        <f t="shared" ca="1" si="2"/>
        <v>44642</v>
      </c>
      <c r="B92" t="s">
        <v>36</v>
      </c>
      <c r="C92" t="str">
        <f t="shared" si="3"/>
        <v>Bologna</v>
      </c>
      <c r="D92" t="s">
        <v>8</v>
      </c>
      <c r="E92" t="s">
        <v>9</v>
      </c>
      <c r="F92">
        <v>20</v>
      </c>
      <c r="G92" s="10">
        <v>5</v>
      </c>
      <c r="H92" s="10">
        <v>100</v>
      </c>
    </row>
    <row r="93" spans="1:8" x14ac:dyDescent="0.2">
      <c r="A93" s="3">
        <f t="shared" ca="1" si="2"/>
        <v>44733</v>
      </c>
      <c r="B93" t="s">
        <v>33</v>
      </c>
      <c r="C93" t="str">
        <f t="shared" si="3"/>
        <v>Bologna</v>
      </c>
      <c r="D93" t="s">
        <v>14</v>
      </c>
      <c r="E93" t="s">
        <v>12</v>
      </c>
      <c r="F93">
        <v>35</v>
      </c>
      <c r="G93" s="10">
        <v>25</v>
      </c>
      <c r="H93" s="10">
        <v>875</v>
      </c>
    </row>
    <row r="94" spans="1:8" x14ac:dyDescent="0.2">
      <c r="A94" s="3">
        <f t="shared" ca="1" si="2"/>
        <v>44588</v>
      </c>
      <c r="B94" t="s">
        <v>36</v>
      </c>
      <c r="C94" t="str">
        <f t="shared" si="3"/>
        <v>Bologna</v>
      </c>
      <c r="D94" t="s">
        <v>28</v>
      </c>
      <c r="E94" t="s">
        <v>34</v>
      </c>
      <c r="F94">
        <v>24</v>
      </c>
      <c r="G94" s="10">
        <v>50</v>
      </c>
      <c r="H94" s="10">
        <v>1200</v>
      </c>
    </row>
    <row r="95" spans="1:8" x14ac:dyDescent="0.2">
      <c r="A95" s="3">
        <f t="shared" ca="1" si="2"/>
        <v>44663</v>
      </c>
      <c r="B95" t="s">
        <v>18</v>
      </c>
      <c r="C95" t="str">
        <f t="shared" si="3"/>
        <v>Bologna</v>
      </c>
      <c r="D95" t="s">
        <v>30</v>
      </c>
      <c r="E95" t="s">
        <v>25</v>
      </c>
      <c r="F95">
        <v>23</v>
      </c>
      <c r="G95" s="10">
        <v>15</v>
      </c>
      <c r="H95" s="10">
        <v>345</v>
      </c>
    </row>
    <row r="96" spans="1:8" x14ac:dyDescent="0.2">
      <c r="A96" s="3">
        <f t="shared" ca="1" si="2"/>
        <v>44705</v>
      </c>
      <c r="B96" t="s">
        <v>33</v>
      </c>
      <c r="C96" t="str">
        <f t="shared" si="3"/>
        <v>Bologna</v>
      </c>
      <c r="D96" t="s">
        <v>35</v>
      </c>
      <c r="E96" t="s">
        <v>9</v>
      </c>
      <c r="F96">
        <v>16</v>
      </c>
      <c r="G96" s="10">
        <v>5</v>
      </c>
      <c r="H96" s="10">
        <v>80</v>
      </c>
    </row>
    <row r="97" spans="1:8" x14ac:dyDescent="0.2">
      <c r="A97" s="3">
        <f t="shared" ca="1" si="2"/>
        <v>44608</v>
      </c>
      <c r="B97" t="s">
        <v>13</v>
      </c>
      <c r="C97" t="str">
        <f t="shared" si="3"/>
        <v>Napoli</v>
      </c>
      <c r="D97" t="s">
        <v>22</v>
      </c>
      <c r="E97" t="s">
        <v>20</v>
      </c>
      <c r="F97">
        <v>46</v>
      </c>
      <c r="G97" s="10">
        <v>2</v>
      </c>
      <c r="H97" s="10">
        <v>92</v>
      </c>
    </row>
    <row r="98" spans="1:8" x14ac:dyDescent="0.2">
      <c r="A98" s="3">
        <f t="shared" ca="1" si="2"/>
        <v>44719</v>
      </c>
      <c r="B98" t="s">
        <v>36</v>
      </c>
      <c r="C98" t="str">
        <f t="shared" si="3"/>
        <v>Bologna</v>
      </c>
      <c r="D98" t="s">
        <v>30</v>
      </c>
      <c r="E98" t="s">
        <v>20</v>
      </c>
      <c r="F98">
        <v>14</v>
      </c>
      <c r="G98" s="10">
        <v>2</v>
      </c>
      <c r="H98" s="10">
        <v>28</v>
      </c>
    </row>
    <row r="99" spans="1:8" x14ac:dyDescent="0.2">
      <c r="A99" s="3">
        <f t="shared" ca="1" si="2"/>
        <v>44593</v>
      </c>
      <c r="B99" t="s">
        <v>7</v>
      </c>
      <c r="C99" t="str">
        <f t="shared" si="3"/>
        <v>Roma</v>
      </c>
      <c r="D99" t="s">
        <v>28</v>
      </c>
      <c r="E99" t="s">
        <v>32</v>
      </c>
      <c r="F99">
        <v>46</v>
      </c>
      <c r="G99" s="10">
        <v>19</v>
      </c>
      <c r="H99" s="10">
        <v>874</v>
      </c>
    </row>
    <row r="100" spans="1:8" x14ac:dyDescent="0.2">
      <c r="A100" s="3">
        <f t="shared" ca="1" si="2"/>
        <v>44634</v>
      </c>
      <c r="B100" t="s">
        <v>13</v>
      </c>
      <c r="C100" t="str">
        <f t="shared" si="3"/>
        <v>Napoli</v>
      </c>
      <c r="D100" t="s">
        <v>19</v>
      </c>
      <c r="E100" t="s">
        <v>27</v>
      </c>
      <c r="F100">
        <v>14</v>
      </c>
      <c r="G100" s="10">
        <v>13</v>
      </c>
      <c r="H100" s="10">
        <v>182</v>
      </c>
    </row>
    <row r="101" spans="1:8" x14ac:dyDescent="0.2">
      <c r="A101" s="3">
        <f t="shared" ca="1" si="2"/>
        <v>44806</v>
      </c>
      <c r="B101" t="s">
        <v>18</v>
      </c>
      <c r="C101" t="str">
        <f t="shared" si="3"/>
        <v>Bologna</v>
      </c>
      <c r="D101" t="s">
        <v>8</v>
      </c>
      <c r="E101" t="s">
        <v>12</v>
      </c>
      <c r="F101">
        <v>49</v>
      </c>
      <c r="G101" s="10">
        <v>25</v>
      </c>
      <c r="H101" s="10">
        <v>1225</v>
      </c>
    </row>
    <row r="102" spans="1:8" x14ac:dyDescent="0.2">
      <c r="A102" s="3">
        <f t="shared" ca="1" si="2"/>
        <v>44613</v>
      </c>
      <c r="B102" t="s">
        <v>7</v>
      </c>
      <c r="C102" t="str">
        <f t="shared" si="3"/>
        <v>Roma</v>
      </c>
      <c r="D102" t="s">
        <v>31</v>
      </c>
      <c r="E102" t="s">
        <v>12</v>
      </c>
      <c r="F102">
        <v>29</v>
      </c>
      <c r="G102" s="10">
        <v>25</v>
      </c>
      <c r="H102" s="10">
        <v>725</v>
      </c>
    </row>
    <row r="103" spans="1:8" x14ac:dyDescent="0.2">
      <c r="A103" s="3">
        <f t="shared" ca="1" si="2"/>
        <v>44742</v>
      </c>
      <c r="B103" t="s">
        <v>18</v>
      </c>
      <c r="C103" t="str">
        <f t="shared" si="3"/>
        <v>Bologna</v>
      </c>
      <c r="D103" t="s">
        <v>11</v>
      </c>
      <c r="E103" t="s">
        <v>17</v>
      </c>
      <c r="F103">
        <v>16</v>
      </c>
      <c r="G103" s="10">
        <v>11</v>
      </c>
      <c r="H103" s="10">
        <v>176</v>
      </c>
    </row>
    <row r="104" spans="1:8" x14ac:dyDescent="0.2">
      <c r="A104" s="3">
        <f t="shared" ca="1" si="2"/>
        <v>44816</v>
      </c>
      <c r="B104" t="s">
        <v>36</v>
      </c>
      <c r="C104" t="str">
        <f t="shared" si="3"/>
        <v>Bologna</v>
      </c>
      <c r="D104" t="s">
        <v>30</v>
      </c>
      <c r="E104" t="s">
        <v>9</v>
      </c>
      <c r="F104">
        <v>24</v>
      </c>
      <c r="G104" s="10">
        <v>5</v>
      </c>
      <c r="H104" s="10">
        <v>120</v>
      </c>
    </row>
    <row r="105" spans="1:8" x14ac:dyDescent="0.2">
      <c r="A105" s="3">
        <f t="shared" ca="1" si="2"/>
        <v>44614</v>
      </c>
      <c r="B105" t="s">
        <v>18</v>
      </c>
      <c r="C105" t="str">
        <f t="shared" si="3"/>
        <v>Bologna</v>
      </c>
      <c r="D105" t="s">
        <v>11</v>
      </c>
      <c r="E105" t="s">
        <v>12</v>
      </c>
      <c r="F105">
        <v>38</v>
      </c>
      <c r="G105" s="10">
        <v>25</v>
      </c>
      <c r="H105" s="10">
        <v>950</v>
      </c>
    </row>
    <row r="106" spans="1:8" x14ac:dyDescent="0.2">
      <c r="A106" s="3">
        <f t="shared" ca="1" si="2"/>
        <v>44690</v>
      </c>
      <c r="B106" t="s">
        <v>10</v>
      </c>
      <c r="C106" t="str">
        <f t="shared" si="3"/>
        <v>Bologna</v>
      </c>
      <c r="D106" t="s">
        <v>11</v>
      </c>
      <c r="E106" t="s">
        <v>9</v>
      </c>
      <c r="F106">
        <v>15</v>
      </c>
      <c r="G106" s="10">
        <v>5</v>
      </c>
      <c r="H106" s="10">
        <v>75</v>
      </c>
    </row>
    <row r="107" spans="1:8" x14ac:dyDescent="0.2">
      <c r="A107" s="3">
        <f t="shared" ca="1" si="2"/>
        <v>44775</v>
      </c>
      <c r="B107" t="s">
        <v>18</v>
      </c>
      <c r="C107" t="str">
        <f t="shared" si="3"/>
        <v>Bologna</v>
      </c>
      <c r="D107" t="s">
        <v>26</v>
      </c>
      <c r="E107" t="s">
        <v>12</v>
      </c>
      <c r="F107">
        <v>38</v>
      </c>
      <c r="G107" s="10">
        <v>25</v>
      </c>
      <c r="H107" s="10">
        <v>950</v>
      </c>
    </row>
    <row r="108" spans="1:8" x14ac:dyDescent="0.2">
      <c r="A108" s="3">
        <f t="shared" ca="1" si="2"/>
        <v>44609</v>
      </c>
      <c r="B108" t="s">
        <v>21</v>
      </c>
      <c r="C108" t="str">
        <f t="shared" si="3"/>
        <v>Milano</v>
      </c>
      <c r="D108" t="s">
        <v>26</v>
      </c>
      <c r="E108" t="s">
        <v>27</v>
      </c>
      <c r="F108">
        <v>4</v>
      </c>
      <c r="G108" s="10">
        <v>13</v>
      </c>
      <c r="H108" s="10">
        <v>52</v>
      </c>
    </row>
    <row r="109" spans="1:8" x14ac:dyDescent="0.2">
      <c r="A109" s="3">
        <f t="shared" ca="1" si="2"/>
        <v>44678</v>
      </c>
      <c r="B109" t="s">
        <v>18</v>
      </c>
      <c r="C109" t="str">
        <f t="shared" si="3"/>
        <v>Bologna</v>
      </c>
      <c r="D109" t="s">
        <v>22</v>
      </c>
      <c r="E109" t="s">
        <v>9</v>
      </c>
      <c r="F109">
        <v>31</v>
      </c>
      <c r="G109" s="10">
        <v>5</v>
      </c>
      <c r="H109" s="10">
        <v>155</v>
      </c>
    </row>
    <row r="110" spans="1:8" x14ac:dyDescent="0.2">
      <c r="A110" s="3">
        <f t="shared" ca="1" si="2"/>
        <v>44562</v>
      </c>
      <c r="B110" t="s">
        <v>18</v>
      </c>
      <c r="C110" t="str">
        <f t="shared" si="3"/>
        <v>Bologna</v>
      </c>
      <c r="D110" t="s">
        <v>35</v>
      </c>
      <c r="E110" t="s">
        <v>32</v>
      </c>
      <c r="F110">
        <v>36</v>
      </c>
      <c r="G110" s="10">
        <v>19</v>
      </c>
      <c r="H110" s="10">
        <v>684</v>
      </c>
    </row>
    <row r="111" spans="1:8" x14ac:dyDescent="0.2">
      <c r="A111" s="3">
        <f t="shared" ca="1" si="2"/>
        <v>44650</v>
      </c>
      <c r="B111" t="s">
        <v>29</v>
      </c>
      <c r="C111" t="str">
        <f t="shared" si="3"/>
        <v>Bologna</v>
      </c>
      <c r="D111" t="s">
        <v>11</v>
      </c>
      <c r="E111" t="s">
        <v>32</v>
      </c>
      <c r="F111">
        <v>48</v>
      </c>
      <c r="G111" s="10">
        <v>19</v>
      </c>
      <c r="H111" s="10">
        <v>912</v>
      </c>
    </row>
    <row r="112" spans="1:8" x14ac:dyDescent="0.2">
      <c r="A112" s="3">
        <f t="shared" ca="1" si="2"/>
        <v>44584</v>
      </c>
      <c r="B112" t="s">
        <v>10</v>
      </c>
      <c r="C112" t="str">
        <f t="shared" si="3"/>
        <v>Bologna</v>
      </c>
      <c r="D112" t="s">
        <v>14</v>
      </c>
      <c r="E112" t="s">
        <v>34</v>
      </c>
      <c r="F112">
        <v>22</v>
      </c>
      <c r="G112" s="10">
        <v>50</v>
      </c>
      <c r="H112" s="10">
        <v>1100</v>
      </c>
    </row>
    <row r="113" spans="1:8" x14ac:dyDescent="0.2">
      <c r="A113" s="3">
        <f t="shared" ca="1" si="2"/>
        <v>44797</v>
      </c>
      <c r="B113" t="s">
        <v>23</v>
      </c>
      <c r="C113" t="str">
        <f t="shared" si="3"/>
        <v>Bari</v>
      </c>
      <c r="D113" t="s">
        <v>8</v>
      </c>
      <c r="E113" t="s">
        <v>20</v>
      </c>
      <c r="F113">
        <v>38</v>
      </c>
      <c r="G113" s="10">
        <v>2</v>
      </c>
      <c r="H113" s="10">
        <v>76</v>
      </c>
    </row>
    <row r="114" spans="1:8" x14ac:dyDescent="0.2">
      <c r="A114" s="3">
        <f t="shared" ca="1" si="2"/>
        <v>44794</v>
      </c>
      <c r="B114" t="s">
        <v>10</v>
      </c>
      <c r="C114" t="str">
        <f t="shared" si="3"/>
        <v>Bologna</v>
      </c>
      <c r="D114" t="s">
        <v>26</v>
      </c>
      <c r="E114" t="s">
        <v>24</v>
      </c>
      <c r="F114">
        <v>23</v>
      </c>
      <c r="G114" s="10">
        <v>8</v>
      </c>
      <c r="H114" s="10">
        <v>184</v>
      </c>
    </row>
    <row r="115" spans="1:8" x14ac:dyDescent="0.2">
      <c r="A115" s="3">
        <f t="shared" ca="1" si="2"/>
        <v>44687</v>
      </c>
      <c r="B115" t="s">
        <v>18</v>
      </c>
      <c r="C115" t="str">
        <f t="shared" si="3"/>
        <v>Bologna</v>
      </c>
      <c r="D115" t="s">
        <v>14</v>
      </c>
      <c r="E115" t="s">
        <v>12</v>
      </c>
      <c r="F115">
        <v>1</v>
      </c>
      <c r="G115" s="10">
        <v>25</v>
      </c>
      <c r="H115" s="10">
        <v>25</v>
      </c>
    </row>
    <row r="116" spans="1:8" x14ac:dyDescent="0.2">
      <c r="A116" s="3">
        <f t="shared" ca="1" si="2"/>
        <v>44746</v>
      </c>
      <c r="B116" t="s">
        <v>7</v>
      </c>
      <c r="C116" t="str">
        <f t="shared" si="3"/>
        <v>Roma</v>
      </c>
      <c r="D116" t="s">
        <v>30</v>
      </c>
      <c r="E116" t="s">
        <v>24</v>
      </c>
      <c r="F116">
        <v>25</v>
      </c>
      <c r="G116" s="10">
        <v>8</v>
      </c>
      <c r="H116" s="10">
        <v>200</v>
      </c>
    </row>
    <row r="117" spans="1:8" x14ac:dyDescent="0.2">
      <c r="A117" s="3">
        <f t="shared" ca="1" si="2"/>
        <v>44676</v>
      </c>
      <c r="B117" t="s">
        <v>23</v>
      </c>
      <c r="C117" t="str">
        <f t="shared" si="3"/>
        <v>Bari</v>
      </c>
      <c r="D117" t="s">
        <v>8</v>
      </c>
      <c r="E117" t="s">
        <v>12</v>
      </c>
      <c r="F117">
        <v>42</v>
      </c>
      <c r="G117" s="10">
        <v>25</v>
      </c>
      <c r="H117" s="10">
        <v>1050</v>
      </c>
    </row>
    <row r="118" spans="1:8" x14ac:dyDescent="0.2">
      <c r="A118" s="3">
        <f t="shared" ca="1" si="2"/>
        <v>44591</v>
      </c>
      <c r="B118" t="s">
        <v>10</v>
      </c>
      <c r="C118" t="str">
        <f t="shared" si="3"/>
        <v>Bologna</v>
      </c>
      <c r="D118" t="s">
        <v>8</v>
      </c>
      <c r="E118" t="s">
        <v>17</v>
      </c>
      <c r="F118">
        <v>41</v>
      </c>
      <c r="G118" s="10">
        <v>11</v>
      </c>
      <c r="H118" s="10">
        <v>451</v>
      </c>
    </row>
    <row r="119" spans="1:8" x14ac:dyDescent="0.2">
      <c r="A119" s="3">
        <f t="shared" ca="1" si="2"/>
        <v>44636</v>
      </c>
      <c r="B119" t="s">
        <v>21</v>
      </c>
      <c r="C119" t="str">
        <f t="shared" si="3"/>
        <v>Milano</v>
      </c>
      <c r="D119" t="s">
        <v>35</v>
      </c>
      <c r="E119" t="s">
        <v>32</v>
      </c>
      <c r="F119">
        <v>25</v>
      </c>
      <c r="G119" s="10">
        <v>19</v>
      </c>
      <c r="H119" s="10">
        <v>475</v>
      </c>
    </row>
    <row r="120" spans="1:8" x14ac:dyDescent="0.2">
      <c r="A120" s="3">
        <f t="shared" ca="1" si="2"/>
        <v>44643</v>
      </c>
      <c r="B120" t="s">
        <v>7</v>
      </c>
      <c r="C120" t="str">
        <f t="shared" si="3"/>
        <v>Roma</v>
      </c>
      <c r="D120" t="s">
        <v>30</v>
      </c>
      <c r="E120" t="s">
        <v>24</v>
      </c>
      <c r="F120">
        <v>47</v>
      </c>
      <c r="G120" s="10">
        <v>8</v>
      </c>
      <c r="H120" s="10">
        <v>376</v>
      </c>
    </row>
    <row r="121" spans="1:8" x14ac:dyDescent="0.2">
      <c r="A121" s="3">
        <f t="shared" ca="1" si="2"/>
        <v>44646</v>
      </c>
      <c r="B121" t="s">
        <v>10</v>
      </c>
      <c r="C121" t="str">
        <f t="shared" si="3"/>
        <v>Bologna</v>
      </c>
      <c r="D121" t="s">
        <v>8</v>
      </c>
      <c r="E121" t="s">
        <v>15</v>
      </c>
      <c r="F121">
        <v>37</v>
      </c>
      <c r="G121" s="10">
        <v>10</v>
      </c>
      <c r="H121" s="10">
        <v>370</v>
      </c>
    </row>
    <row r="122" spans="1:8" x14ac:dyDescent="0.2">
      <c r="A122" s="3">
        <f t="shared" ca="1" si="2"/>
        <v>44813</v>
      </c>
      <c r="B122" t="s">
        <v>18</v>
      </c>
      <c r="C122" t="str">
        <f t="shared" si="3"/>
        <v>Bologna</v>
      </c>
      <c r="D122" t="s">
        <v>19</v>
      </c>
      <c r="E122" t="s">
        <v>24</v>
      </c>
      <c r="F122">
        <v>18</v>
      </c>
      <c r="G122" s="10">
        <v>8</v>
      </c>
      <c r="H122" s="10">
        <v>144</v>
      </c>
    </row>
    <row r="123" spans="1:8" x14ac:dyDescent="0.2">
      <c r="A123" s="3">
        <f t="shared" ca="1" si="2"/>
        <v>44700</v>
      </c>
      <c r="B123" t="s">
        <v>36</v>
      </c>
      <c r="C123" t="str">
        <f t="shared" si="3"/>
        <v>Bologna</v>
      </c>
      <c r="D123" t="s">
        <v>28</v>
      </c>
      <c r="E123" t="s">
        <v>20</v>
      </c>
      <c r="F123">
        <v>42</v>
      </c>
      <c r="G123" s="10">
        <v>2</v>
      </c>
      <c r="H123" s="10">
        <v>84</v>
      </c>
    </row>
    <row r="124" spans="1:8" x14ac:dyDescent="0.2">
      <c r="A124" s="3">
        <f t="shared" ca="1" si="2"/>
        <v>44644</v>
      </c>
      <c r="B124" t="s">
        <v>23</v>
      </c>
      <c r="C124" t="str">
        <f t="shared" si="3"/>
        <v>Bari</v>
      </c>
      <c r="D124" t="s">
        <v>31</v>
      </c>
      <c r="E124" t="s">
        <v>32</v>
      </c>
      <c r="F124">
        <v>37</v>
      </c>
      <c r="G124" s="10">
        <v>19</v>
      </c>
      <c r="H124" s="10">
        <v>703</v>
      </c>
    </row>
    <row r="125" spans="1:8" x14ac:dyDescent="0.2">
      <c r="A125" s="3">
        <f t="shared" ca="1" si="2"/>
        <v>44798</v>
      </c>
      <c r="B125" t="s">
        <v>13</v>
      </c>
      <c r="C125" t="str">
        <f t="shared" si="3"/>
        <v>Napoli</v>
      </c>
      <c r="D125" t="s">
        <v>22</v>
      </c>
      <c r="E125" t="s">
        <v>9</v>
      </c>
      <c r="F125">
        <v>34</v>
      </c>
      <c r="G125" s="10">
        <v>5</v>
      </c>
      <c r="H125" s="10">
        <v>170</v>
      </c>
    </row>
    <row r="126" spans="1:8" x14ac:dyDescent="0.2">
      <c r="A126" s="3">
        <f t="shared" ca="1" si="2"/>
        <v>44684</v>
      </c>
      <c r="B126" t="s">
        <v>16</v>
      </c>
      <c r="C126" t="str">
        <f t="shared" si="3"/>
        <v>Bologna</v>
      </c>
      <c r="D126" t="s">
        <v>26</v>
      </c>
      <c r="E126" t="s">
        <v>17</v>
      </c>
      <c r="F126">
        <v>32</v>
      </c>
      <c r="G126" s="10">
        <v>11</v>
      </c>
      <c r="H126" s="10">
        <v>352</v>
      </c>
    </row>
    <row r="127" spans="1:8" x14ac:dyDescent="0.2">
      <c r="A127" s="3">
        <f t="shared" ca="1" si="2"/>
        <v>44572</v>
      </c>
      <c r="B127" t="s">
        <v>7</v>
      </c>
      <c r="C127" t="str">
        <f t="shared" si="3"/>
        <v>Roma</v>
      </c>
      <c r="D127" t="s">
        <v>30</v>
      </c>
      <c r="E127" t="s">
        <v>17</v>
      </c>
      <c r="F127">
        <v>28</v>
      </c>
      <c r="G127" s="10">
        <v>11</v>
      </c>
      <c r="H127" s="10">
        <v>308</v>
      </c>
    </row>
    <row r="128" spans="1:8" x14ac:dyDescent="0.2">
      <c r="A128" s="3">
        <f t="shared" ca="1" si="2"/>
        <v>44789</v>
      </c>
      <c r="B128" t="s">
        <v>23</v>
      </c>
      <c r="C128" t="str">
        <f t="shared" si="3"/>
        <v>Bari</v>
      </c>
      <c r="D128" t="s">
        <v>14</v>
      </c>
      <c r="E128" t="s">
        <v>12</v>
      </c>
      <c r="F128">
        <v>12</v>
      </c>
      <c r="G128" s="10">
        <v>25</v>
      </c>
      <c r="H128" s="10">
        <v>300</v>
      </c>
    </row>
    <row r="129" spans="1:8" x14ac:dyDescent="0.2">
      <c r="A129" s="3">
        <f t="shared" ca="1" si="2"/>
        <v>44744</v>
      </c>
      <c r="B129" t="s">
        <v>16</v>
      </c>
      <c r="C129" t="str">
        <f t="shared" si="3"/>
        <v>Bologna</v>
      </c>
      <c r="D129" t="s">
        <v>14</v>
      </c>
      <c r="E129" t="s">
        <v>12</v>
      </c>
      <c r="F129">
        <v>7</v>
      </c>
      <c r="G129" s="10">
        <v>25</v>
      </c>
      <c r="H129" s="10">
        <v>175</v>
      </c>
    </row>
    <row r="130" spans="1:8" x14ac:dyDescent="0.2">
      <c r="A130" s="3">
        <f t="shared" ref="A130:A193" ca="1" si="4">RANDBETWEEN(DATE(2022,1,1),DATE(2022,10,1))</f>
        <v>44670</v>
      </c>
      <c r="B130" t="s">
        <v>7</v>
      </c>
      <c r="C130" t="str">
        <f t="shared" ref="C130:C193" si="5">IF(B130="Store J","Roma",IF(B130="Store C","Milano",IF(B130="Store A","Napoli",IF(B130="Store H","Bari","Bologna"))))</f>
        <v>Roma</v>
      </c>
      <c r="D130" t="s">
        <v>8</v>
      </c>
      <c r="E130" t="s">
        <v>24</v>
      </c>
      <c r="F130">
        <v>50</v>
      </c>
      <c r="G130" s="10">
        <v>8</v>
      </c>
      <c r="H130" s="10">
        <v>400</v>
      </c>
    </row>
    <row r="131" spans="1:8" x14ac:dyDescent="0.2">
      <c r="A131" s="3">
        <f t="shared" ca="1" si="4"/>
        <v>44593</v>
      </c>
      <c r="B131" t="s">
        <v>33</v>
      </c>
      <c r="C131" t="str">
        <f t="shared" si="5"/>
        <v>Bologna</v>
      </c>
      <c r="D131" t="s">
        <v>22</v>
      </c>
      <c r="E131" t="s">
        <v>17</v>
      </c>
      <c r="F131">
        <v>6</v>
      </c>
      <c r="G131" s="10">
        <v>11</v>
      </c>
      <c r="H131" s="10">
        <v>66</v>
      </c>
    </row>
    <row r="132" spans="1:8" x14ac:dyDescent="0.2">
      <c r="A132" s="3">
        <f t="shared" ca="1" si="4"/>
        <v>44748</v>
      </c>
      <c r="B132" t="s">
        <v>7</v>
      </c>
      <c r="C132" t="str">
        <f t="shared" si="5"/>
        <v>Roma</v>
      </c>
      <c r="D132" t="s">
        <v>31</v>
      </c>
      <c r="E132" t="s">
        <v>27</v>
      </c>
      <c r="F132">
        <v>22</v>
      </c>
      <c r="G132" s="10">
        <v>13</v>
      </c>
      <c r="H132" s="10">
        <v>286</v>
      </c>
    </row>
    <row r="133" spans="1:8" x14ac:dyDescent="0.2">
      <c r="A133" s="3">
        <f t="shared" ca="1" si="4"/>
        <v>44631</v>
      </c>
      <c r="B133" t="s">
        <v>13</v>
      </c>
      <c r="C133" t="str">
        <f t="shared" si="5"/>
        <v>Napoli</v>
      </c>
      <c r="D133" t="s">
        <v>19</v>
      </c>
      <c r="E133" t="s">
        <v>25</v>
      </c>
      <c r="F133">
        <v>34</v>
      </c>
      <c r="G133" s="10">
        <v>15</v>
      </c>
      <c r="H133" s="10">
        <v>510</v>
      </c>
    </row>
    <row r="134" spans="1:8" x14ac:dyDescent="0.2">
      <c r="A134" s="3">
        <f t="shared" ca="1" si="4"/>
        <v>44751</v>
      </c>
      <c r="B134" t="s">
        <v>23</v>
      </c>
      <c r="C134" t="str">
        <f t="shared" si="5"/>
        <v>Bari</v>
      </c>
      <c r="D134" t="s">
        <v>35</v>
      </c>
      <c r="E134" t="s">
        <v>27</v>
      </c>
      <c r="F134">
        <v>6</v>
      </c>
      <c r="G134" s="10">
        <v>13</v>
      </c>
      <c r="H134" s="10">
        <v>78</v>
      </c>
    </row>
    <row r="135" spans="1:8" x14ac:dyDescent="0.2">
      <c r="A135" s="3">
        <f t="shared" ca="1" si="4"/>
        <v>44757</v>
      </c>
      <c r="B135" t="s">
        <v>13</v>
      </c>
      <c r="C135" t="str">
        <f t="shared" si="5"/>
        <v>Napoli</v>
      </c>
      <c r="D135" t="s">
        <v>11</v>
      </c>
      <c r="E135" t="s">
        <v>34</v>
      </c>
      <c r="F135">
        <v>31</v>
      </c>
      <c r="G135" s="10">
        <v>50</v>
      </c>
      <c r="H135" s="10">
        <v>1550</v>
      </c>
    </row>
    <row r="136" spans="1:8" x14ac:dyDescent="0.2">
      <c r="A136" s="3">
        <f t="shared" ca="1" si="4"/>
        <v>44567</v>
      </c>
      <c r="B136" t="s">
        <v>16</v>
      </c>
      <c r="C136" t="str">
        <f t="shared" si="5"/>
        <v>Bologna</v>
      </c>
      <c r="D136" t="s">
        <v>22</v>
      </c>
      <c r="E136" t="s">
        <v>20</v>
      </c>
      <c r="F136">
        <v>45</v>
      </c>
      <c r="G136" s="10">
        <v>2</v>
      </c>
      <c r="H136" s="10">
        <v>90</v>
      </c>
    </row>
    <row r="137" spans="1:8" x14ac:dyDescent="0.2">
      <c r="A137" s="3">
        <f t="shared" ca="1" si="4"/>
        <v>44612</v>
      </c>
      <c r="B137" t="s">
        <v>13</v>
      </c>
      <c r="C137" t="str">
        <f t="shared" si="5"/>
        <v>Napoli</v>
      </c>
      <c r="D137" t="s">
        <v>14</v>
      </c>
      <c r="E137" t="s">
        <v>27</v>
      </c>
      <c r="F137">
        <v>9</v>
      </c>
      <c r="G137" s="10">
        <v>13</v>
      </c>
      <c r="H137" s="10">
        <v>117</v>
      </c>
    </row>
    <row r="138" spans="1:8" x14ac:dyDescent="0.2">
      <c r="A138" s="3">
        <f t="shared" ca="1" si="4"/>
        <v>44788</v>
      </c>
      <c r="B138" t="s">
        <v>16</v>
      </c>
      <c r="C138" t="str">
        <f t="shared" si="5"/>
        <v>Bologna</v>
      </c>
      <c r="D138" t="s">
        <v>22</v>
      </c>
      <c r="E138" t="s">
        <v>27</v>
      </c>
      <c r="F138">
        <v>18</v>
      </c>
      <c r="G138" s="10">
        <v>13</v>
      </c>
      <c r="H138" s="10">
        <v>234</v>
      </c>
    </row>
    <row r="139" spans="1:8" x14ac:dyDescent="0.2">
      <c r="A139" s="3">
        <f t="shared" ca="1" si="4"/>
        <v>44623</v>
      </c>
      <c r="B139" t="s">
        <v>7</v>
      </c>
      <c r="C139" t="str">
        <f t="shared" si="5"/>
        <v>Roma</v>
      </c>
      <c r="D139" t="s">
        <v>8</v>
      </c>
      <c r="E139" t="s">
        <v>32</v>
      </c>
      <c r="F139">
        <v>5</v>
      </c>
      <c r="G139" s="10">
        <v>19</v>
      </c>
      <c r="H139" s="10">
        <v>95</v>
      </c>
    </row>
    <row r="140" spans="1:8" x14ac:dyDescent="0.2">
      <c r="A140" s="3">
        <f t="shared" ca="1" si="4"/>
        <v>44610</v>
      </c>
      <c r="B140" t="s">
        <v>23</v>
      </c>
      <c r="C140" t="str">
        <f t="shared" si="5"/>
        <v>Bari</v>
      </c>
      <c r="D140" t="s">
        <v>28</v>
      </c>
      <c r="E140" t="s">
        <v>9</v>
      </c>
      <c r="F140">
        <v>44</v>
      </c>
      <c r="G140" s="10">
        <v>5</v>
      </c>
      <c r="H140" s="10">
        <v>220</v>
      </c>
    </row>
    <row r="141" spans="1:8" x14ac:dyDescent="0.2">
      <c r="A141" s="3">
        <f t="shared" ca="1" si="4"/>
        <v>44832</v>
      </c>
      <c r="B141" t="s">
        <v>33</v>
      </c>
      <c r="C141" t="str">
        <f t="shared" si="5"/>
        <v>Bologna</v>
      </c>
      <c r="D141" t="s">
        <v>14</v>
      </c>
      <c r="E141" t="s">
        <v>9</v>
      </c>
      <c r="F141">
        <v>19</v>
      </c>
      <c r="G141" s="10">
        <v>5</v>
      </c>
      <c r="H141" s="10">
        <v>95</v>
      </c>
    </row>
    <row r="142" spans="1:8" x14ac:dyDescent="0.2">
      <c r="A142" s="3">
        <f t="shared" ca="1" si="4"/>
        <v>44820</v>
      </c>
      <c r="B142" t="s">
        <v>21</v>
      </c>
      <c r="C142" t="str">
        <f t="shared" si="5"/>
        <v>Milano</v>
      </c>
      <c r="D142" t="s">
        <v>19</v>
      </c>
      <c r="E142" t="s">
        <v>32</v>
      </c>
      <c r="F142">
        <v>27</v>
      </c>
      <c r="G142" s="10">
        <v>19</v>
      </c>
      <c r="H142" s="10">
        <v>513</v>
      </c>
    </row>
    <row r="143" spans="1:8" x14ac:dyDescent="0.2">
      <c r="A143" s="3">
        <f t="shared" ca="1" si="4"/>
        <v>44631</v>
      </c>
      <c r="B143" t="s">
        <v>13</v>
      </c>
      <c r="C143" t="str">
        <f t="shared" si="5"/>
        <v>Napoli</v>
      </c>
      <c r="D143" t="s">
        <v>11</v>
      </c>
      <c r="E143" t="s">
        <v>20</v>
      </c>
      <c r="F143">
        <v>23</v>
      </c>
      <c r="G143" s="10">
        <v>2</v>
      </c>
      <c r="H143" s="10">
        <v>46</v>
      </c>
    </row>
    <row r="144" spans="1:8" x14ac:dyDescent="0.2">
      <c r="A144" s="3">
        <f t="shared" ca="1" si="4"/>
        <v>44698</v>
      </c>
      <c r="B144" t="s">
        <v>21</v>
      </c>
      <c r="C144" t="str">
        <f t="shared" si="5"/>
        <v>Milano</v>
      </c>
      <c r="D144" t="s">
        <v>14</v>
      </c>
      <c r="E144" t="s">
        <v>17</v>
      </c>
      <c r="F144">
        <v>13</v>
      </c>
      <c r="G144" s="10">
        <v>11</v>
      </c>
      <c r="H144" s="10">
        <v>143</v>
      </c>
    </row>
    <row r="145" spans="1:8" x14ac:dyDescent="0.2">
      <c r="A145" s="3">
        <f t="shared" ca="1" si="4"/>
        <v>44813</v>
      </c>
      <c r="B145" t="s">
        <v>29</v>
      </c>
      <c r="C145" t="str">
        <f t="shared" si="5"/>
        <v>Bologna</v>
      </c>
      <c r="D145" t="s">
        <v>28</v>
      </c>
      <c r="E145" t="s">
        <v>32</v>
      </c>
      <c r="F145">
        <v>47</v>
      </c>
      <c r="G145" s="10">
        <v>19</v>
      </c>
      <c r="H145" s="10">
        <v>893</v>
      </c>
    </row>
    <row r="146" spans="1:8" x14ac:dyDescent="0.2">
      <c r="A146" s="3">
        <f t="shared" ca="1" si="4"/>
        <v>44756</v>
      </c>
      <c r="B146" t="s">
        <v>13</v>
      </c>
      <c r="C146" t="str">
        <f t="shared" si="5"/>
        <v>Napoli</v>
      </c>
      <c r="D146" t="s">
        <v>31</v>
      </c>
      <c r="E146" t="s">
        <v>34</v>
      </c>
      <c r="F146">
        <v>12</v>
      </c>
      <c r="G146" s="10">
        <v>50</v>
      </c>
      <c r="H146" s="10">
        <v>600</v>
      </c>
    </row>
    <row r="147" spans="1:8" x14ac:dyDescent="0.2">
      <c r="A147" s="3">
        <f t="shared" ca="1" si="4"/>
        <v>44681</v>
      </c>
      <c r="B147" t="s">
        <v>13</v>
      </c>
      <c r="C147" t="str">
        <f t="shared" si="5"/>
        <v>Napoli</v>
      </c>
      <c r="D147" t="s">
        <v>22</v>
      </c>
      <c r="E147" t="s">
        <v>27</v>
      </c>
      <c r="F147">
        <v>38</v>
      </c>
      <c r="G147" s="10">
        <v>13</v>
      </c>
      <c r="H147" s="10">
        <v>494</v>
      </c>
    </row>
    <row r="148" spans="1:8" x14ac:dyDescent="0.2">
      <c r="A148" s="3">
        <f t="shared" ca="1" si="4"/>
        <v>44712</v>
      </c>
      <c r="B148" t="s">
        <v>13</v>
      </c>
      <c r="C148" t="str">
        <f t="shared" si="5"/>
        <v>Napoli</v>
      </c>
      <c r="D148" t="s">
        <v>11</v>
      </c>
      <c r="E148" t="s">
        <v>20</v>
      </c>
      <c r="F148">
        <v>46</v>
      </c>
      <c r="G148" s="10">
        <v>2</v>
      </c>
      <c r="H148" s="10">
        <v>92</v>
      </c>
    </row>
    <row r="149" spans="1:8" x14ac:dyDescent="0.2">
      <c r="A149" s="3">
        <f t="shared" ca="1" si="4"/>
        <v>44765</v>
      </c>
      <c r="B149" t="s">
        <v>16</v>
      </c>
      <c r="C149" t="str">
        <f t="shared" si="5"/>
        <v>Bologna</v>
      </c>
      <c r="D149" t="s">
        <v>8</v>
      </c>
      <c r="E149" t="s">
        <v>32</v>
      </c>
      <c r="F149">
        <v>32</v>
      </c>
      <c r="G149" s="10">
        <v>19</v>
      </c>
      <c r="H149" s="10">
        <v>608</v>
      </c>
    </row>
    <row r="150" spans="1:8" x14ac:dyDescent="0.2">
      <c r="A150" s="3">
        <f t="shared" ca="1" si="4"/>
        <v>44656</v>
      </c>
      <c r="B150" t="s">
        <v>33</v>
      </c>
      <c r="C150" t="str">
        <f t="shared" si="5"/>
        <v>Bologna</v>
      </c>
      <c r="D150" t="s">
        <v>8</v>
      </c>
      <c r="E150" t="s">
        <v>25</v>
      </c>
      <c r="F150">
        <v>31</v>
      </c>
      <c r="G150" s="10">
        <v>15</v>
      </c>
      <c r="H150" s="10">
        <v>465</v>
      </c>
    </row>
    <row r="151" spans="1:8" x14ac:dyDescent="0.2">
      <c r="A151" s="3">
        <f t="shared" ca="1" si="4"/>
        <v>44770</v>
      </c>
      <c r="B151" t="s">
        <v>7</v>
      </c>
      <c r="C151" t="str">
        <f t="shared" si="5"/>
        <v>Roma</v>
      </c>
      <c r="D151" t="s">
        <v>11</v>
      </c>
      <c r="E151" t="s">
        <v>32</v>
      </c>
      <c r="F151">
        <v>48</v>
      </c>
      <c r="G151" s="10">
        <v>19</v>
      </c>
      <c r="H151" s="10">
        <v>912</v>
      </c>
    </row>
    <row r="152" spans="1:8" x14ac:dyDescent="0.2">
      <c r="A152" s="3">
        <f t="shared" ca="1" si="4"/>
        <v>44650</v>
      </c>
      <c r="B152" t="s">
        <v>18</v>
      </c>
      <c r="C152" t="str">
        <f t="shared" si="5"/>
        <v>Bologna</v>
      </c>
      <c r="D152" t="s">
        <v>11</v>
      </c>
      <c r="E152" t="s">
        <v>25</v>
      </c>
      <c r="F152">
        <v>20</v>
      </c>
      <c r="G152" s="10">
        <v>15</v>
      </c>
      <c r="H152" s="10">
        <v>300</v>
      </c>
    </row>
    <row r="153" spans="1:8" x14ac:dyDescent="0.2">
      <c r="A153" s="3">
        <f t="shared" ca="1" si="4"/>
        <v>44653</v>
      </c>
      <c r="B153" t="s">
        <v>13</v>
      </c>
      <c r="C153" t="str">
        <f t="shared" si="5"/>
        <v>Napoli</v>
      </c>
      <c r="D153" t="s">
        <v>31</v>
      </c>
      <c r="E153" t="s">
        <v>12</v>
      </c>
      <c r="F153">
        <v>34</v>
      </c>
      <c r="G153" s="10">
        <v>25</v>
      </c>
      <c r="H153" s="10">
        <v>850</v>
      </c>
    </row>
    <row r="154" spans="1:8" x14ac:dyDescent="0.2">
      <c r="A154" s="3">
        <f t="shared" ca="1" si="4"/>
        <v>44616</v>
      </c>
      <c r="B154" t="s">
        <v>36</v>
      </c>
      <c r="C154" t="str">
        <f t="shared" si="5"/>
        <v>Bologna</v>
      </c>
      <c r="D154" t="s">
        <v>19</v>
      </c>
      <c r="E154" t="s">
        <v>9</v>
      </c>
      <c r="F154">
        <v>9</v>
      </c>
      <c r="G154" s="10">
        <v>5</v>
      </c>
      <c r="H154" s="10">
        <v>45</v>
      </c>
    </row>
    <row r="155" spans="1:8" x14ac:dyDescent="0.2">
      <c r="A155" s="3">
        <f t="shared" ca="1" si="4"/>
        <v>44725</v>
      </c>
      <c r="B155" t="s">
        <v>29</v>
      </c>
      <c r="C155" t="str">
        <f t="shared" si="5"/>
        <v>Bologna</v>
      </c>
      <c r="D155" t="s">
        <v>19</v>
      </c>
      <c r="E155" t="s">
        <v>34</v>
      </c>
      <c r="F155">
        <v>10</v>
      </c>
      <c r="G155" s="10">
        <v>50</v>
      </c>
      <c r="H155" s="10">
        <v>500</v>
      </c>
    </row>
    <row r="156" spans="1:8" x14ac:dyDescent="0.2">
      <c r="A156" s="3">
        <f t="shared" ca="1" si="4"/>
        <v>44833</v>
      </c>
      <c r="B156" t="s">
        <v>36</v>
      </c>
      <c r="C156" t="str">
        <f t="shared" si="5"/>
        <v>Bologna</v>
      </c>
      <c r="D156" t="s">
        <v>26</v>
      </c>
      <c r="E156" t="s">
        <v>32</v>
      </c>
      <c r="F156">
        <v>12</v>
      </c>
      <c r="G156" s="10">
        <v>19</v>
      </c>
      <c r="H156" s="10">
        <v>228</v>
      </c>
    </row>
    <row r="157" spans="1:8" x14ac:dyDescent="0.2">
      <c r="A157" s="3">
        <f t="shared" ca="1" si="4"/>
        <v>44622</v>
      </c>
      <c r="B157" t="s">
        <v>33</v>
      </c>
      <c r="C157" t="str">
        <f t="shared" si="5"/>
        <v>Bologna</v>
      </c>
      <c r="D157" t="s">
        <v>8</v>
      </c>
      <c r="E157" t="s">
        <v>20</v>
      </c>
      <c r="F157">
        <v>7</v>
      </c>
      <c r="G157" s="10">
        <v>2</v>
      </c>
      <c r="H157" s="10">
        <v>14</v>
      </c>
    </row>
    <row r="158" spans="1:8" x14ac:dyDescent="0.2">
      <c r="A158" s="3">
        <f t="shared" ca="1" si="4"/>
        <v>44692</v>
      </c>
      <c r="B158" t="s">
        <v>29</v>
      </c>
      <c r="C158" t="str">
        <f t="shared" si="5"/>
        <v>Bologna</v>
      </c>
      <c r="D158" t="s">
        <v>31</v>
      </c>
      <c r="E158" t="s">
        <v>15</v>
      </c>
      <c r="F158">
        <v>34</v>
      </c>
      <c r="G158" s="10">
        <v>10</v>
      </c>
      <c r="H158" s="10">
        <v>340</v>
      </c>
    </row>
    <row r="159" spans="1:8" x14ac:dyDescent="0.2">
      <c r="A159" s="3">
        <f t="shared" ca="1" si="4"/>
        <v>44770</v>
      </c>
      <c r="B159" t="s">
        <v>33</v>
      </c>
      <c r="C159" t="str">
        <f t="shared" si="5"/>
        <v>Bologna</v>
      </c>
      <c r="D159" t="s">
        <v>31</v>
      </c>
      <c r="E159" t="s">
        <v>34</v>
      </c>
      <c r="F159">
        <v>2</v>
      </c>
      <c r="G159" s="10">
        <v>50</v>
      </c>
      <c r="H159" s="10">
        <v>100</v>
      </c>
    </row>
    <row r="160" spans="1:8" x14ac:dyDescent="0.2">
      <c r="A160" s="3">
        <f t="shared" ca="1" si="4"/>
        <v>44706</v>
      </c>
      <c r="B160" t="s">
        <v>36</v>
      </c>
      <c r="C160" t="str">
        <f t="shared" si="5"/>
        <v>Bologna</v>
      </c>
      <c r="D160" t="s">
        <v>35</v>
      </c>
      <c r="E160" t="s">
        <v>27</v>
      </c>
      <c r="F160">
        <v>23</v>
      </c>
      <c r="G160" s="10">
        <v>13</v>
      </c>
      <c r="H160" s="10">
        <v>299</v>
      </c>
    </row>
    <row r="161" spans="1:8" x14ac:dyDescent="0.2">
      <c r="A161" s="3">
        <f t="shared" ca="1" si="4"/>
        <v>44637</v>
      </c>
      <c r="B161" t="s">
        <v>16</v>
      </c>
      <c r="C161" t="str">
        <f t="shared" si="5"/>
        <v>Bologna</v>
      </c>
      <c r="D161" t="s">
        <v>11</v>
      </c>
      <c r="E161" t="s">
        <v>9</v>
      </c>
      <c r="F161">
        <v>11</v>
      </c>
      <c r="G161" s="10">
        <v>5</v>
      </c>
      <c r="H161" s="10">
        <v>55</v>
      </c>
    </row>
    <row r="162" spans="1:8" x14ac:dyDescent="0.2">
      <c r="A162" s="3">
        <f t="shared" ca="1" si="4"/>
        <v>44738</v>
      </c>
      <c r="B162" t="s">
        <v>33</v>
      </c>
      <c r="C162" t="str">
        <f t="shared" si="5"/>
        <v>Bologna</v>
      </c>
      <c r="D162" t="s">
        <v>8</v>
      </c>
      <c r="E162" t="s">
        <v>20</v>
      </c>
      <c r="F162">
        <v>31</v>
      </c>
      <c r="G162" s="10">
        <v>2</v>
      </c>
      <c r="H162" s="10">
        <v>62</v>
      </c>
    </row>
    <row r="163" spans="1:8" x14ac:dyDescent="0.2">
      <c r="A163" s="3">
        <f t="shared" ca="1" si="4"/>
        <v>44724</v>
      </c>
      <c r="B163" t="s">
        <v>33</v>
      </c>
      <c r="C163" t="str">
        <f t="shared" si="5"/>
        <v>Bologna</v>
      </c>
      <c r="D163" t="s">
        <v>22</v>
      </c>
      <c r="E163" t="s">
        <v>32</v>
      </c>
      <c r="F163">
        <v>26</v>
      </c>
      <c r="G163" s="10">
        <v>19</v>
      </c>
      <c r="H163" s="10">
        <v>494</v>
      </c>
    </row>
    <row r="164" spans="1:8" x14ac:dyDescent="0.2">
      <c r="A164" s="3">
        <f t="shared" ca="1" si="4"/>
        <v>44643</v>
      </c>
      <c r="B164" t="s">
        <v>36</v>
      </c>
      <c r="C164" t="str">
        <f t="shared" si="5"/>
        <v>Bologna</v>
      </c>
      <c r="D164" t="s">
        <v>22</v>
      </c>
      <c r="E164" t="s">
        <v>24</v>
      </c>
      <c r="F164">
        <v>22</v>
      </c>
      <c r="G164" s="10">
        <v>8</v>
      </c>
      <c r="H164" s="10">
        <v>176</v>
      </c>
    </row>
    <row r="165" spans="1:8" x14ac:dyDescent="0.2">
      <c r="A165" s="3">
        <f t="shared" ca="1" si="4"/>
        <v>44691</v>
      </c>
      <c r="B165" t="s">
        <v>7</v>
      </c>
      <c r="C165" t="str">
        <f t="shared" si="5"/>
        <v>Roma</v>
      </c>
      <c r="D165" t="s">
        <v>28</v>
      </c>
      <c r="E165" t="s">
        <v>24</v>
      </c>
      <c r="F165">
        <v>39</v>
      </c>
      <c r="G165" s="10">
        <v>8</v>
      </c>
      <c r="H165" s="10">
        <v>312</v>
      </c>
    </row>
    <row r="166" spans="1:8" x14ac:dyDescent="0.2">
      <c r="A166" s="3">
        <f t="shared" ca="1" si="4"/>
        <v>44775</v>
      </c>
      <c r="B166" t="s">
        <v>33</v>
      </c>
      <c r="C166" t="str">
        <f t="shared" si="5"/>
        <v>Bologna</v>
      </c>
      <c r="D166" t="s">
        <v>31</v>
      </c>
      <c r="E166" t="s">
        <v>15</v>
      </c>
      <c r="F166">
        <v>16</v>
      </c>
      <c r="G166" s="10">
        <v>10</v>
      </c>
      <c r="H166" s="10">
        <v>160</v>
      </c>
    </row>
    <row r="167" spans="1:8" x14ac:dyDescent="0.2">
      <c r="A167" s="3">
        <f t="shared" ca="1" si="4"/>
        <v>44719</v>
      </c>
      <c r="B167" t="s">
        <v>23</v>
      </c>
      <c r="C167" t="str">
        <f t="shared" si="5"/>
        <v>Bari</v>
      </c>
      <c r="D167" t="s">
        <v>22</v>
      </c>
      <c r="E167" t="s">
        <v>17</v>
      </c>
      <c r="F167">
        <v>19</v>
      </c>
      <c r="G167" s="10">
        <v>11</v>
      </c>
      <c r="H167" s="10">
        <v>209</v>
      </c>
    </row>
    <row r="168" spans="1:8" x14ac:dyDescent="0.2">
      <c r="A168" s="3">
        <f t="shared" ca="1" si="4"/>
        <v>44758</v>
      </c>
      <c r="B168" t="s">
        <v>36</v>
      </c>
      <c r="C168" t="str">
        <f t="shared" si="5"/>
        <v>Bologna</v>
      </c>
      <c r="D168" t="s">
        <v>11</v>
      </c>
      <c r="E168" t="s">
        <v>27</v>
      </c>
      <c r="F168">
        <v>8</v>
      </c>
      <c r="G168" s="10">
        <v>13</v>
      </c>
      <c r="H168" s="10">
        <v>104</v>
      </c>
    </row>
    <row r="169" spans="1:8" x14ac:dyDescent="0.2">
      <c r="A169" s="3">
        <f t="shared" ca="1" si="4"/>
        <v>44646</v>
      </c>
      <c r="B169" t="s">
        <v>21</v>
      </c>
      <c r="C169" t="str">
        <f t="shared" si="5"/>
        <v>Milano</v>
      </c>
      <c r="D169" t="s">
        <v>31</v>
      </c>
      <c r="E169" t="s">
        <v>32</v>
      </c>
      <c r="F169">
        <v>23</v>
      </c>
      <c r="G169" s="10">
        <v>19</v>
      </c>
      <c r="H169" s="10">
        <v>437</v>
      </c>
    </row>
    <row r="170" spans="1:8" x14ac:dyDescent="0.2">
      <c r="A170" s="3">
        <f t="shared" ca="1" si="4"/>
        <v>44689</v>
      </c>
      <c r="B170" t="s">
        <v>33</v>
      </c>
      <c r="C170" t="str">
        <f t="shared" si="5"/>
        <v>Bologna</v>
      </c>
      <c r="D170" t="s">
        <v>30</v>
      </c>
      <c r="E170" t="s">
        <v>9</v>
      </c>
      <c r="F170">
        <v>37</v>
      </c>
      <c r="G170" s="10">
        <v>5</v>
      </c>
      <c r="H170" s="10">
        <v>185</v>
      </c>
    </row>
    <row r="171" spans="1:8" x14ac:dyDescent="0.2">
      <c r="A171" s="3">
        <f t="shared" ca="1" si="4"/>
        <v>44800</v>
      </c>
      <c r="B171" t="s">
        <v>21</v>
      </c>
      <c r="C171" t="str">
        <f t="shared" si="5"/>
        <v>Milano</v>
      </c>
      <c r="D171" t="s">
        <v>31</v>
      </c>
      <c r="E171" t="s">
        <v>24</v>
      </c>
      <c r="F171">
        <v>23</v>
      </c>
      <c r="G171" s="10">
        <v>8</v>
      </c>
      <c r="H171" s="10">
        <v>184</v>
      </c>
    </row>
    <row r="172" spans="1:8" x14ac:dyDescent="0.2">
      <c r="A172" s="3">
        <f t="shared" ca="1" si="4"/>
        <v>44762</v>
      </c>
      <c r="B172" t="s">
        <v>29</v>
      </c>
      <c r="C172" t="str">
        <f t="shared" si="5"/>
        <v>Bologna</v>
      </c>
      <c r="D172" t="s">
        <v>26</v>
      </c>
      <c r="E172" t="s">
        <v>34</v>
      </c>
      <c r="F172">
        <v>29</v>
      </c>
      <c r="G172" s="10">
        <v>50</v>
      </c>
      <c r="H172" s="10">
        <v>1450</v>
      </c>
    </row>
    <row r="173" spans="1:8" x14ac:dyDescent="0.2">
      <c r="A173" s="3">
        <f t="shared" ca="1" si="4"/>
        <v>44636</v>
      </c>
      <c r="B173" t="s">
        <v>21</v>
      </c>
      <c r="C173" t="str">
        <f t="shared" si="5"/>
        <v>Milano</v>
      </c>
      <c r="D173" t="s">
        <v>8</v>
      </c>
      <c r="E173" t="s">
        <v>12</v>
      </c>
      <c r="F173">
        <v>42</v>
      </c>
      <c r="G173" s="10">
        <v>25</v>
      </c>
      <c r="H173" s="10">
        <v>1050</v>
      </c>
    </row>
    <row r="174" spans="1:8" x14ac:dyDescent="0.2">
      <c r="A174" s="3">
        <f t="shared" ca="1" si="4"/>
        <v>44714</v>
      </c>
      <c r="B174" t="s">
        <v>29</v>
      </c>
      <c r="C174" t="str">
        <f t="shared" si="5"/>
        <v>Bologna</v>
      </c>
      <c r="D174" t="s">
        <v>35</v>
      </c>
      <c r="E174" t="s">
        <v>24</v>
      </c>
      <c r="F174">
        <v>26</v>
      </c>
      <c r="G174" s="10">
        <v>8</v>
      </c>
      <c r="H174" s="10">
        <v>208</v>
      </c>
    </row>
    <row r="175" spans="1:8" x14ac:dyDescent="0.2">
      <c r="A175" s="3">
        <f t="shared" ca="1" si="4"/>
        <v>44802</v>
      </c>
      <c r="B175" t="s">
        <v>18</v>
      </c>
      <c r="C175" t="str">
        <f t="shared" si="5"/>
        <v>Bologna</v>
      </c>
      <c r="D175" t="s">
        <v>30</v>
      </c>
      <c r="E175" t="s">
        <v>32</v>
      </c>
      <c r="F175">
        <v>34</v>
      </c>
      <c r="G175" s="10">
        <v>19</v>
      </c>
      <c r="H175" s="10">
        <v>646</v>
      </c>
    </row>
    <row r="176" spans="1:8" x14ac:dyDescent="0.2">
      <c r="A176" s="3">
        <f t="shared" ca="1" si="4"/>
        <v>44568</v>
      </c>
      <c r="B176" t="s">
        <v>29</v>
      </c>
      <c r="C176" t="str">
        <f t="shared" si="5"/>
        <v>Bologna</v>
      </c>
      <c r="D176" t="s">
        <v>8</v>
      </c>
      <c r="E176" t="s">
        <v>9</v>
      </c>
      <c r="F176">
        <v>32</v>
      </c>
      <c r="G176" s="10">
        <v>5</v>
      </c>
      <c r="H176" s="10">
        <v>160</v>
      </c>
    </row>
    <row r="177" spans="1:8" x14ac:dyDescent="0.2">
      <c r="A177" s="3">
        <f t="shared" ca="1" si="4"/>
        <v>44816</v>
      </c>
      <c r="B177" t="s">
        <v>18</v>
      </c>
      <c r="C177" t="str">
        <f t="shared" si="5"/>
        <v>Bologna</v>
      </c>
      <c r="D177" t="s">
        <v>11</v>
      </c>
      <c r="E177" t="s">
        <v>9</v>
      </c>
      <c r="F177">
        <v>38</v>
      </c>
      <c r="G177" s="10">
        <v>5</v>
      </c>
      <c r="H177" s="10">
        <v>190</v>
      </c>
    </row>
    <row r="178" spans="1:8" x14ac:dyDescent="0.2">
      <c r="A178" s="3">
        <f t="shared" ca="1" si="4"/>
        <v>44828</v>
      </c>
      <c r="B178" t="s">
        <v>21</v>
      </c>
      <c r="C178" t="str">
        <f t="shared" si="5"/>
        <v>Milano</v>
      </c>
      <c r="D178" t="s">
        <v>31</v>
      </c>
      <c r="E178" t="s">
        <v>12</v>
      </c>
      <c r="F178">
        <v>50</v>
      </c>
      <c r="G178" s="10">
        <v>25</v>
      </c>
      <c r="H178" s="10">
        <v>1250</v>
      </c>
    </row>
    <row r="179" spans="1:8" x14ac:dyDescent="0.2">
      <c r="A179" s="3">
        <f t="shared" ca="1" si="4"/>
        <v>44627</v>
      </c>
      <c r="B179" t="s">
        <v>33</v>
      </c>
      <c r="C179" t="str">
        <f t="shared" si="5"/>
        <v>Bologna</v>
      </c>
      <c r="D179" t="s">
        <v>35</v>
      </c>
      <c r="E179" t="s">
        <v>27</v>
      </c>
      <c r="F179">
        <v>6</v>
      </c>
      <c r="G179" s="10">
        <v>13</v>
      </c>
      <c r="H179" s="10">
        <v>78</v>
      </c>
    </row>
    <row r="180" spans="1:8" x14ac:dyDescent="0.2">
      <c r="A180" s="3">
        <f t="shared" ca="1" si="4"/>
        <v>44821</v>
      </c>
      <c r="B180" t="s">
        <v>36</v>
      </c>
      <c r="C180" t="str">
        <f t="shared" si="5"/>
        <v>Bologna</v>
      </c>
      <c r="D180" t="s">
        <v>30</v>
      </c>
      <c r="E180" t="s">
        <v>17</v>
      </c>
      <c r="F180">
        <v>44</v>
      </c>
      <c r="G180" s="10">
        <v>11</v>
      </c>
      <c r="H180" s="10">
        <v>484</v>
      </c>
    </row>
    <row r="181" spans="1:8" x14ac:dyDescent="0.2">
      <c r="A181" s="3">
        <f t="shared" ca="1" si="4"/>
        <v>44578</v>
      </c>
      <c r="B181" t="s">
        <v>7</v>
      </c>
      <c r="C181" t="str">
        <f t="shared" si="5"/>
        <v>Roma</v>
      </c>
      <c r="D181" t="s">
        <v>19</v>
      </c>
      <c r="E181" t="s">
        <v>24</v>
      </c>
      <c r="F181">
        <v>14</v>
      </c>
      <c r="G181" s="10">
        <v>8</v>
      </c>
      <c r="H181" s="10">
        <v>112</v>
      </c>
    </row>
    <row r="182" spans="1:8" x14ac:dyDescent="0.2">
      <c r="A182" s="3">
        <f t="shared" ca="1" si="4"/>
        <v>44774</v>
      </c>
      <c r="B182" t="s">
        <v>21</v>
      </c>
      <c r="C182" t="str">
        <f t="shared" si="5"/>
        <v>Milano</v>
      </c>
      <c r="D182" t="s">
        <v>8</v>
      </c>
      <c r="E182" t="s">
        <v>25</v>
      </c>
      <c r="F182">
        <v>48</v>
      </c>
      <c r="G182" s="10">
        <v>15</v>
      </c>
      <c r="H182" s="10">
        <v>720</v>
      </c>
    </row>
    <row r="183" spans="1:8" x14ac:dyDescent="0.2">
      <c r="A183" s="3">
        <f t="shared" ca="1" si="4"/>
        <v>44692</v>
      </c>
      <c r="B183" t="s">
        <v>33</v>
      </c>
      <c r="C183" t="str">
        <f t="shared" si="5"/>
        <v>Bologna</v>
      </c>
      <c r="D183" t="s">
        <v>31</v>
      </c>
      <c r="E183" t="s">
        <v>20</v>
      </c>
      <c r="F183">
        <v>13</v>
      </c>
      <c r="G183" s="10">
        <v>2</v>
      </c>
      <c r="H183" s="10">
        <v>26</v>
      </c>
    </row>
    <row r="184" spans="1:8" x14ac:dyDescent="0.2">
      <c r="A184" s="3">
        <f t="shared" ca="1" si="4"/>
        <v>44569</v>
      </c>
      <c r="B184" t="s">
        <v>29</v>
      </c>
      <c r="C184" t="str">
        <f t="shared" si="5"/>
        <v>Bologna</v>
      </c>
      <c r="D184" t="s">
        <v>30</v>
      </c>
      <c r="E184" t="s">
        <v>9</v>
      </c>
      <c r="F184">
        <v>17</v>
      </c>
      <c r="G184" s="10">
        <v>5</v>
      </c>
      <c r="H184" s="10">
        <v>85</v>
      </c>
    </row>
    <row r="185" spans="1:8" x14ac:dyDescent="0.2">
      <c r="A185" s="3">
        <f t="shared" ca="1" si="4"/>
        <v>44571</v>
      </c>
      <c r="B185" t="s">
        <v>10</v>
      </c>
      <c r="C185" t="str">
        <f t="shared" si="5"/>
        <v>Bologna</v>
      </c>
      <c r="D185" t="s">
        <v>19</v>
      </c>
      <c r="E185" t="s">
        <v>27</v>
      </c>
      <c r="F185">
        <v>21</v>
      </c>
      <c r="G185" s="10">
        <v>13</v>
      </c>
      <c r="H185" s="10">
        <v>273</v>
      </c>
    </row>
    <row r="186" spans="1:8" x14ac:dyDescent="0.2">
      <c r="A186" s="3">
        <f t="shared" ca="1" si="4"/>
        <v>44690</v>
      </c>
      <c r="B186" t="s">
        <v>23</v>
      </c>
      <c r="C186" t="str">
        <f t="shared" si="5"/>
        <v>Bari</v>
      </c>
      <c r="D186" t="s">
        <v>35</v>
      </c>
      <c r="E186" t="s">
        <v>12</v>
      </c>
      <c r="F186">
        <v>9</v>
      </c>
      <c r="G186" s="10">
        <v>25</v>
      </c>
      <c r="H186" s="10">
        <v>225</v>
      </c>
    </row>
    <row r="187" spans="1:8" x14ac:dyDescent="0.2">
      <c r="A187" s="3">
        <f t="shared" ca="1" si="4"/>
        <v>44568</v>
      </c>
      <c r="B187" t="s">
        <v>16</v>
      </c>
      <c r="C187" t="str">
        <f t="shared" si="5"/>
        <v>Bologna</v>
      </c>
      <c r="D187" t="s">
        <v>22</v>
      </c>
      <c r="E187" t="s">
        <v>34</v>
      </c>
      <c r="F187">
        <v>45</v>
      </c>
      <c r="G187" s="10">
        <v>50</v>
      </c>
      <c r="H187" s="10">
        <v>2250</v>
      </c>
    </row>
    <row r="188" spans="1:8" x14ac:dyDescent="0.2">
      <c r="A188" s="3">
        <f t="shared" ca="1" si="4"/>
        <v>44663</v>
      </c>
      <c r="B188" t="s">
        <v>18</v>
      </c>
      <c r="C188" t="str">
        <f t="shared" si="5"/>
        <v>Bologna</v>
      </c>
      <c r="D188" t="s">
        <v>28</v>
      </c>
      <c r="E188" t="s">
        <v>32</v>
      </c>
      <c r="F188">
        <v>7</v>
      </c>
      <c r="G188" s="10">
        <v>19</v>
      </c>
      <c r="H188" s="10">
        <v>133</v>
      </c>
    </row>
    <row r="189" spans="1:8" x14ac:dyDescent="0.2">
      <c r="A189" s="3">
        <f t="shared" ca="1" si="4"/>
        <v>44642</v>
      </c>
      <c r="B189" t="s">
        <v>13</v>
      </c>
      <c r="C189" t="str">
        <f t="shared" si="5"/>
        <v>Napoli</v>
      </c>
      <c r="D189" t="s">
        <v>22</v>
      </c>
      <c r="E189" t="s">
        <v>12</v>
      </c>
      <c r="F189">
        <v>43</v>
      </c>
      <c r="G189" s="10">
        <v>25</v>
      </c>
      <c r="H189" s="10">
        <v>1075</v>
      </c>
    </row>
    <row r="190" spans="1:8" x14ac:dyDescent="0.2">
      <c r="A190" s="3">
        <f t="shared" ca="1" si="4"/>
        <v>44681</v>
      </c>
      <c r="B190" t="s">
        <v>7</v>
      </c>
      <c r="C190" t="str">
        <f t="shared" si="5"/>
        <v>Roma</v>
      </c>
      <c r="D190" t="s">
        <v>19</v>
      </c>
      <c r="E190" t="s">
        <v>34</v>
      </c>
      <c r="F190">
        <v>44</v>
      </c>
      <c r="G190" s="10">
        <v>50</v>
      </c>
      <c r="H190" s="10">
        <v>2200</v>
      </c>
    </row>
    <row r="191" spans="1:8" x14ac:dyDescent="0.2">
      <c r="A191" s="3">
        <f t="shared" ca="1" si="4"/>
        <v>44683</v>
      </c>
      <c r="B191" t="s">
        <v>36</v>
      </c>
      <c r="C191" t="str">
        <f t="shared" si="5"/>
        <v>Bologna</v>
      </c>
      <c r="D191" t="s">
        <v>28</v>
      </c>
      <c r="E191" t="s">
        <v>20</v>
      </c>
      <c r="F191">
        <v>23</v>
      </c>
      <c r="G191" s="10">
        <v>2</v>
      </c>
      <c r="H191" s="10">
        <v>46</v>
      </c>
    </row>
    <row r="192" spans="1:8" x14ac:dyDescent="0.2">
      <c r="A192" s="3">
        <f t="shared" ca="1" si="4"/>
        <v>44600</v>
      </c>
      <c r="B192" t="s">
        <v>36</v>
      </c>
      <c r="C192" t="str">
        <f t="shared" si="5"/>
        <v>Bologna</v>
      </c>
      <c r="D192" t="s">
        <v>22</v>
      </c>
      <c r="E192" t="s">
        <v>9</v>
      </c>
      <c r="F192">
        <v>48</v>
      </c>
      <c r="G192" s="10">
        <v>5</v>
      </c>
      <c r="H192" s="10">
        <v>240</v>
      </c>
    </row>
    <row r="193" spans="1:8" x14ac:dyDescent="0.2">
      <c r="A193" s="3">
        <f t="shared" ca="1" si="4"/>
        <v>44695</v>
      </c>
      <c r="B193" t="s">
        <v>21</v>
      </c>
      <c r="C193" t="str">
        <f t="shared" si="5"/>
        <v>Milano</v>
      </c>
      <c r="D193" t="s">
        <v>22</v>
      </c>
      <c r="E193" t="s">
        <v>27</v>
      </c>
      <c r="F193">
        <v>41</v>
      </c>
      <c r="G193" s="10">
        <v>13</v>
      </c>
      <c r="H193" s="10">
        <v>533</v>
      </c>
    </row>
    <row r="194" spans="1:8" x14ac:dyDescent="0.2">
      <c r="A194" s="3">
        <f t="shared" ref="A194:A257" ca="1" si="6">RANDBETWEEN(DATE(2022,1,1),DATE(2022,10,1))</f>
        <v>44615</v>
      </c>
      <c r="B194" t="s">
        <v>36</v>
      </c>
      <c r="C194" t="str">
        <f t="shared" ref="C194:C257" si="7">IF(B194="Store J","Roma",IF(B194="Store C","Milano",IF(B194="Store A","Napoli",IF(B194="Store H","Bari","Bologna"))))</f>
        <v>Bologna</v>
      </c>
      <c r="D194" t="s">
        <v>26</v>
      </c>
      <c r="E194" t="s">
        <v>24</v>
      </c>
      <c r="F194">
        <v>36</v>
      </c>
      <c r="G194" s="10">
        <v>8</v>
      </c>
      <c r="H194" s="10">
        <v>288</v>
      </c>
    </row>
    <row r="195" spans="1:8" x14ac:dyDescent="0.2">
      <c r="A195" s="3">
        <f t="shared" ca="1" si="6"/>
        <v>44711</v>
      </c>
      <c r="B195" t="s">
        <v>10</v>
      </c>
      <c r="C195" t="str">
        <f t="shared" si="7"/>
        <v>Bologna</v>
      </c>
      <c r="D195" t="s">
        <v>11</v>
      </c>
      <c r="E195" t="s">
        <v>9</v>
      </c>
      <c r="F195">
        <v>22</v>
      </c>
      <c r="G195" s="10">
        <v>5</v>
      </c>
      <c r="H195" s="10">
        <v>110</v>
      </c>
    </row>
    <row r="196" spans="1:8" x14ac:dyDescent="0.2">
      <c r="A196" s="3">
        <f t="shared" ca="1" si="6"/>
        <v>44730</v>
      </c>
      <c r="B196" t="s">
        <v>23</v>
      </c>
      <c r="C196" t="str">
        <f t="shared" si="7"/>
        <v>Bari</v>
      </c>
      <c r="D196" t="s">
        <v>19</v>
      </c>
      <c r="E196" t="s">
        <v>32</v>
      </c>
      <c r="F196">
        <v>15</v>
      </c>
      <c r="G196" s="10">
        <v>19</v>
      </c>
      <c r="H196" s="10">
        <v>285</v>
      </c>
    </row>
    <row r="197" spans="1:8" x14ac:dyDescent="0.2">
      <c r="A197" s="3">
        <f t="shared" ca="1" si="6"/>
        <v>44665</v>
      </c>
      <c r="B197" t="s">
        <v>10</v>
      </c>
      <c r="C197" t="str">
        <f t="shared" si="7"/>
        <v>Bologna</v>
      </c>
      <c r="D197" t="s">
        <v>30</v>
      </c>
      <c r="E197" t="s">
        <v>12</v>
      </c>
      <c r="F197">
        <v>25</v>
      </c>
      <c r="G197" s="10">
        <v>25</v>
      </c>
      <c r="H197" s="10">
        <v>625</v>
      </c>
    </row>
    <row r="198" spans="1:8" x14ac:dyDescent="0.2">
      <c r="A198" s="3">
        <f t="shared" ca="1" si="6"/>
        <v>44729</v>
      </c>
      <c r="B198" t="s">
        <v>7</v>
      </c>
      <c r="C198" t="str">
        <f t="shared" si="7"/>
        <v>Roma</v>
      </c>
      <c r="D198" t="s">
        <v>11</v>
      </c>
      <c r="E198" t="s">
        <v>15</v>
      </c>
      <c r="F198">
        <v>37</v>
      </c>
      <c r="G198" s="10">
        <v>10</v>
      </c>
      <c r="H198" s="10">
        <v>370</v>
      </c>
    </row>
    <row r="199" spans="1:8" x14ac:dyDescent="0.2">
      <c r="A199" s="3">
        <f t="shared" ca="1" si="6"/>
        <v>44729</v>
      </c>
      <c r="B199" t="s">
        <v>29</v>
      </c>
      <c r="C199" t="str">
        <f t="shared" si="7"/>
        <v>Bologna</v>
      </c>
      <c r="D199" t="s">
        <v>26</v>
      </c>
      <c r="E199" t="s">
        <v>9</v>
      </c>
      <c r="F199">
        <v>4</v>
      </c>
      <c r="G199" s="10">
        <v>5</v>
      </c>
      <c r="H199" s="10">
        <v>20</v>
      </c>
    </row>
    <row r="200" spans="1:8" x14ac:dyDescent="0.2">
      <c r="A200" s="3">
        <f t="shared" ca="1" si="6"/>
        <v>44582</v>
      </c>
      <c r="B200" t="s">
        <v>29</v>
      </c>
      <c r="C200" t="str">
        <f t="shared" si="7"/>
        <v>Bologna</v>
      </c>
      <c r="D200" t="s">
        <v>8</v>
      </c>
      <c r="E200" t="s">
        <v>15</v>
      </c>
      <c r="F200">
        <v>17</v>
      </c>
      <c r="G200" s="10">
        <v>10</v>
      </c>
      <c r="H200" s="10">
        <v>170</v>
      </c>
    </row>
    <row r="201" spans="1:8" x14ac:dyDescent="0.2">
      <c r="A201" s="3">
        <f t="shared" ca="1" si="6"/>
        <v>44832</v>
      </c>
      <c r="B201" t="s">
        <v>29</v>
      </c>
      <c r="C201" t="str">
        <f t="shared" si="7"/>
        <v>Bologna</v>
      </c>
      <c r="D201" t="s">
        <v>35</v>
      </c>
      <c r="E201" t="s">
        <v>32</v>
      </c>
      <c r="F201">
        <v>43</v>
      </c>
      <c r="G201" s="10">
        <v>19</v>
      </c>
      <c r="H201" s="10">
        <v>817</v>
      </c>
    </row>
    <row r="202" spans="1:8" x14ac:dyDescent="0.2">
      <c r="A202" s="3">
        <f t="shared" ca="1" si="6"/>
        <v>44567</v>
      </c>
      <c r="B202" t="s">
        <v>36</v>
      </c>
      <c r="C202" t="str">
        <f t="shared" si="7"/>
        <v>Bologna</v>
      </c>
      <c r="D202" t="s">
        <v>31</v>
      </c>
      <c r="E202" t="s">
        <v>20</v>
      </c>
      <c r="F202">
        <v>50</v>
      </c>
      <c r="G202" s="10">
        <v>2</v>
      </c>
      <c r="H202" s="10">
        <v>100</v>
      </c>
    </row>
    <row r="203" spans="1:8" x14ac:dyDescent="0.2">
      <c r="A203" s="3">
        <f t="shared" ca="1" si="6"/>
        <v>44574</v>
      </c>
      <c r="B203" t="s">
        <v>7</v>
      </c>
      <c r="C203" t="str">
        <f t="shared" si="7"/>
        <v>Roma</v>
      </c>
      <c r="D203" t="s">
        <v>19</v>
      </c>
      <c r="E203" t="s">
        <v>32</v>
      </c>
      <c r="F203">
        <v>10</v>
      </c>
      <c r="G203" s="10">
        <v>19</v>
      </c>
      <c r="H203" s="10">
        <v>190</v>
      </c>
    </row>
    <row r="204" spans="1:8" x14ac:dyDescent="0.2">
      <c r="A204" s="3">
        <f t="shared" ca="1" si="6"/>
        <v>44629</v>
      </c>
      <c r="B204" t="s">
        <v>16</v>
      </c>
      <c r="C204" t="str">
        <f t="shared" si="7"/>
        <v>Bologna</v>
      </c>
      <c r="D204" t="s">
        <v>11</v>
      </c>
      <c r="E204" t="s">
        <v>15</v>
      </c>
      <c r="F204">
        <v>7</v>
      </c>
      <c r="G204" s="10">
        <v>10</v>
      </c>
      <c r="H204" s="10">
        <v>70</v>
      </c>
    </row>
    <row r="205" spans="1:8" x14ac:dyDescent="0.2">
      <c r="A205" s="3">
        <f t="shared" ca="1" si="6"/>
        <v>44585</v>
      </c>
      <c r="B205" t="s">
        <v>13</v>
      </c>
      <c r="C205" t="str">
        <f t="shared" si="7"/>
        <v>Napoli</v>
      </c>
      <c r="D205" t="s">
        <v>35</v>
      </c>
      <c r="E205" t="s">
        <v>34</v>
      </c>
      <c r="F205">
        <v>18</v>
      </c>
      <c r="G205" s="10">
        <v>50</v>
      </c>
      <c r="H205" s="10">
        <v>900</v>
      </c>
    </row>
    <row r="206" spans="1:8" x14ac:dyDescent="0.2">
      <c r="A206" s="3">
        <f t="shared" ca="1" si="6"/>
        <v>44609</v>
      </c>
      <c r="B206" t="s">
        <v>18</v>
      </c>
      <c r="C206" t="str">
        <f t="shared" si="7"/>
        <v>Bologna</v>
      </c>
      <c r="D206" t="s">
        <v>26</v>
      </c>
      <c r="E206" t="s">
        <v>12</v>
      </c>
      <c r="F206">
        <v>30</v>
      </c>
      <c r="G206" s="10">
        <v>25</v>
      </c>
      <c r="H206" s="10">
        <v>750</v>
      </c>
    </row>
    <row r="207" spans="1:8" x14ac:dyDescent="0.2">
      <c r="A207" s="3">
        <f t="shared" ca="1" si="6"/>
        <v>44597</v>
      </c>
      <c r="B207" t="s">
        <v>7</v>
      </c>
      <c r="C207" t="str">
        <f t="shared" si="7"/>
        <v>Roma</v>
      </c>
      <c r="D207" t="s">
        <v>28</v>
      </c>
      <c r="E207" t="s">
        <v>12</v>
      </c>
      <c r="F207">
        <v>43</v>
      </c>
      <c r="G207" s="10">
        <v>25</v>
      </c>
      <c r="H207" s="10">
        <v>1075</v>
      </c>
    </row>
    <row r="208" spans="1:8" x14ac:dyDescent="0.2">
      <c r="A208" s="3">
        <f t="shared" ca="1" si="6"/>
        <v>44698</v>
      </c>
      <c r="B208" t="s">
        <v>7</v>
      </c>
      <c r="C208" t="str">
        <f t="shared" si="7"/>
        <v>Roma</v>
      </c>
      <c r="D208" t="s">
        <v>19</v>
      </c>
      <c r="E208" t="s">
        <v>24</v>
      </c>
      <c r="F208">
        <v>39</v>
      </c>
      <c r="G208" s="10">
        <v>8</v>
      </c>
      <c r="H208" s="10">
        <v>312</v>
      </c>
    </row>
    <row r="209" spans="1:8" x14ac:dyDescent="0.2">
      <c r="A209" s="3">
        <f t="shared" ca="1" si="6"/>
        <v>44677</v>
      </c>
      <c r="B209" t="s">
        <v>21</v>
      </c>
      <c r="C209" t="str">
        <f t="shared" si="7"/>
        <v>Milano</v>
      </c>
      <c r="D209" t="s">
        <v>22</v>
      </c>
      <c r="E209" t="s">
        <v>12</v>
      </c>
      <c r="F209">
        <v>43</v>
      </c>
      <c r="G209" s="10">
        <v>25</v>
      </c>
      <c r="H209" s="10">
        <v>1075</v>
      </c>
    </row>
    <row r="210" spans="1:8" x14ac:dyDescent="0.2">
      <c r="A210" s="3">
        <f t="shared" ca="1" si="6"/>
        <v>44570</v>
      </c>
      <c r="B210" t="s">
        <v>33</v>
      </c>
      <c r="C210" t="str">
        <f t="shared" si="7"/>
        <v>Bologna</v>
      </c>
      <c r="D210" t="s">
        <v>19</v>
      </c>
      <c r="E210" t="s">
        <v>12</v>
      </c>
      <c r="F210">
        <v>33</v>
      </c>
      <c r="G210" s="10">
        <v>25</v>
      </c>
      <c r="H210" s="10">
        <v>825</v>
      </c>
    </row>
    <row r="211" spans="1:8" x14ac:dyDescent="0.2">
      <c r="A211" s="3">
        <f t="shared" ca="1" si="6"/>
        <v>44683</v>
      </c>
      <c r="B211" t="s">
        <v>29</v>
      </c>
      <c r="C211" t="str">
        <f t="shared" si="7"/>
        <v>Bologna</v>
      </c>
      <c r="D211" t="s">
        <v>11</v>
      </c>
      <c r="E211" t="s">
        <v>15</v>
      </c>
      <c r="F211">
        <v>40</v>
      </c>
      <c r="G211" s="10">
        <v>10</v>
      </c>
      <c r="H211" s="10">
        <v>400</v>
      </c>
    </row>
    <row r="212" spans="1:8" x14ac:dyDescent="0.2">
      <c r="A212" s="3">
        <f t="shared" ca="1" si="6"/>
        <v>44614</v>
      </c>
      <c r="B212" t="s">
        <v>10</v>
      </c>
      <c r="C212" t="str">
        <f t="shared" si="7"/>
        <v>Bologna</v>
      </c>
      <c r="D212" t="s">
        <v>14</v>
      </c>
      <c r="E212" t="s">
        <v>27</v>
      </c>
      <c r="F212">
        <v>23</v>
      </c>
      <c r="G212" s="10">
        <v>13</v>
      </c>
      <c r="H212" s="10">
        <v>299</v>
      </c>
    </row>
    <row r="213" spans="1:8" x14ac:dyDescent="0.2">
      <c r="A213" s="3">
        <f t="shared" ca="1" si="6"/>
        <v>44665</v>
      </c>
      <c r="B213" t="s">
        <v>16</v>
      </c>
      <c r="C213" t="str">
        <f t="shared" si="7"/>
        <v>Bologna</v>
      </c>
      <c r="D213" t="s">
        <v>8</v>
      </c>
      <c r="E213" t="s">
        <v>32</v>
      </c>
      <c r="F213">
        <v>31</v>
      </c>
      <c r="G213" s="10">
        <v>19</v>
      </c>
      <c r="H213" s="10">
        <v>589</v>
      </c>
    </row>
    <row r="214" spans="1:8" x14ac:dyDescent="0.2">
      <c r="A214" s="3">
        <f t="shared" ca="1" si="6"/>
        <v>44794</v>
      </c>
      <c r="B214" t="s">
        <v>33</v>
      </c>
      <c r="C214" t="str">
        <f t="shared" si="7"/>
        <v>Bologna</v>
      </c>
      <c r="D214" t="s">
        <v>14</v>
      </c>
      <c r="E214" t="s">
        <v>25</v>
      </c>
      <c r="F214">
        <v>9</v>
      </c>
      <c r="G214" s="10">
        <v>15</v>
      </c>
      <c r="H214" s="10">
        <v>135</v>
      </c>
    </row>
    <row r="215" spans="1:8" x14ac:dyDescent="0.2">
      <c r="A215" s="3">
        <f t="shared" ca="1" si="6"/>
        <v>44721</v>
      </c>
      <c r="B215" t="s">
        <v>16</v>
      </c>
      <c r="C215" t="str">
        <f t="shared" si="7"/>
        <v>Bologna</v>
      </c>
      <c r="D215" t="s">
        <v>19</v>
      </c>
      <c r="E215" t="s">
        <v>17</v>
      </c>
      <c r="F215">
        <v>39</v>
      </c>
      <c r="G215" s="10">
        <v>11</v>
      </c>
      <c r="H215" s="10">
        <v>429</v>
      </c>
    </row>
    <row r="216" spans="1:8" x14ac:dyDescent="0.2">
      <c r="A216" s="3">
        <f t="shared" ca="1" si="6"/>
        <v>44631</v>
      </c>
      <c r="B216" t="s">
        <v>16</v>
      </c>
      <c r="C216" t="str">
        <f t="shared" si="7"/>
        <v>Bologna</v>
      </c>
      <c r="D216" t="s">
        <v>31</v>
      </c>
      <c r="E216" t="s">
        <v>27</v>
      </c>
      <c r="F216">
        <v>14</v>
      </c>
      <c r="G216" s="10">
        <v>13</v>
      </c>
      <c r="H216" s="10">
        <v>182</v>
      </c>
    </row>
    <row r="217" spans="1:8" x14ac:dyDescent="0.2">
      <c r="A217" s="3">
        <f t="shared" ca="1" si="6"/>
        <v>44830</v>
      </c>
      <c r="B217" t="s">
        <v>16</v>
      </c>
      <c r="C217" t="str">
        <f t="shared" si="7"/>
        <v>Bologna</v>
      </c>
      <c r="D217" t="s">
        <v>19</v>
      </c>
      <c r="E217" t="s">
        <v>17</v>
      </c>
      <c r="F217">
        <v>45</v>
      </c>
      <c r="G217" s="10">
        <v>11</v>
      </c>
      <c r="H217" s="10">
        <v>495</v>
      </c>
    </row>
    <row r="218" spans="1:8" x14ac:dyDescent="0.2">
      <c r="A218" s="3">
        <f t="shared" ca="1" si="6"/>
        <v>44640</v>
      </c>
      <c r="B218" t="s">
        <v>10</v>
      </c>
      <c r="C218" t="str">
        <f t="shared" si="7"/>
        <v>Bologna</v>
      </c>
      <c r="D218" t="s">
        <v>19</v>
      </c>
      <c r="E218" t="s">
        <v>17</v>
      </c>
      <c r="F218">
        <v>8</v>
      </c>
      <c r="G218" s="10">
        <v>11</v>
      </c>
      <c r="H218" s="10">
        <v>88</v>
      </c>
    </row>
    <row r="219" spans="1:8" x14ac:dyDescent="0.2">
      <c r="A219" s="3">
        <f t="shared" ca="1" si="6"/>
        <v>44576</v>
      </c>
      <c r="B219" t="s">
        <v>21</v>
      </c>
      <c r="C219" t="str">
        <f t="shared" si="7"/>
        <v>Milano</v>
      </c>
      <c r="D219" t="s">
        <v>14</v>
      </c>
      <c r="E219" t="s">
        <v>32</v>
      </c>
      <c r="F219">
        <v>30</v>
      </c>
      <c r="G219" s="10">
        <v>19</v>
      </c>
      <c r="H219" s="10">
        <v>570</v>
      </c>
    </row>
    <row r="220" spans="1:8" x14ac:dyDescent="0.2">
      <c r="A220" s="3">
        <f t="shared" ca="1" si="6"/>
        <v>44694</v>
      </c>
      <c r="B220" t="s">
        <v>18</v>
      </c>
      <c r="C220" t="str">
        <f t="shared" si="7"/>
        <v>Bologna</v>
      </c>
      <c r="D220" t="s">
        <v>35</v>
      </c>
      <c r="E220" t="s">
        <v>12</v>
      </c>
      <c r="F220">
        <v>10</v>
      </c>
      <c r="G220" s="10">
        <v>25</v>
      </c>
      <c r="H220" s="10">
        <v>250</v>
      </c>
    </row>
    <row r="221" spans="1:8" x14ac:dyDescent="0.2">
      <c r="A221" s="3">
        <f t="shared" ca="1" si="6"/>
        <v>44567</v>
      </c>
      <c r="B221" t="s">
        <v>23</v>
      </c>
      <c r="C221" t="str">
        <f t="shared" si="7"/>
        <v>Bari</v>
      </c>
      <c r="D221" t="s">
        <v>30</v>
      </c>
      <c r="E221" t="s">
        <v>32</v>
      </c>
      <c r="F221">
        <v>37</v>
      </c>
      <c r="G221" s="10">
        <v>19</v>
      </c>
      <c r="H221" s="10">
        <v>703</v>
      </c>
    </row>
    <row r="222" spans="1:8" x14ac:dyDescent="0.2">
      <c r="A222" s="3">
        <f t="shared" ca="1" si="6"/>
        <v>44725</v>
      </c>
      <c r="B222" t="s">
        <v>23</v>
      </c>
      <c r="C222" t="str">
        <f t="shared" si="7"/>
        <v>Bari</v>
      </c>
      <c r="D222" t="s">
        <v>8</v>
      </c>
      <c r="E222" t="s">
        <v>24</v>
      </c>
      <c r="F222">
        <v>40</v>
      </c>
      <c r="G222" s="10">
        <v>8</v>
      </c>
      <c r="H222" s="10">
        <v>320</v>
      </c>
    </row>
    <row r="223" spans="1:8" x14ac:dyDescent="0.2">
      <c r="A223" s="3">
        <f t="shared" ca="1" si="6"/>
        <v>44696</v>
      </c>
      <c r="B223" t="s">
        <v>23</v>
      </c>
      <c r="C223" t="str">
        <f t="shared" si="7"/>
        <v>Bari</v>
      </c>
      <c r="D223" t="s">
        <v>26</v>
      </c>
      <c r="E223" t="s">
        <v>27</v>
      </c>
      <c r="F223">
        <v>28</v>
      </c>
      <c r="G223" s="10">
        <v>13</v>
      </c>
      <c r="H223" s="10">
        <v>364</v>
      </c>
    </row>
    <row r="224" spans="1:8" x14ac:dyDescent="0.2">
      <c r="A224" s="3">
        <f t="shared" ca="1" si="6"/>
        <v>44703</v>
      </c>
      <c r="B224" t="s">
        <v>16</v>
      </c>
      <c r="C224" t="str">
        <f t="shared" si="7"/>
        <v>Bologna</v>
      </c>
      <c r="D224" t="s">
        <v>28</v>
      </c>
      <c r="E224" t="s">
        <v>32</v>
      </c>
      <c r="F224">
        <v>46</v>
      </c>
      <c r="G224" s="10">
        <v>19</v>
      </c>
      <c r="H224" s="10">
        <v>874</v>
      </c>
    </row>
    <row r="225" spans="1:8" x14ac:dyDescent="0.2">
      <c r="A225" s="3">
        <f t="shared" ca="1" si="6"/>
        <v>44733</v>
      </c>
      <c r="B225" t="s">
        <v>23</v>
      </c>
      <c r="C225" t="str">
        <f t="shared" si="7"/>
        <v>Bari</v>
      </c>
      <c r="D225" t="s">
        <v>35</v>
      </c>
      <c r="E225" t="s">
        <v>24</v>
      </c>
      <c r="F225">
        <v>49</v>
      </c>
      <c r="G225" s="10">
        <v>8</v>
      </c>
      <c r="H225" s="10">
        <v>392</v>
      </c>
    </row>
    <row r="226" spans="1:8" x14ac:dyDescent="0.2">
      <c r="A226" s="3">
        <f t="shared" ca="1" si="6"/>
        <v>44704</v>
      </c>
      <c r="B226" t="s">
        <v>10</v>
      </c>
      <c r="C226" t="str">
        <f t="shared" si="7"/>
        <v>Bologna</v>
      </c>
      <c r="D226" t="s">
        <v>19</v>
      </c>
      <c r="E226" t="s">
        <v>32</v>
      </c>
      <c r="F226">
        <v>20</v>
      </c>
      <c r="G226" s="10">
        <v>19</v>
      </c>
      <c r="H226" s="10">
        <v>380</v>
      </c>
    </row>
    <row r="227" spans="1:8" x14ac:dyDescent="0.2">
      <c r="A227" s="3">
        <f t="shared" ca="1" si="6"/>
        <v>44723</v>
      </c>
      <c r="B227" t="s">
        <v>23</v>
      </c>
      <c r="C227" t="str">
        <f t="shared" si="7"/>
        <v>Bari</v>
      </c>
      <c r="D227" t="s">
        <v>8</v>
      </c>
      <c r="E227" t="s">
        <v>12</v>
      </c>
      <c r="F227">
        <v>40</v>
      </c>
      <c r="G227" s="10">
        <v>25</v>
      </c>
      <c r="H227" s="10">
        <v>1000</v>
      </c>
    </row>
    <row r="228" spans="1:8" x14ac:dyDescent="0.2">
      <c r="A228" s="3">
        <f t="shared" ca="1" si="6"/>
        <v>44725</v>
      </c>
      <c r="B228" t="s">
        <v>36</v>
      </c>
      <c r="C228" t="str">
        <f t="shared" si="7"/>
        <v>Bologna</v>
      </c>
      <c r="D228" t="s">
        <v>26</v>
      </c>
      <c r="E228" t="s">
        <v>15</v>
      </c>
      <c r="F228">
        <v>29</v>
      </c>
      <c r="G228" s="10">
        <v>10</v>
      </c>
      <c r="H228" s="10">
        <v>290</v>
      </c>
    </row>
    <row r="229" spans="1:8" x14ac:dyDescent="0.2">
      <c r="A229" s="3">
        <f t="shared" ca="1" si="6"/>
        <v>44662</v>
      </c>
      <c r="B229" t="s">
        <v>16</v>
      </c>
      <c r="C229" t="str">
        <f t="shared" si="7"/>
        <v>Bologna</v>
      </c>
      <c r="D229" t="s">
        <v>31</v>
      </c>
      <c r="E229" t="s">
        <v>17</v>
      </c>
      <c r="F229">
        <v>14</v>
      </c>
      <c r="G229" s="10">
        <v>11</v>
      </c>
      <c r="H229" s="10">
        <v>154</v>
      </c>
    </row>
    <row r="230" spans="1:8" x14ac:dyDescent="0.2">
      <c r="A230" s="3">
        <f t="shared" ca="1" si="6"/>
        <v>44751</v>
      </c>
      <c r="B230" t="s">
        <v>29</v>
      </c>
      <c r="C230" t="str">
        <f t="shared" si="7"/>
        <v>Bologna</v>
      </c>
      <c r="D230" t="s">
        <v>22</v>
      </c>
      <c r="E230" t="s">
        <v>24</v>
      </c>
      <c r="F230">
        <v>26</v>
      </c>
      <c r="G230" s="10">
        <v>8</v>
      </c>
      <c r="H230" s="10">
        <v>208</v>
      </c>
    </row>
    <row r="231" spans="1:8" x14ac:dyDescent="0.2">
      <c r="A231" s="3">
        <f t="shared" ca="1" si="6"/>
        <v>44695</v>
      </c>
      <c r="B231" t="s">
        <v>13</v>
      </c>
      <c r="C231" t="str">
        <f t="shared" si="7"/>
        <v>Napoli</v>
      </c>
      <c r="D231" t="s">
        <v>26</v>
      </c>
      <c r="E231" t="s">
        <v>15</v>
      </c>
      <c r="F231">
        <v>35</v>
      </c>
      <c r="G231" s="10">
        <v>10</v>
      </c>
      <c r="H231" s="10">
        <v>350</v>
      </c>
    </row>
    <row r="232" spans="1:8" x14ac:dyDescent="0.2">
      <c r="A232" s="3">
        <f t="shared" ca="1" si="6"/>
        <v>44764</v>
      </c>
      <c r="B232" t="s">
        <v>36</v>
      </c>
      <c r="C232" t="str">
        <f t="shared" si="7"/>
        <v>Bologna</v>
      </c>
      <c r="D232" t="s">
        <v>30</v>
      </c>
      <c r="E232" t="s">
        <v>12</v>
      </c>
      <c r="F232">
        <v>28</v>
      </c>
      <c r="G232" s="10">
        <v>25</v>
      </c>
      <c r="H232" s="10">
        <v>700</v>
      </c>
    </row>
    <row r="233" spans="1:8" x14ac:dyDescent="0.2">
      <c r="A233" s="3">
        <f t="shared" ca="1" si="6"/>
        <v>44764</v>
      </c>
      <c r="B233" t="s">
        <v>33</v>
      </c>
      <c r="C233" t="str">
        <f t="shared" si="7"/>
        <v>Bologna</v>
      </c>
      <c r="D233" t="s">
        <v>19</v>
      </c>
      <c r="E233" t="s">
        <v>9</v>
      </c>
      <c r="F233">
        <v>8</v>
      </c>
      <c r="G233" s="10">
        <v>5</v>
      </c>
      <c r="H233" s="10">
        <v>40</v>
      </c>
    </row>
    <row r="234" spans="1:8" x14ac:dyDescent="0.2">
      <c r="A234" s="3">
        <f t="shared" ca="1" si="6"/>
        <v>44748</v>
      </c>
      <c r="B234" t="s">
        <v>33</v>
      </c>
      <c r="C234" t="str">
        <f t="shared" si="7"/>
        <v>Bologna</v>
      </c>
      <c r="D234" t="s">
        <v>8</v>
      </c>
      <c r="E234" t="s">
        <v>12</v>
      </c>
      <c r="F234">
        <v>41</v>
      </c>
      <c r="G234" s="10">
        <v>25</v>
      </c>
      <c r="H234" s="10">
        <v>1025</v>
      </c>
    </row>
    <row r="235" spans="1:8" x14ac:dyDescent="0.2">
      <c r="A235" s="3">
        <f t="shared" ca="1" si="6"/>
        <v>44641</v>
      </c>
      <c r="B235" t="s">
        <v>13</v>
      </c>
      <c r="C235" t="str">
        <f t="shared" si="7"/>
        <v>Napoli</v>
      </c>
      <c r="D235" t="s">
        <v>19</v>
      </c>
      <c r="E235" t="s">
        <v>17</v>
      </c>
      <c r="F235">
        <v>17</v>
      </c>
      <c r="G235" s="10">
        <v>11</v>
      </c>
      <c r="H235" s="10">
        <v>187</v>
      </c>
    </row>
    <row r="236" spans="1:8" x14ac:dyDescent="0.2">
      <c r="A236" s="3">
        <f t="shared" ca="1" si="6"/>
        <v>44772</v>
      </c>
      <c r="B236" t="s">
        <v>36</v>
      </c>
      <c r="C236" t="str">
        <f t="shared" si="7"/>
        <v>Bologna</v>
      </c>
      <c r="D236" t="s">
        <v>31</v>
      </c>
      <c r="E236" t="s">
        <v>17</v>
      </c>
      <c r="F236">
        <v>10</v>
      </c>
      <c r="G236" s="10">
        <v>11</v>
      </c>
      <c r="H236" s="10">
        <v>110</v>
      </c>
    </row>
    <row r="237" spans="1:8" x14ac:dyDescent="0.2">
      <c r="A237" s="3">
        <f t="shared" ca="1" si="6"/>
        <v>44806</v>
      </c>
      <c r="B237" t="s">
        <v>23</v>
      </c>
      <c r="C237" t="str">
        <f t="shared" si="7"/>
        <v>Bari</v>
      </c>
      <c r="D237" t="s">
        <v>26</v>
      </c>
      <c r="E237" t="s">
        <v>12</v>
      </c>
      <c r="F237">
        <v>28</v>
      </c>
      <c r="G237" s="10">
        <v>25</v>
      </c>
      <c r="H237" s="10">
        <v>700</v>
      </c>
    </row>
    <row r="238" spans="1:8" x14ac:dyDescent="0.2">
      <c r="A238" s="3">
        <f t="shared" ca="1" si="6"/>
        <v>44835</v>
      </c>
      <c r="B238" t="s">
        <v>29</v>
      </c>
      <c r="C238" t="str">
        <f t="shared" si="7"/>
        <v>Bologna</v>
      </c>
      <c r="D238" t="s">
        <v>28</v>
      </c>
      <c r="E238" t="s">
        <v>15</v>
      </c>
      <c r="F238">
        <v>14</v>
      </c>
      <c r="G238" s="10">
        <v>10</v>
      </c>
      <c r="H238" s="10">
        <v>140</v>
      </c>
    </row>
    <row r="239" spans="1:8" x14ac:dyDescent="0.2">
      <c r="A239" s="3">
        <f t="shared" ca="1" si="6"/>
        <v>44793</v>
      </c>
      <c r="B239" t="s">
        <v>36</v>
      </c>
      <c r="C239" t="str">
        <f t="shared" si="7"/>
        <v>Bologna</v>
      </c>
      <c r="D239" t="s">
        <v>22</v>
      </c>
      <c r="E239" t="s">
        <v>15</v>
      </c>
      <c r="F239">
        <v>16</v>
      </c>
      <c r="G239" s="10">
        <v>10</v>
      </c>
      <c r="H239" s="10">
        <v>160</v>
      </c>
    </row>
    <row r="240" spans="1:8" x14ac:dyDescent="0.2">
      <c r="A240" s="3">
        <f t="shared" ca="1" si="6"/>
        <v>44769</v>
      </c>
      <c r="B240" t="s">
        <v>13</v>
      </c>
      <c r="C240" t="str">
        <f t="shared" si="7"/>
        <v>Napoli</v>
      </c>
      <c r="D240" t="s">
        <v>30</v>
      </c>
      <c r="E240" t="s">
        <v>34</v>
      </c>
      <c r="F240">
        <v>10</v>
      </c>
      <c r="G240" s="10">
        <v>50</v>
      </c>
      <c r="H240" s="10">
        <v>500</v>
      </c>
    </row>
    <row r="241" spans="1:8" x14ac:dyDescent="0.2">
      <c r="A241" s="3">
        <f t="shared" ca="1" si="6"/>
        <v>44773</v>
      </c>
      <c r="B241" t="s">
        <v>7</v>
      </c>
      <c r="C241" t="str">
        <f t="shared" si="7"/>
        <v>Roma</v>
      </c>
      <c r="D241" t="s">
        <v>35</v>
      </c>
      <c r="E241" t="s">
        <v>15</v>
      </c>
      <c r="F241">
        <v>14</v>
      </c>
      <c r="G241" s="10">
        <v>10</v>
      </c>
      <c r="H241" s="10">
        <v>140</v>
      </c>
    </row>
    <row r="242" spans="1:8" x14ac:dyDescent="0.2">
      <c r="A242" s="3">
        <f t="shared" ca="1" si="6"/>
        <v>44823</v>
      </c>
      <c r="B242" t="s">
        <v>16</v>
      </c>
      <c r="C242" t="str">
        <f t="shared" si="7"/>
        <v>Bologna</v>
      </c>
      <c r="D242" t="s">
        <v>14</v>
      </c>
      <c r="E242" t="s">
        <v>24</v>
      </c>
      <c r="F242">
        <v>35</v>
      </c>
      <c r="G242" s="10">
        <v>8</v>
      </c>
      <c r="H242" s="10">
        <v>280</v>
      </c>
    </row>
    <row r="243" spans="1:8" x14ac:dyDescent="0.2">
      <c r="A243" s="3">
        <f t="shared" ca="1" si="6"/>
        <v>44717</v>
      </c>
      <c r="B243" t="s">
        <v>29</v>
      </c>
      <c r="C243" t="str">
        <f t="shared" si="7"/>
        <v>Bologna</v>
      </c>
      <c r="D243" t="s">
        <v>30</v>
      </c>
      <c r="E243" t="s">
        <v>12</v>
      </c>
      <c r="F243">
        <v>22</v>
      </c>
      <c r="G243" s="10">
        <v>25</v>
      </c>
      <c r="H243" s="10">
        <v>550</v>
      </c>
    </row>
    <row r="244" spans="1:8" x14ac:dyDescent="0.2">
      <c r="A244" s="3">
        <f t="shared" ca="1" si="6"/>
        <v>44818</v>
      </c>
      <c r="B244" t="s">
        <v>16</v>
      </c>
      <c r="C244" t="str">
        <f t="shared" si="7"/>
        <v>Bologna</v>
      </c>
      <c r="D244" t="s">
        <v>19</v>
      </c>
      <c r="E244" t="s">
        <v>12</v>
      </c>
      <c r="F244">
        <v>47</v>
      </c>
      <c r="G244" s="10">
        <v>25</v>
      </c>
      <c r="H244" s="10">
        <v>1175</v>
      </c>
    </row>
    <row r="245" spans="1:8" x14ac:dyDescent="0.2">
      <c r="A245" s="3">
        <f t="shared" ca="1" si="6"/>
        <v>44574</v>
      </c>
      <c r="B245" t="s">
        <v>7</v>
      </c>
      <c r="C245" t="str">
        <f t="shared" si="7"/>
        <v>Roma</v>
      </c>
      <c r="D245" t="s">
        <v>8</v>
      </c>
      <c r="E245" t="s">
        <v>25</v>
      </c>
      <c r="F245">
        <v>23</v>
      </c>
      <c r="G245" s="10">
        <v>15</v>
      </c>
      <c r="H245" s="10">
        <v>345</v>
      </c>
    </row>
    <row r="246" spans="1:8" x14ac:dyDescent="0.2">
      <c r="A246" s="3">
        <f t="shared" ca="1" si="6"/>
        <v>44603</v>
      </c>
      <c r="B246" t="s">
        <v>16</v>
      </c>
      <c r="C246" t="str">
        <f t="shared" si="7"/>
        <v>Bologna</v>
      </c>
      <c r="D246" t="s">
        <v>14</v>
      </c>
      <c r="E246" t="s">
        <v>12</v>
      </c>
      <c r="F246">
        <v>13</v>
      </c>
      <c r="G246" s="10">
        <v>25</v>
      </c>
      <c r="H246" s="10">
        <v>325</v>
      </c>
    </row>
    <row r="247" spans="1:8" x14ac:dyDescent="0.2">
      <c r="A247" s="3">
        <f t="shared" ca="1" si="6"/>
        <v>44827</v>
      </c>
      <c r="B247" t="s">
        <v>18</v>
      </c>
      <c r="C247" t="str">
        <f t="shared" si="7"/>
        <v>Bologna</v>
      </c>
      <c r="D247" t="s">
        <v>22</v>
      </c>
      <c r="E247" t="s">
        <v>34</v>
      </c>
      <c r="F247">
        <v>25</v>
      </c>
      <c r="G247" s="10">
        <v>50</v>
      </c>
      <c r="H247" s="10">
        <v>1250</v>
      </c>
    </row>
    <row r="248" spans="1:8" x14ac:dyDescent="0.2">
      <c r="A248" s="3">
        <f t="shared" ca="1" si="6"/>
        <v>44760</v>
      </c>
      <c r="B248" t="s">
        <v>10</v>
      </c>
      <c r="C248" t="str">
        <f t="shared" si="7"/>
        <v>Bologna</v>
      </c>
      <c r="D248" t="s">
        <v>22</v>
      </c>
      <c r="E248" t="s">
        <v>17</v>
      </c>
      <c r="F248">
        <v>21</v>
      </c>
      <c r="G248" s="10">
        <v>11</v>
      </c>
      <c r="H248" s="10">
        <v>231</v>
      </c>
    </row>
    <row r="249" spans="1:8" x14ac:dyDescent="0.2">
      <c r="A249" s="3">
        <f t="shared" ca="1" si="6"/>
        <v>44599</v>
      </c>
      <c r="B249" t="s">
        <v>7</v>
      </c>
      <c r="C249" t="str">
        <f t="shared" si="7"/>
        <v>Roma</v>
      </c>
      <c r="D249" t="s">
        <v>22</v>
      </c>
      <c r="E249" t="s">
        <v>25</v>
      </c>
      <c r="F249">
        <v>5</v>
      </c>
      <c r="G249" s="10">
        <v>15</v>
      </c>
      <c r="H249" s="10">
        <v>75</v>
      </c>
    </row>
    <row r="250" spans="1:8" x14ac:dyDescent="0.2">
      <c r="A250" s="3">
        <f t="shared" ca="1" si="6"/>
        <v>44622</v>
      </c>
      <c r="B250" t="s">
        <v>13</v>
      </c>
      <c r="C250" t="str">
        <f t="shared" si="7"/>
        <v>Napoli</v>
      </c>
      <c r="D250" t="s">
        <v>11</v>
      </c>
      <c r="E250" t="s">
        <v>20</v>
      </c>
      <c r="F250">
        <v>13</v>
      </c>
      <c r="G250" s="10">
        <v>2</v>
      </c>
      <c r="H250" s="10">
        <v>26</v>
      </c>
    </row>
    <row r="251" spans="1:8" x14ac:dyDescent="0.2">
      <c r="A251" s="3">
        <f t="shared" ca="1" si="6"/>
        <v>44657</v>
      </c>
      <c r="B251" t="s">
        <v>33</v>
      </c>
      <c r="C251" t="str">
        <f t="shared" si="7"/>
        <v>Bologna</v>
      </c>
      <c r="D251" t="s">
        <v>31</v>
      </c>
      <c r="E251" t="s">
        <v>20</v>
      </c>
      <c r="F251">
        <v>36</v>
      </c>
      <c r="G251" s="10">
        <v>2</v>
      </c>
      <c r="H251" s="10">
        <v>72</v>
      </c>
    </row>
    <row r="252" spans="1:8" x14ac:dyDescent="0.2">
      <c r="A252" s="3">
        <f t="shared" ca="1" si="6"/>
        <v>44670</v>
      </c>
      <c r="B252" t="s">
        <v>16</v>
      </c>
      <c r="C252" t="str">
        <f t="shared" si="7"/>
        <v>Bologna</v>
      </c>
      <c r="D252" t="s">
        <v>31</v>
      </c>
      <c r="E252" t="s">
        <v>9</v>
      </c>
      <c r="F252">
        <v>15</v>
      </c>
      <c r="G252" s="10">
        <v>5</v>
      </c>
      <c r="H252" s="10">
        <v>75</v>
      </c>
    </row>
    <row r="253" spans="1:8" x14ac:dyDescent="0.2">
      <c r="A253" s="3">
        <f t="shared" ca="1" si="6"/>
        <v>44650</v>
      </c>
      <c r="B253" t="s">
        <v>13</v>
      </c>
      <c r="C253" t="str">
        <f t="shared" si="7"/>
        <v>Napoli</v>
      </c>
      <c r="D253" t="s">
        <v>31</v>
      </c>
      <c r="E253" t="s">
        <v>9</v>
      </c>
      <c r="F253">
        <v>17</v>
      </c>
      <c r="G253" s="10">
        <v>5</v>
      </c>
      <c r="H253" s="10">
        <v>85</v>
      </c>
    </row>
    <row r="254" spans="1:8" x14ac:dyDescent="0.2">
      <c r="A254" s="3">
        <f t="shared" ca="1" si="6"/>
        <v>44686</v>
      </c>
      <c r="B254" t="s">
        <v>21</v>
      </c>
      <c r="C254" t="str">
        <f t="shared" si="7"/>
        <v>Milano</v>
      </c>
      <c r="D254" t="s">
        <v>14</v>
      </c>
      <c r="E254" t="s">
        <v>34</v>
      </c>
      <c r="F254">
        <v>36</v>
      </c>
      <c r="G254" s="10">
        <v>50</v>
      </c>
      <c r="H254" s="10">
        <v>1800</v>
      </c>
    </row>
    <row r="255" spans="1:8" x14ac:dyDescent="0.2">
      <c r="A255" s="3">
        <f t="shared" ca="1" si="6"/>
        <v>44719</v>
      </c>
      <c r="B255" t="s">
        <v>10</v>
      </c>
      <c r="C255" t="str">
        <f t="shared" si="7"/>
        <v>Bologna</v>
      </c>
      <c r="D255" t="s">
        <v>30</v>
      </c>
      <c r="E255" t="s">
        <v>27</v>
      </c>
      <c r="F255">
        <v>33</v>
      </c>
      <c r="G255" s="10">
        <v>13</v>
      </c>
      <c r="H255" s="10">
        <v>429</v>
      </c>
    </row>
    <row r="256" spans="1:8" x14ac:dyDescent="0.2">
      <c r="A256" s="3">
        <f t="shared" ca="1" si="6"/>
        <v>44782</v>
      </c>
      <c r="B256" t="s">
        <v>21</v>
      </c>
      <c r="C256" t="str">
        <f t="shared" si="7"/>
        <v>Milano</v>
      </c>
      <c r="D256" t="s">
        <v>8</v>
      </c>
      <c r="E256" t="s">
        <v>12</v>
      </c>
      <c r="F256">
        <v>47</v>
      </c>
      <c r="G256" s="10">
        <v>25</v>
      </c>
      <c r="H256" s="10">
        <v>1175</v>
      </c>
    </row>
    <row r="257" spans="1:8" x14ac:dyDescent="0.2">
      <c r="A257" s="3">
        <f t="shared" ca="1" si="6"/>
        <v>44773</v>
      </c>
      <c r="B257" t="s">
        <v>21</v>
      </c>
      <c r="C257" t="str">
        <f t="shared" si="7"/>
        <v>Milano</v>
      </c>
      <c r="D257" t="s">
        <v>11</v>
      </c>
      <c r="E257" t="s">
        <v>20</v>
      </c>
      <c r="F257">
        <v>28</v>
      </c>
      <c r="G257" s="10">
        <v>2</v>
      </c>
      <c r="H257" s="10">
        <v>56</v>
      </c>
    </row>
    <row r="258" spans="1:8" x14ac:dyDescent="0.2">
      <c r="A258" s="3">
        <f t="shared" ref="A258:A321" ca="1" si="8">RANDBETWEEN(DATE(2022,1,1),DATE(2022,10,1))</f>
        <v>44786</v>
      </c>
      <c r="B258" t="s">
        <v>7</v>
      </c>
      <c r="C258" t="str">
        <f t="shared" ref="C258:C321" si="9">IF(B258="Store J","Roma",IF(B258="Store C","Milano",IF(B258="Store A","Napoli",IF(B258="Store H","Bari","Bologna"))))</f>
        <v>Roma</v>
      </c>
      <c r="D258" t="s">
        <v>19</v>
      </c>
      <c r="E258" t="s">
        <v>15</v>
      </c>
      <c r="F258">
        <v>10</v>
      </c>
      <c r="G258" s="10">
        <v>10</v>
      </c>
      <c r="H258" s="10">
        <v>100</v>
      </c>
    </row>
    <row r="259" spans="1:8" x14ac:dyDescent="0.2">
      <c r="A259" s="3">
        <f t="shared" ca="1" si="8"/>
        <v>44828</v>
      </c>
      <c r="B259" t="s">
        <v>10</v>
      </c>
      <c r="C259" t="str">
        <f t="shared" si="9"/>
        <v>Bologna</v>
      </c>
      <c r="D259" t="s">
        <v>14</v>
      </c>
      <c r="E259" t="s">
        <v>24</v>
      </c>
      <c r="F259">
        <v>27</v>
      </c>
      <c r="G259" s="10">
        <v>8</v>
      </c>
      <c r="H259" s="10">
        <v>216</v>
      </c>
    </row>
    <row r="260" spans="1:8" x14ac:dyDescent="0.2">
      <c r="A260" s="3">
        <f t="shared" ca="1" si="8"/>
        <v>44600</v>
      </c>
      <c r="B260" t="s">
        <v>13</v>
      </c>
      <c r="C260" t="str">
        <f t="shared" si="9"/>
        <v>Napoli</v>
      </c>
      <c r="D260" t="s">
        <v>28</v>
      </c>
      <c r="E260" t="s">
        <v>9</v>
      </c>
      <c r="F260">
        <v>7</v>
      </c>
      <c r="G260" s="10">
        <v>5</v>
      </c>
      <c r="H260" s="10">
        <v>35</v>
      </c>
    </row>
    <row r="261" spans="1:8" x14ac:dyDescent="0.2">
      <c r="A261" s="3">
        <f t="shared" ca="1" si="8"/>
        <v>44656</v>
      </c>
      <c r="B261" t="s">
        <v>23</v>
      </c>
      <c r="C261" t="str">
        <f t="shared" si="9"/>
        <v>Bari</v>
      </c>
      <c r="D261" t="s">
        <v>30</v>
      </c>
      <c r="E261" t="s">
        <v>9</v>
      </c>
      <c r="F261">
        <v>11</v>
      </c>
      <c r="G261" s="10">
        <v>5</v>
      </c>
      <c r="H261" s="10">
        <v>55</v>
      </c>
    </row>
    <row r="262" spans="1:8" x14ac:dyDescent="0.2">
      <c r="A262" s="3">
        <f t="shared" ca="1" si="8"/>
        <v>44585</v>
      </c>
      <c r="B262" t="s">
        <v>7</v>
      </c>
      <c r="C262" t="str">
        <f t="shared" si="9"/>
        <v>Roma</v>
      </c>
      <c r="D262" t="s">
        <v>35</v>
      </c>
      <c r="E262" t="s">
        <v>24</v>
      </c>
      <c r="F262">
        <v>22</v>
      </c>
      <c r="G262" s="10">
        <v>8</v>
      </c>
      <c r="H262" s="10">
        <v>176</v>
      </c>
    </row>
    <row r="263" spans="1:8" x14ac:dyDescent="0.2">
      <c r="A263" s="3">
        <f t="shared" ca="1" si="8"/>
        <v>44685</v>
      </c>
      <c r="B263" t="s">
        <v>7</v>
      </c>
      <c r="C263" t="str">
        <f t="shared" si="9"/>
        <v>Roma</v>
      </c>
      <c r="D263" t="s">
        <v>30</v>
      </c>
      <c r="E263" t="s">
        <v>9</v>
      </c>
      <c r="F263">
        <v>7</v>
      </c>
      <c r="G263" s="10">
        <v>5</v>
      </c>
      <c r="H263" s="10">
        <v>35</v>
      </c>
    </row>
    <row r="264" spans="1:8" x14ac:dyDescent="0.2">
      <c r="A264" s="3">
        <f t="shared" ca="1" si="8"/>
        <v>44615</v>
      </c>
      <c r="B264" t="s">
        <v>36</v>
      </c>
      <c r="C264" t="str">
        <f t="shared" si="9"/>
        <v>Bologna</v>
      </c>
      <c r="D264" t="s">
        <v>26</v>
      </c>
      <c r="E264" t="s">
        <v>24</v>
      </c>
      <c r="F264">
        <v>18</v>
      </c>
      <c r="G264" s="10">
        <v>8</v>
      </c>
      <c r="H264" s="10">
        <v>144</v>
      </c>
    </row>
    <row r="265" spans="1:8" x14ac:dyDescent="0.2">
      <c r="A265" s="3">
        <f t="shared" ca="1" si="8"/>
        <v>44718</v>
      </c>
      <c r="B265" t="s">
        <v>36</v>
      </c>
      <c r="C265" t="str">
        <f t="shared" si="9"/>
        <v>Bologna</v>
      </c>
      <c r="D265" t="s">
        <v>14</v>
      </c>
      <c r="E265" t="s">
        <v>20</v>
      </c>
      <c r="F265">
        <v>40</v>
      </c>
      <c r="G265" s="10">
        <v>2</v>
      </c>
      <c r="H265" s="10">
        <v>80</v>
      </c>
    </row>
    <row r="266" spans="1:8" x14ac:dyDescent="0.2">
      <c r="A266" s="3">
        <f t="shared" ca="1" si="8"/>
        <v>44815</v>
      </c>
      <c r="B266" t="s">
        <v>13</v>
      </c>
      <c r="C266" t="str">
        <f t="shared" si="9"/>
        <v>Napoli</v>
      </c>
      <c r="D266" t="s">
        <v>14</v>
      </c>
      <c r="E266" t="s">
        <v>15</v>
      </c>
      <c r="F266">
        <v>40</v>
      </c>
      <c r="G266" s="10">
        <v>10</v>
      </c>
      <c r="H266" s="10">
        <v>400</v>
      </c>
    </row>
    <row r="267" spans="1:8" x14ac:dyDescent="0.2">
      <c r="A267" s="3">
        <f t="shared" ca="1" si="8"/>
        <v>44775</v>
      </c>
      <c r="B267" t="s">
        <v>13</v>
      </c>
      <c r="C267" t="str">
        <f t="shared" si="9"/>
        <v>Napoli</v>
      </c>
      <c r="D267" t="s">
        <v>35</v>
      </c>
      <c r="E267" t="s">
        <v>15</v>
      </c>
      <c r="F267">
        <v>14</v>
      </c>
      <c r="G267" s="10">
        <v>10</v>
      </c>
      <c r="H267" s="10">
        <v>140</v>
      </c>
    </row>
    <row r="268" spans="1:8" x14ac:dyDescent="0.2">
      <c r="A268" s="3">
        <f t="shared" ca="1" si="8"/>
        <v>44609</v>
      </c>
      <c r="B268" t="s">
        <v>29</v>
      </c>
      <c r="C268" t="str">
        <f t="shared" si="9"/>
        <v>Bologna</v>
      </c>
      <c r="D268" t="s">
        <v>11</v>
      </c>
      <c r="E268" t="s">
        <v>9</v>
      </c>
      <c r="F268">
        <v>1</v>
      </c>
      <c r="G268" s="10">
        <v>5</v>
      </c>
      <c r="H268" s="10">
        <v>5</v>
      </c>
    </row>
    <row r="269" spans="1:8" x14ac:dyDescent="0.2">
      <c r="A269" s="3">
        <f t="shared" ca="1" si="8"/>
        <v>44703</v>
      </c>
      <c r="B269" t="s">
        <v>29</v>
      </c>
      <c r="C269" t="str">
        <f t="shared" si="9"/>
        <v>Bologna</v>
      </c>
      <c r="D269" t="s">
        <v>11</v>
      </c>
      <c r="E269" t="s">
        <v>32</v>
      </c>
      <c r="F269">
        <v>25</v>
      </c>
      <c r="G269" s="10">
        <v>19</v>
      </c>
      <c r="H269" s="10">
        <v>475</v>
      </c>
    </row>
    <row r="270" spans="1:8" x14ac:dyDescent="0.2">
      <c r="A270" s="3">
        <f t="shared" ca="1" si="8"/>
        <v>44740</v>
      </c>
      <c r="B270" t="s">
        <v>29</v>
      </c>
      <c r="C270" t="str">
        <f t="shared" si="9"/>
        <v>Bologna</v>
      </c>
      <c r="D270" t="s">
        <v>11</v>
      </c>
      <c r="E270" t="s">
        <v>32</v>
      </c>
      <c r="F270">
        <v>9</v>
      </c>
      <c r="G270" s="10">
        <v>19</v>
      </c>
      <c r="H270" s="10">
        <v>171</v>
      </c>
    </row>
    <row r="271" spans="1:8" x14ac:dyDescent="0.2">
      <c r="A271" s="3">
        <f t="shared" ca="1" si="8"/>
        <v>44593</v>
      </c>
      <c r="B271" t="s">
        <v>10</v>
      </c>
      <c r="C271" t="str">
        <f t="shared" si="9"/>
        <v>Bologna</v>
      </c>
      <c r="D271" t="s">
        <v>19</v>
      </c>
      <c r="E271" t="s">
        <v>17</v>
      </c>
      <c r="F271">
        <v>35</v>
      </c>
      <c r="G271" s="10">
        <v>11</v>
      </c>
      <c r="H271" s="10">
        <v>385</v>
      </c>
    </row>
    <row r="272" spans="1:8" x14ac:dyDescent="0.2">
      <c r="A272" s="3">
        <f t="shared" ca="1" si="8"/>
        <v>44594</v>
      </c>
      <c r="B272" t="s">
        <v>16</v>
      </c>
      <c r="C272" t="str">
        <f t="shared" si="9"/>
        <v>Bologna</v>
      </c>
      <c r="D272" t="s">
        <v>11</v>
      </c>
      <c r="E272" t="s">
        <v>20</v>
      </c>
      <c r="F272">
        <v>48</v>
      </c>
      <c r="G272" s="10">
        <v>2</v>
      </c>
      <c r="H272" s="10">
        <v>96</v>
      </c>
    </row>
    <row r="273" spans="1:8" x14ac:dyDescent="0.2">
      <c r="A273" s="3">
        <f t="shared" ca="1" si="8"/>
        <v>44627</v>
      </c>
      <c r="B273" t="s">
        <v>29</v>
      </c>
      <c r="C273" t="str">
        <f t="shared" si="9"/>
        <v>Bologna</v>
      </c>
      <c r="D273" t="s">
        <v>19</v>
      </c>
      <c r="E273" t="s">
        <v>12</v>
      </c>
      <c r="F273">
        <v>18</v>
      </c>
      <c r="G273" s="10">
        <v>25</v>
      </c>
      <c r="H273" s="10">
        <v>450</v>
      </c>
    </row>
    <row r="274" spans="1:8" x14ac:dyDescent="0.2">
      <c r="A274" s="3">
        <f t="shared" ca="1" si="8"/>
        <v>44665</v>
      </c>
      <c r="B274" t="s">
        <v>21</v>
      </c>
      <c r="C274" t="str">
        <f t="shared" si="9"/>
        <v>Milano</v>
      </c>
      <c r="D274" t="s">
        <v>14</v>
      </c>
      <c r="E274" t="s">
        <v>17</v>
      </c>
      <c r="F274">
        <v>38</v>
      </c>
      <c r="G274" s="10">
        <v>11</v>
      </c>
      <c r="H274" s="10">
        <v>418</v>
      </c>
    </row>
    <row r="275" spans="1:8" x14ac:dyDescent="0.2">
      <c r="A275" s="3">
        <f t="shared" ca="1" si="8"/>
        <v>44583</v>
      </c>
      <c r="B275" t="s">
        <v>13</v>
      </c>
      <c r="C275" t="str">
        <f t="shared" si="9"/>
        <v>Napoli</v>
      </c>
      <c r="D275" t="s">
        <v>8</v>
      </c>
      <c r="E275" t="s">
        <v>9</v>
      </c>
      <c r="F275">
        <v>38</v>
      </c>
      <c r="G275" s="10">
        <v>5</v>
      </c>
      <c r="H275" s="10">
        <v>190</v>
      </c>
    </row>
    <row r="276" spans="1:8" x14ac:dyDescent="0.2">
      <c r="A276" s="3">
        <f t="shared" ca="1" si="8"/>
        <v>44647</v>
      </c>
      <c r="B276" t="s">
        <v>10</v>
      </c>
      <c r="C276" t="str">
        <f t="shared" si="9"/>
        <v>Bologna</v>
      </c>
      <c r="D276" t="s">
        <v>31</v>
      </c>
      <c r="E276" t="s">
        <v>24</v>
      </c>
      <c r="F276">
        <v>49</v>
      </c>
      <c r="G276" s="10">
        <v>8</v>
      </c>
      <c r="H276" s="10">
        <v>392</v>
      </c>
    </row>
    <row r="277" spans="1:8" x14ac:dyDescent="0.2">
      <c r="A277" s="3">
        <f t="shared" ca="1" si="8"/>
        <v>44819</v>
      </c>
      <c r="B277" t="s">
        <v>16</v>
      </c>
      <c r="C277" t="str">
        <f t="shared" si="9"/>
        <v>Bologna</v>
      </c>
      <c r="D277" t="s">
        <v>14</v>
      </c>
      <c r="E277" t="s">
        <v>9</v>
      </c>
      <c r="F277">
        <v>12</v>
      </c>
      <c r="G277" s="10">
        <v>5</v>
      </c>
      <c r="H277" s="10">
        <v>60</v>
      </c>
    </row>
    <row r="278" spans="1:8" x14ac:dyDescent="0.2">
      <c r="A278" s="3">
        <f t="shared" ca="1" si="8"/>
        <v>44621</v>
      </c>
      <c r="B278" t="s">
        <v>36</v>
      </c>
      <c r="C278" t="str">
        <f t="shared" si="9"/>
        <v>Bologna</v>
      </c>
      <c r="D278" t="s">
        <v>28</v>
      </c>
      <c r="E278" t="s">
        <v>9</v>
      </c>
      <c r="F278">
        <v>3</v>
      </c>
      <c r="G278" s="10">
        <v>5</v>
      </c>
      <c r="H278" s="10">
        <v>15</v>
      </c>
    </row>
    <row r="279" spans="1:8" x14ac:dyDescent="0.2">
      <c r="A279" s="3">
        <f t="shared" ca="1" si="8"/>
        <v>44737</v>
      </c>
      <c r="B279" t="s">
        <v>33</v>
      </c>
      <c r="C279" t="str">
        <f t="shared" si="9"/>
        <v>Bologna</v>
      </c>
      <c r="D279" t="s">
        <v>19</v>
      </c>
      <c r="E279" t="s">
        <v>17</v>
      </c>
      <c r="F279">
        <v>1</v>
      </c>
      <c r="G279" s="10">
        <v>11</v>
      </c>
      <c r="H279" s="10">
        <v>11</v>
      </c>
    </row>
    <row r="280" spans="1:8" x14ac:dyDescent="0.2">
      <c r="A280" s="3">
        <f t="shared" ca="1" si="8"/>
        <v>44783</v>
      </c>
      <c r="B280" t="s">
        <v>13</v>
      </c>
      <c r="C280" t="str">
        <f t="shared" si="9"/>
        <v>Napoli</v>
      </c>
      <c r="D280" t="s">
        <v>8</v>
      </c>
      <c r="E280" t="s">
        <v>15</v>
      </c>
      <c r="F280">
        <v>36</v>
      </c>
      <c r="G280" s="10">
        <v>10</v>
      </c>
      <c r="H280" s="10">
        <v>360</v>
      </c>
    </row>
    <row r="281" spans="1:8" x14ac:dyDescent="0.2">
      <c r="A281" s="3">
        <f t="shared" ca="1" si="8"/>
        <v>44803</v>
      </c>
      <c r="B281" t="s">
        <v>36</v>
      </c>
      <c r="C281" t="str">
        <f t="shared" si="9"/>
        <v>Bologna</v>
      </c>
      <c r="D281" t="s">
        <v>22</v>
      </c>
      <c r="E281" t="s">
        <v>25</v>
      </c>
      <c r="F281">
        <v>7</v>
      </c>
      <c r="G281" s="10">
        <v>15</v>
      </c>
      <c r="H281" s="10">
        <v>105</v>
      </c>
    </row>
    <row r="282" spans="1:8" x14ac:dyDescent="0.2">
      <c r="A282" s="3">
        <f t="shared" ca="1" si="8"/>
        <v>44608</v>
      </c>
      <c r="B282" t="s">
        <v>13</v>
      </c>
      <c r="C282" t="str">
        <f t="shared" si="9"/>
        <v>Napoli</v>
      </c>
      <c r="D282" t="s">
        <v>26</v>
      </c>
      <c r="E282" t="s">
        <v>15</v>
      </c>
      <c r="F282">
        <v>14</v>
      </c>
      <c r="G282" s="10">
        <v>10</v>
      </c>
      <c r="H282" s="10">
        <v>140</v>
      </c>
    </row>
    <row r="283" spans="1:8" x14ac:dyDescent="0.2">
      <c r="A283" s="3">
        <f t="shared" ca="1" si="8"/>
        <v>44765</v>
      </c>
      <c r="B283" t="s">
        <v>7</v>
      </c>
      <c r="C283" t="str">
        <f t="shared" si="9"/>
        <v>Roma</v>
      </c>
      <c r="D283" t="s">
        <v>19</v>
      </c>
      <c r="E283" t="s">
        <v>34</v>
      </c>
      <c r="F283">
        <v>20</v>
      </c>
      <c r="G283" s="10">
        <v>50</v>
      </c>
      <c r="H283" s="10">
        <v>1000</v>
      </c>
    </row>
    <row r="284" spans="1:8" x14ac:dyDescent="0.2">
      <c r="A284" s="3">
        <f t="shared" ca="1" si="8"/>
        <v>44749</v>
      </c>
      <c r="B284" t="s">
        <v>7</v>
      </c>
      <c r="C284" t="str">
        <f t="shared" si="9"/>
        <v>Roma</v>
      </c>
      <c r="D284" t="s">
        <v>31</v>
      </c>
      <c r="E284" t="s">
        <v>24</v>
      </c>
      <c r="F284">
        <v>44</v>
      </c>
      <c r="G284" s="10">
        <v>8</v>
      </c>
      <c r="H284" s="10">
        <v>352</v>
      </c>
    </row>
    <row r="285" spans="1:8" x14ac:dyDescent="0.2">
      <c r="A285" s="3">
        <f t="shared" ca="1" si="8"/>
        <v>44600</v>
      </c>
      <c r="B285" t="s">
        <v>29</v>
      </c>
      <c r="C285" t="str">
        <f t="shared" si="9"/>
        <v>Bologna</v>
      </c>
      <c r="D285" t="s">
        <v>35</v>
      </c>
      <c r="E285" t="s">
        <v>9</v>
      </c>
      <c r="F285">
        <v>13</v>
      </c>
      <c r="G285" s="10">
        <v>5</v>
      </c>
      <c r="H285" s="10">
        <v>65</v>
      </c>
    </row>
    <row r="286" spans="1:8" x14ac:dyDescent="0.2">
      <c r="A286" s="3">
        <f t="shared" ca="1" si="8"/>
        <v>44783</v>
      </c>
      <c r="B286" t="s">
        <v>23</v>
      </c>
      <c r="C286" t="str">
        <f t="shared" si="9"/>
        <v>Bari</v>
      </c>
      <c r="D286" t="s">
        <v>30</v>
      </c>
      <c r="E286" t="s">
        <v>15</v>
      </c>
      <c r="F286">
        <v>29</v>
      </c>
      <c r="G286" s="10">
        <v>10</v>
      </c>
      <c r="H286" s="10">
        <v>290</v>
      </c>
    </row>
    <row r="287" spans="1:8" x14ac:dyDescent="0.2">
      <c r="A287" s="3">
        <f t="shared" ca="1" si="8"/>
        <v>44603</v>
      </c>
      <c r="B287" t="s">
        <v>13</v>
      </c>
      <c r="C287" t="str">
        <f t="shared" si="9"/>
        <v>Napoli</v>
      </c>
      <c r="D287" t="s">
        <v>22</v>
      </c>
      <c r="E287" t="s">
        <v>12</v>
      </c>
      <c r="F287">
        <v>6</v>
      </c>
      <c r="G287" s="10">
        <v>25</v>
      </c>
      <c r="H287" s="10">
        <v>150</v>
      </c>
    </row>
    <row r="288" spans="1:8" x14ac:dyDescent="0.2">
      <c r="A288" s="3">
        <f t="shared" ca="1" si="8"/>
        <v>44725</v>
      </c>
      <c r="B288" t="s">
        <v>36</v>
      </c>
      <c r="C288" t="str">
        <f t="shared" si="9"/>
        <v>Bologna</v>
      </c>
      <c r="D288" t="s">
        <v>30</v>
      </c>
      <c r="E288" t="s">
        <v>27</v>
      </c>
      <c r="F288">
        <v>21</v>
      </c>
      <c r="G288" s="10">
        <v>13</v>
      </c>
      <c r="H288" s="10">
        <v>273</v>
      </c>
    </row>
    <row r="289" spans="1:8" x14ac:dyDescent="0.2">
      <c r="A289" s="3">
        <f t="shared" ca="1" si="8"/>
        <v>44667</v>
      </c>
      <c r="B289" t="s">
        <v>7</v>
      </c>
      <c r="C289" t="str">
        <f t="shared" si="9"/>
        <v>Roma</v>
      </c>
      <c r="D289" t="s">
        <v>22</v>
      </c>
      <c r="E289" t="s">
        <v>25</v>
      </c>
      <c r="F289">
        <v>9</v>
      </c>
      <c r="G289" s="10">
        <v>15</v>
      </c>
      <c r="H289" s="10">
        <v>135</v>
      </c>
    </row>
    <row r="290" spans="1:8" x14ac:dyDescent="0.2">
      <c r="A290" s="3">
        <f t="shared" ca="1" si="8"/>
        <v>44674</v>
      </c>
      <c r="B290" t="s">
        <v>29</v>
      </c>
      <c r="C290" t="str">
        <f t="shared" si="9"/>
        <v>Bologna</v>
      </c>
      <c r="D290" t="s">
        <v>28</v>
      </c>
      <c r="E290" t="s">
        <v>34</v>
      </c>
      <c r="F290">
        <v>35</v>
      </c>
      <c r="G290" s="10">
        <v>50</v>
      </c>
      <c r="H290" s="10">
        <v>1750</v>
      </c>
    </row>
    <row r="291" spans="1:8" x14ac:dyDescent="0.2">
      <c r="A291" s="3">
        <f t="shared" ca="1" si="8"/>
        <v>44700</v>
      </c>
      <c r="B291" t="s">
        <v>23</v>
      </c>
      <c r="C291" t="str">
        <f t="shared" si="9"/>
        <v>Bari</v>
      </c>
      <c r="D291" t="s">
        <v>30</v>
      </c>
      <c r="E291" t="s">
        <v>32</v>
      </c>
      <c r="F291">
        <v>27</v>
      </c>
      <c r="G291" s="10">
        <v>19</v>
      </c>
      <c r="H291" s="10">
        <v>513</v>
      </c>
    </row>
    <row r="292" spans="1:8" x14ac:dyDescent="0.2">
      <c r="A292" s="3">
        <f t="shared" ca="1" si="8"/>
        <v>44591</v>
      </c>
      <c r="B292" t="s">
        <v>23</v>
      </c>
      <c r="C292" t="str">
        <f t="shared" si="9"/>
        <v>Bari</v>
      </c>
      <c r="D292" t="s">
        <v>11</v>
      </c>
      <c r="E292" t="s">
        <v>20</v>
      </c>
      <c r="F292">
        <v>47</v>
      </c>
      <c r="G292" s="10">
        <v>2</v>
      </c>
      <c r="H292" s="10">
        <v>94</v>
      </c>
    </row>
    <row r="293" spans="1:8" x14ac:dyDescent="0.2">
      <c r="A293" s="3">
        <f t="shared" ca="1" si="8"/>
        <v>44571</v>
      </c>
      <c r="B293" t="s">
        <v>36</v>
      </c>
      <c r="C293" t="str">
        <f t="shared" si="9"/>
        <v>Bologna</v>
      </c>
      <c r="D293" t="s">
        <v>26</v>
      </c>
      <c r="E293" t="s">
        <v>9</v>
      </c>
      <c r="F293">
        <v>45</v>
      </c>
      <c r="G293" s="10">
        <v>5</v>
      </c>
      <c r="H293" s="10">
        <v>225</v>
      </c>
    </row>
    <row r="294" spans="1:8" x14ac:dyDescent="0.2">
      <c r="A294" s="3">
        <f t="shared" ca="1" si="8"/>
        <v>44571</v>
      </c>
      <c r="B294" t="s">
        <v>7</v>
      </c>
      <c r="C294" t="str">
        <f t="shared" si="9"/>
        <v>Roma</v>
      </c>
      <c r="D294" t="s">
        <v>28</v>
      </c>
      <c r="E294" t="s">
        <v>27</v>
      </c>
      <c r="F294">
        <v>1</v>
      </c>
      <c r="G294" s="10">
        <v>13</v>
      </c>
      <c r="H294" s="10">
        <v>13</v>
      </c>
    </row>
    <row r="295" spans="1:8" x14ac:dyDescent="0.2">
      <c r="A295" s="3">
        <f t="shared" ca="1" si="8"/>
        <v>44828</v>
      </c>
      <c r="B295" t="s">
        <v>16</v>
      </c>
      <c r="C295" t="str">
        <f t="shared" si="9"/>
        <v>Bologna</v>
      </c>
      <c r="D295" t="s">
        <v>22</v>
      </c>
      <c r="E295" t="s">
        <v>34</v>
      </c>
      <c r="F295">
        <v>19</v>
      </c>
      <c r="G295" s="10">
        <v>50</v>
      </c>
      <c r="H295" s="10">
        <v>950</v>
      </c>
    </row>
    <row r="296" spans="1:8" x14ac:dyDescent="0.2">
      <c r="A296" s="3">
        <f t="shared" ca="1" si="8"/>
        <v>44657</v>
      </c>
      <c r="B296" t="s">
        <v>23</v>
      </c>
      <c r="C296" t="str">
        <f t="shared" si="9"/>
        <v>Bari</v>
      </c>
      <c r="D296" t="s">
        <v>31</v>
      </c>
      <c r="E296" t="s">
        <v>9</v>
      </c>
      <c r="F296">
        <v>38</v>
      </c>
      <c r="G296" s="10">
        <v>5</v>
      </c>
      <c r="H296" s="10">
        <v>190</v>
      </c>
    </row>
    <row r="297" spans="1:8" x14ac:dyDescent="0.2">
      <c r="A297" s="3">
        <f t="shared" ca="1" si="8"/>
        <v>44770</v>
      </c>
      <c r="B297" t="s">
        <v>29</v>
      </c>
      <c r="C297" t="str">
        <f t="shared" si="9"/>
        <v>Bologna</v>
      </c>
      <c r="D297" t="s">
        <v>8</v>
      </c>
      <c r="E297" t="s">
        <v>12</v>
      </c>
      <c r="F297">
        <v>16</v>
      </c>
      <c r="G297" s="10">
        <v>25</v>
      </c>
      <c r="H297" s="10">
        <v>400</v>
      </c>
    </row>
    <row r="298" spans="1:8" x14ac:dyDescent="0.2">
      <c r="A298" s="3">
        <f t="shared" ca="1" si="8"/>
        <v>44645</v>
      </c>
      <c r="B298" t="s">
        <v>33</v>
      </c>
      <c r="C298" t="str">
        <f t="shared" si="9"/>
        <v>Bologna</v>
      </c>
      <c r="D298" t="s">
        <v>31</v>
      </c>
      <c r="E298" t="s">
        <v>24</v>
      </c>
      <c r="F298">
        <v>47</v>
      </c>
      <c r="G298" s="10">
        <v>8</v>
      </c>
      <c r="H298" s="10">
        <v>376</v>
      </c>
    </row>
    <row r="299" spans="1:8" x14ac:dyDescent="0.2">
      <c r="A299" s="3">
        <f t="shared" ca="1" si="8"/>
        <v>44797</v>
      </c>
      <c r="B299" t="s">
        <v>10</v>
      </c>
      <c r="C299" t="str">
        <f t="shared" si="9"/>
        <v>Bologna</v>
      </c>
      <c r="D299" t="s">
        <v>11</v>
      </c>
      <c r="E299" t="s">
        <v>32</v>
      </c>
      <c r="F299">
        <v>25</v>
      </c>
      <c r="G299" s="10">
        <v>19</v>
      </c>
      <c r="H299" s="10">
        <v>475</v>
      </c>
    </row>
    <row r="300" spans="1:8" x14ac:dyDescent="0.2">
      <c r="A300" s="3">
        <f t="shared" ca="1" si="8"/>
        <v>44579</v>
      </c>
      <c r="B300" t="s">
        <v>21</v>
      </c>
      <c r="C300" t="str">
        <f t="shared" si="9"/>
        <v>Milano</v>
      </c>
      <c r="D300" t="s">
        <v>22</v>
      </c>
      <c r="E300" t="s">
        <v>12</v>
      </c>
      <c r="F300">
        <v>41</v>
      </c>
      <c r="G300" s="10">
        <v>25</v>
      </c>
      <c r="H300" s="10">
        <v>1025</v>
      </c>
    </row>
    <row r="301" spans="1:8" x14ac:dyDescent="0.2">
      <c r="A301" s="3">
        <f t="shared" ca="1" si="8"/>
        <v>44600</v>
      </c>
      <c r="B301" t="s">
        <v>21</v>
      </c>
      <c r="C301" t="str">
        <f t="shared" si="9"/>
        <v>Milano</v>
      </c>
      <c r="D301" t="s">
        <v>19</v>
      </c>
      <c r="E301" t="s">
        <v>25</v>
      </c>
      <c r="F301">
        <v>36</v>
      </c>
      <c r="G301" s="10">
        <v>15</v>
      </c>
      <c r="H301" s="10">
        <v>540</v>
      </c>
    </row>
    <row r="302" spans="1:8" x14ac:dyDescent="0.2">
      <c r="A302" s="3">
        <f t="shared" ca="1" si="8"/>
        <v>44779</v>
      </c>
      <c r="B302" t="s">
        <v>18</v>
      </c>
      <c r="C302" t="str">
        <f t="shared" si="9"/>
        <v>Bologna</v>
      </c>
      <c r="D302" t="s">
        <v>8</v>
      </c>
      <c r="E302" t="s">
        <v>9</v>
      </c>
      <c r="F302">
        <v>11</v>
      </c>
      <c r="G302" s="10">
        <v>5</v>
      </c>
      <c r="H302" s="10">
        <v>55</v>
      </c>
    </row>
    <row r="303" spans="1:8" x14ac:dyDescent="0.2">
      <c r="A303" s="3">
        <f t="shared" ca="1" si="8"/>
        <v>44707</v>
      </c>
      <c r="B303" t="s">
        <v>33</v>
      </c>
      <c r="C303" t="str">
        <f t="shared" si="9"/>
        <v>Bologna</v>
      </c>
      <c r="D303" t="s">
        <v>31</v>
      </c>
      <c r="E303" t="s">
        <v>34</v>
      </c>
      <c r="F303">
        <v>21</v>
      </c>
      <c r="G303" s="10">
        <v>50</v>
      </c>
      <c r="H303" s="10">
        <v>1050</v>
      </c>
    </row>
    <row r="304" spans="1:8" x14ac:dyDescent="0.2">
      <c r="A304" s="3">
        <f t="shared" ca="1" si="8"/>
        <v>44798</v>
      </c>
      <c r="B304" t="s">
        <v>10</v>
      </c>
      <c r="C304" t="str">
        <f t="shared" si="9"/>
        <v>Bologna</v>
      </c>
      <c r="D304" t="s">
        <v>30</v>
      </c>
      <c r="E304" t="s">
        <v>27</v>
      </c>
      <c r="F304">
        <v>3</v>
      </c>
      <c r="G304" s="10">
        <v>13</v>
      </c>
      <c r="H304" s="10">
        <v>39</v>
      </c>
    </row>
    <row r="305" spans="1:8" x14ac:dyDescent="0.2">
      <c r="A305" s="3">
        <f t="shared" ca="1" si="8"/>
        <v>44703</v>
      </c>
      <c r="B305" t="s">
        <v>29</v>
      </c>
      <c r="C305" t="str">
        <f t="shared" si="9"/>
        <v>Bologna</v>
      </c>
      <c r="D305" t="s">
        <v>28</v>
      </c>
      <c r="E305" t="s">
        <v>27</v>
      </c>
      <c r="F305">
        <v>23</v>
      </c>
      <c r="G305" s="10">
        <v>13</v>
      </c>
      <c r="H305" s="10">
        <v>299</v>
      </c>
    </row>
    <row r="306" spans="1:8" x14ac:dyDescent="0.2">
      <c r="A306" s="3">
        <f t="shared" ca="1" si="8"/>
        <v>44835</v>
      </c>
      <c r="B306" t="s">
        <v>18</v>
      </c>
      <c r="C306" t="str">
        <f t="shared" si="9"/>
        <v>Bologna</v>
      </c>
      <c r="D306" t="s">
        <v>8</v>
      </c>
      <c r="E306" t="s">
        <v>25</v>
      </c>
      <c r="F306">
        <v>21</v>
      </c>
      <c r="G306" s="10">
        <v>15</v>
      </c>
      <c r="H306" s="10">
        <v>315</v>
      </c>
    </row>
    <row r="307" spans="1:8" x14ac:dyDescent="0.2">
      <c r="A307" s="3">
        <f t="shared" ca="1" si="8"/>
        <v>44756</v>
      </c>
      <c r="B307" t="s">
        <v>23</v>
      </c>
      <c r="C307" t="str">
        <f t="shared" si="9"/>
        <v>Bari</v>
      </c>
      <c r="D307" t="s">
        <v>8</v>
      </c>
      <c r="E307" t="s">
        <v>24</v>
      </c>
      <c r="F307">
        <v>5</v>
      </c>
      <c r="G307" s="10">
        <v>8</v>
      </c>
      <c r="H307" s="10">
        <v>40</v>
      </c>
    </row>
    <row r="308" spans="1:8" x14ac:dyDescent="0.2">
      <c r="A308" s="3">
        <f t="shared" ca="1" si="8"/>
        <v>44587</v>
      </c>
      <c r="B308" t="s">
        <v>21</v>
      </c>
      <c r="C308" t="str">
        <f t="shared" si="9"/>
        <v>Milano</v>
      </c>
      <c r="D308" t="s">
        <v>31</v>
      </c>
      <c r="E308" t="s">
        <v>17</v>
      </c>
      <c r="F308">
        <v>48</v>
      </c>
      <c r="G308" s="10">
        <v>11</v>
      </c>
      <c r="H308" s="10">
        <v>528</v>
      </c>
    </row>
    <row r="309" spans="1:8" x14ac:dyDescent="0.2">
      <c r="A309" s="3">
        <f t="shared" ca="1" si="8"/>
        <v>44591</v>
      </c>
      <c r="B309" t="s">
        <v>21</v>
      </c>
      <c r="C309" t="str">
        <f t="shared" si="9"/>
        <v>Milano</v>
      </c>
      <c r="D309" t="s">
        <v>14</v>
      </c>
      <c r="E309" t="s">
        <v>9</v>
      </c>
      <c r="F309">
        <v>9</v>
      </c>
      <c r="G309" s="10">
        <v>5</v>
      </c>
      <c r="H309" s="10">
        <v>45</v>
      </c>
    </row>
    <row r="310" spans="1:8" x14ac:dyDescent="0.2">
      <c r="A310" s="3">
        <f t="shared" ca="1" si="8"/>
        <v>44775</v>
      </c>
      <c r="B310" t="s">
        <v>18</v>
      </c>
      <c r="C310" t="str">
        <f t="shared" si="9"/>
        <v>Bologna</v>
      </c>
      <c r="D310" t="s">
        <v>26</v>
      </c>
      <c r="E310" t="s">
        <v>25</v>
      </c>
      <c r="F310">
        <v>29</v>
      </c>
      <c r="G310" s="10">
        <v>15</v>
      </c>
      <c r="H310" s="10">
        <v>435</v>
      </c>
    </row>
    <row r="311" spans="1:8" x14ac:dyDescent="0.2">
      <c r="A311" s="3">
        <f t="shared" ca="1" si="8"/>
        <v>44705</v>
      </c>
      <c r="B311" t="s">
        <v>23</v>
      </c>
      <c r="C311" t="str">
        <f t="shared" si="9"/>
        <v>Bari</v>
      </c>
      <c r="D311" t="s">
        <v>14</v>
      </c>
      <c r="E311" t="s">
        <v>20</v>
      </c>
      <c r="F311">
        <v>24</v>
      </c>
      <c r="G311" s="10">
        <v>2</v>
      </c>
      <c r="H311" s="10">
        <v>48</v>
      </c>
    </row>
    <row r="312" spans="1:8" x14ac:dyDescent="0.2">
      <c r="A312" s="3">
        <f t="shared" ca="1" si="8"/>
        <v>44679</v>
      </c>
      <c r="B312" t="s">
        <v>13</v>
      </c>
      <c r="C312" t="str">
        <f t="shared" si="9"/>
        <v>Napoli</v>
      </c>
      <c r="D312" t="s">
        <v>35</v>
      </c>
      <c r="E312" t="s">
        <v>27</v>
      </c>
      <c r="F312">
        <v>18</v>
      </c>
      <c r="G312" s="10">
        <v>13</v>
      </c>
      <c r="H312" s="10">
        <v>234</v>
      </c>
    </row>
    <row r="313" spans="1:8" x14ac:dyDescent="0.2">
      <c r="A313" s="3">
        <f t="shared" ca="1" si="8"/>
        <v>44701</v>
      </c>
      <c r="B313" t="s">
        <v>13</v>
      </c>
      <c r="C313" t="str">
        <f t="shared" si="9"/>
        <v>Napoli</v>
      </c>
      <c r="D313" t="s">
        <v>28</v>
      </c>
      <c r="E313" t="s">
        <v>34</v>
      </c>
      <c r="F313">
        <v>28</v>
      </c>
      <c r="G313" s="10">
        <v>50</v>
      </c>
      <c r="H313" s="10">
        <v>1400</v>
      </c>
    </row>
    <row r="314" spans="1:8" x14ac:dyDescent="0.2">
      <c r="A314" s="3">
        <f t="shared" ca="1" si="8"/>
        <v>44669</v>
      </c>
      <c r="B314" t="s">
        <v>21</v>
      </c>
      <c r="C314" t="str">
        <f t="shared" si="9"/>
        <v>Milano</v>
      </c>
      <c r="D314" t="s">
        <v>31</v>
      </c>
      <c r="E314" t="s">
        <v>9</v>
      </c>
      <c r="F314">
        <v>37</v>
      </c>
      <c r="G314" s="10">
        <v>5</v>
      </c>
      <c r="H314" s="10">
        <v>185</v>
      </c>
    </row>
    <row r="315" spans="1:8" x14ac:dyDescent="0.2">
      <c r="A315" s="3">
        <f t="shared" ca="1" si="8"/>
        <v>44662</v>
      </c>
      <c r="B315" t="s">
        <v>23</v>
      </c>
      <c r="C315" t="str">
        <f t="shared" si="9"/>
        <v>Bari</v>
      </c>
      <c r="D315" t="s">
        <v>26</v>
      </c>
      <c r="E315" t="s">
        <v>17</v>
      </c>
      <c r="F315">
        <v>44</v>
      </c>
      <c r="G315" s="10">
        <v>11</v>
      </c>
      <c r="H315" s="10">
        <v>484</v>
      </c>
    </row>
    <row r="316" spans="1:8" x14ac:dyDescent="0.2">
      <c r="A316" s="3">
        <f t="shared" ca="1" si="8"/>
        <v>44761</v>
      </c>
      <c r="B316" t="s">
        <v>13</v>
      </c>
      <c r="C316" t="str">
        <f t="shared" si="9"/>
        <v>Napoli</v>
      </c>
      <c r="D316" t="s">
        <v>35</v>
      </c>
      <c r="E316" t="s">
        <v>25</v>
      </c>
      <c r="F316">
        <v>11</v>
      </c>
      <c r="G316" s="10">
        <v>15</v>
      </c>
      <c r="H316" s="10">
        <v>165</v>
      </c>
    </row>
    <row r="317" spans="1:8" x14ac:dyDescent="0.2">
      <c r="A317" s="3">
        <f t="shared" ca="1" si="8"/>
        <v>44750</v>
      </c>
      <c r="B317" t="s">
        <v>23</v>
      </c>
      <c r="C317" t="str">
        <f t="shared" si="9"/>
        <v>Bari</v>
      </c>
      <c r="D317" t="s">
        <v>8</v>
      </c>
      <c r="E317" t="s">
        <v>12</v>
      </c>
      <c r="F317">
        <v>31</v>
      </c>
      <c r="G317" s="10">
        <v>25</v>
      </c>
      <c r="H317" s="10">
        <v>775</v>
      </c>
    </row>
    <row r="318" spans="1:8" x14ac:dyDescent="0.2">
      <c r="A318" s="3">
        <f t="shared" ca="1" si="8"/>
        <v>44676</v>
      </c>
      <c r="B318" t="s">
        <v>13</v>
      </c>
      <c r="C318" t="str">
        <f t="shared" si="9"/>
        <v>Napoli</v>
      </c>
      <c r="D318" t="s">
        <v>30</v>
      </c>
      <c r="E318" t="s">
        <v>25</v>
      </c>
      <c r="F318">
        <v>27</v>
      </c>
      <c r="G318" s="10">
        <v>15</v>
      </c>
      <c r="H318" s="10">
        <v>405</v>
      </c>
    </row>
    <row r="319" spans="1:8" x14ac:dyDescent="0.2">
      <c r="A319" s="3">
        <f t="shared" ca="1" si="8"/>
        <v>44687</v>
      </c>
      <c r="B319" t="s">
        <v>7</v>
      </c>
      <c r="C319" t="str">
        <f t="shared" si="9"/>
        <v>Roma</v>
      </c>
      <c r="D319" t="s">
        <v>14</v>
      </c>
      <c r="E319" t="s">
        <v>9</v>
      </c>
      <c r="F319">
        <v>42</v>
      </c>
      <c r="G319" s="10">
        <v>5</v>
      </c>
      <c r="H319" s="10">
        <v>210</v>
      </c>
    </row>
    <row r="320" spans="1:8" x14ac:dyDescent="0.2">
      <c r="A320" s="3">
        <f t="shared" ca="1" si="8"/>
        <v>44815</v>
      </c>
      <c r="B320" t="s">
        <v>16</v>
      </c>
      <c r="C320" t="str">
        <f t="shared" si="9"/>
        <v>Bologna</v>
      </c>
      <c r="D320" t="s">
        <v>11</v>
      </c>
      <c r="E320" t="s">
        <v>15</v>
      </c>
      <c r="F320">
        <v>18</v>
      </c>
      <c r="G320" s="10">
        <v>10</v>
      </c>
      <c r="H320" s="10">
        <v>180</v>
      </c>
    </row>
    <row r="321" spans="1:8" x14ac:dyDescent="0.2">
      <c r="A321" s="3">
        <f t="shared" ca="1" si="8"/>
        <v>44632</v>
      </c>
      <c r="B321" t="s">
        <v>7</v>
      </c>
      <c r="C321" t="str">
        <f t="shared" si="9"/>
        <v>Roma</v>
      </c>
      <c r="D321" t="s">
        <v>14</v>
      </c>
      <c r="E321" t="s">
        <v>32</v>
      </c>
      <c r="F321">
        <v>35</v>
      </c>
      <c r="G321" s="10">
        <v>19</v>
      </c>
      <c r="H321" s="10">
        <v>665</v>
      </c>
    </row>
    <row r="322" spans="1:8" x14ac:dyDescent="0.2">
      <c r="A322" s="3">
        <f t="shared" ref="A322:A385" ca="1" si="10">RANDBETWEEN(DATE(2022,1,1),DATE(2022,10,1))</f>
        <v>44772</v>
      </c>
      <c r="B322" t="s">
        <v>36</v>
      </c>
      <c r="C322" t="str">
        <f t="shared" ref="C322:C385" si="11">IF(B322="Store J","Roma",IF(B322="Store C","Milano",IF(B322="Store A","Napoli",IF(B322="Store H","Bari","Bologna"))))</f>
        <v>Bologna</v>
      </c>
      <c r="D322" t="s">
        <v>30</v>
      </c>
      <c r="E322" t="s">
        <v>9</v>
      </c>
      <c r="F322">
        <v>30</v>
      </c>
      <c r="G322" s="10">
        <v>5</v>
      </c>
      <c r="H322" s="10">
        <v>150</v>
      </c>
    </row>
    <row r="323" spans="1:8" x14ac:dyDescent="0.2">
      <c r="A323" s="3">
        <f t="shared" ca="1" si="10"/>
        <v>44654</v>
      </c>
      <c r="B323" t="s">
        <v>7</v>
      </c>
      <c r="C323" t="str">
        <f t="shared" si="11"/>
        <v>Roma</v>
      </c>
      <c r="D323" t="s">
        <v>11</v>
      </c>
      <c r="E323" t="s">
        <v>15</v>
      </c>
      <c r="F323">
        <v>2</v>
      </c>
      <c r="G323" s="10">
        <v>10</v>
      </c>
      <c r="H323" s="10">
        <v>20</v>
      </c>
    </row>
    <row r="324" spans="1:8" x14ac:dyDescent="0.2">
      <c r="A324" s="3">
        <f t="shared" ca="1" si="10"/>
        <v>44618</v>
      </c>
      <c r="B324" t="s">
        <v>18</v>
      </c>
      <c r="C324" t="str">
        <f t="shared" si="11"/>
        <v>Bologna</v>
      </c>
      <c r="D324" t="s">
        <v>14</v>
      </c>
      <c r="E324" t="s">
        <v>25</v>
      </c>
      <c r="F324">
        <v>35</v>
      </c>
      <c r="G324" s="10">
        <v>15</v>
      </c>
      <c r="H324" s="10">
        <v>525</v>
      </c>
    </row>
    <row r="325" spans="1:8" x14ac:dyDescent="0.2">
      <c r="A325" s="3">
        <f t="shared" ca="1" si="10"/>
        <v>44748</v>
      </c>
      <c r="B325" t="s">
        <v>7</v>
      </c>
      <c r="C325" t="str">
        <f t="shared" si="11"/>
        <v>Roma</v>
      </c>
      <c r="D325" t="s">
        <v>22</v>
      </c>
      <c r="E325" t="s">
        <v>34</v>
      </c>
      <c r="F325">
        <v>39</v>
      </c>
      <c r="G325" s="10">
        <v>50</v>
      </c>
      <c r="H325" s="10">
        <v>1950</v>
      </c>
    </row>
    <row r="326" spans="1:8" x14ac:dyDescent="0.2">
      <c r="A326" s="3">
        <f t="shared" ca="1" si="10"/>
        <v>44783</v>
      </c>
      <c r="B326" t="s">
        <v>21</v>
      </c>
      <c r="C326" t="str">
        <f t="shared" si="11"/>
        <v>Milano</v>
      </c>
      <c r="D326" t="s">
        <v>14</v>
      </c>
      <c r="E326" t="s">
        <v>32</v>
      </c>
      <c r="F326">
        <v>20</v>
      </c>
      <c r="G326" s="10">
        <v>19</v>
      </c>
      <c r="H326" s="10">
        <v>380</v>
      </c>
    </row>
    <row r="327" spans="1:8" x14ac:dyDescent="0.2">
      <c r="A327" s="3">
        <f t="shared" ca="1" si="10"/>
        <v>44806</v>
      </c>
      <c r="B327" t="s">
        <v>29</v>
      </c>
      <c r="C327" t="str">
        <f t="shared" si="11"/>
        <v>Bologna</v>
      </c>
      <c r="D327" t="s">
        <v>8</v>
      </c>
      <c r="E327" t="s">
        <v>25</v>
      </c>
      <c r="F327">
        <v>20</v>
      </c>
      <c r="G327" s="10">
        <v>15</v>
      </c>
      <c r="H327" s="10">
        <v>300</v>
      </c>
    </row>
    <row r="328" spans="1:8" x14ac:dyDescent="0.2">
      <c r="A328" s="3">
        <f t="shared" ca="1" si="10"/>
        <v>44781</v>
      </c>
      <c r="B328" t="s">
        <v>16</v>
      </c>
      <c r="C328" t="str">
        <f t="shared" si="11"/>
        <v>Bologna</v>
      </c>
      <c r="D328" t="s">
        <v>30</v>
      </c>
      <c r="E328" t="s">
        <v>15</v>
      </c>
      <c r="F328">
        <v>41</v>
      </c>
      <c r="G328" s="10">
        <v>10</v>
      </c>
      <c r="H328" s="10">
        <v>410</v>
      </c>
    </row>
    <row r="329" spans="1:8" x14ac:dyDescent="0.2">
      <c r="A329" s="3">
        <f t="shared" ca="1" si="10"/>
        <v>44725</v>
      </c>
      <c r="B329" t="s">
        <v>33</v>
      </c>
      <c r="C329" t="str">
        <f t="shared" si="11"/>
        <v>Bologna</v>
      </c>
      <c r="D329" t="s">
        <v>26</v>
      </c>
      <c r="E329" t="s">
        <v>12</v>
      </c>
      <c r="F329">
        <v>40</v>
      </c>
      <c r="G329" s="10">
        <v>25</v>
      </c>
      <c r="H329" s="10">
        <v>1000</v>
      </c>
    </row>
    <row r="330" spans="1:8" x14ac:dyDescent="0.2">
      <c r="A330" s="3">
        <f t="shared" ca="1" si="10"/>
        <v>44820</v>
      </c>
      <c r="B330" t="s">
        <v>29</v>
      </c>
      <c r="C330" t="str">
        <f t="shared" si="11"/>
        <v>Bologna</v>
      </c>
      <c r="D330" t="s">
        <v>35</v>
      </c>
      <c r="E330" t="s">
        <v>9</v>
      </c>
      <c r="F330">
        <v>36</v>
      </c>
      <c r="G330" s="10">
        <v>5</v>
      </c>
      <c r="H330" s="10">
        <v>180</v>
      </c>
    </row>
    <row r="331" spans="1:8" x14ac:dyDescent="0.2">
      <c r="A331" s="3">
        <f t="shared" ca="1" si="10"/>
        <v>44624</v>
      </c>
      <c r="B331" t="s">
        <v>33</v>
      </c>
      <c r="C331" t="str">
        <f t="shared" si="11"/>
        <v>Bologna</v>
      </c>
      <c r="D331" t="s">
        <v>14</v>
      </c>
      <c r="E331" t="s">
        <v>20</v>
      </c>
      <c r="F331">
        <v>2</v>
      </c>
      <c r="G331" s="10">
        <v>2</v>
      </c>
      <c r="H331" s="10">
        <v>4</v>
      </c>
    </row>
    <row r="332" spans="1:8" x14ac:dyDescent="0.2">
      <c r="A332" s="3">
        <f t="shared" ca="1" si="10"/>
        <v>44762</v>
      </c>
      <c r="B332" t="s">
        <v>21</v>
      </c>
      <c r="C332" t="str">
        <f t="shared" si="11"/>
        <v>Milano</v>
      </c>
      <c r="D332" t="s">
        <v>8</v>
      </c>
      <c r="E332" t="s">
        <v>27</v>
      </c>
      <c r="F332">
        <v>15</v>
      </c>
      <c r="G332" s="10">
        <v>13</v>
      </c>
      <c r="H332" s="10">
        <v>195</v>
      </c>
    </row>
    <row r="333" spans="1:8" x14ac:dyDescent="0.2">
      <c r="A333" s="3">
        <f t="shared" ca="1" si="10"/>
        <v>44709</v>
      </c>
      <c r="B333" t="s">
        <v>29</v>
      </c>
      <c r="C333" t="str">
        <f t="shared" si="11"/>
        <v>Bologna</v>
      </c>
      <c r="D333" t="s">
        <v>19</v>
      </c>
      <c r="E333" t="s">
        <v>24</v>
      </c>
      <c r="F333">
        <v>48</v>
      </c>
      <c r="G333" s="10">
        <v>8</v>
      </c>
      <c r="H333" s="10">
        <v>384</v>
      </c>
    </row>
    <row r="334" spans="1:8" x14ac:dyDescent="0.2">
      <c r="A334" s="3">
        <f t="shared" ca="1" si="10"/>
        <v>44681</v>
      </c>
      <c r="B334" t="s">
        <v>33</v>
      </c>
      <c r="C334" t="str">
        <f t="shared" si="11"/>
        <v>Bologna</v>
      </c>
      <c r="D334" t="s">
        <v>26</v>
      </c>
      <c r="E334" t="s">
        <v>34</v>
      </c>
      <c r="F334">
        <v>47</v>
      </c>
      <c r="G334" s="10">
        <v>50</v>
      </c>
      <c r="H334" s="10">
        <v>2350</v>
      </c>
    </row>
    <row r="335" spans="1:8" x14ac:dyDescent="0.2">
      <c r="A335" s="3">
        <f t="shared" ca="1" si="10"/>
        <v>44755</v>
      </c>
      <c r="B335" t="s">
        <v>10</v>
      </c>
      <c r="C335" t="str">
        <f t="shared" si="11"/>
        <v>Bologna</v>
      </c>
      <c r="D335" t="s">
        <v>31</v>
      </c>
      <c r="E335" t="s">
        <v>25</v>
      </c>
      <c r="F335">
        <v>32</v>
      </c>
      <c r="G335" s="10">
        <v>15</v>
      </c>
      <c r="H335" s="10">
        <v>480</v>
      </c>
    </row>
    <row r="336" spans="1:8" x14ac:dyDescent="0.2">
      <c r="A336" s="3">
        <f t="shared" ca="1" si="10"/>
        <v>44631</v>
      </c>
      <c r="B336" t="s">
        <v>16</v>
      </c>
      <c r="C336" t="str">
        <f t="shared" si="11"/>
        <v>Bologna</v>
      </c>
      <c r="D336" t="s">
        <v>26</v>
      </c>
      <c r="E336" t="s">
        <v>27</v>
      </c>
      <c r="F336">
        <v>16</v>
      </c>
      <c r="G336" s="10">
        <v>13</v>
      </c>
      <c r="H336" s="10">
        <v>208</v>
      </c>
    </row>
    <row r="337" spans="1:8" x14ac:dyDescent="0.2">
      <c r="A337" s="3">
        <f t="shared" ca="1" si="10"/>
        <v>44748</v>
      </c>
      <c r="B337" t="s">
        <v>23</v>
      </c>
      <c r="C337" t="str">
        <f t="shared" si="11"/>
        <v>Bari</v>
      </c>
      <c r="D337" t="s">
        <v>8</v>
      </c>
      <c r="E337" t="s">
        <v>9</v>
      </c>
      <c r="F337">
        <v>44</v>
      </c>
      <c r="G337" s="10">
        <v>5</v>
      </c>
      <c r="H337" s="10">
        <v>220</v>
      </c>
    </row>
    <row r="338" spans="1:8" x14ac:dyDescent="0.2">
      <c r="A338" s="3">
        <f t="shared" ca="1" si="10"/>
        <v>44764</v>
      </c>
      <c r="B338" t="s">
        <v>13</v>
      </c>
      <c r="C338" t="str">
        <f t="shared" si="11"/>
        <v>Napoli</v>
      </c>
      <c r="D338" t="s">
        <v>14</v>
      </c>
      <c r="E338" t="s">
        <v>32</v>
      </c>
      <c r="F338">
        <v>45</v>
      </c>
      <c r="G338" s="10">
        <v>19</v>
      </c>
      <c r="H338" s="10">
        <v>855</v>
      </c>
    </row>
    <row r="339" spans="1:8" x14ac:dyDescent="0.2">
      <c r="A339" s="3">
        <f t="shared" ca="1" si="10"/>
        <v>44777</v>
      </c>
      <c r="B339" t="s">
        <v>29</v>
      </c>
      <c r="C339" t="str">
        <f t="shared" si="11"/>
        <v>Bologna</v>
      </c>
      <c r="D339" t="s">
        <v>30</v>
      </c>
      <c r="E339" t="s">
        <v>20</v>
      </c>
      <c r="F339">
        <v>18</v>
      </c>
      <c r="G339" s="10">
        <v>2</v>
      </c>
      <c r="H339" s="10">
        <v>36</v>
      </c>
    </row>
    <row r="340" spans="1:8" x14ac:dyDescent="0.2">
      <c r="A340" s="3">
        <f t="shared" ca="1" si="10"/>
        <v>44815</v>
      </c>
      <c r="B340" t="s">
        <v>13</v>
      </c>
      <c r="C340" t="str">
        <f t="shared" si="11"/>
        <v>Napoli</v>
      </c>
      <c r="D340" t="s">
        <v>31</v>
      </c>
      <c r="E340" t="s">
        <v>15</v>
      </c>
      <c r="F340">
        <v>3</v>
      </c>
      <c r="G340" s="10">
        <v>10</v>
      </c>
      <c r="H340" s="10">
        <v>30</v>
      </c>
    </row>
    <row r="341" spans="1:8" x14ac:dyDescent="0.2">
      <c r="A341" s="3">
        <f t="shared" ca="1" si="10"/>
        <v>44822</v>
      </c>
      <c r="B341" t="s">
        <v>33</v>
      </c>
      <c r="C341" t="str">
        <f t="shared" si="11"/>
        <v>Bologna</v>
      </c>
      <c r="D341" t="s">
        <v>8</v>
      </c>
      <c r="E341" t="s">
        <v>32</v>
      </c>
      <c r="F341">
        <v>9</v>
      </c>
      <c r="G341" s="10">
        <v>19</v>
      </c>
      <c r="H341" s="10">
        <v>171</v>
      </c>
    </row>
    <row r="342" spans="1:8" x14ac:dyDescent="0.2">
      <c r="A342" s="3">
        <f t="shared" ca="1" si="10"/>
        <v>44664</v>
      </c>
      <c r="B342" t="s">
        <v>21</v>
      </c>
      <c r="C342" t="str">
        <f t="shared" si="11"/>
        <v>Milano</v>
      </c>
      <c r="D342" t="s">
        <v>30</v>
      </c>
      <c r="E342" t="s">
        <v>32</v>
      </c>
      <c r="F342">
        <v>17</v>
      </c>
      <c r="G342" s="10">
        <v>19</v>
      </c>
      <c r="H342" s="10">
        <v>323</v>
      </c>
    </row>
    <row r="343" spans="1:8" x14ac:dyDescent="0.2">
      <c r="A343" s="3">
        <f t="shared" ca="1" si="10"/>
        <v>44777</v>
      </c>
      <c r="B343" t="s">
        <v>18</v>
      </c>
      <c r="C343" t="str">
        <f t="shared" si="11"/>
        <v>Bologna</v>
      </c>
      <c r="D343" t="s">
        <v>30</v>
      </c>
      <c r="E343" t="s">
        <v>20</v>
      </c>
      <c r="F343">
        <v>24</v>
      </c>
      <c r="G343" s="10">
        <v>2</v>
      </c>
      <c r="H343" s="10">
        <v>48</v>
      </c>
    </row>
    <row r="344" spans="1:8" x14ac:dyDescent="0.2">
      <c r="A344" s="3">
        <f t="shared" ca="1" si="10"/>
        <v>44823</v>
      </c>
      <c r="B344" t="s">
        <v>10</v>
      </c>
      <c r="C344" t="str">
        <f t="shared" si="11"/>
        <v>Bologna</v>
      </c>
      <c r="D344" t="s">
        <v>19</v>
      </c>
      <c r="E344" t="s">
        <v>34</v>
      </c>
      <c r="F344">
        <v>13</v>
      </c>
      <c r="G344" s="10">
        <v>50</v>
      </c>
      <c r="H344" s="10">
        <v>650</v>
      </c>
    </row>
    <row r="345" spans="1:8" x14ac:dyDescent="0.2">
      <c r="A345" s="3">
        <f t="shared" ca="1" si="10"/>
        <v>44733</v>
      </c>
      <c r="B345" t="s">
        <v>33</v>
      </c>
      <c r="C345" t="str">
        <f t="shared" si="11"/>
        <v>Bologna</v>
      </c>
      <c r="D345" t="s">
        <v>26</v>
      </c>
      <c r="E345" t="s">
        <v>9</v>
      </c>
      <c r="F345">
        <v>41</v>
      </c>
      <c r="G345" s="10">
        <v>5</v>
      </c>
      <c r="H345" s="10">
        <v>205</v>
      </c>
    </row>
    <row r="346" spans="1:8" x14ac:dyDescent="0.2">
      <c r="A346" s="3">
        <f t="shared" ca="1" si="10"/>
        <v>44701</v>
      </c>
      <c r="B346" t="s">
        <v>23</v>
      </c>
      <c r="C346" t="str">
        <f t="shared" si="11"/>
        <v>Bari</v>
      </c>
      <c r="D346" t="s">
        <v>11</v>
      </c>
      <c r="E346" t="s">
        <v>32</v>
      </c>
      <c r="F346">
        <v>35</v>
      </c>
      <c r="G346" s="10">
        <v>19</v>
      </c>
      <c r="H346" s="10">
        <v>665</v>
      </c>
    </row>
    <row r="347" spans="1:8" x14ac:dyDescent="0.2">
      <c r="A347" s="3">
        <f t="shared" ca="1" si="10"/>
        <v>44679</v>
      </c>
      <c r="B347" t="s">
        <v>13</v>
      </c>
      <c r="C347" t="str">
        <f t="shared" si="11"/>
        <v>Napoli</v>
      </c>
      <c r="D347" t="s">
        <v>35</v>
      </c>
      <c r="E347" t="s">
        <v>17</v>
      </c>
      <c r="F347">
        <v>18</v>
      </c>
      <c r="G347" s="10">
        <v>11</v>
      </c>
      <c r="H347" s="10">
        <v>198</v>
      </c>
    </row>
    <row r="348" spans="1:8" x14ac:dyDescent="0.2">
      <c r="A348" s="3">
        <f t="shared" ca="1" si="10"/>
        <v>44636</v>
      </c>
      <c r="B348" t="s">
        <v>33</v>
      </c>
      <c r="C348" t="str">
        <f t="shared" si="11"/>
        <v>Bologna</v>
      </c>
      <c r="D348" t="s">
        <v>19</v>
      </c>
      <c r="E348" t="s">
        <v>34</v>
      </c>
      <c r="F348">
        <v>15</v>
      </c>
      <c r="G348" s="10">
        <v>50</v>
      </c>
      <c r="H348" s="10">
        <v>750</v>
      </c>
    </row>
    <row r="349" spans="1:8" x14ac:dyDescent="0.2">
      <c r="A349" s="3">
        <f t="shared" ca="1" si="10"/>
        <v>44582</v>
      </c>
      <c r="B349" t="s">
        <v>33</v>
      </c>
      <c r="C349" t="str">
        <f t="shared" si="11"/>
        <v>Bologna</v>
      </c>
      <c r="D349" t="s">
        <v>28</v>
      </c>
      <c r="E349" t="s">
        <v>20</v>
      </c>
      <c r="F349">
        <v>2</v>
      </c>
      <c r="G349" s="10">
        <v>2</v>
      </c>
      <c r="H349" s="10">
        <v>4</v>
      </c>
    </row>
    <row r="350" spans="1:8" x14ac:dyDescent="0.2">
      <c r="A350" s="3">
        <f t="shared" ca="1" si="10"/>
        <v>44766</v>
      </c>
      <c r="B350" t="s">
        <v>33</v>
      </c>
      <c r="C350" t="str">
        <f t="shared" si="11"/>
        <v>Bologna</v>
      </c>
      <c r="D350" t="s">
        <v>19</v>
      </c>
      <c r="E350" t="s">
        <v>12</v>
      </c>
      <c r="F350">
        <v>32</v>
      </c>
      <c r="G350" s="10">
        <v>25</v>
      </c>
      <c r="H350" s="10">
        <v>800</v>
      </c>
    </row>
    <row r="351" spans="1:8" x14ac:dyDescent="0.2">
      <c r="A351" s="3">
        <f t="shared" ca="1" si="10"/>
        <v>44830</v>
      </c>
      <c r="B351" t="s">
        <v>21</v>
      </c>
      <c r="C351" t="str">
        <f t="shared" si="11"/>
        <v>Milano</v>
      </c>
      <c r="D351" t="s">
        <v>31</v>
      </c>
      <c r="E351" t="s">
        <v>25</v>
      </c>
      <c r="F351">
        <v>16</v>
      </c>
      <c r="G351" s="10">
        <v>15</v>
      </c>
      <c r="H351" s="10">
        <v>240</v>
      </c>
    </row>
    <row r="352" spans="1:8" x14ac:dyDescent="0.2">
      <c r="A352" s="3">
        <f t="shared" ca="1" si="10"/>
        <v>44750</v>
      </c>
      <c r="B352" t="s">
        <v>10</v>
      </c>
      <c r="C352" t="str">
        <f t="shared" si="11"/>
        <v>Bologna</v>
      </c>
      <c r="D352" t="s">
        <v>31</v>
      </c>
      <c r="E352" t="s">
        <v>20</v>
      </c>
      <c r="F352">
        <v>37</v>
      </c>
      <c r="G352" s="10">
        <v>2</v>
      </c>
      <c r="H352" s="10">
        <v>74</v>
      </c>
    </row>
    <row r="353" spans="1:8" x14ac:dyDescent="0.2">
      <c r="A353" s="3">
        <f t="shared" ca="1" si="10"/>
        <v>44584</v>
      </c>
      <c r="B353" t="s">
        <v>23</v>
      </c>
      <c r="C353" t="str">
        <f t="shared" si="11"/>
        <v>Bari</v>
      </c>
      <c r="D353" t="s">
        <v>22</v>
      </c>
      <c r="E353" t="s">
        <v>17</v>
      </c>
      <c r="F353">
        <v>18</v>
      </c>
      <c r="G353" s="10">
        <v>11</v>
      </c>
      <c r="H353" s="10">
        <v>198</v>
      </c>
    </row>
    <row r="354" spans="1:8" x14ac:dyDescent="0.2">
      <c r="A354" s="3">
        <f t="shared" ca="1" si="10"/>
        <v>44674</v>
      </c>
      <c r="B354" t="s">
        <v>21</v>
      </c>
      <c r="C354" t="str">
        <f t="shared" si="11"/>
        <v>Milano</v>
      </c>
      <c r="D354" t="s">
        <v>35</v>
      </c>
      <c r="E354" t="s">
        <v>12</v>
      </c>
      <c r="F354">
        <v>9</v>
      </c>
      <c r="G354" s="10">
        <v>25</v>
      </c>
      <c r="H354" s="10">
        <v>225</v>
      </c>
    </row>
    <row r="355" spans="1:8" x14ac:dyDescent="0.2">
      <c r="A355" s="3">
        <f t="shared" ca="1" si="10"/>
        <v>44593</v>
      </c>
      <c r="B355" t="s">
        <v>7</v>
      </c>
      <c r="C355" t="str">
        <f t="shared" si="11"/>
        <v>Roma</v>
      </c>
      <c r="D355" t="s">
        <v>35</v>
      </c>
      <c r="E355" t="s">
        <v>34</v>
      </c>
      <c r="F355">
        <v>17</v>
      </c>
      <c r="G355" s="10">
        <v>50</v>
      </c>
      <c r="H355" s="10">
        <v>850</v>
      </c>
    </row>
    <row r="356" spans="1:8" x14ac:dyDescent="0.2">
      <c r="A356" s="3">
        <f t="shared" ca="1" si="10"/>
        <v>44625</v>
      </c>
      <c r="B356" t="s">
        <v>16</v>
      </c>
      <c r="C356" t="str">
        <f t="shared" si="11"/>
        <v>Bologna</v>
      </c>
      <c r="D356" t="s">
        <v>35</v>
      </c>
      <c r="E356" t="s">
        <v>24</v>
      </c>
      <c r="F356">
        <v>7</v>
      </c>
      <c r="G356" s="10">
        <v>8</v>
      </c>
      <c r="H356" s="10">
        <v>56</v>
      </c>
    </row>
    <row r="357" spans="1:8" x14ac:dyDescent="0.2">
      <c r="A357" s="3">
        <f t="shared" ca="1" si="10"/>
        <v>44682</v>
      </c>
      <c r="B357" t="s">
        <v>7</v>
      </c>
      <c r="C357" t="str">
        <f t="shared" si="11"/>
        <v>Roma</v>
      </c>
      <c r="D357" t="s">
        <v>8</v>
      </c>
      <c r="E357" t="s">
        <v>9</v>
      </c>
      <c r="F357">
        <v>42</v>
      </c>
      <c r="G357" s="10">
        <v>5</v>
      </c>
      <c r="H357" s="10">
        <v>210</v>
      </c>
    </row>
    <row r="358" spans="1:8" x14ac:dyDescent="0.2">
      <c r="A358" s="3">
        <f t="shared" ca="1" si="10"/>
        <v>44584</v>
      </c>
      <c r="B358" t="s">
        <v>16</v>
      </c>
      <c r="C358" t="str">
        <f t="shared" si="11"/>
        <v>Bologna</v>
      </c>
      <c r="D358" t="s">
        <v>30</v>
      </c>
      <c r="E358" t="s">
        <v>15</v>
      </c>
      <c r="F358">
        <v>4</v>
      </c>
      <c r="G358" s="10">
        <v>10</v>
      </c>
      <c r="H358" s="10">
        <v>40</v>
      </c>
    </row>
    <row r="359" spans="1:8" x14ac:dyDescent="0.2">
      <c r="A359" s="3">
        <f t="shared" ca="1" si="10"/>
        <v>44716</v>
      </c>
      <c r="B359" t="s">
        <v>10</v>
      </c>
      <c r="C359" t="str">
        <f t="shared" si="11"/>
        <v>Bologna</v>
      </c>
      <c r="D359" t="s">
        <v>8</v>
      </c>
      <c r="E359" t="s">
        <v>24</v>
      </c>
      <c r="F359">
        <v>5</v>
      </c>
      <c r="G359" s="10">
        <v>8</v>
      </c>
      <c r="H359" s="10">
        <v>40</v>
      </c>
    </row>
    <row r="360" spans="1:8" x14ac:dyDescent="0.2">
      <c r="A360" s="3">
        <f t="shared" ca="1" si="10"/>
        <v>44738</v>
      </c>
      <c r="B360" t="s">
        <v>21</v>
      </c>
      <c r="C360" t="str">
        <f t="shared" si="11"/>
        <v>Milano</v>
      </c>
      <c r="D360" t="s">
        <v>19</v>
      </c>
      <c r="E360" t="s">
        <v>15</v>
      </c>
      <c r="F360">
        <v>28</v>
      </c>
      <c r="G360" s="10">
        <v>10</v>
      </c>
      <c r="H360" s="10">
        <v>280</v>
      </c>
    </row>
    <row r="361" spans="1:8" x14ac:dyDescent="0.2">
      <c r="A361" s="3">
        <f t="shared" ca="1" si="10"/>
        <v>44577</v>
      </c>
      <c r="B361" t="s">
        <v>29</v>
      </c>
      <c r="C361" t="str">
        <f t="shared" si="11"/>
        <v>Bologna</v>
      </c>
      <c r="D361" t="s">
        <v>35</v>
      </c>
      <c r="E361" t="s">
        <v>32</v>
      </c>
      <c r="F361">
        <v>40</v>
      </c>
      <c r="G361" s="10">
        <v>19</v>
      </c>
      <c r="H361" s="10">
        <v>760</v>
      </c>
    </row>
    <row r="362" spans="1:8" x14ac:dyDescent="0.2">
      <c r="A362" s="3">
        <f t="shared" ca="1" si="10"/>
        <v>44694</v>
      </c>
      <c r="B362" t="s">
        <v>7</v>
      </c>
      <c r="C362" t="str">
        <f t="shared" si="11"/>
        <v>Roma</v>
      </c>
      <c r="D362" t="s">
        <v>28</v>
      </c>
      <c r="E362" t="s">
        <v>24</v>
      </c>
      <c r="F362">
        <v>2</v>
      </c>
      <c r="G362" s="10">
        <v>8</v>
      </c>
      <c r="H362" s="10">
        <v>16</v>
      </c>
    </row>
    <row r="363" spans="1:8" x14ac:dyDescent="0.2">
      <c r="A363" s="3">
        <f t="shared" ca="1" si="10"/>
        <v>44751</v>
      </c>
      <c r="B363" t="s">
        <v>13</v>
      </c>
      <c r="C363" t="str">
        <f t="shared" si="11"/>
        <v>Napoli</v>
      </c>
      <c r="D363" t="s">
        <v>11</v>
      </c>
      <c r="E363" t="s">
        <v>34</v>
      </c>
      <c r="F363">
        <v>34</v>
      </c>
      <c r="G363" s="10">
        <v>50</v>
      </c>
      <c r="H363" s="10">
        <v>1700</v>
      </c>
    </row>
    <row r="364" spans="1:8" x14ac:dyDescent="0.2">
      <c r="A364" s="3">
        <f t="shared" ca="1" si="10"/>
        <v>44738</v>
      </c>
      <c r="B364" t="s">
        <v>33</v>
      </c>
      <c r="C364" t="str">
        <f t="shared" si="11"/>
        <v>Bologna</v>
      </c>
      <c r="D364" t="s">
        <v>30</v>
      </c>
      <c r="E364" t="s">
        <v>27</v>
      </c>
      <c r="F364">
        <v>33</v>
      </c>
      <c r="G364" s="10">
        <v>13</v>
      </c>
      <c r="H364" s="10">
        <v>429</v>
      </c>
    </row>
    <row r="365" spans="1:8" x14ac:dyDescent="0.2">
      <c r="A365" s="3">
        <f t="shared" ca="1" si="10"/>
        <v>44755</v>
      </c>
      <c r="B365" t="s">
        <v>23</v>
      </c>
      <c r="C365" t="str">
        <f t="shared" si="11"/>
        <v>Bari</v>
      </c>
      <c r="D365" t="s">
        <v>19</v>
      </c>
      <c r="E365" t="s">
        <v>24</v>
      </c>
      <c r="F365">
        <v>37</v>
      </c>
      <c r="G365" s="10">
        <v>8</v>
      </c>
      <c r="H365" s="10">
        <v>296</v>
      </c>
    </row>
    <row r="366" spans="1:8" x14ac:dyDescent="0.2">
      <c r="A366" s="3">
        <f t="shared" ca="1" si="10"/>
        <v>44802</v>
      </c>
      <c r="B366" t="s">
        <v>23</v>
      </c>
      <c r="C366" t="str">
        <f t="shared" si="11"/>
        <v>Bari</v>
      </c>
      <c r="D366" t="s">
        <v>8</v>
      </c>
      <c r="E366" t="s">
        <v>17</v>
      </c>
      <c r="F366">
        <v>33</v>
      </c>
      <c r="G366" s="10">
        <v>11</v>
      </c>
      <c r="H366" s="10">
        <v>363</v>
      </c>
    </row>
    <row r="367" spans="1:8" x14ac:dyDescent="0.2">
      <c r="A367" s="3">
        <f t="shared" ca="1" si="10"/>
        <v>44638</v>
      </c>
      <c r="B367" t="s">
        <v>33</v>
      </c>
      <c r="C367" t="str">
        <f t="shared" si="11"/>
        <v>Bologna</v>
      </c>
      <c r="D367" t="s">
        <v>22</v>
      </c>
      <c r="E367" t="s">
        <v>24</v>
      </c>
      <c r="F367">
        <v>2</v>
      </c>
      <c r="G367" s="10">
        <v>8</v>
      </c>
      <c r="H367" s="10">
        <v>16</v>
      </c>
    </row>
    <row r="368" spans="1:8" x14ac:dyDescent="0.2">
      <c r="A368" s="3">
        <f t="shared" ca="1" si="10"/>
        <v>44775</v>
      </c>
      <c r="B368" t="s">
        <v>23</v>
      </c>
      <c r="C368" t="str">
        <f t="shared" si="11"/>
        <v>Bari</v>
      </c>
      <c r="D368" t="s">
        <v>30</v>
      </c>
      <c r="E368" t="s">
        <v>15</v>
      </c>
      <c r="F368">
        <v>18</v>
      </c>
      <c r="G368" s="10">
        <v>10</v>
      </c>
      <c r="H368" s="10">
        <v>180</v>
      </c>
    </row>
    <row r="369" spans="1:8" x14ac:dyDescent="0.2">
      <c r="A369" s="3">
        <f t="shared" ca="1" si="10"/>
        <v>44589</v>
      </c>
      <c r="B369" t="s">
        <v>16</v>
      </c>
      <c r="C369" t="str">
        <f t="shared" si="11"/>
        <v>Bologna</v>
      </c>
      <c r="D369" t="s">
        <v>31</v>
      </c>
      <c r="E369" t="s">
        <v>32</v>
      </c>
      <c r="F369">
        <v>8</v>
      </c>
      <c r="G369" s="10">
        <v>19</v>
      </c>
      <c r="H369" s="10">
        <v>152</v>
      </c>
    </row>
    <row r="370" spans="1:8" x14ac:dyDescent="0.2">
      <c r="A370" s="3">
        <f t="shared" ca="1" si="10"/>
        <v>44568</v>
      </c>
      <c r="B370" t="s">
        <v>16</v>
      </c>
      <c r="C370" t="str">
        <f t="shared" si="11"/>
        <v>Bologna</v>
      </c>
      <c r="D370" t="s">
        <v>28</v>
      </c>
      <c r="E370" t="s">
        <v>27</v>
      </c>
      <c r="F370">
        <v>16</v>
      </c>
      <c r="G370" s="10">
        <v>13</v>
      </c>
      <c r="H370" s="10">
        <v>208</v>
      </c>
    </row>
    <row r="371" spans="1:8" x14ac:dyDescent="0.2">
      <c r="A371" s="3">
        <f t="shared" ca="1" si="10"/>
        <v>44766</v>
      </c>
      <c r="B371" t="s">
        <v>13</v>
      </c>
      <c r="C371" t="str">
        <f t="shared" si="11"/>
        <v>Napoli</v>
      </c>
      <c r="D371" t="s">
        <v>19</v>
      </c>
      <c r="E371" t="s">
        <v>32</v>
      </c>
      <c r="F371">
        <v>28</v>
      </c>
      <c r="G371" s="10">
        <v>19</v>
      </c>
      <c r="H371" s="10">
        <v>532</v>
      </c>
    </row>
    <row r="372" spans="1:8" x14ac:dyDescent="0.2">
      <c r="A372" s="3">
        <f t="shared" ca="1" si="10"/>
        <v>44630</v>
      </c>
      <c r="B372" t="s">
        <v>23</v>
      </c>
      <c r="C372" t="str">
        <f t="shared" si="11"/>
        <v>Bari</v>
      </c>
      <c r="D372" t="s">
        <v>14</v>
      </c>
      <c r="E372" t="s">
        <v>32</v>
      </c>
      <c r="F372">
        <v>44</v>
      </c>
      <c r="G372" s="10">
        <v>19</v>
      </c>
      <c r="H372" s="10">
        <v>836</v>
      </c>
    </row>
    <row r="373" spans="1:8" x14ac:dyDescent="0.2">
      <c r="A373" s="3">
        <f t="shared" ca="1" si="10"/>
        <v>44685</v>
      </c>
      <c r="B373" t="s">
        <v>16</v>
      </c>
      <c r="C373" t="str">
        <f t="shared" si="11"/>
        <v>Bologna</v>
      </c>
      <c r="D373" t="s">
        <v>31</v>
      </c>
      <c r="E373" t="s">
        <v>32</v>
      </c>
      <c r="F373">
        <v>48</v>
      </c>
      <c r="G373" s="10">
        <v>19</v>
      </c>
      <c r="H373" s="10">
        <v>912</v>
      </c>
    </row>
    <row r="374" spans="1:8" x14ac:dyDescent="0.2">
      <c r="A374" s="3">
        <f t="shared" ca="1" si="10"/>
        <v>44789</v>
      </c>
      <c r="B374" t="s">
        <v>10</v>
      </c>
      <c r="C374" t="str">
        <f t="shared" si="11"/>
        <v>Bologna</v>
      </c>
      <c r="D374" t="s">
        <v>14</v>
      </c>
      <c r="E374" t="s">
        <v>27</v>
      </c>
      <c r="F374">
        <v>9</v>
      </c>
      <c r="G374" s="10">
        <v>13</v>
      </c>
      <c r="H374" s="10">
        <v>117</v>
      </c>
    </row>
    <row r="375" spans="1:8" x14ac:dyDescent="0.2">
      <c r="A375" s="3">
        <f t="shared" ca="1" si="10"/>
        <v>44713</v>
      </c>
      <c r="B375" t="s">
        <v>36</v>
      </c>
      <c r="C375" t="str">
        <f t="shared" si="11"/>
        <v>Bologna</v>
      </c>
      <c r="D375" t="s">
        <v>30</v>
      </c>
      <c r="E375" t="s">
        <v>34</v>
      </c>
      <c r="F375">
        <v>43</v>
      </c>
      <c r="G375" s="10">
        <v>50</v>
      </c>
      <c r="H375" s="10">
        <v>2150</v>
      </c>
    </row>
    <row r="376" spans="1:8" x14ac:dyDescent="0.2">
      <c r="A376" s="3">
        <f t="shared" ca="1" si="10"/>
        <v>44700</v>
      </c>
      <c r="B376" t="s">
        <v>16</v>
      </c>
      <c r="C376" t="str">
        <f t="shared" si="11"/>
        <v>Bologna</v>
      </c>
      <c r="D376" t="s">
        <v>11</v>
      </c>
      <c r="E376" t="s">
        <v>25</v>
      </c>
      <c r="F376">
        <v>16</v>
      </c>
      <c r="G376" s="10">
        <v>15</v>
      </c>
      <c r="H376" s="10">
        <v>240</v>
      </c>
    </row>
    <row r="377" spans="1:8" x14ac:dyDescent="0.2">
      <c r="A377" s="3">
        <f t="shared" ca="1" si="10"/>
        <v>44616</v>
      </c>
      <c r="B377" t="s">
        <v>18</v>
      </c>
      <c r="C377" t="str">
        <f t="shared" si="11"/>
        <v>Bologna</v>
      </c>
      <c r="D377" t="s">
        <v>26</v>
      </c>
      <c r="E377" t="s">
        <v>17</v>
      </c>
      <c r="F377">
        <v>27</v>
      </c>
      <c r="G377" s="10">
        <v>11</v>
      </c>
      <c r="H377" s="10">
        <v>297</v>
      </c>
    </row>
    <row r="378" spans="1:8" x14ac:dyDescent="0.2">
      <c r="A378" s="3">
        <f t="shared" ca="1" si="10"/>
        <v>44815</v>
      </c>
      <c r="B378" t="s">
        <v>21</v>
      </c>
      <c r="C378" t="str">
        <f t="shared" si="11"/>
        <v>Milano</v>
      </c>
      <c r="D378" t="s">
        <v>19</v>
      </c>
      <c r="E378" t="s">
        <v>24</v>
      </c>
      <c r="F378">
        <v>23</v>
      </c>
      <c r="G378" s="10">
        <v>8</v>
      </c>
      <c r="H378" s="10">
        <v>184</v>
      </c>
    </row>
    <row r="379" spans="1:8" x14ac:dyDescent="0.2">
      <c r="A379" s="3">
        <f t="shared" ca="1" si="10"/>
        <v>44800</v>
      </c>
      <c r="B379" t="s">
        <v>13</v>
      </c>
      <c r="C379" t="str">
        <f t="shared" si="11"/>
        <v>Napoli</v>
      </c>
      <c r="D379" t="s">
        <v>30</v>
      </c>
      <c r="E379" t="s">
        <v>9</v>
      </c>
      <c r="F379">
        <v>33</v>
      </c>
      <c r="G379" s="10">
        <v>5</v>
      </c>
      <c r="H379" s="10">
        <v>165</v>
      </c>
    </row>
    <row r="380" spans="1:8" x14ac:dyDescent="0.2">
      <c r="A380" s="3">
        <f t="shared" ca="1" si="10"/>
        <v>44588</v>
      </c>
      <c r="B380" t="s">
        <v>21</v>
      </c>
      <c r="C380" t="str">
        <f t="shared" si="11"/>
        <v>Milano</v>
      </c>
      <c r="D380" t="s">
        <v>14</v>
      </c>
      <c r="E380" t="s">
        <v>20</v>
      </c>
      <c r="F380">
        <v>42</v>
      </c>
      <c r="G380" s="10">
        <v>2</v>
      </c>
      <c r="H380" s="10">
        <v>84</v>
      </c>
    </row>
    <row r="381" spans="1:8" x14ac:dyDescent="0.2">
      <c r="A381" s="3">
        <f t="shared" ca="1" si="10"/>
        <v>44651</v>
      </c>
      <c r="B381" t="s">
        <v>23</v>
      </c>
      <c r="C381" t="str">
        <f t="shared" si="11"/>
        <v>Bari</v>
      </c>
      <c r="D381" t="s">
        <v>30</v>
      </c>
      <c r="E381" t="s">
        <v>9</v>
      </c>
      <c r="F381">
        <v>2</v>
      </c>
      <c r="G381" s="10">
        <v>5</v>
      </c>
      <c r="H381" s="10">
        <v>10</v>
      </c>
    </row>
    <row r="382" spans="1:8" x14ac:dyDescent="0.2">
      <c r="A382" s="3">
        <f t="shared" ca="1" si="10"/>
        <v>44729</v>
      </c>
      <c r="B382" t="s">
        <v>23</v>
      </c>
      <c r="C382" t="str">
        <f t="shared" si="11"/>
        <v>Bari</v>
      </c>
      <c r="D382" t="s">
        <v>8</v>
      </c>
      <c r="E382" t="s">
        <v>32</v>
      </c>
      <c r="F382">
        <v>47</v>
      </c>
      <c r="G382" s="10">
        <v>19</v>
      </c>
      <c r="H382" s="10">
        <v>893</v>
      </c>
    </row>
    <row r="383" spans="1:8" x14ac:dyDescent="0.2">
      <c r="A383" s="3">
        <f t="shared" ca="1" si="10"/>
        <v>44661</v>
      </c>
      <c r="B383" t="s">
        <v>13</v>
      </c>
      <c r="C383" t="str">
        <f t="shared" si="11"/>
        <v>Napoli</v>
      </c>
      <c r="D383" t="s">
        <v>35</v>
      </c>
      <c r="E383" t="s">
        <v>15</v>
      </c>
      <c r="F383">
        <v>31</v>
      </c>
      <c r="G383" s="10">
        <v>10</v>
      </c>
      <c r="H383" s="10">
        <v>310</v>
      </c>
    </row>
    <row r="384" spans="1:8" x14ac:dyDescent="0.2">
      <c r="A384" s="3">
        <f t="shared" ca="1" si="10"/>
        <v>44805</v>
      </c>
      <c r="B384" t="s">
        <v>18</v>
      </c>
      <c r="C384" t="str">
        <f t="shared" si="11"/>
        <v>Bologna</v>
      </c>
      <c r="D384" t="s">
        <v>28</v>
      </c>
      <c r="E384" t="s">
        <v>24</v>
      </c>
      <c r="F384">
        <v>16</v>
      </c>
      <c r="G384" s="10">
        <v>8</v>
      </c>
      <c r="H384" s="10">
        <v>128</v>
      </c>
    </row>
    <row r="385" spans="1:8" x14ac:dyDescent="0.2">
      <c r="A385" s="3">
        <f t="shared" ca="1" si="10"/>
        <v>44828</v>
      </c>
      <c r="B385" t="s">
        <v>13</v>
      </c>
      <c r="C385" t="str">
        <f t="shared" si="11"/>
        <v>Napoli</v>
      </c>
      <c r="D385" t="s">
        <v>28</v>
      </c>
      <c r="E385" t="s">
        <v>20</v>
      </c>
      <c r="F385">
        <v>24</v>
      </c>
      <c r="G385" s="10">
        <v>2</v>
      </c>
      <c r="H385" s="10">
        <v>48</v>
      </c>
    </row>
    <row r="386" spans="1:8" x14ac:dyDescent="0.2">
      <c r="A386" s="3">
        <f t="shared" ref="A386:A449" ca="1" si="12">RANDBETWEEN(DATE(2022,1,1),DATE(2022,10,1))</f>
        <v>44730</v>
      </c>
      <c r="B386" t="s">
        <v>7</v>
      </c>
      <c r="C386" t="str">
        <f t="shared" ref="C386:C449" si="13">IF(B386="Store J","Roma",IF(B386="Store C","Milano",IF(B386="Store A","Napoli",IF(B386="Store H","Bari","Bologna"))))</f>
        <v>Roma</v>
      </c>
      <c r="D386" t="s">
        <v>19</v>
      </c>
      <c r="E386" t="s">
        <v>12</v>
      </c>
      <c r="F386">
        <v>42</v>
      </c>
      <c r="G386" s="10">
        <v>25</v>
      </c>
      <c r="H386" s="10">
        <v>1050</v>
      </c>
    </row>
    <row r="387" spans="1:8" x14ac:dyDescent="0.2">
      <c r="A387" s="3">
        <f t="shared" ca="1" si="12"/>
        <v>44826</v>
      </c>
      <c r="B387" t="s">
        <v>16</v>
      </c>
      <c r="C387" t="str">
        <f t="shared" si="13"/>
        <v>Bologna</v>
      </c>
      <c r="D387" t="s">
        <v>11</v>
      </c>
      <c r="E387" t="s">
        <v>17</v>
      </c>
      <c r="F387">
        <v>1</v>
      </c>
      <c r="G387" s="10">
        <v>11</v>
      </c>
      <c r="H387" s="10">
        <v>11</v>
      </c>
    </row>
    <row r="388" spans="1:8" x14ac:dyDescent="0.2">
      <c r="A388" s="3">
        <f t="shared" ca="1" si="12"/>
        <v>44755</v>
      </c>
      <c r="B388" t="s">
        <v>13</v>
      </c>
      <c r="C388" t="str">
        <f t="shared" si="13"/>
        <v>Napoli</v>
      </c>
      <c r="D388" t="s">
        <v>14</v>
      </c>
      <c r="E388" t="s">
        <v>17</v>
      </c>
      <c r="F388">
        <v>37</v>
      </c>
      <c r="G388" s="10">
        <v>11</v>
      </c>
      <c r="H388" s="10">
        <v>407</v>
      </c>
    </row>
    <row r="389" spans="1:8" x14ac:dyDescent="0.2">
      <c r="A389" s="3">
        <f t="shared" ca="1" si="12"/>
        <v>44617</v>
      </c>
      <c r="B389" t="s">
        <v>13</v>
      </c>
      <c r="C389" t="str">
        <f t="shared" si="13"/>
        <v>Napoli</v>
      </c>
      <c r="D389" t="s">
        <v>31</v>
      </c>
      <c r="E389" t="s">
        <v>32</v>
      </c>
      <c r="F389">
        <v>48</v>
      </c>
      <c r="G389" s="10">
        <v>19</v>
      </c>
      <c r="H389" s="10">
        <v>912</v>
      </c>
    </row>
    <row r="390" spans="1:8" x14ac:dyDescent="0.2">
      <c r="A390" s="3">
        <f t="shared" ca="1" si="12"/>
        <v>44662</v>
      </c>
      <c r="B390" t="s">
        <v>36</v>
      </c>
      <c r="C390" t="str">
        <f t="shared" si="13"/>
        <v>Bologna</v>
      </c>
      <c r="D390" t="s">
        <v>31</v>
      </c>
      <c r="E390" t="s">
        <v>15</v>
      </c>
      <c r="F390">
        <v>39</v>
      </c>
      <c r="G390" s="10">
        <v>10</v>
      </c>
      <c r="H390" s="10">
        <v>390</v>
      </c>
    </row>
    <row r="391" spans="1:8" x14ac:dyDescent="0.2">
      <c r="A391" s="3">
        <f t="shared" ca="1" si="12"/>
        <v>44574</v>
      </c>
      <c r="B391" t="s">
        <v>23</v>
      </c>
      <c r="C391" t="str">
        <f t="shared" si="13"/>
        <v>Bari</v>
      </c>
      <c r="D391" t="s">
        <v>8</v>
      </c>
      <c r="E391" t="s">
        <v>9</v>
      </c>
      <c r="F391">
        <v>38</v>
      </c>
      <c r="G391" s="10">
        <v>5</v>
      </c>
      <c r="H391" s="10">
        <v>190</v>
      </c>
    </row>
    <row r="392" spans="1:8" x14ac:dyDescent="0.2">
      <c r="A392" s="3">
        <f t="shared" ca="1" si="12"/>
        <v>44833</v>
      </c>
      <c r="B392" t="s">
        <v>18</v>
      </c>
      <c r="C392" t="str">
        <f t="shared" si="13"/>
        <v>Bologna</v>
      </c>
      <c r="D392" t="s">
        <v>30</v>
      </c>
      <c r="E392" t="s">
        <v>24</v>
      </c>
      <c r="F392">
        <v>11</v>
      </c>
      <c r="G392" s="10">
        <v>8</v>
      </c>
      <c r="H392" s="10">
        <v>88</v>
      </c>
    </row>
    <row r="393" spans="1:8" x14ac:dyDescent="0.2">
      <c r="A393" s="3">
        <f t="shared" ca="1" si="12"/>
        <v>44633</v>
      </c>
      <c r="B393" t="s">
        <v>16</v>
      </c>
      <c r="C393" t="str">
        <f t="shared" si="13"/>
        <v>Bologna</v>
      </c>
      <c r="D393" t="s">
        <v>28</v>
      </c>
      <c r="E393" t="s">
        <v>27</v>
      </c>
      <c r="F393">
        <v>8</v>
      </c>
      <c r="G393" s="10">
        <v>13</v>
      </c>
      <c r="H393" s="10">
        <v>104</v>
      </c>
    </row>
    <row r="394" spans="1:8" x14ac:dyDescent="0.2">
      <c r="A394" s="3">
        <f t="shared" ca="1" si="12"/>
        <v>44564</v>
      </c>
      <c r="B394" t="s">
        <v>16</v>
      </c>
      <c r="C394" t="str">
        <f t="shared" si="13"/>
        <v>Bologna</v>
      </c>
      <c r="D394" t="s">
        <v>35</v>
      </c>
      <c r="E394" t="s">
        <v>27</v>
      </c>
      <c r="F394">
        <v>46</v>
      </c>
      <c r="G394" s="10">
        <v>13</v>
      </c>
      <c r="H394" s="10">
        <v>598</v>
      </c>
    </row>
    <row r="395" spans="1:8" x14ac:dyDescent="0.2">
      <c r="A395" s="3">
        <f t="shared" ca="1" si="12"/>
        <v>44657</v>
      </c>
      <c r="B395" t="s">
        <v>13</v>
      </c>
      <c r="C395" t="str">
        <f t="shared" si="13"/>
        <v>Napoli</v>
      </c>
      <c r="D395" t="s">
        <v>30</v>
      </c>
      <c r="E395" t="s">
        <v>15</v>
      </c>
      <c r="F395">
        <v>10</v>
      </c>
      <c r="G395" s="10">
        <v>10</v>
      </c>
      <c r="H395" s="10">
        <v>100</v>
      </c>
    </row>
    <row r="396" spans="1:8" x14ac:dyDescent="0.2">
      <c r="A396" s="3">
        <f t="shared" ca="1" si="12"/>
        <v>44813</v>
      </c>
      <c r="B396" t="s">
        <v>36</v>
      </c>
      <c r="C396" t="str">
        <f t="shared" si="13"/>
        <v>Bologna</v>
      </c>
      <c r="D396" t="s">
        <v>19</v>
      </c>
      <c r="E396" t="s">
        <v>20</v>
      </c>
      <c r="F396">
        <v>12</v>
      </c>
      <c r="G396" s="10">
        <v>2</v>
      </c>
      <c r="H396" s="10">
        <v>24</v>
      </c>
    </row>
    <row r="397" spans="1:8" x14ac:dyDescent="0.2">
      <c r="A397" s="3">
        <f t="shared" ca="1" si="12"/>
        <v>44784</v>
      </c>
      <c r="B397" t="s">
        <v>21</v>
      </c>
      <c r="C397" t="str">
        <f t="shared" si="13"/>
        <v>Milano</v>
      </c>
      <c r="D397" t="s">
        <v>26</v>
      </c>
      <c r="E397" t="s">
        <v>27</v>
      </c>
      <c r="F397">
        <v>48</v>
      </c>
      <c r="G397" s="10">
        <v>13</v>
      </c>
      <c r="H397" s="10">
        <v>624</v>
      </c>
    </row>
    <row r="398" spans="1:8" x14ac:dyDescent="0.2">
      <c r="A398" s="3">
        <f t="shared" ca="1" si="12"/>
        <v>44780</v>
      </c>
      <c r="B398" t="s">
        <v>16</v>
      </c>
      <c r="C398" t="str">
        <f t="shared" si="13"/>
        <v>Bologna</v>
      </c>
      <c r="D398" t="s">
        <v>22</v>
      </c>
      <c r="E398" t="s">
        <v>20</v>
      </c>
      <c r="F398">
        <v>8</v>
      </c>
      <c r="G398" s="10">
        <v>2</v>
      </c>
      <c r="H398" s="10">
        <v>16</v>
      </c>
    </row>
    <row r="399" spans="1:8" x14ac:dyDescent="0.2">
      <c r="A399" s="3">
        <f t="shared" ca="1" si="12"/>
        <v>44759</v>
      </c>
      <c r="B399" t="s">
        <v>29</v>
      </c>
      <c r="C399" t="str">
        <f t="shared" si="13"/>
        <v>Bologna</v>
      </c>
      <c r="D399" t="s">
        <v>28</v>
      </c>
      <c r="E399" t="s">
        <v>17</v>
      </c>
      <c r="F399">
        <v>30</v>
      </c>
      <c r="G399" s="10">
        <v>11</v>
      </c>
      <c r="H399" s="10">
        <v>330</v>
      </c>
    </row>
    <row r="400" spans="1:8" x14ac:dyDescent="0.2">
      <c r="A400" s="3">
        <f t="shared" ca="1" si="12"/>
        <v>44832</v>
      </c>
      <c r="B400" t="s">
        <v>10</v>
      </c>
      <c r="C400" t="str">
        <f t="shared" si="13"/>
        <v>Bologna</v>
      </c>
      <c r="D400" t="s">
        <v>14</v>
      </c>
      <c r="E400" t="s">
        <v>25</v>
      </c>
      <c r="F400">
        <v>18</v>
      </c>
      <c r="G400" s="10">
        <v>15</v>
      </c>
      <c r="H400" s="10">
        <v>270</v>
      </c>
    </row>
    <row r="401" spans="1:8" x14ac:dyDescent="0.2">
      <c r="A401" s="3">
        <f t="shared" ca="1" si="12"/>
        <v>44812</v>
      </c>
      <c r="B401" t="s">
        <v>33</v>
      </c>
      <c r="C401" t="str">
        <f t="shared" si="13"/>
        <v>Bologna</v>
      </c>
      <c r="D401" t="s">
        <v>28</v>
      </c>
      <c r="E401" t="s">
        <v>32</v>
      </c>
      <c r="F401">
        <v>13</v>
      </c>
      <c r="G401" s="10">
        <v>19</v>
      </c>
      <c r="H401" s="10">
        <v>247</v>
      </c>
    </row>
    <row r="402" spans="1:8" x14ac:dyDescent="0.2">
      <c r="A402" s="3">
        <f t="shared" ca="1" si="12"/>
        <v>44806</v>
      </c>
      <c r="B402" t="s">
        <v>13</v>
      </c>
      <c r="C402" t="str">
        <f t="shared" si="13"/>
        <v>Napoli</v>
      </c>
      <c r="D402" t="s">
        <v>22</v>
      </c>
      <c r="E402" t="s">
        <v>15</v>
      </c>
      <c r="F402">
        <v>18</v>
      </c>
      <c r="G402" s="10">
        <v>10</v>
      </c>
      <c r="H402" s="10">
        <v>180</v>
      </c>
    </row>
    <row r="403" spans="1:8" x14ac:dyDescent="0.2">
      <c r="A403" s="3">
        <f t="shared" ca="1" si="12"/>
        <v>44601</v>
      </c>
      <c r="B403" t="s">
        <v>18</v>
      </c>
      <c r="C403" t="str">
        <f t="shared" si="13"/>
        <v>Bologna</v>
      </c>
      <c r="D403" t="s">
        <v>26</v>
      </c>
      <c r="E403" t="s">
        <v>9</v>
      </c>
      <c r="F403">
        <v>44</v>
      </c>
      <c r="G403" s="10">
        <v>5</v>
      </c>
      <c r="H403" s="10">
        <v>220</v>
      </c>
    </row>
    <row r="404" spans="1:8" x14ac:dyDescent="0.2">
      <c r="A404" s="3">
        <f t="shared" ca="1" si="12"/>
        <v>44629</v>
      </c>
      <c r="B404" t="s">
        <v>21</v>
      </c>
      <c r="C404" t="str">
        <f t="shared" si="13"/>
        <v>Milano</v>
      </c>
      <c r="D404" t="s">
        <v>30</v>
      </c>
      <c r="E404" t="s">
        <v>20</v>
      </c>
      <c r="F404">
        <v>23</v>
      </c>
      <c r="G404" s="10">
        <v>2</v>
      </c>
      <c r="H404" s="10">
        <v>46</v>
      </c>
    </row>
    <row r="405" spans="1:8" x14ac:dyDescent="0.2">
      <c r="A405" s="3">
        <f t="shared" ca="1" si="12"/>
        <v>44718</v>
      </c>
      <c r="B405" t="s">
        <v>29</v>
      </c>
      <c r="C405" t="str">
        <f t="shared" si="13"/>
        <v>Bologna</v>
      </c>
      <c r="D405" t="s">
        <v>26</v>
      </c>
      <c r="E405" t="s">
        <v>17</v>
      </c>
      <c r="F405">
        <v>46</v>
      </c>
      <c r="G405" s="10">
        <v>11</v>
      </c>
      <c r="H405" s="10">
        <v>506</v>
      </c>
    </row>
    <row r="406" spans="1:8" x14ac:dyDescent="0.2">
      <c r="A406" s="3">
        <f t="shared" ca="1" si="12"/>
        <v>44734</v>
      </c>
      <c r="B406" t="s">
        <v>29</v>
      </c>
      <c r="C406" t="str">
        <f t="shared" si="13"/>
        <v>Bologna</v>
      </c>
      <c r="D406" t="s">
        <v>8</v>
      </c>
      <c r="E406" t="s">
        <v>20</v>
      </c>
      <c r="F406">
        <v>6</v>
      </c>
      <c r="G406" s="10">
        <v>2</v>
      </c>
      <c r="H406" s="10">
        <v>12</v>
      </c>
    </row>
    <row r="407" spans="1:8" x14ac:dyDescent="0.2">
      <c r="A407" s="3">
        <f t="shared" ca="1" si="12"/>
        <v>44621</v>
      </c>
      <c r="B407" t="s">
        <v>16</v>
      </c>
      <c r="C407" t="str">
        <f t="shared" si="13"/>
        <v>Bologna</v>
      </c>
      <c r="D407" t="s">
        <v>31</v>
      </c>
      <c r="E407" t="s">
        <v>15</v>
      </c>
      <c r="F407">
        <v>28</v>
      </c>
      <c r="G407" s="10">
        <v>10</v>
      </c>
      <c r="H407" s="10">
        <v>280</v>
      </c>
    </row>
    <row r="408" spans="1:8" x14ac:dyDescent="0.2">
      <c r="A408" s="3">
        <f t="shared" ca="1" si="12"/>
        <v>44596</v>
      </c>
      <c r="B408" t="s">
        <v>36</v>
      </c>
      <c r="C408" t="str">
        <f t="shared" si="13"/>
        <v>Bologna</v>
      </c>
      <c r="D408" t="s">
        <v>35</v>
      </c>
      <c r="E408" t="s">
        <v>17</v>
      </c>
      <c r="F408">
        <v>16</v>
      </c>
      <c r="G408" s="10">
        <v>11</v>
      </c>
      <c r="H408" s="10">
        <v>176</v>
      </c>
    </row>
    <row r="409" spans="1:8" x14ac:dyDescent="0.2">
      <c r="A409" s="3">
        <f t="shared" ca="1" si="12"/>
        <v>44588</v>
      </c>
      <c r="B409" t="s">
        <v>13</v>
      </c>
      <c r="C409" t="str">
        <f t="shared" si="13"/>
        <v>Napoli</v>
      </c>
      <c r="D409" t="s">
        <v>14</v>
      </c>
      <c r="E409" t="s">
        <v>27</v>
      </c>
      <c r="F409">
        <v>22</v>
      </c>
      <c r="G409" s="10">
        <v>13</v>
      </c>
      <c r="H409" s="10">
        <v>286</v>
      </c>
    </row>
    <row r="410" spans="1:8" x14ac:dyDescent="0.2">
      <c r="A410" s="3">
        <f t="shared" ca="1" si="12"/>
        <v>44620</v>
      </c>
      <c r="B410" t="s">
        <v>16</v>
      </c>
      <c r="C410" t="str">
        <f t="shared" si="13"/>
        <v>Bologna</v>
      </c>
      <c r="D410" t="s">
        <v>28</v>
      </c>
      <c r="E410" t="s">
        <v>25</v>
      </c>
      <c r="F410">
        <v>9</v>
      </c>
      <c r="G410" s="10">
        <v>15</v>
      </c>
      <c r="H410" s="10">
        <v>135</v>
      </c>
    </row>
    <row r="411" spans="1:8" x14ac:dyDescent="0.2">
      <c r="A411" s="3">
        <f t="shared" ca="1" si="12"/>
        <v>44710</v>
      </c>
      <c r="B411" t="s">
        <v>33</v>
      </c>
      <c r="C411" t="str">
        <f t="shared" si="13"/>
        <v>Bologna</v>
      </c>
      <c r="D411" t="s">
        <v>30</v>
      </c>
      <c r="E411" t="s">
        <v>34</v>
      </c>
      <c r="F411">
        <v>28</v>
      </c>
      <c r="G411" s="10">
        <v>50</v>
      </c>
      <c r="H411" s="10">
        <v>1400</v>
      </c>
    </row>
    <row r="412" spans="1:8" x14ac:dyDescent="0.2">
      <c r="A412" s="3">
        <f t="shared" ca="1" si="12"/>
        <v>44792</v>
      </c>
      <c r="B412" t="s">
        <v>18</v>
      </c>
      <c r="C412" t="str">
        <f t="shared" si="13"/>
        <v>Bologna</v>
      </c>
      <c r="D412" t="s">
        <v>14</v>
      </c>
      <c r="E412" t="s">
        <v>15</v>
      </c>
      <c r="F412">
        <v>49</v>
      </c>
      <c r="G412" s="10">
        <v>10</v>
      </c>
      <c r="H412" s="10">
        <v>490</v>
      </c>
    </row>
    <row r="413" spans="1:8" x14ac:dyDescent="0.2">
      <c r="A413" s="3">
        <f t="shared" ca="1" si="12"/>
        <v>44735</v>
      </c>
      <c r="B413" t="s">
        <v>23</v>
      </c>
      <c r="C413" t="str">
        <f t="shared" si="13"/>
        <v>Bari</v>
      </c>
      <c r="D413" t="s">
        <v>35</v>
      </c>
      <c r="E413" t="s">
        <v>15</v>
      </c>
      <c r="F413">
        <v>36</v>
      </c>
      <c r="G413" s="10">
        <v>10</v>
      </c>
      <c r="H413" s="10">
        <v>360</v>
      </c>
    </row>
    <row r="414" spans="1:8" x14ac:dyDescent="0.2">
      <c r="A414" s="3">
        <f t="shared" ca="1" si="12"/>
        <v>44790</v>
      </c>
      <c r="B414" t="s">
        <v>36</v>
      </c>
      <c r="C414" t="str">
        <f t="shared" si="13"/>
        <v>Bologna</v>
      </c>
      <c r="D414" t="s">
        <v>22</v>
      </c>
      <c r="E414" t="s">
        <v>15</v>
      </c>
      <c r="F414">
        <v>1</v>
      </c>
      <c r="G414" s="10">
        <v>10</v>
      </c>
      <c r="H414" s="10">
        <v>10</v>
      </c>
    </row>
    <row r="415" spans="1:8" x14ac:dyDescent="0.2">
      <c r="A415" s="3">
        <f t="shared" ca="1" si="12"/>
        <v>44768</v>
      </c>
      <c r="B415" t="s">
        <v>33</v>
      </c>
      <c r="C415" t="str">
        <f t="shared" si="13"/>
        <v>Bologna</v>
      </c>
      <c r="D415" t="s">
        <v>8</v>
      </c>
      <c r="E415" t="s">
        <v>25</v>
      </c>
      <c r="F415">
        <v>6</v>
      </c>
      <c r="G415" s="10">
        <v>15</v>
      </c>
      <c r="H415" s="10">
        <v>90</v>
      </c>
    </row>
    <row r="416" spans="1:8" x14ac:dyDescent="0.2">
      <c r="A416" s="3">
        <f t="shared" ca="1" si="12"/>
        <v>44669</v>
      </c>
      <c r="B416" t="s">
        <v>18</v>
      </c>
      <c r="C416" t="str">
        <f t="shared" si="13"/>
        <v>Bologna</v>
      </c>
      <c r="D416" t="s">
        <v>19</v>
      </c>
      <c r="E416" t="s">
        <v>15</v>
      </c>
      <c r="F416">
        <v>14</v>
      </c>
      <c r="G416" s="10">
        <v>10</v>
      </c>
      <c r="H416" s="10">
        <v>140</v>
      </c>
    </row>
    <row r="417" spans="1:8" x14ac:dyDescent="0.2">
      <c r="A417" s="3">
        <f t="shared" ca="1" si="12"/>
        <v>44806</v>
      </c>
      <c r="B417" t="s">
        <v>10</v>
      </c>
      <c r="C417" t="str">
        <f t="shared" si="13"/>
        <v>Bologna</v>
      </c>
      <c r="D417" t="s">
        <v>28</v>
      </c>
      <c r="E417" t="s">
        <v>12</v>
      </c>
      <c r="F417">
        <v>33</v>
      </c>
      <c r="G417" s="10">
        <v>25</v>
      </c>
      <c r="H417" s="10">
        <v>825</v>
      </c>
    </row>
    <row r="418" spans="1:8" x14ac:dyDescent="0.2">
      <c r="A418" s="3">
        <f t="shared" ca="1" si="12"/>
        <v>44644</v>
      </c>
      <c r="B418" t="s">
        <v>36</v>
      </c>
      <c r="C418" t="str">
        <f t="shared" si="13"/>
        <v>Bologna</v>
      </c>
      <c r="D418" t="s">
        <v>26</v>
      </c>
      <c r="E418" t="s">
        <v>24</v>
      </c>
      <c r="F418">
        <v>13</v>
      </c>
      <c r="G418" s="10">
        <v>8</v>
      </c>
      <c r="H418" s="10">
        <v>104</v>
      </c>
    </row>
    <row r="419" spans="1:8" x14ac:dyDescent="0.2">
      <c r="A419" s="3">
        <f t="shared" ca="1" si="12"/>
        <v>44781</v>
      </c>
      <c r="B419" t="s">
        <v>13</v>
      </c>
      <c r="C419" t="str">
        <f t="shared" si="13"/>
        <v>Napoli</v>
      </c>
      <c r="D419" t="s">
        <v>35</v>
      </c>
      <c r="E419" t="s">
        <v>25</v>
      </c>
      <c r="F419">
        <v>19</v>
      </c>
      <c r="G419" s="10">
        <v>15</v>
      </c>
      <c r="H419" s="10">
        <v>285</v>
      </c>
    </row>
    <row r="420" spans="1:8" x14ac:dyDescent="0.2">
      <c r="A420" s="3">
        <f t="shared" ca="1" si="12"/>
        <v>44604</v>
      </c>
      <c r="B420" t="s">
        <v>36</v>
      </c>
      <c r="C420" t="str">
        <f t="shared" si="13"/>
        <v>Bologna</v>
      </c>
      <c r="D420" t="s">
        <v>8</v>
      </c>
      <c r="E420" t="s">
        <v>34</v>
      </c>
      <c r="F420">
        <v>39</v>
      </c>
      <c r="G420" s="10">
        <v>50</v>
      </c>
      <c r="H420" s="10">
        <v>1950</v>
      </c>
    </row>
    <row r="421" spans="1:8" x14ac:dyDescent="0.2">
      <c r="A421" s="3">
        <f t="shared" ca="1" si="12"/>
        <v>44825</v>
      </c>
      <c r="B421" t="s">
        <v>18</v>
      </c>
      <c r="C421" t="str">
        <f t="shared" si="13"/>
        <v>Bologna</v>
      </c>
      <c r="D421" t="s">
        <v>31</v>
      </c>
      <c r="E421" t="s">
        <v>32</v>
      </c>
      <c r="F421">
        <v>48</v>
      </c>
      <c r="G421" s="10">
        <v>19</v>
      </c>
      <c r="H421" s="10">
        <v>912</v>
      </c>
    </row>
    <row r="422" spans="1:8" x14ac:dyDescent="0.2">
      <c r="A422" s="3">
        <f t="shared" ca="1" si="12"/>
        <v>44714</v>
      </c>
      <c r="B422" t="s">
        <v>10</v>
      </c>
      <c r="C422" t="str">
        <f t="shared" si="13"/>
        <v>Bologna</v>
      </c>
      <c r="D422" t="s">
        <v>31</v>
      </c>
      <c r="E422" t="s">
        <v>32</v>
      </c>
      <c r="F422">
        <v>7</v>
      </c>
      <c r="G422" s="10">
        <v>19</v>
      </c>
      <c r="H422" s="10">
        <v>133</v>
      </c>
    </row>
    <row r="423" spans="1:8" x14ac:dyDescent="0.2">
      <c r="A423" s="3">
        <f t="shared" ca="1" si="12"/>
        <v>44749</v>
      </c>
      <c r="B423" t="s">
        <v>33</v>
      </c>
      <c r="C423" t="str">
        <f t="shared" si="13"/>
        <v>Bologna</v>
      </c>
      <c r="D423" t="s">
        <v>28</v>
      </c>
      <c r="E423" t="s">
        <v>34</v>
      </c>
      <c r="F423">
        <v>36</v>
      </c>
      <c r="G423" s="10">
        <v>50</v>
      </c>
      <c r="H423" s="10">
        <v>1800</v>
      </c>
    </row>
    <row r="424" spans="1:8" x14ac:dyDescent="0.2">
      <c r="A424" s="3">
        <f t="shared" ca="1" si="12"/>
        <v>44781</v>
      </c>
      <c r="B424" t="s">
        <v>36</v>
      </c>
      <c r="C424" t="str">
        <f t="shared" si="13"/>
        <v>Bologna</v>
      </c>
      <c r="D424" t="s">
        <v>30</v>
      </c>
      <c r="E424" t="s">
        <v>27</v>
      </c>
      <c r="F424">
        <v>24</v>
      </c>
      <c r="G424" s="10">
        <v>13</v>
      </c>
      <c r="H424" s="10">
        <v>312</v>
      </c>
    </row>
    <row r="425" spans="1:8" x14ac:dyDescent="0.2">
      <c r="A425" s="3">
        <f t="shared" ca="1" si="12"/>
        <v>44567</v>
      </c>
      <c r="B425" t="s">
        <v>23</v>
      </c>
      <c r="C425" t="str">
        <f t="shared" si="13"/>
        <v>Bari</v>
      </c>
      <c r="D425" t="s">
        <v>14</v>
      </c>
      <c r="E425" t="s">
        <v>27</v>
      </c>
      <c r="F425">
        <v>36</v>
      </c>
      <c r="G425" s="10">
        <v>13</v>
      </c>
      <c r="H425" s="10">
        <v>468</v>
      </c>
    </row>
    <row r="426" spans="1:8" x14ac:dyDescent="0.2">
      <c r="A426" s="3">
        <f t="shared" ca="1" si="12"/>
        <v>44698</v>
      </c>
      <c r="B426" t="s">
        <v>33</v>
      </c>
      <c r="C426" t="str">
        <f t="shared" si="13"/>
        <v>Bologna</v>
      </c>
      <c r="D426" t="s">
        <v>26</v>
      </c>
      <c r="E426" t="s">
        <v>9</v>
      </c>
      <c r="F426">
        <v>13</v>
      </c>
      <c r="G426" s="10">
        <v>5</v>
      </c>
      <c r="H426" s="10">
        <v>65</v>
      </c>
    </row>
    <row r="427" spans="1:8" x14ac:dyDescent="0.2">
      <c r="A427" s="3">
        <f t="shared" ca="1" si="12"/>
        <v>44749</v>
      </c>
      <c r="B427" t="s">
        <v>7</v>
      </c>
      <c r="C427" t="str">
        <f t="shared" si="13"/>
        <v>Roma</v>
      </c>
      <c r="D427" t="s">
        <v>30</v>
      </c>
      <c r="E427" t="s">
        <v>32</v>
      </c>
      <c r="F427">
        <v>8</v>
      </c>
      <c r="G427" s="10">
        <v>19</v>
      </c>
      <c r="H427" s="10">
        <v>152</v>
      </c>
    </row>
    <row r="428" spans="1:8" x14ac:dyDescent="0.2">
      <c r="A428" s="3">
        <f t="shared" ca="1" si="12"/>
        <v>44744</v>
      </c>
      <c r="B428" t="s">
        <v>23</v>
      </c>
      <c r="C428" t="str">
        <f t="shared" si="13"/>
        <v>Bari</v>
      </c>
      <c r="D428" t="s">
        <v>35</v>
      </c>
      <c r="E428" t="s">
        <v>12</v>
      </c>
      <c r="F428">
        <v>45</v>
      </c>
      <c r="G428" s="10">
        <v>25</v>
      </c>
      <c r="H428" s="10">
        <v>1125</v>
      </c>
    </row>
    <row r="429" spans="1:8" x14ac:dyDescent="0.2">
      <c r="A429" s="3">
        <f t="shared" ca="1" si="12"/>
        <v>44580</v>
      </c>
      <c r="B429" t="s">
        <v>36</v>
      </c>
      <c r="C429" t="str">
        <f t="shared" si="13"/>
        <v>Bologna</v>
      </c>
      <c r="D429" t="s">
        <v>28</v>
      </c>
      <c r="E429" t="s">
        <v>27</v>
      </c>
      <c r="F429">
        <v>23</v>
      </c>
      <c r="G429" s="10">
        <v>13</v>
      </c>
      <c r="H429" s="10">
        <v>299</v>
      </c>
    </row>
    <row r="430" spans="1:8" x14ac:dyDescent="0.2">
      <c r="A430" s="3">
        <f t="shared" ca="1" si="12"/>
        <v>44706</v>
      </c>
      <c r="B430" t="s">
        <v>13</v>
      </c>
      <c r="C430" t="str">
        <f t="shared" si="13"/>
        <v>Napoli</v>
      </c>
      <c r="D430" t="s">
        <v>22</v>
      </c>
      <c r="E430" t="s">
        <v>9</v>
      </c>
      <c r="F430">
        <v>33</v>
      </c>
      <c r="G430" s="10">
        <v>5</v>
      </c>
      <c r="H430" s="10">
        <v>165</v>
      </c>
    </row>
    <row r="431" spans="1:8" x14ac:dyDescent="0.2">
      <c r="A431" s="3">
        <f t="shared" ca="1" si="12"/>
        <v>44681</v>
      </c>
      <c r="B431" t="s">
        <v>29</v>
      </c>
      <c r="C431" t="str">
        <f t="shared" si="13"/>
        <v>Bologna</v>
      </c>
      <c r="D431" t="s">
        <v>14</v>
      </c>
      <c r="E431" t="s">
        <v>25</v>
      </c>
      <c r="F431">
        <v>44</v>
      </c>
      <c r="G431" s="10">
        <v>15</v>
      </c>
      <c r="H431" s="10">
        <v>660</v>
      </c>
    </row>
    <row r="432" spans="1:8" x14ac:dyDescent="0.2">
      <c r="A432" s="3">
        <f t="shared" ca="1" si="12"/>
        <v>44800</v>
      </c>
      <c r="B432" t="s">
        <v>29</v>
      </c>
      <c r="C432" t="str">
        <f t="shared" si="13"/>
        <v>Bologna</v>
      </c>
      <c r="D432" t="s">
        <v>31</v>
      </c>
      <c r="E432" t="s">
        <v>17</v>
      </c>
      <c r="F432">
        <v>41</v>
      </c>
      <c r="G432" s="10">
        <v>11</v>
      </c>
      <c r="H432" s="10">
        <v>451</v>
      </c>
    </row>
    <row r="433" spans="1:8" x14ac:dyDescent="0.2">
      <c r="A433" s="3">
        <f t="shared" ca="1" si="12"/>
        <v>44814</v>
      </c>
      <c r="B433" t="s">
        <v>21</v>
      </c>
      <c r="C433" t="str">
        <f t="shared" si="13"/>
        <v>Milano</v>
      </c>
      <c r="D433" t="s">
        <v>22</v>
      </c>
      <c r="E433" t="s">
        <v>24</v>
      </c>
      <c r="F433">
        <v>11</v>
      </c>
      <c r="G433" s="10">
        <v>8</v>
      </c>
      <c r="H433" s="10">
        <v>88</v>
      </c>
    </row>
    <row r="434" spans="1:8" x14ac:dyDescent="0.2">
      <c r="A434" s="3">
        <f t="shared" ca="1" si="12"/>
        <v>44794</v>
      </c>
      <c r="B434" t="s">
        <v>21</v>
      </c>
      <c r="C434" t="str">
        <f t="shared" si="13"/>
        <v>Milano</v>
      </c>
      <c r="D434" t="s">
        <v>30</v>
      </c>
      <c r="E434" t="s">
        <v>9</v>
      </c>
      <c r="F434">
        <v>42</v>
      </c>
      <c r="G434" s="10">
        <v>5</v>
      </c>
      <c r="H434" s="10">
        <v>210</v>
      </c>
    </row>
    <row r="435" spans="1:8" x14ac:dyDescent="0.2">
      <c r="A435" s="3">
        <f t="shared" ca="1" si="12"/>
        <v>44835</v>
      </c>
      <c r="B435" t="s">
        <v>29</v>
      </c>
      <c r="C435" t="str">
        <f t="shared" si="13"/>
        <v>Bologna</v>
      </c>
      <c r="D435" t="s">
        <v>22</v>
      </c>
      <c r="E435" t="s">
        <v>32</v>
      </c>
      <c r="F435">
        <v>47</v>
      </c>
      <c r="G435" s="10">
        <v>19</v>
      </c>
      <c r="H435" s="10">
        <v>893</v>
      </c>
    </row>
    <row r="436" spans="1:8" x14ac:dyDescent="0.2">
      <c r="A436" s="3">
        <f t="shared" ca="1" si="12"/>
        <v>44730</v>
      </c>
      <c r="B436" t="s">
        <v>23</v>
      </c>
      <c r="C436" t="str">
        <f t="shared" si="13"/>
        <v>Bari</v>
      </c>
      <c r="D436" t="s">
        <v>35</v>
      </c>
      <c r="E436" t="s">
        <v>27</v>
      </c>
      <c r="F436">
        <v>35</v>
      </c>
      <c r="G436" s="10">
        <v>13</v>
      </c>
      <c r="H436" s="10">
        <v>455</v>
      </c>
    </row>
    <row r="437" spans="1:8" x14ac:dyDescent="0.2">
      <c r="A437" s="3">
        <f t="shared" ca="1" si="12"/>
        <v>44623</v>
      </c>
      <c r="B437" t="s">
        <v>33</v>
      </c>
      <c r="C437" t="str">
        <f t="shared" si="13"/>
        <v>Bologna</v>
      </c>
      <c r="D437" t="s">
        <v>14</v>
      </c>
      <c r="E437" t="s">
        <v>34</v>
      </c>
      <c r="F437">
        <v>11</v>
      </c>
      <c r="G437" s="10">
        <v>50</v>
      </c>
      <c r="H437" s="10">
        <v>550</v>
      </c>
    </row>
    <row r="438" spans="1:8" x14ac:dyDescent="0.2">
      <c r="A438" s="3">
        <f t="shared" ca="1" si="12"/>
        <v>44636</v>
      </c>
      <c r="B438" t="s">
        <v>10</v>
      </c>
      <c r="C438" t="str">
        <f t="shared" si="13"/>
        <v>Bologna</v>
      </c>
      <c r="D438" t="s">
        <v>11</v>
      </c>
      <c r="E438" t="s">
        <v>25</v>
      </c>
      <c r="F438">
        <v>23</v>
      </c>
      <c r="G438" s="10">
        <v>15</v>
      </c>
      <c r="H438" s="10">
        <v>345</v>
      </c>
    </row>
    <row r="439" spans="1:8" x14ac:dyDescent="0.2">
      <c r="A439" s="3">
        <f t="shared" ca="1" si="12"/>
        <v>44732</v>
      </c>
      <c r="B439" t="s">
        <v>21</v>
      </c>
      <c r="C439" t="str">
        <f t="shared" si="13"/>
        <v>Milano</v>
      </c>
      <c r="D439" t="s">
        <v>31</v>
      </c>
      <c r="E439" t="s">
        <v>32</v>
      </c>
      <c r="F439">
        <v>16</v>
      </c>
      <c r="G439" s="10">
        <v>19</v>
      </c>
      <c r="H439" s="10">
        <v>304</v>
      </c>
    </row>
    <row r="440" spans="1:8" x14ac:dyDescent="0.2">
      <c r="A440" s="3">
        <f t="shared" ca="1" si="12"/>
        <v>44627</v>
      </c>
      <c r="B440" t="s">
        <v>33</v>
      </c>
      <c r="C440" t="str">
        <f t="shared" si="13"/>
        <v>Bologna</v>
      </c>
      <c r="D440" t="s">
        <v>35</v>
      </c>
      <c r="E440" t="s">
        <v>25</v>
      </c>
      <c r="F440">
        <v>49</v>
      </c>
      <c r="G440" s="10">
        <v>15</v>
      </c>
      <c r="H440" s="10">
        <v>735</v>
      </c>
    </row>
    <row r="441" spans="1:8" x14ac:dyDescent="0.2">
      <c r="A441" s="3">
        <f t="shared" ca="1" si="12"/>
        <v>44693</v>
      </c>
      <c r="B441" t="s">
        <v>16</v>
      </c>
      <c r="C441" t="str">
        <f t="shared" si="13"/>
        <v>Bologna</v>
      </c>
      <c r="D441" t="s">
        <v>31</v>
      </c>
      <c r="E441" t="s">
        <v>25</v>
      </c>
      <c r="F441">
        <v>21</v>
      </c>
      <c r="G441" s="10">
        <v>15</v>
      </c>
      <c r="H441" s="10">
        <v>315</v>
      </c>
    </row>
    <row r="442" spans="1:8" x14ac:dyDescent="0.2">
      <c r="A442" s="3">
        <f t="shared" ca="1" si="12"/>
        <v>44759</v>
      </c>
      <c r="B442" t="s">
        <v>18</v>
      </c>
      <c r="C442" t="str">
        <f t="shared" si="13"/>
        <v>Bologna</v>
      </c>
      <c r="D442" t="s">
        <v>30</v>
      </c>
      <c r="E442" t="s">
        <v>25</v>
      </c>
      <c r="F442">
        <v>6</v>
      </c>
      <c r="G442" s="10">
        <v>15</v>
      </c>
      <c r="H442" s="10">
        <v>90</v>
      </c>
    </row>
    <row r="443" spans="1:8" x14ac:dyDescent="0.2">
      <c r="A443" s="3">
        <f t="shared" ca="1" si="12"/>
        <v>44715</v>
      </c>
      <c r="B443" t="s">
        <v>21</v>
      </c>
      <c r="C443" t="str">
        <f t="shared" si="13"/>
        <v>Milano</v>
      </c>
      <c r="D443" t="s">
        <v>26</v>
      </c>
      <c r="E443" t="s">
        <v>9</v>
      </c>
      <c r="F443">
        <v>23</v>
      </c>
      <c r="G443" s="10">
        <v>5</v>
      </c>
      <c r="H443" s="10">
        <v>115</v>
      </c>
    </row>
    <row r="444" spans="1:8" x14ac:dyDescent="0.2">
      <c r="A444" s="3">
        <f t="shared" ca="1" si="12"/>
        <v>44612</v>
      </c>
      <c r="B444" t="s">
        <v>29</v>
      </c>
      <c r="C444" t="str">
        <f t="shared" si="13"/>
        <v>Bologna</v>
      </c>
      <c r="D444" t="s">
        <v>11</v>
      </c>
      <c r="E444" t="s">
        <v>34</v>
      </c>
      <c r="F444">
        <v>31</v>
      </c>
      <c r="G444" s="10">
        <v>50</v>
      </c>
      <c r="H444" s="10">
        <v>1550</v>
      </c>
    </row>
    <row r="445" spans="1:8" x14ac:dyDescent="0.2">
      <c r="A445" s="3">
        <f t="shared" ca="1" si="12"/>
        <v>44710</v>
      </c>
      <c r="B445" t="s">
        <v>36</v>
      </c>
      <c r="C445" t="str">
        <f t="shared" si="13"/>
        <v>Bologna</v>
      </c>
      <c r="D445" t="s">
        <v>26</v>
      </c>
      <c r="E445" t="s">
        <v>24</v>
      </c>
      <c r="F445">
        <v>19</v>
      </c>
      <c r="G445" s="10">
        <v>8</v>
      </c>
      <c r="H445" s="10">
        <v>152</v>
      </c>
    </row>
    <row r="446" spans="1:8" x14ac:dyDescent="0.2">
      <c r="A446" s="3">
        <f t="shared" ca="1" si="12"/>
        <v>44562</v>
      </c>
      <c r="B446" t="s">
        <v>21</v>
      </c>
      <c r="C446" t="str">
        <f t="shared" si="13"/>
        <v>Milano</v>
      </c>
      <c r="D446" t="s">
        <v>19</v>
      </c>
      <c r="E446" t="s">
        <v>15</v>
      </c>
      <c r="F446">
        <v>9</v>
      </c>
      <c r="G446" s="10">
        <v>10</v>
      </c>
      <c r="H446" s="10">
        <v>90</v>
      </c>
    </row>
    <row r="447" spans="1:8" x14ac:dyDescent="0.2">
      <c r="A447" s="3">
        <f t="shared" ca="1" si="12"/>
        <v>44674</v>
      </c>
      <c r="B447" t="s">
        <v>23</v>
      </c>
      <c r="C447" t="str">
        <f t="shared" si="13"/>
        <v>Bari</v>
      </c>
      <c r="D447" t="s">
        <v>11</v>
      </c>
      <c r="E447" t="s">
        <v>20</v>
      </c>
      <c r="F447">
        <v>13</v>
      </c>
      <c r="G447" s="10">
        <v>2</v>
      </c>
      <c r="H447" s="10">
        <v>26</v>
      </c>
    </row>
    <row r="448" spans="1:8" x14ac:dyDescent="0.2">
      <c r="A448" s="3">
        <f t="shared" ca="1" si="12"/>
        <v>44703</v>
      </c>
      <c r="B448" t="s">
        <v>10</v>
      </c>
      <c r="C448" t="str">
        <f t="shared" si="13"/>
        <v>Bologna</v>
      </c>
      <c r="D448" t="s">
        <v>26</v>
      </c>
      <c r="E448" t="s">
        <v>32</v>
      </c>
      <c r="F448">
        <v>24</v>
      </c>
      <c r="G448" s="10">
        <v>19</v>
      </c>
      <c r="H448" s="10">
        <v>456</v>
      </c>
    </row>
    <row r="449" spans="1:8" x14ac:dyDescent="0.2">
      <c r="A449" s="3">
        <f t="shared" ca="1" si="12"/>
        <v>44799</v>
      </c>
      <c r="B449" t="s">
        <v>16</v>
      </c>
      <c r="C449" t="str">
        <f t="shared" si="13"/>
        <v>Bologna</v>
      </c>
      <c r="D449" t="s">
        <v>8</v>
      </c>
      <c r="E449" t="s">
        <v>17</v>
      </c>
      <c r="F449">
        <v>21</v>
      </c>
      <c r="G449" s="10">
        <v>11</v>
      </c>
      <c r="H449" s="10">
        <v>231</v>
      </c>
    </row>
    <row r="450" spans="1:8" x14ac:dyDescent="0.2">
      <c r="A450" s="3">
        <f t="shared" ref="A450:A513" ca="1" si="14">RANDBETWEEN(DATE(2022,1,1),DATE(2022,10,1))</f>
        <v>44745</v>
      </c>
      <c r="B450" t="s">
        <v>21</v>
      </c>
      <c r="C450" t="str">
        <f t="shared" ref="C450:C513" si="15">IF(B450="Store J","Roma",IF(B450="Store C","Milano",IF(B450="Store A","Napoli",IF(B450="Store H","Bari","Bologna"))))</f>
        <v>Milano</v>
      </c>
      <c r="D450" t="s">
        <v>31</v>
      </c>
      <c r="E450" t="s">
        <v>32</v>
      </c>
      <c r="F450">
        <v>15</v>
      </c>
      <c r="G450" s="10">
        <v>19</v>
      </c>
      <c r="H450" s="10">
        <v>285</v>
      </c>
    </row>
    <row r="451" spans="1:8" x14ac:dyDescent="0.2">
      <c r="A451" s="3">
        <f t="shared" ca="1" si="14"/>
        <v>44574</v>
      </c>
      <c r="B451" t="s">
        <v>33</v>
      </c>
      <c r="C451" t="str">
        <f t="shared" si="15"/>
        <v>Bologna</v>
      </c>
      <c r="D451" t="s">
        <v>8</v>
      </c>
      <c r="E451" t="s">
        <v>32</v>
      </c>
      <c r="F451">
        <v>1</v>
      </c>
      <c r="G451" s="10">
        <v>19</v>
      </c>
      <c r="H451" s="10">
        <v>19</v>
      </c>
    </row>
    <row r="452" spans="1:8" x14ac:dyDescent="0.2">
      <c r="A452" s="3">
        <f t="shared" ca="1" si="14"/>
        <v>44608</v>
      </c>
      <c r="B452" t="s">
        <v>33</v>
      </c>
      <c r="C452" t="str">
        <f t="shared" si="15"/>
        <v>Bologna</v>
      </c>
      <c r="D452" t="s">
        <v>19</v>
      </c>
      <c r="E452" t="s">
        <v>9</v>
      </c>
      <c r="F452">
        <v>17</v>
      </c>
      <c r="G452" s="10">
        <v>5</v>
      </c>
      <c r="H452" s="10">
        <v>85</v>
      </c>
    </row>
    <row r="453" spans="1:8" x14ac:dyDescent="0.2">
      <c r="A453" s="3">
        <f t="shared" ca="1" si="14"/>
        <v>44629</v>
      </c>
      <c r="B453" t="s">
        <v>10</v>
      </c>
      <c r="C453" t="str">
        <f t="shared" si="15"/>
        <v>Bologna</v>
      </c>
      <c r="D453" t="s">
        <v>11</v>
      </c>
      <c r="E453" t="s">
        <v>15</v>
      </c>
      <c r="F453">
        <v>30</v>
      </c>
      <c r="G453" s="10">
        <v>10</v>
      </c>
      <c r="H453" s="10">
        <v>300</v>
      </c>
    </row>
    <row r="454" spans="1:8" x14ac:dyDescent="0.2">
      <c r="A454" s="3">
        <f t="shared" ca="1" si="14"/>
        <v>44623</v>
      </c>
      <c r="B454" t="s">
        <v>13</v>
      </c>
      <c r="C454" t="str">
        <f t="shared" si="15"/>
        <v>Napoli</v>
      </c>
      <c r="D454" t="s">
        <v>31</v>
      </c>
      <c r="E454" t="s">
        <v>20</v>
      </c>
      <c r="F454">
        <v>34</v>
      </c>
      <c r="G454" s="10">
        <v>2</v>
      </c>
      <c r="H454" s="10">
        <v>68</v>
      </c>
    </row>
    <row r="455" spans="1:8" x14ac:dyDescent="0.2">
      <c r="A455" s="3">
        <f t="shared" ca="1" si="14"/>
        <v>44724</v>
      </c>
      <c r="B455" t="s">
        <v>33</v>
      </c>
      <c r="C455" t="str">
        <f t="shared" si="15"/>
        <v>Bologna</v>
      </c>
      <c r="D455" t="s">
        <v>8</v>
      </c>
      <c r="E455" t="s">
        <v>32</v>
      </c>
      <c r="F455">
        <v>7</v>
      </c>
      <c r="G455" s="10">
        <v>19</v>
      </c>
      <c r="H455" s="10">
        <v>133</v>
      </c>
    </row>
    <row r="456" spans="1:8" x14ac:dyDescent="0.2">
      <c r="A456" s="3">
        <f t="shared" ca="1" si="14"/>
        <v>44666</v>
      </c>
      <c r="B456" t="s">
        <v>36</v>
      </c>
      <c r="C456" t="str">
        <f t="shared" si="15"/>
        <v>Bologna</v>
      </c>
      <c r="D456" t="s">
        <v>11</v>
      </c>
      <c r="E456" t="s">
        <v>15</v>
      </c>
      <c r="F456">
        <v>26</v>
      </c>
      <c r="G456" s="10">
        <v>10</v>
      </c>
      <c r="H456" s="10">
        <v>260</v>
      </c>
    </row>
    <row r="457" spans="1:8" x14ac:dyDescent="0.2">
      <c r="A457" s="3">
        <f t="shared" ca="1" si="14"/>
        <v>44672</v>
      </c>
      <c r="B457" t="s">
        <v>13</v>
      </c>
      <c r="C457" t="str">
        <f t="shared" si="15"/>
        <v>Napoli</v>
      </c>
      <c r="D457" t="s">
        <v>14</v>
      </c>
      <c r="E457" t="s">
        <v>15</v>
      </c>
      <c r="F457">
        <v>17</v>
      </c>
      <c r="G457" s="10">
        <v>10</v>
      </c>
      <c r="H457" s="10">
        <v>170</v>
      </c>
    </row>
    <row r="458" spans="1:8" x14ac:dyDescent="0.2">
      <c r="A458" s="3">
        <f t="shared" ca="1" si="14"/>
        <v>44780</v>
      </c>
      <c r="B458" t="s">
        <v>36</v>
      </c>
      <c r="C458" t="str">
        <f t="shared" si="15"/>
        <v>Bologna</v>
      </c>
      <c r="D458" t="s">
        <v>19</v>
      </c>
      <c r="E458" t="s">
        <v>12</v>
      </c>
      <c r="F458">
        <v>33</v>
      </c>
      <c r="G458" s="10">
        <v>25</v>
      </c>
      <c r="H458" s="10">
        <v>825</v>
      </c>
    </row>
    <row r="459" spans="1:8" x14ac:dyDescent="0.2">
      <c r="A459" s="3">
        <f t="shared" ca="1" si="14"/>
        <v>44641</v>
      </c>
      <c r="B459" t="s">
        <v>33</v>
      </c>
      <c r="C459" t="str">
        <f t="shared" si="15"/>
        <v>Bologna</v>
      </c>
      <c r="D459" t="s">
        <v>19</v>
      </c>
      <c r="E459" t="s">
        <v>17</v>
      </c>
      <c r="F459">
        <v>18</v>
      </c>
      <c r="G459" s="10">
        <v>11</v>
      </c>
      <c r="H459" s="10">
        <v>198</v>
      </c>
    </row>
    <row r="460" spans="1:8" x14ac:dyDescent="0.2">
      <c r="A460" s="3">
        <f t="shared" ca="1" si="14"/>
        <v>44724</v>
      </c>
      <c r="B460" t="s">
        <v>21</v>
      </c>
      <c r="C460" t="str">
        <f t="shared" si="15"/>
        <v>Milano</v>
      </c>
      <c r="D460" t="s">
        <v>28</v>
      </c>
      <c r="E460" t="s">
        <v>15</v>
      </c>
      <c r="F460">
        <v>45</v>
      </c>
      <c r="G460" s="10">
        <v>10</v>
      </c>
      <c r="H460" s="10">
        <v>450</v>
      </c>
    </row>
    <row r="461" spans="1:8" x14ac:dyDescent="0.2">
      <c r="A461" s="3">
        <f t="shared" ca="1" si="14"/>
        <v>44673</v>
      </c>
      <c r="B461" t="s">
        <v>36</v>
      </c>
      <c r="C461" t="str">
        <f t="shared" si="15"/>
        <v>Bologna</v>
      </c>
      <c r="D461" t="s">
        <v>35</v>
      </c>
      <c r="E461" t="s">
        <v>12</v>
      </c>
      <c r="F461">
        <v>29</v>
      </c>
      <c r="G461" s="10">
        <v>25</v>
      </c>
      <c r="H461" s="10">
        <v>725</v>
      </c>
    </row>
    <row r="462" spans="1:8" x14ac:dyDescent="0.2">
      <c r="A462" s="3">
        <f t="shared" ca="1" si="14"/>
        <v>44774</v>
      </c>
      <c r="B462" t="s">
        <v>7</v>
      </c>
      <c r="C462" t="str">
        <f t="shared" si="15"/>
        <v>Roma</v>
      </c>
      <c r="D462" t="s">
        <v>28</v>
      </c>
      <c r="E462" t="s">
        <v>12</v>
      </c>
      <c r="F462">
        <v>50</v>
      </c>
      <c r="G462" s="10">
        <v>25</v>
      </c>
      <c r="H462" s="10">
        <v>1250</v>
      </c>
    </row>
    <row r="463" spans="1:8" x14ac:dyDescent="0.2">
      <c r="A463" s="3">
        <f t="shared" ca="1" si="14"/>
        <v>44605</v>
      </c>
      <c r="B463" t="s">
        <v>13</v>
      </c>
      <c r="C463" t="str">
        <f t="shared" si="15"/>
        <v>Napoli</v>
      </c>
      <c r="D463" t="s">
        <v>31</v>
      </c>
      <c r="E463" t="s">
        <v>12</v>
      </c>
      <c r="F463">
        <v>45</v>
      </c>
      <c r="G463" s="10">
        <v>25</v>
      </c>
      <c r="H463" s="10">
        <v>1125</v>
      </c>
    </row>
    <row r="464" spans="1:8" x14ac:dyDescent="0.2">
      <c r="A464" s="3">
        <f t="shared" ca="1" si="14"/>
        <v>44747</v>
      </c>
      <c r="B464" t="s">
        <v>29</v>
      </c>
      <c r="C464" t="str">
        <f t="shared" si="15"/>
        <v>Bologna</v>
      </c>
      <c r="D464" t="s">
        <v>11</v>
      </c>
      <c r="E464" t="s">
        <v>9</v>
      </c>
      <c r="F464">
        <v>27</v>
      </c>
      <c r="G464" s="10">
        <v>5</v>
      </c>
      <c r="H464" s="10">
        <v>135</v>
      </c>
    </row>
    <row r="465" spans="1:8" x14ac:dyDescent="0.2">
      <c r="A465" s="3">
        <f t="shared" ca="1" si="14"/>
        <v>44630</v>
      </c>
      <c r="B465" t="s">
        <v>16</v>
      </c>
      <c r="C465" t="str">
        <f t="shared" si="15"/>
        <v>Bologna</v>
      </c>
      <c r="D465" t="s">
        <v>22</v>
      </c>
      <c r="E465" t="s">
        <v>24</v>
      </c>
      <c r="F465">
        <v>9</v>
      </c>
      <c r="G465" s="10">
        <v>8</v>
      </c>
      <c r="H465" s="10">
        <v>72</v>
      </c>
    </row>
    <row r="466" spans="1:8" x14ac:dyDescent="0.2">
      <c r="A466" s="3">
        <f t="shared" ca="1" si="14"/>
        <v>44605</v>
      </c>
      <c r="B466" t="s">
        <v>7</v>
      </c>
      <c r="C466" t="str">
        <f t="shared" si="15"/>
        <v>Roma</v>
      </c>
      <c r="D466" t="s">
        <v>31</v>
      </c>
      <c r="E466" t="s">
        <v>20</v>
      </c>
      <c r="F466">
        <v>24</v>
      </c>
      <c r="G466" s="10">
        <v>2</v>
      </c>
      <c r="H466" s="10">
        <v>48</v>
      </c>
    </row>
    <row r="467" spans="1:8" x14ac:dyDescent="0.2">
      <c r="A467" s="3">
        <f t="shared" ca="1" si="14"/>
        <v>44727</v>
      </c>
      <c r="B467" t="s">
        <v>10</v>
      </c>
      <c r="C467" t="str">
        <f t="shared" si="15"/>
        <v>Bologna</v>
      </c>
      <c r="D467" t="s">
        <v>19</v>
      </c>
      <c r="E467" t="s">
        <v>17</v>
      </c>
      <c r="F467">
        <v>20</v>
      </c>
      <c r="G467" s="10">
        <v>11</v>
      </c>
      <c r="H467" s="10">
        <v>220</v>
      </c>
    </row>
    <row r="468" spans="1:8" x14ac:dyDescent="0.2">
      <c r="A468" s="3">
        <f t="shared" ca="1" si="14"/>
        <v>44790</v>
      </c>
      <c r="B468" t="s">
        <v>36</v>
      </c>
      <c r="C468" t="str">
        <f t="shared" si="15"/>
        <v>Bologna</v>
      </c>
      <c r="D468" t="s">
        <v>19</v>
      </c>
      <c r="E468" t="s">
        <v>20</v>
      </c>
      <c r="F468">
        <v>7</v>
      </c>
      <c r="G468" s="10">
        <v>2</v>
      </c>
      <c r="H468" s="10">
        <v>14</v>
      </c>
    </row>
    <row r="469" spans="1:8" x14ac:dyDescent="0.2">
      <c r="A469" s="3">
        <f t="shared" ca="1" si="14"/>
        <v>44704</v>
      </c>
      <c r="B469" t="s">
        <v>7</v>
      </c>
      <c r="C469" t="str">
        <f t="shared" si="15"/>
        <v>Roma</v>
      </c>
      <c r="D469" t="s">
        <v>26</v>
      </c>
      <c r="E469" t="s">
        <v>15</v>
      </c>
      <c r="F469">
        <v>1</v>
      </c>
      <c r="G469" s="10">
        <v>10</v>
      </c>
      <c r="H469" s="10">
        <v>10</v>
      </c>
    </row>
    <row r="470" spans="1:8" x14ac:dyDescent="0.2">
      <c r="A470" s="3">
        <f t="shared" ca="1" si="14"/>
        <v>44696</v>
      </c>
      <c r="B470" t="s">
        <v>23</v>
      </c>
      <c r="C470" t="str">
        <f t="shared" si="15"/>
        <v>Bari</v>
      </c>
      <c r="D470" t="s">
        <v>28</v>
      </c>
      <c r="E470" t="s">
        <v>34</v>
      </c>
      <c r="F470">
        <v>20</v>
      </c>
      <c r="G470" s="10">
        <v>50</v>
      </c>
      <c r="H470" s="10">
        <v>1000</v>
      </c>
    </row>
    <row r="471" spans="1:8" x14ac:dyDescent="0.2">
      <c r="A471" s="3">
        <f t="shared" ca="1" si="14"/>
        <v>44689</v>
      </c>
      <c r="B471" t="s">
        <v>33</v>
      </c>
      <c r="C471" t="str">
        <f t="shared" si="15"/>
        <v>Bologna</v>
      </c>
      <c r="D471" t="s">
        <v>19</v>
      </c>
      <c r="E471" t="s">
        <v>9</v>
      </c>
      <c r="F471">
        <v>12</v>
      </c>
      <c r="G471" s="10">
        <v>5</v>
      </c>
      <c r="H471" s="10">
        <v>60</v>
      </c>
    </row>
    <row r="472" spans="1:8" x14ac:dyDescent="0.2">
      <c r="A472" s="3">
        <f t="shared" ca="1" si="14"/>
        <v>44629</v>
      </c>
      <c r="B472" t="s">
        <v>7</v>
      </c>
      <c r="C472" t="str">
        <f t="shared" si="15"/>
        <v>Roma</v>
      </c>
      <c r="D472" t="s">
        <v>35</v>
      </c>
      <c r="E472" t="s">
        <v>12</v>
      </c>
      <c r="F472">
        <v>34</v>
      </c>
      <c r="G472" s="10">
        <v>25</v>
      </c>
      <c r="H472" s="10">
        <v>850</v>
      </c>
    </row>
    <row r="473" spans="1:8" x14ac:dyDescent="0.2">
      <c r="A473" s="3">
        <f t="shared" ca="1" si="14"/>
        <v>44824</v>
      </c>
      <c r="B473" t="s">
        <v>36</v>
      </c>
      <c r="C473" t="str">
        <f t="shared" si="15"/>
        <v>Bologna</v>
      </c>
      <c r="D473" t="s">
        <v>14</v>
      </c>
      <c r="E473" t="s">
        <v>24</v>
      </c>
      <c r="F473">
        <v>6</v>
      </c>
      <c r="G473" s="10">
        <v>8</v>
      </c>
      <c r="H473" s="10">
        <v>48</v>
      </c>
    </row>
    <row r="474" spans="1:8" x14ac:dyDescent="0.2">
      <c r="A474" s="3">
        <f t="shared" ca="1" si="14"/>
        <v>44608</v>
      </c>
      <c r="B474" t="s">
        <v>33</v>
      </c>
      <c r="C474" t="str">
        <f t="shared" si="15"/>
        <v>Bologna</v>
      </c>
      <c r="D474" t="s">
        <v>28</v>
      </c>
      <c r="E474" t="s">
        <v>24</v>
      </c>
      <c r="F474">
        <v>16</v>
      </c>
      <c r="G474" s="10">
        <v>8</v>
      </c>
      <c r="H474" s="10">
        <v>128</v>
      </c>
    </row>
    <row r="475" spans="1:8" x14ac:dyDescent="0.2">
      <c r="A475" s="3">
        <f t="shared" ca="1" si="14"/>
        <v>44626</v>
      </c>
      <c r="B475" t="s">
        <v>13</v>
      </c>
      <c r="C475" t="str">
        <f t="shared" si="15"/>
        <v>Napoli</v>
      </c>
      <c r="D475" t="s">
        <v>22</v>
      </c>
      <c r="E475" t="s">
        <v>12</v>
      </c>
      <c r="F475">
        <v>29</v>
      </c>
      <c r="G475" s="10">
        <v>25</v>
      </c>
      <c r="H475" s="10">
        <v>725</v>
      </c>
    </row>
    <row r="476" spans="1:8" x14ac:dyDescent="0.2">
      <c r="A476" s="3">
        <f t="shared" ca="1" si="14"/>
        <v>44668</v>
      </c>
      <c r="B476" t="s">
        <v>7</v>
      </c>
      <c r="C476" t="str">
        <f t="shared" si="15"/>
        <v>Roma</v>
      </c>
      <c r="D476" t="s">
        <v>11</v>
      </c>
      <c r="E476" t="s">
        <v>9</v>
      </c>
      <c r="F476">
        <v>26</v>
      </c>
      <c r="G476" s="10">
        <v>5</v>
      </c>
      <c r="H476" s="10">
        <v>130</v>
      </c>
    </row>
    <row r="477" spans="1:8" x14ac:dyDescent="0.2">
      <c r="A477" s="3">
        <f t="shared" ca="1" si="14"/>
        <v>44669</v>
      </c>
      <c r="B477" t="s">
        <v>29</v>
      </c>
      <c r="C477" t="str">
        <f t="shared" si="15"/>
        <v>Bologna</v>
      </c>
      <c r="D477" t="s">
        <v>8</v>
      </c>
      <c r="E477" t="s">
        <v>15</v>
      </c>
      <c r="F477">
        <v>6</v>
      </c>
      <c r="G477" s="10">
        <v>10</v>
      </c>
      <c r="H477" s="10">
        <v>60</v>
      </c>
    </row>
    <row r="478" spans="1:8" x14ac:dyDescent="0.2">
      <c r="A478" s="3">
        <f t="shared" ca="1" si="14"/>
        <v>44696</v>
      </c>
      <c r="B478" t="s">
        <v>18</v>
      </c>
      <c r="C478" t="str">
        <f t="shared" si="15"/>
        <v>Bologna</v>
      </c>
      <c r="D478" t="s">
        <v>31</v>
      </c>
      <c r="E478" t="s">
        <v>9</v>
      </c>
      <c r="F478">
        <v>45</v>
      </c>
      <c r="G478" s="10">
        <v>5</v>
      </c>
      <c r="H478" s="10">
        <v>225</v>
      </c>
    </row>
    <row r="479" spans="1:8" x14ac:dyDescent="0.2">
      <c r="A479" s="3">
        <f t="shared" ca="1" si="14"/>
        <v>44598</v>
      </c>
      <c r="B479" t="s">
        <v>23</v>
      </c>
      <c r="C479" t="str">
        <f t="shared" si="15"/>
        <v>Bari</v>
      </c>
      <c r="D479" t="s">
        <v>35</v>
      </c>
      <c r="E479" t="s">
        <v>25</v>
      </c>
      <c r="F479">
        <v>47</v>
      </c>
      <c r="G479" s="10">
        <v>15</v>
      </c>
      <c r="H479" s="10">
        <v>705</v>
      </c>
    </row>
    <row r="480" spans="1:8" x14ac:dyDescent="0.2">
      <c r="A480" s="3">
        <f t="shared" ca="1" si="14"/>
        <v>44707</v>
      </c>
      <c r="B480" t="s">
        <v>29</v>
      </c>
      <c r="C480" t="str">
        <f t="shared" si="15"/>
        <v>Bologna</v>
      </c>
      <c r="D480" t="s">
        <v>14</v>
      </c>
      <c r="E480" t="s">
        <v>17</v>
      </c>
      <c r="F480">
        <v>39</v>
      </c>
      <c r="G480" s="10">
        <v>11</v>
      </c>
      <c r="H480" s="10">
        <v>429</v>
      </c>
    </row>
    <row r="481" spans="1:8" x14ac:dyDescent="0.2">
      <c r="A481" s="3">
        <f t="shared" ca="1" si="14"/>
        <v>44716</v>
      </c>
      <c r="B481" t="s">
        <v>36</v>
      </c>
      <c r="C481" t="str">
        <f t="shared" si="15"/>
        <v>Bologna</v>
      </c>
      <c r="D481" t="s">
        <v>8</v>
      </c>
      <c r="E481" t="s">
        <v>27</v>
      </c>
      <c r="F481">
        <v>39</v>
      </c>
      <c r="G481" s="10">
        <v>13</v>
      </c>
      <c r="H481" s="10">
        <v>507</v>
      </c>
    </row>
    <row r="482" spans="1:8" x14ac:dyDescent="0.2">
      <c r="A482" s="3">
        <f t="shared" ca="1" si="14"/>
        <v>44739</v>
      </c>
      <c r="B482" t="s">
        <v>36</v>
      </c>
      <c r="C482" t="str">
        <f t="shared" si="15"/>
        <v>Bologna</v>
      </c>
      <c r="D482" t="s">
        <v>28</v>
      </c>
      <c r="E482" t="s">
        <v>20</v>
      </c>
      <c r="F482">
        <v>7</v>
      </c>
      <c r="G482" s="10">
        <v>2</v>
      </c>
      <c r="H482" s="10">
        <v>14</v>
      </c>
    </row>
    <row r="483" spans="1:8" x14ac:dyDescent="0.2">
      <c r="A483" s="3">
        <f t="shared" ca="1" si="14"/>
        <v>44697</v>
      </c>
      <c r="B483" t="s">
        <v>13</v>
      </c>
      <c r="C483" t="str">
        <f t="shared" si="15"/>
        <v>Napoli</v>
      </c>
      <c r="D483" t="s">
        <v>14</v>
      </c>
      <c r="E483" t="s">
        <v>15</v>
      </c>
      <c r="F483">
        <v>3</v>
      </c>
      <c r="G483" s="10">
        <v>10</v>
      </c>
      <c r="H483" s="10">
        <v>30</v>
      </c>
    </row>
    <row r="484" spans="1:8" x14ac:dyDescent="0.2">
      <c r="A484" s="3">
        <f t="shared" ca="1" si="14"/>
        <v>44601</v>
      </c>
      <c r="B484" t="s">
        <v>29</v>
      </c>
      <c r="C484" t="str">
        <f t="shared" si="15"/>
        <v>Bologna</v>
      </c>
      <c r="D484" t="s">
        <v>11</v>
      </c>
      <c r="E484" t="s">
        <v>12</v>
      </c>
      <c r="F484">
        <v>27</v>
      </c>
      <c r="G484" s="10">
        <v>25</v>
      </c>
      <c r="H484" s="10">
        <v>675</v>
      </c>
    </row>
    <row r="485" spans="1:8" x14ac:dyDescent="0.2">
      <c r="A485" s="3">
        <f t="shared" ca="1" si="14"/>
        <v>44760</v>
      </c>
      <c r="B485" t="s">
        <v>29</v>
      </c>
      <c r="C485" t="str">
        <f t="shared" si="15"/>
        <v>Bologna</v>
      </c>
      <c r="D485" t="s">
        <v>35</v>
      </c>
      <c r="E485" t="s">
        <v>25</v>
      </c>
      <c r="F485">
        <v>17</v>
      </c>
      <c r="G485" s="10">
        <v>15</v>
      </c>
      <c r="H485" s="10">
        <v>255</v>
      </c>
    </row>
    <row r="486" spans="1:8" x14ac:dyDescent="0.2">
      <c r="A486" s="3">
        <f t="shared" ca="1" si="14"/>
        <v>44737</v>
      </c>
      <c r="B486" t="s">
        <v>36</v>
      </c>
      <c r="C486" t="str">
        <f t="shared" si="15"/>
        <v>Bologna</v>
      </c>
      <c r="D486" t="s">
        <v>31</v>
      </c>
      <c r="E486" t="s">
        <v>32</v>
      </c>
      <c r="F486">
        <v>47</v>
      </c>
      <c r="G486" s="10">
        <v>19</v>
      </c>
      <c r="H486" s="10">
        <v>893</v>
      </c>
    </row>
    <row r="487" spans="1:8" x14ac:dyDescent="0.2">
      <c r="A487" s="3">
        <f t="shared" ca="1" si="14"/>
        <v>44809</v>
      </c>
      <c r="B487" t="s">
        <v>10</v>
      </c>
      <c r="C487" t="str">
        <f t="shared" si="15"/>
        <v>Bologna</v>
      </c>
      <c r="D487" t="s">
        <v>14</v>
      </c>
      <c r="E487" t="s">
        <v>20</v>
      </c>
      <c r="F487">
        <v>35</v>
      </c>
      <c r="G487" s="10">
        <v>2</v>
      </c>
      <c r="H487" s="10">
        <v>70</v>
      </c>
    </row>
    <row r="488" spans="1:8" x14ac:dyDescent="0.2">
      <c r="A488" s="3">
        <f t="shared" ca="1" si="14"/>
        <v>44664</v>
      </c>
      <c r="B488" t="s">
        <v>23</v>
      </c>
      <c r="C488" t="str">
        <f t="shared" si="15"/>
        <v>Bari</v>
      </c>
      <c r="D488" t="s">
        <v>11</v>
      </c>
      <c r="E488" t="s">
        <v>12</v>
      </c>
      <c r="F488">
        <v>22</v>
      </c>
      <c r="G488" s="10">
        <v>25</v>
      </c>
      <c r="H488" s="10">
        <v>550</v>
      </c>
    </row>
    <row r="489" spans="1:8" x14ac:dyDescent="0.2">
      <c r="A489" s="3">
        <f t="shared" ca="1" si="14"/>
        <v>44755</v>
      </c>
      <c r="B489" t="s">
        <v>18</v>
      </c>
      <c r="C489" t="str">
        <f t="shared" si="15"/>
        <v>Bologna</v>
      </c>
      <c r="D489" t="s">
        <v>14</v>
      </c>
      <c r="E489" t="s">
        <v>15</v>
      </c>
      <c r="F489">
        <v>17</v>
      </c>
      <c r="G489" s="10">
        <v>10</v>
      </c>
      <c r="H489" s="10">
        <v>170</v>
      </c>
    </row>
    <row r="490" spans="1:8" x14ac:dyDescent="0.2">
      <c r="A490" s="3">
        <f t="shared" ca="1" si="14"/>
        <v>44702</v>
      </c>
      <c r="B490" t="s">
        <v>10</v>
      </c>
      <c r="C490" t="str">
        <f t="shared" si="15"/>
        <v>Bologna</v>
      </c>
      <c r="D490" t="s">
        <v>22</v>
      </c>
      <c r="E490" t="s">
        <v>12</v>
      </c>
      <c r="F490">
        <v>10</v>
      </c>
      <c r="G490" s="10">
        <v>25</v>
      </c>
      <c r="H490" s="10">
        <v>250</v>
      </c>
    </row>
    <row r="491" spans="1:8" x14ac:dyDescent="0.2">
      <c r="A491" s="3">
        <f t="shared" ca="1" si="14"/>
        <v>44688</v>
      </c>
      <c r="B491" t="s">
        <v>13</v>
      </c>
      <c r="C491" t="str">
        <f t="shared" si="15"/>
        <v>Napoli</v>
      </c>
      <c r="D491" t="s">
        <v>14</v>
      </c>
      <c r="E491" t="s">
        <v>15</v>
      </c>
      <c r="F491">
        <v>2</v>
      </c>
      <c r="G491" s="10">
        <v>10</v>
      </c>
      <c r="H491" s="10">
        <v>20</v>
      </c>
    </row>
    <row r="492" spans="1:8" x14ac:dyDescent="0.2">
      <c r="A492" s="3">
        <f t="shared" ca="1" si="14"/>
        <v>44805</v>
      </c>
      <c r="B492" t="s">
        <v>18</v>
      </c>
      <c r="C492" t="str">
        <f t="shared" si="15"/>
        <v>Bologna</v>
      </c>
      <c r="D492" t="s">
        <v>30</v>
      </c>
      <c r="E492" t="s">
        <v>32</v>
      </c>
      <c r="F492">
        <v>38</v>
      </c>
      <c r="G492" s="10">
        <v>19</v>
      </c>
      <c r="H492" s="10">
        <v>722</v>
      </c>
    </row>
    <row r="493" spans="1:8" x14ac:dyDescent="0.2">
      <c r="A493" s="3">
        <f t="shared" ca="1" si="14"/>
        <v>44685</v>
      </c>
      <c r="B493" t="s">
        <v>10</v>
      </c>
      <c r="C493" t="str">
        <f t="shared" si="15"/>
        <v>Bologna</v>
      </c>
      <c r="D493" t="s">
        <v>11</v>
      </c>
      <c r="E493" t="s">
        <v>12</v>
      </c>
      <c r="F493">
        <v>15</v>
      </c>
      <c r="G493" s="10">
        <v>25</v>
      </c>
      <c r="H493" s="10">
        <v>375</v>
      </c>
    </row>
    <row r="494" spans="1:8" x14ac:dyDescent="0.2">
      <c r="A494" s="3">
        <f t="shared" ca="1" si="14"/>
        <v>44832</v>
      </c>
      <c r="B494" t="s">
        <v>7</v>
      </c>
      <c r="C494" t="str">
        <f t="shared" si="15"/>
        <v>Roma</v>
      </c>
      <c r="D494" t="s">
        <v>31</v>
      </c>
      <c r="E494" t="s">
        <v>27</v>
      </c>
      <c r="F494">
        <v>42</v>
      </c>
      <c r="G494" s="10">
        <v>13</v>
      </c>
      <c r="H494" s="10">
        <v>546</v>
      </c>
    </row>
    <row r="495" spans="1:8" x14ac:dyDescent="0.2">
      <c r="A495" s="3">
        <f t="shared" ca="1" si="14"/>
        <v>44616</v>
      </c>
      <c r="B495" t="s">
        <v>10</v>
      </c>
      <c r="C495" t="str">
        <f t="shared" si="15"/>
        <v>Bologna</v>
      </c>
      <c r="D495" t="s">
        <v>19</v>
      </c>
      <c r="E495" t="s">
        <v>27</v>
      </c>
      <c r="F495">
        <v>23</v>
      </c>
      <c r="G495" s="10">
        <v>13</v>
      </c>
      <c r="H495" s="10">
        <v>299</v>
      </c>
    </row>
    <row r="496" spans="1:8" x14ac:dyDescent="0.2">
      <c r="A496" s="3">
        <f t="shared" ca="1" si="14"/>
        <v>44634</v>
      </c>
      <c r="B496" t="s">
        <v>21</v>
      </c>
      <c r="C496" t="str">
        <f t="shared" si="15"/>
        <v>Milano</v>
      </c>
      <c r="D496" t="s">
        <v>11</v>
      </c>
      <c r="E496" t="s">
        <v>20</v>
      </c>
      <c r="F496">
        <v>14</v>
      </c>
      <c r="G496" s="10">
        <v>2</v>
      </c>
      <c r="H496" s="10">
        <v>28</v>
      </c>
    </row>
    <row r="497" spans="1:8" x14ac:dyDescent="0.2">
      <c r="A497" s="3">
        <f t="shared" ca="1" si="14"/>
        <v>44730</v>
      </c>
      <c r="B497" t="s">
        <v>16</v>
      </c>
      <c r="C497" t="str">
        <f t="shared" si="15"/>
        <v>Bologna</v>
      </c>
      <c r="D497" t="s">
        <v>19</v>
      </c>
      <c r="E497" t="s">
        <v>9</v>
      </c>
      <c r="F497">
        <v>8</v>
      </c>
      <c r="G497" s="10">
        <v>5</v>
      </c>
      <c r="H497" s="10">
        <v>40</v>
      </c>
    </row>
    <row r="498" spans="1:8" x14ac:dyDescent="0.2">
      <c r="A498" s="3">
        <f t="shared" ca="1" si="14"/>
        <v>44791</v>
      </c>
      <c r="B498" t="s">
        <v>21</v>
      </c>
      <c r="C498" t="str">
        <f t="shared" si="15"/>
        <v>Milano</v>
      </c>
      <c r="D498" t="s">
        <v>30</v>
      </c>
      <c r="E498" t="s">
        <v>34</v>
      </c>
      <c r="F498">
        <v>25</v>
      </c>
      <c r="G498" s="10">
        <v>50</v>
      </c>
      <c r="H498" s="10">
        <v>1250</v>
      </c>
    </row>
    <row r="499" spans="1:8" x14ac:dyDescent="0.2">
      <c r="A499" s="3">
        <f t="shared" ca="1" si="14"/>
        <v>44729</v>
      </c>
      <c r="B499" t="s">
        <v>7</v>
      </c>
      <c r="C499" t="str">
        <f t="shared" si="15"/>
        <v>Roma</v>
      </c>
      <c r="D499" t="s">
        <v>28</v>
      </c>
      <c r="E499" t="s">
        <v>15</v>
      </c>
      <c r="F499">
        <v>50</v>
      </c>
      <c r="G499" s="10">
        <v>10</v>
      </c>
      <c r="H499" s="10">
        <v>500</v>
      </c>
    </row>
    <row r="500" spans="1:8" x14ac:dyDescent="0.2">
      <c r="A500" s="3">
        <f t="shared" ca="1" si="14"/>
        <v>44577</v>
      </c>
      <c r="B500" t="s">
        <v>13</v>
      </c>
      <c r="C500" t="str">
        <f t="shared" si="15"/>
        <v>Napoli</v>
      </c>
      <c r="D500" t="s">
        <v>22</v>
      </c>
      <c r="E500" t="s">
        <v>17</v>
      </c>
      <c r="F500">
        <v>12</v>
      </c>
      <c r="G500" s="10">
        <v>11</v>
      </c>
      <c r="H500" s="10">
        <v>132</v>
      </c>
    </row>
    <row r="501" spans="1:8" x14ac:dyDescent="0.2">
      <c r="A501" s="3">
        <f t="shared" ca="1" si="14"/>
        <v>44674</v>
      </c>
      <c r="B501" t="s">
        <v>21</v>
      </c>
      <c r="C501" t="str">
        <f t="shared" si="15"/>
        <v>Milano</v>
      </c>
      <c r="D501" t="s">
        <v>11</v>
      </c>
      <c r="E501" t="s">
        <v>17</v>
      </c>
      <c r="F501">
        <v>24</v>
      </c>
      <c r="G501" s="10">
        <v>11</v>
      </c>
      <c r="H501" s="10">
        <v>264</v>
      </c>
    </row>
    <row r="502" spans="1:8" x14ac:dyDescent="0.2">
      <c r="A502" s="3">
        <f t="shared" ca="1" si="14"/>
        <v>44810</v>
      </c>
      <c r="B502" t="s">
        <v>16</v>
      </c>
      <c r="C502" t="str">
        <f t="shared" si="15"/>
        <v>Bologna</v>
      </c>
      <c r="D502" t="s">
        <v>11</v>
      </c>
      <c r="E502" t="s">
        <v>12</v>
      </c>
      <c r="F502">
        <v>36</v>
      </c>
      <c r="G502" s="10">
        <v>25</v>
      </c>
      <c r="H502" s="10">
        <v>900</v>
      </c>
    </row>
    <row r="503" spans="1:8" x14ac:dyDescent="0.2">
      <c r="A503" s="3">
        <f t="shared" ca="1" si="14"/>
        <v>44613</v>
      </c>
      <c r="B503" t="s">
        <v>13</v>
      </c>
      <c r="C503" t="str">
        <f t="shared" si="15"/>
        <v>Napoli</v>
      </c>
      <c r="D503" t="s">
        <v>8</v>
      </c>
      <c r="E503" t="s">
        <v>9</v>
      </c>
      <c r="F503">
        <v>31</v>
      </c>
      <c r="G503" s="10">
        <v>5</v>
      </c>
      <c r="H503" s="10">
        <v>155</v>
      </c>
    </row>
    <row r="504" spans="1:8" x14ac:dyDescent="0.2">
      <c r="A504" s="3">
        <f t="shared" ca="1" si="14"/>
        <v>44713</v>
      </c>
      <c r="B504" t="s">
        <v>21</v>
      </c>
      <c r="C504" t="str">
        <f t="shared" si="15"/>
        <v>Milano</v>
      </c>
      <c r="D504" t="s">
        <v>28</v>
      </c>
      <c r="E504" t="s">
        <v>27</v>
      </c>
      <c r="F504">
        <v>38</v>
      </c>
      <c r="G504" s="10">
        <v>13</v>
      </c>
      <c r="H504" s="10">
        <v>494</v>
      </c>
    </row>
    <row r="505" spans="1:8" x14ac:dyDescent="0.2">
      <c r="A505" s="3">
        <f t="shared" ca="1" si="14"/>
        <v>44742</v>
      </c>
      <c r="B505" t="s">
        <v>23</v>
      </c>
      <c r="C505" t="str">
        <f t="shared" si="15"/>
        <v>Bari</v>
      </c>
      <c r="D505" t="s">
        <v>35</v>
      </c>
      <c r="E505" t="s">
        <v>9</v>
      </c>
      <c r="F505">
        <v>42</v>
      </c>
      <c r="G505" s="10">
        <v>5</v>
      </c>
      <c r="H505" s="10">
        <v>210</v>
      </c>
    </row>
    <row r="506" spans="1:8" x14ac:dyDescent="0.2">
      <c r="A506" s="3">
        <f t="shared" ca="1" si="14"/>
        <v>44586</v>
      </c>
      <c r="B506" t="s">
        <v>29</v>
      </c>
      <c r="C506" t="str">
        <f t="shared" si="15"/>
        <v>Bologna</v>
      </c>
      <c r="D506" t="s">
        <v>19</v>
      </c>
      <c r="E506" t="s">
        <v>9</v>
      </c>
      <c r="F506">
        <v>31</v>
      </c>
      <c r="G506" s="10">
        <v>5</v>
      </c>
      <c r="H506" s="10">
        <v>155</v>
      </c>
    </row>
    <row r="507" spans="1:8" x14ac:dyDescent="0.2">
      <c r="A507" s="3">
        <f t="shared" ca="1" si="14"/>
        <v>44767</v>
      </c>
      <c r="B507" t="s">
        <v>23</v>
      </c>
      <c r="C507" t="str">
        <f t="shared" si="15"/>
        <v>Bari</v>
      </c>
      <c r="D507" t="s">
        <v>31</v>
      </c>
      <c r="E507" t="s">
        <v>15</v>
      </c>
      <c r="F507">
        <v>34</v>
      </c>
      <c r="G507" s="10">
        <v>10</v>
      </c>
      <c r="H507" s="10">
        <v>340</v>
      </c>
    </row>
    <row r="508" spans="1:8" x14ac:dyDescent="0.2">
      <c r="A508" s="3">
        <f t="shared" ca="1" si="14"/>
        <v>44614</v>
      </c>
      <c r="B508" t="s">
        <v>33</v>
      </c>
      <c r="C508" t="str">
        <f t="shared" si="15"/>
        <v>Bologna</v>
      </c>
      <c r="D508" t="s">
        <v>26</v>
      </c>
      <c r="E508" t="s">
        <v>20</v>
      </c>
      <c r="F508">
        <v>9</v>
      </c>
      <c r="G508" s="10">
        <v>2</v>
      </c>
      <c r="H508" s="10">
        <v>18</v>
      </c>
    </row>
    <row r="509" spans="1:8" x14ac:dyDescent="0.2">
      <c r="A509" s="3">
        <f t="shared" ca="1" si="14"/>
        <v>44657</v>
      </c>
      <c r="B509" t="s">
        <v>16</v>
      </c>
      <c r="C509" t="str">
        <f t="shared" si="15"/>
        <v>Bologna</v>
      </c>
      <c r="D509" t="s">
        <v>30</v>
      </c>
      <c r="E509" t="s">
        <v>9</v>
      </c>
      <c r="F509">
        <v>1</v>
      </c>
      <c r="G509" s="10">
        <v>5</v>
      </c>
      <c r="H509" s="10">
        <v>5</v>
      </c>
    </row>
    <row r="510" spans="1:8" x14ac:dyDescent="0.2">
      <c r="A510" s="3">
        <f t="shared" ca="1" si="14"/>
        <v>44812</v>
      </c>
      <c r="B510" t="s">
        <v>10</v>
      </c>
      <c r="C510" t="str">
        <f t="shared" si="15"/>
        <v>Bologna</v>
      </c>
      <c r="D510" t="s">
        <v>8</v>
      </c>
      <c r="E510" t="s">
        <v>17</v>
      </c>
      <c r="F510">
        <v>18</v>
      </c>
      <c r="G510" s="10">
        <v>11</v>
      </c>
      <c r="H510" s="10">
        <v>198</v>
      </c>
    </row>
    <row r="511" spans="1:8" x14ac:dyDescent="0.2">
      <c r="A511" s="3">
        <f t="shared" ca="1" si="14"/>
        <v>44732</v>
      </c>
      <c r="B511" t="s">
        <v>23</v>
      </c>
      <c r="C511" t="str">
        <f t="shared" si="15"/>
        <v>Bari</v>
      </c>
      <c r="D511" t="s">
        <v>19</v>
      </c>
      <c r="E511" t="s">
        <v>17</v>
      </c>
      <c r="F511">
        <v>17</v>
      </c>
      <c r="G511" s="10">
        <v>11</v>
      </c>
      <c r="H511" s="10">
        <v>187</v>
      </c>
    </row>
    <row r="512" spans="1:8" x14ac:dyDescent="0.2">
      <c r="A512" s="3">
        <f t="shared" ca="1" si="14"/>
        <v>44756</v>
      </c>
      <c r="B512" t="s">
        <v>16</v>
      </c>
      <c r="C512" t="str">
        <f t="shared" si="15"/>
        <v>Bologna</v>
      </c>
      <c r="D512" t="s">
        <v>22</v>
      </c>
      <c r="E512" t="s">
        <v>15</v>
      </c>
      <c r="F512">
        <v>36</v>
      </c>
      <c r="G512" s="10">
        <v>10</v>
      </c>
      <c r="H512" s="10">
        <v>360</v>
      </c>
    </row>
    <row r="513" spans="1:8" x14ac:dyDescent="0.2">
      <c r="A513" s="3">
        <f t="shared" ca="1" si="14"/>
        <v>44563</v>
      </c>
      <c r="B513" t="s">
        <v>23</v>
      </c>
      <c r="C513" t="str">
        <f t="shared" si="15"/>
        <v>Bari</v>
      </c>
      <c r="D513" t="s">
        <v>11</v>
      </c>
      <c r="E513" t="s">
        <v>20</v>
      </c>
      <c r="F513">
        <v>36</v>
      </c>
      <c r="G513" s="10">
        <v>2</v>
      </c>
      <c r="H513" s="10">
        <v>72</v>
      </c>
    </row>
    <row r="514" spans="1:8" x14ac:dyDescent="0.2">
      <c r="A514" s="3">
        <f t="shared" ref="A514:A577" ca="1" si="16">RANDBETWEEN(DATE(2022,1,1),DATE(2022,10,1))</f>
        <v>44789</v>
      </c>
      <c r="B514" t="s">
        <v>23</v>
      </c>
      <c r="C514" t="str">
        <f t="shared" ref="C514:C577" si="17">IF(B514="Store J","Roma",IF(B514="Store C","Milano",IF(B514="Store A","Napoli",IF(B514="Store H","Bari","Bologna"))))</f>
        <v>Bari</v>
      </c>
      <c r="D514" t="s">
        <v>31</v>
      </c>
      <c r="E514" t="s">
        <v>17</v>
      </c>
      <c r="F514">
        <v>30</v>
      </c>
      <c r="G514" s="10">
        <v>11</v>
      </c>
      <c r="H514" s="10">
        <v>330</v>
      </c>
    </row>
    <row r="515" spans="1:8" x14ac:dyDescent="0.2">
      <c r="A515" s="3">
        <f t="shared" ca="1" si="16"/>
        <v>44835</v>
      </c>
      <c r="B515" t="s">
        <v>29</v>
      </c>
      <c r="C515" t="str">
        <f t="shared" si="17"/>
        <v>Bologna</v>
      </c>
      <c r="D515" t="s">
        <v>14</v>
      </c>
      <c r="E515" t="s">
        <v>32</v>
      </c>
      <c r="F515">
        <v>23</v>
      </c>
      <c r="G515" s="10">
        <v>19</v>
      </c>
      <c r="H515" s="10">
        <v>437</v>
      </c>
    </row>
    <row r="516" spans="1:8" x14ac:dyDescent="0.2">
      <c r="A516" s="3">
        <f t="shared" ca="1" si="16"/>
        <v>44583</v>
      </c>
      <c r="B516" t="s">
        <v>23</v>
      </c>
      <c r="C516" t="str">
        <f t="shared" si="17"/>
        <v>Bari</v>
      </c>
      <c r="D516" t="s">
        <v>8</v>
      </c>
      <c r="E516" t="s">
        <v>15</v>
      </c>
      <c r="F516">
        <v>4</v>
      </c>
      <c r="G516" s="10">
        <v>10</v>
      </c>
      <c r="H516" s="10">
        <v>40</v>
      </c>
    </row>
    <row r="517" spans="1:8" x14ac:dyDescent="0.2">
      <c r="A517" s="3">
        <f t="shared" ca="1" si="16"/>
        <v>44766</v>
      </c>
      <c r="B517" t="s">
        <v>21</v>
      </c>
      <c r="C517" t="str">
        <f t="shared" si="17"/>
        <v>Milano</v>
      </c>
      <c r="D517" t="s">
        <v>11</v>
      </c>
      <c r="E517" t="s">
        <v>9</v>
      </c>
      <c r="F517">
        <v>33</v>
      </c>
      <c r="G517" s="10">
        <v>5</v>
      </c>
      <c r="H517" s="10">
        <v>165</v>
      </c>
    </row>
    <row r="518" spans="1:8" x14ac:dyDescent="0.2">
      <c r="A518" s="3">
        <f t="shared" ca="1" si="16"/>
        <v>44658</v>
      </c>
      <c r="B518" t="s">
        <v>36</v>
      </c>
      <c r="C518" t="str">
        <f t="shared" si="17"/>
        <v>Bologna</v>
      </c>
      <c r="D518" t="s">
        <v>22</v>
      </c>
      <c r="E518" t="s">
        <v>25</v>
      </c>
      <c r="F518">
        <v>37</v>
      </c>
      <c r="G518" s="10">
        <v>15</v>
      </c>
      <c r="H518" s="10">
        <v>555</v>
      </c>
    </row>
    <row r="519" spans="1:8" x14ac:dyDescent="0.2">
      <c r="A519" s="3">
        <f t="shared" ca="1" si="16"/>
        <v>44747</v>
      </c>
      <c r="B519" t="s">
        <v>18</v>
      </c>
      <c r="C519" t="str">
        <f t="shared" si="17"/>
        <v>Bologna</v>
      </c>
      <c r="D519" t="s">
        <v>8</v>
      </c>
      <c r="E519" t="s">
        <v>27</v>
      </c>
      <c r="F519">
        <v>29</v>
      </c>
      <c r="G519" s="10">
        <v>13</v>
      </c>
      <c r="H519" s="10">
        <v>377</v>
      </c>
    </row>
    <row r="520" spans="1:8" x14ac:dyDescent="0.2">
      <c r="A520" s="3">
        <f t="shared" ca="1" si="16"/>
        <v>44593</v>
      </c>
      <c r="B520" t="s">
        <v>23</v>
      </c>
      <c r="C520" t="str">
        <f t="shared" si="17"/>
        <v>Bari</v>
      </c>
      <c r="D520" t="s">
        <v>31</v>
      </c>
      <c r="E520" t="s">
        <v>9</v>
      </c>
      <c r="F520">
        <v>8</v>
      </c>
      <c r="G520" s="10">
        <v>5</v>
      </c>
      <c r="H520" s="10">
        <v>40</v>
      </c>
    </row>
    <row r="521" spans="1:8" x14ac:dyDescent="0.2">
      <c r="A521" s="3">
        <f t="shared" ca="1" si="16"/>
        <v>44602</v>
      </c>
      <c r="B521" t="s">
        <v>36</v>
      </c>
      <c r="C521" t="str">
        <f t="shared" si="17"/>
        <v>Bologna</v>
      </c>
      <c r="D521" t="s">
        <v>8</v>
      </c>
      <c r="E521" t="s">
        <v>27</v>
      </c>
      <c r="F521">
        <v>40</v>
      </c>
      <c r="G521" s="10">
        <v>13</v>
      </c>
      <c r="H521" s="10">
        <v>520</v>
      </c>
    </row>
    <row r="522" spans="1:8" x14ac:dyDescent="0.2">
      <c r="A522" s="3">
        <f t="shared" ca="1" si="16"/>
        <v>44629</v>
      </c>
      <c r="B522" t="s">
        <v>16</v>
      </c>
      <c r="C522" t="str">
        <f t="shared" si="17"/>
        <v>Bologna</v>
      </c>
      <c r="D522" t="s">
        <v>19</v>
      </c>
      <c r="E522" t="s">
        <v>9</v>
      </c>
      <c r="F522">
        <v>19</v>
      </c>
      <c r="G522" s="10">
        <v>5</v>
      </c>
      <c r="H522" s="10">
        <v>95</v>
      </c>
    </row>
    <row r="523" spans="1:8" x14ac:dyDescent="0.2">
      <c r="A523" s="3">
        <f t="shared" ca="1" si="16"/>
        <v>44724</v>
      </c>
      <c r="B523" t="s">
        <v>33</v>
      </c>
      <c r="C523" t="str">
        <f t="shared" si="17"/>
        <v>Bologna</v>
      </c>
      <c r="D523" t="s">
        <v>31</v>
      </c>
      <c r="E523" t="s">
        <v>24</v>
      </c>
      <c r="F523">
        <v>7</v>
      </c>
      <c r="G523" s="10">
        <v>8</v>
      </c>
      <c r="H523" s="10">
        <v>56</v>
      </c>
    </row>
    <row r="524" spans="1:8" x14ac:dyDescent="0.2">
      <c r="A524" s="3">
        <f t="shared" ca="1" si="16"/>
        <v>44668</v>
      </c>
      <c r="B524" t="s">
        <v>33</v>
      </c>
      <c r="C524" t="str">
        <f t="shared" si="17"/>
        <v>Bologna</v>
      </c>
      <c r="D524" t="s">
        <v>22</v>
      </c>
      <c r="E524" t="s">
        <v>34</v>
      </c>
      <c r="F524">
        <v>18</v>
      </c>
      <c r="G524" s="10">
        <v>50</v>
      </c>
      <c r="H524" s="10">
        <v>900</v>
      </c>
    </row>
    <row r="525" spans="1:8" x14ac:dyDescent="0.2">
      <c r="A525" s="3">
        <f t="shared" ca="1" si="16"/>
        <v>44812</v>
      </c>
      <c r="B525" t="s">
        <v>23</v>
      </c>
      <c r="C525" t="str">
        <f t="shared" si="17"/>
        <v>Bari</v>
      </c>
      <c r="D525" t="s">
        <v>11</v>
      </c>
      <c r="E525" t="s">
        <v>27</v>
      </c>
      <c r="F525">
        <v>50</v>
      </c>
      <c r="G525" s="10">
        <v>13</v>
      </c>
      <c r="H525" s="10">
        <v>650</v>
      </c>
    </row>
    <row r="526" spans="1:8" x14ac:dyDescent="0.2">
      <c r="A526" s="3">
        <f t="shared" ca="1" si="16"/>
        <v>44760</v>
      </c>
      <c r="B526" t="s">
        <v>21</v>
      </c>
      <c r="C526" t="str">
        <f t="shared" si="17"/>
        <v>Milano</v>
      </c>
      <c r="D526" t="s">
        <v>22</v>
      </c>
      <c r="E526" t="s">
        <v>25</v>
      </c>
      <c r="F526">
        <v>23</v>
      </c>
      <c r="G526" s="10">
        <v>15</v>
      </c>
      <c r="H526" s="10">
        <v>345</v>
      </c>
    </row>
    <row r="527" spans="1:8" x14ac:dyDescent="0.2">
      <c r="A527" s="3">
        <f t="shared" ca="1" si="16"/>
        <v>44695</v>
      </c>
      <c r="B527" t="s">
        <v>23</v>
      </c>
      <c r="C527" t="str">
        <f t="shared" si="17"/>
        <v>Bari</v>
      </c>
      <c r="D527" t="s">
        <v>35</v>
      </c>
      <c r="E527" t="s">
        <v>25</v>
      </c>
      <c r="F527">
        <v>37</v>
      </c>
      <c r="G527" s="10">
        <v>15</v>
      </c>
      <c r="H527" s="10">
        <v>555</v>
      </c>
    </row>
    <row r="528" spans="1:8" x14ac:dyDescent="0.2">
      <c r="A528" s="3">
        <f t="shared" ca="1" si="16"/>
        <v>44773</v>
      </c>
      <c r="B528" t="s">
        <v>29</v>
      </c>
      <c r="C528" t="str">
        <f t="shared" si="17"/>
        <v>Bologna</v>
      </c>
      <c r="D528" t="s">
        <v>22</v>
      </c>
      <c r="E528" t="s">
        <v>24</v>
      </c>
      <c r="F528">
        <v>24</v>
      </c>
      <c r="G528" s="10">
        <v>8</v>
      </c>
      <c r="H528" s="10">
        <v>192</v>
      </c>
    </row>
    <row r="529" spans="1:8" x14ac:dyDescent="0.2">
      <c r="A529" s="3">
        <f t="shared" ca="1" si="16"/>
        <v>44677</v>
      </c>
      <c r="B529" t="s">
        <v>36</v>
      </c>
      <c r="C529" t="str">
        <f t="shared" si="17"/>
        <v>Bologna</v>
      </c>
      <c r="D529" t="s">
        <v>28</v>
      </c>
      <c r="E529" t="s">
        <v>32</v>
      </c>
      <c r="F529">
        <v>11</v>
      </c>
      <c r="G529" s="10">
        <v>19</v>
      </c>
      <c r="H529" s="10">
        <v>209</v>
      </c>
    </row>
    <row r="530" spans="1:8" x14ac:dyDescent="0.2">
      <c r="A530" s="3">
        <f t="shared" ca="1" si="16"/>
        <v>44688</v>
      </c>
      <c r="B530" t="s">
        <v>13</v>
      </c>
      <c r="C530" t="str">
        <f t="shared" si="17"/>
        <v>Napoli</v>
      </c>
      <c r="D530" t="s">
        <v>22</v>
      </c>
      <c r="E530" t="s">
        <v>15</v>
      </c>
      <c r="F530">
        <v>9</v>
      </c>
      <c r="G530" s="10">
        <v>10</v>
      </c>
      <c r="H530" s="10">
        <v>90</v>
      </c>
    </row>
    <row r="531" spans="1:8" x14ac:dyDescent="0.2">
      <c r="A531" s="3">
        <f t="shared" ca="1" si="16"/>
        <v>44737</v>
      </c>
      <c r="B531" t="s">
        <v>33</v>
      </c>
      <c r="C531" t="str">
        <f t="shared" si="17"/>
        <v>Bologna</v>
      </c>
      <c r="D531" t="s">
        <v>30</v>
      </c>
      <c r="E531" t="s">
        <v>27</v>
      </c>
      <c r="F531">
        <v>9</v>
      </c>
      <c r="G531" s="10">
        <v>13</v>
      </c>
      <c r="H531" s="10">
        <v>117</v>
      </c>
    </row>
    <row r="532" spans="1:8" x14ac:dyDescent="0.2">
      <c r="A532" s="3">
        <f t="shared" ca="1" si="16"/>
        <v>44701</v>
      </c>
      <c r="B532" t="s">
        <v>23</v>
      </c>
      <c r="C532" t="str">
        <f t="shared" si="17"/>
        <v>Bari</v>
      </c>
      <c r="D532" t="s">
        <v>8</v>
      </c>
      <c r="E532" t="s">
        <v>20</v>
      </c>
      <c r="F532">
        <v>36</v>
      </c>
      <c r="G532" s="10">
        <v>2</v>
      </c>
      <c r="H532" s="10">
        <v>72</v>
      </c>
    </row>
    <row r="533" spans="1:8" x14ac:dyDescent="0.2">
      <c r="A533" s="3">
        <f t="shared" ca="1" si="16"/>
        <v>44765</v>
      </c>
      <c r="B533" t="s">
        <v>23</v>
      </c>
      <c r="C533" t="str">
        <f t="shared" si="17"/>
        <v>Bari</v>
      </c>
      <c r="D533" t="s">
        <v>35</v>
      </c>
      <c r="E533" t="s">
        <v>20</v>
      </c>
      <c r="F533">
        <v>6</v>
      </c>
      <c r="G533" s="10">
        <v>2</v>
      </c>
      <c r="H533" s="10">
        <v>12</v>
      </c>
    </row>
    <row r="534" spans="1:8" x14ac:dyDescent="0.2">
      <c r="A534" s="3">
        <f t="shared" ca="1" si="16"/>
        <v>44638</v>
      </c>
      <c r="B534" t="s">
        <v>29</v>
      </c>
      <c r="C534" t="str">
        <f t="shared" si="17"/>
        <v>Bologna</v>
      </c>
      <c r="D534" t="s">
        <v>35</v>
      </c>
      <c r="E534" t="s">
        <v>27</v>
      </c>
      <c r="F534">
        <v>43</v>
      </c>
      <c r="G534" s="10">
        <v>13</v>
      </c>
      <c r="H534" s="10">
        <v>559</v>
      </c>
    </row>
    <row r="535" spans="1:8" x14ac:dyDescent="0.2">
      <c r="A535" s="3">
        <f t="shared" ca="1" si="16"/>
        <v>44622</v>
      </c>
      <c r="B535" t="s">
        <v>16</v>
      </c>
      <c r="C535" t="str">
        <f t="shared" si="17"/>
        <v>Bologna</v>
      </c>
      <c r="D535" t="s">
        <v>11</v>
      </c>
      <c r="E535" t="s">
        <v>34</v>
      </c>
      <c r="F535">
        <v>11</v>
      </c>
      <c r="G535" s="10">
        <v>50</v>
      </c>
      <c r="H535" s="10">
        <v>550</v>
      </c>
    </row>
    <row r="536" spans="1:8" x14ac:dyDescent="0.2">
      <c r="A536" s="3">
        <f t="shared" ca="1" si="16"/>
        <v>44660</v>
      </c>
      <c r="B536" t="s">
        <v>29</v>
      </c>
      <c r="C536" t="str">
        <f t="shared" si="17"/>
        <v>Bologna</v>
      </c>
      <c r="D536" t="s">
        <v>35</v>
      </c>
      <c r="E536" t="s">
        <v>25</v>
      </c>
      <c r="F536">
        <v>7</v>
      </c>
      <c r="G536" s="10">
        <v>15</v>
      </c>
      <c r="H536" s="10">
        <v>105</v>
      </c>
    </row>
    <row r="537" spans="1:8" x14ac:dyDescent="0.2">
      <c r="A537" s="3">
        <f t="shared" ca="1" si="16"/>
        <v>44618</v>
      </c>
      <c r="B537" t="s">
        <v>13</v>
      </c>
      <c r="C537" t="str">
        <f t="shared" si="17"/>
        <v>Napoli</v>
      </c>
      <c r="D537" t="s">
        <v>14</v>
      </c>
      <c r="E537" t="s">
        <v>27</v>
      </c>
      <c r="F537">
        <v>49</v>
      </c>
      <c r="G537" s="10">
        <v>13</v>
      </c>
      <c r="H537" s="10">
        <v>637</v>
      </c>
    </row>
    <row r="538" spans="1:8" x14ac:dyDescent="0.2">
      <c r="A538" s="3">
        <f t="shared" ca="1" si="16"/>
        <v>44811</v>
      </c>
      <c r="B538" t="s">
        <v>33</v>
      </c>
      <c r="C538" t="str">
        <f t="shared" si="17"/>
        <v>Bologna</v>
      </c>
      <c r="D538" t="s">
        <v>19</v>
      </c>
      <c r="E538" t="s">
        <v>25</v>
      </c>
      <c r="F538">
        <v>8</v>
      </c>
      <c r="G538" s="10">
        <v>15</v>
      </c>
      <c r="H538" s="10">
        <v>120</v>
      </c>
    </row>
    <row r="539" spans="1:8" x14ac:dyDescent="0.2">
      <c r="A539" s="3">
        <f t="shared" ca="1" si="16"/>
        <v>44666</v>
      </c>
      <c r="B539" t="s">
        <v>36</v>
      </c>
      <c r="C539" t="str">
        <f t="shared" si="17"/>
        <v>Bologna</v>
      </c>
      <c r="D539" t="s">
        <v>19</v>
      </c>
      <c r="E539" t="s">
        <v>25</v>
      </c>
      <c r="F539">
        <v>26</v>
      </c>
      <c r="G539" s="10">
        <v>15</v>
      </c>
      <c r="H539" s="10">
        <v>390</v>
      </c>
    </row>
    <row r="540" spans="1:8" x14ac:dyDescent="0.2">
      <c r="A540" s="3">
        <f t="shared" ca="1" si="16"/>
        <v>44810</v>
      </c>
      <c r="B540" t="s">
        <v>10</v>
      </c>
      <c r="C540" t="str">
        <f t="shared" si="17"/>
        <v>Bologna</v>
      </c>
      <c r="D540" t="s">
        <v>19</v>
      </c>
      <c r="E540" t="s">
        <v>34</v>
      </c>
      <c r="F540">
        <v>31</v>
      </c>
      <c r="G540" s="10">
        <v>50</v>
      </c>
      <c r="H540" s="10">
        <v>1550</v>
      </c>
    </row>
    <row r="541" spans="1:8" x14ac:dyDescent="0.2">
      <c r="A541" s="3">
        <f t="shared" ca="1" si="16"/>
        <v>44754</v>
      </c>
      <c r="B541" t="s">
        <v>23</v>
      </c>
      <c r="C541" t="str">
        <f t="shared" si="17"/>
        <v>Bari</v>
      </c>
      <c r="D541" t="s">
        <v>26</v>
      </c>
      <c r="E541" t="s">
        <v>24</v>
      </c>
      <c r="F541">
        <v>46</v>
      </c>
      <c r="G541" s="10">
        <v>8</v>
      </c>
      <c r="H541" s="10">
        <v>368</v>
      </c>
    </row>
    <row r="542" spans="1:8" x14ac:dyDescent="0.2">
      <c r="A542" s="3">
        <f t="shared" ca="1" si="16"/>
        <v>44562</v>
      </c>
      <c r="B542" t="s">
        <v>7</v>
      </c>
      <c r="C542" t="str">
        <f t="shared" si="17"/>
        <v>Roma</v>
      </c>
      <c r="D542" t="s">
        <v>8</v>
      </c>
      <c r="E542" t="s">
        <v>24</v>
      </c>
      <c r="F542">
        <v>33</v>
      </c>
      <c r="G542" s="10">
        <v>8</v>
      </c>
      <c r="H542" s="10">
        <v>264</v>
      </c>
    </row>
    <row r="543" spans="1:8" x14ac:dyDescent="0.2">
      <c r="A543" s="3">
        <f t="shared" ca="1" si="16"/>
        <v>44711</v>
      </c>
      <c r="B543" t="s">
        <v>23</v>
      </c>
      <c r="C543" t="str">
        <f t="shared" si="17"/>
        <v>Bari</v>
      </c>
      <c r="D543" t="s">
        <v>35</v>
      </c>
      <c r="E543" t="s">
        <v>25</v>
      </c>
      <c r="F543">
        <v>26</v>
      </c>
      <c r="G543" s="10">
        <v>15</v>
      </c>
      <c r="H543" s="10">
        <v>390</v>
      </c>
    </row>
    <row r="544" spans="1:8" x14ac:dyDescent="0.2">
      <c r="A544" s="3">
        <f t="shared" ca="1" si="16"/>
        <v>44577</v>
      </c>
      <c r="B544" t="s">
        <v>33</v>
      </c>
      <c r="C544" t="str">
        <f t="shared" si="17"/>
        <v>Bologna</v>
      </c>
      <c r="D544" t="s">
        <v>19</v>
      </c>
      <c r="E544" t="s">
        <v>24</v>
      </c>
      <c r="F544">
        <v>44</v>
      </c>
      <c r="G544" s="10">
        <v>8</v>
      </c>
      <c r="H544" s="10">
        <v>352</v>
      </c>
    </row>
    <row r="545" spans="1:8" x14ac:dyDescent="0.2">
      <c r="A545" s="3">
        <f t="shared" ca="1" si="16"/>
        <v>44833</v>
      </c>
      <c r="B545" t="s">
        <v>10</v>
      </c>
      <c r="C545" t="str">
        <f t="shared" si="17"/>
        <v>Bologna</v>
      </c>
      <c r="D545" t="s">
        <v>26</v>
      </c>
      <c r="E545" t="s">
        <v>15</v>
      </c>
      <c r="F545">
        <v>22</v>
      </c>
      <c r="G545" s="10">
        <v>10</v>
      </c>
      <c r="H545" s="10">
        <v>220</v>
      </c>
    </row>
    <row r="546" spans="1:8" x14ac:dyDescent="0.2">
      <c r="A546" s="3">
        <f t="shared" ca="1" si="16"/>
        <v>44675</v>
      </c>
      <c r="B546" t="s">
        <v>16</v>
      </c>
      <c r="C546" t="str">
        <f t="shared" si="17"/>
        <v>Bologna</v>
      </c>
      <c r="D546" t="s">
        <v>31</v>
      </c>
      <c r="E546" t="s">
        <v>15</v>
      </c>
      <c r="F546">
        <v>28</v>
      </c>
      <c r="G546" s="10">
        <v>10</v>
      </c>
      <c r="H546" s="10">
        <v>280</v>
      </c>
    </row>
    <row r="547" spans="1:8" x14ac:dyDescent="0.2">
      <c r="A547" s="3">
        <f t="shared" ca="1" si="16"/>
        <v>44770</v>
      </c>
      <c r="B547" t="s">
        <v>23</v>
      </c>
      <c r="C547" t="str">
        <f t="shared" si="17"/>
        <v>Bari</v>
      </c>
      <c r="D547" t="s">
        <v>11</v>
      </c>
      <c r="E547" t="s">
        <v>17</v>
      </c>
      <c r="F547">
        <v>13</v>
      </c>
      <c r="G547" s="10">
        <v>11</v>
      </c>
      <c r="H547" s="10">
        <v>143</v>
      </c>
    </row>
    <row r="548" spans="1:8" x14ac:dyDescent="0.2">
      <c r="A548" s="3">
        <f t="shared" ca="1" si="16"/>
        <v>44665</v>
      </c>
      <c r="B548" t="s">
        <v>18</v>
      </c>
      <c r="C548" t="str">
        <f t="shared" si="17"/>
        <v>Bologna</v>
      </c>
      <c r="D548" t="s">
        <v>19</v>
      </c>
      <c r="E548" t="s">
        <v>20</v>
      </c>
      <c r="F548">
        <v>25</v>
      </c>
      <c r="G548" s="10">
        <v>2</v>
      </c>
      <c r="H548" s="10">
        <v>50</v>
      </c>
    </row>
    <row r="549" spans="1:8" x14ac:dyDescent="0.2">
      <c r="A549" s="3">
        <f t="shared" ca="1" si="16"/>
        <v>44675</v>
      </c>
      <c r="B549" t="s">
        <v>16</v>
      </c>
      <c r="C549" t="str">
        <f t="shared" si="17"/>
        <v>Bologna</v>
      </c>
      <c r="D549" t="s">
        <v>11</v>
      </c>
      <c r="E549" t="s">
        <v>32</v>
      </c>
      <c r="F549">
        <v>18</v>
      </c>
      <c r="G549" s="10">
        <v>19</v>
      </c>
      <c r="H549" s="10">
        <v>342</v>
      </c>
    </row>
    <row r="550" spans="1:8" x14ac:dyDescent="0.2">
      <c r="A550" s="3">
        <f t="shared" ca="1" si="16"/>
        <v>44773</v>
      </c>
      <c r="B550" t="s">
        <v>29</v>
      </c>
      <c r="C550" t="str">
        <f t="shared" si="17"/>
        <v>Bologna</v>
      </c>
      <c r="D550" t="s">
        <v>35</v>
      </c>
      <c r="E550" t="s">
        <v>32</v>
      </c>
      <c r="F550">
        <v>50</v>
      </c>
      <c r="G550" s="10">
        <v>19</v>
      </c>
      <c r="H550" s="10">
        <v>950</v>
      </c>
    </row>
    <row r="551" spans="1:8" x14ac:dyDescent="0.2">
      <c r="A551" s="3">
        <f t="shared" ca="1" si="16"/>
        <v>44730</v>
      </c>
      <c r="B551" t="s">
        <v>29</v>
      </c>
      <c r="C551" t="str">
        <f t="shared" si="17"/>
        <v>Bologna</v>
      </c>
      <c r="D551" t="s">
        <v>31</v>
      </c>
      <c r="E551" t="s">
        <v>15</v>
      </c>
      <c r="F551">
        <v>41</v>
      </c>
      <c r="G551" s="10">
        <v>10</v>
      </c>
      <c r="H551" s="10">
        <v>410</v>
      </c>
    </row>
    <row r="552" spans="1:8" x14ac:dyDescent="0.2">
      <c r="A552" s="3">
        <f t="shared" ca="1" si="16"/>
        <v>44584</v>
      </c>
      <c r="B552" t="s">
        <v>13</v>
      </c>
      <c r="C552" t="str">
        <f t="shared" si="17"/>
        <v>Napoli</v>
      </c>
      <c r="D552" t="s">
        <v>22</v>
      </c>
      <c r="E552" t="s">
        <v>27</v>
      </c>
      <c r="F552">
        <v>13</v>
      </c>
      <c r="G552" s="10">
        <v>13</v>
      </c>
      <c r="H552" s="10">
        <v>169</v>
      </c>
    </row>
    <row r="553" spans="1:8" x14ac:dyDescent="0.2">
      <c r="A553" s="3">
        <f t="shared" ca="1" si="16"/>
        <v>44590</v>
      </c>
      <c r="B553" t="s">
        <v>23</v>
      </c>
      <c r="C553" t="str">
        <f t="shared" si="17"/>
        <v>Bari</v>
      </c>
      <c r="D553" t="s">
        <v>28</v>
      </c>
      <c r="E553" t="s">
        <v>17</v>
      </c>
      <c r="F553">
        <v>8</v>
      </c>
      <c r="G553" s="10">
        <v>11</v>
      </c>
      <c r="H553" s="10">
        <v>88</v>
      </c>
    </row>
    <row r="554" spans="1:8" x14ac:dyDescent="0.2">
      <c r="A554" s="3">
        <f t="shared" ca="1" si="16"/>
        <v>44825</v>
      </c>
      <c r="B554" t="s">
        <v>23</v>
      </c>
      <c r="C554" t="str">
        <f t="shared" si="17"/>
        <v>Bari</v>
      </c>
      <c r="D554" t="s">
        <v>31</v>
      </c>
      <c r="E554" t="s">
        <v>25</v>
      </c>
      <c r="F554">
        <v>30</v>
      </c>
      <c r="G554" s="10">
        <v>15</v>
      </c>
      <c r="H554" s="10">
        <v>450</v>
      </c>
    </row>
    <row r="555" spans="1:8" x14ac:dyDescent="0.2">
      <c r="A555" s="3">
        <f t="shared" ca="1" si="16"/>
        <v>44610</v>
      </c>
      <c r="B555" t="s">
        <v>36</v>
      </c>
      <c r="C555" t="str">
        <f t="shared" si="17"/>
        <v>Bologna</v>
      </c>
      <c r="D555" t="s">
        <v>35</v>
      </c>
      <c r="E555" t="s">
        <v>20</v>
      </c>
      <c r="F555">
        <v>7</v>
      </c>
      <c r="G555" s="10">
        <v>2</v>
      </c>
      <c r="H555" s="10">
        <v>14</v>
      </c>
    </row>
    <row r="556" spans="1:8" x14ac:dyDescent="0.2">
      <c r="A556" s="3">
        <f t="shared" ca="1" si="16"/>
        <v>44777</v>
      </c>
      <c r="B556" t="s">
        <v>7</v>
      </c>
      <c r="C556" t="str">
        <f t="shared" si="17"/>
        <v>Roma</v>
      </c>
      <c r="D556" t="s">
        <v>14</v>
      </c>
      <c r="E556" t="s">
        <v>32</v>
      </c>
      <c r="F556">
        <v>35</v>
      </c>
      <c r="G556" s="10">
        <v>19</v>
      </c>
      <c r="H556" s="10">
        <v>665</v>
      </c>
    </row>
    <row r="557" spans="1:8" x14ac:dyDescent="0.2">
      <c r="A557" s="3">
        <f t="shared" ca="1" si="16"/>
        <v>44745</v>
      </c>
      <c r="B557" t="s">
        <v>16</v>
      </c>
      <c r="C557" t="str">
        <f t="shared" si="17"/>
        <v>Bologna</v>
      </c>
      <c r="D557" t="s">
        <v>30</v>
      </c>
      <c r="E557" t="s">
        <v>25</v>
      </c>
      <c r="F557">
        <v>33</v>
      </c>
      <c r="G557" s="10">
        <v>15</v>
      </c>
      <c r="H557" s="10">
        <v>495</v>
      </c>
    </row>
    <row r="558" spans="1:8" x14ac:dyDescent="0.2">
      <c r="A558" s="3">
        <f t="shared" ca="1" si="16"/>
        <v>44826</v>
      </c>
      <c r="B558" t="s">
        <v>16</v>
      </c>
      <c r="C558" t="str">
        <f t="shared" si="17"/>
        <v>Bologna</v>
      </c>
      <c r="D558" t="s">
        <v>19</v>
      </c>
      <c r="E558" t="s">
        <v>17</v>
      </c>
      <c r="F558">
        <v>20</v>
      </c>
      <c r="G558" s="10">
        <v>11</v>
      </c>
      <c r="H558" s="10">
        <v>220</v>
      </c>
    </row>
    <row r="559" spans="1:8" x14ac:dyDescent="0.2">
      <c r="A559" s="3">
        <f t="shared" ca="1" si="16"/>
        <v>44638</v>
      </c>
      <c r="B559" t="s">
        <v>16</v>
      </c>
      <c r="C559" t="str">
        <f t="shared" si="17"/>
        <v>Bologna</v>
      </c>
      <c r="D559" t="s">
        <v>28</v>
      </c>
      <c r="E559" t="s">
        <v>27</v>
      </c>
      <c r="F559">
        <v>1</v>
      </c>
      <c r="G559" s="10">
        <v>13</v>
      </c>
      <c r="H559" s="10">
        <v>13</v>
      </c>
    </row>
    <row r="560" spans="1:8" x14ac:dyDescent="0.2">
      <c r="A560" s="3">
        <f t="shared" ca="1" si="16"/>
        <v>44654</v>
      </c>
      <c r="B560" t="s">
        <v>36</v>
      </c>
      <c r="C560" t="str">
        <f t="shared" si="17"/>
        <v>Bologna</v>
      </c>
      <c r="D560" t="s">
        <v>26</v>
      </c>
      <c r="E560" t="s">
        <v>17</v>
      </c>
      <c r="F560">
        <v>8</v>
      </c>
      <c r="G560" s="10">
        <v>11</v>
      </c>
      <c r="H560" s="10">
        <v>88</v>
      </c>
    </row>
    <row r="561" spans="1:8" x14ac:dyDescent="0.2">
      <c r="A561" s="3">
        <f t="shared" ca="1" si="16"/>
        <v>44615</v>
      </c>
      <c r="B561" t="s">
        <v>33</v>
      </c>
      <c r="C561" t="str">
        <f t="shared" si="17"/>
        <v>Bologna</v>
      </c>
      <c r="D561" t="s">
        <v>8</v>
      </c>
      <c r="E561" t="s">
        <v>17</v>
      </c>
      <c r="F561">
        <v>14</v>
      </c>
      <c r="G561" s="10">
        <v>11</v>
      </c>
      <c r="H561" s="10">
        <v>154</v>
      </c>
    </row>
    <row r="562" spans="1:8" x14ac:dyDescent="0.2">
      <c r="A562" s="3">
        <f t="shared" ca="1" si="16"/>
        <v>44828</v>
      </c>
      <c r="B562" t="s">
        <v>29</v>
      </c>
      <c r="C562" t="str">
        <f t="shared" si="17"/>
        <v>Bologna</v>
      </c>
      <c r="D562" t="s">
        <v>22</v>
      </c>
      <c r="E562" t="s">
        <v>15</v>
      </c>
      <c r="F562">
        <v>47</v>
      </c>
      <c r="G562" s="10">
        <v>10</v>
      </c>
      <c r="H562" s="10">
        <v>470</v>
      </c>
    </row>
    <row r="563" spans="1:8" x14ac:dyDescent="0.2">
      <c r="A563" s="3">
        <f t="shared" ca="1" si="16"/>
        <v>44636</v>
      </c>
      <c r="B563" t="s">
        <v>13</v>
      </c>
      <c r="C563" t="str">
        <f t="shared" si="17"/>
        <v>Napoli</v>
      </c>
      <c r="D563" t="s">
        <v>31</v>
      </c>
      <c r="E563" t="s">
        <v>17</v>
      </c>
      <c r="F563">
        <v>38</v>
      </c>
      <c r="G563" s="10">
        <v>11</v>
      </c>
      <c r="H563" s="10">
        <v>418</v>
      </c>
    </row>
    <row r="564" spans="1:8" x14ac:dyDescent="0.2">
      <c r="A564" s="3">
        <f t="shared" ca="1" si="16"/>
        <v>44589</v>
      </c>
      <c r="B564" t="s">
        <v>7</v>
      </c>
      <c r="C564" t="str">
        <f t="shared" si="17"/>
        <v>Roma</v>
      </c>
      <c r="D564" t="s">
        <v>19</v>
      </c>
      <c r="E564" t="s">
        <v>15</v>
      </c>
      <c r="F564">
        <v>22</v>
      </c>
      <c r="G564" s="10">
        <v>10</v>
      </c>
      <c r="H564" s="10">
        <v>220</v>
      </c>
    </row>
    <row r="565" spans="1:8" x14ac:dyDescent="0.2">
      <c r="A565" s="3">
        <f t="shared" ca="1" si="16"/>
        <v>44770</v>
      </c>
      <c r="B565" t="s">
        <v>21</v>
      </c>
      <c r="C565" t="str">
        <f t="shared" si="17"/>
        <v>Milano</v>
      </c>
      <c r="D565" t="s">
        <v>30</v>
      </c>
      <c r="E565" t="s">
        <v>34</v>
      </c>
      <c r="F565">
        <v>17</v>
      </c>
      <c r="G565" s="10">
        <v>50</v>
      </c>
      <c r="H565" s="10">
        <v>850</v>
      </c>
    </row>
    <row r="566" spans="1:8" x14ac:dyDescent="0.2">
      <c r="A566" s="3">
        <f t="shared" ca="1" si="16"/>
        <v>44810</v>
      </c>
      <c r="B566" t="s">
        <v>13</v>
      </c>
      <c r="C566" t="str">
        <f t="shared" si="17"/>
        <v>Napoli</v>
      </c>
      <c r="D566" t="s">
        <v>11</v>
      </c>
      <c r="E566" t="s">
        <v>34</v>
      </c>
      <c r="F566">
        <v>9</v>
      </c>
      <c r="G566" s="10">
        <v>50</v>
      </c>
      <c r="H566" s="10">
        <v>450</v>
      </c>
    </row>
    <row r="567" spans="1:8" x14ac:dyDescent="0.2">
      <c r="A567" s="3">
        <f t="shared" ca="1" si="16"/>
        <v>44696</v>
      </c>
      <c r="B567" t="s">
        <v>18</v>
      </c>
      <c r="C567" t="str">
        <f t="shared" si="17"/>
        <v>Bologna</v>
      </c>
      <c r="D567" t="s">
        <v>26</v>
      </c>
      <c r="E567" t="s">
        <v>9</v>
      </c>
      <c r="F567">
        <v>39</v>
      </c>
      <c r="G567" s="10">
        <v>5</v>
      </c>
      <c r="H567" s="10">
        <v>195</v>
      </c>
    </row>
    <row r="568" spans="1:8" x14ac:dyDescent="0.2">
      <c r="A568" s="3">
        <f t="shared" ca="1" si="16"/>
        <v>44784</v>
      </c>
      <c r="B568" t="s">
        <v>10</v>
      </c>
      <c r="C568" t="str">
        <f t="shared" si="17"/>
        <v>Bologna</v>
      </c>
      <c r="D568" t="s">
        <v>22</v>
      </c>
      <c r="E568" t="s">
        <v>34</v>
      </c>
      <c r="F568">
        <v>35</v>
      </c>
      <c r="G568" s="10">
        <v>50</v>
      </c>
      <c r="H568" s="10">
        <v>1750</v>
      </c>
    </row>
    <row r="569" spans="1:8" x14ac:dyDescent="0.2">
      <c r="A569" s="3">
        <f t="shared" ca="1" si="16"/>
        <v>44809</v>
      </c>
      <c r="B569" t="s">
        <v>23</v>
      </c>
      <c r="C569" t="str">
        <f t="shared" si="17"/>
        <v>Bari</v>
      </c>
      <c r="D569" t="s">
        <v>14</v>
      </c>
      <c r="E569" t="s">
        <v>25</v>
      </c>
      <c r="F569">
        <v>17</v>
      </c>
      <c r="G569" s="10">
        <v>15</v>
      </c>
      <c r="H569" s="10">
        <v>255</v>
      </c>
    </row>
    <row r="570" spans="1:8" x14ac:dyDescent="0.2">
      <c r="A570" s="3">
        <f t="shared" ca="1" si="16"/>
        <v>44604</v>
      </c>
      <c r="B570" t="s">
        <v>23</v>
      </c>
      <c r="C570" t="str">
        <f t="shared" si="17"/>
        <v>Bari</v>
      </c>
      <c r="D570" t="s">
        <v>35</v>
      </c>
      <c r="E570" t="s">
        <v>25</v>
      </c>
      <c r="F570">
        <v>48</v>
      </c>
      <c r="G570" s="10">
        <v>15</v>
      </c>
      <c r="H570" s="10">
        <v>720</v>
      </c>
    </row>
    <row r="571" spans="1:8" x14ac:dyDescent="0.2">
      <c r="A571" s="3">
        <f t="shared" ca="1" si="16"/>
        <v>44717</v>
      </c>
      <c r="B571" t="s">
        <v>29</v>
      </c>
      <c r="C571" t="str">
        <f t="shared" si="17"/>
        <v>Bologna</v>
      </c>
      <c r="D571" t="s">
        <v>35</v>
      </c>
      <c r="E571" t="s">
        <v>25</v>
      </c>
      <c r="F571">
        <v>38</v>
      </c>
      <c r="G571" s="10">
        <v>15</v>
      </c>
      <c r="H571" s="10">
        <v>570</v>
      </c>
    </row>
    <row r="572" spans="1:8" x14ac:dyDescent="0.2">
      <c r="A572" s="3">
        <f t="shared" ca="1" si="16"/>
        <v>44744</v>
      </c>
      <c r="B572" t="s">
        <v>36</v>
      </c>
      <c r="C572" t="str">
        <f t="shared" si="17"/>
        <v>Bologna</v>
      </c>
      <c r="D572" t="s">
        <v>14</v>
      </c>
      <c r="E572" t="s">
        <v>32</v>
      </c>
      <c r="F572">
        <v>7</v>
      </c>
      <c r="G572" s="10">
        <v>19</v>
      </c>
      <c r="H572" s="10">
        <v>133</v>
      </c>
    </row>
    <row r="573" spans="1:8" x14ac:dyDescent="0.2">
      <c r="A573" s="3">
        <f t="shared" ca="1" si="16"/>
        <v>44580</v>
      </c>
      <c r="B573" t="s">
        <v>13</v>
      </c>
      <c r="C573" t="str">
        <f t="shared" si="17"/>
        <v>Napoli</v>
      </c>
      <c r="D573" t="s">
        <v>11</v>
      </c>
      <c r="E573" t="s">
        <v>12</v>
      </c>
      <c r="F573">
        <v>39</v>
      </c>
      <c r="G573" s="10">
        <v>25</v>
      </c>
      <c r="H573" s="10">
        <v>975</v>
      </c>
    </row>
    <row r="574" spans="1:8" x14ac:dyDescent="0.2">
      <c r="A574" s="3">
        <f t="shared" ca="1" si="16"/>
        <v>44774</v>
      </c>
      <c r="B574" t="s">
        <v>7</v>
      </c>
      <c r="C574" t="str">
        <f t="shared" si="17"/>
        <v>Roma</v>
      </c>
      <c r="D574" t="s">
        <v>26</v>
      </c>
      <c r="E574" t="s">
        <v>17</v>
      </c>
      <c r="F574">
        <v>43</v>
      </c>
      <c r="G574" s="10">
        <v>11</v>
      </c>
      <c r="H574" s="10">
        <v>473</v>
      </c>
    </row>
    <row r="575" spans="1:8" x14ac:dyDescent="0.2">
      <c r="A575" s="3">
        <f t="shared" ca="1" si="16"/>
        <v>44673</v>
      </c>
      <c r="B575" t="s">
        <v>18</v>
      </c>
      <c r="C575" t="str">
        <f t="shared" si="17"/>
        <v>Bologna</v>
      </c>
      <c r="D575" t="s">
        <v>31</v>
      </c>
      <c r="E575" t="s">
        <v>34</v>
      </c>
      <c r="F575">
        <v>48</v>
      </c>
      <c r="G575" s="10">
        <v>50</v>
      </c>
      <c r="H575" s="10">
        <v>2400</v>
      </c>
    </row>
    <row r="576" spans="1:8" x14ac:dyDescent="0.2">
      <c r="A576" s="3">
        <f t="shared" ca="1" si="16"/>
        <v>44715</v>
      </c>
      <c r="B576" t="s">
        <v>36</v>
      </c>
      <c r="C576" t="str">
        <f t="shared" si="17"/>
        <v>Bologna</v>
      </c>
      <c r="D576" t="s">
        <v>28</v>
      </c>
      <c r="E576" t="s">
        <v>12</v>
      </c>
      <c r="F576">
        <v>15</v>
      </c>
      <c r="G576" s="10">
        <v>25</v>
      </c>
      <c r="H576" s="10">
        <v>375</v>
      </c>
    </row>
    <row r="577" spans="1:8" x14ac:dyDescent="0.2">
      <c r="A577" s="3">
        <f t="shared" ca="1" si="16"/>
        <v>44617</v>
      </c>
      <c r="B577" t="s">
        <v>13</v>
      </c>
      <c r="C577" t="str">
        <f t="shared" si="17"/>
        <v>Napoli</v>
      </c>
      <c r="D577" t="s">
        <v>26</v>
      </c>
      <c r="E577" t="s">
        <v>34</v>
      </c>
      <c r="F577">
        <v>26</v>
      </c>
      <c r="G577" s="10">
        <v>50</v>
      </c>
      <c r="H577" s="10">
        <v>1300</v>
      </c>
    </row>
    <row r="578" spans="1:8" x14ac:dyDescent="0.2">
      <c r="A578" s="3">
        <f t="shared" ref="A578:A641" ca="1" si="18">RANDBETWEEN(DATE(2022,1,1),DATE(2022,10,1))</f>
        <v>44630</v>
      </c>
      <c r="B578" t="s">
        <v>21</v>
      </c>
      <c r="C578" t="str">
        <f t="shared" ref="C578:C641" si="19">IF(B578="Store J","Roma",IF(B578="Store C","Milano",IF(B578="Store A","Napoli",IF(B578="Store H","Bari","Bologna"))))</f>
        <v>Milano</v>
      </c>
      <c r="D578" t="s">
        <v>11</v>
      </c>
      <c r="E578" t="s">
        <v>12</v>
      </c>
      <c r="F578">
        <v>29</v>
      </c>
      <c r="G578" s="10">
        <v>25</v>
      </c>
      <c r="H578" s="10">
        <v>725</v>
      </c>
    </row>
    <row r="579" spans="1:8" x14ac:dyDescent="0.2">
      <c r="A579" s="3">
        <f t="shared" ca="1" si="18"/>
        <v>44581</v>
      </c>
      <c r="B579" t="s">
        <v>21</v>
      </c>
      <c r="C579" t="str">
        <f t="shared" si="19"/>
        <v>Milano</v>
      </c>
      <c r="D579" t="s">
        <v>35</v>
      </c>
      <c r="E579" t="s">
        <v>12</v>
      </c>
      <c r="F579">
        <v>33</v>
      </c>
      <c r="G579" s="10">
        <v>25</v>
      </c>
      <c r="H579" s="10">
        <v>825</v>
      </c>
    </row>
    <row r="580" spans="1:8" x14ac:dyDescent="0.2">
      <c r="A580" s="3">
        <f t="shared" ca="1" si="18"/>
        <v>44705</v>
      </c>
      <c r="B580" t="s">
        <v>36</v>
      </c>
      <c r="C580" t="str">
        <f t="shared" si="19"/>
        <v>Bologna</v>
      </c>
      <c r="D580" t="s">
        <v>26</v>
      </c>
      <c r="E580" t="s">
        <v>12</v>
      </c>
      <c r="F580">
        <v>45</v>
      </c>
      <c r="G580" s="10">
        <v>25</v>
      </c>
      <c r="H580" s="10">
        <v>1125</v>
      </c>
    </row>
    <row r="581" spans="1:8" x14ac:dyDescent="0.2">
      <c r="A581" s="3">
        <f t="shared" ca="1" si="18"/>
        <v>44671</v>
      </c>
      <c r="B581" t="s">
        <v>7</v>
      </c>
      <c r="C581" t="str">
        <f t="shared" si="19"/>
        <v>Roma</v>
      </c>
      <c r="D581" t="s">
        <v>22</v>
      </c>
      <c r="E581" t="s">
        <v>34</v>
      </c>
      <c r="F581">
        <v>30</v>
      </c>
      <c r="G581" s="10">
        <v>50</v>
      </c>
      <c r="H581" s="10">
        <v>1500</v>
      </c>
    </row>
    <row r="582" spans="1:8" x14ac:dyDescent="0.2">
      <c r="A582" s="3">
        <f t="shared" ca="1" si="18"/>
        <v>44604</v>
      </c>
      <c r="B582" t="s">
        <v>29</v>
      </c>
      <c r="C582" t="str">
        <f t="shared" si="19"/>
        <v>Bologna</v>
      </c>
      <c r="D582" t="s">
        <v>26</v>
      </c>
      <c r="E582" t="s">
        <v>15</v>
      </c>
      <c r="F582">
        <v>46</v>
      </c>
      <c r="G582" s="10">
        <v>10</v>
      </c>
      <c r="H582" s="10">
        <v>460</v>
      </c>
    </row>
    <row r="583" spans="1:8" x14ac:dyDescent="0.2">
      <c r="A583" s="3">
        <f t="shared" ca="1" si="18"/>
        <v>44753</v>
      </c>
      <c r="B583" t="s">
        <v>7</v>
      </c>
      <c r="C583" t="str">
        <f t="shared" si="19"/>
        <v>Roma</v>
      </c>
      <c r="D583" t="s">
        <v>22</v>
      </c>
      <c r="E583" t="s">
        <v>15</v>
      </c>
      <c r="F583">
        <v>15</v>
      </c>
      <c r="G583" s="10">
        <v>10</v>
      </c>
      <c r="H583" s="10">
        <v>150</v>
      </c>
    </row>
    <row r="584" spans="1:8" x14ac:dyDescent="0.2">
      <c r="A584" s="3">
        <f t="shared" ca="1" si="18"/>
        <v>44712</v>
      </c>
      <c r="B584" t="s">
        <v>33</v>
      </c>
      <c r="C584" t="str">
        <f t="shared" si="19"/>
        <v>Bologna</v>
      </c>
      <c r="D584" t="s">
        <v>19</v>
      </c>
      <c r="E584" t="s">
        <v>9</v>
      </c>
      <c r="F584">
        <v>38</v>
      </c>
      <c r="G584" s="10">
        <v>5</v>
      </c>
      <c r="H584" s="10">
        <v>190</v>
      </c>
    </row>
    <row r="585" spans="1:8" x14ac:dyDescent="0.2">
      <c r="A585" s="3">
        <f t="shared" ca="1" si="18"/>
        <v>44813</v>
      </c>
      <c r="B585" t="s">
        <v>23</v>
      </c>
      <c r="C585" t="str">
        <f t="shared" si="19"/>
        <v>Bari</v>
      </c>
      <c r="D585" t="s">
        <v>14</v>
      </c>
      <c r="E585" t="s">
        <v>9</v>
      </c>
      <c r="F585">
        <v>13</v>
      </c>
      <c r="G585" s="10">
        <v>5</v>
      </c>
      <c r="H585" s="10">
        <v>65</v>
      </c>
    </row>
    <row r="586" spans="1:8" x14ac:dyDescent="0.2">
      <c r="A586" s="3">
        <f t="shared" ca="1" si="18"/>
        <v>44827</v>
      </c>
      <c r="B586" t="s">
        <v>13</v>
      </c>
      <c r="C586" t="str">
        <f t="shared" si="19"/>
        <v>Napoli</v>
      </c>
      <c r="D586" t="s">
        <v>8</v>
      </c>
      <c r="E586" t="s">
        <v>9</v>
      </c>
      <c r="F586">
        <v>4</v>
      </c>
      <c r="G586" s="10">
        <v>5</v>
      </c>
      <c r="H586" s="10">
        <v>20</v>
      </c>
    </row>
    <row r="587" spans="1:8" x14ac:dyDescent="0.2">
      <c r="A587" s="3">
        <f t="shared" ca="1" si="18"/>
        <v>44655</v>
      </c>
      <c r="B587" t="s">
        <v>16</v>
      </c>
      <c r="C587" t="str">
        <f t="shared" si="19"/>
        <v>Bologna</v>
      </c>
      <c r="D587" t="s">
        <v>26</v>
      </c>
      <c r="E587" t="s">
        <v>32</v>
      </c>
      <c r="F587">
        <v>4</v>
      </c>
      <c r="G587" s="10">
        <v>19</v>
      </c>
      <c r="H587" s="10">
        <v>76</v>
      </c>
    </row>
    <row r="588" spans="1:8" x14ac:dyDescent="0.2">
      <c r="A588" s="3">
        <f t="shared" ca="1" si="18"/>
        <v>44723</v>
      </c>
      <c r="B588" t="s">
        <v>7</v>
      </c>
      <c r="C588" t="str">
        <f t="shared" si="19"/>
        <v>Roma</v>
      </c>
      <c r="D588" t="s">
        <v>35</v>
      </c>
      <c r="E588" t="s">
        <v>27</v>
      </c>
      <c r="F588">
        <v>44</v>
      </c>
      <c r="G588" s="10">
        <v>13</v>
      </c>
      <c r="H588" s="10">
        <v>572</v>
      </c>
    </row>
    <row r="589" spans="1:8" x14ac:dyDescent="0.2">
      <c r="A589" s="3">
        <f t="shared" ca="1" si="18"/>
        <v>44611</v>
      </c>
      <c r="B589" t="s">
        <v>7</v>
      </c>
      <c r="C589" t="str">
        <f t="shared" si="19"/>
        <v>Roma</v>
      </c>
      <c r="D589" t="s">
        <v>19</v>
      </c>
      <c r="E589" t="s">
        <v>12</v>
      </c>
      <c r="F589">
        <v>33</v>
      </c>
      <c r="G589" s="10">
        <v>25</v>
      </c>
      <c r="H589" s="10">
        <v>825</v>
      </c>
    </row>
    <row r="590" spans="1:8" x14ac:dyDescent="0.2">
      <c r="A590" s="3">
        <f t="shared" ca="1" si="18"/>
        <v>44789</v>
      </c>
      <c r="B590" t="s">
        <v>33</v>
      </c>
      <c r="C590" t="str">
        <f t="shared" si="19"/>
        <v>Bologna</v>
      </c>
      <c r="D590" t="s">
        <v>8</v>
      </c>
      <c r="E590" t="s">
        <v>24</v>
      </c>
      <c r="F590">
        <v>38</v>
      </c>
      <c r="G590" s="10">
        <v>8</v>
      </c>
      <c r="H590" s="10">
        <v>304</v>
      </c>
    </row>
    <row r="591" spans="1:8" x14ac:dyDescent="0.2">
      <c r="A591" s="3">
        <f t="shared" ca="1" si="18"/>
        <v>44801</v>
      </c>
      <c r="B591" t="s">
        <v>23</v>
      </c>
      <c r="C591" t="str">
        <f t="shared" si="19"/>
        <v>Bari</v>
      </c>
      <c r="D591" t="s">
        <v>31</v>
      </c>
      <c r="E591" t="s">
        <v>24</v>
      </c>
      <c r="F591">
        <v>8</v>
      </c>
      <c r="G591" s="10">
        <v>8</v>
      </c>
      <c r="H591" s="10">
        <v>64</v>
      </c>
    </row>
    <row r="592" spans="1:8" x14ac:dyDescent="0.2">
      <c r="A592" s="3">
        <f t="shared" ca="1" si="18"/>
        <v>44665</v>
      </c>
      <c r="B592" t="s">
        <v>29</v>
      </c>
      <c r="C592" t="str">
        <f t="shared" si="19"/>
        <v>Bologna</v>
      </c>
      <c r="D592" t="s">
        <v>31</v>
      </c>
      <c r="E592" t="s">
        <v>24</v>
      </c>
      <c r="F592">
        <v>18</v>
      </c>
      <c r="G592" s="10">
        <v>8</v>
      </c>
      <c r="H592" s="10">
        <v>144</v>
      </c>
    </row>
    <row r="593" spans="1:8" x14ac:dyDescent="0.2">
      <c r="A593" s="3">
        <f t="shared" ca="1" si="18"/>
        <v>44649</v>
      </c>
      <c r="B593" t="s">
        <v>18</v>
      </c>
      <c r="C593" t="str">
        <f t="shared" si="19"/>
        <v>Bologna</v>
      </c>
      <c r="D593" t="s">
        <v>14</v>
      </c>
      <c r="E593" t="s">
        <v>20</v>
      </c>
      <c r="F593">
        <v>1</v>
      </c>
      <c r="G593" s="10">
        <v>2</v>
      </c>
      <c r="H593" s="10">
        <v>2</v>
      </c>
    </row>
    <row r="594" spans="1:8" x14ac:dyDescent="0.2">
      <c r="A594" s="3">
        <f t="shared" ca="1" si="18"/>
        <v>44701</v>
      </c>
      <c r="B594" t="s">
        <v>29</v>
      </c>
      <c r="C594" t="str">
        <f t="shared" si="19"/>
        <v>Bologna</v>
      </c>
      <c r="D594" t="s">
        <v>26</v>
      </c>
      <c r="E594" t="s">
        <v>25</v>
      </c>
      <c r="F594">
        <v>15</v>
      </c>
      <c r="G594" s="10">
        <v>15</v>
      </c>
      <c r="H594" s="10">
        <v>225</v>
      </c>
    </row>
    <row r="595" spans="1:8" x14ac:dyDescent="0.2">
      <c r="A595" s="3">
        <f t="shared" ca="1" si="18"/>
        <v>44779</v>
      </c>
      <c r="B595" t="s">
        <v>29</v>
      </c>
      <c r="C595" t="str">
        <f t="shared" si="19"/>
        <v>Bologna</v>
      </c>
      <c r="D595" t="s">
        <v>22</v>
      </c>
      <c r="E595" t="s">
        <v>9</v>
      </c>
      <c r="F595">
        <v>10</v>
      </c>
      <c r="G595" s="10">
        <v>5</v>
      </c>
      <c r="H595" s="10">
        <v>50</v>
      </c>
    </row>
    <row r="596" spans="1:8" x14ac:dyDescent="0.2">
      <c r="A596" s="3">
        <f t="shared" ca="1" si="18"/>
        <v>44688</v>
      </c>
      <c r="B596" t="s">
        <v>10</v>
      </c>
      <c r="C596" t="str">
        <f t="shared" si="19"/>
        <v>Bologna</v>
      </c>
      <c r="D596" t="s">
        <v>28</v>
      </c>
      <c r="E596" t="s">
        <v>9</v>
      </c>
      <c r="F596">
        <v>27</v>
      </c>
      <c r="G596" s="10">
        <v>5</v>
      </c>
      <c r="H596" s="10">
        <v>135</v>
      </c>
    </row>
    <row r="597" spans="1:8" x14ac:dyDescent="0.2">
      <c r="A597" s="3">
        <f t="shared" ca="1" si="18"/>
        <v>44790</v>
      </c>
      <c r="B597" t="s">
        <v>10</v>
      </c>
      <c r="C597" t="str">
        <f t="shared" si="19"/>
        <v>Bologna</v>
      </c>
      <c r="D597" t="s">
        <v>30</v>
      </c>
      <c r="E597" t="s">
        <v>15</v>
      </c>
      <c r="F597">
        <v>12</v>
      </c>
      <c r="G597" s="10">
        <v>10</v>
      </c>
      <c r="H597" s="10">
        <v>120</v>
      </c>
    </row>
    <row r="598" spans="1:8" x14ac:dyDescent="0.2">
      <c r="A598" s="3">
        <f t="shared" ca="1" si="18"/>
        <v>44817</v>
      </c>
      <c r="B598" t="s">
        <v>18</v>
      </c>
      <c r="C598" t="str">
        <f t="shared" si="19"/>
        <v>Bologna</v>
      </c>
      <c r="D598" t="s">
        <v>31</v>
      </c>
      <c r="E598" t="s">
        <v>32</v>
      </c>
      <c r="F598">
        <v>28</v>
      </c>
      <c r="G598" s="10">
        <v>19</v>
      </c>
      <c r="H598" s="10">
        <v>532</v>
      </c>
    </row>
    <row r="599" spans="1:8" x14ac:dyDescent="0.2">
      <c r="A599" s="3">
        <f t="shared" ca="1" si="18"/>
        <v>44784</v>
      </c>
      <c r="B599" t="s">
        <v>23</v>
      </c>
      <c r="C599" t="str">
        <f t="shared" si="19"/>
        <v>Bari</v>
      </c>
      <c r="D599" t="s">
        <v>26</v>
      </c>
      <c r="E599" t="s">
        <v>24</v>
      </c>
      <c r="F599">
        <v>31</v>
      </c>
      <c r="G599" s="10">
        <v>8</v>
      </c>
      <c r="H599" s="10">
        <v>248</v>
      </c>
    </row>
    <row r="600" spans="1:8" x14ac:dyDescent="0.2">
      <c r="A600" s="3">
        <f t="shared" ca="1" si="18"/>
        <v>44673</v>
      </c>
      <c r="B600" t="s">
        <v>10</v>
      </c>
      <c r="C600" t="str">
        <f t="shared" si="19"/>
        <v>Bologna</v>
      </c>
      <c r="D600" t="s">
        <v>30</v>
      </c>
      <c r="E600" t="s">
        <v>20</v>
      </c>
      <c r="F600">
        <v>10</v>
      </c>
      <c r="G600" s="10">
        <v>2</v>
      </c>
      <c r="H600" s="10">
        <v>20</v>
      </c>
    </row>
    <row r="601" spans="1:8" x14ac:dyDescent="0.2">
      <c r="A601" s="3">
        <f t="shared" ca="1" si="18"/>
        <v>44828</v>
      </c>
      <c r="B601" t="s">
        <v>7</v>
      </c>
      <c r="C601" t="str">
        <f t="shared" si="19"/>
        <v>Roma</v>
      </c>
      <c r="D601" t="s">
        <v>30</v>
      </c>
      <c r="E601" t="s">
        <v>17</v>
      </c>
      <c r="F601">
        <v>18</v>
      </c>
      <c r="G601" s="10">
        <v>11</v>
      </c>
      <c r="H601" s="10">
        <v>198</v>
      </c>
    </row>
    <row r="602" spans="1:8" x14ac:dyDescent="0.2">
      <c r="A602" s="3">
        <f t="shared" ca="1" si="18"/>
        <v>44567</v>
      </c>
      <c r="B602" t="s">
        <v>33</v>
      </c>
      <c r="C602" t="str">
        <f t="shared" si="19"/>
        <v>Bologna</v>
      </c>
      <c r="D602" t="s">
        <v>30</v>
      </c>
      <c r="E602" t="s">
        <v>27</v>
      </c>
      <c r="F602">
        <v>44</v>
      </c>
      <c r="G602" s="10">
        <v>13</v>
      </c>
      <c r="H602" s="10">
        <v>572</v>
      </c>
    </row>
    <row r="603" spans="1:8" x14ac:dyDescent="0.2">
      <c r="A603" s="3">
        <f t="shared" ca="1" si="18"/>
        <v>44743</v>
      </c>
      <c r="B603" t="s">
        <v>36</v>
      </c>
      <c r="C603" t="str">
        <f t="shared" si="19"/>
        <v>Bologna</v>
      </c>
      <c r="D603" t="s">
        <v>31</v>
      </c>
      <c r="E603" t="s">
        <v>34</v>
      </c>
      <c r="F603">
        <v>14</v>
      </c>
      <c r="G603" s="10">
        <v>50</v>
      </c>
      <c r="H603" s="10">
        <v>700</v>
      </c>
    </row>
    <row r="604" spans="1:8" x14ac:dyDescent="0.2">
      <c r="A604" s="3">
        <f t="shared" ca="1" si="18"/>
        <v>44748</v>
      </c>
      <c r="B604" t="s">
        <v>18</v>
      </c>
      <c r="C604" t="str">
        <f t="shared" si="19"/>
        <v>Bologna</v>
      </c>
      <c r="D604" t="s">
        <v>11</v>
      </c>
      <c r="E604" t="s">
        <v>32</v>
      </c>
      <c r="F604">
        <v>48</v>
      </c>
      <c r="G604" s="10">
        <v>19</v>
      </c>
      <c r="H604" s="10">
        <v>912</v>
      </c>
    </row>
    <row r="605" spans="1:8" x14ac:dyDescent="0.2">
      <c r="A605" s="3">
        <f t="shared" ca="1" si="18"/>
        <v>44585</v>
      </c>
      <c r="B605" t="s">
        <v>10</v>
      </c>
      <c r="C605" t="str">
        <f t="shared" si="19"/>
        <v>Bologna</v>
      </c>
      <c r="D605" t="s">
        <v>26</v>
      </c>
      <c r="E605" t="s">
        <v>25</v>
      </c>
      <c r="F605">
        <v>39</v>
      </c>
      <c r="G605" s="10">
        <v>15</v>
      </c>
      <c r="H605" s="10">
        <v>585</v>
      </c>
    </row>
    <row r="606" spans="1:8" x14ac:dyDescent="0.2">
      <c r="A606" s="3">
        <f t="shared" ca="1" si="18"/>
        <v>44785</v>
      </c>
      <c r="B606" t="s">
        <v>10</v>
      </c>
      <c r="C606" t="str">
        <f t="shared" si="19"/>
        <v>Bologna</v>
      </c>
      <c r="D606" t="s">
        <v>11</v>
      </c>
      <c r="E606" t="s">
        <v>27</v>
      </c>
      <c r="F606">
        <v>22</v>
      </c>
      <c r="G606" s="10">
        <v>13</v>
      </c>
      <c r="H606" s="10">
        <v>286</v>
      </c>
    </row>
    <row r="607" spans="1:8" x14ac:dyDescent="0.2">
      <c r="A607" s="3">
        <f t="shared" ca="1" si="18"/>
        <v>44622</v>
      </c>
      <c r="B607" t="s">
        <v>23</v>
      </c>
      <c r="C607" t="str">
        <f t="shared" si="19"/>
        <v>Bari</v>
      </c>
      <c r="D607" t="s">
        <v>8</v>
      </c>
      <c r="E607" t="s">
        <v>24</v>
      </c>
      <c r="F607">
        <v>41</v>
      </c>
      <c r="G607" s="10">
        <v>8</v>
      </c>
      <c r="H607" s="10">
        <v>328</v>
      </c>
    </row>
    <row r="608" spans="1:8" x14ac:dyDescent="0.2">
      <c r="A608" s="3">
        <f t="shared" ca="1" si="18"/>
        <v>44642</v>
      </c>
      <c r="B608" t="s">
        <v>10</v>
      </c>
      <c r="C608" t="str">
        <f t="shared" si="19"/>
        <v>Bologna</v>
      </c>
      <c r="D608" t="s">
        <v>14</v>
      </c>
      <c r="E608" t="s">
        <v>9</v>
      </c>
      <c r="F608">
        <v>15</v>
      </c>
      <c r="G608" s="10">
        <v>5</v>
      </c>
      <c r="H608" s="10">
        <v>75</v>
      </c>
    </row>
    <row r="609" spans="1:8" x14ac:dyDescent="0.2">
      <c r="A609" s="3">
        <f t="shared" ca="1" si="18"/>
        <v>44758</v>
      </c>
      <c r="B609" t="s">
        <v>29</v>
      </c>
      <c r="C609" t="str">
        <f t="shared" si="19"/>
        <v>Bologna</v>
      </c>
      <c r="D609" t="s">
        <v>35</v>
      </c>
      <c r="E609" t="s">
        <v>15</v>
      </c>
      <c r="F609">
        <v>35</v>
      </c>
      <c r="G609" s="10">
        <v>10</v>
      </c>
      <c r="H609" s="10">
        <v>350</v>
      </c>
    </row>
    <row r="610" spans="1:8" x14ac:dyDescent="0.2">
      <c r="A610" s="3">
        <f t="shared" ca="1" si="18"/>
        <v>44835</v>
      </c>
      <c r="B610" t="s">
        <v>7</v>
      </c>
      <c r="C610" t="str">
        <f t="shared" si="19"/>
        <v>Roma</v>
      </c>
      <c r="D610" t="s">
        <v>11</v>
      </c>
      <c r="E610" t="s">
        <v>24</v>
      </c>
      <c r="F610">
        <v>41</v>
      </c>
      <c r="G610" s="10">
        <v>8</v>
      </c>
      <c r="H610" s="10">
        <v>328</v>
      </c>
    </row>
    <row r="611" spans="1:8" x14ac:dyDescent="0.2">
      <c r="A611" s="3">
        <f t="shared" ca="1" si="18"/>
        <v>44669</v>
      </c>
      <c r="B611" t="s">
        <v>16</v>
      </c>
      <c r="C611" t="str">
        <f t="shared" si="19"/>
        <v>Bologna</v>
      </c>
      <c r="D611" t="s">
        <v>19</v>
      </c>
      <c r="E611" t="s">
        <v>12</v>
      </c>
      <c r="F611">
        <v>6</v>
      </c>
      <c r="G611" s="10">
        <v>25</v>
      </c>
      <c r="H611" s="10">
        <v>150</v>
      </c>
    </row>
    <row r="612" spans="1:8" x14ac:dyDescent="0.2">
      <c r="A612" s="3">
        <f t="shared" ca="1" si="18"/>
        <v>44595</v>
      </c>
      <c r="B612" t="s">
        <v>18</v>
      </c>
      <c r="C612" t="str">
        <f t="shared" si="19"/>
        <v>Bologna</v>
      </c>
      <c r="D612" t="s">
        <v>26</v>
      </c>
      <c r="E612" t="s">
        <v>15</v>
      </c>
      <c r="F612">
        <v>38</v>
      </c>
      <c r="G612" s="10">
        <v>10</v>
      </c>
      <c r="H612" s="10">
        <v>380</v>
      </c>
    </row>
    <row r="613" spans="1:8" x14ac:dyDescent="0.2">
      <c r="A613" s="3">
        <f t="shared" ca="1" si="18"/>
        <v>44835</v>
      </c>
      <c r="B613" t="s">
        <v>36</v>
      </c>
      <c r="C613" t="str">
        <f t="shared" si="19"/>
        <v>Bologna</v>
      </c>
      <c r="D613" t="s">
        <v>19</v>
      </c>
      <c r="E613" t="s">
        <v>9</v>
      </c>
      <c r="F613">
        <v>17</v>
      </c>
      <c r="G613" s="10">
        <v>5</v>
      </c>
      <c r="H613" s="10">
        <v>85</v>
      </c>
    </row>
    <row r="614" spans="1:8" x14ac:dyDescent="0.2">
      <c r="A614" s="3">
        <f t="shared" ca="1" si="18"/>
        <v>44745</v>
      </c>
      <c r="B614" t="s">
        <v>18</v>
      </c>
      <c r="C614" t="str">
        <f t="shared" si="19"/>
        <v>Bologna</v>
      </c>
      <c r="D614" t="s">
        <v>19</v>
      </c>
      <c r="E614" t="s">
        <v>20</v>
      </c>
      <c r="F614">
        <v>18</v>
      </c>
      <c r="G614" s="10">
        <v>2</v>
      </c>
      <c r="H614" s="10">
        <v>36</v>
      </c>
    </row>
    <row r="615" spans="1:8" x14ac:dyDescent="0.2">
      <c r="A615" s="3">
        <f t="shared" ca="1" si="18"/>
        <v>44680</v>
      </c>
      <c r="B615" t="s">
        <v>29</v>
      </c>
      <c r="C615" t="str">
        <f t="shared" si="19"/>
        <v>Bologna</v>
      </c>
      <c r="D615" t="s">
        <v>26</v>
      </c>
      <c r="E615" t="s">
        <v>17</v>
      </c>
      <c r="F615">
        <v>11</v>
      </c>
      <c r="G615" s="10">
        <v>11</v>
      </c>
      <c r="H615" s="10">
        <v>121</v>
      </c>
    </row>
    <row r="616" spans="1:8" x14ac:dyDescent="0.2">
      <c r="A616" s="3">
        <f t="shared" ca="1" si="18"/>
        <v>44627</v>
      </c>
      <c r="B616" t="s">
        <v>10</v>
      </c>
      <c r="C616" t="str">
        <f t="shared" si="19"/>
        <v>Bologna</v>
      </c>
      <c r="D616" t="s">
        <v>26</v>
      </c>
      <c r="E616" t="s">
        <v>25</v>
      </c>
      <c r="F616">
        <v>12</v>
      </c>
      <c r="G616" s="10">
        <v>15</v>
      </c>
      <c r="H616" s="10">
        <v>180</v>
      </c>
    </row>
    <row r="617" spans="1:8" x14ac:dyDescent="0.2">
      <c r="A617" s="3">
        <f t="shared" ca="1" si="18"/>
        <v>44562</v>
      </c>
      <c r="B617" t="s">
        <v>36</v>
      </c>
      <c r="C617" t="str">
        <f t="shared" si="19"/>
        <v>Bologna</v>
      </c>
      <c r="D617" t="s">
        <v>31</v>
      </c>
      <c r="E617" t="s">
        <v>12</v>
      </c>
      <c r="F617">
        <v>40</v>
      </c>
      <c r="G617" s="10">
        <v>25</v>
      </c>
      <c r="H617" s="10">
        <v>1000</v>
      </c>
    </row>
    <row r="618" spans="1:8" x14ac:dyDescent="0.2">
      <c r="A618" s="3">
        <f t="shared" ca="1" si="18"/>
        <v>44651</v>
      </c>
      <c r="B618" t="s">
        <v>33</v>
      </c>
      <c r="C618" t="str">
        <f t="shared" si="19"/>
        <v>Bologna</v>
      </c>
      <c r="D618" t="s">
        <v>19</v>
      </c>
      <c r="E618" t="s">
        <v>12</v>
      </c>
      <c r="F618">
        <v>33</v>
      </c>
      <c r="G618" s="10">
        <v>25</v>
      </c>
      <c r="H618" s="10">
        <v>825</v>
      </c>
    </row>
    <row r="619" spans="1:8" x14ac:dyDescent="0.2">
      <c r="A619" s="3">
        <f t="shared" ca="1" si="18"/>
        <v>44818</v>
      </c>
      <c r="B619" t="s">
        <v>29</v>
      </c>
      <c r="C619" t="str">
        <f t="shared" si="19"/>
        <v>Bologna</v>
      </c>
      <c r="D619" t="s">
        <v>8</v>
      </c>
      <c r="E619" t="s">
        <v>34</v>
      </c>
      <c r="F619">
        <v>35</v>
      </c>
      <c r="G619" s="10">
        <v>50</v>
      </c>
      <c r="H619" s="10">
        <v>1750</v>
      </c>
    </row>
    <row r="620" spans="1:8" x14ac:dyDescent="0.2">
      <c r="A620" s="3">
        <f t="shared" ca="1" si="18"/>
        <v>44656</v>
      </c>
      <c r="B620" t="s">
        <v>7</v>
      </c>
      <c r="C620" t="str">
        <f t="shared" si="19"/>
        <v>Roma</v>
      </c>
      <c r="D620" t="s">
        <v>8</v>
      </c>
      <c r="E620" t="s">
        <v>20</v>
      </c>
      <c r="F620">
        <v>33</v>
      </c>
      <c r="G620" s="10">
        <v>2</v>
      </c>
      <c r="H620" s="10">
        <v>66</v>
      </c>
    </row>
    <row r="621" spans="1:8" x14ac:dyDescent="0.2">
      <c r="A621" s="3">
        <f t="shared" ca="1" si="18"/>
        <v>44709</v>
      </c>
      <c r="B621" t="s">
        <v>23</v>
      </c>
      <c r="C621" t="str">
        <f t="shared" si="19"/>
        <v>Bari</v>
      </c>
      <c r="D621" t="s">
        <v>11</v>
      </c>
      <c r="E621" t="s">
        <v>9</v>
      </c>
      <c r="F621">
        <v>10</v>
      </c>
      <c r="G621" s="10">
        <v>5</v>
      </c>
      <c r="H621" s="10">
        <v>50</v>
      </c>
    </row>
    <row r="622" spans="1:8" x14ac:dyDescent="0.2">
      <c r="A622" s="3">
        <f t="shared" ca="1" si="18"/>
        <v>44722</v>
      </c>
      <c r="B622" t="s">
        <v>33</v>
      </c>
      <c r="C622" t="str">
        <f t="shared" si="19"/>
        <v>Bologna</v>
      </c>
      <c r="D622" t="s">
        <v>35</v>
      </c>
      <c r="E622" t="s">
        <v>15</v>
      </c>
      <c r="F622">
        <v>14</v>
      </c>
      <c r="G622" s="10">
        <v>10</v>
      </c>
      <c r="H622" s="10">
        <v>140</v>
      </c>
    </row>
    <row r="623" spans="1:8" x14ac:dyDescent="0.2">
      <c r="A623" s="3">
        <f t="shared" ca="1" si="18"/>
        <v>44708</v>
      </c>
      <c r="B623" t="s">
        <v>21</v>
      </c>
      <c r="C623" t="str">
        <f t="shared" si="19"/>
        <v>Milano</v>
      </c>
      <c r="D623" t="s">
        <v>22</v>
      </c>
      <c r="E623" t="s">
        <v>25</v>
      </c>
      <c r="F623">
        <v>10</v>
      </c>
      <c r="G623" s="10">
        <v>15</v>
      </c>
      <c r="H623" s="10">
        <v>150</v>
      </c>
    </row>
    <row r="624" spans="1:8" x14ac:dyDescent="0.2">
      <c r="A624" s="3">
        <f t="shared" ca="1" si="18"/>
        <v>44820</v>
      </c>
      <c r="B624" t="s">
        <v>36</v>
      </c>
      <c r="C624" t="str">
        <f t="shared" si="19"/>
        <v>Bologna</v>
      </c>
      <c r="D624" t="s">
        <v>8</v>
      </c>
      <c r="E624" t="s">
        <v>25</v>
      </c>
      <c r="F624">
        <v>19</v>
      </c>
      <c r="G624" s="10">
        <v>15</v>
      </c>
      <c r="H624" s="10">
        <v>285</v>
      </c>
    </row>
    <row r="625" spans="1:8" x14ac:dyDescent="0.2">
      <c r="A625" s="3">
        <f t="shared" ca="1" si="18"/>
        <v>44589</v>
      </c>
      <c r="B625" t="s">
        <v>29</v>
      </c>
      <c r="C625" t="str">
        <f t="shared" si="19"/>
        <v>Bologna</v>
      </c>
      <c r="D625" t="s">
        <v>8</v>
      </c>
      <c r="E625" t="s">
        <v>27</v>
      </c>
      <c r="F625">
        <v>15</v>
      </c>
      <c r="G625" s="10">
        <v>13</v>
      </c>
      <c r="H625" s="10">
        <v>195</v>
      </c>
    </row>
    <row r="626" spans="1:8" x14ac:dyDescent="0.2">
      <c r="A626" s="3">
        <f t="shared" ca="1" si="18"/>
        <v>44628</v>
      </c>
      <c r="B626" t="s">
        <v>21</v>
      </c>
      <c r="C626" t="str">
        <f t="shared" si="19"/>
        <v>Milano</v>
      </c>
      <c r="D626" t="s">
        <v>11</v>
      </c>
      <c r="E626" t="s">
        <v>12</v>
      </c>
      <c r="F626">
        <v>43</v>
      </c>
      <c r="G626" s="10">
        <v>25</v>
      </c>
      <c r="H626" s="10">
        <v>1075</v>
      </c>
    </row>
    <row r="627" spans="1:8" x14ac:dyDescent="0.2">
      <c r="A627" s="3">
        <f t="shared" ca="1" si="18"/>
        <v>44699</v>
      </c>
      <c r="B627" t="s">
        <v>29</v>
      </c>
      <c r="C627" t="str">
        <f t="shared" si="19"/>
        <v>Bologna</v>
      </c>
      <c r="D627" t="s">
        <v>28</v>
      </c>
      <c r="E627" t="s">
        <v>15</v>
      </c>
      <c r="F627">
        <v>14</v>
      </c>
      <c r="G627" s="10">
        <v>10</v>
      </c>
      <c r="H627" s="10">
        <v>140</v>
      </c>
    </row>
    <row r="628" spans="1:8" x14ac:dyDescent="0.2">
      <c r="A628" s="3">
        <f t="shared" ca="1" si="18"/>
        <v>44566</v>
      </c>
      <c r="B628" t="s">
        <v>29</v>
      </c>
      <c r="C628" t="str">
        <f t="shared" si="19"/>
        <v>Bologna</v>
      </c>
      <c r="D628" t="s">
        <v>26</v>
      </c>
      <c r="E628" t="s">
        <v>17</v>
      </c>
      <c r="F628">
        <v>16</v>
      </c>
      <c r="G628" s="10">
        <v>11</v>
      </c>
      <c r="H628" s="10">
        <v>176</v>
      </c>
    </row>
    <row r="629" spans="1:8" x14ac:dyDescent="0.2">
      <c r="A629" s="3">
        <f t="shared" ca="1" si="18"/>
        <v>44709</v>
      </c>
      <c r="B629" t="s">
        <v>16</v>
      </c>
      <c r="C629" t="str">
        <f t="shared" si="19"/>
        <v>Bologna</v>
      </c>
      <c r="D629" t="s">
        <v>11</v>
      </c>
      <c r="E629" t="s">
        <v>20</v>
      </c>
      <c r="F629">
        <v>14</v>
      </c>
      <c r="G629" s="10">
        <v>2</v>
      </c>
      <c r="H629" s="10">
        <v>28</v>
      </c>
    </row>
    <row r="630" spans="1:8" x14ac:dyDescent="0.2">
      <c r="A630" s="3">
        <f t="shared" ca="1" si="18"/>
        <v>44730</v>
      </c>
      <c r="B630" t="s">
        <v>36</v>
      </c>
      <c r="C630" t="str">
        <f t="shared" si="19"/>
        <v>Bologna</v>
      </c>
      <c r="D630" t="s">
        <v>35</v>
      </c>
      <c r="E630" t="s">
        <v>24</v>
      </c>
      <c r="F630">
        <v>44</v>
      </c>
      <c r="G630" s="10">
        <v>8</v>
      </c>
      <c r="H630" s="10">
        <v>352</v>
      </c>
    </row>
    <row r="631" spans="1:8" x14ac:dyDescent="0.2">
      <c r="A631" s="3">
        <f t="shared" ca="1" si="18"/>
        <v>44664</v>
      </c>
      <c r="B631" t="s">
        <v>7</v>
      </c>
      <c r="C631" t="str">
        <f t="shared" si="19"/>
        <v>Roma</v>
      </c>
      <c r="D631" t="s">
        <v>31</v>
      </c>
      <c r="E631" t="s">
        <v>25</v>
      </c>
      <c r="F631">
        <v>31</v>
      </c>
      <c r="G631" s="10">
        <v>15</v>
      </c>
      <c r="H631" s="10">
        <v>465</v>
      </c>
    </row>
    <row r="632" spans="1:8" x14ac:dyDescent="0.2">
      <c r="A632" s="3">
        <f t="shared" ca="1" si="18"/>
        <v>44694</v>
      </c>
      <c r="B632" t="s">
        <v>33</v>
      </c>
      <c r="C632" t="str">
        <f t="shared" si="19"/>
        <v>Bologna</v>
      </c>
      <c r="D632" t="s">
        <v>22</v>
      </c>
      <c r="E632" t="s">
        <v>15</v>
      </c>
      <c r="F632">
        <v>23</v>
      </c>
      <c r="G632" s="10">
        <v>10</v>
      </c>
      <c r="H632" s="10">
        <v>230</v>
      </c>
    </row>
    <row r="633" spans="1:8" x14ac:dyDescent="0.2">
      <c r="A633" s="3">
        <f t="shared" ca="1" si="18"/>
        <v>44693</v>
      </c>
      <c r="B633" t="s">
        <v>10</v>
      </c>
      <c r="C633" t="str">
        <f t="shared" si="19"/>
        <v>Bologna</v>
      </c>
      <c r="D633" t="s">
        <v>30</v>
      </c>
      <c r="E633" t="s">
        <v>25</v>
      </c>
      <c r="F633">
        <v>36</v>
      </c>
      <c r="G633" s="10">
        <v>15</v>
      </c>
      <c r="H633" s="10">
        <v>540</v>
      </c>
    </row>
    <row r="634" spans="1:8" x14ac:dyDescent="0.2">
      <c r="A634" s="3">
        <f t="shared" ca="1" si="18"/>
        <v>44746</v>
      </c>
      <c r="B634" t="s">
        <v>23</v>
      </c>
      <c r="C634" t="str">
        <f t="shared" si="19"/>
        <v>Bari</v>
      </c>
      <c r="D634" t="s">
        <v>30</v>
      </c>
      <c r="E634" t="s">
        <v>32</v>
      </c>
      <c r="F634">
        <v>15</v>
      </c>
      <c r="G634" s="10">
        <v>19</v>
      </c>
      <c r="H634" s="10">
        <v>285</v>
      </c>
    </row>
    <row r="635" spans="1:8" x14ac:dyDescent="0.2">
      <c r="A635" s="3">
        <f t="shared" ca="1" si="18"/>
        <v>44666</v>
      </c>
      <c r="B635" t="s">
        <v>29</v>
      </c>
      <c r="C635" t="str">
        <f t="shared" si="19"/>
        <v>Bologna</v>
      </c>
      <c r="D635" t="s">
        <v>26</v>
      </c>
      <c r="E635" t="s">
        <v>32</v>
      </c>
      <c r="F635">
        <v>18</v>
      </c>
      <c r="G635" s="10">
        <v>19</v>
      </c>
      <c r="H635" s="10">
        <v>342</v>
      </c>
    </row>
    <row r="636" spans="1:8" x14ac:dyDescent="0.2">
      <c r="A636" s="3">
        <f t="shared" ca="1" si="18"/>
        <v>44665</v>
      </c>
      <c r="B636" t="s">
        <v>18</v>
      </c>
      <c r="C636" t="str">
        <f t="shared" si="19"/>
        <v>Bologna</v>
      </c>
      <c r="D636" t="s">
        <v>30</v>
      </c>
      <c r="E636" t="s">
        <v>27</v>
      </c>
      <c r="F636">
        <v>27</v>
      </c>
      <c r="G636" s="10">
        <v>13</v>
      </c>
      <c r="H636" s="10">
        <v>351</v>
      </c>
    </row>
    <row r="637" spans="1:8" x14ac:dyDescent="0.2">
      <c r="A637" s="3">
        <f t="shared" ca="1" si="18"/>
        <v>44830</v>
      </c>
      <c r="B637" t="s">
        <v>7</v>
      </c>
      <c r="C637" t="str">
        <f t="shared" si="19"/>
        <v>Roma</v>
      </c>
      <c r="D637" t="s">
        <v>22</v>
      </c>
      <c r="E637" t="s">
        <v>25</v>
      </c>
      <c r="F637">
        <v>37</v>
      </c>
      <c r="G637" s="10">
        <v>15</v>
      </c>
      <c r="H637" s="10">
        <v>555</v>
      </c>
    </row>
    <row r="638" spans="1:8" x14ac:dyDescent="0.2">
      <c r="A638" s="3">
        <f t="shared" ca="1" si="18"/>
        <v>44582</v>
      </c>
      <c r="B638" t="s">
        <v>33</v>
      </c>
      <c r="C638" t="str">
        <f t="shared" si="19"/>
        <v>Bologna</v>
      </c>
      <c r="D638" t="s">
        <v>8</v>
      </c>
      <c r="E638" t="s">
        <v>9</v>
      </c>
      <c r="F638">
        <v>22</v>
      </c>
      <c r="G638" s="10">
        <v>5</v>
      </c>
      <c r="H638" s="10">
        <v>110</v>
      </c>
    </row>
    <row r="639" spans="1:8" x14ac:dyDescent="0.2">
      <c r="A639" s="3">
        <f t="shared" ca="1" si="18"/>
        <v>44606</v>
      </c>
      <c r="B639" t="s">
        <v>16</v>
      </c>
      <c r="C639" t="str">
        <f t="shared" si="19"/>
        <v>Bologna</v>
      </c>
      <c r="D639" t="s">
        <v>22</v>
      </c>
      <c r="E639" t="s">
        <v>24</v>
      </c>
      <c r="F639">
        <v>50</v>
      </c>
      <c r="G639" s="10">
        <v>8</v>
      </c>
      <c r="H639" s="10">
        <v>400</v>
      </c>
    </row>
    <row r="640" spans="1:8" x14ac:dyDescent="0.2">
      <c r="A640" s="3">
        <f t="shared" ca="1" si="18"/>
        <v>44585</v>
      </c>
      <c r="B640" t="s">
        <v>33</v>
      </c>
      <c r="C640" t="str">
        <f t="shared" si="19"/>
        <v>Bologna</v>
      </c>
      <c r="D640" t="s">
        <v>11</v>
      </c>
      <c r="E640" t="s">
        <v>27</v>
      </c>
      <c r="F640">
        <v>22</v>
      </c>
      <c r="G640" s="10">
        <v>13</v>
      </c>
      <c r="H640" s="10">
        <v>286</v>
      </c>
    </row>
    <row r="641" spans="1:8" x14ac:dyDescent="0.2">
      <c r="A641" s="3">
        <f t="shared" ca="1" si="18"/>
        <v>44817</v>
      </c>
      <c r="B641" t="s">
        <v>21</v>
      </c>
      <c r="C641" t="str">
        <f t="shared" si="19"/>
        <v>Milano</v>
      </c>
      <c r="D641" t="s">
        <v>30</v>
      </c>
      <c r="E641" t="s">
        <v>24</v>
      </c>
      <c r="F641">
        <v>36</v>
      </c>
      <c r="G641" s="10">
        <v>8</v>
      </c>
      <c r="H641" s="10">
        <v>288</v>
      </c>
    </row>
    <row r="642" spans="1:8" x14ac:dyDescent="0.2">
      <c r="A642" s="3">
        <f t="shared" ref="A642:A705" ca="1" si="20">RANDBETWEEN(DATE(2022,1,1),DATE(2022,10,1))</f>
        <v>44806</v>
      </c>
      <c r="B642" t="s">
        <v>29</v>
      </c>
      <c r="C642" t="str">
        <f t="shared" ref="C642:C705" si="21">IF(B642="Store J","Roma",IF(B642="Store C","Milano",IF(B642="Store A","Napoli",IF(B642="Store H","Bari","Bologna"))))</f>
        <v>Bologna</v>
      </c>
      <c r="D642" t="s">
        <v>30</v>
      </c>
      <c r="E642" t="s">
        <v>17</v>
      </c>
      <c r="F642">
        <v>6</v>
      </c>
      <c r="G642" s="10">
        <v>11</v>
      </c>
      <c r="H642" s="10">
        <v>66</v>
      </c>
    </row>
    <row r="643" spans="1:8" x14ac:dyDescent="0.2">
      <c r="A643" s="3">
        <f t="shared" ca="1" si="20"/>
        <v>44579</v>
      </c>
      <c r="B643" t="s">
        <v>18</v>
      </c>
      <c r="C643" t="str">
        <f t="shared" si="21"/>
        <v>Bologna</v>
      </c>
      <c r="D643" t="s">
        <v>11</v>
      </c>
      <c r="E643" t="s">
        <v>20</v>
      </c>
      <c r="F643">
        <v>25</v>
      </c>
      <c r="G643" s="10">
        <v>2</v>
      </c>
      <c r="H643" s="10">
        <v>50</v>
      </c>
    </row>
    <row r="644" spans="1:8" x14ac:dyDescent="0.2">
      <c r="A644" s="3">
        <f t="shared" ca="1" si="20"/>
        <v>44658</v>
      </c>
      <c r="B644" t="s">
        <v>33</v>
      </c>
      <c r="C644" t="str">
        <f t="shared" si="21"/>
        <v>Bologna</v>
      </c>
      <c r="D644" t="s">
        <v>35</v>
      </c>
      <c r="E644" t="s">
        <v>15</v>
      </c>
      <c r="F644">
        <v>28</v>
      </c>
      <c r="G644" s="10">
        <v>10</v>
      </c>
      <c r="H644" s="10">
        <v>280</v>
      </c>
    </row>
    <row r="645" spans="1:8" x14ac:dyDescent="0.2">
      <c r="A645" s="3">
        <f t="shared" ca="1" si="20"/>
        <v>44705</v>
      </c>
      <c r="B645" t="s">
        <v>36</v>
      </c>
      <c r="C645" t="str">
        <f t="shared" si="21"/>
        <v>Bologna</v>
      </c>
      <c r="D645" t="s">
        <v>31</v>
      </c>
      <c r="E645" t="s">
        <v>32</v>
      </c>
      <c r="F645">
        <v>12</v>
      </c>
      <c r="G645" s="10">
        <v>19</v>
      </c>
      <c r="H645" s="10">
        <v>228</v>
      </c>
    </row>
    <row r="646" spans="1:8" x14ac:dyDescent="0.2">
      <c r="A646" s="3">
        <f t="shared" ca="1" si="20"/>
        <v>44568</v>
      </c>
      <c r="B646" t="s">
        <v>21</v>
      </c>
      <c r="C646" t="str">
        <f t="shared" si="21"/>
        <v>Milano</v>
      </c>
      <c r="D646" t="s">
        <v>30</v>
      </c>
      <c r="E646" t="s">
        <v>27</v>
      </c>
      <c r="F646">
        <v>16</v>
      </c>
      <c r="G646" s="10">
        <v>13</v>
      </c>
      <c r="H646" s="10">
        <v>208</v>
      </c>
    </row>
    <row r="647" spans="1:8" x14ac:dyDescent="0.2">
      <c r="A647" s="3">
        <f t="shared" ca="1" si="20"/>
        <v>44673</v>
      </c>
      <c r="B647" t="s">
        <v>7</v>
      </c>
      <c r="C647" t="str">
        <f t="shared" si="21"/>
        <v>Roma</v>
      </c>
      <c r="D647" t="s">
        <v>28</v>
      </c>
      <c r="E647" t="s">
        <v>17</v>
      </c>
      <c r="F647">
        <v>34</v>
      </c>
      <c r="G647" s="10">
        <v>11</v>
      </c>
      <c r="H647" s="10">
        <v>374</v>
      </c>
    </row>
    <row r="648" spans="1:8" x14ac:dyDescent="0.2">
      <c r="A648" s="3">
        <f t="shared" ca="1" si="20"/>
        <v>44624</v>
      </c>
      <c r="B648" t="s">
        <v>23</v>
      </c>
      <c r="C648" t="str">
        <f t="shared" si="21"/>
        <v>Bari</v>
      </c>
      <c r="D648" t="s">
        <v>14</v>
      </c>
      <c r="E648" t="s">
        <v>20</v>
      </c>
      <c r="F648">
        <v>36</v>
      </c>
      <c r="G648" s="10">
        <v>2</v>
      </c>
      <c r="H648" s="10">
        <v>72</v>
      </c>
    </row>
    <row r="649" spans="1:8" x14ac:dyDescent="0.2">
      <c r="A649" s="3">
        <f t="shared" ca="1" si="20"/>
        <v>44696</v>
      </c>
      <c r="B649" t="s">
        <v>23</v>
      </c>
      <c r="C649" t="str">
        <f t="shared" si="21"/>
        <v>Bari</v>
      </c>
      <c r="D649" t="s">
        <v>31</v>
      </c>
      <c r="E649" t="s">
        <v>24</v>
      </c>
      <c r="F649">
        <v>7</v>
      </c>
      <c r="G649" s="10">
        <v>8</v>
      </c>
      <c r="H649" s="10">
        <v>56</v>
      </c>
    </row>
    <row r="650" spans="1:8" x14ac:dyDescent="0.2">
      <c r="A650" s="3">
        <f t="shared" ca="1" si="20"/>
        <v>44765</v>
      </c>
      <c r="B650" t="s">
        <v>16</v>
      </c>
      <c r="C650" t="str">
        <f t="shared" si="21"/>
        <v>Bologna</v>
      </c>
      <c r="D650" t="s">
        <v>30</v>
      </c>
      <c r="E650" t="s">
        <v>17</v>
      </c>
      <c r="F650">
        <v>49</v>
      </c>
      <c r="G650" s="10">
        <v>11</v>
      </c>
      <c r="H650" s="10">
        <v>539</v>
      </c>
    </row>
    <row r="651" spans="1:8" x14ac:dyDescent="0.2">
      <c r="A651" s="3">
        <f t="shared" ca="1" si="20"/>
        <v>44760</v>
      </c>
      <c r="B651" t="s">
        <v>10</v>
      </c>
      <c r="C651" t="str">
        <f t="shared" si="21"/>
        <v>Bologna</v>
      </c>
      <c r="D651" t="s">
        <v>35</v>
      </c>
      <c r="E651" t="s">
        <v>25</v>
      </c>
      <c r="F651">
        <v>21</v>
      </c>
      <c r="G651" s="10">
        <v>15</v>
      </c>
      <c r="H651" s="10">
        <v>315</v>
      </c>
    </row>
    <row r="652" spans="1:8" x14ac:dyDescent="0.2">
      <c r="A652" s="3">
        <f t="shared" ca="1" si="20"/>
        <v>44683</v>
      </c>
      <c r="B652" t="s">
        <v>29</v>
      </c>
      <c r="C652" t="str">
        <f t="shared" si="21"/>
        <v>Bologna</v>
      </c>
      <c r="D652" t="s">
        <v>8</v>
      </c>
      <c r="E652" t="s">
        <v>9</v>
      </c>
      <c r="F652">
        <v>32</v>
      </c>
      <c r="G652" s="10">
        <v>5</v>
      </c>
      <c r="H652" s="10">
        <v>160</v>
      </c>
    </row>
    <row r="653" spans="1:8" x14ac:dyDescent="0.2">
      <c r="A653" s="3">
        <f t="shared" ca="1" si="20"/>
        <v>44622</v>
      </c>
      <c r="B653" t="s">
        <v>13</v>
      </c>
      <c r="C653" t="str">
        <f t="shared" si="21"/>
        <v>Napoli</v>
      </c>
      <c r="D653" t="s">
        <v>28</v>
      </c>
      <c r="E653" t="s">
        <v>9</v>
      </c>
      <c r="F653">
        <v>26</v>
      </c>
      <c r="G653" s="10">
        <v>5</v>
      </c>
      <c r="H653" s="10">
        <v>130</v>
      </c>
    </row>
    <row r="654" spans="1:8" x14ac:dyDescent="0.2">
      <c r="A654" s="3">
        <f t="shared" ca="1" si="20"/>
        <v>44579</v>
      </c>
      <c r="B654" t="s">
        <v>7</v>
      </c>
      <c r="C654" t="str">
        <f t="shared" si="21"/>
        <v>Roma</v>
      </c>
      <c r="D654" t="s">
        <v>26</v>
      </c>
      <c r="E654" t="s">
        <v>20</v>
      </c>
      <c r="F654">
        <v>49</v>
      </c>
      <c r="G654" s="10">
        <v>2</v>
      </c>
      <c r="H654" s="10">
        <v>98</v>
      </c>
    </row>
    <row r="655" spans="1:8" x14ac:dyDescent="0.2">
      <c r="A655" s="3">
        <f t="shared" ca="1" si="20"/>
        <v>44766</v>
      </c>
      <c r="B655" t="s">
        <v>23</v>
      </c>
      <c r="C655" t="str">
        <f t="shared" si="21"/>
        <v>Bari</v>
      </c>
      <c r="D655" t="s">
        <v>22</v>
      </c>
      <c r="E655" t="s">
        <v>25</v>
      </c>
      <c r="F655">
        <v>30</v>
      </c>
      <c r="G655" s="10">
        <v>15</v>
      </c>
      <c r="H655" s="10">
        <v>450</v>
      </c>
    </row>
    <row r="656" spans="1:8" x14ac:dyDescent="0.2">
      <c r="A656" s="3">
        <f t="shared" ca="1" si="20"/>
        <v>44785</v>
      </c>
      <c r="B656" t="s">
        <v>29</v>
      </c>
      <c r="C656" t="str">
        <f t="shared" si="21"/>
        <v>Bologna</v>
      </c>
      <c r="D656" t="s">
        <v>22</v>
      </c>
      <c r="E656" t="s">
        <v>32</v>
      </c>
      <c r="F656">
        <v>31</v>
      </c>
      <c r="G656" s="10">
        <v>19</v>
      </c>
      <c r="H656" s="10">
        <v>589</v>
      </c>
    </row>
    <row r="657" spans="1:8" x14ac:dyDescent="0.2">
      <c r="A657" s="3">
        <f t="shared" ca="1" si="20"/>
        <v>44574</v>
      </c>
      <c r="B657" t="s">
        <v>29</v>
      </c>
      <c r="C657" t="str">
        <f t="shared" si="21"/>
        <v>Bologna</v>
      </c>
      <c r="D657" t="s">
        <v>14</v>
      </c>
      <c r="E657" t="s">
        <v>24</v>
      </c>
      <c r="F657">
        <v>48</v>
      </c>
      <c r="G657" s="10">
        <v>8</v>
      </c>
      <c r="H657" s="10">
        <v>384</v>
      </c>
    </row>
    <row r="658" spans="1:8" x14ac:dyDescent="0.2">
      <c r="A658" s="3">
        <f t="shared" ca="1" si="20"/>
        <v>44613</v>
      </c>
      <c r="B658" t="s">
        <v>7</v>
      </c>
      <c r="C658" t="str">
        <f t="shared" si="21"/>
        <v>Roma</v>
      </c>
      <c r="D658" t="s">
        <v>22</v>
      </c>
      <c r="E658" t="s">
        <v>12</v>
      </c>
      <c r="F658">
        <v>8</v>
      </c>
      <c r="G658" s="10">
        <v>25</v>
      </c>
      <c r="H658" s="10">
        <v>200</v>
      </c>
    </row>
    <row r="659" spans="1:8" x14ac:dyDescent="0.2">
      <c r="A659" s="3">
        <f t="shared" ca="1" si="20"/>
        <v>44569</v>
      </c>
      <c r="B659" t="s">
        <v>36</v>
      </c>
      <c r="C659" t="str">
        <f t="shared" si="21"/>
        <v>Bologna</v>
      </c>
      <c r="D659" t="s">
        <v>35</v>
      </c>
      <c r="E659" t="s">
        <v>12</v>
      </c>
      <c r="F659">
        <v>40</v>
      </c>
      <c r="G659" s="10">
        <v>25</v>
      </c>
      <c r="H659" s="10">
        <v>1000</v>
      </c>
    </row>
    <row r="660" spans="1:8" x14ac:dyDescent="0.2">
      <c r="A660" s="3">
        <f t="shared" ca="1" si="20"/>
        <v>44717</v>
      </c>
      <c r="B660" t="s">
        <v>36</v>
      </c>
      <c r="C660" t="str">
        <f t="shared" si="21"/>
        <v>Bologna</v>
      </c>
      <c r="D660" t="s">
        <v>19</v>
      </c>
      <c r="E660" t="s">
        <v>32</v>
      </c>
      <c r="F660">
        <v>2</v>
      </c>
      <c r="G660" s="10">
        <v>19</v>
      </c>
      <c r="H660" s="10">
        <v>38</v>
      </c>
    </row>
    <row r="661" spans="1:8" x14ac:dyDescent="0.2">
      <c r="A661" s="3">
        <f t="shared" ca="1" si="20"/>
        <v>44766</v>
      </c>
      <c r="B661" t="s">
        <v>29</v>
      </c>
      <c r="C661" t="str">
        <f t="shared" si="21"/>
        <v>Bologna</v>
      </c>
      <c r="D661" t="s">
        <v>30</v>
      </c>
      <c r="E661" t="s">
        <v>34</v>
      </c>
      <c r="F661">
        <v>3</v>
      </c>
      <c r="G661" s="10">
        <v>50</v>
      </c>
      <c r="H661" s="10">
        <v>150</v>
      </c>
    </row>
    <row r="662" spans="1:8" x14ac:dyDescent="0.2">
      <c r="A662" s="3">
        <f t="shared" ca="1" si="20"/>
        <v>44822</v>
      </c>
      <c r="B662" t="s">
        <v>7</v>
      </c>
      <c r="C662" t="str">
        <f t="shared" si="21"/>
        <v>Roma</v>
      </c>
      <c r="D662" t="s">
        <v>22</v>
      </c>
      <c r="E662" t="s">
        <v>17</v>
      </c>
      <c r="F662">
        <v>18</v>
      </c>
      <c r="G662" s="10">
        <v>11</v>
      </c>
      <c r="H662" s="10">
        <v>198</v>
      </c>
    </row>
    <row r="663" spans="1:8" x14ac:dyDescent="0.2">
      <c r="A663" s="3">
        <f t="shared" ca="1" si="20"/>
        <v>44789</v>
      </c>
      <c r="B663" t="s">
        <v>21</v>
      </c>
      <c r="C663" t="str">
        <f t="shared" si="21"/>
        <v>Milano</v>
      </c>
      <c r="D663" t="s">
        <v>35</v>
      </c>
      <c r="E663" t="s">
        <v>25</v>
      </c>
      <c r="F663">
        <v>28</v>
      </c>
      <c r="G663" s="10">
        <v>15</v>
      </c>
      <c r="H663" s="10">
        <v>420</v>
      </c>
    </row>
    <row r="664" spans="1:8" x14ac:dyDescent="0.2">
      <c r="A664" s="3">
        <f t="shared" ca="1" si="20"/>
        <v>44781</v>
      </c>
      <c r="B664" t="s">
        <v>36</v>
      </c>
      <c r="C664" t="str">
        <f t="shared" si="21"/>
        <v>Bologna</v>
      </c>
      <c r="D664" t="s">
        <v>22</v>
      </c>
      <c r="E664" t="s">
        <v>9</v>
      </c>
      <c r="F664">
        <v>25</v>
      </c>
      <c r="G664" s="10">
        <v>5</v>
      </c>
      <c r="H664" s="10">
        <v>125</v>
      </c>
    </row>
    <row r="665" spans="1:8" x14ac:dyDescent="0.2">
      <c r="A665" s="3">
        <f t="shared" ca="1" si="20"/>
        <v>44802</v>
      </c>
      <c r="B665" t="s">
        <v>10</v>
      </c>
      <c r="C665" t="str">
        <f t="shared" si="21"/>
        <v>Bologna</v>
      </c>
      <c r="D665" t="s">
        <v>14</v>
      </c>
      <c r="E665" t="s">
        <v>34</v>
      </c>
      <c r="F665">
        <v>9</v>
      </c>
      <c r="G665" s="10">
        <v>50</v>
      </c>
      <c r="H665" s="10">
        <v>450</v>
      </c>
    </row>
    <row r="666" spans="1:8" x14ac:dyDescent="0.2">
      <c r="A666" s="3">
        <f t="shared" ca="1" si="20"/>
        <v>44771</v>
      </c>
      <c r="B666" t="s">
        <v>7</v>
      </c>
      <c r="C666" t="str">
        <f t="shared" si="21"/>
        <v>Roma</v>
      </c>
      <c r="D666" t="s">
        <v>8</v>
      </c>
      <c r="E666" t="s">
        <v>25</v>
      </c>
      <c r="F666">
        <v>37</v>
      </c>
      <c r="G666" s="10">
        <v>15</v>
      </c>
      <c r="H666" s="10">
        <v>555</v>
      </c>
    </row>
    <row r="667" spans="1:8" x14ac:dyDescent="0.2">
      <c r="A667" s="3">
        <f t="shared" ca="1" si="20"/>
        <v>44736</v>
      </c>
      <c r="B667" t="s">
        <v>36</v>
      </c>
      <c r="C667" t="str">
        <f t="shared" si="21"/>
        <v>Bologna</v>
      </c>
      <c r="D667" t="s">
        <v>28</v>
      </c>
      <c r="E667" t="s">
        <v>20</v>
      </c>
      <c r="F667">
        <v>19</v>
      </c>
      <c r="G667" s="10">
        <v>2</v>
      </c>
      <c r="H667" s="10">
        <v>38</v>
      </c>
    </row>
    <row r="668" spans="1:8" x14ac:dyDescent="0.2">
      <c r="A668" s="3">
        <f t="shared" ca="1" si="20"/>
        <v>44733</v>
      </c>
      <c r="B668" t="s">
        <v>23</v>
      </c>
      <c r="C668" t="str">
        <f t="shared" si="21"/>
        <v>Bari</v>
      </c>
      <c r="D668" t="s">
        <v>22</v>
      </c>
      <c r="E668" t="s">
        <v>25</v>
      </c>
      <c r="F668">
        <v>21</v>
      </c>
      <c r="G668" s="10">
        <v>15</v>
      </c>
      <c r="H668" s="10">
        <v>315</v>
      </c>
    </row>
    <row r="669" spans="1:8" x14ac:dyDescent="0.2">
      <c r="A669" s="3">
        <f t="shared" ca="1" si="20"/>
        <v>44631</v>
      </c>
      <c r="B669" t="s">
        <v>33</v>
      </c>
      <c r="C669" t="str">
        <f t="shared" si="21"/>
        <v>Bologna</v>
      </c>
      <c r="D669" t="s">
        <v>30</v>
      </c>
      <c r="E669" t="s">
        <v>17</v>
      </c>
      <c r="F669">
        <v>6</v>
      </c>
      <c r="G669" s="10">
        <v>11</v>
      </c>
      <c r="H669" s="10">
        <v>66</v>
      </c>
    </row>
    <row r="670" spans="1:8" x14ac:dyDescent="0.2">
      <c r="A670" s="3">
        <f t="shared" ca="1" si="20"/>
        <v>44753</v>
      </c>
      <c r="B670" t="s">
        <v>7</v>
      </c>
      <c r="C670" t="str">
        <f t="shared" si="21"/>
        <v>Roma</v>
      </c>
      <c r="D670" t="s">
        <v>11</v>
      </c>
      <c r="E670" t="s">
        <v>15</v>
      </c>
      <c r="F670">
        <v>38</v>
      </c>
      <c r="G670" s="10">
        <v>10</v>
      </c>
      <c r="H670" s="10">
        <v>380</v>
      </c>
    </row>
    <row r="671" spans="1:8" x14ac:dyDescent="0.2">
      <c r="A671" s="3">
        <f t="shared" ca="1" si="20"/>
        <v>44785</v>
      </c>
      <c r="B671" t="s">
        <v>7</v>
      </c>
      <c r="C671" t="str">
        <f t="shared" si="21"/>
        <v>Roma</v>
      </c>
      <c r="D671" t="s">
        <v>22</v>
      </c>
      <c r="E671" t="s">
        <v>9</v>
      </c>
      <c r="F671">
        <v>2</v>
      </c>
      <c r="G671" s="10">
        <v>5</v>
      </c>
      <c r="H671" s="10">
        <v>10</v>
      </c>
    </row>
    <row r="672" spans="1:8" x14ac:dyDescent="0.2">
      <c r="A672" s="3">
        <f t="shared" ca="1" si="20"/>
        <v>44582</v>
      </c>
      <c r="B672" t="s">
        <v>10</v>
      </c>
      <c r="C672" t="str">
        <f t="shared" si="21"/>
        <v>Bologna</v>
      </c>
      <c r="D672" t="s">
        <v>35</v>
      </c>
      <c r="E672" t="s">
        <v>27</v>
      </c>
      <c r="F672">
        <v>19</v>
      </c>
      <c r="G672" s="10">
        <v>13</v>
      </c>
      <c r="H672" s="10">
        <v>247</v>
      </c>
    </row>
    <row r="673" spans="1:8" x14ac:dyDescent="0.2">
      <c r="A673" s="3">
        <f t="shared" ca="1" si="20"/>
        <v>44564</v>
      </c>
      <c r="B673" t="s">
        <v>29</v>
      </c>
      <c r="C673" t="str">
        <f t="shared" si="21"/>
        <v>Bologna</v>
      </c>
      <c r="D673" t="s">
        <v>11</v>
      </c>
      <c r="E673" t="s">
        <v>34</v>
      </c>
      <c r="F673">
        <v>14</v>
      </c>
      <c r="G673" s="10">
        <v>50</v>
      </c>
      <c r="H673" s="10">
        <v>700</v>
      </c>
    </row>
    <row r="674" spans="1:8" x14ac:dyDescent="0.2">
      <c r="A674" s="3">
        <f t="shared" ca="1" si="20"/>
        <v>44564</v>
      </c>
      <c r="B674" t="s">
        <v>29</v>
      </c>
      <c r="C674" t="str">
        <f t="shared" si="21"/>
        <v>Bologna</v>
      </c>
      <c r="D674" t="s">
        <v>26</v>
      </c>
      <c r="E674" t="s">
        <v>12</v>
      </c>
      <c r="F674">
        <v>26</v>
      </c>
      <c r="G674" s="10">
        <v>25</v>
      </c>
      <c r="H674" s="10">
        <v>650</v>
      </c>
    </row>
    <row r="675" spans="1:8" x14ac:dyDescent="0.2">
      <c r="A675" s="3">
        <f t="shared" ca="1" si="20"/>
        <v>44702</v>
      </c>
      <c r="B675" t="s">
        <v>10</v>
      </c>
      <c r="C675" t="str">
        <f t="shared" si="21"/>
        <v>Bologna</v>
      </c>
      <c r="D675" t="s">
        <v>22</v>
      </c>
      <c r="E675" t="s">
        <v>25</v>
      </c>
      <c r="F675">
        <v>7</v>
      </c>
      <c r="G675" s="10">
        <v>15</v>
      </c>
      <c r="H675" s="10">
        <v>105</v>
      </c>
    </row>
    <row r="676" spans="1:8" x14ac:dyDescent="0.2">
      <c r="A676" s="3">
        <f t="shared" ca="1" si="20"/>
        <v>44644</v>
      </c>
      <c r="B676" t="s">
        <v>16</v>
      </c>
      <c r="C676" t="str">
        <f t="shared" si="21"/>
        <v>Bologna</v>
      </c>
      <c r="D676" t="s">
        <v>11</v>
      </c>
      <c r="E676" t="s">
        <v>27</v>
      </c>
      <c r="F676">
        <v>34</v>
      </c>
      <c r="G676" s="10">
        <v>13</v>
      </c>
      <c r="H676" s="10">
        <v>442</v>
      </c>
    </row>
    <row r="677" spans="1:8" x14ac:dyDescent="0.2">
      <c r="A677" s="3">
        <f t="shared" ca="1" si="20"/>
        <v>44804</v>
      </c>
      <c r="B677" t="s">
        <v>33</v>
      </c>
      <c r="C677" t="str">
        <f t="shared" si="21"/>
        <v>Bologna</v>
      </c>
      <c r="D677" t="s">
        <v>26</v>
      </c>
      <c r="E677" t="s">
        <v>15</v>
      </c>
      <c r="F677">
        <v>26</v>
      </c>
      <c r="G677" s="10">
        <v>10</v>
      </c>
      <c r="H677" s="10">
        <v>260</v>
      </c>
    </row>
    <row r="678" spans="1:8" x14ac:dyDescent="0.2">
      <c r="A678" s="3">
        <f t="shared" ca="1" si="20"/>
        <v>44770</v>
      </c>
      <c r="B678" t="s">
        <v>7</v>
      </c>
      <c r="C678" t="str">
        <f t="shared" si="21"/>
        <v>Roma</v>
      </c>
      <c r="D678" t="s">
        <v>19</v>
      </c>
      <c r="E678" t="s">
        <v>20</v>
      </c>
      <c r="F678">
        <v>33</v>
      </c>
      <c r="G678" s="10">
        <v>2</v>
      </c>
      <c r="H678" s="10">
        <v>66</v>
      </c>
    </row>
    <row r="679" spans="1:8" x14ac:dyDescent="0.2">
      <c r="A679" s="3">
        <f t="shared" ca="1" si="20"/>
        <v>44759</v>
      </c>
      <c r="B679" t="s">
        <v>16</v>
      </c>
      <c r="C679" t="str">
        <f t="shared" si="21"/>
        <v>Bologna</v>
      </c>
      <c r="D679" t="s">
        <v>11</v>
      </c>
      <c r="E679" t="s">
        <v>24</v>
      </c>
      <c r="F679">
        <v>32</v>
      </c>
      <c r="G679" s="10">
        <v>8</v>
      </c>
      <c r="H679" s="10">
        <v>256</v>
      </c>
    </row>
    <row r="680" spans="1:8" x14ac:dyDescent="0.2">
      <c r="A680" s="3">
        <f t="shared" ca="1" si="20"/>
        <v>44585</v>
      </c>
      <c r="B680" t="s">
        <v>13</v>
      </c>
      <c r="C680" t="str">
        <f t="shared" si="21"/>
        <v>Napoli</v>
      </c>
      <c r="D680" t="s">
        <v>8</v>
      </c>
      <c r="E680" t="s">
        <v>20</v>
      </c>
      <c r="F680">
        <v>3</v>
      </c>
      <c r="G680" s="10">
        <v>2</v>
      </c>
      <c r="H680" s="10">
        <v>6</v>
      </c>
    </row>
    <row r="681" spans="1:8" x14ac:dyDescent="0.2">
      <c r="A681" s="3">
        <f t="shared" ca="1" si="20"/>
        <v>44639</v>
      </c>
      <c r="B681" t="s">
        <v>16</v>
      </c>
      <c r="C681" t="str">
        <f t="shared" si="21"/>
        <v>Bologna</v>
      </c>
      <c r="D681" t="s">
        <v>35</v>
      </c>
      <c r="E681" t="s">
        <v>24</v>
      </c>
      <c r="F681">
        <v>21</v>
      </c>
      <c r="G681" s="10">
        <v>8</v>
      </c>
      <c r="H681" s="10">
        <v>168</v>
      </c>
    </row>
    <row r="682" spans="1:8" x14ac:dyDescent="0.2">
      <c r="A682" s="3">
        <f t="shared" ca="1" si="20"/>
        <v>44653</v>
      </c>
      <c r="B682" t="s">
        <v>29</v>
      </c>
      <c r="C682" t="str">
        <f t="shared" si="21"/>
        <v>Bologna</v>
      </c>
      <c r="D682" t="s">
        <v>22</v>
      </c>
      <c r="E682" t="s">
        <v>34</v>
      </c>
      <c r="F682">
        <v>45</v>
      </c>
      <c r="G682" s="10">
        <v>50</v>
      </c>
      <c r="H682" s="10">
        <v>2250</v>
      </c>
    </row>
    <row r="683" spans="1:8" x14ac:dyDescent="0.2">
      <c r="A683" s="3">
        <f t="shared" ca="1" si="20"/>
        <v>44564</v>
      </c>
      <c r="B683" t="s">
        <v>13</v>
      </c>
      <c r="C683" t="str">
        <f t="shared" si="21"/>
        <v>Napoli</v>
      </c>
      <c r="D683" t="s">
        <v>19</v>
      </c>
      <c r="E683" t="s">
        <v>32</v>
      </c>
      <c r="F683">
        <v>12</v>
      </c>
      <c r="G683" s="10">
        <v>19</v>
      </c>
      <c r="H683" s="10">
        <v>228</v>
      </c>
    </row>
    <row r="684" spans="1:8" x14ac:dyDescent="0.2">
      <c r="A684" s="3">
        <f t="shared" ca="1" si="20"/>
        <v>44819</v>
      </c>
      <c r="B684" t="s">
        <v>36</v>
      </c>
      <c r="C684" t="str">
        <f t="shared" si="21"/>
        <v>Bologna</v>
      </c>
      <c r="D684" t="s">
        <v>31</v>
      </c>
      <c r="E684" t="s">
        <v>17</v>
      </c>
      <c r="F684">
        <v>21</v>
      </c>
      <c r="G684" s="10">
        <v>11</v>
      </c>
      <c r="H684" s="10">
        <v>231</v>
      </c>
    </row>
    <row r="685" spans="1:8" x14ac:dyDescent="0.2">
      <c r="A685" s="3">
        <f t="shared" ca="1" si="20"/>
        <v>44618</v>
      </c>
      <c r="B685" t="s">
        <v>21</v>
      </c>
      <c r="C685" t="str">
        <f t="shared" si="21"/>
        <v>Milano</v>
      </c>
      <c r="D685" t="s">
        <v>31</v>
      </c>
      <c r="E685" t="s">
        <v>9</v>
      </c>
      <c r="F685">
        <v>47</v>
      </c>
      <c r="G685" s="10">
        <v>5</v>
      </c>
      <c r="H685" s="10">
        <v>235</v>
      </c>
    </row>
    <row r="686" spans="1:8" x14ac:dyDescent="0.2">
      <c r="A686" s="3">
        <f t="shared" ca="1" si="20"/>
        <v>44640</v>
      </c>
      <c r="B686" t="s">
        <v>36</v>
      </c>
      <c r="C686" t="str">
        <f t="shared" si="21"/>
        <v>Bologna</v>
      </c>
      <c r="D686" t="s">
        <v>11</v>
      </c>
      <c r="E686" t="s">
        <v>32</v>
      </c>
      <c r="F686">
        <v>2</v>
      </c>
      <c r="G686" s="10">
        <v>19</v>
      </c>
      <c r="H686" s="10">
        <v>38</v>
      </c>
    </row>
    <row r="687" spans="1:8" x14ac:dyDescent="0.2">
      <c r="A687" s="3">
        <f t="shared" ca="1" si="20"/>
        <v>44820</v>
      </c>
      <c r="B687" t="s">
        <v>29</v>
      </c>
      <c r="C687" t="str">
        <f t="shared" si="21"/>
        <v>Bologna</v>
      </c>
      <c r="D687" t="s">
        <v>31</v>
      </c>
      <c r="E687" t="s">
        <v>12</v>
      </c>
      <c r="F687">
        <v>42</v>
      </c>
      <c r="G687" s="10">
        <v>25</v>
      </c>
      <c r="H687" s="10">
        <v>1050</v>
      </c>
    </row>
    <row r="688" spans="1:8" x14ac:dyDescent="0.2">
      <c r="A688" s="3">
        <f t="shared" ca="1" si="20"/>
        <v>44637</v>
      </c>
      <c r="B688" t="s">
        <v>36</v>
      </c>
      <c r="C688" t="str">
        <f t="shared" si="21"/>
        <v>Bologna</v>
      </c>
      <c r="D688" t="s">
        <v>35</v>
      </c>
      <c r="E688" t="s">
        <v>9</v>
      </c>
      <c r="F688">
        <v>48</v>
      </c>
      <c r="G688" s="10">
        <v>5</v>
      </c>
      <c r="H688" s="10">
        <v>240</v>
      </c>
    </row>
    <row r="689" spans="1:8" x14ac:dyDescent="0.2">
      <c r="A689" s="3">
        <f t="shared" ca="1" si="20"/>
        <v>44588</v>
      </c>
      <c r="B689" t="s">
        <v>33</v>
      </c>
      <c r="C689" t="str">
        <f t="shared" si="21"/>
        <v>Bologna</v>
      </c>
      <c r="D689" t="s">
        <v>31</v>
      </c>
      <c r="E689" t="s">
        <v>9</v>
      </c>
      <c r="F689">
        <v>26</v>
      </c>
      <c r="G689" s="10">
        <v>5</v>
      </c>
      <c r="H689" s="10">
        <v>130</v>
      </c>
    </row>
    <row r="690" spans="1:8" x14ac:dyDescent="0.2">
      <c r="A690" s="3">
        <f t="shared" ca="1" si="20"/>
        <v>44825</v>
      </c>
      <c r="B690" t="s">
        <v>7</v>
      </c>
      <c r="C690" t="str">
        <f t="shared" si="21"/>
        <v>Roma</v>
      </c>
      <c r="D690" t="s">
        <v>35</v>
      </c>
      <c r="E690" t="s">
        <v>27</v>
      </c>
      <c r="F690">
        <v>10</v>
      </c>
      <c r="G690" s="10">
        <v>13</v>
      </c>
      <c r="H690" s="10">
        <v>130</v>
      </c>
    </row>
    <row r="691" spans="1:8" x14ac:dyDescent="0.2">
      <c r="A691" s="3">
        <f t="shared" ca="1" si="20"/>
        <v>44797</v>
      </c>
      <c r="B691" t="s">
        <v>16</v>
      </c>
      <c r="C691" t="str">
        <f t="shared" si="21"/>
        <v>Bologna</v>
      </c>
      <c r="D691" t="s">
        <v>30</v>
      </c>
      <c r="E691" t="s">
        <v>25</v>
      </c>
      <c r="F691">
        <v>10</v>
      </c>
      <c r="G691" s="10">
        <v>15</v>
      </c>
      <c r="H691" s="10">
        <v>150</v>
      </c>
    </row>
    <row r="692" spans="1:8" x14ac:dyDescent="0.2">
      <c r="A692" s="3">
        <f t="shared" ca="1" si="20"/>
        <v>44802</v>
      </c>
      <c r="B692" t="s">
        <v>21</v>
      </c>
      <c r="C692" t="str">
        <f t="shared" si="21"/>
        <v>Milano</v>
      </c>
      <c r="D692" t="s">
        <v>19</v>
      </c>
      <c r="E692" t="s">
        <v>12</v>
      </c>
      <c r="F692">
        <v>1</v>
      </c>
      <c r="G692" s="10">
        <v>25</v>
      </c>
      <c r="H692" s="10">
        <v>25</v>
      </c>
    </row>
    <row r="693" spans="1:8" x14ac:dyDescent="0.2">
      <c r="A693" s="3">
        <f t="shared" ca="1" si="20"/>
        <v>44704</v>
      </c>
      <c r="B693" t="s">
        <v>21</v>
      </c>
      <c r="C693" t="str">
        <f t="shared" si="21"/>
        <v>Milano</v>
      </c>
      <c r="D693" t="s">
        <v>26</v>
      </c>
      <c r="E693" t="s">
        <v>25</v>
      </c>
      <c r="F693">
        <v>2</v>
      </c>
      <c r="G693" s="10">
        <v>15</v>
      </c>
      <c r="H693" s="10">
        <v>30</v>
      </c>
    </row>
    <row r="694" spans="1:8" x14ac:dyDescent="0.2">
      <c r="A694" s="3">
        <f t="shared" ca="1" si="20"/>
        <v>44727</v>
      </c>
      <c r="B694" t="s">
        <v>33</v>
      </c>
      <c r="C694" t="str">
        <f t="shared" si="21"/>
        <v>Bologna</v>
      </c>
      <c r="D694" t="s">
        <v>30</v>
      </c>
      <c r="E694" t="s">
        <v>34</v>
      </c>
      <c r="F694">
        <v>37</v>
      </c>
      <c r="G694" s="10">
        <v>50</v>
      </c>
      <c r="H694" s="10">
        <v>1850</v>
      </c>
    </row>
    <row r="695" spans="1:8" x14ac:dyDescent="0.2">
      <c r="A695" s="3">
        <f t="shared" ca="1" si="20"/>
        <v>44652</v>
      </c>
      <c r="B695" t="s">
        <v>21</v>
      </c>
      <c r="C695" t="str">
        <f t="shared" si="21"/>
        <v>Milano</v>
      </c>
      <c r="D695" t="s">
        <v>30</v>
      </c>
      <c r="E695" t="s">
        <v>20</v>
      </c>
      <c r="F695">
        <v>35</v>
      </c>
      <c r="G695" s="10">
        <v>2</v>
      </c>
      <c r="H695" s="10">
        <v>70</v>
      </c>
    </row>
    <row r="696" spans="1:8" x14ac:dyDescent="0.2">
      <c r="A696" s="3">
        <f t="shared" ca="1" si="20"/>
        <v>44618</v>
      </c>
      <c r="B696" t="s">
        <v>33</v>
      </c>
      <c r="C696" t="str">
        <f t="shared" si="21"/>
        <v>Bologna</v>
      </c>
      <c r="D696" t="s">
        <v>14</v>
      </c>
      <c r="E696" t="s">
        <v>15</v>
      </c>
      <c r="F696">
        <v>43</v>
      </c>
      <c r="G696" s="10">
        <v>10</v>
      </c>
      <c r="H696" s="10">
        <v>430</v>
      </c>
    </row>
    <row r="697" spans="1:8" x14ac:dyDescent="0.2">
      <c r="A697" s="3">
        <f t="shared" ca="1" si="20"/>
        <v>44757</v>
      </c>
      <c r="B697" t="s">
        <v>29</v>
      </c>
      <c r="C697" t="str">
        <f t="shared" si="21"/>
        <v>Bologna</v>
      </c>
      <c r="D697" t="s">
        <v>35</v>
      </c>
      <c r="E697" t="s">
        <v>32</v>
      </c>
      <c r="F697">
        <v>34</v>
      </c>
      <c r="G697" s="10">
        <v>19</v>
      </c>
      <c r="H697" s="10">
        <v>646</v>
      </c>
    </row>
    <row r="698" spans="1:8" x14ac:dyDescent="0.2">
      <c r="A698" s="3">
        <f t="shared" ca="1" si="20"/>
        <v>44791</v>
      </c>
      <c r="B698" t="s">
        <v>10</v>
      </c>
      <c r="C698" t="str">
        <f t="shared" si="21"/>
        <v>Bologna</v>
      </c>
      <c r="D698" t="s">
        <v>30</v>
      </c>
      <c r="E698" t="s">
        <v>32</v>
      </c>
      <c r="F698">
        <v>6</v>
      </c>
      <c r="G698" s="10">
        <v>19</v>
      </c>
      <c r="H698" s="10">
        <v>114</v>
      </c>
    </row>
    <row r="699" spans="1:8" x14ac:dyDescent="0.2">
      <c r="A699" s="3">
        <f t="shared" ca="1" si="20"/>
        <v>44749</v>
      </c>
      <c r="B699" t="s">
        <v>13</v>
      </c>
      <c r="C699" t="str">
        <f t="shared" si="21"/>
        <v>Napoli</v>
      </c>
      <c r="D699" t="s">
        <v>28</v>
      </c>
      <c r="E699" t="s">
        <v>24</v>
      </c>
      <c r="F699">
        <v>36</v>
      </c>
      <c r="G699" s="10">
        <v>8</v>
      </c>
      <c r="H699" s="10">
        <v>288</v>
      </c>
    </row>
    <row r="700" spans="1:8" x14ac:dyDescent="0.2">
      <c r="A700" s="3">
        <f t="shared" ca="1" si="20"/>
        <v>44699</v>
      </c>
      <c r="B700" t="s">
        <v>23</v>
      </c>
      <c r="C700" t="str">
        <f t="shared" si="21"/>
        <v>Bari</v>
      </c>
      <c r="D700" t="s">
        <v>28</v>
      </c>
      <c r="E700" t="s">
        <v>12</v>
      </c>
      <c r="F700">
        <v>7</v>
      </c>
      <c r="G700" s="10">
        <v>25</v>
      </c>
      <c r="H700" s="10">
        <v>175</v>
      </c>
    </row>
    <row r="701" spans="1:8" x14ac:dyDescent="0.2">
      <c r="A701" s="3">
        <f t="shared" ca="1" si="20"/>
        <v>44696</v>
      </c>
      <c r="B701" t="s">
        <v>18</v>
      </c>
      <c r="C701" t="str">
        <f t="shared" si="21"/>
        <v>Bologna</v>
      </c>
      <c r="D701" t="s">
        <v>30</v>
      </c>
      <c r="E701" t="s">
        <v>17</v>
      </c>
      <c r="F701">
        <v>36</v>
      </c>
      <c r="G701" s="10">
        <v>11</v>
      </c>
      <c r="H701" s="10">
        <v>396</v>
      </c>
    </row>
    <row r="702" spans="1:8" x14ac:dyDescent="0.2">
      <c r="A702" s="3">
        <f t="shared" ca="1" si="20"/>
        <v>44638</v>
      </c>
      <c r="B702" t="s">
        <v>7</v>
      </c>
      <c r="C702" t="str">
        <f t="shared" si="21"/>
        <v>Roma</v>
      </c>
      <c r="D702" t="s">
        <v>19</v>
      </c>
      <c r="E702" t="s">
        <v>32</v>
      </c>
      <c r="F702">
        <v>36</v>
      </c>
      <c r="G702" s="10">
        <v>19</v>
      </c>
      <c r="H702" s="10">
        <v>684</v>
      </c>
    </row>
    <row r="703" spans="1:8" x14ac:dyDescent="0.2">
      <c r="A703" s="3">
        <f t="shared" ca="1" si="20"/>
        <v>44593</v>
      </c>
      <c r="B703" t="s">
        <v>21</v>
      </c>
      <c r="C703" t="str">
        <f t="shared" si="21"/>
        <v>Milano</v>
      </c>
      <c r="D703" t="s">
        <v>11</v>
      </c>
      <c r="E703" t="s">
        <v>12</v>
      </c>
      <c r="F703">
        <v>27</v>
      </c>
      <c r="G703" s="10">
        <v>25</v>
      </c>
      <c r="H703" s="10">
        <v>675</v>
      </c>
    </row>
    <row r="704" spans="1:8" x14ac:dyDescent="0.2">
      <c r="A704" s="3">
        <f t="shared" ca="1" si="20"/>
        <v>44587</v>
      </c>
      <c r="B704" t="s">
        <v>7</v>
      </c>
      <c r="C704" t="str">
        <f t="shared" si="21"/>
        <v>Roma</v>
      </c>
      <c r="D704" t="s">
        <v>8</v>
      </c>
      <c r="E704" t="s">
        <v>27</v>
      </c>
      <c r="F704">
        <v>45</v>
      </c>
      <c r="G704" s="10">
        <v>13</v>
      </c>
      <c r="H704" s="10">
        <v>585</v>
      </c>
    </row>
    <row r="705" spans="1:8" x14ac:dyDescent="0.2">
      <c r="A705" s="3">
        <f t="shared" ca="1" si="20"/>
        <v>44775</v>
      </c>
      <c r="B705" t="s">
        <v>23</v>
      </c>
      <c r="C705" t="str">
        <f t="shared" si="21"/>
        <v>Bari</v>
      </c>
      <c r="D705" t="s">
        <v>28</v>
      </c>
      <c r="E705" t="s">
        <v>20</v>
      </c>
      <c r="F705">
        <v>17</v>
      </c>
      <c r="G705" s="10">
        <v>2</v>
      </c>
      <c r="H705" s="10">
        <v>34</v>
      </c>
    </row>
    <row r="706" spans="1:8" x14ac:dyDescent="0.2">
      <c r="A706" s="3">
        <f t="shared" ref="A706:A769" ca="1" si="22">RANDBETWEEN(DATE(2022,1,1),DATE(2022,10,1))</f>
        <v>44680</v>
      </c>
      <c r="B706" t="s">
        <v>16</v>
      </c>
      <c r="C706" t="str">
        <f t="shared" ref="C706:C769" si="23">IF(B706="Store J","Roma",IF(B706="Store C","Milano",IF(B706="Store A","Napoli",IF(B706="Store H","Bari","Bologna"))))</f>
        <v>Bologna</v>
      </c>
      <c r="D706" t="s">
        <v>22</v>
      </c>
      <c r="E706" t="s">
        <v>24</v>
      </c>
      <c r="F706">
        <v>37</v>
      </c>
      <c r="G706" s="10">
        <v>8</v>
      </c>
      <c r="H706" s="10">
        <v>296</v>
      </c>
    </row>
    <row r="707" spans="1:8" x14ac:dyDescent="0.2">
      <c r="A707" s="3">
        <f t="shared" ca="1" si="22"/>
        <v>44786</v>
      </c>
      <c r="B707" t="s">
        <v>23</v>
      </c>
      <c r="C707" t="str">
        <f t="shared" si="23"/>
        <v>Bari</v>
      </c>
      <c r="D707" t="s">
        <v>28</v>
      </c>
      <c r="E707" t="s">
        <v>15</v>
      </c>
      <c r="F707">
        <v>4</v>
      </c>
      <c r="G707" s="10">
        <v>10</v>
      </c>
      <c r="H707" s="10">
        <v>40</v>
      </c>
    </row>
    <row r="708" spans="1:8" x14ac:dyDescent="0.2">
      <c r="A708" s="3">
        <f t="shared" ca="1" si="22"/>
        <v>44745</v>
      </c>
      <c r="B708" t="s">
        <v>16</v>
      </c>
      <c r="C708" t="str">
        <f t="shared" si="23"/>
        <v>Bologna</v>
      </c>
      <c r="D708" t="s">
        <v>22</v>
      </c>
      <c r="E708" t="s">
        <v>32</v>
      </c>
      <c r="F708">
        <v>3</v>
      </c>
      <c r="G708" s="10">
        <v>19</v>
      </c>
      <c r="H708" s="10">
        <v>57</v>
      </c>
    </row>
    <row r="709" spans="1:8" x14ac:dyDescent="0.2">
      <c r="A709" s="3">
        <f t="shared" ca="1" si="22"/>
        <v>44717</v>
      </c>
      <c r="B709" t="s">
        <v>7</v>
      </c>
      <c r="C709" t="str">
        <f t="shared" si="23"/>
        <v>Roma</v>
      </c>
      <c r="D709" t="s">
        <v>26</v>
      </c>
      <c r="E709" t="s">
        <v>20</v>
      </c>
      <c r="F709">
        <v>37</v>
      </c>
      <c r="G709" s="10">
        <v>2</v>
      </c>
      <c r="H709" s="10">
        <v>74</v>
      </c>
    </row>
    <row r="710" spans="1:8" x14ac:dyDescent="0.2">
      <c r="A710" s="3">
        <f t="shared" ca="1" si="22"/>
        <v>44812</v>
      </c>
      <c r="B710" t="s">
        <v>16</v>
      </c>
      <c r="C710" t="str">
        <f t="shared" si="23"/>
        <v>Bologna</v>
      </c>
      <c r="D710" t="s">
        <v>22</v>
      </c>
      <c r="E710" t="s">
        <v>12</v>
      </c>
      <c r="F710">
        <v>16</v>
      </c>
      <c r="G710" s="10">
        <v>25</v>
      </c>
      <c r="H710" s="10">
        <v>400</v>
      </c>
    </row>
    <row r="711" spans="1:8" x14ac:dyDescent="0.2">
      <c r="A711" s="3">
        <f t="shared" ca="1" si="22"/>
        <v>44678</v>
      </c>
      <c r="B711" t="s">
        <v>13</v>
      </c>
      <c r="C711" t="str">
        <f t="shared" si="23"/>
        <v>Napoli</v>
      </c>
      <c r="D711" t="s">
        <v>8</v>
      </c>
      <c r="E711" t="s">
        <v>25</v>
      </c>
      <c r="F711">
        <v>10</v>
      </c>
      <c r="G711" s="10">
        <v>15</v>
      </c>
      <c r="H711" s="10">
        <v>150</v>
      </c>
    </row>
    <row r="712" spans="1:8" x14ac:dyDescent="0.2">
      <c r="A712" s="3">
        <f t="shared" ca="1" si="22"/>
        <v>44697</v>
      </c>
      <c r="B712" t="s">
        <v>10</v>
      </c>
      <c r="C712" t="str">
        <f t="shared" si="23"/>
        <v>Bologna</v>
      </c>
      <c r="D712" t="s">
        <v>22</v>
      </c>
      <c r="E712" t="s">
        <v>32</v>
      </c>
      <c r="F712">
        <v>43</v>
      </c>
      <c r="G712" s="10">
        <v>19</v>
      </c>
      <c r="H712" s="10">
        <v>817</v>
      </c>
    </row>
    <row r="713" spans="1:8" x14ac:dyDescent="0.2">
      <c r="A713" s="3">
        <f t="shared" ca="1" si="22"/>
        <v>44605</v>
      </c>
      <c r="B713" t="s">
        <v>33</v>
      </c>
      <c r="C713" t="str">
        <f t="shared" si="23"/>
        <v>Bologna</v>
      </c>
      <c r="D713" t="s">
        <v>19</v>
      </c>
      <c r="E713" t="s">
        <v>34</v>
      </c>
      <c r="F713">
        <v>38</v>
      </c>
      <c r="G713" s="10">
        <v>50</v>
      </c>
      <c r="H713" s="10">
        <v>1900</v>
      </c>
    </row>
    <row r="714" spans="1:8" x14ac:dyDescent="0.2">
      <c r="A714" s="3">
        <f t="shared" ca="1" si="22"/>
        <v>44794</v>
      </c>
      <c r="B714" t="s">
        <v>16</v>
      </c>
      <c r="C714" t="str">
        <f t="shared" si="23"/>
        <v>Bologna</v>
      </c>
      <c r="D714" t="s">
        <v>31</v>
      </c>
      <c r="E714" t="s">
        <v>9</v>
      </c>
      <c r="F714">
        <v>43</v>
      </c>
      <c r="G714" s="10">
        <v>5</v>
      </c>
      <c r="H714" s="10">
        <v>215</v>
      </c>
    </row>
    <row r="715" spans="1:8" x14ac:dyDescent="0.2">
      <c r="A715" s="3">
        <f t="shared" ca="1" si="22"/>
        <v>44665</v>
      </c>
      <c r="B715" t="s">
        <v>7</v>
      </c>
      <c r="C715" t="str">
        <f t="shared" si="23"/>
        <v>Roma</v>
      </c>
      <c r="D715" t="s">
        <v>35</v>
      </c>
      <c r="E715" t="s">
        <v>12</v>
      </c>
      <c r="F715">
        <v>34</v>
      </c>
      <c r="G715" s="10">
        <v>25</v>
      </c>
      <c r="H715" s="10">
        <v>850</v>
      </c>
    </row>
    <row r="716" spans="1:8" x14ac:dyDescent="0.2">
      <c r="A716" s="3">
        <f t="shared" ca="1" si="22"/>
        <v>44753</v>
      </c>
      <c r="B716" t="s">
        <v>23</v>
      </c>
      <c r="C716" t="str">
        <f t="shared" si="23"/>
        <v>Bari</v>
      </c>
      <c r="D716" t="s">
        <v>31</v>
      </c>
      <c r="E716" t="s">
        <v>32</v>
      </c>
      <c r="F716">
        <v>35</v>
      </c>
      <c r="G716" s="10">
        <v>19</v>
      </c>
      <c r="H716" s="10">
        <v>665</v>
      </c>
    </row>
    <row r="717" spans="1:8" x14ac:dyDescent="0.2">
      <c r="A717" s="3">
        <f t="shared" ca="1" si="22"/>
        <v>44657</v>
      </c>
      <c r="B717" t="s">
        <v>18</v>
      </c>
      <c r="C717" t="str">
        <f t="shared" si="23"/>
        <v>Bologna</v>
      </c>
      <c r="D717" t="s">
        <v>35</v>
      </c>
      <c r="E717" t="s">
        <v>9</v>
      </c>
      <c r="F717">
        <v>6</v>
      </c>
      <c r="G717" s="10">
        <v>5</v>
      </c>
      <c r="H717" s="10">
        <v>30</v>
      </c>
    </row>
    <row r="718" spans="1:8" x14ac:dyDescent="0.2">
      <c r="A718" s="3">
        <f t="shared" ca="1" si="22"/>
        <v>44740</v>
      </c>
      <c r="B718" t="s">
        <v>21</v>
      </c>
      <c r="C718" t="str">
        <f t="shared" si="23"/>
        <v>Milano</v>
      </c>
      <c r="D718" t="s">
        <v>30</v>
      </c>
      <c r="E718" t="s">
        <v>34</v>
      </c>
      <c r="F718">
        <v>19</v>
      </c>
      <c r="G718" s="10">
        <v>50</v>
      </c>
      <c r="H718" s="10">
        <v>950</v>
      </c>
    </row>
    <row r="719" spans="1:8" x14ac:dyDescent="0.2">
      <c r="A719" s="3">
        <f t="shared" ca="1" si="22"/>
        <v>44668</v>
      </c>
      <c r="B719" t="s">
        <v>10</v>
      </c>
      <c r="C719" t="str">
        <f t="shared" si="23"/>
        <v>Bologna</v>
      </c>
      <c r="D719" t="s">
        <v>28</v>
      </c>
      <c r="E719" t="s">
        <v>20</v>
      </c>
      <c r="F719">
        <v>12</v>
      </c>
      <c r="G719" s="10">
        <v>2</v>
      </c>
      <c r="H719" s="10">
        <v>24</v>
      </c>
    </row>
    <row r="720" spans="1:8" x14ac:dyDescent="0.2">
      <c r="A720" s="3">
        <f t="shared" ca="1" si="22"/>
        <v>44781</v>
      </c>
      <c r="B720" t="s">
        <v>10</v>
      </c>
      <c r="C720" t="str">
        <f t="shared" si="23"/>
        <v>Bologna</v>
      </c>
      <c r="D720" t="s">
        <v>14</v>
      </c>
      <c r="E720" t="s">
        <v>17</v>
      </c>
      <c r="F720">
        <v>45</v>
      </c>
      <c r="G720" s="10">
        <v>11</v>
      </c>
      <c r="H720" s="10">
        <v>495</v>
      </c>
    </row>
    <row r="721" spans="1:8" x14ac:dyDescent="0.2">
      <c r="A721" s="3">
        <f t="shared" ca="1" si="22"/>
        <v>44751</v>
      </c>
      <c r="B721" t="s">
        <v>13</v>
      </c>
      <c r="C721" t="str">
        <f t="shared" si="23"/>
        <v>Napoli</v>
      </c>
      <c r="D721" t="s">
        <v>30</v>
      </c>
      <c r="E721" t="s">
        <v>15</v>
      </c>
      <c r="F721">
        <v>17</v>
      </c>
      <c r="G721" s="10">
        <v>10</v>
      </c>
      <c r="H721" s="10">
        <v>170</v>
      </c>
    </row>
    <row r="722" spans="1:8" x14ac:dyDescent="0.2">
      <c r="A722" s="3">
        <f t="shared" ca="1" si="22"/>
        <v>44578</v>
      </c>
      <c r="B722" t="s">
        <v>16</v>
      </c>
      <c r="C722" t="str">
        <f t="shared" si="23"/>
        <v>Bologna</v>
      </c>
      <c r="D722" t="s">
        <v>30</v>
      </c>
      <c r="E722" t="s">
        <v>20</v>
      </c>
      <c r="F722">
        <v>25</v>
      </c>
      <c r="G722" s="10">
        <v>2</v>
      </c>
      <c r="H722" s="10">
        <v>50</v>
      </c>
    </row>
    <row r="723" spans="1:8" x14ac:dyDescent="0.2">
      <c r="A723" s="3">
        <f t="shared" ca="1" si="22"/>
        <v>44627</v>
      </c>
      <c r="B723" t="s">
        <v>21</v>
      </c>
      <c r="C723" t="str">
        <f t="shared" si="23"/>
        <v>Milano</v>
      </c>
      <c r="D723" t="s">
        <v>35</v>
      </c>
      <c r="E723" t="s">
        <v>20</v>
      </c>
      <c r="F723">
        <v>31</v>
      </c>
      <c r="G723" s="10">
        <v>2</v>
      </c>
      <c r="H723" s="10">
        <v>62</v>
      </c>
    </row>
    <row r="724" spans="1:8" x14ac:dyDescent="0.2">
      <c r="A724" s="3">
        <f t="shared" ca="1" si="22"/>
        <v>44571</v>
      </c>
      <c r="B724" t="s">
        <v>7</v>
      </c>
      <c r="C724" t="str">
        <f t="shared" si="23"/>
        <v>Roma</v>
      </c>
      <c r="D724" t="s">
        <v>26</v>
      </c>
      <c r="E724" t="s">
        <v>25</v>
      </c>
      <c r="F724">
        <v>15</v>
      </c>
      <c r="G724" s="10">
        <v>15</v>
      </c>
      <c r="H724" s="10">
        <v>225</v>
      </c>
    </row>
    <row r="725" spans="1:8" x14ac:dyDescent="0.2">
      <c r="A725" s="3">
        <f t="shared" ca="1" si="22"/>
        <v>44755</v>
      </c>
      <c r="B725" t="s">
        <v>29</v>
      </c>
      <c r="C725" t="str">
        <f t="shared" si="23"/>
        <v>Bologna</v>
      </c>
      <c r="D725" t="s">
        <v>28</v>
      </c>
      <c r="E725" t="s">
        <v>24</v>
      </c>
      <c r="F725">
        <v>44</v>
      </c>
      <c r="G725" s="10">
        <v>8</v>
      </c>
      <c r="H725" s="10">
        <v>352</v>
      </c>
    </row>
    <row r="726" spans="1:8" x14ac:dyDescent="0.2">
      <c r="A726" s="3">
        <f t="shared" ca="1" si="22"/>
        <v>44824</v>
      </c>
      <c r="B726" t="s">
        <v>10</v>
      </c>
      <c r="C726" t="str">
        <f t="shared" si="23"/>
        <v>Bologna</v>
      </c>
      <c r="D726" t="s">
        <v>26</v>
      </c>
      <c r="E726" t="s">
        <v>17</v>
      </c>
      <c r="F726">
        <v>11</v>
      </c>
      <c r="G726" s="10">
        <v>11</v>
      </c>
      <c r="H726" s="10">
        <v>121</v>
      </c>
    </row>
    <row r="727" spans="1:8" x14ac:dyDescent="0.2">
      <c r="A727" s="3">
        <f t="shared" ca="1" si="22"/>
        <v>44687</v>
      </c>
      <c r="B727" t="s">
        <v>18</v>
      </c>
      <c r="C727" t="str">
        <f t="shared" si="23"/>
        <v>Bologna</v>
      </c>
      <c r="D727" t="s">
        <v>14</v>
      </c>
      <c r="E727" t="s">
        <v>9</v>
      </c>
      <c r="F727">
        <v>17</v>
      </c>
      <c r="G727" s="10">
        <v>5</v>
      </c>
      <c r="H727" s="10">
        <v>85</v>
      </c>
    </row>
    <row r="728" spans="1:8" x14ac:dyDescent="0.2">
      <c r="A728" s="3">
        <f t="shared" ca="1" si="22"/>
        <v>44664</v>
      </c>
      <c r="B728" t="s">
        <v>7</v>
      </c>
      <c r="C728" t="str">
        <f t="shared" si="23"/>
        <v>Roma</v>
      </c>
      <c r="D728" t="s">
        <v>11</v>
      </c>
      <c r="E728" t="s">
        <v>32</v>
      </c>
      <c r="F728">
        <v>19</v>
      </c>
      <c r="G728" s="10">
        <v>19</v>
      </c>
      <c r="H728" s="10">
        <v>361</v>
      </c>
    </row>
    <row r="729" spans="1:8" x14ac:dyDescent="0.2">
      <c r="A729" s="3">
        <f t="shared" ca="1" si="22"/>
        <v>44727</v>
      </c>
      <c r="B729" t="s">
        <v>10</v>
      </c>
      <c r="C729" t="str">
        <f t="shared" si="23"/>
        <v>Bologna</v>
      </c>
      <c r="D729" t="s">
        <v>8</v>
      </c>
      <c r="E729" t="s">
        <v>12</v>
      </c>
      <c r="F729">
        <v>7</v>
      </c>
      <c r="G729" s="10">
        <v>25</v>
      </c>
      <c r="H729" s="10">
        <v>175</v>
      </c>
    </row>
    <row r="730" spans="1:8" x14ac:dyDescent="0.2">
      <c r="A730" s="3">
        <f t="shared" ca="1" si="22"/>
        <v>44755</v>
      </c>
      <c r="B730" t="s">
        <v>36</v>
      </c>
      <c r="C730" t="str">
        <f t="shared" si="23"/>
        <v>Bologna</v>
      </c>
      <c r="D730" t="s">
        <v>8</v>
      </c>
      <c r="E730" t="s">
        <v>15</v>
      </c>
      <c r="F730">
        <v>15</v>
      </c>
      <c r="G730" s="10">
        <v>10</v>
      </c>
      <c r="H730" s="10">
        <v>150</v>
      </c>
    </row>
    <row r="731" spans="1:8" x14ac:dyDescent="0.2">
      <c r="A731" s="3">
        <f t="shared" ca="1" si="22"/>
        <v>44570</v>
      </c>
      <c r="B731" t="s">
        <v>21</v>
      </c>
      <c r="C731" t="str">
        <f t="shared" si="23"/>
        <v>Milano</v>
      </c>
      <c r="D731" t="s">
        <v>11</v>
      </c>
      <c r="E731" t="s">
        <v>34</v>
      </c>
      <c r="F731">
        <v>4</v>
      </c>
      <c r="G731" s="10">
        <v>50</v>
      </c>
      <c r="H731" s="10">
        <v>200</v>
      </c>
    </row>
    <row r="732" spans="1:8" x14ac:dyDescent="0.2">
      <c r="A732" s="3">
        <f t="shared" ca="1" si="22"/>
        <v>44611</v>
      </c>
      <c r="B732" t="s">
        <v>21</v>
      </c>
      <c r="C732" t="str">
        <f t="shared" si="23"/>
        <v>Milano</v>
      </c>
      <c r="D732" t="s">
        <v>31</v>
      </c>
      <c r="E732" t="s">
        <v>24</v>
      </c>
      <c r="F732">
        <v>12</v>
      </c>
      <c r="G732" s="10">
        <v>8</v>
      </c>
      <c r="H732" s="10">
        <v>96</v>
      </c>
    </row>
    <row r="733" spans="1:8" x14ac:dyDescent="0.2">
      <c r="A733" s="3">
        <f t="shared" ca="1" si="22"/>
        <v>44788</v>
      </c>
      <c r="B733" t="s">
        <v>18</v>
      </c>
      <c r="C733" t="str">
        <f t="shared" si="23"/>
        <v>Bologna</v>
      </c>
      <c r="D733" t="s">
        <v>19</v>
      </c>
      <c r="E733" t="s">
        <v>20</v>
      </c>
      <c r="F733">
        <v>50</v>
      </c>
      <c r="G733" s="10">
        <v>2</v>
      </c>
      <c r="H733" s="10">
        <v>100</v>
      </c>
    </row>
    <row r="734" spans="1:8" x14ac:dyDescent="0.2">
      <c r="A734" s="3">
        <f t="shared" ca="1" si="22"/>
        <v>44589</v>
      </c>
      <c r="B734" t="s">
        <v>7</v>
      </c>
      <c r="C734" t="str">
        <f t="shared" si="23"/>
        <v>Roma</v>
      </c>
      <c r="D734" t="s">
        <v>22</v>
      </c>
      <c r="E734" t="s">
        <v>12</v>
      </c>
      <c r="F734">
        <v>13</v>
      </c>
      <c r="G734" s="10">
        <v>25</v>
      </c>
      <c r="H734" s="10">
        <v>325</v>
      </c>
    </row>
    <row r="735" spans="1:8" x14ac:dyDescent="0.2">
      <c r="A735" s="3">
        <f t="shared" ca="1" si="22"/>
        <v>44685</v>
      </c>
      <c r="B735" t="s">
        <v>21</v>
      </c>
      <c r="C735" t="str">
        <f t="shared" si="23"/>
        <v>Milano</v>
      </c>
      <c r="D735" t="s">
        <v>19</v>
      </c>
      <c r="E735" t="s">
        <v>24</v>
      </c>
      <c r="F735">
        <v>42</v>
      </c>
      <c r="G735" s="10">
        <v>8</v>
      </c>
      <c r="H735" s="10">
        <v>336</v>
      </c>
    </row>
    <row r="736" spans="1:8" x14ac:dyDescent="0.2">
      <c r="A736" s="3">
        <f t="shared" ca="1" si="22"/>
        <v>44803</v>
      </c>
      <c r="B736" t="s">
        <v>29</v>
      </c>
      <c r="C736" t="str">
        <f t="shared" si="23"/>
        <v>Bologna</v>
      </c>
      <c r="D736" t="s">
        <v>22</v>
      </c>
      <c r="E736" t="s">
        <v>24</v>
      </c>
      <c r="F736">
        <v>27</v>
      </c>
      <c r="G736" s="10">
        <v>8</v>
      </c>
      <c r="H736" s="10">
        <v>216</v>
      </c>
    </row>
    <row r="737" spans="1:8" x14ac:dyDescent="0.2">
      <c r="A737" s="3">
        <f t="shared" ca="1" si="22"/>
        <v>44568</v>
      </c>
      <c r="B737" t="s">
        <v>10</v>
      </c>
      <c r="C737" t="str">
        <f t="shared" si="23"/>
        <v>Bologna</v>
      </c>
      <c r="D737" t="s">
        <v>26</v>
      </c>
      <c r="E737" t="s">
        <v>17</v>
      </c>
      <c r="F737">
        <v>37</v>
      </c>
      <c r="G737" s="10">
        <v>11</v>
      </c>
      <c r="H737" s="10">
        <v>407</v>
      </c>
    </row>
    <row r="738" spans="1:8" x14ac:dyDescent="0.2">
      <c r="A738" s="3">
        <f t="shared" ca="1" si="22"/>
        <v>44766</v>
      </c>
      <c r="B738" t="s">
        <v>7</v>
      </c>
      <c r="C738" t="str">
        <f t="shared" si="23"/>
        <v>Roma</v>
      </c>
      <c r="D738" t="s">
        <v>14</v>
      </c>
      <c r="E738" t="s">
        <v>15</v>
      </c>
      <c r="F738">
        <v>1</v>
      </c>
      <c r="G738" s="10">
        <v>10</v>
      </c>
      <c r="H738" s="10">
        <v>10</v>
      </c>
    </row>
    <row r="739" spans="1:8" x14ac:dyDescent="0.2">
      <c r="A739" s="3">
        <f t="shared" ca="1" si="22"/>
        <v>44661</v>
      </c>
      <c r="B739" t="s">
        <v>10</v>
      </c>
      <c r="C739" t="str">
        <f t="shared" si="23"/>
        <v>Bologna</v>
      </c>
      <c r="D739" t="s">
        <v>19</v>
      </c>
      <c r="E739" t="s">
        <v>32</v>
      </c>
      <c r="F739">
        <v>28</v>
      </c>
      <c r="G739" s="10">
        <v>19</v>
      </c>
      <c r="H739" s="10">
        <v>532</v>
      </c>
    </row>
    <row r="740" spans="1:8" x14ac:dyDescent="0.2">
      <c r="A740" s="3">
        <f t="shared" ca="1" si="22"/>
        <v>44642</v>
      </c>
      <c r="B740" t="s">
        <v>36</v>
      </c>
      <c r="C740" t="str">
        <f t="shared" si="23"/>
        <v>Bologna</v>
      </c>
      <c r="D740" t="s">
        <v>8</v>
      </c>
      <c r="E740" t="s">
        <v>20</v>
      </c>
      <c r="F740">
        <v>15</v>
      </c>
      <c r="G740" s="10">
        <v>2</v>
      </c>
      <c r="H740" s="10">
        <v>30</v>
      </c>
    </row>
    <row r="741" spans="1:8" x14ac:dyDescent="0.2">
      <c r="A741" s="3">
        <f t="shared" ca="1" si="22"/>
        <v>44760</v>
      </c>
      <c r="B741" t="s">
        <v>18</v>
      </c>
      <c r="C741" t="str">
        <f t="shared" si="23"/>
        <v>Bologna</v>
      </c>
      <c r="D741" t="s">
        <v>14</v>
      </c>
      <c r="E741" t="s">
        <v>24</v>
      </c>
      <c r="F741">
        <v>16</v>
      </c>
      <c r="G741" s="10">
        <v>8</v>
      </c>
      <c r="H741" s="10">
        <v>128</v>
      </c>
    </row>
    <row r="742" spans="1:8" x14ac:dyDescent="0.2">
      <c r="A742" s="3">
        <f t="shared" ca="1" si="22"/>
        <v>44670</v>
      </c>
      <c r="B742" t="s">
        <v>33</v>
      </c>
      <c r="C742" t="str">
        <f t="shared" si="23"/>
        <v>Bologna</v>
      </c>
      <c r="D742" t="s">
        <v>31</v>
      </c>
      <c r="E742" t="s">
        <v>32</v>
      </c>
      <c r="F742">
        <v>7</v>
      </c>
      <c r="G742" s="10">
        <v>19</v>
      </c>
      <c r="H742" s="10">
        <v>133</v>
      </c>
    </row>
    <row r="743" spans="1:8" x14ac:dyDescent="0.2">
      <c r="A743" s="3">
        <f t="shared" ca="1" si="22"/>
        <v>44806</v>
      </c>
      <c r="B743" t="s">
        <v>23</v>
      </c>
      <c r="C743" t="str">
        <f t="shared" si="23"/>
        <v>Bari</v>
      </c>
      <c r="D743" t="s">
        <v>26</v>
      </c>
      <c r="E743" t="s">
        <v>25</v>
      </c>
      <c r="F743">
        <v>14</v>
      </c>
      <c r="G743" s="10">
        <v>15</v>
      </c>
      <c r="H743" s="10">
        <v>210</v>
      </c>
    </row>
    <row r="744" spans="1:8" x14ac:dyDescent="0.2">
      <c r="A744" s="3">
        <f t="shared" ca="1" si="22"/>
        <v>44711</v>
      </c>
      <c r="B744" t="s">
        <v>33</v>
      </c>
      <c r="C744" t="str">
        <f t="shared" si="23"/>
        <v>Bologna</v>
      </c>
      <c r="D744" t="s">
        <v>31</v>
      </c>
      <c r="E744" t="s">
        <v>34</v>
      </c>
      <c r="F744">
        <v>27</v>
      </c>
      <c r="G744" s="10">
        <v>50</v>
      </c>
      <c r="H744" s="10">
        <v>1350</v>
      </c>
    </row>
    <row r="745" spans="1:8" x14ac:dyDescent="0.2">
      <c r="A745" s="3">
        <f t="shared" ca="1" si="22"/>
        <v>44787</v>
      </c>
      <c r="B745" t="s">
        <v>33</v>
      </c>
      <c r="C745" t="str">
        <f t="shared" si="23"/>
        <v>Bologna</v>
      </c>
      <c r="D745" t="s">
        <v>28</v>
      </c>
      <c r="E745" t="s">
        <v>15</v>
      </c>
      <c r="F745">
        <v>46</v>
      </c>
      <c r="G745" s="10">
        <v>10</v>
      </c>
      <c r="H745" s="10">
        <v>460</v>
      </c>
    </row>
    <row r="746" spans="1:8" x14ac:dyDescent="0.2">
      <c r="A746" s="3">
        <f t="shared" ca="1" si="22"/>
        <v>44669</v>
      </c>
      <c r="B746" t="s">
        <v>16</v>
      </c>
      <c r="C746" t="str">
        <f t="shared" si="23"/>
        <v>Bologna</v>
      </c>
      <c r="D746" t="s">
        <v>11</v>
      </c>
      <c r="E746" t="s">
        <v>17</v>
      </c>
      <c r="F746">
        <v>15</v>
      </c>
      <c r="G746" s="10">
        <v>11</v>
      </c>
      <c r="H746" s="10">
        <v>165</v>
      </c>
    </row>
    <row r="747" spans="1:8" x14ac:dyDescent="0.2">
      <c r="A747" s="3">
        <f t="shared" ca="1" si="22"/>
        <v>44611</v>
      </c>
      <c r="B747" t="s">
        <v>16</v>
      </c>
      <c r="C747" t="str">
        <f t="shared" si="23"/>
        <v>Bologna</v>
      </c>
      <c r="D747" t="s">
        <v>14</v>
      </c>
      <c r="E747" t="s">
        <v>9</v>
      </c>
      <c r="F747">
        <v>8</v>
      </c>
      <c r="G747" s="10">
        <v>5</v>
      </c>
      <c r="H747" s="10">
        <v>40</v>
      </c>
    </row>
    <row r="748" spans="1:8" x14ac:dyDescent="0.2">
      <c r="A748" s="3">
        <f t="shared" ca="1" si="22"/>
        <v>44766</v>
      </c>
      <c r="B748" t="s">
        <v>18</v>
      </c>
      <c r="C748" t="str">
        <f t="shared" si="23"/>
        <v>Bologna</v>
      </c>
      <c r="D748" t="s">
        <v>28</v>
      </c>
      <c r="E748" t="s">
        <v>25</v>
      </c>
      <c r="F748">
        <v>48</v>
      </c>
      <c r="G748" s="10">
        <v>15</v>
      </c>
      <c r="H748" s="10">
        <v>720</v>
      </c>
    </row>
    <row r="749" spans="1:8" x14ac:dyDescent="0.2">
      <c r="A749" s="3">
        <f t="shared" ca="1" si="22"/>
        <v>44718</v>
      </c>
      <c r="B749" t="s">
        <v>10</v>
      </c>
      <c r="C749" t="str">
        <f t="shared" si="23"/>
        <v>Bologna</v>
      </c>
      <c r="D749" t="s">
        <v>30</v>
      </c>
      <c r="E749" t="s">
        <v>15</v>
      </c>
      <c r="F749">
        <v>21</v>
      </c>
      <c r="G749" s="10">
        <v>10</v>
      </c>
      <c r="H749" s="10">
        <v>210</v>
      </c>
    </row>
    <row r="750" spans="1:8" x14ac:dyDescent="0.2">
      <c r="A750" s="3">
        <f t="shared" ca="1" si="22"/>
        <v>44760</v>
      </c>
      <c r="B750" t="s">
        <v>21</v>
      </c>
      <c r="C750" t="str">
        <f t="shared" si="23"/>
        <v>Milano</v>
      </c>
      <c r="D750" t="s">
        <v>11</v>
      </c>
      <c r="E750" t="s">
        <v>32</v>
      </c>
      <c r="F750">
        <v>12</v>
      </c>
      <c r="G750" s="10">
        <v>19</v>
      </c>
      <c r="H750" s="10">
        <v>228</v>
      </c>
    </row>
    <row r="751" spans="1:8" x14ac:dyDescent="0.2">
      <c r="A751" s="3">
        <f t="shared" ca="1" si="22"/>
        <v>44600</v>
      </c>
      <c r="B751" t="s">
        <v>29</v>
      </c>
      <c r="C751" t="str">
        <f t="shared" si="23"/>
        <v>Bologna</v>
      </c>
      <c r="D751" t="s">
        <v>22</v>
      </c>
      <c r="E751" t="s">
        <v>24</v>
      </c>
      <c r="F751">
        <v>39</v>
      </c>
      <c r="G751" s="10">
        <v>8</v>
      </c>
      <c r="H751" s="10">
        <v>312</v>
      </c>
    </row>
    <row r="752" spans="1:8" x14ac:dyDescent="0.2">
      <c r="A752" s="3">
        <f t="shared" ca="1" si="22"/>
        <v>44690</v>
      </c>
      <c r="B752" t="s">
        <v>33</v>
      </c>
      <c r="C752" t="str">
        <f t="shared" si="23"/>
        <v>Bologna</v>
      </c>
      <c r="D752" t="s">
        <v>19</v>
      </c>
      <c r="E752" t="s">
        <v>34</v>
      </c>
      <c r="F752">
        <v>41</v>
      </c>
      <c r="G752" s="10">
        <v>50</v>
      </c>
      <c r="H752" s="10">
        <v>2050</v>
      </c>
    </row>
    <row r="753" spans="1:8" x14ac:dyDescent="0.2">
      <c r="A753" s="3">
        <f t="shared" ca="1" si="22"/>
        <v>44771</v>
      </c>
      <c r="B753" t="s">
        <v>16</v>
      </c>
      <c r="C753" t="str">
        <f t="shared" si="23"/>
        <v>Bologna</v>
      </c>
      <c r="D753" t="s">
        <v>8</v>
      </c>
      <c r="E753" t="s">
        <v>24</v>
      </c>
      <c r="F753">
        <v>25</v>
      </c>
      <c r="G753" s="10">
        <v>8</v>
      </c>
      <c r="H753" s="10">
        <v>200</v>
      </c>
    </row>
    <row r="754" spans="1:8" x14ac:dyDescent="0.2">
      <c r="A754" s="3">
        <f t="shared" ca="1" si="22"/>
        <v>44598</v>
      </c>
      <c r="B754" t="s">
        <v>36</v>
      </c>
      <c r="C754" t="str">
        <f t="shared" si="23"/>
        <v>Bologna</v>
      </c>
      <c r="D754" t="s">
        <v>31</v>
      </c>
      <c r="E754" t="s">
        <v>15</v>
      </c>
      <c r="F754">
        <v>25</v>
      </c>
      <c r="G754" s="10">
        <v>10</v>
      </c>
      <c r="H754" s="10">
        <v>250</v>
      </c>
    </row>
    <row r="755" spans="1:8" x14ac:dyDescent="0.2">
      <c r="A755" s="3">
        <f t="shared" ca="1" si="22"/>
        <v>44821</v>
      </c>
      <c r="B755" t="s">
        <v>36</v>
      </c>
      <c r="C755" t="str">
        <f t="shared" si="23"/>
        <v>Bologna</v>
      </c>
      <c r="D755" t="s">
        <v>28</v>
      </c>
      <c r="E755" t="s">
        <v>17</v>
      </c>
      <c r="F755">
        <v>33</v>
      </c>
      <c r="G755" s="10">
        <v>11</v>
      </c>
      <c r="H755" s="10">
        <v>363</v>
      </c>
    </row>
    <row r="756" spans="1:8" x14ac:dyDescent="0.2">
      <c r="A756" s="3">
        <f t="shared" ca="1" si="22"/>
        <v>44643</v>
      </c>
      <c r="B756" t="s">
        <v>18</v>
      </c>
      <c r="C756" t="str">
        <f t="shared" si="23"/>
        <v>Bologna</v>
      </c>
      <c r="D756" t="s">
        <v>28</v>
      </c>
      <c r="E756" t="s">
        <v>12</v>
      </c>
      <c r="F756">
        <v>48</v>
      </c>
      <c r="G756" s="10">
        <v>25</v>
      </c>
      <c r="H756" s="10">
        <v>1200</v>
      </c>
    </row>
    <row r="757" spans="1:8" x14ac:dyDescent="0.2">
      <c r="A757" s="3">
        <f t="shared" ca="1" si="22"/>
        <v>44788</v>
      </c>
      <c r="B757" t="s">
        <v>21</v>
      </c>
      <c r="C757" t="str">
        <f t="shared" si="23"/>
        <v>Milano</v>
      </c>
      <c r="D757" t="s">
        <v>28</v>
      </c>
      <c r="E757" t="s">
        <v>17</v>
      </c>
      <c r="F757">
        <v>50</v>
      </c>
      <c r="G757" s="10">
        <v>11</v>
      </c>
      <c r="H757" s="10">
        <v>550</v>
      </c>
    </row>
    <row r="758" spans="1:8" x14ac:dyDescent="0.2">
      <c r="A758" s="3">
        <f t="shared" ca="1" si="22"/>
        <v>44563</v>
      </c>
      <c r="B758" t="s">
        <v>13</v>
      </c>
      <c r="C758" t="str">
        <f t="shared" si="23"/>
        <v>Napoli</v>
      </c>
      <c r="D758" t="s">
        <v>28</v>
      </c>
      <c r="E758" t="s">
        <v>9</v>
      </c>
      <c r="F758">
        <v>33</v>
      </c>
      <c r="G758" s="10">
        <v>5</v>
      </c>
      <c r="H758" s="10">
        <v>165</v>
      </c>
    </row>
    <row r="759" spans="1:8" x14ac:dyDescent="0.2">
      <c r="A759" s="3">
        <f t="shared" ca="1" si="22"/>
        <v>44745</v>
      </c>
      <c r="B759" t="s">
        <v>10</v>
      </c>
      <c r="C759" t="str">
        <f t="shared" si="23"/>
        <v>Bologna</v>
      </c>
      <c r="D759" t="s">
        <v>31</v>
      </c>
      <c r="E759" t="s">
        <v>27</v>
      </c>
      <c r="F759">
        <v>48</v>
      </c>
      <c r="G759" s="10">
        <v>13</v>
      </c>
      <c r="H759" s="10">
        <v>624</v>
      </c>
    </row>
    <row r="760" spans="1:8" x14ac:dyDescent="0.2">
      <c r="A760" s="3">
        <f t="shared" ca="1" si="22"/>
        <v>44600</v>
      </c>
      <c r="B760" t="s">
        <v>16</v>
      </c>
      <c r="C760" t="str">
        <f t="shared" si="23"/>
        <v>Bologna</v>
      </c>
      <c r="D760" t="s">
        <v>11</v>
      </c>
      <c r="E760" t="s">
        <v>25</v>
      </c>
      <c r="F760">
        <v>45</v>
      </c>
      <c r="G760" s="10">
        <v>15</v>
      </c>
      <c r="H760" s="10">
        <v>675</v>
      </c>
    </row>
    <row r="761" spans="1:8" x14ac:dyDescent="0.2">
      <c r="A761" s="3">
        <f t="shared" ca="1" si="22"/>
        <v>44661</v>
      </c>
      <c r="B761" t="s">
        <v>7</v>
      </c>
      <c r="C761" t="str">
        <f t="shared" si="23"/>
        <v>Roma</v>
      </c>
      <c r="D761" t="s">
        <v>31</v>
      </c>
      <c r="E761" t="s">
        <v>17</v>
      </c>
      <c r="F761">
        <v>43</v>
      </c>
      <c r="G761" s="10">
        <v>11</v>
      </c>
      <c r="H761" s="10">
        <v>473</v>
      </c>
    </row>
    <row r="762" spans="1:8" x14ac:dyDescent="0.2">
      <c r="A762" s="3">
        <f t="shared" ca="1" si="22"/>
        <v>44688</v>
      </c>
      <c r="B762" t="s">
        <v>29</v>
      </c>
      <c r="C762" t="str">
        <f t="shared" si="23"/>
        <v>Bologna</v>
      </c>
      <c r="D762" t="s">
        <v>31</v>
      </c>
      <c r="E762" t="s">
        <v>27</v>
      </c>
      <c r="F762">
        <v>26</v>
      </c>
      <c r="G762" s="10">
        <v>13</v>
      </c>
      <c r="H762" s="10">
        <v>338</v>
      </c>
    </row>
    <row r="763" spans="1:8" x14ac:dyDescent="0.2">
      <c r="A763" s="3">
        <f t="shared" ca="1" si="22"/>
        <v>44624</v>
      </c>
      <c r="B763" t="s">
        <v>36</v>
      </c>
      <c r="C763" t="str">
        <f t="shared" si="23"/>
        <v>Bologna</v>
      </c>
      <c r="D763" t="s">
        <v>35</v>
      </c>
      <c r="E763" t="s">
        <v>12</v>
      </c>
      <c r="F763">
        <v>23</v>
      </c>
      <c r="G763" s="10">
        <v>25</v>
      </c>
      <c r="H763" s="10">
        <v>575</v>
      </c>
    </row>
    <row r="764" spans="1:8" x14ac:dyDescent="0.2">
      <c r="A764" s="3">
        <f t="shared" ca="1" si="22"/>
        <v>44661</v>
      </c>
      <c r="B764" t="s">
        <v>7</v>
      </c>
      <c r="C764" t="str">
        <f t="shared" si="23"/>
        <v>Roma</v>
      </c>
      <c r="D764" t="s">
        <v>28</v>
      </c>
      <c r="E764" t="s">
        <v>17</v>
      </c>
      <c r="F764">
        <v>28</v>
      </c>
      <c r="G764" s="10">
        <v>11</v>
      </c>
      <c r="H764" s="10">
        <v>308</v>
      </c>
    </row>
    <row r="765" spans="1:8" x14ac:dyDescent="0.2">
      <c r="A765" s="3">
        <f t="shared" ca="1" si="22"/>
        <v>44795</v>
      </c>
      <c r="B765" t="s">
        <v>21</v>
      </c>
      <c r="C765" t="str">
        <f t="shared" si="23"/>
        <v>Milano</v>
      </c>
      <c r="D765" t="s">
        <v>14</v>
      </c>
      <c r="E765" t="s">
        <v>32</v>
      </c>
      <c r="F765">
        <v>39</v>
      </c>
      <c r="G765" s="10">
        <v>19</v>
      </c>
      <c r="H765" s="10">
        <v>741</v>
      </c>
    </row>
    <row r="766" spans="1:8" x14ac:dyDescent="0.2">
      <c r="A766" s="3">
        <f t="shared" ca="1" si="22"/>
        <v>44592</v>
      </c>
      <c r="B766" t="s">
        <v>36</v>
      </c>
      <c r="C766" t="str">
        <f t="shared" si="23"/>
        <v>Bologna</v>
      </c>
      <c r="D766" t="s">
        <v>22</v>
      </c>
      <c r="E766" t="s">
        <v>25</v>
      </c>
      <c r="F766">
        <v>44</v>
      </c>
      <c r="G766" s="10">
        <v>15</v>
      </c>
      <c r="H766" s="10">
        <v>660</v>
      </c>
    </row>
    <row r="767" spans="1:8" x14ac:dyDescent="0.2">
      <c r="A767" s="3">
        <f t="shared" ca="1" si="22"/>
        <v>44728</v>
      </c>
      <c r="B767" t="s">
        <v>33</v>
      </c>
      <c r="C767" t="str">
        <f t="shared" si="23"/>
        <v>Bologna</v>
      </c>
      <c r="D767" t="s">
        <v>11</v>
      </c>
      <c r="E767" t="s">
        <v>24</v>
      </c>
      <c r="F767">
        <v>33</v>
      </c>
      <c r="G767" s="10">
        <v>8</v>
      </c>
      <c r="H767" s="10">
        <v>264</v>
      </c>
    </row>
    <row r="768" spans="1:8" x14ac:dyDescent="0.2">
      <c r="A768" s="3">
        <f t="shared" ca="1" si="22"/>
        <v>44733</v>
      </c>
      <c r="B768" t="s">
        <v>18</v>
      </c>
      <c r="C768" t="str">
        <f t="shared" si="23"/>
        <v>Bologna</v>
      </c>
      <c r="D768" t="s">
        <v>19</v>
      </c>
      <c r="E768" t="s">
        <v>34</v>
      </c>
      <c r="F768">
        <v>19</v>
      </c>
      <c r="G768" s="10">
        <v>50</v>
      </c>
      <c r="H768" s="10">
        <v>950</v>
      </c>
    </row>
    <row r="769" spans="1:8" x14ac:dyDescent="0.2">
      <c r="A769" s="3">
        <f t="shared" ca="1" si="22"/>
        <v>44787</v>
      </c>
      <c r="B769" t="s">
        <v>23</v>
      </c>
      <c r="C769" t="str">
        <f t="shared" si="23"/>
        <v>Bari</v>
      </c>
      <c r="D769" t="s">
        <v>22</v>
      </c>
      <c r="E769" t="s">
        <v>25</v>
      </c>
      <c r="F769">
        <v>49</v>
      </c>
      <c r="G769" s="10">
        <v>15</v>
      </c>
      <c r="H769" s="10">
        <v>735</v>
      </c>
    </row>
    <row r="770" spans="1:8" x14ac:dyDescent="0.2">
      <c r="A770" s="3">
        <f t="shared" ref="A770:A833" ca="1" si="24">RANDBETWEEN(DATE(2022,1,1),DATE(2022,10,1))</f>
        <v>44704</v>
      </c>
      <c r="B770" t="s">
        <v>33</v>
      </c>
      <c r="C770" t="str">
        <f t="shared" ref="C770:C833" si="25">IF(B770="Store J","Roma",IF(B770="Store C","Milano",IF(B770="Store A","Napoli",IF(B770="Store H","Bari","Bologna"))))</f>
        <v>Bologna</v>
      </c>
      <c r="D770" t="s">
        <v>14</v>
      </c>
      <c r="E770" t="s">
        <v>9</v>
      </c>
      <c r="F770">
        <v>8</v>
      </c>
      <c r="G770" s="10">
        <v>5</v>
      </c>
      <c r="H770" s="10">
        <v>40</v>
      </c>
    </row>
    <row r="771" spans="1:8" x14ac:dyDescent="0.2">
      <c r="A771" s="3">
        <f t="shared" ca="1" si="24"/>
        <v>44815</v>
      </c>
      <c r="B771" t="s">
        <v>33</v>
      </c>
      <c r="C771" t="str">
        <f t="shared" si="25"/>
        <v>Bologna</v>
      </c>
      <c r="D771" t="s">
        <v>14</v>
      </c>
      <c r="E771" t="s">
        <v>27</v>
      </c>
      <c r="F771">
        <v>36</v>
      </c>
      <c r="G771" s="10">
        <v>13</v>
      </c>
      <c r="H771" s="10">
        <v>468</v>
      </c>
    </row>
    <row r="772" spans="1:8" x14ac:dyDescent="0.2">
      <c r="A772" s="3">
        <f t="shared" ca="1" si="24"/>
        <v>44781</v>
      </c>
      <c r="B772" t="s">
        <v>13</v>
      </c>
      <c r="C772" t="str">
        <f t="shared" si="25"/>
        <v>Napoli</v>
      </c>
      <c r="D772" t="s">
        <v>30</v>
      </c>
      <c r="E772" t="s">
        <v>15</v>
      </c>
      <c r="F772">
        <v>29</v>
      </c>
      <c r="G772" s="10">
        <v>10</v>
      </c>
      <c r="H772" s="10">
        <v>290</v>
      </c>
    </row>
    <row r="773" spans="1:8" x14ac:dyDescent="0.2">
      <c r="A773" s="3">
        <f t="shared" ca="1" si="24"/>
        <v>44675</v>
      </c>
      <c r="B773" t="s">
        <v>23</v>
      </c>
      <c r="C773" t="str">
        <f t="shared" si="25"/>
        <v>Bari</v>
      </c>
      <c r="D773" t="s">
        <v>35</v>
      </c>
      <c r="E773" t="s">
        <v>24</v>
      </c>
      <c r="F773">
        <v>13</v>
      </c>
      <c r="G773" s="10">
        <v>8</v>
      </c>
      <c r="H773" s="10">
        <v>104</v>
      </c>
    </row>
    <row r="774" spans="1:8" x14ac:dyDescent="0.2">
      <c r="A774" s="3">
        <f t="shared" ca="1" si="24"/>
        <v>44828</v>
      </c>
      <c r="B774" t="s">
        <v>21</v>
      </c>
      <c r="C774" t="str">
        <f t="shared" si="25"/>
        <v>Milano</v>
      </c>
      <c r="D774" t="s">
        <v>28</v>
      </c>
      <c r="E774" t="s">
        <v>34</v>
      </c>
      <c r="F774">
        <v>1</v>
      </c>
      <c r="G774" s="10">
        <v>50</v>
      </c>
      <c r="H774" s="10">
        <v>50</v>
      </c>
    </row>
    <row r="775" spans="1:8" x14ac:dyDescent="0.2">
      <c r="A775" s="3">
        <f t="shared" ca="1" si="24"/>
        <v>44694</v>
      </c>
      <c r="B775" t="s">
        <v>36</v>
      </c>
      <c r="C775" t="str">
        <f t="shared" si="25"/>
        <v>Bologna</v>
      </c>
      <c r="D775" t="s">
        <v>26</v>
      </c>
      <c r="E775" t="s">
        <v>32</v>
      </c>
      <c r="F775">
        <v>18</v>
      </c>
      <c r="G775" s="10">
        <v>19</v>
      </c>
      <c r="H775" s="10">
        <v>342</v>
      </c>
    </row>
    <row r="776" spans="1:8" x14ac:dyDescent="0.2">
      <c r="A776" s="3">
        <f t="shared" ca="1" si="24"/>
        <v>44658</v>
      </c>
      <c r="B776" t="s">
        <v>21</v>
      </c>
      <c r="C776" t="str">
        <f t="shared" si="25"/>
        <v>Milano</v>
      </c>
      <c r="D776" t="s">
        <v>8</v>
      </c>
      <c r="E776" t="s">
        <v>34</v>
      </c>
      <c r="F776">
        <v>23</v>
      </c>
      <c r="G776" s="10">
        <v>50</v>
      </c>
      <c r="H776" s="10">
        <v>1150</v>
      </c>
    </row>
    <row r="777" spans="1:8" x14ac:dyDescent="0.2">
      <c r="A777" s="3">
        <f t="shared" ca="1" si="24"/>
        <v>44738</v>
      </c>
      <c r="B777" t="s">
        <v>7</v>
      </c>
      <c r="C777" t="str">
        <f t="shared" si="25"/>
        <v>Roma</v>
      </c>
      <c r="D777" t="s">
        <v>28</v>
      </c>
      <c r="E777" t="s">
        <v>25</v>
      </c>
      <c r="F777">
        <v>36</v>
      </c>
      <c r="G777" s="10">
        <v>15</v>
      </c>
      <c r="H777" s="10">
        <v>540</v>
      </c>
    </row>
    <row r="778" spans="1:8" x14ac:dyDescent="0.2">
      <c r="A778" s="3">
        <f t="shared" ca="1" si="24"/>
        <v>44765</v>
      </c>
      <c r="B778" t="s">
        <v>16</v>
      </c>
      <c r="C778" t="str">
        <f t="shared" si="25"/>
        <v>Bologna</v>
      </c>
      <c r="D778" t="s">
        <v>8</v>
      </c>
      <c r="E778" t="s">
        <v>12</v>
      </c>
      <c r="F778">
        <v>39</v>
      </c>
      <c r="G778" s="10">
        <v>25</v>
      </c>
      <c r="H778" s="10">
        <v>975</v>
      </c>
    </row>
    <row r="779" spans="1:8" x14ac:dyDescent="0.2">
      <c r="A779" s="3">
        <f t="shared" ca="1" si="24"/>
        <v>44592</v>
      </c>
      <c r="B779" t="s">
        <v>18</v>
      </c>
      <c r="C779" t="str">
        <f t="shared" si="25"/>
        <v>Bologna</v>
      </c>
      <c r="D779" t="s">
        <v>30</v>
      </c>
      <c r="E779" t="s">
        <v>15</v>
      </c>
      <c r="F779">
        <v>45</v>
      </c>
      <c r="G779" s="10">
        <v>10</v>
      </c>
      <c r="H779" s="10">
        <v>450</v>
      </c>
    </row>
    <row r="780" spans="1:8" x14ac:dyDescent="0.2">
      <c r="A780" s="3">
        <f t="shared" ca="1" si="24"/>
        <v>44790</v>
      </c>
      <c r="B780" t="s">
        <v>13</v>
      </c>
      <c r="C780" t="str">
        <f t="shared" si="25"/>
        <v>Napoli</v>
      </c>
      <c r="D780" t="s">
        <v>26</v>
      </c>
      <c r="E780" t="s">
        <v>34</v>
      </c>
      <c r="F780">
        <v>3</v>
      </c>
      <c r="G780" s="10">
        <v>50</v>
      </c>
      <c r="H780" s="10">
        <v>150</v>
      </c>
    </row>
    <row r="781" spans="1:8" x14ac:dyDescent="0.2">
      <c r="A781" s="3">
        <f t="shared" ca="1" si="24"/>
        <v>44709</v>
      </c>
      <c r="B781" t="s">
        <v>18</v>
      </c>
      <c r="C781" t="str">
        <f t="shared" si="25"/>
        <v>Bologna</v>
      </c>
      <c r="D781" t="s">
        <v>31</v>
      </c>
      <c r="E781" t="s">
        <v>24</v>
      </c>
      <c r="F781">
        <v>6</v>
      </c>
      <c r="G781" s="10">
        <v>8</v>
      </c>
      <c r="H781" s="10">
        <v>48</v>
      </c>
    </row>
    <row r="782" spans="1:8" x14ac:dyDescent="0.2">
      <c r="A782" s="3">
        <f t="shared" ca="1" si="24"/>
        <v>44572</v>
      </c>
      <c r="B782" t="s">
        <v>16</v>
      </c>
      <c r="C782" t="str">
        <f t="shared" si="25"/>
        <v>Bologna</v>
      </c>
      <c r="D782" t="s">
        <v>14</v>
      </c>
      <c r="E782" t="s">
        <v>24</v>
      </c>
      <c r="F782">
        <v>29</v>
      </c>
      <c r="G782" s="10">
        <v>8</v>
      </c>
      <c r="H782" s="10">
        <v>232</v>
      </c>
    </row>
    <row r="783" spans="1:8" x14ac:dyDescent="0.2">
      <c r="A783" s="3">
        <f t="shared" ca="1" si="24"/>
        <v>44769</v>
      </c>
      <c r="B783" t="s">
        <v>10</v>
      </c>
      <c r="C783" t="str">
        <f t="shared" si="25"/>
        <v>Bologna</v>
      </c>
      <c r="D783" t="s">
        <v>26</v>
      </c>
      <c r="E783" t="s">
        <v>15</v>
      </c>
      <c r="F783">
        <v>41</v>
      </c>
      <c r="G783" s="10">
        <v>10</v>
      </c>
      <c r="H783" s="10">
        <v>410</v>
      </c>
    </row>
    <row r="784" spans="1:8" x14ac:dyDescent="0.2">
      <c r="A784" s="3">
        <f t="shared" ca="1" si="24"/>
        <v>44575</v>
      </c>
      <c r="B784" t="s">
        <v>7</v>
      </c>
      <c r="C784" t="str">
        <f t="shared" si="25"/>
        <v>Roma</v>
      </c>
      <c r="D784" t="s">
        <v>31</v>
      </c>
      <c r="E784" t="s">
        <v>15</v>
      </c>
      <c r="F784">
        <v>18</v>
      </c>
      <c r="G784" s="10">
        <v>10</v>
      </c>
      <c r="H784" s="10">
        <v>180</v>
      </c>
    </row>
    <row r="785" spans="1:8" x14ac:dyDescent="0.2">
      <c r="A785" s="3">
        <f t="shared" ca="1" si="24"/>
        <v>44657</v>
      </c>
      <c r="B785" t="s">
        <v>16</v>
      </c>
      <c r="C785" t="str">
        <f t="shared" si="25"/>
        <v>Bologna</v>
      </c>
      <c r="D785" t="s">
        <v>8</v>
      </c>
      <c r="E785" t="s">
        <v>15</v>
      </c>
      <c r="F785">
        <v>21</v>
      </c>
      <c r="G785" s="10">
        <v>10</v>
      </c>
      <c r="H785" s="10">
        <v>210</v>
      </c>
    </row>
    <row r="786" spans="1:8" x14ac:dyDescent="0.2">
      <c r="A786" s="3">
        <f t="shared" ca="1" si="24"/>
        <v>44653</v>
      </c>
      <c r="B786" t="s">
        <v>7</v>
      </c>
      <c r="C786" t="str">
        <f t="shared" si="25"/>
        <v>Roma</v>
      </c>
      <c r="D786" t="s">
        <v>8</v>
      </c>
      <c r="E786" t="s">
        <v>12</v>
      </c>
      <c r="F786">
        <v>15</v>
      </c>
      <c r="G786" s="10">
        <v>25</v>
      </c>
      <c r="H786" s="10">
        <v>375</v>
      </c>
    </row>
    <row r="787" spans="1:8" x14ac:dyDescent="0.2">
      <c r="A787" s="3">
        <f t="shared" ca="1" si="24"/>
        <v>44832</v>
      </c>
      <c r="B787" t="s">
        <v>23</v>
      </c>
      <c r="C787" t="str">
        <f t="shared" si="25"/>
        <v>Bari</v>
      </c>
      <c r="D787" t="s">
        <v>28</v>
      </c>
      <c r="E787" t="s">
        <v>34</v>
      </c>
      <c r="F787">
        <v>13</v>
      </c>
      <c r="G787" s="10">
        <v>50</v>
      </c>
      <c r="H787" s="10">
        <v>650</v>
      </c>
    </row>
    <row r="788" spans="1:8" x14ac:dyDescent="0.2">
      <c r="A788" s="3">
        <f t="shared" ca="1" si="24"/>
        <v>44835</v>
      </c>
      <c r="B788" t="s">
        <v>23</v>
      </c>
      <c r="C788" t="str">
        <f t="shared" si="25"/>
        <v>Bari</v>
      </c>
      <c r="D788" t="s">
        <v>31</v>
      </c>
      <c r="E788" t="s">
        <v>34</v>
      </c>
      <c r="F788">
        <v>30</v>
      </c>
      <c r="G788" s="10">
        <v>50</v>
      </c>
      <c r="H788" s="10">
        <v>1500</v>
      </c>
    </row>
    <row r="789" spans="1:8" x14ac:dyDescent="0.2">
      <c r="A789" s="3">
        <f t="shared" ca="1" si="24"/>
        <v>44760</v>
      </c>
      <c r="B789" t="s">
        <v>18</v>
      </c>
      <c r="C789" t="str">
        <f t="shared" si="25"/>
        <v>Bologna</v>
      </c>
      <c r="D789" t="s">
        <v>11</v>
      </c>
      <c r="E789" t="s">
        <v>25</v>
      </c>
      <c r="F789">
        <v>16</v>
      </c>
      <c r="G789" s="10">
        <v>15</v>
      </c>
      <c r="H789" s="10">
        <v>240</v>
      </c>
    </row>
    <row r="790" spans="1:8" x14ac:dyDescent="0.2">
      <c r="A790" s="3">
        <f t="shared" ca="1" si="24"/>
        <v>44828</v>
      </c>
      <c r="B790" t="s">
        <v>29</v>
      </c>
      <c r="C790" t="str">
        <f t="shared" si="25"/>
        <v>Bologna</v>
      </c>
      <c r="D790" t="s">
        <v>35</v>
      </c>
      <c r="E790" t="s">
        <v>17</v>
      </c>
      <c r="F790">
        <v>7</v>
      </c>
      <c r="G790" s="10">
        <v>11</v>
      </c>
      <c r="H790" s="10">
        <v>77</v>
      </c>
    </row>
    <row r="791" spans="1:8" x14ac:dyDescent="0.2">
      <c r="A791" s="3">
        <f t="shared" ca="1" si="24"/>
        <v>44722</v>
      </c>
      <c r="B791" t="s">
        <v>13</v>
      </c>
      <c r="C791" t="str">
        <f t="shared" si="25"/>
        <v>Napoli</v>
      </c>
      <c r="D791" t="s">
        <v>26</v>
      </c>
      <c r="E791" t="s">
        <v>34</v>
      </c>
      <c r="F791">
        <v>47</v>
      </c>
      <c r="G791" s="10">
        <v>50</v>
      </c>
      <c r="H791" s="10">
        <v>2350</v>
      </c>
    </row>
    <row r="792" spans="1:8" x14ac:dyDescent="0.2">
      <c r="A792" s="3">
        <f t="shared" ca="1" si="24"/>
        <v>44735</v>
      </c>
      <c r="B792" t="s">
        <v>29</v>
      </c>
      <c r="C792" t="str">
        <f t="shared" si="25"/>
        <v>Bologna</v>
      </c>
      <c r="D792" t="s">
        <v>26</v>
      </c>
      <c r="E792" t="s">
        <v>12</v>
      </c>
      <c r="F792">
        <v>29</v>
      </c>
      <c r="G792" s="10">
        <v>25</v>
      </c>
      <c r="H792" s="10">
        <v>725</v>
      </c>
    </row>
    <row r="793" spans="1:8" x14ac:dyDescent="0.2">
      <c r="A793" s="3">
        <f t="shared" ca="1" si="24"/>
        <v>44712</v>
      </c>
      <c r="B793" t="s">
        <v>21</v>
      </c>
      <c r="C793" t="str">
        <f t="shared" si="25"/>
        <v>Milano</v>
      </c>
      <c r="D793" t="s">
        <v>26</v>
      </c>
      <c r="E793" t="s">
        <v>17</v>
      </c>
      <c r="F793">
        <v>15</v>
      </c>
      <c r="G793" s="10">
        <v>11</v>
      </c>
      <c r="H793" s="10">
        <v>165</v>
      </c>
    </row>
    <row r="794" spans="1:8" x14ac:dyDescent="0.2">
      <c r="A794" s="3">
        <f t="shared" ca="1" si="24"/>
        <v>44624</v>
      </c>
      <c r="B794" t="s">
        <v>29</v>
      </c>
      <c r="C794" t="str">
        <f t="shared" si="25"/>
        <v>Bologna</v>
      </c>
      <c r="D794" t="s">
        <v>11</v>
      </c>
      <c r="E794" t="s">
        <v>17</v>
      </c>
      <c r="F794">
        <v>40</v>
      </c>
      <c r="G794" s="10">
        <v>11</v>
      </c>
      <c r="H794" s="10">
        <v>440</v>
      </c>
    </row>
    <row r="795" spans="1:8" x14ac:dyDescent="0.2">
      <c r="A795" s="3">
        <f t="shared" ca="1" si="24"/>
        <v>44779</v>
      </c>
      <c r="B795" t="s">
        <v>10</v>
      </c>
      <c r="C795" t="str">
        <f t="shared" si="25"/>
        <v>Bologna</v>
      </c>
      <c r="D795" t="s">
        <v>8</v>
      </c>
      <c r="E795" t="s">
        <v>27</v>
      </c>
      <c r="F795">
        <v>25</v>
      </c>
      <c r="G795" s="10">
        <v>13</v>
      </c>
      <c r="H795" s="10">
        <v>325</v>
      </c>
    </row>
    <row r="796" spans="1:8" x14ac:dyDescent="0.2">
      <c r="A796" s="3">
        <f t="shared" ca="1" si="24"/>
        <v>44629</v>
      </c>
      <c r="B796" t="s">
        <v>7</v>
      </c>
      <c r="C796" t="str">
        <f t="shared" si="25"/>
        <v>Roma</v>
      </c>
      <c r="D796" t="s">
        <v>31</v>
      </c>
      <c r="E796" t="s">
        <v>12</v>
      </c>
      <c r="F796">
        <v>28</v>
      </c>
      <c r="G796" s="10">
        <v>25</v>
      </c>
      <c r="H796" s="10">
        <v>700</v>
      </c>
    </row>
    <row r="797" spans="1:8" x14ac:dyDescent="0.2">
      <c r="A797" s="3">
        <f t="shared" ca="1" si="24"/>
        <v>44652</v>
      </c>
      <c r="B797" t="s">
        <v>21</v>
      </c>
      <c r="C797" t="str">
        <f t="shared" si="25"/>
        <v>Milano</v>
      </c>
      <c r="D797" t="s">
        <v>35</v>
      </c>
      <c r="E797" t="s">
        <v>12</v>
      </c>
      <c r="F797">
        <v>48</v>
      </c>
      <c r="G797" s="10">
        <v>25</v>
      </c>
      <c r="H797" s="10">
        <v>1200</v>
      </c>
    </row>
    <row r="798" spans="1:8" x14ac:dyDescent="0.2">
      <c r="A798" s="3">
        <f t="shared" ca="1" si="24"/>
        <v>44701</v>
      </c>
      <c r="B798" t="s">
        <v>23</v>
      </c>
      <c r="C798" t="str">
        <f t="shared" si="25"/>
        <v>Bari</v>
      </c>
      <c r="D798" t="s">
        <v>31</v>
      </c>
      <c r="E798" t="s">
        <v>15</v>
      </c>
      <c r="F798">
        <v>2</v>
      </c>
      <c r="G798" s="10">
        <v>10</v>
      </c>
      <c r="H798" s="10">
        <v>20</v>
      </c>
    </row>
    <row r="799" spans="1:8" x14ac:dyDescent="0.2">
      <c r="A799" s="3">
        <f t="shared" ca="1" si="24"/>
        <v>44655</v>
      </c>
      <c r="B799" t="s">
        <v>36</v>
      </c>
      <c r="C799" t="str">
        <f t="shared" si="25"/>
        <v>Bologna</v>
      </c>
      <c r="D799" t="s">
        <v>30</v>
      </c>
      <c r="E799" t="s">
        <v>27</v>
      </c>
      <c r="F799">
        <v>20</v>
      </c>
      <c r="G799" s="10">
        <v>13</v>
      </c>
      <c r="H799" s="10">
        <v>260</v>
      </c>
    </row>
    <row r="800" spans="1:8" x14ac:dyDescent="0.2">
      <c r="A800" s="3">
        <f t="shared" ca="1" si="24"/>
        <v>44671</v>
      </c>
      <c r="B800" t="s">
        <v>13</v>
      </c>
      <c r="C800" t="str">
        <f t="shared" si="25"/>
        <v>Napoli</v>
      </c>
      <c r="D800" t="s">
        <v>11</v>
      </c>
      <c r="E800" t="s">
        <v>25</v>
      </c>
      <c r="F800">
        <v>17</v>
      </c>
      <c r="G800" s="10">
        <v>15</v>
      </c>
      <c r="H800" s="10">
        <v>255</v>
      </c>
    </row>
    <row r="801" spans="1:8" x14ac:dyDescent="0.2">
      <c r="A801" s="3">
        <f t="shared" ca="1" si="24"/>
        <v>44564</v>
      </c>
      <c r="B801" t="s">
        <v>18</v>
      </c>
      <c r="C801" t="str">
        <f t="shared" si="25"/>
        <v>Bologna</v>
      </c>
      <c r="D801" t="s">
        <v>8</v>
      </c>
      <c r="E801" t="s">
        <v>20</v>
      </c>
      <c r="F801">
        <v>24</v>
      </c>
      <c r="G801" s="10">
        <v>2</v>
      </c>
      <c r="H801" s="10">
        <v>48</v>
      </c>
    </row>
    <row r="802" spans="1:8" x14ac:dyDescent="0.2">
      <c r="A802" s="3">
        <f t="shared" ca="1" si="24"/>
        <v>44597</v>
      </c>
      <c r="B802" t="s">
        <v>21</v>
      </c>
      <c r="C802" t="str">
        <f t="shared" si="25"/>
        <v>Milano</v>
      </c>
      <c r="D802" t="s">
        <v>8</v>
      </c>
      <c r="E802" t="s">
        <v>12</v>
      </c>
      <c r="F802">
        <v>38</v>
      </c>
      <c r="G802" s="10">
        <v>25</v>
      </c>
      <c r="H802" s="10">
        <v>950</v>
      </c>
    </row>
    <row r="803" spans="1:8" x14ac:dyDescent="0.2">
      <c r="A803" s="3">
        <f t="shared" ca="1" si="24"/>
        <v>44703</v>
      </c>
      <c r="B803" t="s">
        <v>7</v>
      </c>
      <c r="C803" t="str">
        <f t="shared" si="25"/>
        <v>Roma</v>
      </c>
      <c r="D803" t="s">
        <v>35</v>
      </c>
      <c r="E803" t="s">
        <v>12</v>
      </c>
      <c r="F803">
        <v>40</v>
      </c>
      <c r="G803" s="10">
        <v>25</v>
      </c>
      <c r="H803" s="10">
        <v>1000</v>
      </c>
    </row>
    <row r="804" spans="1:8" x14ac:dyDescent="0.2">
      <c r="A804" s="3">
        <f t="shared" ca="1" si="24"/>
        <v>44604</v>
      </c>
      <c r="B804" t="s">
        <v>16</v>
      </c>
      <c r="C804" t="str">
        <f t="shared" si="25"/>
        <v>Bologna</v>
      </c>
      <c r="D804" t="s">
        <v>28</v>
      </c>
      <c r="E804" t="s">
        <v>12</v>
      </c>
      <c r="F804">
        <v>16</v>
      </c>
      <c r="G804" s="10">
        <v>25</v>
      </c>
      <c r="H804" s="10">
        <v>400</v>
      </c>
    </row>
    <row r="805" spans="1:8" x14ac:dyDescent="0.2">
      <c r="A805" s="3">
        <f t="shared" ca="1" si="24"/>
        <v>44811</v>
      </c>
      <c r="B805" t="s">
        <v>29</v>
      </c>
      <c r="C805" t="str">
        <f t="shared" si="25"/>
        <v>Bologna</v>
      </c>
      <c r="D805" t="s">
        <v>22</v>
      </c>
      <c r="E805" t="s">
        <v>27</v>
      </c>
      <c r="F805">
        <v>8</v>
      </c>
      <c r="G805" s="10">
        <v>13</v>
      </c>
      <c r="H805" s="10">
        <v>104</v>
      </c>
    </row>
    <row r="806" spans="1:8" x14ac:dyDescent="0.2">
      <c r="A806" s="3">
        <f t="shared" ca="1" si="24"/>
        <v>44758</v>
      </c>
      <c r="B806" t="s">
        <v>36</v>
      </c>
      <c r="C806" t="str">
        <f t="shared" si="25"/>
        <v>Bologna</v>
      </c>
      <c r="D806" t="s">
        <v>31</v>
      </c>
      <c r="E806" t="s">
        <v>34</v>
      </c>
      <c r="F806">
        <v>49</v>
      </c>
      <c r="G806" s="10">
        <v>50</v>
      </c>
      <c r="H806" s="10">
        <v>2450</v>
      </c>
    </row>
    <row r="807" spans="1:8" x14ac:dyDescent="0.2">
      <c r="A807" s="3">
        <f t="shared" ca="1" si="24"/>
        <v>44619</v>
      </c>
      <c r="B807" t="s">
        <v>13</v>
      </c>
      <c r="C807" t="str">
        <f t="shared" si="25"/>
        <v>Napoli</v>
      </c>
      <c r="D807" t="s">
        <v>31</v>
      </c>
      <c r="E807" t="s">
        <v>25</v>
      </c>
      <c r="F807">
        <v>34</v>
      </c>
      <c r="G807" s="10">
        <v>15</v>
      </c>
      <c r="H807" s="10">
        <v>510</v>
      </c>
    </row>
    <row r="808" spans="1:8" x14ac:dyDescent="0.2">
      <c r="A808" s="3">
        <f t="shared" ca="1" si="24"/>
        <v>44712</v>
      </c>
      <c r="B808" t="s">
        <v>21</v>
      </c>
      <c r="C808" t="str">
        <f t="shared" si="25"/>
        <v>Milano</v>
      </c>
      <c r="D808" t="s">
        <v>8</v>
      </c>
      <c r="E808" t="s">
        <v>15</v>
      </c>
      <c r="F808">
        <v>12</v>
      </c>
      <c r="G808" s="10">
        <v>10</v>
      </c>
      <c r="H808" s="10">
        <v>120</v>
      </c>
    </row>
    <row r="809" spans="1:8" x14ac:dyDescent="0.2">
      <c r="A809" s="3">
        <f t="shared" ca="1" si="24"/>
        <v>44571</v>
      </c>
      <c r="B809" t="s">
        <v>7</v>
      </c>
      <c r="C809" t="str">
        <f t="shared" si="25"/>
        <v>Roma</v>
      </c>
      <c r="D809" t="s">
        <v>28</v>
      </c>
      <c r="E809" t="s">
        <v>9</v>
      </c>
      <c r="F809">
        <v>6</v>
      </c>
      <c r="G809" s="10">
        <v>5</v>
      </c>
      <c r="H809" s="10">
        <v>30</v>
      </c>
    </row>
    <row r="810" spans="1:8" x14ac:dyDescent="0.2">
      <c r="A810" s="3">
        <f t="shared" ca="1" si="24"/>
        <v>44662</v>
      </c>
      <c r="B810" t="s">
        <v>7</v>
      </c>
      <c r="C810" t="str">
        <f t="shared" si="25"/>
        <v>Roma</v>
      </c>
      <c r="D810" t="s">
        <v>14</v>
      </c>
      <c r="E810" t="s">
        <v>25</v>
      </c>
      <c r="F810">
        <v>42</v>
      </c>
      <c r="G810" s="10">
        <v>15</v>
      </c>
      <c r="H810" s="10">
        <v>630</v>
      </c>
    </row>
    <row r="811" spans="1:8" x14ac:dyDescent="0.2">
      <c r="A811" s="3">
        <f t="shared" ca="1" si="24"/>
        <v>44766</v>
      </c>
      <c r="B811" t="s">
        <v>33</v>
      </c>
      <c r="C811" t="str">
        <f t="shared" si="25"/>
        <v>Bologna</v>
      </c>
      <c r="D811" t="s">
        <v>22</v>
      </c>
      <c r="E811" t="s">
        <v>32</v>
      </c>
      <c r="F811">
        <v>36</v>
      </c>
      <c r="G811" s="10">
        <v>19</v>
      </c>
      <c r="H811" s="10">
        <v>684</v>
      </c>
    </row>
    <row r="812" spans="1:8" x14ac:dyDescent="0.2">
      <c r="A812" s="3">
        <f t="shared" ca="1" si="24"/>
        <v>44744</v>
      </c>
      <c r="B812" t="s">
        <v>23</v>
      </c>
      <c r="C812" t="str">
        <f t="shared" si="25"/>
        <v>Bari</v>
      </c>
      <c r="D812" t="s">
        <v>11</v>
      </c>
      <c r="E812" t="s">
        <v>15</v>
      </c>
      <c r="F812">
        <v>38</v>
      </c>
      <c r="G812" s="10">
        <v>10</v>
      </c>
      <c r="H812" s="10">
        <v>380</v>
      </c>
    </row>
    <row r="813" spans="1:8" x14ac:dyDescent="0.2">
      <c r="A813" s="3">
        <f t="shared" ca="1" si="24"/>
        <v>44567</v>
      </c>
      <c r="B813" t="s">
        <v>10</v>
      </c>
      <c r="C813" t="str">
        <f t="shared" si="25"/>
        <v>Bologna</v>
      </c>
      <c r="D813" t="s">
        <v>35</v>
      </c>
      <c r="E813" t="s">
        <v>34</v>
      </c>
      <c r="F813">
        <v>9</v>
      </c>
      <c r="G813" s="10">
        <v>50</v>
      </c>
      <c r="H813" s="10">
        <v>450</v>
      </c>
    </row>
    <row r="814" spans="1:8" x14ac:dyDescent="0.2">
      <c r="A814" s="3">
        <f t="shared" ca="1" si="24"/>
        <v>44739</v>
      </c>
      <c r="B814" t="s">
        <v>18</v>
      </c>
      <c r="C814" t="str">
        <f t="shared" si="25"/>
        <v>Bologna</v>
      </c>
      <c r="D814" t="s">
        <v>14</v>
      </c>
      <c r="E814" t="s">
        <v>34</v>
      </c>
      <c r="F814">
        <v>42</v>
      </c>
      <c r="G814" s="10">
        <v>50</v>
      </c>
      <c r="H814" s="10">
        <v>2100</v>
      </c>
    </row>
    <row r="815" spans="1:8" x14ac:dyDescent="0.2">
      <c r="A815" s="3">
        <f t="shared" ca="1" si="24"/>
        <v>44582</v>
      </c>
      <c r="B815" t="s">
        <v>21</v>
      </c>
      <c r="C815" t="str">
        <f t="shared" si="25"/>
        <v>Milano</v>
      </c>
      <c r="D815" t="s">
        <v>35</v>
      </c>
      <c r="E815" t="s">
        <v>25</v>
      </c>
      <c r="F815">
        <v>8</v>
      </c>
      <c r="G815" s="10">
        <v>15</v>
      </c>
      <c r="H815" s="10">
        <v>120</v>
      </c>
    </row>
    <row r="816" spans="1:8" x14ac:dyDescent="0.2">
      <c r="A816" s="3">
        <f t="shared" ca="1" si="24"/>
        <v>44646</v>
      </c>
      <c r="B816" t="s">
        <v>33</v>
      </c>
      <c r="C816" t="str">
        <f t="shared" si="25"/>
        <v>Bologna</v>
      </c>
      <c r="D816" t="s">
        <v>8</v>
      </c>
      <c r="E816" t="s">
        <v>24</v>
      </c>
      <c r="F816">
        <v>42</v>
      </c>
      <c r="G816" s="10">
        <v>8</v>
      </c>
      <c r="H816" s="10">
        <v>336</v>
      </c>
    </row>
    <row r="817" spans="1:8" x14ac:dyDescent="0.2">
      <c r="A817" s="3">
        <f t="shared" ca="1" si="24"/>
        <v>44612</v>
      </c>
      <c r="B817" t="s">
        <v>36</v>
      </c>
      <c r="C817" t="str">
        <f t="shared" si="25"/>
        <v>Bologna</v>
      </c>
      <c r="D817" t="s">
        <v>35</v>
      </c>
      <c r="E817" t="s">
        <v>34</v>
      </c>
      <c r="F817">
        <v>6</v>
      </c>
      <c r="G817" s="10">
        <v>50</v>
      </c>
      <c r="H817" s="10">
        <v>300</v>
      </c>
    </row>
    <row r="818" spans="1:8" x14ac:dyDescent="0.2">
      <c r="A818" s="3">
        <f t="shared" ca="1" si="24"/>
        <v>44606</v>
      </c>
      <c r="B818" t="s">
        <v>33</v>
      </c>
      <c r="C818" t="str">
        <f t="shared" si="25"/>
        <v>Bologna</v>
      </c>
      <c r="D818" t="s">
        <v>8</v>
      </c>
      <c r="E818" t="s">
        <v>12</v>
      </c>
      <c r="F818">
        <v>28</v>
      </c>
      <c r="G818" s="10">
        <v>25</v>
      </c>
      <c r="H818" s="10">
        <v>700</v>
      </c>
    </row>
    <row r="819" spans="1:8" x14ac:dyDescent="0.2">
      <c r="A819" s="3">
        <f t="shared" ca="1" si="24"/>
        <v>44731</v>
      </c>
      <c r="B819" t="s">
        <v>7</v>
      </c>
      <c r="C819" t="str">
        <f t="shared" si="25"/>
        <v>Roma</v>
      </c>
      <c r="D819" t="s">
        <v>14</v>
      </c>
      <c r="E819" t="s">
        <v>15</v>
      </c>
      <c r="F819">
        <v>11</v>
      </c>
      <c r="G819" s="10">
        <v>10</v>
      </c>
      <c r="H819" s="10">
        <v>110</v>
      </c>
    </row>
    <row r="820" spans="1:8" x14ac:dyDescent="0.2">
      <c r="A820" s="3">
        <f t="shared" ca="1" si="24"/>
        <v>44780</v>
      </c>
      <c r="B820" t="s">
        <v>29</v>
      </c>
      <c r="C820" t="str">
        <f t="shared" si="25"/>
        <v>Bologna</v>
      </c>
      <c r="D820" t="s">
        <v>8</v>
      </c>
      <c r="E820" t="s">
        <v>20</v>
      </c>
      <c r="F820">
        <v>40</v>
      </c>
      <c r="G820" s="10">
        <v>2</v>
      </c>
      <c r="H820" s="10">
        <v>80</v>
      </c>
    </row>
    <row r="821" spans="1:8" x14ac:dyDescent="0.2">
      <c r="A821" s="3">
        <f t="shared" ca="1" si="24"/>
        <v>44625</v>
      </c>
      <c r="B821" t="s">
        <v>29</v>
      </c>
      <c r="C821" t="str">
        <f t="shared" si="25"/>
        <v>Bologna</v>
      </c>
      <c r="D821" t="s">
        <v>8</v>
      </c>
      <c r="E821" t="s">
        <v>12</v>
      </c>
      <c r="F821">
        <v>35</v>
      </c>
      <c r="G821" s="10">
        <v>25</v>
      </c>
      <c r="H821" s="10">
        <v>875</v>
      </c>
    </row>
    <row r="822" spans="1:8" x14ac:dyDescent="0.2">
      <c r="A822" s="3">
        <f t="shared" ca="1" si="24"/>
        <v>44606</v>
      </c>
      <c r="B822" t="s">
        <v>13</v>
      </c>
      <c r="C822" t="str">
        <f t="shared" si="25"/>
        <v>Napoli</v>
      </c>
      <c r="D822" t="s">
        <v>35</v>
      </c>
      <c r="E822" t="s">
        <v>12</v>
      </c>
      <c r="F822">
        <v>3</v>
      </c>
      <c r="G822" s="10">
        <v>25</v>
      </c>
      <c r="H822" s="10">
        <v>75</v>
      </c>
    </row>
    <row r="823" spans="1:8" x14ac:dyDescent="0.2">
      <c r="A823" s="3">
        <f t="shared" ca="1" si="24"/>
        <v>44620</v>
      </c>
      <c r="B823" t="s">
        <v>7</v>
      </c>
      <c r="C823" t="str">
        <f t="shared" si="25"/>
        <v>Roma</v>
      </c>
      <c r="D823" t="s">
        <v>8</v>
      </c>
      <c r="E823" t="s">
        <v>9</v>
      </c>
      <c r="F823">
        <v>50</v>
      </c>
      <c r="G823" s="10">
        <v>5</v>
      </c>
      <c r="H823" s="10">
        <v>250</v>
      </c>
    </row>
    <row r="824" spans="1:8" x14ac:dyDescent="0.2">
      <c r="A824" s="3">
        <f t="shared" ca="1" si="24"/>
        <v>44686</v>
      </c>
      <c r="B824" t="s">
        <v>13</v>
      </c>
      <c r="C824" t="str">
        <f t="shared" si="25"/>
        <v>Napoli</v>
      </c>
      <c r="D824" t="s">
        <v>31</v>
      </c>
      <c r="E824" t="s">
        <v>34</v>
      </c>
      <c r="F824">
        <v>20</v>
      </c>
      <c r="G824" s="10">
        <v>50</v>
      </c>
      <c r="H824" s="10">
        <v>1000</v>
      </c>
    </row>
    <row r="825" spans="1:8" x14ac:dyDescent="0.2">
      <c r="A825" s="3">
        <f t="shared" ca="1" si="24"/>
        <v>44563</v>
      </c>
      <c r="B825" t="s">
        <v>10</v>
      </c>
      <c r="C825" t="str">
        <f t="shared" si="25"/>
        <v>Bologna</v>
      </c>
      <c r="D825" t="s">
        <v>31</v>
      </c>
      <c r="E825" t="s">
        <v>20</v>
      </c>
      <c r="F825">
        <v>23</v>
      </c>
      <c r="G825" s="10">
        <v>2</v>
      </c>
      <c r="H825" s="10">
        <v>46</v>
      </c>
    </row>
    <row r="826" spans="1:8" x14ac:dyDescent="0.2">
      <c r="A826" s="3">
        <f t="shared" ca="1" si="24"/>
        <v>44800</v>
      </c>
      <c r="B826" t="s">
        <v>7</v>
      </c>
      <c r="C826" t="str">
        <f t="shared" si="25"/>
        <v>Roma</v>
      </c>
      <c r="D826" t="s">
        <v>19</v>
      </c>
      <c r="E826" t="s">
        <v>34</v>
      </c>
      <c r="F826">
        <v>25</v>
      </c>
      <c r="G826" s="10">
        <v>50</v>
      </c>
      <c r="H826" s="10">
        <v>1250</v>
      </c>
    </row>
    <row r="827" spans="1:8" x14ac:dyDescent="0.2">
      <c r="A827" s="3">
        <f t="shared" ca="1" si="24"/>
        <v>44588</v>
      </c>
      <c r="B827" t="s">
        <v>21</v>
      </c>
      <c r="C827" t="str">
        <f t="shared" si="25"/>
        <v>Milano</v>
      </c>
      <c r="D827" t="s">
        <v>26</v>
      </c>
      <c r="E827" t="s">
        <v>15</v>
      </c>
      <c r="F827">
        <v>1</v>
      </c>
      <c r="G827" s="10">
        <v>10</v>
      </c>
      <c r="H827" s="10">
        <v>10</v>
      </c>
    </row>
    <row r="828" spans="1:8" x14ac:dyDescent="0.2">
      <c r="A828" s="3">
        <f t="shared" ca="1" si="24"/>
        <v>44793</v>
      </c>
      <c r="B828" t="s">
        <v>33</v>
      </c>
      <c r="C828" t="str">
        <f t="shared" si="25"/>
        <v>Bologna</v>
      </c>
      <c r="D828" t="s">
        <v>8</v>
      </c>
      <c r="E828" t="s">
        <v>17</v>
      </c>
      <c r="F828">
        <v>37</v>
      </c>
      <c r="G828" s="10">
        <v>11</v>
      </c>
      <c r="H828" s="10">
        <v>407</v>
      </c>
    </row>
    <row r="829" spans="1:8" x14ac:dyDescent="0.2">
      <c r="A829" s="3">
        <f t="shared" ca="1" si="24"/>
        <v>44627</v>
      </c>
      <c r="B829" t="s">
        <v>36</v>
      </c>
      <c r="C829" t="str">
        <f t="shared" si="25"/>
        <v>Bologna</v>
      </c>
      <c r="D829" t="s">
        <v>26</v>
      </c>
      <c r="E829" t="s">
        <v>17</v>
      </c>
      <c r="F829">
        <v>45</v>
      </c>
      <c r="G829" s="10">
        <v>11</v>
      </c>
      <c r="H829" s="10">
        <v>495</v>
      </c>
    </row>
    <row r="830" spans="1:8" x14ac:dyDescent="0.2">
      <c r="A830" s="3">
        <f t="shared" ca="1" si="24"/>
        <v>44583</v>
      </c>
      <c r="B830" t="s">
        <v>33</v>
      </c>
      <c r="C830" t="str">
        <f t="shared" si="25"/>
        <v>Bologna</v>
      </c>
      <c r="D830" t="s">
        <v>31</v>
      </c>
      <c r="E830" t="s">
        <v>9</v>
      </c>
      <c r="F830">
        <v>1</v>
      </c>
      <c r="G830" s="10">
        <v>5</v>
      </c>
      <c r="H830" s="10">
        <v>5</v>
      </c>
    </row>
    <row r="831" spans="1:8" x14ac:dyDescent="0.2">
      <c r="A831" s="3">
        <f t="shared" ca="1" si="24"/>
        <v>44831</v>
      </c>
      <c r="B831" t="s">
        <v>13</v>
      </c>
      <c r="C831" t="str">
        <f t="shared" si="25"/>
        <v>Napoli</v>
      </c>
      <c r="D831" t="s">
        <v>31</v>
      </c>
      <c r="E831" t="s">
        <v>17</v>
      </c>
      <c r="F831">
        <v>11</v>
      </c>
      <c r="G831" s="10">
        <v>11</v>
      </c>
      <c r="H831" s="10">
        <v>121</v>
      </c>
    </row>
    <row r="832" spans="1:8" x14ac:dyDescent="0.2">
      <c r="A832" s="3">
        <f t="shared" ca="1" si="24"/>
        <v>44612</v>
      </c>
      <c r="B832" t="s">
        <v>33</v>
      </c>
      <c r="C832" t="str">
        <f t="shared" si="25"/>
        <v>Bologna</v>
      </c>
      <c r="D832" t="s">
        <v>31</v>
      </c>
      <c r="E832" t="s">
        <v>15</v>
      </c>
      <c r="F832">
        <v>50</v>
      </c>
      <c r="G832" s="10">
        <v>10</v>
      </c>
      <c r="H832" s="10">
        <v>500</v>
      </c>
    </row>
    <row r="833" spans="1:8" x14ac:dyDescent="0.2">
      <c r="A833" s="3">
        <f t="shared" ca="1" si="24"/>
        <v>44790</v>
      </c>
      <c r="B833" t="s">
        <v>23</v>
      </c>
      <c r="C833" t="str">
        <f t="shared" si="25"/>
        <v>Bari</v>
      </c>
      <c r="D833" t="s">
        <v>11</v>
      </c>
      <c r="E833" t="s">
        <v>17</v>
      </c>
      <c r="F833">
        <v>5</v>
      </c>
      <c r="G833" s="10">
        <v>11</v>
      </c>
      <c r="H833" s="10">
        <v>55</v>
      </c>
    </row>
    <row r="834" spans="1:8" x14ac:dyDescent="0.2">
      <c r="A834" s="3">
        <f t="shared" ref="A834:A897" ca="1" si="26">RANDBETWEEN(DATE(2022,1,1),DATE(2022,10,1))</f>
        <v>44779</v>
      </c>
      <c r="B834" t="s">
        <v>21</v>
      </c>
      <c r="C834" t="str">
        <f t="shared" ref="C834:C897" si="27">IF(B834="Store J","Roma",IF(B834="Store C","Milano",IF(B834="Store A","Napoli",IF(B834="Store H","Bari","Bologna"))))</f>
        <v>Milano</v>
      </c>
      <c r="D834" t="s">
        <v>11</v>
      </c>
      <c r="E834" t="s">
        <v>9</v>
      </c>
      <c r="F834">
        <v>8</v>
      </c>
      <c r="G834" s="10">
        <v>5</v>
      </c>
      <c r="H834" s="10">
        <v>40</v>
      </c>
    </row>
    <row r="835" spans="1:8" x14ac:dyDescent="0.2">
      <c r="A835" s="3">
        <f t="shared" ca="1" si="26"/>
        <v>44652</v>
      </c>
      <c r="B835" t="s">
        <v>33</v>
      </c>
      <c r="C835" t="str">
        <f t="shared" si="27"/>
        <v>Bologna</v>
      </c>
      <c r="D835" t="s">
        <v>8</v>
      </c>
      <c r="E835" t="s">
        <v>17</v>
      </c>
      <c r="F835">
        <v>15</v>
      </c>
      <c r="G835" s="10">
        <v>11</v>
      </c>
      <c r="H835" s="10">
        <v>165</v>
      </c>
    </row>
    <row r="836" spans="1:8" x14ac:dyDescent="0.2">
      <c r="A836" s="3">
        <f t="shared" ca="1" si="26"/>
        <v>44798</v>
      </c>
      <c r="B836" t="s">
        <v>10</v>
      </c>
      <c r="C836" t="str">
        <f t="shared" si="27"/>
        <v>Bologna</v>
      </c>
      <c r="D836" t="s">
        <v>30</v>
      </c>
      <c r="E836" t="s">
        <v>24</v>
      </c>
      <c r="F836">
        <v>7</v>
      </c>
      <c r="G836" s="10">
        <v>8</v>
      </c>
      <c r="H836" s="10">
        <v>56</v>
      </c>
    </row>
    <row r="837" spans="1:8" x14ac:dyDescent="0.2">
      <c r="A837" s="3">
        <f t="shared" ca="1" si="26"/>
        <v>44647</v>
      </c>
      <c r="B837" t="s">
        <v>21</v>
      </c>
      <c r="C837" t="str">
        <f t="shared" si="27"/>
        <v>Milano</v>
      </c>
      <c r="D837" t="s">
        <v>31</v>
      </c>
      <c r="E837" t="s">
        <v>25</v>
      </c>
      <c r="F837">
        <v>12</v>
      </c>
      <c r="G837" s="10">
        <v>15</v>
      </c>
      <c r="H837" s="10">
        <v>180</v>
      </c>
    </row>
    <row r="838" spans="1:8" x14ac:dyDescent="0.2">
      <c r="A838" s="3">
        <f t="shared" ca="1" si="26"/>
        <v>44801</v>
      </c>
      <c r="B838" t="s">
        <v>18</v>
      </c>
      <c r="C838" t="str">
        <f t="shared" si="27"/>
        <v>Bologna</v>
      </c>
      <c r="D838" t="s">
        <v>26</v>
      </c>
      <c r="E838" t="s">
        <v>25</v>
      </c>
      <c r="F838">
        <v>13</v>
      </c>
      <c r="G838" s="10">
        <v>15</v>
      </c>
      <c r="H838" s="10">
        <v>195</v>
      </c>
    </row>
    <row r="839" spans="1:8" x14ac:dyDescent="0.2">
      <c r="A839" s="3">
        <f t="shared" ca="1" si="26"/>
        <v>44721</v>
      </c>
      <c r="B839" t="s">
        <v>16</v>
      </c>
      <c r="C839" t="str">
        <f t="shared" si="27"/>
        <v>Bologna</v>
      </c>
      <c r="D839" t="s">
        <v>35</v>
      </c>
      <c r="E839" t="s">
        <v>34</v>
      </c>
      <c r="F839">
        <v>23</v>
      </c>
      <c r="G839" s="10">
        <v>50</v>
      </c>
      <c r="H839" s="10">
        <v>1150</v>
      </c>
    </row>
    <row r="840" spans="1:8" x14ac:dyDescent="0.2">
      <c r="A840" s="3">
        <f t="shared" ca="1" si="26"/>
        <v>44729</v>
      </c>
      <c r="B840" t="s">
        <v>10</v>
      </c>
      <c r="C840" t="str">
        <f t="shared" si="27"/>
        <v>Bologna</v>
      </c>
      <c r="D840" t="s">
        <v>31</v>
      </c>
      <c r="E840" t="s">
        <v>12</v>
      </c>
      <c r="F840">
        <v>46</v>
      </c>
      <c r="G840" s="10">
        <v>25</v>
      </c>
      <c r="H840" s="10">
        <v>1150</v>
      </c>
    </row>
    <row r="841" spans="1:8" x14ac:dyDescent="0.2">
      <c r="A841" s="3">
        <f t="shared" ca="1" si="26"/>
        <v>44759</v>
      </c>
      <c r="B841" t="s">
        <v>29</v>
      </c>
      <c r="C841" t="str">
        <f t="shared" si="27"/>
        <v>Bologna</v>
      </c>
      <c r="D841" t="s">
        <v>35</v>
      </c>
      <c r="E841" t="s">
        <v>32</v>
      </c>
      <c r="F841">
        <v>1</v>
      </c>
      <c r="G841" s="10">
        <v>19</v>
      </c>
      <c r="H841" s="10">
        <v>19</v>
      </c>
    </row>
    <row r="842" spans="1:8" x14ac:dyDescent="0.2">
      <c r="A842" s="3">
        <f t="shared" ca="1" si="26"/>
        <v>44724</v>
      </c>
      <c r="B842" t="s">
        <v>36</v>
      </c>
      <c r="C842" t="str">
        <f t="shared" si="27"/>
        <v>Bologna</v>
      </c>
      <c r="D842" t="s">
        <v>8</v>
      </c>
      <c r="E842" t="s">
        <v>9</v>
      </c>
      <c r="F842">
        <v>35</v>
      </c>
      <c r="G842" s="10">
        <v>5</v>
      </c>
      <c r="H842" s="10">
        <v>175</v>
      </c>
    </row>
    <row r="843" spans="1:8" x14ac:dyDescent="0.2">
      <c r="A843" s="3">
        <f t="shared" ca="1" si="26"/>
        <v>44758</v>
      </c>
      <c r="B843" t="s">
        <v>16</v>
      </c>
      <c r="C843" t="str">
        <f t="shared" si="27"/>
        <v>Bologna</v>
      </c>
      <c r="D843" t="s">
        <v>8</v>
      </c>
      <c r="E843" t="s">
        <v>17</v>
      </c>
      <c r="F843">
        <v>27</v>
      </c>
      <c r="G843" s="10">
        <v>11</v>
      </c>
      <c r="H843" s="10">
        <v>297</v>
      </c>
    </row>
    <row r="844" spans="1:8" x14ac:dyDescent="0.2">
      <c r="A844" s="3">
        <f t="shared" ca="1" si="26"/>
        <v>44772</v>
      </c>
      <c r="B844" t="s">
        <v>18</v>
      </c>
      <c r="C844" t="str">
        <f t="shared" si="27"/>
        <v>Bologna</v>
      </c>
      <c r="D844" t="s">
        <v>28</v>
      </c>
      <c r="E844" t="s">
        <v>34</v>
      </c>
      <c r="F844">
        <v>48</v>
      </c>
      <c r="G844" s="10">
        <v>50</v>
      </c>
      <c r="H844" s="10">
        <v>2400</v>
      </c>
    </row>
    <row r="845" spans="1:8" x14ac:dyDescent="0.2">
      <c r="A845" s="3">
        <f t="shared" ca="1" si="26"/>
        <v>44570</v>
      </c>
      <c r="B845" t="s">
        <v>10</v>
      </c>
      <c r="C845" t="str">
        <f t="shared" si="27"/>
        <v>Bologna</v>
      </c>
      <c r="D845" t="s">
        <v>31</v>
      </c>
      <c r="E845" t="s">
        <v>27</v>
      </c>
      <c r="F845">
        <v>24</v>
      </c>
      <c r="G845" s="10">
        <v>13</v>
      </c>
      <c r="H845" s="10">
        <v>312</v>
      </c>
    </row>
    <row r="846" spans="1:8" x14ac:dyDescent="0.2">
      <c r="A846" s="3">
        <f t="shared" ca="1" si="26"/>
        <v>44708</v>
      </c>
      <c r="B846" t="s">
        <v>13</v>
      </c>
      <c r="C846" t="str">
        <f t="shared" si="27"/>
        <v>Napoli</v>
      </c>
      <c r="D846" t="s">
        <v>35</v>
      </c>
      <c r="E846" t="s">
        <v>17</v>
      </c>
      <c r="F846">
        <v>41</v>
      </c>
      <c r="G846" s="10">
        <v>11</v>
      </c>
      <c r="H846" s="10">
        <v>451</v>
      </c>
    </row>
    <row r="847" spans="1:8" x14ac:dyDescent="0.2">
      <c r="A847" s="3">
        <f t="shared" ca="1" si="26"/>
        <v>44786</v>
      </c>
      <c r="B847" t="s">
        <v>29</v>
      </c>
      <c r="C847" t="str">
        <f t="shared" si="27"/>
        <v>Bologna</v>
      </c>
      <c r="D847" t="s">
        <v>35</v>
      </c>
      <c r="E847" t="s">
        <v>27</v>
      </c>
      <c r="F847">
        <v>2</v>
      </c>
      <c r="G847" s="10">
        <v>13</v>
      </c>
      <c r="H847" s="10">
        <v>26</v>
      </c>
    </row>
    <row r="848" spans="1:8" x14ac:dyDescent="0.2">
      <c r="A848" s="3">
        <f t="shared" ca="1" si="26"/>
        <v>44724</v>
      </c>
      <c r="B848" t="s">
        <v>18</v>
      </c>
      <c r="C848" t="str">
        <f t="shared" si="27"/>
        <v>Bologna</v>
      </c>
      <c r="D848" t="s">
        <v>22</v>
      </c>
      <c r="E848" t="s">
        <v>9</v>
      </c>
      <c r="F848">
        <v>7</v>
      </c>
      <c r="G848" s="10">
        <v>5</v>
      </c>
      <c r="H848" s="10">
        <v>35</v>
      </c>
    </row>
    <row r="849" spans="1:8" x14ac:dyDescent="0.2">
      <c r="A849" s="3">
        <f t="shared" ca="1" si="26"/>
        <v>44792</v>
      </c>
      <c r="B849" t="s">
        <v>21</v>
      </c>
      <c r="C849" t="str">
        <f t="shared" si="27"/>
        <v>Milano</v>
      </c>
      <c r="D849" t="s">
        <v>22</v>
      </c>
      <c r="E849" t="s">
        <v>20</v>
      </c>
      <c r="F849">
        <v>40</v>
      </c>
      <c r="G849" s="10">
        <v>2</v>
      </c>
      <c r="H849" s="10">
        <v>80</v>
      </c>
    </row>
    <row r="850" spans="1:8" x14ac:dyDescent="0.2">
      <c r="A850" s="3">
        <f t="shared" ca="1" si="26"/>
        <v>44691</v>
      </c>
      <c r="B850" t="s">
        <v>10</v>
      </c>
      <c r="C850" t="str">
        <f t="shared" si="27"/>
        <v>Bologna</v>
      </c>
      <c r="D850" t="s">
        <v>31</v>
      </c>
      <c r="E850" t="s">
        <v>20</v>
      </c>
      <c r="F850">
        <v>42</v>
      </c>
      <c r="G850" s="10">
        <v>2</v>
      </c>
      <c r="H850" s="10">
        <v>84</v>
      </c>
    </row>
    <row r="851" spans="1:8" x14ac:dyDescent="0.2">
      <c r="A851" s="3">
        <f t="shared" ca="1" si="26"/>
        <v>44705</v>
      </c>
      <c r="B851" t="s">
        <v>7</v>
      </c>
      <c r="C851" t="str">
        <f t="shared" si="27"/>
        <v>Roma</v>
      </c>
      <c r="D851" t="s">
        <v>8</v>
      </c>
      <c r="E851" t="s">
        <v>25</v>
      </c>
      <c r="F851">
        <v>17</v>
      </c>
      <c r="G851" s="10">
        <v>15</v>
      </c>
      <c r="H851" s="10">
        <v>255</v>
      </c>
    </row>
    <row r="852" spans="1:8" x14ac:dyDescent="0.2">
      <c r="A852" s="3">
        <f t="shared" ca="1" si="26"/>
        <v>44726</v>
      </c>
      <c r="B852" t="s">
        <v>7</v>
      </c>
      <c r="C852" t="str">
        <f t="shared" si="27"/>
        <v>Roma</v>
      </c>
      <c r="D852" t="s">
        <v>14</v>
      </c>
      <c r="E852" t="s">
        <v>24</v>
      </c>
      <c r="F852">
        <v>7</v>
      </c>
      <c r="G852" s="10">
        <v>8</v>
      </c>
      <c r="H852" s="10">
        <v>56</v>
      </c>
    </row>
    <row r="853" spans="1:8" x14ac:dyDescent="0.2">
      <c r="A853" s="3">
        <f t="shared" ca="1" si="26"/>
        <v>44666</v>
      </c>
      <c r="B853" t="s">
        <v>18</v>
      </c>
      <c r="C853" t="str">
        <f t="shared" si="27"/>
        <v>Bologna</v>
      </c>
      <c r="D853" t="s">
        <v>26</v>
      </c>
      <c r="E853" t="s">
        <v>15</v>
      </c>
      <c r="F853">
        <v>9</v>
      </c>
      <c r="G853" s="10">
        <v>10</v>
      </c>
      <c r="H853" s="10">
        <v>90</v>
      </c>
    </row>
    <row r="854" spans="1:8" x14ac:dyDescent="0.2">
      <c r="A854" s="3">
        <f t="shared" ca="1" si="26"/>
        <v>44627</v>
      </c>
      <c r="B854" t="s">
        <v>33</v>
      </c>
      <c r="C854" t="str">
        <f t="shared" si="27"/>
        <v>Bologna</v>
      </c>
      <c r="D854" t="s">
        <v>35</v>
      </c>
      <c r="E854" t="s">
        <v>32</v>
      </c>
      <c r="F854">
        <v>27</v>
      </c>
      <c r="G854" s="10">
        <v>19</v>
      </c>
      <c r="H854" s="10">
        <v>513</v>
      </c>
    </row>
    <row r="855" spans="1:8" x14ac:dyDescent="0.2">
      <c r="A855" s="3">
        <f t="shared" ca="1" si="26"/>
        <v>44679</v>
      </c>
      <c r="B855" t="s">
        <v>13</v>
      </c>
      <c r="C855" t="str">
        <f t="shared" si="27"/>
        <v>Napoli</v>
      </c>
      <c r="D855" t="s">
        <v>26</v>
      </c>
      <c r="E855" t="s">
        <v>24</v>
      </c>
      <c r="F855">
        <v>18</v>
      </c>
      <c r="G855" s="10">
        <v>8</v>
      </c>
      <c r="H855" s="10">
        <v>144</v>
      </c>
    </row>
    <row r="856" spans="1:8" x14ac:dyDescent="0.2">
      <c r="A856" s="3">
        <f t="shared" ca="1" si="26"/>
        <v>44586</v>
      </c>
      <c r="B856" t="s">
        <v>23</v>
      </c>
      <c r="C856" t="str">
        <f t="shared" si="27"/>
        <v>Bari</v>
      </c>
      <c r="D856" t="s">
        <v>11</v>
      </c>
      <c r="E856" t="s">
        <v>24</v>
      </c>
      <c r="F856">
        <v>46</v>
      </c>
      <c r="G856" s="10">
        <v>8</v>
      </c>
      <c r="H856" s="10">
        <v>368</v>
      </c>
    </row>
    <row r="857" spans="1:8" x14ac:dyDescent="0.2">
      <c r="A857" s="3">
        <f t="shared" ca="1" si="26"/>
        <v>44729</v>
      </c>
      <c r="B857" t="s">
        <v>16</v>
      </c>
      <c r="C857" t="str">
        <f t="shared" si="27"/>
        <v>Bologna</v>
      </c>
      <c r="D857" t="s">
        <v>19</v>
      </c>
      <c r="E857" t="s">
        <v>24</v>
      </c>
      <c r="F857">
        <v>23</v>
      </c>
      <c r="G857" s="10">
        <v>8</v>
      </c>
      <c r="H857" s="10">
        <v>184</v>
      </c>
    </row>
    <row r="858" spans="1:8" x14ac:dyDescent="0.2">
      <c r="A858" s="3">
        <f t="shared" ca="1" si="26"/>
        <v>44803</v>
      </c>
      <c r="B858" t="s">
        <v>23</v>
      </c>
      <c r="C858" t="str">
        <f t="shared" si="27"/>
        <v>Bari</v>
      </c>
      <c r="D858" t="s">
        <v>35</v>
      </c>
      <c r="E858" t="s">
        <v>25</v>
      </c>
      <c r="F858">
        <v>45</v>
      </c>
      <c r="G858" s="10">
        <v>15</v>
      </c>
      <c r="H858" s="10">
        <v>675</v>
      </c>
    </row>
    <row r="859" spans="1:8" x14ac:dyDescent="0.2">
      <c r="A859" s="3">
        <f t="shared" ca="1" si="26"/>
        <v>44674</v>
      </c>
      <c r="B859" t="s">
        <v>21</v>
      </c>
      <c r="C859" t="str">
        <f t="shared" si="27"/>
        <v>Milano</v>
      </c>
      <c r="D859" t="s">
        <v>30</v>
      </c>
      <c r="E859" t="s">
        <v>34</v>
      </c>
      <c r="F859">
        <v>13</v>
      </c>
      <c r="G859" s="10">
        <v>50</v>
      </c>
      <c r="H859" s="10">
        <v>650</v>
      </c>
    </row>
    <row r="860" spans="1:8" x14ac:dyDescent="0.2">
      <c r="A860" s="3">
        <f t="shared" ca="1" si="26"/>
        <v>44643</v>
      </c>
      <c r="B860" t="s">
        <v>29</v>
      </c>
      <c r="C860" t="str">
        <f t="shared" si="27"/>
        <v>Bologna</v>
      </c>
      <c r="D860" t="s">
        <v>28</v>
      </c>
      <c r="E860" t="s">
        <v>20</v>
      </c>
      <c r="F860">
        <v>1</v>
      </c>
      <c r="G860" s="10">
        <v>2</v>
      </c>
      <c r="H860" s="10">
        <v>2</v>
      </c>
    </row>
    <row r="861" spans="1:8" x14ac:dyDescent="0.2">
      <c r="A861" s="3">
        <f t="shared" ca="1" si="26"/>
        <v>44740</v>
      </c>
      <c r="B861" t="s">
        <v>21</v>
      </c>
      <c r="C861" t="str">
        <f t="shared" si="27"/>
        <v>Milano</v>
      </c>
      <c r="D861" t="s">
        <v>31</v>
      </c>
      <c r="E861" t="s">
        <v>20</v>
      </c>
      <c r="F861">
        <v>1</v>
      </c>
      <c r="G861" s="10">
        <v>2</v>
      </c>
      <c r="H861" s="10">
        <v>2</v>
      </c>
    </row>
    <row r="862" spans="1:8" x14ac:dyDescent="0.2">
      <c r="A862" s="3">
        <f t="shared" ca="1" si="26"/>
        <v>44571</v>
      </c>
      <c r="B862" t="s">
        <v>29</v>
      </c>
      <c r="C862" t="str">
        <f t="shared" si="27"/>
        <v>Bologna</v>
      </c>
      <c r="D862" t="s">
        <v>11</v>
      </c>
      <c r="E862" t="s">
        <v>20</v>
      </c>
      <c r="F862">
        <v>35</v>
      </c>
      <c r="G862" s="10">
        <v>2</v>
      </c>
      <c r="H862" s="10">
        <v>70</v>
      </c>
    </row>
    <row r="863" spans="1:8" x14ac:dyDescent="0.2">
      <c r="A863" s="3">
        <f t="shared" ca="1" si="26"/>
        <v>44638</v>
      </c>
      <c r="B863" t="s">
        <v>18</v>
      </c>
      <c r="C863" t="str">
        <f t="shared" si="27"/>
        <v>Bologna</v>
      </c>
      <c r="D863" t="s">
        <v>28</v>
      </c>
      <c r="E863" t="s">
        <v>12</v>
      </c>
      <c r="F863">
        <v>1</v>
      </c>
      <c r="G863" s="10">
        <v>25</v>
      </c>
      <c r="H863" s="10">
        <v>25</v>
      </c>
    </row>
    <row r="864" spans="1:8" x14ac:dyDescent="0.2">
      <c r="A864" s="3">
        <f t="shared" ca="1" si="26"/>
        <v>44562</v>
      </c>
      <c r="B864" t="s">
        <v>16</v>
      </c>
      <c r="C864" t="str">
        <f t="shared" si="27"/>
        <v>Bologna</v>
      </c>
      <c r="D864" t="s">
        <v>28</v>
      </c>
      <c r="E864" t="s">
        <v>32</v>
      </c>
      <c r="F864">
        <v>2</v>
      </c>
      <c r="G864" s="10">
        <v>19</v>
      </c>
      <c r="H864" s="10">
        <v>38</v>
      </c>
    </row>
    <row r="865" spans="1:8" x14ac:dyDescent="0.2">
      <c r="A865" s="3">
        <f t="shared" ca="1" si="26"/>
        <v>44576</v>
      </c>
      <c r="B865" t="s">
        <v>21</v>
      </c>
      <c r="C865" t="str">
        <f t="shared" si="27"/>
        <v>Milano</v>
      </c>
      <c r="D865" t="s">
        <v>8</v>
      </c>
      <c r="E865" t="s">
        <v>34</v>
      </c>
      <c r="F865">
        <v>42</v>
      </c>
      <c r="G865" s="10">
        <v>50</v>
      </c>
      <c r="H865" s="10">
        <v>2100</v>
      </c>
    </row>
    <row r="866" spans="1:8" x14ac:dyDescent="0.2">
      <c r="A866" s="3">
        <f t="shared" ca="1" si="26"/>
        <v>44820</v>
      </c>
      <c r="B866" t="s">
        <v>21</v>
      </c>
      <c r="C866" t="str">
        <f t="shared" si="27"/>
        <v>Milano</v>
      </c>
      <c r="D866" t="s">
        <v>22</v>
      </c>
      <c r="E866" t="s">
        <v>27</v>
      </c>
      <c r="F866">
        <v>7</v>
      </c>
      <c r="G866" s="10">
        <v>13</v>
      </c>
      <c r="H866" s="10">
        <v>91</v>
      </c>
    </row>
    <row r="867" spans="1:8" x14ac:dyDescent="0.2">
      <c r="A867" s="3">
        <f t="shared" ca="1" si="26"/>
        <v>44695</v>
      </c>
      <c r="B867" t="s">
        <v>33</v>
      </c>
      <c r="C867" t="str">
        <f t="shared" si="27"/>
        <v>Bologna</v>
      </c>
      <c r="D867" t="s">
        <v>11</v>
      </c>
      <c r="E867" t="s">
        <v>24</v>
      </c>
      <c r="F867">
        <v>41</v>
      </c>
      <c r="G867" s="10">
        <v>8</v>
      </c>
      <c r="H867" s="10">
        <v>328</v>
      </c>
    </row>
    <row r="868" spans="1:8" x14ac:dyDescent="0.2">
      <c r="A868" s="3">
        <f t="shared" ca="1" si="26"/>
        <v>44660</v>
      </c>
      <c r="B868" t="s">
        <v>36</v>
      </c>
      <c r="C868" t="str">
        <f t="shared" si="27"/>
        <v>Bologna</v>
      </c>
      <c r="D868" t="s">
        <v>35</v>
      </c>
      <c r="E868" t="s">
        <v>34</v>
      </c>
      <c r="F868">
        <v>39</v>
      </c>
      <c r="G868" s="10">
        <v>50</v>
      </c>
      <c r="H868" s="10">
        <v>1950</v>
      </c>
    </row>
    <row r="869" spans="1:8" x14ac:dyDescent="0.2">
      <c r="A869" s="3">
        <f t="shared" ca="1" si="26"/>
        <v>44592</v>
      </c>
      <c r="B869" t="s">
        <v>13</v>
      </c>
      <c r="C869" t="str">
        <f t="shared" si="27"/>
        <v>Napoli</v>
      </c>
      <c r="D869" t="s">
        <v>22</v>
      </c>
      <c r="E869" t="s">
        <v>24</v>
      </c>
      <c r="F869">
        <v>6</v>
      </c>
      <c r="G869" s="10">
        <v>8</v>
      </c>
      <c r="H869" s="10">
        <v>48</v>
      </c>
    </row>
    <row r="870" spans="1:8" x14ac:dyDescent="0.2">
      <c r="A870" s="3">
        <f t="shared" ca="1" si="26"/>
        <v>44564</v>
      </c>
      <c r="B870" t="s">
        <v>23</v>
      </c>
      <c r="C870" t="str">
        <f t="shared" si="27"/>
        <v>Bari</v>
      </c>
      <c r="D870" t="s">
        <v>26</v>
      </c>
      <c r="E870" t="s">
        <v>27</v>
      </c>
      <c r="F870">
        <v>25</v>
      </c>
      <c r="G870" s="10">
        <v>13</v>
      </c>
      <c r="H870" s="10">
        <v>325</v>
      </c>
    </row>
    <row r="871" spans="1:8" x14ac:dyDescent="0.2">
      <c r="A871" s="3">
        <f t="shared" ca="1" si="26"/>
        <v>44700</v>
      </c>
      <c r="B871" t="s">
        <v>36</v>
      </c>
      <c r="C871" t="str">
        <f t="shared" si="27"/>
        <v>Bologna</v>
      </c>
      <c r="D871" t="s">
        <v>22</v>
      </c>
      <c r="E871" t="s">
        <v>9</v>
      </c>
      <c r="F871">
        <v>21</v>
      </c>
      <c r="G871" s="10">
        <v>5</v>
      </c>
      <c r="H871" s="10">
        <v>105</v>
      </c>
    </row>
    <row r="872" spans="1:8" x14ac:dyDescent="0.2">
      <c r="A872" s="3">
        <f t="shared" ca="1" si="26"/>
        <v>44710</v>
      </c>
      <c r="B872" t="s">
        <v>13</v>
      </c>
      <c r="C872" t="str">
        <f t="shared" si="27"/>
        <v>Napoli</v>
      </c>
      <c r="D872" t="s">
        <v>30</v>
      </c>
      <c r="E872" t="s">
        <v>12</v>
      </c>
      <c r="F872">
        <v>36</v>
      </c>
      <c r="G872" s="10">
        <v>25</v>
      </c>
      <c r="H872" s="10">
        <v>900</v>
      </c>
    </row>
    <row r="873" spans="1:8" x14ac:dyDescent="0.2">
      <c r="A873" s="3">
        <f t="shared" ca="1" si="26"/>
        <v>44596</v>
      </c>
      <c r="B873" t="s">
        <v>29</v>
      </c>
      <c r="C873" t="str">
        <f t="shared" si="27"/>
        <v>Bologna</v>
      </c>
      <c r="D873" t="s">
        <v>31</v>
      </c>
      <c r="E873" t="s">
        <v>27</v>
      </c>
      <c r="F873">
        <v>24</v>
      </c>
      <c r="G873" s="10">
        <v>13</v>
      </c>
      <c r="H873" s="10">
        <v>312</v>
      </c>
    </row>
    <row r="874" spans="1:8" x14ac:dyDescent="0.2">
      <c r="A874" s="3">
        <f t="shared" ca="1" si="26"/>
        <v>44704</v>
      </c>
      <c r="B874" t="s">
        <v>18</v>
      </c>
      <c r="C874" t="str">
        <f t="shared" si="27"/>
        <v>Bologna</v>
      </c>
      <c r="D874" t="s">
        <v>14</v>
      </c>
      <c r="E874" t="s">
        <v>9</v>
      </c>
      <c r="F874">
        <v>34</v>
      </c>
      <c r="G874" s="10">
        <v>5</v>
      </c>
      <c r="H874" s="10">
        <v>170</v>
      </c>
    </row>
    <row r="875" spans="1:8" x14ac:dyDescent="0.2">
      <c r="A875" s="3">
        <f t="shared" ca="1" si="26"/>
        <v>44731</v>
      </c>
      <c r="B875" t="s">
        <v>10</v>
      </c>
      <c r="C875" t="str">
        <f t="shared" si="27"/>
        <v>Bologna</v>
      </c>
      <c r="D875" t="s">
        <v>14</v>
      </c>
      <c r="E875" t="s">
        <v>17</v>
      </c>
      <c r="F875">
        <v>6</v>
      </c>
      <c r="G875" s="10">
        <v>11</v>
      </c>
      <c r="H875" s="10">
        <v>66</v>
      </c>
    </row>
    <row r="876" spans="1:8" x14ac:dyDescent="0.2">
      <c r="A876" s="3">
        <f t="shared" ca="1" si="26"/>
        <v>44702</v>
      </c>
      <c r="B876" t="s">
        <v>29</v>
      </c>
      <c r="C876" t="str">
        <f t="shared" si="27"/>
        <v>Bologna</v>
      </c>
      <c r="D876" t="s">
        <v>22</v>
      </c>
      <c r="E876" t="s">
        <v>17</v>
      </c>
      <c r="F876">
        <v>45</v>
      </c>
      <c r="G876" s="10">
        <v>11</v>
      </c>
      <c r="H876" s="10">
        <v>495</v>
      </c>
    </row>
    <row r="877" spans="1:8" x14ac:dyDescent="0.2">
      <c r="A877" s="3">
        <f t="shared" ca="1" si="26"/>
        <v>44677</v>
      </c>
      <c r="B877" t="s">
        <v>33</v>
      </c>
      <c r="C877" t="str">
        <f t="shared" si="27"/>
        <v>Bologna</v>
      </c>
      <c r="D877" t="s">
        <v>26</v>
      </c>
      <c r="E877" t="s">
        <v>32</v>
      </c>
      <c r="F877">
        <v>20</v>
      </c>
      <c r="G877" s="10">
        <v>19</v>
      </c>
      <c r="H877" s="10">
        <v>380</v>
      </c>
    </row>
    <row r="878" spans="1:8" x14ac:dyDescent="0.2">
      <c r="A878" s="3">
        <f t="shared" ca="1" si="26"/>
        <v>44695</v>
      </c>
      <c r="B878" t="s">
        <v>16</v>
      </c>
      <c r="C878" t="str">
        <f t="shared" si="27"/>
        <v>Bologna</v>
      </c>
      <c r="D878" t="s">
        <v>30</v>
      </c>
      <c r="E878" t="s">
        <v>32</v>
      </c>
      <c r="F878">
        <v>23</v>
      </c>
      <c r="G878" s="10">
        <v>19</v>
      </c>
      <c r="H878" s="10">
        <v>437</v>
      </c>
    </row>
    <row r="879" spans="1:8" x14ac:dyDescent="0.2">
      <c r="A879" s="3">
        <f t="shared" ca="1" si="26"/>
        <v>44583</v>
      </c>
      <c r="B879" t="s">
        <v>36</v>
      </c>
      <c r="C879" t="str">
        <f t="shared" si="27"/>
        <v>Bologna</v>
      </c>
      <c r="D879" t="s">
        <v>26</v>
      </c>
      <c r="E879" t="s">
        <v>27</v>
      </c>
      <c r="F879">
        <v>19</v>
      </c>
      <c r="G879" s="10">
        <v>13</v>
      </c>
      <c r="H879" s="10">
        <v>247</v>
      </c>
    </row>
    <row r="880" spans="1:8" x14ac:dyDescent="0.2">
      <c r="A880" s="3">
        <f t="shared" ca="1" si="26"/>
        <v>44610</v>
      </c>
      <c r="B880" t="s">
        <v>29</v>
      </c>
      <c r="C880" t="str">
        <f t="shared" si="27"/>
        <v>Bologna</v>
      </c>
      <c r="D880" t="s">
        <v>8</v>
      </c>
      <c r="E880" t="s">
        <v>9</v>
      </c>
      <c r="F880">
        <v>12</v>
      </c>
      <c r="G880" s="10">
        <v>5</v>
      </c>
      <c r="H880" s="10">
        <v>60</v>
      </c>
    </row>
    <row r="881" spans="1:8" x14ac:dyDescent="0.2">
      <c r="A881" s="3">
        <f t="shared" ca="1" si="26"/>
        <v>44637</v>
      </c>
      <c r="B881" t="s">
        <v>16</v>
      </c>
      <c r="C881" t="str">
        <f t="shared" si="27"/>
        <v>Bologna</v>
      </c>
      <c r="D881" t="s">
        <v>22</v>
      </c>
      <c r="E881" t="s">
        <v>27</v>
      </c>
      <c r="F881">
        <v>3</v>
      </c>
      <c r="G881" s="10">
        <v>13</v>
      </c>
      <c r="H881" s="10">
        <v>39</v>
      </c>
    </row>
    <row r="882" spans="1:8" x14ac:dyDescent="0.2">
      <c r="A882" s="3">
        <f t="shared" ca="1" si="26"/>
        <v>44812</v>
      </c>
      <c r="B882" t="s">
        <v>36</v>
      </c>
      <c r="C882" t="str">
        <f t="shared" si="27"/>
        <v>Bologna</v>
      </c>
      <c r="D882" t="s">
        <v>31</v>
      </c>
      <c r="E882" t="s">
        <v>32</v>
      </c>
      <c r="F882">
        <v>11</v>
      </c>
      <c r="G882" s="10">
        <v>19</v>
      </c>
      <c r="H882" s="10">
        <v>209</v>
      </c>
    </row>
    <row r="883" spans="1:8" x14ac:dyDescent="0.2">
      <c r="A883" s="3">
        <f t="shared" ca="1" si="26"/>
        <v>44684</v>
      </c>
      <c r="B883" t="s">
        <v>36</v>
      </c>
      <c r="C883" t="str">
        <f t="shared" si="27"/>
        <v>Bologna</v>
      </c>
      <c r="D883" t="s">
        <v>14</v>
      </c>
      <c r="E883" t="s">
        <v>20</v>
      </c>
      <c r="F883">
        <v>25</v>
      </c>
      <c r="G883" s="10">
        <v>2</v>
      </c>
      <c r="H883" s="10">
        <v>50</v>
      </c>
    </row>
    <row r="884" spans="1:8" x14ac:dyDescent="0.2">
      <c r="A884" s="3">
        <f t="shared" ca="1" si="26"/>
        <v>44661</v>
      </c>
      <c r="B884" t="s">
        <v>36</v>
      </c>
      <c r="C884" t="str">
        <f t="shared" si="27"/>
        <v>Bologna</v>
      </c>
      <c r="D884" t="s">
        <v>19</v>
      </c>
      <c r="E884" t="s">
        <v>12</v>
      </c>
      <c r="F884">
        <v>33</v>
      </c>
      <c r="G884" s="10">
        <v>25</v>
      </c>
      <c r="H884" s="10">
        <v>825</v>
      </c>
    </row>
    <row r="885" spans="1:8" x14ac:dyDescent="0.2">
      <c r="A885" s="3">
        <f t="shared" ca="1" si="26"/>
        <v>44584</v>
      </c>
      <c r="B885" t="s">
        <v>23</v>
      </c>
      <c r="C885" t="str">
        <f t="shared" si="27"/>
        <v>Bari</v>
      </c>
      <c r="D885" t="s">
        <v>22</v>
      </c>
      <c r="E885" t="s">
        <v>34</v>
      </c>
      <c r="F885">
        <v>36</v>
      </c>
      <c r="G885" s="10">
        <v>50</v>
      </c>
      <c r="H885" s="10">
        <v>1800</v>
      </c>
    </row>
    <row r="886" spans="1:8" x14ac:dyDescent="0.2">
      <c r="A886" s="3">
        <f t="shared" ca="1" si="26"/>
        <v>44655</v>
      </c>
      <c r="B886" t="s">
        <v>10</v>
      </c>
      <c r="C886" t="str">
        <f t="shared" si="27"/>
        <v>Bologna</v>
      </c>
      <c r="D886" t="s">
        <v>8</v>
      </c>
      <c r="E886" t="s">
        <v>9</v>
      </c>
      <c r="F886">
        <v>49</v>
      </c>
      <c r="G886" s="10">
        <v>5</v>
      </c>
      <c r="H886" s="10">
        <v>245</v>
      </c>
    </row>
    <row r="887" spans="1:8" x14ac:dyDescent="0.2">
      <c r="A887" s="3">
        <f t="shared" ca="1" si="26"/>
        <v>44627</v>
      </c>
      <c r="B887" t="s">
        <v>33</v>
      </c>
      <c r="C887" t="str">
        <f t="shared" si="27"/>
        <v>Bologna</v>
      </c>
      <c r="D887" t="s">
        <v>14</v>
      </c>
      <c r="E887" t="s">
        <v>32</v>
      </c>
      <c r="F887">
        <v>38</v>
      </c>
      <c r="G887" s="10">
        <v>19</v>
      </c>
      <c r="H887" s="10">
        <v>722</v>
      </c>
    </row>
    <row r="888" spans="1:8" x14ac:dyDescent="0.2">
      <c r="A888" s="3">
        <f t="shared" ca="1" si="26"/>
        <v>44822</v>
      </c>
      <c r="B888" t="s">
        <v>16</v>
      </c>
      <c r="C888" t="str">
        <f t="shared" si="27"/>
        <v>Bologna</v>
      </c>
      <c r="D888" t="s">
        <v>30</v>
      </c>
      <c r="E888" t="s">
        <v>15</v>
      </c>
      <c r="F888">
        <v>15</v>
      </c>
      <c r="G888" s="10">
        <v>10</v>
      </c>
      <c r="H888" s="10">
        <v>150</v>
      </c>
    </row>
    <row r="889" spans="1:8" x14ac:dyDescent="0.2">
      <c r="A889" s="3">
        <f t="shared" ca="1" si="26"/>
        <v>44820</v>
      </c>
      <c r="B889" t="s">
        <v>33</v>
      </c>
      <c r="C889" t="str">
        <f t="shared" si="27"/>
        <v>Bologna</v>
      </c>
      <c r="D889" t="s">
        <v>11</v>
      </c>
      <c r="E889" t="s">
        <v>12</v>
      </c>
      <c r="F889">
        <v>50</v>
      </c>
      <c r="G889" s="10">
        <v>25</v>
      </c>
      <c r="H889" s="10">
        <v>1250</v>
      </c>
    </row>
    <row r="890" spans="1:8" x14ac:dyDescent="0.2">
      <c r="A890" s="3">
        <f t="shared" ca="1" si="26"/>
        <v>44764</v>
      </c>
      <c r="B890" t="s">
        <v>36</v>
      </c>
      <c r="C890" t="str">
        <f t="shared" si="27"/>
        <v>Bologna</v>
      </c>
      <c r="D890" t="s">
        <v>14</v>
      </c>
      <c r="E890" t="s">
        <v>27</v>
      </c>
      <c r="F890">
        <v>3</v>
      </c>
      <c r="G890" s="10">
        <v>13</v>
      </c>
      <c r="H890" s="10">
        <v>39</v>
      </c>
    </row>
    <row r="891" spans="1:8" x14ac:dyDescent="0.2">
      <c r="A891" s="3">
        <f t="shared" ca="1" si="26"/>
        <v>44602</v>
      </c>
      <c r="B891" t="s">
        <v>18</v>
      </c>
      <c r="C891" t="str">
        <f t="shared" si="27"/>
        <v>Bologna</v>
      </c>
      <c r="D891" t="s">
        <v>30</v>
      </c>
      <c r="E891" t="s">
        <v>27</v>
      </c>
      <c r="F891">
        <v>42</v>
      </c>
      <c r="G891" s="10">
        <v>13</v>
      </c>
      <c r="H891" s="10">
        <v>546</v>
      </c>
    </row>
    <row r="892" spans="1:8" x14ac:dyDescent="0.2">
      <c r="A892" s="3">
        <f t="shared" ca="1" si="26"/>
        <v>44796</v>
      </c>
      <c r="B892" t="s">
        <v>23</v>
      </c>
      <c r="C892" t="str">
        <f t="shared" si="27"/>
        <v>Bari</v>
      </c>
      <c r="D892" t="s">
        <v>26</v>
      </c>
      <c r="E892" t="s">
        <v>12</v>
      </c>
      <c r="F892">
        <v>38</v>
      </c>
      <c r="G892" s="10">
        <v>25</v>
      </c>
      <c r="H892" s="10">
        <v>950</v>
      </c>
    </row>
    <row r="893" spans="1:8" x14ac:dyDescent="0.2">
      <c r="A893" s="3">
        <f t="shared" ca="1" si="26"/>
        <v>44829</v>
      </c>
      <c r="B893" t="s">
        <v>36</v>
      </c>
      <c r="C893" t="str">
        <f t="shared" si="27"/>
        <v>Bologna</v>
      </c>
      <c r="D893" t="s">
        <v>28</v>
      </c>
      <c r="E893" t="s">
        <v>20</v>
      </c>
      <c r="F893">
        <v>8</v>
      </c>
      <c r="G893" s="10">
        <v>2</v>
      </c>
      <c r="H893" s="10">
        <v>16</v>
      </c>
    </row>
    <row r="894" spans="1:8" x14ac:dyDescent="0.2">
      <c r="A894" s="3">
        <f t="shared" ca="1" si="26"/>
        <v>44757</v>
      </c>
      <c r="B894" t="s">
        <v>29</v>
      </c>
      <c r="C894" t="str">
        <f t="shared" si="27"/>
        <v>Bologna</v>
      </c>
      <c r="D894" t="s">
        <v>11</v>
      </c>
      <c r="E894" t="s">
        <v>32</v>
      </c>
      <c r="F894">
        <v>19</v>
      </c>
      <c r="G894" s="10">
        <v>19</v>
      </c>
      <c r="H894" s="10">
        <v>361</v>
      </c>
    </row>
    <row r="895" spans="1:8" x14ac:dyDescent="0.2">
      <c r="A895" s="3">
        <f t="shared" ca="1" si="26"/>
        <v>44636</v>
      </c>
      <c r="B895" t="s">
        <v>33</v>
      </c>
      <c r="C895" t="str">
        <f t="shared" si="27"/>
        <v>Bologna</v>
      </c>
      <c r="D895" t="s">
        <v>8</v>
      </c>
      <c r="E895" t="s">
        <v>34</v>
      </c>
      <c r="F895">
        <v>19</v>
      </c>
      <c r="G895" s="10">
        <v>50</v>
      </c>
      <c r="H895" s="10">
        <v>950</v>
      </c>
    </row>
    <row r="896" spans="1:8" x14ac:dyDescent="0.2">
      <c r="A896" s="3">
        <f t="shared" ca="1" si="26"/>
        <v>44811</v>
      </c>
      <c r="B896" t="s">
        <v>36</v>
      </c>
      <c r="C896" t="str">
        <f t="shared" si="27"/>
        <v>Bologna</v>
      </c>
      <c r="D896" t="s">
        <v>8</v>
      </c>
      <c r="E896" t="s">
        <v>15</v>
      </c>
      <c r="F896">
        <v>23</v>
      </c>
      <c r="G896" s="10">
        <v>10</v>
      </c>
      <c r="H896" s="10">
        <v>230</v>
      </c>
    </row>
    <row r="897" spans="1:8" x14ac:dyDescent="0.2">
      <c r="A897" s="3">
        <f t="shared" ca="1" si="26"/>
        <v>44654</v>
      </c>
      <c r="B897" t="s">
        <v>18</v>
      </c>
      <c r="C897" t="str">
        <f t="shared" si="27"/>
        <v>Bologna</v>
      </c>
      <c r="D897" t="s">
        <v>19</v>
      </c>
      <c r="E897" t="s">
        <v>34</v>
      </c>
      <c r="F897">
        <v>15</v>
      </c>
      <c r="G897" s="10">
        <v>50</v>
      </c>
      <c r="H897" s="10">
        <v>750</v>
      </c>
    </row>
    <row r="898" spans="1:8" x14ac:dyDescent="0.2">
      <c r="A898" s="3">
        <f t="shared" ref="A898:A961" ca="1" si="28">RANDBETWEEN(DATE(2022,1,1),DATE(2022,10,1))</f>
        <v>44792</v>
      </c>
      <c r="B898" t="s">
        <v>21</v>
      </c>
      <c r="C898" t="str">
        <f t="shared" ref="C898:C961" si="29">IF(B898="Store J","Roma",IF(B898="Store C","Milano",IF(B898="Store A","Napoli",IF(B898="Store H","Bari","Bologna"))))</f>
        <v>Milano</v>
      </c>
      <c r="D898" t="s">
        <v>26</v>
      </c>
      <c r="E898" t="s">
        <v>32</v>
      </c>
      <c r="F898">
        <v>35</v>
      </c>
      <c r="G898" s="10">
        <v>19</v>
      </c>
      <c r="H898" s="10">
        <v>665</v>
      </c>
    </row>
    <row r="899" spans="1:8" x14ac:dyDescent="0.2">
      <c r="A899" s="3">
        <f t="shared" ca="1" si="28"/>
        <v>44813</v>
      </c>
      <c r="B899" t="s">
        <v>13</v>
      </c>
      <c r="C899" t="str">
        <f t="shared" si="29"/>
        <v>Napoli</v>
      </c>
      <c r="D899" t="s">
        <v>35</v>
      </c>
      <c r="E899" t="s">
        <v>17</v>
      </c>
      <c r="F899">
        <v>21</v>
      </c>
      <c r="G899" s="10">
        <v>11</v>
      </c>
      <c r="H899" s="10">
        <v>231</v>
      </c>
    </row>
    <row r="900" spans="1:8" x14ac:dyDescent="0.2">
      <c r="A900" s="3">
        <f t="shared" ca="1" si="28"/>
        <v>44793</v>
      </c>
      <c r="B900" t="s">
        <v>7</v>
      </c>
      <c r="C900" t="str">
        <f t="shared" si="29"/>
        <v>Roma</v>
      </c>
      <c r="D900" t="s">
        <v>8</v>
      </c>
      <c r="E900" t="s">
        <v>9</v>
      </c>
      <c r="F900">
        <v>20</v>
      </c>
      <c r="G900" s="10">
        <v>5</v>
      </c>
      <c r="H900" s="10">
        <v>100</v>
      </c>
    </row>
    <row r="901" spans="1:8" x14ac:dyDescent="0.2">
      <c r="A901" s="3">
        <f t="shared" ca="1" si="28"/>
        <v>44806</v>
      </c>
      <c r="B901" t="s">
        <v>36</v>
      </c>
      <c r="C901" t="str">
        <f t="shared" si="29"/>
        <v>Bologna</v>
      </c>
      <c r="D901" t="s">
        <v>30</v>
      </c>
      <c r="E901" t="s">
        <v>9</v>
      </c>
      <c r="F901">
        <v>24</v>
      </c>
      <c r="G901" s="10">
        <v>5</v>
      </c>
      <c r="H901" s="10">
        <v>120</v>
      </c>
    </row>
    <row r="902" spans="1:8" x14ac:dyDescent="0.2">
      <c r="A902" s="3">
        <f t="shared" ca="1" si="28"/>
        <v>44707</v>
      </c>
      <c r="B902" t="s">
        <v>18</v>
      </c>
      <c r="C902" t="str">
        <f t="shared" si="29"/>
        <v>Bologna</v>
      </c>
      <c r="D902" t="s">
        <v>26</v>
      </c>
      <c r="E902" t="s">
        <v>25</v>
      </c>
      <c r="F902">
        <v>49</v>
      </c>
      <c r="G902" s="10">
        <v>15</v>
      </c>
      <c r="H902" s="10">
        <v>735</v>
      </c>
    </row>
    <row r="903" spans="1:8" x14ac:dyDescent="0.2">
      <c r="A903" s="3">
        <f t="shared" ca="1" si="28"/>
        <v>44825</v>
      </c>
      <c r="B903" t="s">
        <v>16</v>
      </c>
      <c r="C903" t="str">
        <f t="shared" si="29"/>
        <v>Bologna</v>
      </c>
      <c r="D903" t="s">
        <v>26</v>
      </c>
      <c r="E903" t="s">
        <v>12</v>
      </c>
      <c r="F903">
        <v>1</v>
      </c>
      <c r="G903" s="10">
        <v>25</v>
      </c>
      <c r="H903" s="10">
        <v>25</v>
      </c>
    </row>
    <row r="904" spans="1:8" x14ac:dyDescent="0.2">
      <c r="A904" s="3">
        <f t="shared" ca="1" si="28"/>
        <v>44755</v>
      </c>
      <c r="B904" t="s">
        <v>36</v>
      </c>
      <c r="C904" t="str">
        <f t="shared" si="29"/>
        <v>Bologna</v>
      </c>
      <c r="D904" t="s">
        <v>19</v>
      </c>
      <c r="E904" t="s">
        <v>15</v>
      </c>
      <c r="F904">
        <v>46</v>
      </c>
      <c r="G904" s="10">
        <v>10</v>
      </c>
      <c r="H904" s="10">
        <v>460</v>
      </c>
    </row>
    <row r="905" spans="1:8" x14ac:dyDescent="0.2">
      <c r="A905" s="3">
        <f t="shared" ca="1" si="28"/>
        <v>44659</v>
      </c>
      <c r="B905" t="s">
        <v>33</v>
      </c>
      <c r="C905" t="str">
        <f t="shared" si="29"/>
        <v>Bologna</v>
      </c>
      <c r="D905" t="s">
        <v>26</v>
      </c>
      <c r="E905" t="s">
        <v>17</v>
      </c>
      <c r="F905">
        <v>34</v>
      </c>
      <c r="G905" s="10">
        <v>11</v>
      </c>
      <c r="H905" s="10">
        <v>374</v>
      </c>
    </row>
    <row r="906" spans="1:8" x14ac:dyDescent="0.2">
      <c r="A906" s="3">
        <f t="shared" ca="1" si="28"/>
        <v>44635</v>
      </c>
      <c r="B906" t="s">
        <v>36</v>
      </c>
      <c r="C906" t="str">
        <f t="shared" si="29"/>
        <v>Bologna</v>
      </c>
      <c r="D906" t="s">
        <v>28</v>
      </c>
      <c r="E906" t="s">
        <v>9</v>
      </c>
      <c r="F906">
        <v>7</v>
      </c>
      <c r="G906" s="10">
        <v>5</v>
      </c>
      <c r="H906" s="10">
        <v>35</v>
      </c>
    </row>
    <row r="907" spans="1:8" x14ac:dyDescent="0.2">
      <c r="A907" s="3">
        <f t="shared" ca="1" si="28"/>
        <v>44831</v>
      </c>
      <c r="B907" t="s">
        <v>33</v>
      </c>
      <c r="C907" t="str">
        <f t="shared" si="29"/>
        <v>Bologna</v>
      </c>
      <c r="D907" t="s">
        <v>26</v>
      </c>
      <c r="E907" t="s">
        <v>24</v>
      </c>
      <c r="F907">
        <v>28</v>
      </c>
      <c r="G907" s="10">
        <v>8</v>
      </c>
      <c r="H907" s="10">
        <v>224</v>
      </c>
    </row>
    <row r="908" spans="1:8" x14ac:dyDescent="0.2">
      <c r="A908" s="3">
        <f t="shared" ca="1" si="28"/>
        <v>44754</v>
      </c>
      <c r="B908" t="s">
        <v>33</v>
      </c>
      <c r="C908" t="str">
        <f t="shared" si="29"/>
        <v>Bologna</v>
      </c>
      <c r="D908" t="s">
        <v>14</v>
      </c>
      <c r="E908" t="s">
        <v>25</v>
      </c>
      <c r="F908">
        <v>14</v>
      </c>
      <c r="G908" s="10">
        <v>15</v>
      </c>
      <c r="H908" s="10">
        <v>210</v>
      </c>
    </row>
    <row r="909" spans="1:8" x14ac:dyDescent="0.2">
      <c r="A909" s="3">
        <f t="shared" ca="1" si="28"/>
        <v>44731</v>
      </c>
      <c r="B909" t="s">
        <v>21</v>
      </c>
      <c r="C909" t="str">
        <f t="shared" si="29"/>
        <v>Milano</v>
      </c>
      <c r="D909" t="s">
        <v>26</v>
      </c>
      <c r="E909" t="s">
        <v>27</v>
      </c>
      <c r="F909">
        <v>16</v>
      </c>
      <c r="G909" s="10">
        <v>13</v>
      </c>
      <c r="H909" s="10">
        <v>208</v>
      </c>
    </row>
    <row r="910" spans="1:8" x14ac:dyDescent="0.2">
      <c r="A910" s="3">
        <f t="shared" ca="1" si="28"/>
        <v>44813</v>
      </c>
      <c r="B910" t="s">
        <v>23</v>
      </c>
      <c r="C910" t="str">
        <f t="shared" si="29"/>
        <v>Bari</v>
      </c>
      <c r="D910" t="s">
        <v>11</v>
      </c>
      <c r="E910" t="s">
        <v>17</v>
      </c>
      <c r="F910">
        <v>31</v>
      </c>
      <c r="G910" s="10">
        <v>11</v>
      </c>
      <c r="H910" s="10">
        <v>341</v>
      </c>
    </row>
    <row r="911" spans="1:8" x14ac:dyDescent="0.2">
      <c r="A911" s="3">
        <f t="shared" ca="1" si="28"/>
        <v>44705</v>
      </c>
      <c r="B911" t="s">
        <v>21</v>
      </c>
      <c r="C911" t="str">
        <f t="shared" si="29"/>
        <v>Milano</v>
      </c>
      <c r="D911" t="s">
        <v>35</v>
      </c>
      <c r="E911" t="s">
        <v>12</v>
      </c>
      <c r="F911">
        <v>5</v>
      </c>
      <c r="G911" s="10">
        <v>25</v>
      </c>
      <c r="H911" s="10">
        <v>125</v>
      </c>
    </row>
    <row r="912" spans="1:8" x14ac:dyDescent="0.2">
      <c r="A912" s="3">
        <f t="shared" ca="1" si="28"/>
        <v>44590</v>
      </c>
      <c r="B912" t="s">
        <v>16</v>
      </c>
      <c r="C912" t="str">
        <f t="shared" si="29"/>
        <v>Bologna</v>
      </c>
      <c r="D912" t="s">
        <v>26</v>
      </c>
      <c r="E912" t="s">
        <v>27</v>
      </c>
      <c r="F912">
        <v>10</v>
      </c>
      <c r="G912" s="10">
        <v>13</v>
      </c>
      <c r="H912" s="10">
        <v>130</v>
      </c>
    </row>
    <row r="913" spans="1:8" x14ac:dyDescent="0.2">
      <c r="A913" s="3">
        <f t="shared" ca="1" si="28"/>
        <v>44698</v>
      </c>
      <c r="B913" t="s">
        <v>16</v>
      </c>
      <c r="C913" t="str">
        <f t="shared" si="29"/>
        <v>Bologna</v>
      </c>
      <c r="D913" t="s">
        <v>8</v>
      </c>
      <c r="E913" t="s">
        <v>20</v>
      </c>
      <c r="F913">
        <v>32</v>
      </c>
      <c r="G913" s="10">
        <v>2</v>
      </c>
      <c r="H913" s="10">
        <v>64</v>
      </c>
    </row>
    <row r="914" spans="1:8" x14ac:dyDescent="0.2">
      <c r="A914" s="3">
        <f t="shared" ca="1" si="28"/>
        <v>44827</v>
      </c>
      <c r="B914" t="s">
        <v>10</v>
      </c>
      <c r="C914" t="str">
        <f t="shared" si="29"/>
        <v>Bologna</v>
      </c>
      <c r="D914" t="s">
        <v>31</v>
      </c>
      <c r="E914" t="s">
        <v>17</v>
      </c>
      <c r="F914">
        <v>41</v>
      </c>
      <c r="G914" s="10">
        <v>11</v>
      </c>
      <c r="H914" s="10">
        <v>451</v>
      </c>
    </row>
    <row r="915" spans="1:8" x14ac:dyDescent="0.2">
      <c r="A915" s="3">
        <f t="shared" ca="1" si="28"/>
        <v>44784</v>
      </c>
      <c r="B915" t="s">
        <v>7</v>
      </c>
      <c r="C915" t="str">
        <f t="shared" si="29"/>
        <v>Roma</v>
      </c>
      <c r="D915" t="s">
        <v>8</v>
      </c>
      <c r="E915" t="s">
        <v>32</v>
      </c>
      <c r="F915">
        <v>1</v>
      </c>
      <c r="G915" s="10">
        <v>19</v>
      </c>
      <c r="H915" s="10">
        <v>19</v>
      </c>
    </row>
    <row r="916" spans="1:8" x14ac:dyDescent="0.2">
      <c r="A916" s="3">
        <f t="shared" ca="1" si="28"/>
        <v>44749</v>
      </c>
      <c r="B916" t="s">
        <v>7</v>
      </c>
      <c r="C916" t="str">
        <f t="shared" si="29"/>
        <v>Roma</v>
      </c>
      <c r="D916" t="s">
        <v>8</v>
      </c>
      <c r="E916" t="s">
        <v>9</v>
      </c>
      <c r="F916">
        <v>26</v>
      </c>
      <c r="G916" s="10">
        <v>5</v>
      </c>
      <c r="H916" s="10">
        <v>130</v>
      </c>
    </row>
    <row r="917" spans="1:8" x14ac:dyDescent="0.2">
      <c r="A917" s="3">
        <f t="shared" ca="1" si="28"/>
        <v>44710</v>
      </c>
      <c r="B917" t="s">
        <v>23</v>
      </c>
      <c r="C917" t="str">
        <f t="shared" si="29"/>
        <v>Bari</v>
      </c>
      <c r="D917" t="s">
        <v>22</v>
      </c>
      <c r="E917" t="s">
        <v>25</v>
      </c>
      <c r="F917">
        <v>16</v>
      </c>
      <c r="G917" s="10">
        <v>15</v>
      </c>
      <c r="H917" s="10">
        <v>240</v>
      </c>
    </row>
    <row r="918" spans="1:8" x14ac:dyDescent="0.2">
      <c r="A918" s="3">
        <f t="shared" ca="1" si="28"/>
        <v>44589</v>
      </c>
      <c r="B918" t="s">
        <v>18</v>
      </c>
      <c r="C918" t="str">
        <f t="shared" si="29"/>
        <v>Bologna</v>
      </c>
      <c r="D918" t="s">
        <v>35</v>
      </c>
      <c r="E918" t="s">
        <v>12</v>
      </c>
      <c r="F918">
        <v>23</v>
      </c>
      <c r="G918" s="10">
        <v>25</v>
      </c>
      <c r="H918" s="10">
        <v>575</v>
      </c>
    </row>
    <row r="919" spans="1:8" x14ac:dyDescent="0.2">
      <c r="A919" s="3">
        <f t="shared" ca="1" si="28"/>
        <v>44786</v>
      </c>
      <c r="B919" t="s">
        <v>21</v>
      </c>
      <c r="C919" t="str">
        <f t="shared" si="29"/>
        <v>Milano</v>
      </c>
      <c r="D919" t="s">
        <v>35</v>
      </c>
      <c r="E919" t="s">
        <v>32</v>
      </c>
      <c r="F919">
        <v>21</v>
      </c>
      <c r="G919" s="10">
        <v>19</v>
      </c>
      <c r="H919" s="10">
        <v>399</v>
      </c>
    </row>
    <row r="920" spans="1:8" x14ac:dyDescent="0.2">
      <c r="A920" s="3">
        <f t="shared" ca="1" si="28"/>
        <v>44591</v>
      </c>
      <c r="B920" t="s">
        <v>23</v>
      </c>
      <c r="C920" t="str">
        <f t="shared" si="29"/>
        <v>Bari</v>
      </c>
      <c r="D920" t="s">
        <v>11</v>
      </c>
      <c r="E920" t="s">
        <v>20</v>
      </c>
      <c r="F920">
        <v>28</v>
      </c>
      <c r="G920" s="10">
        <v>2</v>
      </c>
      <c r="H920" s="10">
        <v>56</v>
      </c>
    </row>
    <row r="921" spans="1:8" x14ac:dyDescent="0.2">
      <c r="A921" s="3">
        <f t="shared" ca="1" si="28"/>
        <v>44815</v>
      </c>
      <c r="B921" t="s">
        <v>7</v>
      </c>
      <c r="C921" t="str">
        <f t="shared" si="29"/>
        <v>Roma</v>
      </c>
      <c r="D921" t="s">
        <v>14</v>
      </c>
      <c r="E921" t="s">
        <v>34</v>
      </c>
      <c r="F921">
        <v>3</v>
      </c>
      <c r="G921" s="10">
        <v>50</v>
      </c>
      <c r="H921" s="10">
        <v>150</v>
      </c>
    </row>
    <row r="922" spans="1:8" x14ac:dyDescent="0.2">
      <c r="A922" s="3">
        <f t="shared" ca="1" si="28"/>
        <v>44649</v>
      </c>
      <c r="B922" t="s">
        <v>16</v>
      </c>
      <c r="C922" t="str">
        <f t="shared" si="29"/>
        <v>Bologna</v>
      </c>
      <c r="D922" t="s">
        <v>8</v>
      </c>
      <c r="E922" t="s">
        <v>20</v>
      </c>
      <c r="F922">
        <v>27</v>
      </c>
      <c r="G922" s="10">
        <v>2</v>
      </c>
      <c r="H922" s="10">
        <v>54</v>
      </c>
    </row>
    <row r="923" spans="1:8" x14ac:dyDescent="0.2">
      <c r="A923" s="3">
        <f t="shared" ca="1" si="28"/>
        <v>44814</v>
      </c>
      <c r="B923" t="s">
        <v>23</v>
      </c>
      <c r="C923" t="str">
        <f t="shared" si="29"/>
        <v>Bari</v>
      </c>
      <c r="D923" t="s">
        <v>11</v>
      </c>
      <c r="E923" t="s">
        <v>27</v>
      </c>
      <c r="F923">
        <v>14</v>
      </c>
      <c r="G923" s="10">
        <v>13</v>
      </c>
      <c r="H923" s="10">
        <v>182</v>
      </c>
    </row>
    <row r="924" spans="1:8" x14ac:dyDescent="0.2">
      <c r="A924" s="3">
        <f t="shared" ca="1" si="28"/>
        <v>44601</v>
      </c>
      <c r="B924" t="s">
        <v>29</v>
      </c>
      <c r="C924" t="str">
        <f t="shared" si="29"/>
        <v>Bologna</v>
      </c>
      <c r="D924" t="s">
        <v>31</v>
      </c>
      <c r="E924" t="s">
        <v>15</v>
      </c>
      <c r="F924">
        <v>5</v>
      </c>
      <c r="G924" s="10">
        <v>10</v>
      </c>
      <c r="H924" s="10">
        <v>50</v>
      </c>
    </row>
    <row r="925" spans="1:8" x14ac:dyDescent="0.2">
      <c r="A925" s="3">
        <f t="shared" ca="1" si="28"/>
        <v>44636</v>
      </c>
      <c r="B925" t="s">
        <v>33</v>
      </c>
      <c r="C925" t="str">
        <f t="shared" si="29"/>
        <v>Bologna</v>
      </c>
      <c r="D925" t="s">
        <v>26</v>
      </c>
      <c r="E925" t="s">
        <v>20</v>
      </c>
      <c r="F925">
        <v>33</v>
      </c>
      <c r="G925" s="10">
        <v>2</v>
      </c>
      <c r="H925" s="10">
        <v>66</v>
      </c>
    </row>
    <row r="926" spans="1:8" x14ac:dyDescent="0.2">
      <c r="A926" s="3">
        <f t="shared" ca="1" si="28"/>
        <v>44674</v>
      </c>
      <c r="B926" t="s">
        <v>13</v>
      </c>
      <c r="C926" t="str">
        <f t="shared" si="29"/>
        <v>Napoli</v>
      </c>
      <c r="D926" t="s">
        <v>19</v>
      </c>
      <c r="E926" t="s">
        <v>9</v>
      </c>
      <c r="F926">
        <v>20</v>
      </c>
      <c r="G926" s="10">
        <v>5</v>
      </c>
      <c r="H926" s="10">
        <v>100</v>
      </c>
    </row>
    <row r="927" spans="1:8" x14ac:dyDescent="0.2">
      <c r="A927" s="3">
        <f t="shared" ca="1" si="28"/>
        <v>44582</v>
      </c>
      <c r="B927" t="s">
        <v>33</v>
      </c>
      <c r="C927" t="str">
        <f t="shared" si="29"/>
        <v>Bologna</v>
      </c>
      <c r="D927" t="s">
        <v>26</v>
      </c>
      <c r="E927" t="s">
        <v>34</v>
      </c>
      <c r="F927">
        <v>33</v>
      </c>
      <c r="G927" s="10">
        <v>50</v>
      </c>
      <c r="H927" s="10">
        <v>1650</v>
      </c>
    </row>
    <row r="928" spans="1:8" x14ac:dyDescent="0.2">
      <c r="A928" s="3">
        <f t="shared" ca="1" si="28"/>
        <v>44706</v>
      </c>
      <c r="B928" t="s">
        <v>36</v>
      </c>
      <c r="C928" t="str">
        <f t="shared" si="29"/>
        <v>Bologna</v>
      </c>
      <c r="D928" t="s">
        <v>8</v>
      </c>
      <c r="E928" t="s">
        <v>25</v>
      </c>
      <c r="F928">
        <v>16</v>
      </c>
      <c r="G928" s="10">
        <v>15</v>
      </c>
      <c r="H928" s="10">
        <v>240</v>
      </c>
    </row>
    <row r="929" spans="1:8" x14ac:dyDescent="0.2">
      <c r="A929" s="3">
        <f t="shared" ca="1" si="28"/>
        <v>44672</v>
      </c>
      <c r="B929" t="s">
        <v>29</v>
      </c>
      <c r="C929" t="str">
        <f t="shared" si="29"/>
        <v>Bologna</v>
      </c>
      <c r="D929" t="s">
        <v>28</v>
      </c>
      <c r="E929" t="s">
        <v>12</v>
      </c>
      <c r="F929">
        <v>42</v>
      </c>
      <c r="G929" s="10">
        <v>25</v>
      </c>
      <c r="H929" s="10">
        <v>1050</v>
      </c>
    </row>
    <row r="930" spans="1:8" x14ac:dyDescent="0.2">
      <c r="A930" s="3">
        <f t="shared" ca="1" si="28"/>
        <v>44739</v>
      </c>
      <c r="B930" t="s">
        <v>21</v>
      </c>
      <c r="C930" t="str">
        <f t="shared" si="29"/>
        <v>Milano</v>
      </c>
      <c r="D930" t="s">
        <v>31</v>
      </c>
      <c r="E930" t="s">
        <v>20</v>
      </c>
      <c r="F930">
        <v>16</v>
      </c>
      <c r="G930" s="10">
        <v>2</v>
      </c>
      <c r="H930" s="10">
        <v>32</v>
      </c>
    </row>
    <row r="931" spans="1:8" x14ac:dyDescent="0.2">
      <c r="A931" s="3">
        <f t="shared" ca="1" si="28"/>
        <v>44720</v>
      </c>
      <c r="B931" t="s">
        <v>21</v>
      </c>
      <c r="C931" t="str">
        <f t="shared" si="29"/>
        <v>Milano</v>
      </c>
      <c r="D931" t="s">
        <v>30</v>
      </c>
      <c r="E931" t="s">
        <v>25</v>
      </c>
      <c r="F931">
        <v>30</v>
      </c>
      <c r="G931" s="10">
        <v>15</v>
      </c>
      <c r="H931" s="10">
        <v>450</v>
      </c>
    </row>
    <row r="932" spans="1:8" x14ac:dyDescent="0.2">
      <c r="A932" s="3">
        <f t="shared" ca="1" si="28"/>
        <v>44586</v>
      </c>
      <c r="B932" t="s">
        <v>10</v>
      </c>
      <c r="C932" t="str">
        <f t="shared" si="29"/>
        <v>Bologna</v>
      </c>
      <c r="D932" t="s">
        <v>30</v>
      </c>
      <c r="E932" t="s">
        <v>9</v>
      </c>
      <c r="F932">
        <v>6</v>
      </c>
      <c r="G932" s="10">
        <v>5</v>
      </c>
      <c r="H932" s="10">
        <v>30</v>
      </c>
    </row>
    <row r="933" spans="1:8" x14ac:dyDescent="0.2">
      <c r="A933" s="3">
        <f t="shared" ca="1" si="28"/>
        <v>44806</v>
      </c>
      <c r="B933" t="s">
        <v>16</v>
      </c>
      <c r="C933" t="str">
        <f t="shared" si="29"/>
        <v>Bologna</v>
      </c>
      <c r="D933" t="s">
        <v>26</v>
      </c>
      <c r="E933" t="s">
        <v>25</v>
      </c>
      <c r="F933">
        <v>6</v>
      </c>
      <c r="G933" s="10">
        <v>15</v>
      </c>
      <c r="H933" s="10">
        <v>90</v>
      </c>
    </row>
    <row r="934" spans="1:8" x14ac:dyDescent="0.2">
      <c r="A934" s="3">
        <f t="shared" ca="1" si="28"/>
        <v>44822</v>
      </c>
      <c r="B934" t="s">
        <v>13</v>
      </c>
      <c r="C934" t="str">
        <f t="shared" si="29"/>
        <v>Napoli</v>
      </c>
      <c r="D934" t="s">
        <v>26</v>
      </c>
      <c r="E934" t="s">
        <v>34</v>
      </c>
      <c r="F934">
        <v>8</v>
      </c>
      <c r="G934" s="10">
        <v>50</v>
      </c>
      <c r="H934" s="10">
        <v>400</v>
      </c>
    </row>
    <row r="935" spans="1:8" x14ac:dyDescent="0.2">
      <c r="A935" s="3">
        <f t="shared" ca="1" si="28"/>
        <v>44688</v>
      </c>
      <c r="B935" t="s">
        <v>16</v>
      </c>
      <c r="C935" t="str">
        <f t="shared" si="29"/>
        <v>Bologna</v>
      </c>
      <c r="D935" t="s">
        <v>31</v>
      </c>
      <c r="E935" t="s">
        <v>12</v>
      </c>
      <c r="F935">
        <v>21</v>
      </c>
      <c r="G935" s="10">
        <v>25</v>
      </c>
      <c r="H935" s="10">
        <v>525</v>
      </c>
    </row>
    <row r="936" spans="1:8" x14ac:dyDescent="0.2">
      <c r="A936" s="3">
        <f t="shared" ca="1" si="28"/>
        <v>44706</v>
      </c>
      <c r="B936" t="s">
        <v>33</v>
      </c>
      <c r="C936" t="str">
        <f t="shared" si="29"/>
        <v>Bologna</v>
      </c>
      <c r="D936" t="s">
        <v>26</v>
      </c>
      <c r="E936" t="s">
        <v>9</v>
      </c>
      <c r="F936">
        <v>32</v>
      </c>
      <c r="G936" s="10">
        <v>5</v>
      </c>
      <c r="H936" s="10">
        <v>160</v>
      </c>
    </row>
    <row r="937" spans="1:8" x14ac:dyDescent="0.2">
      <c r="A937" s="3">
        <f t="shared" ca="1" si="28"/>
        <v>44643</v>
      </c>
      <c r="B937" t="s">
        <v>7</v>
      </c>
      <c r="C937" t="str">
        <f t="shared" si="29"/>
        <v>Roma</v>
      </c>
      <c r="D937" t="s">
        <v>14</v>
      </c>
      <c r="E937" t="s">
        <v>24</v>
      </c>
      <c r="F937">
        <v>47</v>
      </c>
      <c r="G937" s="10">
        <v>8</v>
      </c>
      <c r="H937" s="10">
        <v>376</v>
      </c>
    </row>
    <row r="938" spans="1:8" x14ac:dyDescent="0.2">
      <c r="A938" s="3">
        <f t="shared" ca="1" si="28"/>
        <v>44834</v>
      </c>
      <c r="B938" t="s">
        <v>36</v>
      </c>
      <c r="C938" t="str">
        <f t="shared" si="29"/>
        <v>Bologna</v>
      </c>
      <c r="D938" t="s">
        <v>22</v>
      </c>
      <c r="E938" t="s">
        <v>32</v>
      </c>
      <c r="F938">
        <v>17</v>
      </c>
      <c r="G938" s="10">
        <v>19</v>
      </c>
      <c r="H938" s="10">
        <v>323</v>
      </c>
    </row>
    <row r="939" spans="1:8" x14ac:dyDescent="0.2">
      <c r="A939" s="3">
        <f t="shared" ca="1" si="28"/>
        <v>44636</v>
      </c>
      <c r="B939" t="s">
        <v>10</v>
      </c>
      <c r="C939" t="str">
        <f t="shared" si="29"/>
        <v>Bologna</v>
      </c>
      <c r="D939" t="s">
        <v>8</v>
      </c>
      <c r="E939" t="s">
        <v>20</v>
      </c>
      <c r="F939">
        <v>35</v>
      </c>
      <c r="G939" s="10">
        <v>2</v>
      </c>
      <c r="H939" s="10">
        <v>70</v>
      </c>
    </row>
    <row r="940" spans="1:8" x14ac:dyDescent="0.2">
      <c r="A940" s="3">
        <f t="shared" ca="1" si="28"/>
        <v>44774</v>
      </c>
      <c r="B940" t="s">
        <v>10</v>
      </c>
      <c r="C940" t="str">
        <f t="shared" si="29"/>
        <v>Bologna</v>
      </c>
      <c r="D940" t="s">
        <v>35</v>
      </c>
      <c r="E940" t="s">
        <v>24</v>
      </c>
      <c r="F940">
        <v>12</v>
      </c>
      <c r="G940" s="10">
        <v>8</v>
      </c>
      <c r="H940" s="10">
        <v>96</v>
      </c>
    </row>
    <row r="941" spans="1:8" x14ac:dyDescent="0.2">
      <c r="A941" s="3">
        <f t="shared" ca="1" si="28"/>
        <v>44770</v>
      </c>
      <c r="B941" t="s">
        <v>29</v>
      </c>
      <c r="C941" t="str">
        <f t="shared" si="29"/>
        <v>Bologna</v>
      </c>
      <c r="D941" t="s">
        <v>31</v>
      </c>
      <c r="E941" t="s">
        <v>32</v>
      </c>
      <c r="F941">
        <v>20</v>
      </c>
      <c r="G941" s="10">
        <v>19</v>
      </c>
      <c r="H941" s="10">
        <v>380</v>
      </c>
    </row>
    <row r="942" spans="1:8" x14ac:dyDescent="0.2">
      <c r="A942" s="3">
        <f t="shared" ca="1" si="28"/>
        <v>44628</v>
      </c>
      <c r="B942" t="s">
        <v>33</v>
      </c>
      <c r="C942" t="str">
        <f t="shared" si="29"/>
        <v>Bologna</v>
      </c>
      <c r="D942" t="s">
        <v>35</v>
      </c>
      <c r="E942" t="s">
        <v>9</v>
      </c>
      <c r="F942">
        <v>46</v>
      </c>
      <c r="G942" s="10">
        <v>5</v>
      </c>
      <c r="H942" s="10">
        <v>230</v>
      </c>
    </row>
    <row r="943" spans="1:8" x14ac:dyDescent="0.2">
      <c r="A943" s="3">
        <f t="shared" ca="1" si="28"/>
        <v>44797</v>
      </c>
      <c r="B943" t="s">
        <v>18</v>
      </c>
      <c r="C943" t="str">
        <f t="shared" si="29"/>
        <v>Bologna</v>
      </c>
      <c r="D943" t="s">
        <v>26</v>
      </c>
      <c r="E943" t="s">
        <v>12</v>
      </c>
      <c r="F943">
        <v>22</v>
      </c>
      <c r="G943" s="10">
        <v>25</v>
      </c>
      <c r="H943" s="10">
        <v>550</v>
      </c>
    </row>
    <row r="944" spans="1:8" x14ac:dyDescent="0.2">
      <c r="A944" s="3">
        <f t="shared" ca="1" si="28"/>
        <v>44587</v>
      </c>
      <c r="B944" t="s">
        <v>23</v>
      </c>
      <c r="C944" t="str">
        <f t="shared" si="29"/>
        <v>Bari</v>
      </c>
      <c r="D944" t="s">
        <v>8</v>
      </c>
      <c r="E944" t="s">
        <v>15</v>
      </c>
      <c r="F944">
        <v>50</v>
      </c>
      <c r="G944" s="10">
        <v>10</v>
      </c>
      <c r="H944" s="10">
        <v>500</v>
      </c>
    </row>
    <row r="945" spans="1:8" x14ac:dyDescent="0.2">
      <c r="A945" s="3">
        <f t="shared" ca="1" si="28"/>
        <v>44718</v>
      </c>
      <c r="B945" t="s">
        <v>33</v>
      </c>
      <c r="C945" t="str">
        <f t="shared" si="29"/>
        <v>Bologna</v>
      </c>
      <c r="D945" t="s">
        <v>30</v>
      </c>
      <c r="E945" t="s">
        <v>32</v>
      </c>
      <c r="F945">
        <v>2</v>
      </c>
      <c r="G945" s="10">
        <v>19</v>
      </c>
      <c r="H945" s="10">
        <v>38</v>
      </c>
    </row>
    <row r="946" spans="1:8" x14ac:dyDescent="0.2">
      <c r="A946" s="3">
        <f t="shared" ca="1" si="28"/>
        <v>44790</v>
      </c>
      <c r="B946" t="s">
        <v>18</v>
      </c>
      <c r="C946" t="str">
        <f t="shared" si="29"/>
        <v>Bologna</v>
      </c>
      <c r="D946" t="s">
        <v>31</v>
      </c>
      <c r="E946" t="s">
        <v>32</v>
      </c>
      <c r="F946">
        <v>33</v>
      </c>
      <c r="G946" s="10">
        <v>19</v>
      </c>
      <c r="H946" s="10">
        <v>627</v>
      </c>
    </row>
    <row r="947" spans="1:8" x14ac:dyDescent="0.2">
      <c r="A947" s="3">
        <f t="shared" ca="1" si="28"/>
        <v>44731</v>
      </c>
      <c r="B947" t="s">
        <v>7</v>
      </c>
      <c r="C947" t="str">
        <f t="shared" si="29"/>
        <v>Roma</v>
      </c>
      <c r="D947" t="s">
        <v>31</v>
      </c>
      <c r="E947" t="s">
        <v>27</v>
      </c>
      <c r="F947">
        <v>38</v>
      </c>
      <c r="G947" s="10">
        <v>13</v>
      </c>
      <c r="H947" s="10">
        <v>494</v>
      </c>
    </row>
    <row r="948" spans="1:8" x14ac:dyDescent="0.2">
      <c r="A948" s="3">
        <f t="shared" ca="1" si="28"/>
        <v>44671</v>
      </c>
      <c r="B948" t="s">
        <v>36</v>
      </c>
      <c r="C948" t="str">
        <f t="shared" si="29"/>
        <v>Bologna</v>
      </c>
      <c r="D948" t="s">
        <v>30</v>
      </c>
      <c r="E948" t="s">
        <v>27</v>
      </c>
      <c r="F948">
        <v>3</v>
      </c>
      <c r="G948" s="10">
        <v>13</v>
      </c>
      <c r="H948" s="10">
        <v>39</v>
      </c>
    </row>
    <row r="949" spans="1:8" x14ac:dyDescent="0.2">
      <c r="A949" s="3">
        <f t="shared" ca="1" si="28"/>
        <v>44590</v>
      </c>
      <c r="B949" t="s">
        <v>36</v>
      </c>
      <c r="C949" t="str">
        <f t="shared" si="29"/>
        <v>Bologna</v>
      </c>
      <c r="D949" t="s">
        <v>14</v>
      </c>
      <c r="E949" t="s">
        <v>27</v>
      </c>
      <c r="F949">
        <v>35</v>
      </c>
      <c r="G949" s="10">
        <v>13</v>
      </c>
      <c r="H949" s="10">
        <v>455</v>
      </c>
    </row>
    <row r="950" spans="1:8" x14ac:dyDescent="0.2">
      <c r="A950" s="3">
        <f t="shared" ca="1" si="28"/>
        <v>44572</v>
      </c>
      <c r="B950" t="s">
        <v>7</v>
      </c>
      <c r="C950" t="str">
        <f t="shared" si="29"/>
        <v>Roma</v>
      </c>
      <c r="D950" t="s">
        <v>31</v>
      </c>
      <c r="E950" t="s">
        <v>34</v>
      </c>
      <c r="F950">
        <v>14</v>
      </c>
      <c r="G950" s="10">
        <v>50</v>
      </c>
      <c r="H950" s="10">
        <v>700</v>
      </c>
    </row>
    <row r="951" spans="1:8" x14ac:dyDescent="0.2">
      <c r="A951" s="3">
        <f t="shared" ca="1" si="28"/>
        <v>44755</v>
      </c>
      <c r="B951" t="s">
        <v>18</v>
      </c>
      <c r="C951" t="str">
        <f t="shared" si="29"/>
        <v>Bologna</v>
      </c>
      <c r="D951" t="s">
        <v>35</v>
      </c>
      <c r="E951" t="s">
        <v>9</v>
      </c>
      <c r="F951">
        <v>30</v>
      </c>
      <c r="G951" s="10">
        <v>5</v>
      </c>
      <c r="H951" s="10">
        <v>150</v>
      </c>
    </row>
    <row r="952" spans="1:8" x14ac:dyDescent="0.2">
      <c r="A952" s="3">
        <f t="shared" ca="1" si="28"/>
        <v>44719</v>
      </c>
      <c r="B952" t="s">
        <v>13</v>
      </c>
      <c r="C952" t="str">
        <f t="shared" si="29"/>
        <v>Napoli</v>
      </c>
      <c r="D952" t="s">
        <v>19</v>
      </c>
      <c r="E952" t="s">
        <v>17</v>
      </c>
      <c r="F952">
        <v>23</v>
      </c>
      <c r="G952" s="10">
        <v>11</v>
      </c>
      <c r="H952" s="10">
        <v>253</v>
      </c>
    </row>
    <row r="953" spans="1:8" x14ac:dyDescent="0.2">
      <c r="A953" s="3">
        <f t="shared" ca="1" si="28"/>
        <v>44755</v>
      </c>
      <c r="B953" t="s">
        <v>18</v>
      </c>
      <c r="C953" t="str">
        <f t="shared" si="29"/>
        <v>Bologna</v>
      </c>
      <c r="D953" t="s">
        <v>11</v>
      </c>
      <c r="E953" t="s">
        <v>17</v>
      </c>
      <c r="F953">
        <v>1</v>
      </c>
      <c r="G953" s="10">
        <v>11</v>
      </c>
      <c r="H953" s="10">
        <v>11</v>
      </c>
    </row>
    <row r="954" spans="1:8" x14ac:dyDescent="0.2">
      <c r="A954" s="3">
        <f t="shared" ca="1" si="28"/>
        <v>44665</v>
      </c>
      <c r="B954" t="s">
        <v>18</v>
      </c>
      <c r="C954" t="str">
        <f t="shared" si="29"/>
        <v>Bologna</v>
      </c>
      <c r="D954" t="s">
        <v>8</v>
      </c>
      <c r="E954" t="s">
        <v>25</v>
      </c>
      <c r="F954">
        <v>38</v>
      </c>
      <c r="G954" s="10">
        <v>15</v>
      </c>
      <c r="H954" s="10">
        <v>570</v>
      </c>
    </row>
    <row r="955" spans="1:8" x14ac:dyDescent="0.2">
      <c r="A955" s="3">
        <f t="shared" ca="1" si="28"/>
        <v>44761</v>
      </c>
      <c r="B955" t="s">
        <v>16</v>
      </c>
      <c r="C955" t="str">
        <f t="shared" si="29"/>
        <v>Bologna</v>
      </c>
      <c r="D955" t="s">
        <v>26</v>
      </c>
      <c r="E955" t="s">
        <v>32</v>
      </c>
      <c r="F955">
        <v>44</v>
      </c>
      <c r="G955" s="10">
        <v>19</v>
      </c>
      <c r="H955" s="10">
        <v>836</v>
      </c>
    </row>
    <row r="956" spans="1:8" x14ac:dyDescent="0.2">
      <c r="A956" s="3">
        <f t="shared" ca="1" si="28"/>
        <v>44820</v>
      </c>
      <c r="B956" t="s">
        <v>18</v>
      </c>
      <c r="C956" t="str">
        <f t="shared" si="29"/>
        <v>Bologna</v>
      </c>
      <c r="D956" t="s">
        <v>26</v>
      </c>
      <c r="E956" t="s">
        <v>24</v>
      </c>
      <c r="F956">
        <v>27</v>
      </c>
      <c r="G956" s="10">
        <v>8</v>
      </c>
      <c r="H956" s="10">
        <v>216</v>
      </c>
    </row>
    <row r="957" spans="1:8" x14ac:dyDescent="0.2">
      <c r="A957" s="3">
        <f t="shared" ca="1" si="28"/>
        <v>44770</v>
      </c>
      <c r="B957" t="s">
        <v>18</v>
      </c>
      <c r="C957" t="str">
        <f t="shared" si="29"/>
        <v>Bologna</v>
      </c>
      <c r="D957" t="s">
        <v>35</v>
      </c>
      <c r="E957" t="s">
        <v>12</v>
      </c>
      <c r="F957">
        <v>48</v>
      </c>
      <c r="G957" s="10">
        <v>25</v>
      </c>
      <c r="H957" s="10">
        <v>1200</v>
      </c>
    </row>
    <row r="958" spans="1:8" x14ac:dyDescent="0.2">
      <c r="A958" s="3">
        <f t="shared" ca="1" si="28"/>
        <v>44688</v>
      </c>
      <c r="B958" t="s">
        <v>10</v>
      </c>
      <c r="C958" t="str">
        <f t="shared" si="29"/>
        <v>Bologna</v>
      </c>
      <c r="D958" t="s">
        <v>30</v>
      </c>
      <c r="E958" t="s">
        <v>24</v>
      </c>
      <c r="F958">
        <v>11</v>
      </c>
      <c r="G958" s="10">
        <v>8</v>
      </c>
      <c r="H958" s="10">
        <v>88</v>
      </c>
    </row>
    <row r="959" spans="1:8" x14ac:dyDescent="0.2">
      <c r="A959" s="3">
        <f t="shared" ca="1" si="28"/>
        <v>44776</v>
      </c>
      <c r="B959" t="s">
        <v>18</v>
      </c>
      <c r="C959" t="str">
        <f t="shared" si="29"/>
        <v>Bologna</v>
      </c>
      <c r="D959" t="s">
        <v>11</v>
      </c>
      <c r="E959" t="s">
        <v>9</v>
      </c>
      <c r="F959">
        <v>44</v>
      </c>
      <c r="G959" s="10">
        <v>5</v>
      </c>
      <c r="H959" s="10">
        <v>220</v>
      </c>
    </row>
    <row r="960" spans="1:8" x14ac:dyDescent="0.2">
      <c r="A960" s="3">
        <f t="shared" ca="1" si="28"/>
        <v>44780</v>
      </c>
      <c r="B960" t="s">
        <v>33</v>
      </c>
      <c r="C960" t="str">
        <f t="shared" si="29"/>
        <v>Bologna</v>
      </c>
      <c r="D960" t="s">
        <v>35</v>
      </c>
      <c r="E960" t="s">
        <v>9</v>
      </c>
      <c r="F960">
        <v>34</v>
      </c>
      <c r="G960" s="10">
        <v>5</v>
      </c>
      <c r="H960" s="10">
        <v>170</v>
      </c>
    </row>
    <row r="961" spans="1:8" x14ac:dyDescent="0.2">
      <c r="A961" s="3">
        <f t="shared" ca="1" si="28"/>
        <v>44748</v>
      </c>
      <c r="B961" t="s">
        <v>18</v>
      </c>
      <c r="C961" t="str">
        <f t="shared" si="29"/>
        <v>Bologna</v>
      </c>
      <c r="D961" t="s">
        <v>11</v>
      </c>
      <c r="E961" t="s">
        <v>17</v>
      </c>
      <c r="F961">
        <v>27</v>
      </c>
      <c r="G961" s="10">
        <v>11</v>
      </c>
      <c r="H961" s="10">
        <v>297</v>
      </c>
    </row>
    <row r="962" spans="1:8" x14ac:dyDescent="0.2">
      <c r="A962" s="3">
        <f t="shared" ref="A962:A1000" ca="1" si="30">RANDBETWEEN(DATE(2022,1,1),DATE(2022,10,1))</f>
        <v>44584</v>
      </c>
      <c r="B962" t="s">
        <v>16</v>
      </c>
      <c r="C962" t="str">
        <f t="shared" ref="C962:C1000" si="31">IF(B962="Store J","Roma",IF(B962="Store C","Milano",IF(B962="Store A","Napoli",IF(B962="Store H","Bari","Bologna"))))</f>
        <v>Bologna</v>
      </c>
      <c r="D962" t="s">
        <v>26</v>
      </c>
      <c r="E962" t="s">
        <v>17</v>
      </c>
      <c r="F962">
        <v>9</v>
      </c>
      <c r="G962" s="10">
        <v>11</v>
      </c>
      <c r="H962" s="10">
        <v>99</v>
      </c>
    </row>
    <row r="963" spans="1:8" x14ac:dyDescent="0.2">
      <c r="A963" s="3">
        <f t="shared" ca="1" si="30"/>
        <v>44669</v>
      </c>
      <c r="B963" t="s">
        <v>13</v>
      </c>
      <c r="C963" t="str">
        <f t="shared" si="31"/>
        <v>Napoli</v>
      </c>
      <c r="D963" t="s">
        <v>28</v>
      </c>
      <c r="E963" t="s">
        <v>32</v>
      </c>
      <c r="F963">
        <v>36</v>
      </c>
      <c r="G963" s="10">
        <v>19</v>
      </c>
      <c r="H963" s="10">
        <v>684</v>
      </c>
    </row>
    <row r="964" spans="1:8" x14ac:dyDescent="0.2">
      <c r="A964" s="3">
        <f t="shared" ca="1" si="30"/>
        <v>44752</v>
      </c>
      <c r="B964" t="s">
        <v>21</v>
      </c>
      <c r="C964" t="str">
        <f t="shared" si="31"/>
        <v>Milano</v>
      </c>
      <c r="D964" t="s">
        <v>35</v>
      </c>
      <c r="E964" t="s">
        <v>9</v>
      </c>
      <c r="F964">
        <v>40</v>
      </c>
      <c r="G964" s="10">
        <v>5</v>
      </c>
      <c r="H964" s="10">
        <v>200</v>
      </c>
    </row>
    <row r="965" spans="1:8" x14ac:dyDescent="0.2">
      <c r="A965" s="3">
        <f t="shared" ca="1" si="30"/>
        <v>44710</v>
      </c>
      <c r="B965" t="s">
        <v>13</v>
      </c>
      <c r="C965" t="str">
        <f t="shared" si="31"/>
        <v>Napoli</v>
      </c>
      <c r="D965" t="s">
        <v>14</v>
      </c>
      <c r="E965" t="s">
        <v>20</v>
      </c>
      <c r="F965">
        <v>21</v>
      </c>
      <c r="G965" s="10">
        <v>2</v>
      </c>
      <c r="H965" s="10">
        <v>42</v>
      </c>
    </row>
    <row r="966" spans="1:8" x14ac:dyDescent="0.2">
      <c r="A966" s="3">
        <f t="shared" ca="1" si="30"/>
        <v>44621</v>
      </c>
      <c r="B966" t="s">
        <v>7</v>
      </c>
      <c r="C966" t="str">
        <f t="shared" si="31"/>
        <v>Roma</v>
      </c>
      <c r="D966" t="s">
        <v>26</v>
      </c>
      <c r="E966" t="s">
        <v>32</v>
      </c>
      <c r="F966">
        <v>44</v>
      </c>
      <c r="G966" s="10">
        <v>19</v>
      </c>
      <c r="H966" s="10">
        <v>836</v>
      </c>
    </row>
    <row r="967" spans="1:8" x14ac:dyDescent="0.2">
      <c r="A967" s="3">
        <f t="shared" ca="1" si="30"/>
        <v>44726</v>
      </c>
      <c r="B967" t="s">
        <v>10</v>
      </c>
      <c r="C967" t="str">
        <f t="shared" si="31"/>
        <v>Bologna</v>
      </c>
      <c r="D967" t="s">
        <v>28</v>
      </c>
      <c r="E967" t="s">
        <v>34</v>
      </c>
      <c r="F967">
        <v>39</v>
      </c>
      <c r="G967" s="10">
        <v>50</v>
      </c>
      <c r="H967" s="10">
        <v>1950</v>
      </c>
    </row>
    <row r="968" spans="1:8" x14ac:dyDescent="0.2">
      <c r="A968" s="3">
        <f t="shared" ca="1" si="30"/>
        <v>44786</v>
      </c>
      <c r="B968" t="s">
        <v>29</v>
      </c>
      <c r="C968" t="str">
        <f t="shared" si="31"/>
        <v>Bologna</v>
      </c>
      <c r="D968" t="s">
        <v>30</v>
      </c>
      <c r="E968" t="s">
        <v>34</v>
      </c>
      <c r="F968">
        <v>31</v>
      </c>
      <c r="G968" s="10">
        <v>50</v>
      </c>
      <c r="H968" s="10">
        <v>1550</v>
      </c>
    </row>
    <row r="969" spans="1:8" x14ac:dyDescent="0.2">
      <c r="A969" s="3">
        <f t="shared" ca="1" si="30"/>
        <v>44807</v>
      </c>
      <c r="B969" t="s">
        <v>21</v>
      </c>
      <c r="C969" t="str">
        <f t="shared" si="31"/>
        <v>Milano</v>
      </c>
      <c r="D969" t="s">
        <v>19</v>
      </c>
      <c r="E969" t="s">
        <v>24</v>
      </c>
      <c r="F969">
        <v>33</v>
      </c>
      <c r="G969" s="10">
        <v>8</v>
      </c>
      <c r="H969" s="10">
        <v>264</v>
      </c>
    </row>
    <row r="970" spans="1:8" x14ac:dyDescent="0.2">
      <c r="A970" s="3">
        <f t="shared" ca="1" si="30"/>
        <v>44774</v>
      </c>
      <c r="B970" t="s">
        <v>10</v>
      </c>
      <c r="C970" t="str">
        <f t="shared" si="31"/>
        <v>Bologna</v>
      </c>
      <c r="D970" t="s">
        <v>30</v>
      </c>
      <c r="E970" t="s">
        <v>25</v>
      </c>
      <c r="F970">
        <v>49</v>
      </c>
      <c r="G970" s="10">
        <v>15</v>
      </c>
      <c r="H970" s="10">
        <v>735</v>
      </c>
    </row>
    <row r="971" spans="1:8" x14ac:dyDescent="0.2">
      <c r="A971" s="3">
        <f t="shared" ca="1" si="30"/>
        <v>44726</v>
      </c>
      <c r="B971" t="s">
        <v>36</v>
      </c>
      <c r="C971" t="str">
        <f t="shared" si="31"/>
        <v>Bologna</v>
      </c>
      <c r="D971" t="s">
        <v>14</v>
      </c>
      <c r="E971" t="s">
        <v>24</v>
      </c>
      <c r="F971">
        <v>1</v>
      </c>
      <c r="G971" s="10">
        <v>8</v>
      </c>
      <c r="H971" s="10">
        <v>8</v>
      </c>
    </row>
    <row r="972" spans="1:8" x14ac:dyDescent="0.2">
      <c r="A972" s="3">
        <f t="shared" ca="1" si="30"/>
        <v>44641</v>
      </c>
      <c r="B972" t="s">
        <v>29</v>
      </c>
      <c r="C972" t="str">
        <f t="shared" si="31"/>
        <v>Bologna</v>
      </c>
      <c r="D972" t="s">
        <v>28</v>
      </c>
      <c r="E972" t="s">
        <v>27</v>
      </c>
      <c r="F972">
        <v>47</v>
      </c>
      <c r="G972" s="10">
        <v>13</v>
      </c>
      <c r="H972" s="10">
        <v>611</v>
      </c>
    </row>
    <row r="973" spans="1:8" x14ac:dyDescent="0.2">
      <c r="A973" s="3">
        <f t="shared" ca="1" si="30"/>
        <v>44685</v>
      </c>
      <c r="B973" t="s">
        <v>16</v>
      </c>
      <c r="C973" t="str">
        <f t="shared" si="31"/>
        <v>Bologna</v>
      </c>
      <c r="D973" t="s">
        <v>30</v>
      </c>
      <c r="E973" t="s">
        <v>20</v>
      </c>
      <c r="F973">
        <v>35</v>
      </c>
      <c r="G973" s="10">
        <v>2</v>
      </c>
      <c r="H973" s="10">
        <v>70</v>
      </c>
    </row>
    <row r="974" spans="1:8" x14ac:dyDescent="0.2">
      <c r="A974" s="3">
        <f t="shared" ca="1" si="30"/>
        <v>44608</v>
      </c>
      <c r="B974" t="s">
        <v>36</v>
      </c>
      <c r="C974" t="str">
        <f t="shared" si="31"/>
        <v>Bologna</v>
      </c>
      <c r="D974" t="s">
        <v>19</v>
      </c>
      <c r="E974" t="s">
        <v>25</v>
      </c>
      <c r="F974">
        <v>32</v>
      </c>
      <c r="G974" s="10">
        <v>15</v>
      </c>
      <c r="H974" s="10">
        <v>480</v>
      </c>
    </row>
    <row r="975" spans="1:8" x14ac:dyDescent="0.2">
      <c r="A975" s="3">
        <f t="shared" ca="1" si="30"/>
        <v>44569</v>
      </c>
      <c r="B975" t="s">
        <v>16</v>
      </c>
      <c r="C975" t="str">
        <f t="shared" si="31"/>
        <v>Bologna</v>
      </c>
      <c r="D975" t="s">
        <v>22</v>
      </c>
      <c r="E975" t="s">
        <v>15</v>
      </c>
      <c r="F975">
        <v>9</v>
      </c>
      <c r="G975" s="10">
        <v>10</v>
      </c>
      <c r="H975" s="10">
        <v>90</v>
      </c>
    </row>
    <row r="976" spans="1:8" x14ac:dyDescent="0.2">
      <c r="A976" s="3">
        <f t="shared" ca="1" si="30"/>
        <v>44670</v>
      </c>
      <c r="B976" t="s">
        <v>33</v>
      </c>
      <c r="C976" t="str">
        <f t="shared" si="31"/>
        <v>Bologna</v>
      </c>
      <c r="D976" t="s">
        <v>31</v>
      </c>
      <c r="E976" t="s">
        <v>34</v>
      </c>
      <c r="F976">
        <v>18</v>
      </c>
      <c r="G976" s="10">
        <v>50</v>
      </c>
      <c r="H976" s="10">
        <v>900</v>
      </c>
    </row>
    <row r="977" spans="1:8" x14ac:dyDescent="0.2">
      <c r="A977" s="3">
        <f t="shared" ca="1" si="30"/>
        <v>44683</v>
      </c>
      <c r="B977" t="s">
        <v>13</v>
      </c>
      <c r="C977" t="str">
        <f t="shared" si="31"/>
        <v>Napoli</v>
      </c>
      <c r="D977" t="s">
        <v>8</v>
      </c>
      <c r="E977" t="s">
        <v>17</v>
      </c>
      <c r="F977">
        <v>31</v>
      </c>
      <c r="G977" s="10">
        <v>11</v>
      </c>
      <c r="H977" s="10">
        <v>341</v>
      </c>
    </row>
    <row r="978" spans="1:8" x14ac:dyDescent="0.2">
      <c r="A978" s="3">
        <f t="shared" ca="1" si="30"/>
        <v>44601</v>
      </c>
      <c r="B978" t="s">
        <v>7</v>
      </c>
      <c r="C978" t="str">
        <f t="shared" si="31"/>
        <v>Roma</v>
      </c>
      <c r="D978" t="s">
        <v>11</v>
      </c>
      <c r="E978" t="s">
        <v>9</v>
      </c>
      <c r="F978">
        <v>37</v>
      </c>
      <c r="G978" s="10">
        <v>5</v>
      </c>
      <c r="H978" s="10">
        <v>185</v>
      </c>
    </row>
    <row r="979" spans="1:8" x14ac:dyDescent="0.2">
      <c r="A979" s="3">
        <f t="shared" ca="1" si="30"/>
        <v>44615</v>
      </c>
      <c r="B979" t="s">
        <v>10</v>
      </c>
      <c r="C979" t="str">
        <f t="shared" si="31"/>
        <v>Bologna</v>
      </c>
      <c r="D979" t="s">
        <v>26</v>
      </c>
      <c r="E979" t="s">
        <v>12</v>
      </c>
      <c r="F979">
        <v>31</v>
      </c>
      <c r="G979" s="10">
        <v>25</v>
      </c>
      <c r="H979" s="10">
        <v>775</v>
      </c>
    </row>
    <row r="980" spans="1:8" x14ac:dyDescent="0.2">
      <c r="A980" s="3">
        <f t="shared" ca="1" si="30"/>
        <v>44804</v>
      </c>
      <c r="B980" t="s">
        <v>16</v>
      </c>
      <c r="C980" t="str">
        <f t="shared" si="31"/>
        <v>Bologna</v>
      </c>
      <c r="D980" t="s">
        <v>19</v>
      </c>
      <c r="E980" t="s">
        <v>32</v>
      </c>
      <c r="F980">
        <v>43</v>
      </c>
      <c r="G980" s="10">
        <v>19</v>
      </c>
      <c r="H980" s="10">
        <v>817</v>
      </c>
    </row>
    <row r="981" spans="1:8" x14ac:dyDescent="0.2">
      <c r="A981" s="3">
        <f t="shared" ca="1" si="30"/>
        <v>44769</v>
      </c>
      <c r="B981" t="s">
        <v>18</v>
      </c>
      <c r="C981" t="str">
        <f t="shared" si="31"/>
        <v>Bologna</v>
      </c>
      <c r="D981" t="s">
        <v>26</v>
      </c>
      <c r="E981" t="s">
        <v>20</v>
      </c>
      <c r="F981">
        <v>1</v>
      </c>
      <c r="G981" s="10">
        <v>2</v>
      </c>
      <c r="H981" s="10">
        <v>2</v>
      </c>
    </row>
    <row r="982" spans="1:8" x14ac:dyDescent="0.2">
      <c r="A982" s="3">
        <f t="shared" ca="1" si="30"/>
        <v>44654</v>
      </c>
      <c r="B982" t="s">
        <v>29</v>
      </c>
      <c r="C982" t="str">
        <f t="shared" si="31"/>
        <v>Bologna</v>
      </c>
      <c r="D982" t="s">
        <v>35</v>
      </c>
      <c r="E982" t="s">
        <v>20</v>
      </c>
      <c r="F982">
        <v>4</v>
      </c>
      <c r="G982" s="10">
        <v>2</v>
      </c>
      <c r="H982" s="10">
        <v>8</v>
      </c>
    </row>
    <row r="983" spans="1:8" x14ac:dyDescent="0.2">
      <c r="A983" s="3">
        <f t="shared" ca="1" si="30"/>
        <v>44640</v>
      </c>
      <c r="B983" t="s">
        <v>10</v>
      </c>
      <c r="C983" t="str">
        <f t="shared" si="31"/>
        <v>Bologna</v>
      </c>
      <c r="D983" t="s">
        <v>22</v>
      </c>
      <c r="E983" t="s">
        <v>17</v>
      </c>
      <c r="F983">
        <v>19</v>
      </c>
      <c r="G983" s="10">
        <v>11</v>
      </c>
      <c r="H983" s="10">
        <v>209</v>
      </c>
    </row>
    <row r="984" spans="1:8" x14ac:dyDescent="0.2">
      <c r="A984" s="3">
        <f t="shared" ca="1" si="30"/>
        <v>44662</v>
      </c>
      <c r="B984" t="s">
        <v>10</v>
      </c>
      <c r="C984" t="str">
        <f t="shared" si="31"/>
        <v>Bologna</v>
      </c>
      <c r="D984" t="s">
        <v>30</v>
      </c>
      <c r="E984" t="s">
        <v>24</v>
      </c>
      <c r="F984">
        <v>5</v>
      </c>
      <c r="G984" s="10">
        <v>8</v>
      </c>
      <c r="H984" s="10">
        <v>40</v>
      </c>
    </row>
    <row r="985" spans="1:8" x14ac:dyDescent="0.2">
      <c r="A985" s="3">
        <f t="shared" ca="1" si="30"/>
        <v>44564</v>
      </c>
      <c r="B985" t="s">
        <v>13</v>
      </c>
      <c r="C985" t="str">
        <f t="shared" si="31"/>
        <v>Napoli</v>
      </c>
      <c r="D985" t="s">
        <v>35</v>
      </c>
      <c r="E985" t="s">
        <v>12</v>
      </c>
      <c r="F985">
        <v>30</v>
      </c>
      <c r="G985" s="10">
        <v>25</v>
      </c>
      <c r="H985" s="10">
        <v>750</v>
      </c>
    </row>
    <row r="986" spans="1:8" x14ac:dyDescent="0.2">
      <c r="A986" s="3">
        <f t="shared" ca="1" si="30"/>
        <v>44629</v>
      </c>
      <c r="B986" t="s">
        <v>18</v>
      </c>
      <c r="C986" t="str">
        <f t="shared" si="31"/>
        <v>Bologna</v>
      </c>
      <c r="D986" t="s">
        <v>31</v>
      </c>
      <c r="E986" t="s">
        <v>20</v>
      </c>
      <c r="F986">
        <v>40</v>
      </c>
      <c r="G986" s="10">
        <v>2</v>
      </c>
      <c r="H986" s="10">
        <v>80</v>
      </c>
    </row>
    <row r="987" spans="1:8" x14ac:dyDescent="0.2">
      <c r="A987" s="3">
        <f t="shared" ca="1" si="30"/>
        <v>44679</v>
      </c>
      <c r="B987" t="s">
        <v>36</v>
      </c>
      <c r="C987" t="str">
        <f t="shared" si="31"/>
        <v>Bologna</v>
      </c>
      <c r="D987" t="s">
        <v>19</v>
      </c>
      <c r="E987" t="s">
        <v>34</v>
      </c>
      <c r="F987">
        <v>46</v>
      </c>
      <c r="G987" s="10">
        <v>50</v>
      </c>
      <c r="H987" s="10">
        <v>2300</v>
      </c>
    </row>
    <row r="988" spans="1:8" x14ac:dyDescent="0.2">
      <c r="A988" s="3">
        <f t="shared" ca="1" si="30"/>
        <v>44783</v>
      </c>
      <c r="B988" t="s">
        <v>13</v>
      </c>
      <c r="C988" t="str">
        <f t="shared" si="31"/>
        <v>Napoli</v>
      </c>
      <c r="D988" t="s">
        <v>14</v>
      </c>
      <c r="E988" t="s">
        <v>15</v>
      </c>
      <c r="F988">
        <v>39</v>
      </c>
      <c r="G988" s="10">
        <v>10</v>
      </c>
      <c r="H988" s="10">
        <v>390</v>
      </c>
    </row>
    <row r="989" spans="1:8" x14ac:dyDescent="0.2">
      <c r="A989" s="3">
        <f t="shared" ca="1" si="30"/>
        <v>44709</v>
      </c>
      <c r="B989" t="s">
        <v>33</v>
      </c>
      <c r="C989" t="str">
        <f t="shared" si="31"/>
        <v>Bologna</v>
      </c>
      <c r="D989" t="s">
        <v>30</v>
      </c>
      <c r="E989" t="s">
        <v>17</v>
      </c>
      <c r="F989">
        <v>10</v>
      </c>
      <c r="G989" s="10">
        <v>11</v>
      </c>
      <c r="H989" s="10">
        <v>110</v>
      </c>
    </row>
    <row r="990" spans="1:8" x14ac:dyDescent="0.2">
      <c r="A990" s="3">
        <f t="shared" ca="1" si="30"/>
        <v>44703</v>
      </c>
      <c r="B990" t="s">
        <v>23</v>
      </c>
      <c r="C990" t="str">
        <f t="shared" si="31"/>
        <v>Bari</v>
      </c>
      <c r="D990" t="s">
        <v>22</v>
      </c>
      <c r="E990" t="s">
        <v>15</v>
      </c>
      <c r="F990">
        <v>27</v>
      </c>
      <c r="G990" s="10">
        <v>10</v>
      </c>
      <c r="H990" s="10">
        <v>270</v>
      </c>
    </row>
    <row r="991" spans="1:8" x14ac:dyDescent="0.2">
      <c r="A991" s="3">
        <f t="shared" ca="1" si="30"/>
        <v>44664</v>
      </c>
      <c r="B991" t="s">
        <v>13</v>
      </c>
      <c r="C991" t="str">
        <f t="shared" si="31"/>
        <v>Napoli</v>
      </c>
      <c r="D991" t="s">
        <v>26</v>
      </c>
      <c r="E991" t="s">
        <v>27</v>
      </c>
      <c r="F991">
        <v>10</v>
      </c>
      <c r="G991" s="10">
        <v>13</v>
      </c>
      <c r="H991" s="10">
        <v>130</v>
      </c>
    </row>
    <row r="992" spans="1:8" x14ac:dyDescent="0.2">
      <c r="A992" s="3">
        <f t="shared" ca="1" si="30"/>
        <v>44755</v>
      </c>
      <c r="B992" t="s">
        <v>10</v>
      </c>
      <c r="C992" t="str">
        <f t="shared" si="31"/>
        <v>Bologna</v>
      </c>
      <c r="D992" t="s">
        <v>30</v>
      </c>
      <c r="E992" t="s">
        <v>24</v>
      </c>
      <c r="F992">
        <v>38</v>
      </c>
      <c r="G992" s="10">
        <v>8</v>
      </c>
      <c r="H992" s="10">
        <v>304</v>
      </c>
    </row>
    <row r="993" spans="1:8" x14ac:dyDescent="0.2">
      <c r="A993" s="3">
        <f t="shared" ca="1" si="30"/>
        <v>44787</v>
      </c>
      <c r="B993" t="s">
        <v>29</v>
      </c>
      <c r="C993" t="str">
        <f t="shared" si="31"/>
        <v>Bologna</v>
      </c>
      <c r="D993" t="s">
        <v>31</v>
      </c>
      <c r="E993" t="s">
        <v>15</v>
      </c>
      <c r="F993">
        <v>2</v>
      </c>
      <c r="G993" s="10">
        <v>10</v>
      </c>
      <c r="H993" s="10">
        <v>20</v>
      </c>
    </row>
    <row r="994" spans="1:8" x14ac:dyDescent="0.2">
      <c r="A994" s="3">
        <f t="shared" ca="1" si="30"/>
        <v>44711</v>
      </c>
      <c r="B994" t="s">
        <v>7</v>
      </c>
      <c r="C994" t="str">
        <f t="shared" si="31"/>
        <v>Roma</v>
      </c>
      <c r="D994" t="s">
        <v>19</v>
      </c>
      <c r="E994" t="s">
        <v>12</v>
      </c>
      <c r="F994">
        <v>3</v>
      </c>
      <c r="G994" s="10">
        <v>25</v>
      </c>
      <c r="H994" s="10">
        <v>75</v>
      </c>
    </row>
    <row r="995" spans="1:8" x14ac:dyDescent="0.2">
      <c r="A995" s="3">
        <f t="shared" ca="1" si="30"/>
        <v>44731</v>
      </c>
      <c r="B995" t="s">
        <v>23</v>
      </c>
      <c r="C995" t="str">
        <f t="shared" si="31"/>
        <v>Bari</v>
      </c>
      <c r="D995" t="s">
        <v>30</v>
      </c>
      <c r="E995" t="s">
        <v>25</v>
      </c>
      <c r="F995">
        <v>6</v>
      </c>
      <c r="G995" s="10">
        <v>15</v>
      </c>
      <c r="H995" s="10">
        <v>90</v>
      </c>
    </row>
    <row r="996" spans="1:8" x14ac:dyDescent="0.2">
      <c r="A996" s="3">
        <f t="shared" ca="1" si="30"/>
        <v>44596</v>
      </c>
      <c r="B996" t="s">
        <v>16</v>
      </c>
      <c r="C996" t="str">
        <f t="shared" si="31"/>
        <v>Bologna</v>
      </c>
      <c r="D996" t="s">
        <v>26</v>
      </c>
      <c r="E996" t="s">
        <v>34</v>
      </c>
      <c r="F996">
        <v>39</v>
      </c>
      <c r="G996" s="10">
        <v>50</v>
      </c>
      <c r="H996" s="10">
        <v>1950</v>
      </c>
    </row>
    <row r="997" spans="1:8" x14ac:dyDescent="0.2">
      <c r="A997" s="3">
        <f t="shared" ca="1" si="30"/>
        <v>44830</v>
      </c>
      <c r="B997" t="s">
        <v>36</v>
      </c>
      <c r="C997" t="str">
        <f t="shared" si="31"/>
        <v>Bologna</v>
      </c>
      <c r="D997" t="s">
        <v>19</v>
      </c>
      <c r="E997" t="s">
        <v>25</v>
      </c>
      <c r="F997">
        <v>21</v>
      </c>
      <c r="G997" s="10">
        <v>15</v>
      </c>
      <c r="H997" s="10">
        <v>315</v>
      </c>
    </row>
    <row r="998" spans="1:8" x14ac:dyDescent="0.2">
      <c r="A998" s="3">
        <f t="shared" ca="1" si="30"/>
        <v>44638</v>
      </c>
      <c r="B998" t="s">
        <v>33</v>
      </c>
      <c r="C998" t="str">
        <f t="shared" si="31"/>
        <v>Bologna</v>
      </c>
      <c r="D998" t="s">
        <v>30</v>
      </c>
      <c r="E998" t="s">
        <v>9</v>
      </c>
      <c r="F998">
        <v>44</v>
      </c>
      <c r="G998" s="10">
        <v>5</v>
      </c>
      <c r="H998" s="10">
        <v>220</v>
      </c>
    </row>
    <row r="999" spans="1:8" x14ac:dyDescent="0.2">
      <c r="A999" s="3">
        <f t="shared" ca="1" si="30"/>
        <v>44754</v>
      </c>
      <c r="B999" t="s">
        <v>10</v>
      </c>
      <c r="C999" t="str">
        <f t="shared" si="31"/>
        <v>Bologna</v>
      </c>
      <c r="D999" t="s">
        <v>31</v>
      </c>
      <c r="E999" t="s">
        <v>15</v>
      </c>
      <c r="F999">
        <v>1</v>
      </c>
      <c r="G999" s="10">
        <v>10</v>
      </c>
      <c r="H999" s="10">
        <v>10</v>
      </c>
    </row>
    <row r="1000" spans="1:8" x14ac:dyDescent="0.2">
      <c r="A1000" s="3">
        <f t="shared" ca="1" si="30"/>
        <v>44743</v>
      </c>
      <c r="B1000" t="s">
        <v>13</v>
      </c>
      <c r="C1000" t="str">
        <f t="shared" si="31"/>
        <v>Napoli</v>
      </c>
      <c r="D1000" t="s">
        <v>11</v>
      </c>
      <c r="E1000" t="s">
        <v>34</v>
      </c>
      <c r="F1000">
        <v>10</v>
      </c>
      <c r="G1000" s="10">
        <v>50</v>
      </c>
      <c r="H1000" s="10">
        <v>500</v>
      </c>
    </row>
    <row r="1001" spans="1:8" x14ac:dyDescent="0.2">
      <c r="H1001" s="10">
        <f>SUM(H1:H1000)</f>
        <v>394380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59A3-AEEB-4283-99AE-0145807AE781}">
  <dimension ref="A1:G11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0.1640625" customWidth="1"/>
    <col min="2" max="2" width="17" customWidth="1"/>
    <col min="3" max="3" width="22.1640625" customWidth="1"/>
    <col min="4" max="4" width="14.33203125" customWidth="1"/>
    <col min="5" max="5" width="19.1640625" customWidth="1"/>
    <col min="6" max="6" width="10.83203125" customWidth="1"/>
    <col min="7" max="7" width="15.33203125" customWidth="1"/>
  </cols>
  <sheetData>
    <row r="1" spans="1:7" x14ac:dyDescent="0.2">
      <c r="A1" s="11" t="s">
        <v>56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</row>
    <row r="2" spans="1:7" ht="16" x14ac:dyDescent="0.2">
      <c r="A2" s="12" t="s">
        <v>22</v>
      </c>
      <c r="B2" s="13">
        <v>31171</v>
      </c>
      <c r="C2" s="13">
        <v>41796</v>
      </c>
      <c r="D2" s="12" t="s">
        <v>55</v>
      </c>
      <c r="E2" s="14">
        <v>1676</v>
      </c>
      <c r="F2" s="15">
        <f ca="1">INT(YEARFRAC(B2,TODAY(),3))</f>
        <v>37</v>
      </c>
      <c r="G2" s="15">
        <f ca="1">INT(YEARFRAC(C2,TODAY(),3))</f>
        <v>8</v>
      </c>
    </row>
    <row r="3" spans="1:7" ht="16" x14ac:dyDescent="0.2">
      <c r="A3" s="16" t="s">
        <v>19</v>
      </c>
      <c r="B3" s="17">
        <v>35776</v>
      </c>
      <c r="C3" s="17">
        <v>43466</v>
      </c>
      <c r="D3" s="12" t="s">
        <v>55</v>
      </c>
      <c r="E3" s="18">
        <v>1252</v>
      </c>
      <c r="F3" s="15">
        <f t="shared" ref="F3:F11" ca="1" si="0">INT(YEARFRAC(B3,TODAY(),3))</f>
        <v>24</v>
      </c>
      <c r="G3" s="15">
        <f t="shared" ref="G3:G11" ca="1" si="1">INT(YEARFRAC(C3,TODAY(),3))</f>
        <v>3</v>
      </c>
    </row>
    <row r="4" spans="1:7" ht="16" x14ac:dyDescent="0.2">
      <c r="A4" s="16" t="s">
        <v>28</v>
      </c>
      <c r="B4" s="19">
        <v>30674</v>
      </c>
      <c r="C4" s="19">
        <v>39453</v>
      </c>
      <c r="D4" s="12" t="s">
        <v>55</v>
      </c>
      <c r="E4" s="20">
        <v>1650</v>
      </c>
      <c r="F4" s="15">
        <f t="shared" ca="1" si="0"/>
        <v>38</v>
      </c>
      <c r="G4" s="15">
        <f t="shared" ca="1" si="1"/>
        <v>14</v>
      </c>
    </row>
    <row r="5" spans="1:7" ht="16" x14ac:dyDescent="0.2">
      <c r="A5" s="16" t="s">
        <v>11</v>
      </c>
      <c r="B5" s="17">
        <v>32906</v>
      </c>
      <c r="C5" s="17">
        <v>43831</v>
      </c>
      <c r="D5" s="12" t="s">
        <v>55</v>
      </c>
      <c r="E5" s="18">
        <v>1250</v>
      </c>
      <c r="F5" s="15">
        <f t="shared" ca="1" si="0"/>
        <v>32</v>
      </c>
      <c r="G5" s="15">
        <f t="shared" ca="1" si="1"/>
        <v>2</v>
      </c>
    </row>
    <row r="6" spans="1:7" ht="16" x14ac:dyDescent="0.2">
      <c r="A6" s="12" t="s">
        <v>31</v>
      </c>
      <c r="B6" s="19">
        <v>20611</v>
      </c>
      <c r="C6" s="19">
        <v>31872</v>
      </c>
      <c r="D6" s="12" t="s">
        <v>55</v>
      </c>
      <c r="E6" s="20">
        <v>3680</v>
      </c>
      <c r="F6" s="15">
        <f t="shared" ca="1" si="0"/>
        <v>66</v>
      </c>
      <c r="G6" s="15">
        <f t="shared" ca="1" si="1"/>
        <v>35</v>
      </c>
    </row>
    <row r="7" spans="1:7" ht="16" x14ac:dyDescent="0.2">
      <c r="A7" s="16" t="s">
        <v>14</v>
      </c>
      <c r="B7" s="19">
        <v>31053</v>
      </c>
      <c r="C7" s="19">
        <v>40303</v>
      </c>
      <c r="D7" s="12" t="s">
        <v>55</v>
      </c>
      <c r="E7" s="20">
        <v>1623</v>
      </c>
      <c r="F7" s="15">
        <f t="shared" ca="1" si="0"/>
        <v>37</v>
      </c>
      <c r="G7" s="15">
        <f t="shared" ca="1" si="1"/>
        <v>12</v>
      </c>
    </row>
    <row r="8" spans="1:7" ht="16" x14ac:dyDescent="0.2">
      <c r="A8" s="16" t="s">
        <v>8</v>
      </c>
      <c r="B8" s="19">
        <v>33657</v>
      </c>
      <c r="C8" s="19">
        <v>40548</v>
      </c>
      <c r="D8" s="12" t="s">
        <v>55</v>
      </c>
      <c r="E8" s="20">
        <v>2584</v>
      </c>
      <c r="F8" s="15">
        <f t="shared" ca="1" si="0"/>
        <v>30</v>
      </c>
      <c r="G8" s="15">
        <f t="shared" ca="1" si="1"/>
        <v>11</v>
      </c>
    </row>
    <row r="9" spans="1:7" ht="16" x14ac:dyDescent="0.2">
      <c r="A9" s="16" t="s">
        <v>30</v>
      </c>
      <c r="B9" s="19">
        <v>34399</v>
      </c>
      <c r="C9" s="19">
        <v>43022</v>
      </c>
      <c r="D9" s="12" t="s">
        <v>55</v>
      </c>
      <c r="E9" s="20">
        <v>1280</v>
      </c>
      <c r="F9" s="15">
        <f t="shared" ca="1" si="0"/>
        <v>28</v>
      </c>
      <c r="G9" s="15">
        <f t="shared" ca="1" si="1"/>
        <v>5</v>
      </c>
    </row>
    <row r="10" spans="1:7" ht="16" x14ac:dyDescent="0.2">
      <c r="A10" s="12" t="s">
        <v>26</v>
      </c>
      <c r="B10" s="19">
        <v>22207</v>
      </c>
      <c r="C10" s="19">
        <v>35313</v>
      </c>
      <c r="D10" s="12" t="s">
        <v>55</v>
      </c>
      <c r="E10" s="20">
        <v>1750</v>
      </c>
      <c r="F10" s="15">
        <f t="shared" ca="1" si="0"/>
        <v>62</v>
      </c>
      <c r="G10" s="15">
        <f t="shared" ca="1" si="1"/>
        <v>26</v>
      </c>
    </row>
    <row r="11" spans="1:7" ht="16" x14ac:dyDescent="0.2">
      <c r="A11" s="16" t="s">
        <v>35</v>
      </c>
      <c r="B11" s="19">
        <f ca="1">RANDBETWEEN(DATE(1950,1,1),DATE(1991,12,31))</f>
        <v>18795</v>
      </c>
      <c r="C11" s="19">
        <v>41279</v>
      </c>
      <c r="D11" s="12" t="s">
        <v>55</v>
      </c>
      <c r="E11" s="20">
        <v>1476</v>
      </c>
      <c r="F11" s="15">
        <f t="shared" ca="1" si="0"/>
        <v>71</v>
      </c>
      <c r="G11" s="15">
        <f t="shared" ca="1" si="1"/>
        <v>9</v>
      </c>
    </row>
  </sheetData>
  <pageMargins left="0.7" right="0.7" top="0.75" bottom="0.75" header="0.3" footer="0.3"/>
</worksheet>
</file>

<file path=customUI/customUI14.xml><?xml version="1.0" encoding="utf-8"?>
<customUI xmlns="http://schemas.microsoft.com/office/2009/07/customui">
  <ribbon startFromScratch="false">
    <tabs>
      <tab id="customTab" label="Custom Tab">
        <group id="customGroup" label="Custom Group">
          <button id="testButton" label="Test Button" imageMso="_3DBevelPictureTopGallery" size="large" onAction="Callback"/>
          <checkBox id="check1" label="Checkbox"/>
          <editBox id="edit1" label="editBox"/>
          <toggleButton id="toggle1" label="toggleButton" imageMso="BevelTextGallery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U 0 F V V c J D 4 q O l A A A A 9 g A A A B I A H A B D b 2 5 m a W c v U G F j a 2 F n Z S 5 4 b W w g o h g A K K A U A A A A A A A A A A A A A A A A A A A A A A A A A A A A h Y + x D o I w G I R f h X S n L W V R 8 l M G J x N J T D T G t S k V G q A Y W i z v 5 u A j + Q p i F H V z v L v v k r v 7 9 Q b Z 2 D b B R f V W d y Z F E a Y o U E Z 2 h T Z l i g Z 3 C h c o 4 7 A V s h a l C i b Y 2 G S 0 O k W V c + e E E O 8 9 9 j H u + p I w S i N y z D c 7 W a l W h N p Y J 4 x U 6 N M q / r c Q h 8 N r D G c 4 o k s c U 4 Y p k N m E X J s v w K a 9 z / T H h N X Q u K F X X L t w v Q c y S y D v D / w B U E s D B B Q A A g A I A F N B V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Q V V V f Z 6 u r V k B A A B d A g A A E w A c A E Z v c m 1 1 b G F z L 1 N l Y 3 R p b 2 4 x L m 0 g o h g A K K A U A A A A A A A A A A A A A A A A A A A A A A A A A A A A h Z B d S 8 M w F I b v C / 0 P I b v p I B Y 2 d B e O X s i q 6 I V O 2 b x a Z W T t a X c w T U p y O t z G / r v Z h z g Y Y m 5 y c p 7 z 8 b 5 x k B M a z S b H u z c M g z B w S 2 m h Y B 1 O c g F K y a s C G 9 A F a E L O E q a A w o D 5 M 7 Z Y o Q a f G r l V n J q 8 r X 1 N 9 I A K 4 p H R 5 B 8 u 4 q P b 7 N 2 B d Z m S u r T Z W E N q c Q V Z C u 6 T T J N V 2 D p o G s g u t 8 W 5 W / G u m K W g s E Y C m 3 D B B R s Z 1 d b a J Q P B 7 n V u C t R V 0 u v f 9 A V 7 a w 3 B h N Y K k t 8 w f j E a P r r i K L r D n 7 w y R 3 L j / S K T a i M J W I F M e V F K m b 3 D q V z 4 t l d r a j / j E W T h 5 U c n t 4 L N T u B O q U k u l b Q u I d u e b 3 j 2 m k r M J R l G 2 J y N n F q p X W l s f b Q w X T f g o n 8 V i e 2 W Q 9 3 M t Q + Z r x 1 c x / v O n W B b X q J 1 N N e y B s / I Z x n B F x 2 Q k n + R a v + / 9 i K 9 Q E v L e e G 3 / 6 B 9 f E B L t H B J d t 0 w Q P 2 X 6 + E 3 U E s B A i 0 A F A A C A A g A U 0 F V V c J D 4 q O l A A A A 9 g A A A B I A A A A A A A A A A A A A A A A A A A A A A E N v b m Z p Z y 9 Q Y W N r Y W d l L n h t b F B L A Q I t A B Q A A g A I A F N B V V U P y u m r p A A A A O k A A A A T A A A A A A A A A A A A A A A A A P E A A A B b Q 2 9 u d G V u d F 9 U e X B l c 1 0 u e G 1 s U E s B A i 0 A F A A C A A g A U 0 F V V X 2 e r q 1 Z A Q A A X Q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s A A A A A A A C p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V s b G E t Z G l w Z W 5 k Z W 5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F U M D Y 6 M D I 6 N T Y u N T c x N j M 4 M 1 o i I C 8 + P E V u d H J 5 I F R 5 c G U 9 I k Z p b G x D b 2 x 1 b W 5 U e X B l c y I g V m F s d W U 9 I n N B d 1 l H Q m d r S i I g L z 4 8 R W 5 0 c n k g V H l w Z T 0 i R m l s b E N v b H V t b k 5 h b W V z I i B W Y W x 1 Z T 0 i c 1 s m c X V v d D t l b X B f b m 8 m c X V v d D s s J n F 1 b 3 Q 7 Z m l y c 3 R f b m F t Z S Z x d W 9 0 O y w m c X V v d D t s Y X N 0 X 2 5 h b W U m c X V v d D s s J n F 1 b 3 Q 7 Z 2 V u Z G V y J n F 1 b 3 Q 7 L C Z x d W 9 0 O 2 J p c n R o X 2 R h d G U m c X V v d D s s J n F 1 b 3 Q 7 a G l y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Z W x s Y S 1 k a X B l b m R l b n R p L 0 F 1 d G 9 S Z W 1 v d m V k Q 2 9 s d W 1 u c z E u e 2 V t c F 9 u b y w w f S Z x d W 9 0 O y w m c X V v d D t T Z W N 0 a W 9 u M S 9 0 Y W J l b G x h L W R p c G V u Z G V u d G k v Q X V 0 b 1 J l b W 9 2 Z W R D b 2 x 1 b W 5 z M S 5 7 Z m l y c 3 R f b m F t Z S w x f S Z x d W 9 0 O y w m c X V v d D t T Z W N 0 a W 9 u M S 9 0 Y W J l b G x h L W R p c G V u Z G V u d G k v Q X V 0 b 1 J l b W 9 2 Z W R D b 2 x 1 b W 5 z M S 5 7 b G F z d F 9 u Y W 1 l L D J 9 J n F 1 b 3 Q 7 L C Z x d W 9 0 O 1 N l Y 3 R p b 2 4 x L 3 R h Y m V s b G E t Z G l w Z W 5 k Z W 5 0 a S 9 B d X R v U m V t b 3 Z l Z E N v b H V t b n M x L n t n Z W 5 k Z X I s M 3 0 m c X V v d D s s J n F 1 b 3 Q 7 U 2 V j d G l v b j E v d G F i Z W x s Y S 1 k a X B l b m R l b n R p L 0 F 1 d G 9 S Z W 1 v d m V k Q 2 9 s d W 1 u c z E u e 2 J p c n R o X 2 R h d G U s N H 0 m c X V v d D s s J n F 1 b 3 Q 7 U 2 V j d G l v b j E v d G F i Z W x s Y S 1 k a X B l b m R l b n R p L 0 F 1 d G 9 S Z W 1 v d m V k Q 2 9 s d W 1 u c z E u e 2 h p c m V f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Y W J l b G x h L W R p c G V u Z G V u d G k v Q X V 0 b 1 J l b W 9 2 Z W R D b 2 x 1 b W 5 z M S 5 7 Z W 1 w X 2 5 v L D B 9 J n F 1 b 3 Q 7 L C Z x d W 9 0 O 1 N l Y 3 R p b 2 4 x L 3 R h Y m V s b G E t Z G l w Z W 5 k Z W 5 0 a S 9 B d X R v U m V t b 3 Z l Z E N v b H V t b n M x L n t m a X J z d F 9 u Y W 1 l L D F 9 J n F 1 b 3 Q 7 L C Z x d W 9 0 O 1 N l Y 3 R p b 2 4 x L 3 R h Y m V s b G E t Z G l w Z W 5 k Z W 5 0 a S 9 B d X R v U m V t b 3 Z l Z E N v b H V t b n M x L n t s Y X N 0 X 2 5 h b W U s M n 0 m c X V v d D s s J n F 1 b 3 Q 7 U 2 V j d G l v b j E v d G F i Z W x s Y S 1 k a X B l b m R l b n R p L 0 F 1 d G 9 S Z W 1 v d m V k Q 2 9 s d W 1 u c z E u e 2 d l b m R l c i w z f S Z x d W 9 0 O y w m c X V v d D t T Z W N 0 a W 9 u M S 9 0 Y W J l b G x h L W R p c G V u Z G V u d G k v Q X V 0 b 1 J l b W 9 2 Z W R D b 2 x 1 b W 5 z M S 5 7 Y m l y d G h f Z G F 0 Z S w 0 f S Z x d W 9 0 O y w m c X V v d D t T Z W N 0 a W 9 u M S 9 0 Y W J l b G x h L W R p c G V u Z G V u d G k v Q X V 0 b 1 J l b W 9 2 Z W R D b 2 x 1 b W 5 z M S 5 7 a G l y Z V 9 k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l b G x h L W R p c G V u Z G V u d G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V s b G E t Z G l w Z W 5 k Z W 5 0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l b G x h L W R p c G V u Z G V u d G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k Z 1 e b R u g U 2 G Z Y c E 2 w 5 J U g A A A A A C A A A A A A A Q Z g A A A A E A A C A A A A D y j g F 3 u e Y w 6 0 o / s E t f 6 D E t I A 4 a / m / b i y h D j E T o T 3 r s v Q A A A A A O g A A A A A I A A C A A A A C I A g I H T Y Z j S n x H f C t 9 D U l l 2 K 4 o a + / B b K x u 8 s t Q t 1 q y f F A A A A B K r K b p P U S t y W Y B o t N X U b W I k W V t o F c u k 6 c U k 5 O J 2 S D 7 f z W p 4 s c P 3 9 k L 2 S R r 3 B L q o 5 t Q t 4 1 y g p 4 / A Z L M c B T e M S c b I l p s q + E S 9 B 9 v x / Z p X z / t e 0 A A A A A K F k n 4 e n F O a s 9 z u s M O + c E Y U k D h N F c U 2 a B b + 3 h x S x D g d K i K A d O h 4 S l k G n T a 1 9 1 g V 7 b R T B p c 9 7 9 d 6 V 7 O 5 8 + U n u i C < / D a t a M a s h u p > 
</file>

<file path=customXml/itemProps1.xml><?xml version="1.0" encoding="utf-8"?>
<ds:datastoreItem xmlns:ds="http://schemas.openxmlformats.org/officeDocument/2006/customXml" ds:itemID="{D7050E15-729D-4D39-AB85-A034ECBEB5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13</vt:i4>
      </vt:variant>
      <vt:variant>
        <vt:lpstr>Intervalli denominati</vt:lpstr>
      </vt:variant>
      <vt:variant>
        <vt:i4>2</vt:i4>
      </vt:variant>
    </vt:vector>
  </HeadingPairs>
  <TitlesOfParts>
    <vt:vector size="15" baseType="lpstr">
      <vt:lpstr>Dashboard</vt:lpstr>
      <vt:lpstr>Foglio10</vt:lpstr>
      <vt:lpstr>Data-salary</vt:lpstr>
      <vt:lpstr>Pivot.tot-income</vt:lpstr>
      <vt:lpstr>Pivot-cities</vt:lpstr>
      <vt:lpstr>Pivot-tot-product-sales</vt:lpstr>
      <vt:lpstr>Pivot-quantity</vt:lpstr>
      <vt:lpstr>Datataset</vt:lpstr>
      <vt:lpstr>Dataset-Rep</vt:lpstr>
      <vt:lpstr>esercizio1</vt:lpstr>
      <vt:lpstr>esercizio2</vt:lpstr>
      <vt:lpstr>esercizio2-sfida</vt:lpstr>
      <vt:lpstr>esercizio3</vt:lpstr>
      <vt:lpstr>Dashboard!Area_stampa</vt:lpstr>
      <vt:lpstr>Dataset1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</dc:creator>
  <cp:lastModifiedBy>Microsoft Office User</cp:lastModifiedBy>
  <dcterms:created xsi:type="dcterms:W3CDTF">2017-12-14T06:37:56Z</dcterms:created>
  <dcterms:modified xsi:type="dcterms:W3CDTF">2022-10-21T13:44:15Z</dcterms:modified>
</cp:coreProperties>
</file>