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4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Ex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Documents/GitHub/epicode-data-analyst/Week4/Day3/"/>
    </mc:Choice>
  </mc:AlternateContent>
  <xr:revisionPtr revIDLastSave="0" documentId="13_ncr:1_{E601CE3D-093E-B540-833E-253D1E731175}" xr6:coauthVersionLast="47" xr6:coauthVersionMax="47" xr10:uidLastSave="{00000000-0000-0000-0000-000000000000}"/>
  <bookViews>
    <workbookView xWindow="-7220" yWindow="-21100" windowWidth="38400" windowHeight="21100" activeTab="4" xr2:uid="{6FC7AB22-6FD2-5A40-B0D5-4BC69E646FF4}"/>
  </bookViews>
  <sheets>
    <sheet name="Foglio1" sheetId="1" r:id="rId1"/>
    <sheet name="correlazione" sheetId="3" r:id="rId2"/>
    <sheet name="Tabelle" sheetId="2" r:id="rId3"/>
    <sheet name="Grafici" sheetId="5" r:id="rId4"/>
    <sheet name="Foglio6" sheetId="7" r:id="rId5"/>
  </sheets>
  <definedNames>
    <definedName name="_xlnm._FilterDatabase" localSheetId="2" hidden="1">Tabelle!$L$1:$N$29</definedName>
    <definedName name="_xlchart.v1.0" hidden="1">Tabelle!$M$1</definedName>
    <definedName name="_xlchart.v1.1" hidden="1">Tabelle!$M$2:$M$29</definedName>
    <definedName name="_xlchart.v1.10" hidden="1">Tabelle!$L$2:$L$29</definedName>
    <definedName name="_xlchart.v1.11" hidden="1">Tabelle!$M$1</definedName>
    <definedName name="_xlchart.v1.12" hidden="1">Tabelle!$M$2:$M$29</definedName>
    <definedName name="_xlchart.v1.13" hidden="1">Tabelle!$N$1</definedName>
    <definedName name="_xlchart.v1.14" hidden="1">Tabelle!$N$2:$N$29</definedName>
    <definedName name="_xlchart.v1.15" hidden="1">Tabelle!$M$2:$M$29</definedName>
    <definedName name="_xlchart.v1.16" hidden="1">Tabelle!$N$1</definedName>
    <definedName name="_xlchart.v1.17" hidden="1">Tabelle!$N$2:$N$29</definedName>
    <definedName name="_xlchart.v1.18" hidden="1">Tabelle!$M$2:$M$29</definedName>
    <definedName name="_xlchart.v1.19" hidden="1">Tabelle!$N$1</definedName>
    <definedName name="_xlchart.v1.2" hidden="1">Tabelle!$N$1</definedName>
    <definedName name="_xlchart.v1.20" hidden="1">Tabelle!$N$2:$N$29</definedName>
    <definedName name="_xlchart.v1.21" hidden="1">Tabelle!$L$2:$L$29</definedName>
    <definedName name="_xlchart.v1.22" hidden="1">Tabelle!$M$1</definedName>
    <definedName name="_xlchart.v1.23" hidden="1">Tabelle!$M$2:$M$29</definedName>
    <definedName name="_xlchart.v1.24" hidden="1">Tabelle!$N$1</definedName>
    <definedName name="_xlchart.v1.25" hidden="1">Tabelle!$N$2:$N$29</definedName>
    <definedName name="_xlchart.v1.26" hidden="1">Tabelle!$L$2:$L$29</definedName>
    <definedName name="_xlchart.v1.27" hidden="1">Tabelle!$M$1</definedName>
    <definedName name="_xlchart.v1.28" hidden="1">Tabelle!$M$2:$M$29</definedName>
    <definedName name="_xlchart.v1.29" hidden="1">Tabelle!$N$1</definedName>
    <definedName name="_xlchart.v1.3" hidden="1">Tabelle!$N$2:$N$29</definedName>
    <definedName name="_xlchart.v1.30" hidden="1">Tabelle!$N$2:$N$29</definedName>
    <definedName name="_xlchart.v1.31" hidden="1">Tabelle!$M$2:$M$29</definedName>
    <definedName name="_xlchart.v1.32" hidden="1">Tabelle!$N$1</definedName>
    <definedName name="_xlchart.v1.33" hidden="1">Tabelle!$N$2:$N$29</definedName>
    <definedName name="_xlchart.v1.34" hidden="1">Tabelle!$M$1</definedName>
    <definedName name="_xlchart.v1.35" hidden="1">Tabelle!$M$2:$M$29</definedName>
    <definedName name="_xlchart.v1.36" hidden="1">Tabelle!$N$1</definedName>
    <definedName name="_xlchart.v1.37" hidden="1">Tabelle!$N$2:$N$29</definedName>
    <definedName name="_xlchart.v1.38" hidden="1">Tabelle!$M$1</definedName>
    <definedName name="_xlchart.v1.39" hidden="1">Tabelle!$M$2:$M$29</definedName>
    <definedName name="_xlchart.v1.4" hidden="1">Tabelle!$M$1</definedName>
    <definedName name="_xlchart.v1.40" hidden="1">Tabelle!$N$1</definedName>
    <definedName name="_xlchart.v1.41" hidden="1">Tabelle!$N$2:$N$29</definedName>
    <definedName name="_xlchart.v1.42" hidden="1">Tabelle!$L$2:$L$29</definedName>
    <definedName name="_xlchart.v1.43" hidden="1">Tabelle!$M$1</definedName>
    <definedName name="_xlchart.v1.44" hidden="1">Tabelle!$M$2:$M$29</definedName>
    <definedName name="_xlchart.v1.45" hidden="1">Tabelle!$N$1</definedName>
    <definedName name="_xlchart.v1.46" hidden="1">Tabelle!$N$2:$N$29</definedName>
    <definedName name="_xlchart.v1.47" hidden="1">Tabelle!$M$2:$M$29</definedName>
    <definedName name="_xlchart.v1.48" hidden="1">Tabelle!$N$1</definedName>
    <definedName name="_xlchart.v1.49" hidden="1">Tabelle!$N$2:$N$29</definedName>
    <definedName name="_xlchart.v1.5" hidden="1">Tabelle!$M$2:$M$29</definedName>
    <definedName name="_xlchart.v1.50" hidden="1">Tabelle!$A$42:$A$53</definedName>
    <definedName name="_xlchart.v1.51" hidden="1">Tabelle!$B$41</definedName>
    <definedName name="_xlchart.v1.52" hidden="1">Tabelle!$B$42:$B$53</definedName>
    <definedName name="_xlchart.v1.53" hidden="1">Tabelle!$C$41</definedName>
    <definedName name="_xlchart.v1.54" hidden="1">Tabelle!$C$42:$C$53</definedName>
    <definedName name="_xlchart.v1.55" hidden="1">Tabelle!$N$1</definedName>
    <definedName name="_xlchart.v1.56" hidden="1">Tabelle!$N$2:$N$29</definedName>
    <definedName name="_xlchart.v1.6" hidden="1">Tabelle!$N$1</definedName>
    <definedName name="_xlchart.v1.61" hidden="1">Tabelle!$N$1</definedName>
    <definedName name="_xlchart.v1.62" hidden="1">Tabelle!$N$2:$N$29</definedName>
    <definedName name="_xlchart.v1.63" hidden="1">Tabelle!$N$1</definedName>
    <definedName name="_xlchart.v1.64" hidden="1">Tabelle!$N$2:$N$29</definedName>
    <definedName name="_xlchart.v1.65" hidden="1">Tabelle!$N$1</definedName>
    <definedName name="_xlchart.v1.66" hidden="1">Tabelle!$N$2:$N$29</definedName>
    <definedName name="_xlchart.v1.67" hidden="1">Tabelle!$M$1</definedName>
    <definedName name="_xlchart.v1.68" hidden="1">Tabelle!$M$2:$M$29</definedName>
    <definedName name="_xlchart.v1.69" hidden="1">Tabelle!$N$1</definedName>
    <definedName name="_xlchart.v1.7" hidden="1">Tabelle!$N$2:$N$29</definedName>
    <definedName name="_xlchart.v1.70" hidden="1">Tabelle!$N$2:$N$29</definedName>
    <definedName name="_xlchart.v1.71" hidden="1">Tabelle!$N$1</definedName>
    <definedName name="_xlchart.v1.72" hidden="1">Tabelle!$N$2:$N$29</definedName>
    <definedName name="_xlchart.v1.73" hidden="1">Tabelle!$M$1</definedName>
    <definedName name="_xlchart.v1.74" hidden="1">Tabelle!$M$2:$M$29</definedName>
    <definedName name="_xlchart.v1.75" hidden="1">Tabelle!$N$1</definedName>
    <definedName name="_xlchart.v1.76" hidden="1">Tabelle!$N$2:$N$29</definedName>
    <definedName name="_xlchart.v1.77" hidden="1">Tabelle!$N$1</definedName>
    <definedName name="_xlchart.v1.78" hidden="1">Tabelle!$N$2:$N$29</definedName>
    <definedName name="_xlchart.v1.79" hidden="1">Tabelle!$M$1</definedName>
    <definedName name="_xlchart.v1.8" hidden="1">Tabelle!$O$1</definedName>
    <definedName name="_xlchart.v1.80" hidden="1">Tabelle!$M$2:$M$29</definedName>
    <definedName name="_xlchart.v1.9" hidden="1">Tabelle!$O$2:$O$29</definedName>
    <definedName name="_xlchart.v5.57" hidden="1">Tabelle!$G$1:$H$1</definedName>
    <definedName name="_xlchart.v5.58" hidden="1">Tabelle!$G$2:$H$5</definedName>
    <definedName name="_xlchart.v5.59" hidden="1">Tabelle!$I$1</definedName>
    <definedName name="_xlchart.v5.60" hidden="1">Tabelle!$I$2:$I$5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2" l="1"/>
  <c r="D44" i="2"/>
  <c r="D45" i="2"/>
  <c r="D46" i="2"/>
  <c r="D47" i="2"/>
  <c r="D48" i="2"/>
  <c r="D49" i="2"/>
  <c r="D50" i="2"/>
  <c r="D51" i="2"/>
  <c r="D52" i="2"/>
  <c r="D53" i="2"/>
  <c r="D42" i="2"/>
  <c r="C54" i="2"/>
  <c r="B54" i="2"/>
  <c r="D54" i="2" s="1"/>
  <c r="Q5" i="2" l="1"/>
  <c r="Q4" i="2"/>
  <c r="Q3" i="2"/>
  <c r="Q2" i="2"/>
  <c r="J76" i="1" l="1"/>
  <c r="J77" i="1"/>
  <c r="J78" i="1"/>
  <c r="I78" i="1"/>
  <c r="I77" i="1"/>
  <c r="I76" i="1"/>
  <c r="A77" i="1" a="1"/>
  <c r="A77" i="1" s="1"/>
  <c r="A74" i="1"/>
  <c r="A71" i="1"/>
  <c r="A68" i="1"/>
  <c r="A67" i="1"/>
  <c r="G62" i="1"/>
  <c r="G61" i="1"/>
  <c r="G40" i="1"/>
  <c r="G29" i="1"/>
  <c r="E11" i="1"/>
  <c r="E12" i="1"/>
  <c r="E13" i="1"/>
  <c r="E14" i="1"/>
  <c r="E15" i="1"/>
  <c r="E16" i="1"/>
  <c r="E17" i="1"/>
  <c r="E18" i="1"/>
  <c r="E20" i="1"/>
  <c r="E19" i="1"/>
  <c r="D3" i="1"/>
  <c r="F3" i="1" s="1"/>
  <c r="D4" i="1"/>
  <c r="F4" i="1" s="1"/>
  <c r="D2" i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<sst xmlns="http://schemas.openxmlformats.org/spreadsheetml/2006/main" count="230" uniqueCount="136">
  <si>
    <t>Oggetto</t>
  </si>
  <si>
    <t xml:space="preserve">Prezzo </t>
  </si>
  <si>
    <t>Quantita</t>
  </si>
  <si>
    <t>venduto</t>
  </si>
  <si>
    <t>formula</t>
  </si>
  <si>
    <t>iva esclusa</t>
  </si>
  <si>
    <t>iva</t>
  </si>
  <si>
    <t>id_01</t>
  </si>
  <si>
    <t>id_02</t>
  </si>
  <si>
    <t>id_03</t>
  </si>
  <si>
    <t>Nome</t>
  </si>
  <si>
    <t>eta</t>
  </si>
  <si>
    <t>settore</t>
  </si>
  <si>
    <t>incentivo</t>
  </si>
  <si>
    <t>Produzione</t>
  </si>
  <si>
    <t>Commerciale</t>
  </si>
  <si>
    <t>anni di servizio</t>
  </si>
  <si>
    <t>giovanni</t>
  </si>
  <si>
    <t>michele</t>
  </si>
  <si>
    <t>rosario</t>
  </si>
  <si>
    <t>giuseppe</t>
  </si>
  <si>
    <t>giordano</t>
  </si>
  <si>
    <t>maria</t>
  </si>
  <si>
    <t>mara</t>
  </si>
  <si>
    <t>Operatore E. =SE(E(B18&gt;10;D18="Produzione");500;100)</t>
  </si>
  <si>
    <t>CALCOLA FATTURATO COMPLESSIVO</t>
  </si>
  <si>
    <t>SETTORE</t>
  </si>
  <si>
    <t>FATTURATO</t>
  </si>
  <si>
    <t>REGIONE</t>
  </si>
  <si>
    <t>friuli</t>
  </si>
  <si>
    <t>lombardia</t>
  </si>
  <si>
    <t>Venditore</t>
  </si>
  <si>
    <t>rossi</t>
  </si>
  <si>
    <t>verdi</t>
  </si>
  <si>
    <t>bianchi</t>
  </si>
  <si>
    <t>neri</t>
  </si>
  <si>
    <t>veneto</t>
  </si>
  <si>
    <t>campania</t>
  </si>
  <si>
    <t>cancelleria</t>
  </si>
  <si>
    <t>informatica</t>
  </si>
  <si>
    <t>Totale</t>
  </si>
  <si>
    <t>Operatore SOMMA.SE =SOMMA.SE(B26:B32;"Rossi";E26:E32)</t>
  </si>
  <si>
    <t>Categoria prodotto</t>
  </si>
  <si>
    <t>codice</t>
  </si>
  <si>
    <t>modello</t>
  </si>
  <si>
    <t>prezzo</t>
  </si>
  <si>
    <t>giacche</t>
  </si>
  <si>
    <t>pantaloni</t>
  </si>
  <si>
    <t>a3</t>
  </si>
  <si>
    <t>a4</t>
  </si>
  <si>
    <t>a5</t>
  </si>
  <si>
    <t>a6</t>
  </si>
  <si>
    <t xml:space="preserve">mono </t>
  </si>
  <si>
    <t>evol</t>
  </si>
  <si>
    <t>router</t>
  </si>
  <si>
    <t>focus</t>
  </si>
  <si>
    <t>Indice e confronta = INDICE(B58:E61;CONFRONTA(C58;C58:C61;0);1)</t>
  </si>
  <si>
    <t>piumino</t>
  </si>
  <si>
    <t>solzione con matrice</t>
  </si>
  <si>
    <t>soluzione con colonna</t>
  </si>
  <si>
    <t>Indice e confronta = INDICE(B60:B63;CONFRONTA(E62;E60:E63;0))</t>
  </si>
  <si>
    <t>festività</t>
  </si>
  <si>
    <t>data attuale</t>
  </si>
  <si>
    <t>numero settimana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</si>
  <si>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</si>
  <si>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</si>
  <si>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</si>
  <si>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</si>
  <si>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</si>
  <si>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</si>
  <si>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</si>
  <si>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</si>
  <si>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</si>
  <si>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</si>
  <si>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</si>
  <si>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</si>
  <si>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Mese</t>
  </si>
  <si>
    <t>Agenzia Alfa</t>
  </si>
  <si>
    <t>Agenzia Beta</t>
  </si>
  <si>
    <t>Colonna 1</t>
  </si>
  <si>
    <t>Colonna 2</t>
  </si>
  <si>
    <t>Anni</t>
  </si>
  <si>
    <t>ISTOGRAMMI</t>
  </si>
  <si>
    <t>A LINEE</t>
  </si>
  <si>
    <t>GRAFICI A TORTA</t>
  </si>
  <si>
    <t>Agenzie</t>
  </si>
  <si>
    <t>alfa</t>
  </si>
  <si>
    <t>beta</t>
  </si>
  <si>
    <t>gamma</t>
  </si>
  <si>
    <t>delta</t>
  </si>
  <si>
    <t>epsilon</t>
  </si>
  <si>
    <t>utile netto</t>
  </si>
  <si>
    <t>Regione</t>
  </si>
  <si>
    <t>Piemonte</t>
  </si>
  <si>
    <t>Veneto</t>
  </si>
  <si>
    <t>Lombardia</t>
  </si>
  <si>
    <t>Sicilia</t>
  </si>
  <si>
    <t>Milano</t>
  </si>
  <si>
    <t>Monza</t>
  </si>
  <si>
    <t>Como</t>
  </si>
  <si>
    <t>Bergamo</t>
  </si>
  <si>
    <t>Cognome</t>
  </si>
  <si>
    <t>Età</t>
  </si>
  <si>
    <t>Anz_lavoro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</si>
  <si>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</si>
  <si>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</si>
  <si>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</si>
  <si>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</si>
  <si>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</si>
  <si>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</si>
  <si>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</si>
  <si>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</si>
  <si>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</si>
  <si>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</si>
  <si>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</si>
  <si>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</si>
  <si>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</si>
  <si>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</si>
  <si>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</si>
  <si>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</si>
  <si>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</si>
  <si>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</si>
  <si>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</si>
  <si>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</si>
  <si>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</si>
  <si>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</si>
  <si>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</si>
  <si>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</si>
  <si>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</si>
  <si>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</si>
  <si>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</si>
  <si>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</si>
  <si>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Max</t>
  </si>
  <si>
    <t>Min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</si>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</sst>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\ &quot;€&quot;"/>
    <numFmt numFmtId="169" formatCode="#,##0\ &quot;€&quot;"/>
    <numFmt numFmtId="170" formatCode="_-[$€-2]\ * #,##0.00_-;\-[$€-2]\ * #,##0.00_-;_-[$€-2]\ * &quot;-&quot;??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0"/>
      <name val="Calibri (Corpo)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0" fontId="8" fillId="0" borderId="0" applyFont="0" applyFill="0" applyBorder="0" applyAlignment="0" applyProtection="0"/>
  </cellStyleXfs>
  <cellXfs count="40">
    <xf numFmtId="0" fontId="0" fillId="0" borderId="0" xfId="0"/>
    <xf numFmtId="166" fontId="0" fillId="0" borderId="0" xfId="0" applyNumberFormat="1"/>
    <xf numFmtId="9" fontId="0" fillId="0" borderId="0" xfId="1" applyFont="1"/>
    <xf numFmtId="0" fontId="0" fillId="0" borderId="0" xfId="0" applyNumberFormat="1"/>
    <xf numFmtId="0" fontId="3" fillId="0" borderId="0" xfId="0" applyFont="1"/>
    <xf numFmtId="166" fontId="4" fillId="0" borderId="0" xfId="0" applyNumberFormat="1" applyFont="1"/>
    <xf numFmtId="14" fontId="0" fillId="0" borderId="0" xfId="0" applyNumberFormat="1"/>
    <xf numFmtId="2" fontId="0" fillId="0" borderId="0" xfId="0" applyNumberFormat="1"/>
    <xf numFmtId="169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4" xfId="0" applyBorder="1"/>
    <xf numFmtId="169" fontId="0" fillId="0" borderId="4" xfId="0" applyNumberFormat="1" applyBorder="1"/>
    <xf numFmtId="0" fontId="0" fillId="2" borderId="4" xfId="0" applyFill="1" applyBorder="1"/>
    <xf numFmtId="0" fontId="2" fillId="2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</cellXfs>
  <cellStyles count="3">
    <cellStyle name="Euro" xfId="2" xr:uid="{583A5450-9AAA-134D-B1A5-13D8C0E517C4}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Tabelle!$B$41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Tabelle!$A$42:$A$53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Tabelle!$B$42:$B$53</c:f>
              <c:numCache>
                <c:formatCode>#,##0\ "€"</c:formatCode>
                <c:ptCount val="12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  <c:pt idx="7">
                  <c:v>27500</c:v>
                </c:pt>
                <c:pt idx="8">
                  <c:v>26500</c:v>
                </c:pt>
                <c:pt idx="9">
                  <c:v>25500</c:v>
                </c:pt>
                <c:pt idx="10">
                  <c:v>24500</c:v>
                </c:pt>
                <c:pt idx="11">
                  <c:v>23500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F-2D4D-80B4-C9076C3A7B5A}"/>
            </c:ext>
          </c:extLst>
        </c:ser>
        <c:ser>
          <c:idx val="1"/>
          <c:order val="1"/>
          <c:tx>
            <c:strRef>
              <c:f>Tabelle!$C$41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Tabelle!$A$42:$A$53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Tabelle!$C$42:$C$53</c:f>
              <c:numCache>
                <c:formatCode>#,##0\ "€"</c:formatCode>
                <c:ptCount val="12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  <c:pt idx="7">
                  <c:v>28700</c:v>
                </c:pt>
                <c:pt idx="8">
                  <c:v>30440</c:v>
                </c:pt>
                <c:pt idx="9">
                  <c:v>32180</c:v>
                </c:pt>
                <c:pt idx="10">
                  <c:v>33920</c:v>
                </c:pt>
                <c:pt idx="11">
                  <c:v>35660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F-2D4D-80B4-C9076C3A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6021071"/>
        <c:axId val="715676671"/>
      </c:barChart>
      <c:catAx>
        <c:axId val="71602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5676671"/>
        <c:crosses val="autoZero"/>
        <c:auto val="1"/>
        <c:lblAlgn val="ctr"/>
        <c:lblOffset val="100"/>
        <c:noMultiLvlLbl val="0"/>
      </c:catAx>
      <c:valAx>
        <c:axId val="7156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602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Tabelle!$B$41:$C$41</c:f>
              <c:strCache>
                <c:ptCount val="2"/>
                <c:pt idx="0">
                  <c:v>Agenzia Alfa</c:v>
                </c:pt>
                <c:pt idx="1">
                  <c:v>Agenzia Beta</c:v>
                </c:pt>
              </c:strCache>
            </c:strRef>
          </c:cat>
          <c:val>
            <c:numRef>
              <c:f>Tabelle!$B$54:$C$54</c:f>
              <c:numCache>
                <c:formatCode>#,##0\ "€"</c:formatCode>
                <c:ptCount val="2"/>
                <c:pt idx="0">
                  <c:v>344500</c:v>
                </c:pt>
                <c:pt idx="1">
                  <c:v>322250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9-F54F-AAC4-E6FE0CDB74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6-664D-AD56-3BA3331C23DE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6-664D-AD56-3BA3331C2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4043776"/>
        <c:axId val="384288848"/>
        <c:axId val="0"/>
      </c:bar3DChart>
      <c:catAx>
        <c:axId val="38404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88848"/>
        <c:crosses val="autoZero"/>
        <c:auto val="1"/>
        <c:lblAlgn val="ctr"/>
        <c:lblOffset val="100"/>
        <c:noMultiLvlLbl val="0"/>
      </c:catAx>
      <c:valAx>
        <c:axId val="3842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0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9-4F4C-B358-C9F294957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579375"/>
        <c:axId val="594379023"/>
      </c:barChart>
      <c:catAx>
        <c:axId val="59357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4379023"/>
        <c:crosses val="autoZero"/>
        <c:auto val="1"/>
        <c:lblAlgn val="ctr"/>
        <c:lblOffset val="100"/>
        <c:noMultiLvlLbl val="0"/>
      </c:catAx>
      <c:valAx>
        <c:axId val="5943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57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8-FF4C-B959-62C10A6630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318160"/>
        <c:axId val="89151391"/>
      </c:barChart>
      <c:catAx>
        <c:axId val="5703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51391"/>
        <c:crosses val="autoZero"/>
        <c:auto val="1"/>
        <c:lblAlgn val="ctr"/>
        <c:lblOffset val="100"/>
        <c:noMultiLvlLbl val="0"/>
      </c:catAx>
      <c:valAx>
        <c:axId val="891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31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FATTURATO ANNUO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F-E845-8659-871DEDA66FDB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F-E845-8659-871DEDA66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868304"/>
        <c:axId val="1917894272"/>
      </c:lineChart>
      <c:catAx>
        <c:axId val="191786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894272"/>
        <c:crosses val="autoZero"/>
        <c:auto val="1"/>
        <c:lblAlgn val="ctr"/>
        <c:lblOffset val="100"/>
        <c:noMultiLvlLbl val="0"/>
      </c:catAx>
      <c:valAx>
        <c:axId val="19178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86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F-5349-BFF1-D58336626331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F-5349-BFF1-D58336626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941440"/>
        <c:axId val="1917968800"/>
      </c:lineChart>
      <c:catAx>
        <c:axId val="19179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968800"/>
        <c:crosses val="autoZero"/>
        <c:auto val="1"/>
        <c:lblAlgn val="ctr"/>
        <c:lblOffset val="100"/>
        <c:noMultiLvlLbl val="0"/>
      </c:catAx>
      <c:valAx>
        <c:axId val="1917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9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ANNUALE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F-3E4A-AD32-049970124B64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F-3E4A-AD32-04997012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222848"/>
        <c:axId val="1841347728"/>
      </c:barChart>
      <c:catAx>
        <c:axId val="3842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347728"/>
        <c:crosses val="autoZero"/>
        <c:auto val="1"/>
        <c:lblAlgn val="ctr"/>
        <c:lblOffset val="100"/>
        <c:noMultiLvlLbl val="0"/>
      </c:catAx>
      <c:valAx>
        <c:axId val="1841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A-FC48-A70F-E96A8276B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2431"/>
        <c:axId val="1582758624"/>
      </c:lineChart>
      <c:catAx>
        <c:axId val="424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2758624"/>
        <c:crosses val="autoZero"/>
        <c:auto val="1"/>
        <c:lblAlgn val="ctr"/>
        <c:lblOffset val="100"/>
        <c:noMultiLvlLbl val="0"/>
      </c:catAx>
      <c:valAx>
        <c:axId val="15827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8-4849-870F-3D9FC2BE6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1807"/>
        <c:axId val="76866735"/>
      </c:lineChart>
      <c:catAx>
        <c:axId val="76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866735"/>
        <c:crosses val="autoZero"/>
        <c:auto val="1"/>
        <c:lblAlgn val="ctr"/>
        <c:lblOffset val="100"/>
        <c:noMultiLvlLbl val="0"/>
      </c:catAx>
      <c:valAx>
        <c:axId val="7686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B-9046-A14D-76EBD1296587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B-9046-A14D-76EBD1296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9-2C47-BFC3-B38B57DB336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40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4-504E-9714-81DA3CDD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ANNUALE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193-7C46-9DAC-80299340C390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193-7C46-9DAC-80299340C390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193-7C46-9DAC-80299340C390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193-7C46-9DAC-80299340C390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193-7C46-9DAC-80299340C390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193-7C46-9DAC-80299340C3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4193-7C46-9DAC-80299340C3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193-7C46-9DAC-80299340C3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4193-7C46-9DAC-80299340C3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193-7C46-9DAC-80299340C3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4193-7C46-9DAC-80299340C3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193-7C46-9DAC-80299340C390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193-7C46-9DAC-80299340C390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193-7C46-9DAC-80299340C390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193-7C46-9DAC-80299340C390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193-7C46-9DAC-80299340C390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4193-7C46-9DAC-80299340C390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193-7C46-9DAC-80299340C390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4193-7C46-9DAC-80299340C390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4193-7C46-9DAC-80299340C390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4193-7C46-9DAC-80299340C390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4193-7C46-9DAC-80299340C390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4193-7C46-9DAC-80299340C390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4193-7C46-9DAC-80299340C390}"/>
                </c:ext>
              </c:extLst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3-7C46-9DAC-80299340C390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4193-7C46-9DAC-80299340C390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193-7C46-9DAC-80299340C390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4193-7C46-9DAC-80299340C390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193-7C46-9DAC-80299340C390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4193-7C46-9DAC-80299340C390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4193-7C46-9DAC-80299340C3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4193-7C46-9DAC-80299340C3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4193-7C46-9DAC-80299340C3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4193-7C46-9DAC-80299340C3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4193-7C46-9DAC-80299340C3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4193-7C46-9DAC-80299340C3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4193-7C46-9DAC-80299340C390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4193-7C46-9DAC-80299340C390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4193-7C46-9DAC-80299340C390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4193-7C46-9DAC-80299340C390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4193-7C46-9DAC-80299340C390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4193-7C46-9DAC-80299340C390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4193-7C46-9DAC-80299340C390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4193-7C46-9DAC-80299340C390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4193-7C46-9DAC-80299340C390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4193-7C46-9DAC-80299340C390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4193-7C46-9DAC-80299340C390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4193-7C46-9DAC-80299340C390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4193-7C46-9DAC-80299340C390}"/>
                </c:ext>
              </c:extLst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3-7C46-9DAC-80299340C39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UTILE</a:t>
            </a:r>
            <a:r>
              <a:rPr lang="en-US" sz="1600" b="1" baseline="0"/>
              <a:t> NETTO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Tabelle!$B$30</c:f>
              <c:strCache>
                <c:ptCount val="1"/>
                <c:pt idx="0">
                  <c:v>utile netto</c:v>
                </c:pt>
              </c:strCache>
            </c:strRef>
          </c:tx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18-0101-3D4C-AFC5-1B53845725E1}"/>
              </c:ext>
            </c:extLst>
          </c:dPt>
          <c:dPt>
            <c:idx val="1"/>
            <c:bubble3D val="0"/>
            <c:spPr/>
            <c:extLst>
              <c:ext xmlns:c16="http://schemas.microsoft.com/office/drawing/2014/chart" uri="{C3380CC4-5D6E-409C-BE32-E72D297353CC}">
                <c16:uniqueId val="{00000019-0101-3D4C-AFC5-1B53845725E1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1A-0101-3D4C-AFC5-1B53845725E1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1B-0101-3D4C-AFC5-1B53845725E1}"/>
              </c:ext>
            </c:extLst>
          </c:dPt>
          <c:dPt>
            <c:idx val="4"/>
            <c:bubble3D val="0"/>
            <c:spPr/>
            <c:extLst>
              <c:ext xmlns:c16="http://schemas.microsoft.com/office/drawing/2014/chart" uri="{C3380CC4-5D6E-409C-BE32-E72D297353CC}">
                <c16:uniqueId val="{0000001C-0101-3D4C-AFC5-1B53845725E1}"/>
              </c:ext>
            </c:extLst>
          </c:dPt>
          <c:cat>
            <c:strRef>
              <c:f>Tabelle!$A$31:$A$35</c:f>
              <c:strCache>
                <c:ptCount val="5"/>
                <c:pt idx="0">
                  <c:v>alfa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</c:strCache>
            </c:strRef>
          </c:cat>
          <c:val>
            <c:numRef>
              <c:f>Tabelle!$B$31:$B$35</c:f>
              <c:numCache>
                <c:formatCode>General</c:formatCode>
                <c:ptCount val="5"/>
                <c:pt idx="0">
                  <c:v>38450</c:v>
                </c:pt>
                <c:pt idx="1">
                  <c:v>41200</c:v>
                </c:pt>
                <c:pt idx="2">
                  <c:v>2600</c:v>
                </c:pt>
                <c:pt idx="3">
                  <c:v>8000</c:v>
                </c:pt>
                <c:pt idx="4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101-3D4C-AFC5-1B53845725E1}"/>
            </c:ext>
          </c:extLst>
        </c:ser>
        <c:ser>
          <c:idx val="0"/>
          <c:order val="1"/>
          <c:tx>
            <c:strRef>
              <c:f>Tabelle!$B$30</c:f>
              <c:strCache>
                <c:ptCount val="1"/>
                <c:pt idx="0">
                  <c:v>utile netto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101-3D4C-AFC5-1B53845725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101-3D4C-AFC5-1B53845725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101-3D4C-AFC5-1B53845725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101-3D4C-AFC5-1B53845725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101-3D4C-AFC5-1B53845725E1}"/>
              </c:ext>
            </c:extLst>
          </c:dPt>
          <c:cat>
            <c:strRef>
              <c:f>Tabelle!$A$31:$A$35</c:f>
              <c:strCache>
                <c:ptCount val="5"/>
                <c:pt idx="0">
                  <c:v>alfa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</c:strCache>
            </c:strRef>
          </c:cat>
          <c:val>
            <c:numRef>
              <c:f>Tabelle!$B$31:$B$35</c:f>
              <c:numCache>
                <c:formatCode>General</c:formatCode>
                <c:ptCount val="5"/>
                <c:pt idx="0">
                  <c:v>38450</c:v>
                </c:pt>
                <c:pt idx="1">
                  <c:v>41200</c:v>
                </c:pt>
                <c:pt idx="2">
                  <c:v>2600</c:v>
                </c:pt>
                <c:pt idx="3">
                  <c:v>8000</c:v>
                </c:pt>
                <c:pt idx="4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01-3D4C-AFC5-1B5384572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UTILE NETTO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ofPieChart>
        <c:ofPieType val="pie"/>
        <c:varyColors val="1"/>
        <c:ser>
          <c:idx val="1"/>
          <c:order val="0"/>
          <c:tx>
            <c:strRef>
              <c:f>Tabelle!$B$30</c:f>
              <c:strCache>
                <c:ptCount val="1"/>
                <c:pt idx="0">
                  <c:v>utile netto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67D6-BC43-8201-A972E33B3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D6-BC43-8201-A972E33B3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D6-BC43-8201-A972E33B3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D6-BC43-8201-A972E33B3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7D6-BC43-8201-A972E33B3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Tabelle!$A$31:$A$35</c:f>
              <c:strCache>
                <c:ptCount val="5"/>
                <c:pt idx="0">
                  <c:v>alfa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</c:strCache>
            </c:strRef>
          </c:cat>
          <c:val>
            <c:numRef>
              <c:f>Tabelle!$B$31:$B$35</c:f>
              <c:numCache>
                <c:formatCode>General</c:formatCode>
                <c:ptCount val="5"/>
                <c:pt idx="0">
                  <c:v>38450</c:v>
                </c:pt>
                <c:pt idx="1">
                  <c:v>41200</c:v>
                </c:pt>
                <c:pt idx="2">
                  <c:v>2600</c:v>
                </c:pt>
                <c:pt idx="3">
                  <c:v>8000</c:v>
                </c:pt>
                <c:pt idx="4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D6-BC43-8201-A972E33B3691}"/>
            </c:ext>
          </c:extLst>
        </c:ser>
        <c:ser>
          <c:idx val="0"/>
          <c:order val="1"/>
          <c:tx>
            <c:strRef>
              <c:f>Tabelle!$B$30</c:f>
              <c:strCache>
                <c:ptCount val="1"/>
                <c:pt idx="0">
                  <c:v>utile netto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7D6-BC43-8201-A972E33B3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7D6-BC43-8201-A972E33B3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7D6-BC43-8201-A972E33B3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7D6-BC43-8201-A972E33B3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7D6-BC43-8201-A972E33B3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Tabelle!$A$31:$A$35</c:f>
              <c:strCache>
                <c:ptCount val="5"/>
                <c:pt idx="0">
                  <c:v>alfa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</c:strCache>
            </c:strRef>
          </c:cat>
          <c:val>
            <c:numRef>
              <c:f>Tabelle!$B$31:$B$35</c:f>
              <c:numCache>
                <c:formatCode>General</c:formatCode>
                <c:ptCount val="5"/>
                <c:pt idx="0">
                  <c:v>38450</c:v>
                </c:pt>
                <c:pt idx="1">
                  <c:v>41200</c:v>
                </c:pt>
                <c:pt idx="2">
                  <c:v>2600</c:v>
                </c:pt>
                <c:pt idx="3">
                  <c:v>8000</c:v>
                </c:pt>
                <c:pt idx="4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D6-BC43-8201-A972E33B36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</a:t>
            </a:r>
            <a:r>
              <a:rPr lang="it-IT" sz="1600" b="1" baseline="0"/>
              <a:t> GRAFICO A DISPERSIONE</a:t>
            </a:r>
            <a:endParaRPr lang="it-IT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B-514F-AFA1-324DCC5B42A2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4B-514F-AFA1-324DCC5B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049423"/>
        <c:axId val="1433006447"/>
      </c:scatterChart>
      <c:valAx>
        <c:axId val="14330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3006447"/>
        <c:crosses val="autoZero"/>
        <c:crossBetween val="midCat"/>
      </c:valAx>
      <c:valAx>
        <c:axId val="14330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304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</a:t>
            </a:r>
            <a:r>
              <a:rPr lang="it-IT" sz="1600" b="1" baseline="0"/>
              <a:t> GRAFICO A DISPERSIONE</a:t>
            </a:r>
            <a:endParaRPr lang="it-IT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6-FC42-8240-781F07992117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6-FC42-8240-781F07992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049423"/>
        <c:axId val="1433006447"/>
      </c:scatterChart>
      <c:valAx>
        <c:axId val="14330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3006447"/>
        <c:crosses val="autoZero"/>
        <c:crossBetween val="midCat"/>
      </c:valAx>
      <c:valAx>
        <c:axId val="14330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304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5C-F942-BA08-DA280F0F3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431"/>
        <c:axId val="1582758624"/>
      </c:scatterChart>
      <c:valAx>
        <c:axId val="424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2758624"/>
        <c:crosses val="autoZero"/>
        <c:crossBetween val="midCat"/>
      </c:valAx>
      <c:valAx>
        <c:axId val="15827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a dispersione</a:t>
            </a:r>
            <a:r>
              <a:rPr lang="it-IT" baseline="0"/>
              <a:t> con liena di tendenza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xVal>
          <c:y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3-AD40-B0FF-998D945B0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75808"/>
        <c:axId val="1445846079"/>
      </c:scatterChart>
      <c:valAx>
        <c:axId val="15639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846079"/>
        <c:crosses val="autoZero"/>
        <c:crossBetween val="midCat"/>
      </c:valAx>
      <c:valAx>
        <c:axId val="14458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397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a bolle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xVal>
          <c:y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32D4-8847-BE4A-060B0275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63975808"/>
        <c:axId val="1445846079"/>
      </c:bubbleChart>
      <c:valAx>
        <c:axId val="15639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846079"/>
        <c:crosses val="autoZero"/>
        <c:crossBetween val="midCat"/>
      </c:valAx>
      <c:valAx>
        <c:axId val="14458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39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11BC2E87-6CE1-994D-9A39-FED6876E3CCC}">
          <cx:tx>
            <cx:txData>
              <cx:f>_xlchart.v1.6</cx:f>
              <cx:v>Anz_lavoro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/>
    <cx:plotArea>
      <cx:plotAreaRegion>
        <cx:series layoutId="boxWhisker" uniqueId="{E4964250-4CCE-1F44-AAD6-5125906236D3}">
          <cx:tx>
            <cx:txData>
              <cx:f>_xlchart.v1.38</cx:f>
              <cx:v>Età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_xlchart.v1.37</cx:f>
      </cx:numDim>
    </cx:data>
  </cx:chartData>
  <cx:chart>
    <cx:title pos="t" align="ctr" overlay="0"/>
    <cx:plotArea>
      <cx:plotAreaRegion>
        <cx:series layoutId="boxWhisker" uniqueId="{FB59B305-7354-2842-B293-6ABC750861D0}">
          <cx:tx>
            <cx:txData>
              <cx:f>_xlchart.v1.34</cx:f>
              <cx:v>Età</cx:v>
            </cx:txData>
          </cx:tx>
          <cx:dataId val="0"/>
          <cx:layoutPr>
            <cx:statistics quartileMethod="exclusive"/>
          </cx:layoutPr>
        </cx:series>
        <cx:series layoutId="boxWhisker" uniqueId="{010F79F3-03F2-1B43-B495-CC3E0A9A505D}">
          <cx:tx>
            <cx:txData>
              <cx:f>_xlchart.v1.36</cx:f>
              <cx:v>Anz_lavoro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_xlchart.v5.58</cx:f>
        <cx:nf>_xlchart.v5.57</cx:nf>
      </cx:strDim>
      <cx:numDim type="colorVal">
        <cx:f>_xlchart.v5.60</cx:f>
        <cx:nf>_xlchart.v5.59</cx:nf>
      </cx:numDim>
    </cx:data>
  </cx:chartData>
  <cx:chart>
    <cx:title pos="t" align="ctr" overlay="0">
      <cx:tx>
        <cx:txData>
          <cx:v>FATTURATO PER REGIONE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FATTURATO PER REGIONE</a:t>
          </a:r>
        </a:p>
      </cx:txPr>
    </cx:title>
    <cx:plotArea>
      <cx:plotAreaRegion>
        <cx:series layoutId="regionMap" uniqueId="{637AD284-FEDA-F048-8FCA-5554254AC998}">
          <cx:tx>
            <cx:txData>
              <cx:f>_xlchart.v5.59</cx:f>
              <cx:v>Agenzia Beta</cx:v>
            </cx:txData>
          </cx:tx>
          <cx:dataId val="0"/>
          <cx:layoutPr>
            <cx:geography cultureLanguage="it-IT" cultureRegion="IT" attribution="Con tecnologia Bing">
              <cx:geoCache provider="{E9337A44-BEBE-4D9F-B70C-5C5E7DAFC167}">
                <cx:binary>1Hrbctw4lu2vVPj50EWCBEF0dM0DyLwolUpJqbTkyheGnJYIEhdeAPD29WdTVdVtuT1VPScmJs74
xXYyydzY17XW5t8v498u8uW5+2lUUpu/XcZfPnBrm7/9/LO58Bf1bD6q8tLVpn61Hy+1+rl+fS0v
Lz9/7Z6HUhc/Iz+Ifr7w586+jB/+4+/wtOKl3teXZ1vW+t69dNPxxThpzZ9c++Glny6103a5vYAn
/fLhyj7L8vnDTy/alnY6Tc3LLx/efeXDTz9//6B/+dGfJNhl3Ve4Nwo/YoQx9pPIf/sTfPhJ1rr4
/XKAPgaYUpok9B+Xf/vpw7OC2//anDdjnr9+7V6M+en3v/953zvT//lxaer0t3On9WLl1entWD+/
9+t//P27D+Cg333yjeu/98pfXQJjVamz0tiuvNjglw8P5aX8F9+/+9J/0fch+YgTQuIE4/dOj8Dp
OCBh+Eecf3P2v2HAj739jxvfWft2oo8f/rMM+/8yBvtafXnuvn5fAe/O9V+MQoQ/xsiPiR+i31Ic
vQsG/UhiGsQxxb9d9cn7oPxbFv04LN/c+u4Av3xYrvwvi8zji36x9R+++a0xvTvV/0NYcBiQAP/e
mN6HJQg+JhGGphX9HhfoW982pr8258cx+eO+d6b/8gE+/l8Wj7vyRdXavvzhlv+WiPixj2HUxTAR
4A9UwjejgnykCFEUBMnvhfJd9/p3DPpxTP5553dRWS78T4flPx8w/xiz2bN9Xr3N529mzJ9ffTs4
QIbvbn035t8d/o+wXn395QNNiE9p/E2BLY95Vw4P0DRfCv0P4PDutpdnY+EpHxOUIEoxQiEE10cQ
v+FluZJ8DMIgiiiEPfIDmFYwrnTdWQ7wIfgYBtA4KQ5DaJORD1aY2i2XwuRjEkcopgjHmAYE0uWP
U97Vcipq/Q+X/P7/n7RTd3WprfnlQwC/0fz2tcVWAj8RQWqFJCFR5OMwgXbQXJ6PAL6Wb/+fOtZE
TKIwbDLitUvUnSjDiPVRf6yJ3A+hv42H6KWN9MZwJJk3DHezYHWoz5VQ+7ZWd9/470cGxf6PLKI+
HC5MEsh7KIdvLepw79UkLw2T0/BEItkw0RZrERdZj8KQ8ZJmth8z7eR6KOVZlZPP8qEtmUvUOQ7v
/aq69Yh5EuU0MBKMkpWBOEtd7x1Eg9GkP061e4qHYt179OSZajV066gts5g3DUtKs5ssHBVxdZ4F
/MP2TcmKcDxOyu5wgrde1V0JWzBf63OLiteIyoNn+QU8tRnm49hxldbYHceyZk2cn6q52Mx9f5hF
YhhyYGoj9Z0j7miC6kJLVbNk4wfNnZ51yXKTM54nJ9zoOxzq1zi0R4PRjXPP7bwzmqS9ZQmfDyHR
58Lxy8DFgTT6XBfy7Oq1FrhgBfUeiyGLRZk5wNqdt/Ea0bCRdjydzDAwUeE0wtGVkbeqr859YzNe
i4wif2CyMQObEv5JyTSZxBnLlqe4Cdo0wWBgNzI8FZ/92lvNRXFfjOSqHLud6O8lkvdRW50VRE51
1aGk1aFA3k2F4IR0Q5LwEDTgl07FzFB65yDNGg4PN5B4BRVsNuWW4PomCoejm+qSCb86THixPCGn
ZvY5k65Mu2HIvCK580JfMirFIZE4Vfw6JJFhpu7QCplVHw0dqyfKuK5uk3ldj7Fhvm02XdU/te1w
zGNimRH43tAH0uJscHrfwjUc0VPnI8M8c6u1eZwHcf6LJI/+JcdjQnwUhyEOEIXu/z7HTUkC04em
ZYE0mCmwy4OqEi7e5EreRaN8BZ/nbKyCVdWWK954L6G8sjQ4I1vJ7M+tQTDTv+sBSYBinyYxIoi+
4eN3FTfP+cTnwTFjijXXw1NFhqcR1efYqHNlvZV7Idg8vGVn20FFRKacWNElrB3wVTEWF9qa3Vio
vRyi7aiggUzNCk/B458bGi/N6H2zAkPDMKJJlCBEEvrebXHS+EUlfMc0JBh2w9GGXopdtMp9nJIh
32jV38/e8BSI+txQaB3BEDDd3CKwN0f0c1TbXc139VR9KqP85Gx1QKXcR3xgbug6NkBD4LE95ng4
zrjedFZBsU79VZCbaz+EylWcN6wt67tAzJJN4YsXy2vRQB9xxYbKImsrsm6mcD85kRXK+9o0w9OQ
i0OgUcFKUWeejbaBf2pDuSYSygmDTX0T3Bvu2IjkGZwny43wzTkcErbcmnv5lz5Qlz/3Jlm89b03
Qwz4HKgoIqG/pMU3rb8Z6qLjZHKMzlaxRM9pzHNG+vrsN/KgLd5WPM6qURyWuVCqVT42J6u8la/U
q6+m46jiu2LchuBBM4tDCA0rKuSh9vCL8rclWnc54YyqoE9RDpWqkd2VvTo3fn3usL6zkd3ZSVy6
PNyWwNWnZjzyKEpRovbjqE60mFJ/MGnn9DmS4PxAe6camlds0HqEZuyG9q505aut9N409kkucei/
opwULMz5wYPWoBNx4G2cuVndobC4vLnbi65JXaxGmHml3w8shzbZ1sfBBYblVJ9zHG95LA5RKTPf
bXAoDksgZrJCebiWidlPUx2u/zwgwQ8DQiG7YbZDPSbfdQWYG4PwJgiIK3KZ9iU9NX2QRknLtGpC
pqIySjul9miuzpGL1oOXHCpbZu3oP848lKzjbleY/tof6lULTutE9frnNi5g9F+SJgqh9gC3RAlg
lPdJ44iJkfahBPlQ7xOK0yRs7grrnvgg90TBgJsas6vn4egV+qxjn1WhKhjFbhd7ZieddyudO/AS
Zmoo9j4lqzJqNzlXe0PMrhERjJ4i2s4RupCovYmmX8vAT1tbvcaqvmu86tCQfCXm6mKnaJtDhCuX
34/xuTZuVZnxbWTA0FlZqc8Ym/u6FhsVDjvJobk5s6smeedovsoV+LdoNqKKJmYQ30dhtPFEc8rz
fJVE/a2d+ojZxmNBUzFhx82SRnPRrQcy3fKivvOL7uDo1dCdHQhYub9uhHys4+qAgzhbAmXabtco
ctJzuK3keCwSsS9gtJe4K9kCPjoSbVvNBaMPmjabWrqBJYW+Q9QdVYSzBo5dmPLQ8Hg7+fmqhySs
UPjQtvVfDIEfxBUBNiUERXFEIpS8jyuVeih6FUJr5WHCFihhoEIT7N8msX0YqAjTP8+kHyDPJESA
OHEAkwcY6XeZJOohx/MAmZTEzXMYBlkQ7sP4Syiq0zKNA9UfUbUgFXdjquJYCrqKCo8tuMILgo79
hTn/CjvBnCQiJIIxCPNlGdnfdMOKVsQfR+SYgnStsbjPA/c0035OVQEArUD150i4bAjNk7JN8hfu
R8vjv2vGYUJjAOLIxwSEwfc/3xa+HbwCZnCJacdQbw5BJQ5UxFtwDfOFWRuXnLq8vJ+cFSwvIsC1
xj25rv51LmjIRGA++aNWgOwCGEwSOpk3zAND3pr72jFvRG06tPNd75K/alw/SJ6QJpgE4Zvoib+D
7H6iEw+hEUJJ6U3XkK8hJkNaBP2mRxwxjGrORjxJVixlX6ldwJsbnDepQmTr0ccASi0dRX3XdjBU
/zyw8fcMJ0DEJyjxQ8AOCWCu78acJcEkYxLXzIsFmzAPWPGoOR7TgeO7iExZnFPoRWF1DEyM09oC
bUjG/LNB0xrDdGFj5H3Jc7X3BH9UZwdnADTq+6mbpx3vXJCqRFz1oZ/F1eCzIEI47V3/NBd8Q03y
NEzjwKC3C9aQJhURtRBOl3meLBnB1UUNXg1jXu/zSgPgGNBqroCKwbgjbdUyZ8xTSYvXJR3qFgKq
HMDhqgI60uuBeR7JMIJx4SvvC+IAccceMEvV0Xvt+OdxYTIcE5kWvNlUAOZLo88TBZTvSP9sK6f/
wt/IT77Hk0EIvNnHPhDLAKPgbYZ8U0rBYHgkMeAkqdqNgdk8DwSyEWmAAfEVMB9BH3gpL9h/9vV0
o2rgLyY/lTRg9WzXkgB/cszHVcSGQLxWXX/0Z05Zj4FvRX2bdS35Gt23TfiJuPBzvzd8KpgVMWZy
lDmTcXhcGJag8i6BwIXQS1h54N0q5O0NMMk0yL/GQXNdqM9+TmvWQVdkscM4DYY0sUJkPU++qHGw
aQ7Npl4HVe8gzPjg++V8ta10UaRx6104AZoAAEuyuEZs9CqXuni8DY3q0olwnVYA8VKPtgVTVdin
/Wh5NpguhFbfSmBc81UghiZ10oSMmt7PdN6iVTU94E7SdBgpTaFjlGnfRibtm5qvW+6PqTKz3iRm
vinjTrJkKNdwjPmm7Zp1otpxPbrP2qvbbI4bkeJanEKB+9Qmk12RRpnMk7e4Kcp1HxOVgkh71Sis
V3oKhlVZ0ocENi5Z1YPB8xOJCUqBxwD3H6t5bZSF7jRNWU3B5GSWm7BHcCtvqjXBlANZp95K5M2x
lonYjULfVyaaUxQ3876CiPb+JHaxxtcyMpqVyPsUk/C5i9unZegsc9647mg9aAQLFUlyD3K7mSPA
aLcOA0aPPOCwwYInYzs/JeV4REKeca/3xRRuhzo0jAf6rCD3hnHogSy644IFPJ3fdz0QcAsxq1q9
5wj3qxHkhLAL0rbpdzKAymqF3SngZiwaq1dv5usy0gxJKlO6t30Ho7qCYxcxlCAQ4kgAyYCKvNRz
lPLmk4urgAkEmw/EszqBrErKi/LwyvXzLuQ5dG5cpkEL2UwhM/0QCAAvy0vL22tcdqkL9Z6UJYsr
/pwjsxswNP0Ib1EnLgYB/gnFGfj70Y/LSwTEOenVcSHiMhmOXNnjHB2cbmc2aeczzza3uNaZP8C5
nCfPU1eex7565WHImcLTJi/lwYQaKrVT2ZT398q5I6IpkvNFik9g8MmIbtpUkHWpUJnJLWKtnzz4
c+tls7f2B79PfVGjNFHbUox+Orj+FM/onCiIIEWpLaC9iagCCxpxcf6UQR2d+YDspgDa5QvISVz7
Kk0CstDh/ULDK1KvJntvAEO1YXJSpn9aBBV/unDVd2weE5kuGInU1Svp6Uk90Zyuc6NOaOifplFv
RBi1aQvwygT5lRDVKib9U1jjre9H20kOz1V8xyN+sH15MQIajNR729T7fhZX3AtZD9No+azS9mmB
//GUnGTd7cKo3HD76xAUe5K4czBBs6/nPl3kJCKHo1oknMSGq4H7e9/MPhskeL8I3TH25QFPYRZ6
/ArSCTQuZn3xWeGEhZZm1URPYm5PTebG5FSoOF3MHfIJaqZY8OII0553O6ynJzyQT93s0qmFhu8F
IMR09il0w8rrZbZ4bJjcURf0tChkguu9LKv7nm4qaP41B+hc5yc6422hwjZdyHStJmaDlzL3Tsuv
Jn29capYL9oKJFLl+SMjHiTUQ1v016rcTqAXRXO8qYUpmab1eYGvwySBik2ZjAXwFG9VAoOq6uGI
wEnB5B9lrO6cqS49udGoz2SYE0YscJpCfw64usOeuCx0AkTGIyA0zSoT3lkO3L0jXsKK2Bho/fBc
NSVZVIL/EEhy0BAeJJ3wNeprtfbFNurmkFUW4H49tLceahFDVVKAsDbOKR4vnqfrLDA5yYjhn6Y6
7q4CrL6EJXCsztgkm7W3GmnonRr5yQumCaqvuhhe3ky2LFa8zfVVRcPbADIv7T3uQ7XBLGGgzO58
g3A2djpI9ch/lVzBI3Vvsjrqr61KUDbqgaaNbpOsabty1c/9r7oqqjTKDd0MpaObKOiuxsRrNgFJ
9CZv2pA1Ruw9r6FrkRQ28zp05QUFKLNJ9QWV/WczBCNTtatYaxJvlUubgXi24hH1WBJYu1JhN99M
n4xf6qs3A/IusavcFesxqkMWR57ZJM01DCaxi7wFXvqNSyMEB2htWkkpMiMeYyXZ3DiT8SqM1mUo
Vm8zwCUxSYN+uHUtvrdx06ylByf2jHyYwzADj3apVAlIbeMAuVJ50zppJc2I1wB1Cr+8GYRH8yJQ
o7KgT9IKUHc2dV/1PHRXM0E8bercsjd/47oHyWSm6476ABdI2F31cXGZvIPpUJ+SOZYZsvaeKxhW
Mddyq704M3N3EGgKtibv7mvQZ1dcNuUKcTezLhh2FDrCOnIBTqva9IyjUmw7NDEcK1bMaNok+QAK
OMjsUUKznMCIKzEyazt6aaTUeEsqyIVC8zhFBS5WCuZyKoKuyKgxty0IBveFT2/JKFe+AFIoZIey
BuqBqXDnEV1t4f5kxRFk1VwdXE6DteV1sgx6OHjSwnkBIfZecGn4fKac+1un80sd+yZtazIwSEoB
baRhYR9YoNSAD0Y6nWvPpHwaFhDgD3tHA8eiouizei5KUPHbbTJM5aoRPfg4cjuYiEmmRf9lFiBK
5mEFQ7avTUpTNRnIGNHyzPJrLMl0gzvlA8KrrjtS3RaTb1bSiijjqr2LC8Cr8M5HUEG21F5ZZTLI
a5BkJL3yh+Ip96CS+x5/crZArLDgW59Edcq97hWfaYiirPTbeY16q9IhgNq1dQyTHF6oYDyONmU/
2BX0sWcV408m9ipW0r66qgm/HqEoNwVUOai2O7rI1XlOEhb4Ieja8Ver+K92EZYd9H3uTWxy8ibu
xqMSd1XnxUyX3hfl+4CZq+vYiddilqfmyrKw4E9VA/JGOPZpW9QPtofmbON0maetgRQDepbrdssL
lXazfuUwaED9Vw3rZnvsoQ9bT95hDcOA1PmV9i2sXIqLczB9ay+4ya1aL4rGOA2cNWW1sjCVFuVr
9GM4NSgsdpLXoXh1IOosXyQ9DFjVVpeBSFAXb6a+h80E/J5PAc2GDVCFSabGLyjDXrQNYVy+iWgz
QIoa0I8kbzL7cKCRuR1AeCzrZj3UFRwVIrfgK+7hbevVd5bUIN6JvdXlqyH8Uif8dVEuaABTvYnK
lJACEgVSbnYw2NqhfC3bXwHSz2DGpupjwMFe9ZqX5WuOQTIKkvXYemMKG65slPomqLr7CFueunx4
WzsliF/mGoAfz4E0Wg3rlcj7NJX6Jur4JZzKQ9zVwyohVyOBWMUwnxdlt6xhv9NKm1pun/XsdkTC
WPNQl5kRZUk87TRg6ZWBzk5lRYDYDcBIA0gMv/dZ5EMWSJAhtLloKDa+oM8SlHgLqVu562VtgMXw
lIO/YDcFuK9z5EvbQt0n9Ub56URhSispD9Mk35YztQIYuYBT2/06m+C0iGBdjga26KkUd7vep2/e
9vStbw2BrQ3wlM5mMB2Pfl+8Yg+kABLfIhjJcgpSnwQ74kF0FxLXaH7p8XiNgdxzELNFRGDcF5/6
Qd/1uL9N6lKkcxMIpsYxZtjGV3OsHtocjjMumMRQfW+8l7GPAWEEUCkBUEh/2XhpZ5iLpjTAScKW
PR8q6/0S30U8XYxZtkJOoXRs3X5BUSNsfJjhgEuJvos70PkqcBLhkB+tm4AOlM82xtlsoYBaWDIU
/fyEwl1pAQKPwHy0Sr0qP42ueI3RUzVSKHgoWEEoC2ayj8lwW0A4xCz2Ywf8u4j5qx8gFpbqClJu
7+DhgLPOE0iKI6o2Lm8PfcMvJSwveogVpHJ5mWZ3tpDWb5uwZbNGqcgqYm+gzXEWXkete0K2+FTE
gNoiEBuXwsIl2IE8FvvdYcnXhYy+BXopjCWgbyAtvFXUXPetPixV6/x57Y3ymkd2myd8FU0g1uSV
Oi8q5yKA58MM2AbWFRY9NEObSVWmro1XtHNHXodbCYw4KIDhuzhTOLozEHJlug2OQK50DYDUx2WF
uXy0YE6h1Hmpx0UaWzaHCIGLalRd5Q5GuZLnGKhMMAMCDcGx0DoWKNkk9ujqdrOwb9s1m6XYl90n
DO/jIu4nnTws5/ONOCQWFH6Brnois7lW+6mRrwBtr3x951eCVb0oU3/OT17cbCxkgQ3cToRyH5pr
lXQ7syzTEPePULATpARfaUGvKt4/kWVvq6rbDrlr7uDAs30A7vy4iPlvnbGs9F3N8amEkY0jwRng
xLOE88oGul/NzVMB8lhQFdc6Unvs8Yub7W6YAAr5ek0qu4r5nZ7yQ16DihZlM7bbsQ1xCpv37dJU
UVHChlVtOyDrGBIA5+RU7ideAJMF3Dx39d6DJwb0bJLoupyLtRfDL7cOQtrR4ckSIHAF2oP8DptR
CIIs6nMUdrulh43G7d4Q8uLk2I9P3ZyzUCenpoVyI9w9wfbobtG/FwXdRvJSFOowI3ryBvD8TE7L
jrctH1Hozsuat4S8196THNXb2kgOwHW99tQtHAlQPAeWQYHntKgCdFGevKVV6ULe0Rm6XChAcAZR
t62HNK4dIAoL0zGaDnnw4FfDsayLS4XFJYcNuQNgwYawOkUKaC0tmBkeqnl8rGlYZEh9xmhrQfID
MjxBF0hqUPjnRxQPx5B3gFf7GMhvsqpknWRF0ucs1mt/QRO0HCyTc5vSfGcjWICiDqhcFcDm2dYP
U6RblvcASTke6iwmdebz6TmplJdqAbi0Nc28Hsv+FsT8A4C21YA1LNSgREksp1VZLYAGr6duEkwH
MIlV5a50Xm4LH0S4Dstn7X+hFU2pBnoRuk/w9kVaqGJVWSiVOCyfYUc9MNzB+m+ZP2OxgGEPNkR+
3LVsWBYecT+tbE3U6s3awAcpLfSmxzIH7VWZE+nEc2WnRzH1a1eaR+LBKZN8202lYBK3LbPV/JgU
3q+hylecACyCwaOrjR+DPulX5FA0nk0BQu+1z3tYQk/XsFtc48HdUg4QvEk+Bz4sh5uBtiykYg0Y
6hGP/VGEjZd20XAEsSorLFCPuSyz0XRAferyORbg1zzuV3kIahzx4sNMC8FMOGZxwF8bGm5tA14I
e7cGSeiFgnkeck+tgJOXQZxnHApzgM2DjeDMXpPsSgz1Nfu/Stm0QA3k8xB6D5OPN0Hc5GwaXQIo
P22q6rOQ4H+vEF46e3LTmXijuV73oweSLM3z1Mc6BMd0LChazd5MNdJPaxLP8DHIm9UMkXCg8+jC
pVXJU+t5L6IVdGNM+cnAlp2FwZgGowhZSPJxRWye4c7ijIb9yKK429YItgmUDPewCr3lgfRSHsF6
OI9K5rfEpvWyZJvbFibE/DluewGoEQ5K2jwrzFSzugXZf+p9BWgMUAfiKn84yCba1kU8ZrAc7rb5
6O8aDN03wkDCYP4H67rBgPjokJU1hdc0ZH3l5PiMJBgcCMgiOTfXJY1b9vbz0VjeN1h+1jRWKxsW
j8Tq217Bofw8samkBoYyvKCiBVpX8MJYNvL8pqUtSoUXjmkNIKGK4jLFWt69uSEQOVCOQIOYYGBx
3zTbpDD1davRQzuLPiPwagadBGGqxJCKPAd0y0mzneNh2PgeLBY4F4+KTKzyY7mZNYXElzVhbd/N
IBvxaNVU+f6t0pUMv1LRplOvpmzozF62NmG459Au8XioEvC0ho4Ke+YRgDMJ7qoaXtEogyozJbVp
GRiUzhOoWILPLNdV1jlv1wYWXohxUDid+hp5bZ6OeT6nEezbZwyrdPDbuoIJDrox2qkC3ngB2vAs
PYuyafBT4sNw0gbwjjb8Sg7Aa7wS5ETIjZUoy1vV5SJDhZcWEV75IGEwZZeWBAKhTyrNAnibhuLi
Am8lAeQBtWNYxBh4DWfRNFqX0pUXfDFE6FUz6bcGB4NGySlzycQiMj5w6qcG9BLwmMsZzr0zLMRi
NvTM59pLRVFOqyoJt4WWL4KTbKy69UjKZw39OUXDdG0MvBHUJsGKqoKnBLh4AjbpMv9sjd3gsYL3
e9AWXlV6hBc/twr712X5TEeMUumgWNpatQy2BEQHfoZifAj19RR7NyqCDiFIvIs0kcBJoIQRlMhv
/9KzOrdxwapius396pzI+NC38DQtwDmwGn/suheNq+e3fs/HzqQTitZYQsGArGdhHKCZGUAGoMQs
2mkS3GpXbj0+PQa0ek0WZSTy5TPyoOXgPj60tVnT0V8rJB+dEM9RB20n7tTr5OAhiazhlfJ2BLF9
vM5aXLyGGD6mCt6Z6NznwjYozRUUsRbjo0jGFxvFR0IPuargJSLuPxoODUjDNhOUc1a44VEBG3lr
Ux1fV32xT5a7k7I/ljjeJY6uixmw9chvXB1ceJCo1ZvDmnjKIl89FqN8HoPq2fVLdwTTWC5x1kfl
S5kYCD6CkVXo+ZpLcGnhAB5HwN2WcIoCptu489qFeAhIiSYIIKoUiqAB5xj8f9k5l+a4cezLf5fZ
s4MgARDYzIKvfCklWZZlSxuGZFngCwQJvvnp51BV3V1VPfPv7v1EVFVUWnImMxME7j3nd+6jKId7
mblPjUGfldMfrVgOfMbnRHG+NwS7qllxuCZAjD4GT99k2MUWd33KMohX5QTByOno0Sm8iyudNvz8
UniJZbY/qRC4lqnWO3J0XfP9qJlx9f385C4Q+f1x6CB91x+ZlGDgqBtOcjMxADts6FP1Km2JuhyK
FC6vD5aE4Mz3wHXYqv8CdmwMB2uKA1oLSKiz82ukxyKDjeIGmU42QlgoW+86TRUK4gzdTx50ayh9
eq48fBzKw3dqG7SKjpOHDQV5IWBdQfQqo7xT96uZ7nRX/2KOqA5sTiqGHdnN8wXSr/PWrbjQwTax
GReD+0OeHB6QNNjfcIk791BTLx41efRWJ56n+QF3Wva5OGCVHKVpaQgfEWtVDl7kqrwM3U3GQmDn
gcH0HLhDtCp822aC3B3wuTiU7oDb31ku4DVe0SN9HWf/m9PiGBGdDSWB1ri7iaQfHwjxABHS5Ybh
TnJE+do1wS1kvjIsvfqOdt0QFltxphUuz9ifteW4hs5Fj41jBYeFjGrmxiAOOnxmOEY9icPMz8Gw
2MlGpcDX4xdLE1GnfOldmfZGTfDy25slcJ4ZKjZni+yCM2+lBUwqAW9SuksqZizWreh+iCnlG37n
cyl/3nsMjdnQ49DwuP7Yaz8YeOglB/fBJfP76NcmArDaJMTiZHbW8tC6Tag9jh19wybTY2Xh+G5D
GFOx3tf55zFWoQeKMqf4ULz8YKNGwdXjoFXVq6HjFwhd0Jf2nUiyOqqK7BEbFYFlGn2uwrXHj2RR
vgYrFvlQzhkAPygeejr7HM8AySHsh+Kj7iY3cpo8LJbiYwyIghe9hHWBAqWqwHKNL5Bg0qHI+2jf
GzKr2nCjZ9306f7Y31dtj+N2q2eowRoLgKK+slv+ocXy8LkiZpJQD27UUC7ToR2wfzX6ta2ToV1M
1PcmnljaUeFEo4NDAjpgkMCQ8J22jElBnpjOLSqPNmZ7VaZU0yQupDffMf1hCeS5HWQ6jYSkDbaI
qKwgzaCMNXHpPHC1/BAS28vnt2S0CiINg62sqw+6P5lD8LHQvQx3ifooOWQH3p+cdkuy1itisZk6
0WKDYsx5pBsvT4MOz1AU6WcB6WfelXUVeDoNif/z6pquTX3nyXcgDbTZ0kCxRL2rrBP1wwYbaJMR
W9EHbBNDM0QkjTbwM4eORYWGqjev+lUOqOd7v3hkdrr60LjCRdVoFAQK/v7ekdv756rey9jPt7V4
5MiW9eHzwx/8niSixQmw+R+WUCfpFO4xty+w7QRjlLuQEzUf4JUGRh6g755XauOg8iGfyyLqrXws
B/huqsD+lFE3YjQvI9M3ZQQk5r1ZxV764BOTVn3LVdHHsBPJpZ66Y4BFPWXdcr8o76PPNRb9eMhs
Yx5NMeMk6IBtBgT4mHWKqFjMDdSDJXQmsaaBoRdFKppYPzhz9MDRwIMi8prxxdbNGimG6rXy3Gd/
VIkJqi10C2e9Glh/5dD89BY0TyvvsQLb4Huw1Tdb1uGiCbwPamXE+0qGa9X8kLulKAjeaGMXGYnv
zZZXp24NqjByoJYk0mg8CW9zWHgm3KbqNza2F7UXkw6bSevzkxx8GzrWxp0rH1UAF5qP7kVOHBtT
Nn0fiy4d3ey0+2VL/1L3Wx46FEfRBsVHZak/8DJU8A2il2y48dez6y0s5BIqfJZBim3B4uGuNjvM
atLOZDZk7gOEwzncRhze47jc4V56pVKnufJhD89lkdRLBEM/HTN6K1s4jXXh3sLquqlBq2Ml55B6
BZoH4uNM1e4AMrE6e2R63SoIx2vQXp0SG0U1FIAzBv6lWor7kqxXKhYn7WrnnnTFZd9SKx9vwsWW
YzfYbWylkP3Vx6cNnhEsqV4SsDcuWouZnLyyLWG84onhZqJcdqdv7ohtr8iwKOE7Lsk8w1qrrQCZ
B08CcGoQ8vfSk/fUmWJdY4FYw/pQ7Fa8cG0ZSjSnk2VR2/VTxAbsBBTiKbXj/ewFJz/zUbQq53Es
5M1cdKgbtuJtFhONM+v8VNt2WQcUuKMHL7X1vZsM3nIYNHgacC+pMBZmTnfWFUdxy3Y3KiszHEb5
lxKCzYzeRNP2zPKsgA2+iDgXZagJIXHdZo/CPdllYdBS0DV+Oh+ZcqaI5l0ZTgVUeZASZuvpb86W
74DiVrJXyZhhvdWT+vq5FQn64peKAHw3fQx3+bAVsww/v52ld7q4n7pz41RRweFiefU4RU2jXlaw
cckmhidZeDzkXlyXEP55iyvxG6niSjdwsfD5OfS7kmsQNRpWbJ7hP5+vSme0QpxRLMQtOBYli5Wp
f0kKvwHhAxN6C5r9z02+H7vnHpXG+KOdPHb43C1afzlShubPC8Jpk7+mkR25j+JfKHZRwLKhC3wf
d+HUDCdN6UOrd72zKAHs1h87Vzy5uxAHTMAp3VeV4yv6X/+Mmd7/hof9Mb2xQ2F/hMaQHwHcRISk
bM9w0L/w0CPtq9wwDZHYoDGBkY8mbZySQCP0sFMBn20FBMH/+VXJv/I9eFnKGfdgQQLh83BZf+B7
RDVu1cYd3Da7s5wGm/8QwgKk21c+2vMCitcXbR3+Rn//Hvz5/d3+ll35aVqgCCr/Pdf7j4f/+9Fo
/POZRv3nH+6x4H8+uv49T/w//tbhl9nDn/1ff2m/mn88Fy7m96vbgz9/evAvOaS/Z3D23/xPf/if
xZA8LnZ0+x/x4/0V/hRCuh/VH/Kze6zn97/yWwCJCESRPeD9AXG5BKmDJ/stgETo33Yvje34Jc65
QCKa9PcAkvc3APbIL7M9iPOZMvpHAAnRTem7+DfgnucGrv/fBJD4X5cwwoYCaSZcGkUG6q8QOkrt
lQ+QcSAE0uOO45Kx+2VFd9fluLH+8LH8J7cL3goHkOZKvJKg/l8wRewLAS/LUew5h2RsyudtZ5jp
DHWzYQeqC5TcvPt3d8u/8Iefr8qwy4Cz5+KvWQ/VDIMcVCfAuZr7NQdwAbkdGFB+q0z50x/HM1vF
t7qrTrJdbmxz9Cmgwc7/YWUrdwZk/Hfk7V9RV/J5RQI9N9kDKMHOov7h/m3XdoZB3YuwgWHAtzV1
PXm0vN6ipcyHkOv+biz2vnny3pu5/Xe06L49/GnXwkdPqYcYR0A4Ftm+JP7w8ibz6KSh+4ZVNQY4
DpkMN3LeNn0eFndKCbC2gJEPPpcPTesfK5Gz6+Syj/9yMQgkYLGBYQ9lEtvYX/ZOKb1q1GONEipg
Oeym+n1cqiVhw0VudzmqWXc19b9764zvT/vnN4/wHl4ZDD1lQfDXvbPyZg/owQSY0YqHEipfNNtO
HroV4AZrC51mtr/ADhvGi0NRYc5BPiGE1UbEoBIUdHzsGHTfxmNPnAIZ+a1GoZV7hAgZ1Q0h4er1
8xHpCrB0Yd2jkaDNFNNcVpDSqkR4bR6zrekjlRWXsptQUq55tDg4/VXuwPhzUaR+kh1grUI+tmvs
+KOMhsqOYcUvq+ijcfW3Yw3SL6ptY8PJE0dnmJ8IA5cwOKB7POi6G3IfegafmM+sC42wPdTK18bJ
WoAjjF7F7H/FrnU788BJyOoE6TSlvuh0TFk0TijzS6g2qc+6c6d7MAS8pokzitulbsnNDEU6pM2A
A3yRfZqb7oLAwhr3hn8Ar1nRvNsgDRZUnNUobzTrvm7gaFI1o55ruu9eV13b0isvS42ukcwo+RDB
hTZpDMBMz8/ibYfzUOe8sK0ujhVSOKGx/ZZsrvOAWKGIfAvKF4fh1ZDxruo69LIVVD1XdbdZYy5r
wV56ZfIIt5i95x05rxOcfLEWl9kru6haDQEkQgFPOOWhyN8nRywXLyMqnG0GNTRTKa/qMvHRntph
XG67eUUz4TZnKoBzefM1a6tgV8L9MzC3s+22DhrP+JNZIcN+pJfOZeuF67cFqygGNPayyBG1uOe8
atN+uFPlQQ9os3gm9eOUoaqC7Rl9AkserETZpkVL/Ycsr2qInTjwVftazpzGQJC3lIzlQZSFOAlR
fw1oSdNsBIDS8TzmjpsClooYGWxC8qaHtjU1B8NJaEYPatWgY6kRKt0KLDZo8d8dH54oZA4nHmqr
Is/gzWcEKdDAG7Yvq1p2Bcgh0bSiymkcskVzQcVJtxUaKS+A/eDz7Zi36pJhnd64buOEsEB4uBwt
kRLtw15ILg87AQrbTAI8y4J0lnBEoZ7izUy8O+li+FWroL2h9B63WeibgN0HdrhF79ReWDdXd32Q
+CUBM+qCYOPZkuL9sIur+vuhWORpatyfWW0uGIywgPcOtuO0wfN2ef7VcScetspvDjw395TBiVz5
6ke2z/O4BiwG1OdMRG6jvM9oolaioSnaK9kaDoGEdwc6VBDQO2aS1nb3tLTLgUHb1UCGgVmDHWgc
AdcM4FIECsLEsCDLOBhu1dZn50l5BK7bgGSVD0MCoZOjRpKitd59BV13dEx9kJ5+zD1o9k3n3OQE
l6rHZY1X1Z+LpjBHZQCTjANvkExkzckGxXB0V8gIUKMeitzoL9NU9ImrnH2XgBjnLjTt+FJFfeeN
V7PsdnV3zzKKjy5/6wgg0KAzQ2r7rIoaWM9HbIF+aBj6qpLCvNIeS9bAO8HIZIh3PtNNOCe2ViTy
oAC+QRgrDkCPRDzM7hC3ALEqKI8mMEMC8FxFcpAjMJicp1VRNfEyo0PKBZRx0j2MSGimWS4Uln/b
JpXBG5mLAc1C045pUVT365I3IQvQLFk1XEmTDwftzCwpVDQqZzt6Rt6URSOOU7u8uEZ2CCOmfVlV
cH3W64ZP8LKab8TinvPN0sI/bH8gCfPis348DbskJnpsrNbDraGOlAwQZaoeRFSOhg/NiZPogTmJ
mpqTP9gqEgjmJQwtv16HV2K2DOwpGuiqRmgOfpaTNIV7beoWsqx/KhoINBNia+jCeAWYab02Kz5F
RmykbGuxyQkKVXHqz1pmTxu+v8RY0Im0x8GxFU51FKKJdIYszv4OGEPHV/JNxFUwW2zh5ZctsCAj
cgVTya9+mMBmZ189L9jYYsidiIlTaKZL7S2R7KhJt4wf+lzai0VQuvOd4+j49KrB3hCS87vKDS52
1RJL3/hxl2e3a7DhBiqX22rJ1WUm4HVcxRJonO1VMWycix4vZmSRv2GbVzBEowYn18lvsECqNgWN
UtwZg/tEzztQMDuIU6CrIwHKHAQC2UVm4Zj34lyW69XrBnnw2+DLzjktmXqjpFjujI4DOeGWK0ac
kkMDIIZP+qoc7xF/PJ5XsRv/C044UKDzzS7mj4s73zJHHQOVuMM4JA6OygR8EQ7YOT8sSMQIiANZ
sMBgKWwR9xqn/2r0D16ecHijj80hDVGk+CAw9IcZTVgUTMvVhW/6WSm041ilHp+ugMPw6rKm4edz
CPqs7FLErVItzgW/hIJCUF5xrJKstDiy4FNBJ17u+zopmQtWEy2+qbzLYAhN5M79B90Se/MmUt23
aNHd4BetsLdQI3asHOtjtfJhQ00PlQtS8uZ2Z6WhFY+BeK15AfTFEwhLBJC2bbMdVC/cGBDETeEh
zorzcwaJdVqB18LP8nfSfX5bMlEeeZVSNaX9VMoDH7uL9tr50q7YTsbKiYvJ88Pezutxc80Xr7Xr
zVRzaLG8PKCHOJNu48ethxDkQQFO/fXqsDrm29idR6cFlu5qebDjiFxgU/CvDIgifFFxrKctO38W
G00BrqPxIfbOdQCT3O3TyZf3DofkUHn8rJbhq/bWMkb6YcUOGTwONltTHryOus5OEjYxMrPZzcJI
c+hK+1Zk1EOca0d9gaEBNeXHqc9vUWZOl5FPcQfPLUaKYARoMQLXtM6Pnup3XS8Loh7jk8rAgPd5
J6KZeW+lv6IgYnW/BxyHk9tOBx+Jl1MzlK2fDnrzErHq9dBxdlPaOWqZIVc2Ftey334iX8Lg2NcS
ot4Sr5hFAWLX5TvlfuuuABdW9brUIL5KZbC2gzxyBoTIWglhnXRuvAIgbIEL3Kkx+NWDVBLzdsjM
vIIdzg+qIZBfsw8kPs92He8Ey57dHnQGK9gvtx+QiGC7FtSCIATvkztiPkjXcUIcrl9cnNGtQmQJ
3omCb81+ZfXa3QVdkIiJiHACUR55XZAqKo/yc3jCgmCkXMMRY6bmoUpg0nXwvxBiGP0pXIfuVDj6
2gsLqR/7gJLi6iEFhvzKxIA/kYNqAe04KIp5v/4wJ59wHJglmPEmeIShuPnkAZHoZyyZb2aYwS1M
5DggkWdUsyZrMX2BVpuoqK/0GJsBhQXcC7rHeTT51dTbm8Bqh9XY9j9Vbj6aBkdQC5MqVoVqkPZo
TkasUZMtcS5PYxlTwkrkh6oq0WXwwjNzNmWVstumxGZe9Rd/QnUIosfMhY/4z5pWjr5HhvPBzBLO
t1ffBqS/nRv76srupq8BMJvcLQ6U8zIpgQOGKGGOxsDQGJk0qIDnJeqmoYME6mYYJVHYSy+319lD
ID6nd30DzJY49hxszXwn19yE9Og6NrbETX1iW1QNw4iIGUudWiMWv6SSkZceqDifsiMt6wIMOko3
yxegw04e2cE8ONogtzSi1uFyvQvayQn7LPej3pkOi0OyQ9XoY9dlz0XLcI/4v/aDJ5i3KnIyZKg8
kFW4dsrdN5BoaVG5e28ymWiYcj+W54Xiu28D2kTcwdu2OXvAofzQdssTNaMDpLt/C+YVNrXl4fYs
fLajykMQLRJAh80oTVFU3udj48QcdHY4L/4QtgziQGHrB2fHL6fapkU9whzIf5SeTQdT/LKzQ/HF
dlOI7DOgI41Nq2EdoLWmQgmc9wAY7RUDNABdjkd/bnHLaGLxo4u7OAexTkhtVYli/GHMzbOF9wsa
hT+gRo0mjWRyudrr1M1NkmuI+35mdNit8P+5mF8bRLC0PdENSSpkGVhMuzXaRh3ydv7m5xK9CnRB
mwPzaerBv7giu/M6tF+KPlQGxpLIShYikH71Kk9F07SiGK82PyRPbds+KTFmsT8UDVRtxsNuSAYI
phHJcf8ungdLJLu0mMcRr32WwuiAppy2CjiFpr4PEJ48TY5GpA3OtdNQqCzj1sQoLrYoyNXLsBnY
L2S50TmsBd1fMaLm3JLgvmpqdqR6S1e4oiBVnB/zqrZYwJrGKTdcWA913XVPYgbGX67TfdW7Fb7H
4FDM6H1WGA2FQw5CduUBNv0a5cZcsKbfa8SwSe2iijGIGjb+AOozgGDpCEBuoFNi9FbwUsflW14O
XZJnGY7FsTvqTj8GiIPd6rl+RbTtaHJIymU23uIEfEQl/0PlXF+9bE7mQswnkbEhrBCHnUbXO/jB
ko79OJ8Unlzw52rO8nTqEQRc5Puslb2oYbWXz//zvBNKswYsFWaYoG2FaQk2G2YROpUA6bCtSUd/
fJMTveSkfKqyFAXFa8cvy9Y8KMZ+GTlhngPAFOBh9knX+1bdDc8DE+BgISRIFRnX0KgaQStstD6L
3L11SgxoGFgCPwXUubgtFFKPE1LzQmC8wjcp82/1pimOcxAhkx6baLInxqqTbta7AWvR+NOrWPoT
XV+CYO7jLhtPmDiBza6Zbuc6f1ES8UhSrGDeq6mKkWDW4TCOSS/4jW7hY6xiEQfgZ2Fb2jPJkKsp
70uxvE3ilLXjowPighpnCV1Rfp119W0Gejyr0+qhenLAr5waHKhlh9bSQnVYrQKu1VMEKR170y2N
TPrh0rrj13kV12wVIrZetR0Ev4AijuFCYciQIe/znAYeqnebbQNSc3mDtYtSmK99WKggrSlHRA1v
CffadenKs/E6fOyk+N5bxAjdVbhRkWNXpEt+02QmcYQzYFYJqJ2dX+n3qKnMlUTo0GYX0CFHSSv7
UBTkNcgCPwqwX+DX2x9bq9UdihW0ghquUKe6E8HnDv7NuS5QKU5FOb6VbHoKFMIxnmqfvQEpSTIh
mkhojdcNYvgYN0jc9ZjT4r46K8jdqnKGe7PBjiYWs0iGAuhFb9Y18vsVh1NWH+W+3W2NRY5G5JiZ
szfTXXscqgW/GVxLOsaoN6eEc4HwHMgMf1HLTvQBmB3vgTqvWD9Df6j96gFi1k3VcfLNKxANzJV7
ahsATXNPb/Kxzy7dMg8HMky3Wym3e9/yxwUZ7JR7qzjwYIOht8xj4reef9i+mqWfEmiGJU5zc6lm
hKRntzguQ4dTMfOjIWt5WMwtMnubOo2zGH6NWRkxJiIc8kC+gB9CVXEUuD/6q2D+9xzDdDATJAez
qcx5mZHZza9ODd0KwF0w0/aKtNhrF/BHE4jrqtmLarN3wcpDV8/nzjYXYxww/934piUI/EEULgSH
V55PiVSgDocMasQcLyuoVz038dRWWAvY4vyxgoY33tZVCZfRBaBST0eEW9nGMa5quuM5OVQzfeLb
HGEGwzGbgjIMMmtPpRPA4Z6RxrUJBa8QrM6zq6eTdpxDrc1lzKYjwa2pHPnOpjEZOo0ezHvEto/m
uvmpqeWJZRTxe+x6ewM7EoOBIeo73baor1HyuVpcMXQC3adC9jwf7ZXO5WPX4ecOzY/TSuD6Yccn
oPG3KX91ix8VdPWonmdxLNubirbvuVbTN1II77o/mijBZC5wGWLsTiAAj6ufvzt2QTimXh94vt6r
mlVJWcojpoodcO6UEbj/Y7MAiSHr9lL2BTmNEztBb1LXzmmWm27S90Az87BfMCzCZw95t+rU87bE
qytMk7JFFmHYV8p3BQ5GHOL1Xpl0wXmWYnsISlReQOSTIcep3E5qS3wafCUmexHWvq8Dktfg1HD+
AgKv+fo6YBAKUlHbK5iWH2ps0YWi5bqC08UKnGPs5SwURiPdjoAETh+9dVdrEPEtM/1Gyg2lAe5D
utZDOHhdjdLvPXOHR10fFkDC0+QwJJXHZ3e3nbN8TJYsmA+Q+d6CvnkvayB8+1Ez3Af7zxv7q+r1
F41VknvkaZG0idlSvIvNr6PZLEsoGL/ZCmwlC5NJM3aJtfTi4Gsf5HC1NMGQI0giIu7dg5nWFIrg
g1r3RgLVGtpZotNCNFAjMLFgcFh2rlSJCBFGFlxzh67QN6bstE0DUii3fcHgqGNwyM2KsPrGo9pM
5A5JxW+AscrTsgcbSDtM+3wVc/aBwB1YBXAIALNznPL+bpNn1+28S6eq2FbrcqsL4JrOaCQyw06b
aoYIoHZ5dcaCOrm7xpG32BasRudZ/HQbmsM5ei5RbeZFEIRnEKvZuU9aNhTntm/eICw14YrtLwn2
CB/n/oN2+w/PI1+Z98hrKHho416VhMK9FpCdROfJs7bFN9vSs8NQr5VLkHI0vZF1QPAEawZmV5sE
+MFhGkGR1h5atMxTN2jaQrCH/NLX/FX1QB9qT/EYHjMQ5heEISFz58uJDQYxDoMyaFAMkNoMX9yZ
np0yANQhRHm+DFu9pZ8OdkcgIdYe+0CJg7S8ZFO4BfKBIpYcVfsLLPDT3X5Gin9EgbB6JjjOHf+y
ZnPalLI9Z9gg0pJs2XNeQruYve5HCQb/hOP67E7tekF6f04yAupaVZO+MJO/k0WLpOZoGVuF5n2o
wcC0xLstmT8kDdDBvPI8ID+TQhyX7U6zurEDwoB8GxLpNLhQ1ehkYvMaVw5c+1m/NTueg0SjBe+W
V3u5ccqx20UTRsodXLq02Ke3tBxx3pYa34Vc+W0+DTqRCxor8kqbvZdY8RUKHNbSw6NRSMD/e5Sw
newPjOX4sbEW2j64Iq93+wM2PWR/jrTpeTQ0rwZlVZfXp7yDAYAmC/rPRZC97FghLoM6hP0vvQtS
oEgoTIAYRcG2sGMNpj80ADIsx9A6jhw0Pp24XHHtNvtu51ImeoUsmjnVHUY8XBC1AkxY1jTS0roQ
dv3D4JbbFfTFGyf0FGjzpWuIl7TdBlKnzDERAYwN4sIt1D40E3T6UlVdagjS0ZE7Qu31wcWGTG9Z
okRYNF3Uctz02wbMIdjEhA9CzEgf01vu+DfCx7LIA+S7y+HRaYtfZDoVCn+2ztAae41AqHOyrf/W
GWg1ZMNglE32h6Fxt2NL0ZVh24ULFxTrFuP9ZNemaI6VsUgg+d2ra4Fm7M/uAWROPF8UKLYgTPgw
aEK6cypru2ARAIlCWnwnniC7IO8hQO8iqo4dCGTmgi6x8qEm+hO7gud86tgRsieCKURGZA/Buc2p
aaB8ehKC1Kfv9/8xgv/rJNrfZvd+MgHu5+ib/zdGcH21GMn+xwGoGAi1T8v5HSPw/yYx7mufUcs5
9ZFG+QdGgGHmOFMwxZR7mGfOPTjgf8cI8JfAHHAMNHIlAyqAp/t9jin1/oYJ3WK3XgNCYQmL/wYj
kJ+DSv9krDIPg9MQqqUo2QnM5T+7ykgo9G5TaBaOYB7SnNfPFcAmX+rlW0URkmlrnVZZjQxEI68b
NT9mdLuhCgwUs/K1roxA9TW/e1SCrCIYDdNfxwyNMyyIRA1NOjPqHMrc3jczmuwGE+KQMFrykLUL
tiy2njbtN2lVzR3i6fpX428PuJujYYEWVwKZwevSnw2EKQ6OKC5dFVoXpaFZO32jA5Is3eMsywgM
UVTCRAkdpJ6DGnHcqgNJP5fHTXa3NofC3iuwodULIrRZBI8Stk8jmwhDO+Npc54NxagEjCVqwjp3
T8HgQFChX5W69lV97wRtF88SVFJl3mGLDHdgwuJKahn3dngDkf1OvcUB5wWpjK7rKxqIo8V4JNYt
1yH3TlRWePFe58iwTncZJtacCoZJgDIHzAnOMdmYG8AwQqcmHYKGelzj0lPDqXa2gx7kT8wPAE2O
/SCruzXp+iIJGDplV7YY64E5hGmjawdhF8izTqAuQ2VCkIQ2kWw40wUPAFg8bgOyIXvQTiPMjHDT
A6kxswleT6L1qBHEcG4K2cwxJsoNUYC0dipF8bBk2zOn5YoNd56PvqFZjD9G/dYBqURRAzbVu1+z
4VdhEGLBHIAmDsYyO5kdKiPDFpNSoLAHqZgyEJXgF/s5RnR1ih5JLTC2Q5PxICoS3K7TduMYqg6r
6Z+xWUNgavFCljrBacqBDgP3zw7+XJBvAgEwNjpHD+NxrBZPRmAfLma4xkVgNvSNsznjDE1p6QX3
vRyCuC8znrKOwrFVPajtQp/rgZIYLt+3utqKO2uUG26zDxFznsF12uYLFH9ww9+lwqQiRqFz8wn8
Ic3X74tGbUdRd4zf/w97Z7IcOXKu2VfpB2iUYXDAgW0AiInB4EwmuYFlJpmY58EBPH0fpErdJal1
ZXd/d7IykRmMQPjwDefXfs7T8m1109Kf1vlb5LGx6vzfzHLRkRO2Kl9UXUdR4YNILHohkifXM271
ubtBwqwxF9gHG0Mrg3alWt/PJyLS9F44ol6atiXdXdyc2N3TA68sQ1mKCvREkyTnsj2zg/2Qjt8y
R10mSL6avrUHxs06Gv15LeLbyVFOsNAcSOaUS3ultKfWEAA2Mop+CUSmzkuocrn9XTQXXJabXmK1
yp1utcV9q+it11D6BiM9TL1mP09ylYeW8/vgkuenH2p9y0YkBrPo0ludyxqMWMwS2pqZtp29OlTm
1kUxrLvGuTGyAUFQT6ObxKvES+2aoYDt/D68aZVdAw5bllPsTPmTEOOvFfDkaYlZgdKiRiXbzgOK
dcPXYBD+rUq0Wi9zw78+VeIy0zQ7RS7eGQV7/cBBgc206dsfg9NxoBpvu8HrnlVZW4c2LW6cDhfL
If1K7//ojq52KQeOx3oc4Rp5HkgIMC87YxrkKY7t/on2idj//mRRBpI8i31XLHmASnjqrIimuFZf
W87VdDM4VkS5d0YDvCszLpbvZEN2alBj0BYGbCbxiDpT+41r0JAfG6In8N36wr4Ukg6FmXv4AjXJ
zZUIvrPaY0j8M/SouB9VNj3U5aiHGRDlBLeOEPcZOqNeIscq/RpZNFSt3jvGyfTQzbIMsroM00R8
FLn4Qtne02GhBbUcXW16ceyYn4rwT5XVJWwBlNDo4YV9uv7qjeRutIw3Wp49JDy/N7i3p4P1Idf2
Bdret2HIfd2i8j1QwiydE3RLGmsR8obTfVM9IZgF0krY18UzmubRmUkA1zdmC3NMdG4WRHn8oDvU
j4LeY9kcOwsKgd8fpufVSl+cmeN1ku7rGAUtJZkZjDShczu6t6Udwjgb/CZtWBdyrtY1jZbbEbKK
wKbw+uTT2TpXuUe8py3RKtYiP2t1etWIju+0UPRcGTwiXvS7OoR9URphbDjnlKIdbGR9TwCUsEUs
jlW3N3txV9usBVpxNnQ6/42IX+eYQ365Bvwzp9kwDilhJlpV7a+2Fi+qEXvw4HyQFoU5rnoofcay
a02NiqTQzkllUshKyJpo3U0RTV9Vs7JxrggHpjqC8nyNXFSthnb9HFvf+9r+WMSTjB1KpkKXu77p
OQ2O3p0xwTzMKP+VVl340epwJciAQSqFlzrczAvcrNkav8p45T0a+awKh/dZvRtt8zonqbE1yA6a
wS0bUeKxEe/JVpFWbBWYDU2Iw+QlsLiK8ZdWUzLN4vZOG81L1U5HucxEppz0XjeHb/omZiobSo08
2ok6r5bre6oarvnanNI2Gck72W5gj2KXFdWxydz1ZLatfXBm+TjlWvNsrY3fsHK26zXvRbabE074
idT4mpM9WrC/nKZ6rVvvtna1JAQdheE6yY9pfh4ph9vg7gz+W57TGjS69uxVDk+Y5t6VkbETIs2D
ui3yPVTe0xqX0V4DxrHTxvK66PAR5ipsIUxBf7m3SCuEhrt+Gk3yYCDk5HWUQCWaX1SUPZfK+spT
8ehp9yuts4ULe9JXIUkaMlt+rnsJxj/23tB3dsCSf5MPXn18N2dMgyXtUA2s7FLFZbN1ERJyQX3C
ecGhIAUozLDRY23xLduWuCYv0fhEd5MlMaCKkpoAulW55wk4JBkhZSOKNh1q576NmXtBskqPvcJf
Q5aKln48RsNwSHIeHQu9jDiahtQ/lQejnQ+zvnyTJU6J5zZ20Ct+stS/22X+qIzlJUHlDzylP6MD
hGTHBJ3U12QegzmePDSOrN3rgktWb4vTiFHi15F+oVpZQdcMFl00iJUzunzy1Oe9e8wn7yXHdRsj
HlSSZrRfh2tiSkyJzHh2DA6ERew5+6xskYtzcZu7ZztHMaY6wTZNkFwnj+lH1nJs9fQT3CrSRWM9
mpLIz7qMyRHv59sQ2axE2zIsmvwMuA2SgRRfucBnLPV14LK2sg7YzsDZtqF9ALZ014xybznucUkt
EhY9J4KOndB08alXhbNFBAfbqXUla9xLWtc/jHR66l0Olz1etWM1+C7oo1mEt5f1qCdtKXxN8xDy
S+s20tG2sBJeHXvtHqxYEKtRoLVN9cr1kZJhND6rPDmL30H7OiOVRO4gp7YwnzbRUMt+OrJ6p2SH
zdCU0c6Ln+zVC20zv/sdXZgdqpfEvghm08GzR5DGWq8dK8fwF7ppO84WxDTE8GMxLVQ372bQxVcp
veKwmGRzUltSTSkeq65YA8BWJEd7unH4z7pVO6dhGa/zhOxGVN7v0/G+J/tR7EYSFsNYg6Fwfjkl
3Z/IfcuoCB/MMotCIgB3LuUDayA1RJIOjBsvzWtiQGeCcinnC057x4RfQOjvA9hBiiWPJlZCdNj1
rQjLXKso9Gw7o4Wyq7eYkH1kDUFqH2a0ZNq/a+eTFQP1qBcQspajR27RX+rqtVgSlMclPSFxkBtu
Ofw7+rqzyXlTZ7yxing8QnLgM5LrtS02EdNFWjSsK5/VJde55cRTdqPYuo3Y5P5RDgfIgbfS4nLP
57Na75J/a5+UJGK6soG5x+tsnPFW5vm93Y6mH9MGiq0phjMxxaeo3bwW+d539U8ZexYBUPINy6+x
pV/ilPFn42ImVEqGzsA2Bfyz5kvERy28FNXktPXy2FHCeOm9wKnms2O2CXp8UwWk/YJuSpd90lpl
gN8GwdRKpgMkL2JmEc+MkSWpXxr2syyoBPGivrEF3DtATPdmlW31JBY2V3EW7u+6vv+keHMwsGlo
ydaWX5t4DdTq/HbzJLOgBeZgllN6bsfRDa26eo9gzZwEWveuvi8tOlH0CMmFIeQujnm2QXCFNP89
jm2cC7wLnvniFw4ydVdySrS69nbuJd00qNZFdyrW6RhPnMK7NWxk8wX6zNs3TZvt07W2Ay2DcqsD
rijcbf1z70cbj1hzMU3s5CYT9bRj33jMrOTYFAiaxOPvlo1ghrlolPPRWaIL1WWAmiaczzSdTro9
PWVp6QRqmdQ+x70U0ruF1PNDTt3tkuVPbOxBmrjJrWURFFqYA0CFnghCOhFyXZs7YRLYcrDS9u6q
f5Zz7zEFw6Ci7g3fKBADCcEOM7bAhkBvCtbCoI/ZGNl50obxTBE94LZrBraDM2gY5TsqG/s1YRgK
YW9xRDmSHGNYOi4FutE9rJ3+axyl73CLO6dpsS+H/uSZ3VcR1UdHi+fDVM56iMn9Odkc6aDbHpfF
tgEWKQLPNTlUb6USmrcS3H4SREbxk77wHWKw4zcx7kQ/oRHW5vJt9uKz1GUNbBEcbWsBPCAXAhc1
BR4k+zLUG+3VVRUlLQZ5QKFYfuG4aN70vR24shs4Him3LWHF2YGlkiPF6kLHnO2fqccSXTs2n0HR
yLMX12ERu7xV1biVc7M2iHU3cAzgO+ugCGwaN0bT5kG7nFhqG2IRctkX2f1Yk/Wka61uJ9XcORHm
4kBybErtvVsO2F0UyCCX3qxY3Ma4+YtENpyJb8//yGJ/meX3b4f8GK4pqL38e1ns8n1N/+/8rU1I
+/Mn/lTFxB+6KckluwhceKsC7evPco3xhxAuwGskM0Nn2BYti7+rYuYftLW4eunSBLjwWzD7uyqm
/wElVwiELJuZHFCI/juqmPEvVQuHphZ7BFcAndrBbzb2X6oWOfOCoAxyfU9skB2pp0XB1Dn3hbBZ
7ODgkPtShDPqNIhcl0xYMr5WqeLUKviZv7xr/5/yjfiX1hivxZW2tHiTdEP+82uZ4Tu13WKyk0p8
0U5bKCxKLhDTTIdWbF0DTBoq0wV6dnOJkyik96jvXOvswc45MMlDEhy4DJR564WWYleS5ROU9t6m
HRrBKyYbVCeXbiTkuw1eP1bI5ukM03tBQKqb7Hb7r9FM3jTr+PuG8smIeAHU2TlCeVV6WEGTYSne
y6n40BNQYf/1W/DPmHTDoWxCEQtdVboOkOx/lCitWXp203Bb0RXo1MYksidGLktzS/Nmqoego7D/
H/5NYyvz/IMu6jDjw+BflEizrjC3MtBfHgGKXAarNhk8tLoc8y5qnqSM3rIu/5hGAwZbKj/EdjfV
KH6Plj1etML+lqTtHdFhFlfRq+t//TYYFJ/+5UUZpM+ANzj0kg3hbc/tX16U5DSbAjM3d6YkUqC2
5rVL8LJrBjKytZ/b6jVVyzlyWczVqpBnuvXHSHg5p+TZjpNJal6vg3L5yPtY3mBub1AeorD1uuBl
yMqv0aIOeoHwgV1H/tk3UsrKjbY+9ubwqOyp2Q+5fV2H6ZBKlnKpTQ15Xe8oYtjAXB2ATBKEN7bD
XckeRWPmHlA8BXireDd+gr0A8uE1l163Q4ekgEMnNIcDKDkS71grju1Sv1dWpu/mPAR5Cgzia9SR
B5i0lOy4e7DPpxyk5j4lw1WOPxyZPNVeCl4PZIeK1T5KAZXXLC7QJ6KjqYy7qfOIneT0cUCUROtR
MIPKjKmFgEMatw57rYzM17unpn0ugYfZI2/LZNkvjSlAfSyPyFVqPxDi8SKGMon6I08BZpXGWTOB
fg86F6IMImrbXXvTWINYk08llSNfTT2XElIifkt214rd71Kv+yM7FTNjGhB8KJXRWN+oKcPS0gj4
JvrBNLurPXnn1Vl55afScIQPWwWzbnzKS7azVcvQgqr3fHEerQkelm4/LsX4g8rQs2q6w2iRrKuz
7CRtuvH0bq2iaj80RljtCk/9mMyOGtRYhUxK8h0dnaRc6N93g4w3doFftyY3AI3C/mIek0r+bJT6
yRtgYNKT06sb3+0kCQtJJb2HY5HAC8KUAkJZvS4ptI7E/F7Uhg6iml+k2dOD3tc/OW19iLIjsGQx
+2QxHyG94Ppq2psOQo46lvaqNOdikh3LM46Svffp9G27F2r6tiwEK+L0WNsGbCq9iekh8aimnXvv
NWjQFMODdEAiIF7wWVroSxH3PzL+jd/pT3zJV3ogSSiZTLR3ifCRPGcZdyqct5g6/lhXP0hivyyj
Rdgo2yJKKxCpIjvmmxaQux3kjcI9ZOCAQ7lcKAd9xDkrTsq3a+cIQ9vYGtG+SHGZlU4+yl6ys2ct
gWmq7GBES+XzJXtwF8nt1E2fYQAsu3y5MbvqtTPf6R47AWid6bDkLtMH9pYaGpQ2975IRj7ugsCG
Ssjj6UmKOqQ7VxuWDIdq5inAD9KM/jmC2HqggXOZTI52+cbV14soJMr1FXMz5KKf1t3eU/1w6pT7
ukR9GkgUhp2UbhkUeP38vQDqjag5j7LdRGCK+VRiM07T6uC2SZgPhtqbI4F8QjhMCyMUdHSj7iUm
BQ/klKzSMCPd8kRwl0tCPWIwwdyAd2MmiUcFoE+rFZ6X1viObOS+xnMlK7p96VfvVenFJa/w8922
fohLAnjTlUDDJwBVvNomHh6meVlPWRudmrg7KGJYXToO0J9dj1cY2WwGH30vxbNWPWgyATTY8Rg4
FmfpzHHeikGygVEbS0k2xSoOEQmyk2jsh4UUzq1s5htroZxkiGuBX4S8V95atBBo71xMjPK0TE+u
jVZjEmXkTWufq/6Ga0Byn7ta7CtHv3MMRVSm4vLa5OOPAoLiFMVvBgweVqXMBDv7qygpI8k5Dxqj
fasrnSPwynegc65x323Pz0Z9Trb1Q6xBb1yMGpsYhQAlemwirpZZ4LbVFOZ6lIfEIna5KdydScwN
+Iv5sN2YdrJEl248otODMBH9pAVXIDXeYsM7116MhjdgMq1ZHOMPLddUeCRpCoCGNpYVB/ABunNG
v4Ktn9l61CPyyLnHw39FhYRBWjY/hH8SAMtE2vT7VivvIvOAVzkfXPggY0ey1hrrs26TggE5Qr8s
viTkHGjm3RbDsSN/YLiDGeqUENq6eYUS8ZKSEe9KaOx5qc2Bm46fI6MBGUDgvFWZCkyLlYJVHYrL
vCILeNU+spDY0dO/kRPZZgXMdCknkoBenJ6TFPnQYHLGUfXpLTZH0d+Da1LwdZ1y+4q90HphF+mW
9qiTWVBDNBz4iO46SZHJ0lAatbHg/pvx1zM+z18sp91bJoncHMBU2nGG0r242IMqgh9wKmB13P6W
TvTh6mp0g2ipWLdW3D10evdakcCqc3DrUaGOTswxjckA/d52kh9VraGyV5XvZtqB2QnjfnbZHgud
M2cTLfemN5lhS7+zEWwfLSCnmVpG640xQgxZYq6Ll8kqV+KazAwsqLcOmoOAWV6z1n0h05L5qJob
hEoPOQB04bTwcJD/rsVXLanf1XbxLJGTwFfwi15Gsmtn1eSRrwZZokG0LXk8tvgUJVGQWAGB294U
rbGT+a9GrE/zmlb31CBdCM+Hji8tSfISppH22TsVWdg17wJnyZygdWRYRnKb8Jbk+9mZXX9sljs3
0R57TVmnfCtL5bF1UMzkQRpwdiUx2J/EE3FspXFsR5CzfQpKpwDVkBXHtuYWb7JacaW2ytkIEwcK
ydIV8ZHZH1hFHQo6U1rmMKG9cNC5OjubsNQr85zetA5NrZoDROzov5RM71KLQJfjhmXDsXZu37RR
PsWGdk4BOu5A7d8sSj5Debf27mzyP3QqMlTI9gprbjf2xU1spdAfkXCp9hGh669g5qeBWKeJ8ZM7
H7GWZ/u1o5JRuO07FTaUl8YsDyJtf1lUKmh6ONqB9RcpGRXKrXkq+px8S5vTLukMbuw0MI9rHGHu
8d2Qq3pJXOPTUA5zECMvC8vHsTKBpOX+2AuC/lgtqUXqPJq1q2qrfTwbQ6Biyit9ZhEcz48LAyPd
hQNVb6Fodj02Bd24VzcmirMSXfUHQqiyP+RdcnH7+bYbHaBUWhIwEGj2CQLvTKVHB40RVIOpv24r
OkScqgtsevrudhtP8/GquJ5rv+/p2429zO6j7QZvbnf5krTz77s9l/yFzgSAxOxD4YNHImoCs0Oy
Ln9rA4gE2aYWNJtukG0KgoWUoITl+XGGbm8Q7N5Vk+Tz7aZ4X3RDHK4YeHVMhVLTedc1WpwBibG3
1Cj1i6ncep8ma+nPOhNJYGdiqzvZsUWSI1DwynCio4iMw9IwpIhRJuwAdFOLojBuaSpjuY5de9ct
3T5aq2w/stjRyxxpF88DqS/OqhMjSZLe2VcDgdyabWU/jsU599wLkz8/TKO9dTLev7Eizc5G8Muc
qhtnMK+to8kbxLk0qDtUPYBszBuJ3TzIRX3XAw+hFRHt18UMqja+y6b5upixe6N3TIKLDfOG4YyH
yEy+NCCQOFl4vv12+gB7qUGhW839IvIne0GLyWR+XIvZuXi6a3IYEp6f1zGoKG24jUaSGm0qPlS1
ko2k8we0B6ifGBJqW6iThuE84xT4vZe+JLnx5WnmEDgljqYutIDXP21/+YDZlSR78Hhb68IckNO7
YKTYdysZ8bNrNeibavTg37vtoXCmD52iMW5IVnFt6T7LCUdB4bCkRfY4anwyCiLHforB4iUL3Yhx
8u6VlnyOpqsgjcZvToMH0I79o+u0UAHjzQranKMO2i5+GzAukMGnxumvc+4cJCTjaibqonOxmBy+
AmUlGcWauezgR7uv3sUcvbfKLU7UEItz1bfQpsmf8KH3h7KMwNcTdKVEm56kUPceT36hXsXIKdnU
sftszM8ySpGvm4inQCCEo6XWgYro1f3sla2CfFi+o2h+pttTVc/Te+mikPctumGkmV8jxLLVsA5O
Gv1YdfKzBOHbbKC3qQtq5JsLKJh8x+FyV2hcl2SPJGp0bJm2e/QW435asyZYbCqFI08k9OCy+z72
IPJKWb1Y2zzbfht04Ok/63QKDBdwYMdxjjQqpzT5tDKIFq3cOEKd+VwSecTOC1RC98Az7pYNi1kz
V4Pb0dEcFcCyODuN8RaN8FeiQ/lI2NuWTy3nyUgnmpMPjJ9y3M+LlaGSb+VQnqU8BzlHTQhyaKHv
rLI5WauHVZF0NUMGsu8xwDtfm8jRefMKtW+ZuM9o1GboQELt/xIWgkg2mgEnZBo+zWGe+9DAHqhT
uGYaCxDsYd113wT1onDpxicRR0egw1+M8uUolf1aGvNW6/T3Lh5+jfa1tmc408YpGTJOrWO9nMeC
oHqdR8c2fYAW8ZLnojjq7qSHKwNyWudacchSxRTdLcuKdTQ737W+fkqEL8zhxRjM0Y96vjFs4vPY
/xBrHpLtp7PhxjQk5x9STjTzWNzOQMbZmKZiV3TFq9VX1FalcaeP1U8JozLsDL9mgLHeLDrUQSxx
t8tCWsyPfder/QYCbO3pYjUQ+GxgAE5hvpmZTvlQfbYMAmkSdTs49YpKzVcjQlyGM0HnvmeehgsV
wy8pTPG9VNN5tB/ryRyOns5RKMm0dZciIPvVGj8kXJroTsDpdb2zbbw3GV28ThuumU4+3IrNvaFR
Wm4Wbwjx9QATurnNVQizXVEJsJgMZ2Y4jFGTqZCvWLAkdOW5iES+1XRJkJr1OwZpjedJ96s0tfu6
qe7Ak3MncqtgjBnXkEj9vNoaA67qe7sDi53JxyXa2Mk8qGKrDyApsynddGykfCWYgqW0+6LnuNEu
GJktGEAvJ/NdOcsdeEb26GK8Xe2SCVtkaz1GTpv3ndXp+67lLL7NVWlFqe1triWZsYTF8KZE/RMN
aAydvvpi+cxRozmYxUkbsnpF599FwzK6cZuGq2cqf2krZn2M2oYDr3dn1dI3KxP6emSy2Qn609Cv
r8jVOy75651bLiRwkiaAmjtg0zeXVuumMyNMQ4Lxk96VkF9HfVeO1xUXs6rxIe241e+y8vswmsBq
rXln6NIvrGwgYc0QOTlvZyK7fE8LpvgttFXqsQR1khEfWcn2cyh6HHv6l7AsaNswaQYosD8ZBV3B
fC8pVSXKfFtpwqL6FRdvqj57weDQWFmGr9Yvw3MIqqhjkpD9tVo2GSbNUYJmGc/r+XvqtATldOXn
tBqdqpxvx5W0jEztMpyTr57JmSNWbDknVzCFG3HaeV7zGkbAZGIy1k7oWL9ofTOeA6iHP5CQDCot
df1JovUsOcNJVLZXeXUYV94prw5nDbAnYlF/XFBlzE6jIZEL1DHzLe7E2ZyAZDsjs9fShbx9zixP
CvFPnTeTMXBwsY1pL6Qif+ExZialFl/dzVQ581KAHZQ7B50AwbR7tRraWkbR7To1vI+kN/RvuUyO
s5N+TpguhgMuhu8Gh2dGJuN+Dga7QNpECdkzvpXUU7lXsttK7TOuvqmir0PV2z/s1OM7VtLaTV35
XYdxSQQ4tvzcpLMl6sqnR4kzWzAdqcu2zL/Me2jNw3SCGh7xz02Uy1dPkKBihzM3jLxat/w3h+nd
mMSBzik68EjqaYPO9tOzKOSj2PwS57YZEVcX8HKngSmQ6I3WGdm+I7RDcm2are9LnGc3qXOeph5X
jIlfs9bu19kVD41Ur6ZcEAphzO0cqiW+JeAQdHOWnVtLavA2kj2jWtpzGo0C2sUWRpPzUdPc5DJN
+n40hxnDViXnJlu5Gm7DdV4GHaU3TSamkljJQcOr3i83AAmiM54jfNxVYoG7D7mb00Rv7TwQZfuZ
mf2rpuVdmMUgQDqyjV1q/qJyD8AdY4JMDpVuzltEcUgQ+HPDfYJBt4yrRauB7LSfo9EMgWG4geKv
7xnG5Vb1Lq11auO6WfAdGZ6rFFU8B6wasUD3qi5OItbPsoHFa5AWP6iubv0piQLqe02oPKD+dJOP
8imz4/GGxxu+c9ndOJIOYjY2lp91Al7IUSVmcy0Ey4sbtaGCIWSXyguqJDsPq94FAnrCgdTcuS8Y
OYiDhlZSWAer4/HSV2GdxqQ9Vcr2O1ulp1TG/Z7xSnrnVEeeY6jo2hGGi7hjUMFlHjq1t71R+BtO
cFTbAtk41YWb0Ynbx3VmrPE9a2fDfOXskKGSkSkTdyP3PVkJ6wzUfa9s1otoIm0qDEhDVCMsp14O
zOki6r/VeWYu17+NhXlmttDkcAlsnL3UeOfbzGX28oC0L1kOWTTlmTHbRwqg7aWu3Bfb46Q8oU3z
9xKPt0uHKSKc6/OFVzu3LVCVy+qW7UszcQvN8DPK1GNqiNVeIgLD9zDbDoOHEpgS8Lnz+vzWtcw7
jkGMP3KZzUClugu5mMMqmgQThUAEH4tiOWjMyzqJ0n7j6YWWknbZkdBlkLZCHscif6KSKfeMXjim
rpaf61TsCZuCsNVhbqdtVfgMCivQz8kcklY7kOrzlZ1F59rNmxCQ6tHOst2g2oZ2GgnWQhrcDOtX
08Z0MLUp8qOknnecGPls2/aQrLK/G6JfM9+tcyKr2yGa7hnfQxN6hWSkC6btFd63ygBqBZQdrvE0
h2wOBFulk//tAfz9Li+M8CaeQ8aL2CjKGddvqheuY+oHhm7Afs1oxDTo4GJEF4oJKPpmyyOVZD8z
J9IPUNbTff/W6Ub9ATRzikG/j1HEaBpNHYvmQhFs2M2zuz60Lt31eE0/uDDxVmmc5IDE2xdOQYyt
fXQQ2A92zxRukFgq4H8hws7iak4CvnzGalFsm6sG6DXgnJ9bU72jatKQlOm/+ln+6hvx043GJHQM
7jSEdSQT6+ROK3rnaGjapSV3fuiM7lHw7bvphu5x2O6aZcYkCyZ5gE7RIPQs+lWw6xAF35fJWvtz
rDNtJenCFHUMsqlnhCOXS9q3rXlFCGbvFgy6KHApQdJ/rhPEFdjWd64bmyxmBgdEZS6BbYB8EWrc
m4V4VgXA1tipKRnn0cfS0D7JDNinf2syvTPrtvR/w8EZ9fm+WGUWzDMLD5GxJWScz8yA29eRA+ZE
x434iWURMK3vMujdI4LM71/FmsmhTuiX/93UckxVTo4xQcdBRC2t0IrH5D+h2TbL6R99MmB0lkeG
xrUcoVv/BAckKk2YReKTTaU9QrxJwO5ORMiriQGuNmtBL0sg763x7FXGoU3KH622kWuq5U+b8H8a
Kv+hoYJJafCu/3srnrF5gC7/12Ndfo+r739tqvz5o3968iYe+ubJwxjkN0qJv/83T977g2HEWPKu
sRmhgp/6f568/YchYNpKeiqekKZDveXvnrz1h8S39SQKgm1gyRv/LU+e0tg/P2qCSd82kBV+my6k
/Cf3s/fqSVuVy3D51twXrvGTAb64DXD6WTLlVZ+Y8qIIBXMi3ZBzSC8to6DR/Nmnaw09qE9JTLci
hduisUy4SfbuTKt+g4F0zijiCuKxbsMEo1x9W4m2ahsWkPgdwSTz0kftXbZs0NgFKd/YEkH+Yosm
5JU+D0xixRj/sObskRI99ApbHgqz2AYMdK+ms7wn0U6lZA5NjbyyN81fy5bObbrxpmuZnpwPl5Ku
52F0ceYZKE8HO+7J9mp3+cSK1/F+7DRYhEQMnjoCwd6gf3e2hDAhBkxb8RoTHVajCdaMMHFOqDjq
bswtY0zOGcG/S266LX/cEETOtkSytWWTWVQZQ0RcuSO23E/PoPRpSxtHy+g/KKIsZPbFse0XjmyA
OLnc3XBaVUFr9a8MPeavTGxssKIhGyieOLmEkdsix2Xmk5q9H43psPcwnHmtkfLy2L7vm+FiWkkC
Z40AtciOBdOx4nrCoJP2BhJsf5qd+dIvaFI0wcXOreyTJYkejyb30zZnWi80C0/Ppi11+dShKrRe
7fNo3hG0fe5dRcuvoxObDte0XELtkKSaTcQ9r+mQWqEjugulLD9Gidk1K9NStgD4lgPZWVsoPAqj
LSLO3J8rPIxzunlk2RYjXzyylhHJckWzYGtFV1vkPGNALw2BWZ48uvNg4hxmK8QPUEEeky2y/lv0
oV2xt0mza1P80j12BwhTW9Q9zymKcgeg/euRhCcODOBhIjloIN3a88kgM9+n2fO8heiV0xCnt781
W7w+36LDK4l7HPZDjlXek8RPSOQ7JPPbyP7otqi+WwN1iQrsHPHWkeXvXePXvIX7B1L+vzN50xb8
X1ziweAMXjLn2MUN2BYt35d0BdrF+cjpDrDHlpBa5gdBq8Db6gWxds0JHZLkPOum259jfDXaCHWj
65xS54doKyqUNBbSVRvDhXC4X3Hw2QZpBUwLMf0NX9GCod/lW/mBES27clnA/6fc4mfrjfVmDHqK
kep7QXtC0KKo5eCd061Ywcvhap+1DcM6EpjVlOhJsbwvtnqJJnrI6KZN4EZMocAHBA1Ub6THN1C5
TcgQckYsjcPV2OAbVcJEaq8ChxDnhzpyu5BF8Wmm0XBodMj8Fj8B6s1j6N/MTqyPL303fDVrh7KV
wr2D8HWpPW44Nl4oBGxCDxm3AlgqlLQYIJG4D5H3e9OeloPK4ud8Yy1ZGsx62IfhYqA9lthwJk8o
KV5AeqsqTlBQr027CAyn5raaTKYzx8eBuPDRrQkjg3Bb6Nw4R4ilKfN1eRp4P0h2k1uGZoNzMCx8
fEv8f4g7k+W4mTTLPhHSAHeMZm21iHnkTIrUBsZBxAw4Rgfw9HWg/LM68++qtE7LRS0lkVQwAoB/
w73nPkRpZCCTZ11ZIkXZNN2j3bn+vgxBtLYqoTVZhDqTDXamwRTSPfoW3aRbGWS8qezoSizHk4+D
q9Jxync82DNtWDfTWMXmhdosyybJpBCZkAgquJg9qDUbYXXGT6hxQ1QJunYTwNw+dhhnLoqdLlza
poFR6wie/ff/7QSAB6qO8XRcQThLqQMxGR7CCtE7fw3aPemO/X4w7JsyQmRf9uKDtwl9+A13Ae4R
aO54Rtgwf3eoQXkYITZVDks4FxUCqim0RfA5u/4ObNiwLV3ctE5SvMfmuGU9z/ZmAQ5AntkD97hn
vfHhZtuxJf3x95fqaXwwzPKdy4mIo2/LwKfUZZ9Bynu3xMyo/C3iRlsV2kQ6vfi4AmD+ZCIVP2dx
F43m+6SWsSmXajZFz0jNNgMRxcmS9+Pr9LPupge0tDdZR54dLJLYk7cR2iHAFUi3iRtMQS3H5CMm
lr3hPPmcVfK9RHRK0tarkF20a70O/o5fDuGFhxZjidoLq/TLmlGoNXWpto4f3WJ6ntauZnO0ZIO7
5ZdsWDIy8uBtyT7VtPS3B3osLvTIhSsVsyWkR0TwgiK01y+FpchW8VActAOK/voRm2bR1kd7vJGV
xl9QDQ8xYeur+EqgBLIw+gQ/lwf7GCNgozcds12MSHu2PmyHxNJSi2Wgq14RTj+ZBnlTWMqLVeCy
Y8+bFpYh6oU8zdYaWtqG52/UonoJ2R6uI6pHYCmnyfTuBLHdijA02k8XzadmrxEwekdvuNiaWF6U
M9QVyKS79t732+fWRSPvMnlYV6B5DyxC2IDfWVE77+0IwoZHfCmUPBMHLBEo6SZur4E9oy4gNk9q
OL4hQJodKRggWTGAZ3NBAj2qfcVsIJb2TTvJc5vCj5V3tbSBZyoBJJo5DBJItY7jGkwSwWaMAWHk
ON2wkQnivQl87LYRmmlqcYbwh7WCmM8m/sW02l0nIXb6zJq6Taazn7VxlC3ihDiC54Osm3OJnUeU
3NaZi/PH/dWJoAQ6SNPCbKXf6ih/tRvOCJJThrPR7+Ly4HYe7r12ZnCDibXgQhgY8uCttQ+6fFbd
r8IPAYn8nvR0z7MXlfDDSlIMxlHsnMw5wdoZVlaXVCsE6PHe4mZwajICa0LO4h/YCZih8I/Ct/ip
FULsBKagbu0r2fO7Js+8VVyP8S6Y01sH7CxmOVYEHBO3pY3zX6dvMpPO0Taad+Y9Ox0r6MpVoBDn
TJfczqZF2r92iW+7mpzEPmYLkq6/IsOf92UhL5H4YvLYHtJJDwhBpH8TheI+/MS8BSnCTuy1R8D5
GLHWc1T6QdYIFw8H+SIEhwvmdzB2YV0yPFRO3Vwb68FaHhtHGkxBcjBlCUrmkcdTvs/zan60ApTc
LqS/uqqOJVNjHCt8Zm5kOwicwwvOk3ITF/GrbEL2ks3PRPrtVhvp2WJAEJjEc9L27cWEF9PpHPyR
uioOLicbVxsiJViu6PLBZ7HZGSvnUQtqpXDIvzICe/Er7kPTj++m6CT1V+pYHLkWhYjf1rvM46AK
WHKrn7YlA9JZL6Boqdswg/oalRpPmbQQp2Uk5BMY4jQt+3sjvJQ6MTYjlVCDjl7XZIAxeA3XYO7W
gpXxKerTV8+QRN1qSic41Zu06V6GnKGhFgVPqWkV3naS2fFcOveVYANVAMT2US8hIrX3nWI/gSKo
Poac2QDEWXIXw5OeG0ARxitMYvvGrKmZiBdbC417ypx6AktLduw5sc+bO5SEAI8C/zUuWYzAhrbi
6IdZI4flvnLYEWXei89GKbNiyrkyW2cNw25YuS8VqNPtrPZ10+YwlfQVXFt4JdGSxwWAJgsNylDj
f5yGEcqma54603lMbdjPlIWcU95TUjlPYZbyAAjjW1/CtjQ7NrWdSMXeUNvIDV+MRT7LAqOMzPee
mTuCOJJnniMiZDc9aL9JKYI1or07jU9t+qIt4yV0vTs/CV9woiPtSYqRSBmm+jp1CKNKtn6KUMHg
DqtrcQt28Zo1/IK8CB7LwBed8duqB0g587ew+TZf6V3koyzwW/M9t5j2M4Pa+qT0bLs+ureIJtEG
m/4kiOSqtttdRdzsWuQN83XAf0yP4NIh1EAukJyqmElxt51mHCtCEoaVEgytx/JHnvc/yN68Z/mF
+Kvn6d13fJRtemQaeS4VFxwDJGJHPZZ4I9GVqdYXGzz0ftbxgM+LngwrbvpBRt9w1lymuM1MDoth
zPiOeH4AJPJLw+3a/mq1dyYvhedIuEMAGOIjU1+ZBHmDNfxx1m69GmJULlJ16NNYPwGdWfmbIXc0
2aBX05t5MyIWFop5n2mw7O4K+9A5eODdNHguLecHOLhoZTj1O2VgetScXMXkv/Pgfyy521coJu/j
livHQnDB4A4kGhe2zRLXRBuytzCdcWd3uD1heqvZIZHHe1XV7O2gi9NqcKoK6I+V7TD36/VjPpts
WXz+G6JF20e4xDqp7vIgmk8JB1Ic3Q7zdRBP3AXDnaWNvY2n5xJnLhmAzjTvJUr0ZIleGzKSEbDI
UKZm9pGmiSzQIl4u/gYyNPtR9s6IP3GoR03GhFu9Ioj8bt3E2zZm/5nI6OqZgIdt0pxW9tw/JllE
diJ+8a2bRFvfoxCZGVtF9rkSJQwbW1/NXlPAs+FnZn2XKzxzUXcaBx+wcFcdxihpNoHLNNpDxWu/
lm0xkkW17DDAa+1s+wZ8KqQ/xEetRkmVhu+icwEzByEPcZ5KrnfMJoRAvqTJzS2IO+mC02mo+/xn
7OlYRhYZSjhPx8YA2DQDF91nkegYMyOMXwIYaxHXezcyDkhGblAweHjDNJCXgWdlM+5B2OLlxy28
4gPLblXA1Tgl+RfY9XxdtJGkK74DslCsmdx+lXX3XHTyi6E4WuNqqZ+LF3wnu8gJHhxO63W0wNYB
pp2sPrNhZsSbwHCqM33sojsyuCwa79TTya2nTDDFW0Ixibx+yNHFtGLsDstj3TF8snbdZ+SpSLPz
9lj3/tXt++rQ1t6ww3GusEVzy5rBifFuSg0x2mCJ+8C/YReFQ1g3WLEXJC2+wjNv6Saxdq0FRDQc
FOK72HTQGTtiF+TDm5nJIzR9B2pD9z6OxW0wXFCmAZHjXUHefwGhCOyjFCSJpurINNYB2/QUF5hz
UyCxOzRMpMAXT52g8a4cEV4a19/JcK1Gu93IadqnVf1kRme8TftsbpybvBbtzmw0I8B0RGFXiB0z
CRxsI7e68UMnyQ89s9CziitHCjsoi9OrAXYb1wMtXPyCPoRcC9dn3lJLawvymchP/5w3wyMU7J9G
u+gAbK/hwTn7Wy+GhNrTdXKyfhsdMey29aPOMNu5ZUZ0sdsfEpdcJBMrFypMgsvc/jEAW79iOP9U
6ynco0smJD15qkYNLlOxiR2tiiYoxD9R7CNWnCEdbBvlPuEoOB7HoaFWmnajmJAs47L18ROi/GS6
zaLfW2d5/IH6lyq03ZewbfkQ85uymtCJNc3tbARbJchALqgsNHyBYlHc2Owtswn9z5As9W1doBJS
l2zkp4t4OKS2fSJ7Dh1w8SIifSOqBNSA1Pu2Wly+LoyOECQteZq7zvZ/lnl1mtmAZk1yGKoMUFLx
yfMesTa3fzo5z7HKj9P0zV7JvoEbHa3lUJqbds5Q6Db7ShPVlc4P3HGfARKITR4UFm7zrTmiD4mC
FFGlj0dO+v1rZlhfXqLY0gftqYTZEvRUhik43E1agM9lXJ1MCCNhUd6aHmN1hAgjG3LjoxmCLx0C
oXPLhgp89t+sMqSYl4ckIYBu7imNEDUe59qEPJ6f55yrBh9q1BtHHJxwjmMUJnqxOc8juyuHIAlJ
Q7yJbMyRcTa88fQFIKz7Vz7md8ttLIzpdNfM5yio95PTYX+Gj7mlJGxYEipn13UxYu/cT/YIHi5M
lUqsM9z1j4iLKdiiLxD4Pibn0GcQecA3Z/OrMOYZGl6sl3GVRzzs2da+yLG+ybzSuHptow6lIKmE
hjNbK0Mhw0eMo7MiXjNQ+MincNjK5bOvuvdMpvVWVPAJDTayTda8tQULlY69/dp178uF1IsGi37N
2pd9+2zY3fgcyPizSWZCXTNa4bAkrzOOUPz5WLA7VIxDiVm3mcaD8p0DWDO2wPjljQzCvzMM83pX
+9VbMPjmMZ24m8xq/laGg/dGWk9cwN4mruyRcGnjWIfNR7AULZMoz2HBTMdWhUlgY/8l4ogfTDYL
uq342NIM9qWJXCL2N6PjjXhfqe8GJ904VW1vsp7rRwWItxwOGKPtxRVfaFtz1jvVsYDjvkH6v89j
cZ5bBYSPnFnUBCm8RryZY3jTsuGt+xAjk1P5jC+aG5AyvHp64sp4AW7AVHK2v5RNQujw4loI4tMI
WersRtO6T6t+JVnQY9a+cZAsbUgr+BSKaVbldgZJz+C92gCpUhic2Yz8wByF0JxcYtwezgn10d1s
VCc3qLhgZzTcdk3ygVedI4VTISmNM2btH4gnVyarmSTj0d+UDSCJ+acCrFvFMUUYIgq2zNGp9ikN
jINFIstqoKVZjTPLRDsLX2D1MXz5ERl48EOX1B+UENzsesb+kty21rSXkCVe4gzNBB+fu5sRzaas
cFaAW28JtT0ZRTptAmq7Ie3OXm+/wUF8Fg0GmnZbjgreTnqHeDkhZlah+o1Q2pCaDvoN2/DG8ZEo
uon94bLyMhHprKsh/JraAmmYzw5ed/mOVb2xbdyBQJhqyRhhQGJHSQKqCYUCjJSDQ4b63nuUdwAn
mrWdImdbgCGMcRD8UjntUz8+CFm84GVRa4O2FgvCG/jAhEk4s8gROVPs+Ys+B2+3Ybz1lqQZa4DV
yIgB7Cxf+568yxxJXRGlJCiyJWcw/dSbfoJsqWKGN8unmFNeLo/xwEUsYHr+jkyZjxaR9BZLCrtU
WtUGZPjWGydnUzrhMseZ4JjK3lnNRrlzUpfZnwmjx8ZKVBSfvJaULySnM5UljB+Xoj/gvnUqZn6Q
/36a3j0IX9amGbF+Q1WA2ZutNeOrr5D4UEzEQ3XnlsesZCddhsUIHpdIZLTY3yyoW3QfCK/R11SS
0p4H4lfAwQ+pj57JkUSSeOWNRKbvjKo4ZY5Bv8KUXfk2p4vbnBrSYlfx1DQXiONPYpl5B1n2AHnf
OtYLUSkjpmAmS6ay00cbk2BGUG4lqnGbjKRKu3wOcYXHpiCXZK01CEUS55EH28sMqx6Zzitbbxdc
Ee7r4NXJl3mfwPY0NfvU3QUxQfB28m5UFmIm7Fm2tGAmS/XVEkmIvxnfE/ylQzNRsnR1+Ivs2IOu
W2cnbO+piLqLD2t4U1Rg9GJBgebmDy7VHsKMkRTVKf+MkQWHMv2yMxOLjMeg+/eLTkH2lfjqNmYU
IGWwp2XkF29ThUm77Azs9ukCwOC5o2dxrUNLs1Mn8tuf4CemPQ2suOstYJftSGQyq2oEd78mIuRX
XsPbgTfhhYgiVKyG+E4H5wF6388Q5DGgqCe79OcD/iCDtvG+kktSc1sth2fHADKnJX4uVeU+DzUM
MlV0H6aL/jm2nvoRmobZvwRLfqNHuO8606SAtRFDRVoKExw+XTOpLfOFwM61BxskkUF8RVfzjc2C
fQ+ZHEWTzuAFAx6g+USNt3jAGO2JtBg2MK15cHV7c2o4GaZwjSt238Kp5Hrh8PK1f4Mu9dAU4XNs
6hGUEpIeWMMreyRJQEwoIcZyN6XpEuAKbtQKeiDUjIBjI3gh6Ygo7ZanU5Uj0pwqtSHCW+2MiQsp
ipYcK6nEIZfltaaY7eGnovukiYKViY+bUaKAG4D+vlkrDP6tcRdkBIHORMGuW1PDXRw7a49+n2VZ
cTY6TkMATOZOSw4h5N8izdqjKG0PBPNjFDSAHBI0846oNXrHFk5Neul65LdTw+PBAeRzGqlQ5pi9
WtaT4SBNtnjFiwRd7OI4w6eVbKKSZxirxlViJojBSk3MVfXWmolxoowgADsg2auofHUebIEp3fsA
qJ0CIQ6Sh/SpsqdxO7UteiKudiPFg1YEXnqbpt0P1QJ7xna6NcKaGhX9FUKrBxU3x7JJblMbXXdc
WLdCcgyhatv2DjLBPNrXBBdIYpGAoxMHIRzxy/GJ8Wqm98qcQKcqi1KoxkBCb4V8bqum7MlruGXd
UF3YB9Leo3NbTVphQbDMd5zZ1DGL2YtCG5PJJ8noqGgJe2gpnGhckYvnKLDGz5aekycbqBEnKBHm
lmcrRHER+p618eqPQM7hBvMIzJGwWRtBfIhYNRNl3X0AFt8PXdZua4HEr6q75kQbZK3HUn6aH8tq
Yyine+Ztem0mpru+QmHG6ssEeG52UQ3vHafUfbH6ClL/I5bxO1GzLTZpJwHNh5tR1/ZFqC46knGF
oqOYiW6DnFXPHqMp6p7OSdlg9fVmygP6oBIZbOC3H22IpC23FrovfqlQ6g8RCAUaEUQenq5XUhCb
VbxEsZc1TJcan6ZOqJUGHheIuAmknxzWbs5FaZGfq0VcVtsMQb2xXuWKEwu/kKXfBoNBnCyiH4Cv
ly6rBLG0bbuOYbFh1w/FWPC9EMz8JmEcIrMnbbfvLgshDcEP2hpVNtY2nEKm3nwNhvDo+JL0krOx
sqeaGGgLk4szzt5d7y3mlAhuX8sa1jIeTB+Zft6L8cBa/6qxJiYMzGmZ9yG5GPve2jKPQDJYQr4J
q+y59sWbOSCCHlPnpxrsXyGk1ZVdL1CLFgvDkPEAUQ7PXzxl7PmWYhX5DSjFgEBvlx2ZN1Pd/c4y
LhvWhTNIjCHkrkkwLqfLqhBXrWJUs1QUEt8MHy4odghSRE9FNxGzbVahBJiFqNRaGDOTe/RQGTlx
cqsS6C+xQvWdw43MA9B3A/4FthD5Jk/u5sEJThFkSkVkzL01e3Krsgjr7vDUOHeNQ2RVrliBEq83
/DUw8l8SpFz/v2JV/5181uXlQPhB2Rz9Dn794+X9b0avOo79TwUp6/f8/aNJ/kGK8tfv+UOJ4v1F
mA5uDjBrEA88hwDfP+gQzl8AANiwUQUZqkSw/l8hiokQRRBJaQU+djgp+J4/hCjSA8FKwolvmuhU
wDrY/4oQhfH4n3QowsQ/YSPgdqRvIxxE8vL3Lvx85hIVy5bLgwoKKKrB1cMVZxDwjLqS83OICbAX
+MVu5Ig5Kp9IfKf8XYcJz/TECMz3uveMlZzLXxltKWY3O7riGuNeiKsI9vFwkxVUacK/GRw7PCNR
TpcMCW62bCc/keP0P4oy28zCQzE2jOqhMAAyjBs5K/FE2XcnMzA5QeYSWsRIPhgw6tDKbow4rNYJ
kS/bPMRowEoTSkySHBC4j6epN+Gfz+FlHoG6NpbGVDQnZxncjmxYLmpGgWGj8N3Uop4eWQz2kHAK
uWtdzow+QiTi6ZJCPZxqtixFfJM5AeNrZ8Y/5GtW8IrQSDt8Uw26i1HSb6ZwCnZYLN4EETB2VaSX
JFZHH8rMBVWeupvjwVrLKi52UCM5xYzg27LC6pqEE+ptH6+A28/HKmQfUHtGcSpsXANsgIg4lzwc
ogJKE4DSDdEu807lc77NUk3m0RQUR/xrbFPy+MyEprtSNXaIyWvoHna4xna98H7yo2zmfCdmns5G
mPZnXZ9xYEYHtDPftSijPXY/ivksOlm6k9tRlBzGjUCJ6lSPXTkMsAhREJWI1/dTTcWWMpPW5hf5
bgOnrP7GUk7dYtTwafwQaKbvnpppHo5uigqpbmD9EfSAQ2ZJ2Fb9Ne2JN+EwwsBNXIPZmr8Inan3
82s9pcbBaCmCsj665KJ4Q0E7X1Q/+k9u+kPqonipiNx+gEO47+jhXYrOe6MVxqMogvu5MwhDisto
2xgcx6aqjVs//24Gbd2MmsVbTgTNxusG95pMjnv1i+QQh010CFDbC4bTO78rvHvbw5XlWkaAaZl8
hnrwn3sx/BiHjBAsZoKthwU8tzYy7B4jpc6gKPpjGrW3uvPTU6atHWf3KbNtSpCGGIrUJ8Gh0+XR
NJhVsbdbZZ6o90k1vYXDey4xUFHKyAOBs0wS5JOHsnaLy5NratIXNQ0kVRjOLYuj7RiR7x0r9iOj
LO5Y0PyENDdsrSl9aM25vCuILA3T2N4UZBUsyExOFHJVWwONdgcqiw5iF7U5GCIxHGsLNGnQVACG
zM88JnijH0xW923IDcZ0JUOxRA1HXE09AAbPfZB/vkSK4lm7RPPf+okf7JH68Dnk/W4yK3PHixih
ajngK1GgwAK1x93YIWgIFrOG2yL2LGJ9X8Y1g3MkHlWBpDvCHjuAnPc9JgrmYhsaSGBqhLQor+FQ
xW52KAL3wa9AY8rQeesLg6JeDN5NX+Y/xOzw0boOEOM431WTvPSxp58Lq/qqx4nczD48TR0cASS6
HjIY9AC9wVyDAGDmyM2B9jU6Ji1rgDHpJ0gxBaHvvbNgLy4YnYtDIVAtEH55P8YNH5NxqLQ7M+IC
ZOnDHkHjFiKHTvty08kiPoYzsMuaHBkVe86GJx9Gnx1DDn3XBSK/6Ar9zFgFbxmgsevizkhEE7KZ
ic5TdxsNQ/iw4GcrgbLYnNrnIl1yi5y5RwWwcWvG/uynKqQK5rT1qn6vfLoWt8Ab8fsz9lzAcAW9
PKuTaNo1Q05fKNUMGjNCgj5MONJlguWtyJjWMjxQc5bvYoV73J8WyH5mAadAgTUvcuye/9tNp2lT
hNzryfgxyyI4NSLeYfeJqIEJqwsJOegaVMAoXvirsfyobLInw4JIoaR2DmaE4DiKGpTFKj7EveHe
shMGI2cz04+CS5WrMyi48MjAHKmNYTn7VLYIzAaG1tMQkOERnTpZgi6ImteKPKGETn+l2Zc81ol6
8biocIrgcrM7IA3MIXtyWgqj3rJnRfuEja/MjkMXHlmbvRWWfbKVxzCVGIvJ3kdT/uoF96PPDRHy
bBxumfydPbPm/GqumE/2vZ5OLSnA9QY24H62QbTGqM3DZqs9IqacgfbBrPBqE3BWTntSae7RkL+U
PY2Vwn4aEZKmii2rUEbXRIPE1RFiwhNjf7a/vzw3zzdF1u+cgjuEXETyAKPKPKRZQT4X5AoM58uS
qHlbsuKa6ZoIbDosanHtowBNGvtBE040CFOeaWv3fu0lxzGgRlSSjtWRIS25JDOFvLe4LpjtMxUY
23iZTByxPHAliZwVOzOxCkHqqvKhF/ZmfUPk4j5pQZaYEzoLObf3gU3N60iFjZl0sBCwaFHQd9ty
qhez9G5U7Tl1WrWRQfhsgPhfhYJquaTTr9sBKGaK05CBTBhfexWP26Yshz1IzDY/cUOpbV8QR1YL
ce84oJctANjsOCXLvko/2LY9nBkakFhsNB94kaEYwBiJGL6qlANvilx3l1SIhdhKIokkHQgg5IaT
GTEZ/qRDA/EuS95o1LJdP8Ai5lX/DOJ5Dc9vhsD35pFus1pG0mGhWZjW4keRcceNCXDtoFY48rV4
NtpLplwsYRC+6A3K26Ec1F7M1g/iMB77HgkH00XBGzRf82R6KdiRrSSTBNIJcY4iY4i0wSBnWT0M
7rCeq+BuDvUl0yUYipZBkIvxo+qTYZ8nvouww7T2TJfYR2Dgy6Rs92ZqorNzt7llNKs8QqKJW5P6
CD8JI1Zst4l8VZkdbVM3mBfCQrDrbY2RpGbdoOv0thdcN2PRw/LIsXUZNFs1XI5Qk73WYtEcWM04
hbW2LegP+dFTE59iXuNd4VzUDTozEmpWTT0YGzxz/i4s0MU5/S8Grk91mn5JwyGqBXKI9idzA5Qv
ZVi/YxpBVHPCbJJfDiVVjfhtWOQMpKdNYAwbZiDzxME7EN1MzxfuKnqviwkaEdHBtl0MWni1SKfI
va9FlGG+MkmCAdrSss88r0YZnIVf3vFEJcRaE2PXmS5Dd199dnN6NvWbqLGoEav2lQ08LQkQ8tY+
c8hpyAgiQmREXmfmRl+YvFgfaX1TzT+mxfWN0zV/mOBg1J9uHSSXRhoZbnsEPHjR3yajY3kIvoe4
Z6aE4RfSYsY+xvs49Pk1JhkK9AJ4THay7dLbGmtnIIQuWs5Znva0vy0lgYWEFNvBKmIcAY6ZTT//
Aifuy22hj4yI0vDMty/9iE9qwvExGZrZPeJCPAvrSsGLJF3OH51LVKBb7Gp307iSo8ltrkRDSmbK
4uJM4a9lAofZCNeVQVq4kZt3uWkPR91n+y7lweCPKTMdQXpUWpw67cRXQ8rHYsZWVEMeWcVyV8jO
PTbuSCCrS9/bDjTRouD5r0qqIzlweLlJjumdJ75qkSFx9xfcpaK+GTvCqY2eoyR3OQXdpSKdHZty
DOdX5tYPcx28gjcdf/j+vc3knTt5NM9JVJEVFc5I7VAJsC6Ue3M2ontmMrDqc4dA9eEpnRiZ5Via
awPJfNG7yC/TdoE7S3cnTd7ycnCii5eDnaDCfpakCpNqL3elpfSR/Z2D3sIDXUBU3pztyhwosd17
e9mSkgrRrb042fAYTsVNRLt9GFW4C+oiuJ17mFm/3+MyIb6mBOx7EHPLaXe3DCHDgnU5nPx4kwZE
uHg5n2TXut/CRSVcWgDk54qgIOtpQix6qPL5xXcQUkQkEAIdIv2d/BYncBG49eGl2nHGgf4wSfVt
RNNvPPL0LnkrrwGxzzjox5rVYmHe1sx0GxWMrwTVRLuCROsT8jw+y4FJiI3Q2e9IyRw4ghk+Dltn
5i1rjPyeaQrq0hlsR2KKA4E0+XFwnfM88dr8KgBshcvIKPvnEH3oLum8d6lsgABKy0MPSOAAsoXj
kLyqumNfZQ7epZvHtTNhc5feoNd+hDMzzIW/8doq3gg7gQLn1u4eLUaylcb4TGwxYeDm9ORg8bja
eQNxisyHkeK4XZo5o5k/HYgvBoLIi1njsfdrkGZVyu6TPghGQTRwa02SN1/58dnXzuPswBviPEh2
DVZqomCza0O+zFT3wzGflsqmw5iGzvUWP1oep9GdxVqcVMcA4EiFr7WebvwkDa5p1exzpCjbgYx7
juPwewgKclUZhE0N/mxvIF0xDgYLmUwKjAmQi4NmexPPKWCr+XOu85vcDZkHsX1f5kpfMvDjHXE7
xyrRA4kU7QktUHvwEnEmDb7alzB3rZBnMeMlwKW8CyNN6tXPyztqZWtnyeHbsXEdO/GRe2KjB3Y1
kxnesWx5ZMSwddwMhIl3qAYiuwHtIikC7QVaYt0VPB9tM3gxcrc5tqWcTmUvkWs7NC0hDyX0e5he
J+LDcAGAeavxLABIIGAOKXWeJLvfrc3vhxiUnrvGs9NTq91zPKlk74zTF7XLwUKlwAbOLTbShd0y
S5NeuXgvhUtvJeihMbj/Qosa4yicOOw1MEKgNreV1VjXOJ4OqSG2EN+mXySQvyR9okis5Ays6RES
NyaPNT5w3Wesy7gOao2mOzFx7pcJgzzWjfQwOewWTbkb+gvu3rH+ah77lwZk/87o6+8nX/+x/1Xd
vBe/2v/zDwOx//jHP7Z//XP0q/rfnI9J6TnwJv9nx9ZT1X6+/6NV64/v+S+rlvQsk/vYW6ZgjLT+
NiALSAdijRAwmyLAD98Kw6m/4VPtv/DlSCKFhV4VwCr+qb9ZtcRfhPRlEDim41qOkP/ShEwuA7C/
9wQyY2MPF9img5oGXemfPIHV0OamMhltxBpLYxZ0n1FV1Gu7Y+em7Wk/xQoMUKPW6J6xb31nPGzX
7hJg58ZEzsMQnOUzg+JvBNk/gyXkJOmjh86oCrzIDHAyNnG191GxUgeNzRyH0TpmCslWrzoKA522
XWY/M27+tQ2qbbFna9dCnJW3942Gbvp3n81/g2i1/jwQ5Pdldeabgrxmybv3p9+3dxGcWz1xQ3TA
/or602HBHT4hksBRIRrswgSPbT2hLxFDk0aBr/vnrwAr3Z/ecZi4dsCw1Kb7syz/T4jUOOzhNMQ9
858Yz3bTsK5sWS9gm3jO/PRX1GOxdmPcHF5LEcRsk6WojF7GyXhtGoecz4F/my5zCGk/dZdINZtV
yuTV66KgrEQFTG5Pa951AtMalTE/zbPIqbUjvNQYLNCy4VhfkuBjIpzohv/578cV+v/+gr7Am2gG
8F+ZgPzpFyx9Goeyh7foe2B4xjo5hdbkb6RFomU23lqzVWx0lf70pHGDkHWHcMtZdz7KdLTEYivh
plI90O/48bip0vDzt+1+ebdyVf1cRIfojliccfVtEUC/ud45O1FKcICBUghsiILTrFegTyzk+SDH
W9u8/W34ECY2FJLlDUV+9mCRWmhnXM4NjjQ1unz0sbOeY2wzIey+jT+ebNI1LVOhqFyPjk30Bkmp
sAmgtUZfZi4+0yAEF8VF7yp02uI32CzHbNfkYuV3r9EQfodG8p2TFI9wtbgbZ8wmdnWnXlS+JL2m
XOC/rVB5qBW+b2BeS/wghUqXlz9FxOodzVROL4s5pMPntJnU8maNI39nzTddwagaoSGFZZC8VMld
a4A9aP0ns0eYOy3fqj1+SLTknZsZMyqniL7rOf5mbE67NNvbJJh+oq5+t83xPJIsDak1fCrZJa4i
KPMbnbTbpk4hIxE9to9ydYJbQEAqGuq4jDVHsTRWPWnKXskP7IVLemMw7OeBD4ciFTCQDhdauIf8
xa3v0rrhncC3DSlhoIdk9PTVOvU17dQNhle4RjiXvLFYKzW+lBHRkUQkwyRBop0wJNo5bBKtN+or
IjuQ9q4FWRhBoZe4rRxFNLrwIRw+vQ7LZx3C8LIrCAG5VAeH3hrGD8GJGMLhkCTfZI1fjCjfIvEG
V6C/m+DY6DtMWV81XYOtmk05c/MY7Pg3HRG2y0o/i3C0/DZ/twiIKZuKjQ9IOecta9KRW3b5olyz
DyXvmj7YR8HiCPJCkNWsdSU2fls4qyUSSeFSt5v54qPcpXeSC1ToKRj58RHuSEhiwBJDPC7t4uJy
R55OMFp/Ka8mcAGxK8rtAsk+GhjB5Z6iufxP9s5kyW0lTbOv0lbrRhomdwCL3HBmkDEwBimkDSxG
zPPkwNPX8ehqqytltq51r3t5S5USg0ECjv8/3/nSqGYYig/JYiQxGHxSxuBY+y92eagi+yIH493U
v/M/f9tdbkS/3j/4mvsEEnzLZMMSmPpi8PZyn5RRh0f8f85Yboew6mY+XRABFrMrkySAux+8YeUJ
9pvZ97zCpxZbdyYAARfkm2gyPyPoLv3/ZvfBi7C3ywybTUsFfR2fLGi1j4E15TLRNhd1OEv5e9u6
ONed+ZDfh1b3rNhwkIvVRqj4NVEu19DhbtbDF8L3fMidSyDkzVJQP+wbN/hVNO5dP//5h5e/i6fN
wEL1QLOfLRm9smf69Yc3PXMumGgtzMVolp7trYiciwyNxxEj1UrfLidneIaKmwc0lmUUPrpIrBgT
77MORw8xmgAjAQwJTAg3IQRO56SSNyrKXw23QLrauJe2iz79YYt45aLdTh0FY4Mbc0Nl+hni4J9p
bcuX5HVpm2d8hGczil+ZLTG3qw5p1BKVGeNXKwPRNh6VNd6QWHvWb1g62x0v6T431HM+Ja9Tmr8G
k3Xlgvz1bfA4SUb7ffccW88QRnesw5wVR5K9sOtnlbkXBwkuEcDzUFibP7+tnHD0XfiXUwlvrLAs
loBmIK3A1nLtv3yqZDaWEWCciQkPW0JanTvKFCqkHZW4yNy70R8dc44+PTu/5YAxGj3LCXizYVhH
XnYZLZ8+HueCFONVkMrzDXlDtw0i9lgPNRhkdo73vWmfuiz/XDKg75iKbJYB4sLe9jkOb7ve+5xt
pN1fGTy/egpy+7jYaPD0KxIZodAC1oGlVsp4srliWPsB33EcbP4yP2GQUOXfsrB99oVz9OXJ7F/z
jjfcGy6oPCC4xuFEgS1AXIph1ZP8nuyMbjQDpddK6ajMMtCpkUWbIGun7Thwia+pHkTYsHblxAVi
pqTWMyBHeWSqFeqKKbWALOJuY/cCDxq4AeOL5tiDYOhWWvyRfrZ2DWL1Cwp6GhyNozn2wCTohXrt
GWKxCHSu3UPqy0KEJP1IHRUciXYUFT2PkV/aIu4GNTUasbMZtNVIoDfqDIMuki/jUQhDhG73JdA2
JKm9SKoTr0qbkuLyWSFOCh35s9EmpZh1Y6rdSoCAuPbi6TA4S35Gko2dLDunME7BlL+nCJoCkw/3
95EOYaXtTS4apy4dvnGY5CSHHyBH9AR+zoPfLXBGzRUyOFTD8jKyeii1IcrJpuulfEi1OQrjS7JO
uoiRc8LAxWjcK07i30mIs6rkwTwxTcqtjO5A6gbjK+67xhyvpq7aK8ygX/Yq7bHyoMTW9RTTIUT0
QINtpFMIpQTsELcDhxZtujqEnnycR9p65t6LbwiuH8zl5xx/+Fqm1WutltCCrRTTlo0UHhhC42TL
i1sBUSSJ/KDEMaATA8a0mA52gLhLLR+xFnn50N0cH8p3nIdnUw5cNif7u8/nfMACNpDokloLZi3U
l/Rsk+3avk2m/N6JZ5IIdndV9dzFZMY/agWKJ3x2kVo8NmkFWeEgIxMjmK0r+QvxlGVUv0doyyot
MDO1yWy4aavBRNpoFTcOeTsTW57NWyVxoAHU0OSEFc3TerRUi9JmjGkd5rRCNMec3coqFOID6rng
ABHA0qIz0gAcl6Ug+PQNPDEV27LKkPeB1rQZUcMjCMJjoS0zWB8/GNRiPYMjoH9XQe6QobQR9k7K
YJiv2DIo3tBCVE9+ERLgb4hzkhQXCzibwXmBuuj7IoTK7eOfRVRDK7GOXS1mQ0gEHh/wEteczju7
3WuNzHGVqpKjs88zt1zy+0aC0KppRzABOwImBeZ86RY4do1MCDRW4PSahwjXY3EdB2ytl+/QPSf0
StVZndPS9h+65hSWtbmti/hk2RMZqNkgkGAL9Iox4oR+6vDkJMh0KKik5DujsaUx8E42MYdkYnrv
OPPiSUynkE/jjvXcTweO9TpsWoDlBcljBrq8KWiVTJjIEPsgKDdUxsc0cHRBqr+3TZ3a10FsfQBn
gcBGJuF/UnJNWjHN4++k6codoh2ls4pIf/vpI8o8JMVnE/AVWVrjbKTuLkF9eiUrh0RIuBn8Bdm1
r4349DEMyQ8bFdd2qKaLmlGwU9GD7xHxzpa37pbEh7HC9nnfdWGxxbk2zkQSpyb+KSeSSgUse5/y
YRtjwiIN2y9nIrlBHuxUFJZ9gMp25r48jmZzTAqGL8zjHrOCxGwWJQSjGAXt0LCFCJNOg9OylXHO
zGUf7XR4tcypWLc1190v93k8vy7SfEkUg6KWJ6lAHzalpFd6dj/sHhviPLKhs8s7NctH7G2HRfqv
JTF+0Az/Oirn6TpxbZbyA5AFOzRRpAeUHty1MQvq28JqoHlq0/XlWzGF8MQWudKqP9nz8Gr7DXgT
0i8Dtg2iONjJkatiHITJKraC7zLhruJJc1ixddL+PHYJsSqvBbKTjeHwHIvI65HlP0VcWgobW40N
L05+vzrWCsd0wveha0tMyjwrnIQ/nIFoOYGlQbx3nYJPLZW0UJJ9fJoL69K6LHNKDhP+snCITN85
XbEnQxG07drUR+nvTFeT8LaOZHEeCi7CUveSk2H8NBNW6+0w7NXUPHXBeVCFFtlbe1/q9MYlL/sI
ZBwEXkJMR+Xwba5pDC56iJWobLEL0mGccWUxy2XXFeDlUX4xJv5SN1eXrl1lU4ojf2CJLe2Kzfwz
h/eSGPcVtuZ3uQSXbA6S7WhbXDSxSgOjGdddZjjrsq05ytvlsU3KE8ehbYPuczs4YCmZLu8zafFr
dJ1fpov9Khr+bJr+mgVvjUsvKubQmAQaX5cC7+WGIvJz46p5Vxg4FThVxHlNPqA+DbpTkGc6HvJx
RqzztWEhRAArLJnHfjMW81vdXrRXHT/EB4UBBJZwlTaQqvbQXos6vYjFfnd1p0E113eNImYxV9s5
Wr6HFCGGlc+ZMsLjBuLND05bIn078MlQjQFFir5uVMQ0fGU63O7L0EUYa36OlC9O6tFvRu9nTQGj
O+fJliD4tT1U3wye01ctBY5WkjxZAUE+vwXpkMFNQ9WjC9A/ZXQ/esq7d3QbJBK4BXkhCfUBpUIr
yF18dUcu1LrqNkmeFuh5a8xTt0Q/ZIoSp9YyH9wbJlQBgp9Uq35gGalP1PqfGA9QlJI5zAYOIF0v
bgZSkaS/0QaBg77VJNgig9NPoQnATrOAnbiLpsdGE4KKE8Q2UI55cUvzZGqOsEjucCJi/ZsYzXeN
IrnMJbhtQVg1hSjBEX2wxIX2PCDF6otWDA3gwlSeZ0DGRhONrWYbPU05tviENlzfa53Ch1/UNKTQ
XKRpEBZkZ8xlGVRCs5OThKIswCkLzVW6mrDMlC2xDHPjWAxmMWj3443QTKah6cwGTHMG1/SRcK9k
Z/4o4uQpbHnPGP4gPIYw1qxnBvQZaPpTQYGawXWhqVA0UPChgKJAxp7mRnm0hSDVLCmTaKhSzZfq
tgGgnPQ8afb0g6zyJtM8KuAqC7iGYLJkkEHW6mUCXvXdCq5D86wlYGugCddes66Lza0AopmR385T
ZP80FWuzFNCUbFHvePKi3wZ8Fo8oHK0maof0GlH3tlKElCbN3MKcUzzpWLckh0iVazK3s3AGtW36
bC0mM0YaZ3a6Cify+D9z/0ADSywgBPZt2qAAIc9JzbaYy+fOokCAzU+igtsoZn/aR+a6jKhDCWsr
OiqQ4vyLLfbNBFmc6hiqGD9DAOSP71NgX9ycIEesAWUui/D5223XIDqErZvwLXrq4sRr63WGcHY0
6lxr6LnV+HM6wUVYbb8vuvY1iriZRWFM1C3t1pMp93FHEaYjXun/ozEOXc6e+7PUwHWo0Wu/I5u4
qDcei6fdyL+2Robyw9LANganCX57tkSxqoRPMwcZ/WR+YasNtqehbyK+DT5SHmk0EN5Ahnc9EgGN
iiuYcanh8dqceYfmF6bPu2EWH2gqIh4aAM4lLIdP7o5o42rRRDoBBOYq1m2mYfUKar2BXqdu+56+
lGOaDAWFh8xxNOjOWvp7qdH3KAOCp/f9uyzQaFdOp7bGxaHK8b7x2b6ng/vKSvIAd1OfeLTztZQK
zN4W4VU3Fj8mb+CaAWMVCUpVc5AWm0vPRsDrL25+Ch/Qf1rodHPUDDGHUdZakHVRddUYItmRg/H5
/J8A5HwwwGKiOsZmouITFljkg6XDA5aOESgdKBi52XkEDEIdNUjIHNhgd7UOIbQmt09TBxNqkyNR
Zt4FlX2/TEQXGh1i0IHseu7XMqlBInXQoSXxUJB8UDoCEeswRKTPkYsc6l3Qc11oJTcRq4nvuyAk
wW1630awl5UIu7uW3Opx0aGLEY7JdRvvEDEEZZmODJyARqKjGh2ZjZLsBnqqG4JkYtXrWIck3zEG
NkRe3q0iaz/wJlNj0PK4pUMhklOaNUznOGTWUtQBGq0mfDEXQsu1tD4lj2nX5Oy2ZK/WxmzPZ6vD
Uck2mIYMI8dfuZQ+8TmSdSJkNqzYnA/5cqJ3+xEiadMU/eukQy6VjrsM9ZOPeMKoKVro0nQTSW5D
eXghVWDwFENkxvMfbQgX8o3Oz4xMjSBbQwySN5i0jd8Su1l0AKcliUOHdAVzQjgHcDQgqxPo0E6p
4zsWy/Ky53QhzetEB3x8OT5hGAr5nRD+IdYVbzl9XDIHU0ulI0IZWaFuTHqmPUBDjPp01jZ+zxcb
Tid5g/nCMqRDR9JJ7wENCswUCRgWvEnRtJxPxKPSkSUquljxhh+dDjOVOtY06ICT/rTDl73jzfPv
JjJQUU0YClFybAMAGhF9j/tFR6bQeHtHMM3nUMepMh2s6gFIqQhRcKE6dqX0R6zUUaxEh7K+XjRN
x5B+BLZCBomYcb/VJLkiTmP67CNXTAnJk1lHSP57R8e/DHJgiQ6EAfTj5II+bnRYrJiZuZsqeJQ6
SKaLXxgg3kSSiJlJ1iycCJ3JCfYDQm5tlR+mSsON1yUdR+Dms62ZmVc6vJbrGJtXAlgRazN0wK0g
6TYKc93CIyFDIwRX6jic5V2IEf6QOiZHYHXl6uBcpiN0lHDD0OpYHc2Ub3rVquN2GDqY2Mti19A0
tGo7Ln1eqTVLMaf6Tkf2LLJ7jg7x9R5xvihQrxb5PuwBmDl15I8r0roOCAF2pAFHHQtsbPnIQyi2
KSJBnY4O2mFKLFM+ty7QWSvo1RtMEADyhkk2sSQmgDhDXc06kjjqcOJISjHiRih1bJGqpm8ZOcb+
K9D4FW1E7CZSwo7eV+zxzrnk/hBTf0LplI5G8ngeU1oREBckNtnpAKXZe+HWTcp8JxlucyvMbl3H
e+eiBnOgcY3BerUkBwphtYQzUTrtHfqa1h13V0icIL6CsbzDJ7XtmGzT2qk7rTlogcf1J9Ey6OUh
f1P3y9WYgWe5LA6MjDo1HRzN9VY/Tf35W9epvW1pDLJTu3kcfiBADPrqzsO0eJfmFVMFd7iBG5eo
6rPhyhiSc2bIZ3cqkf2MbQqyB5bbuUfe8fGuBq1bYeBC3CSlXHc1BR1SP41F/GVcy2HpbqcSb6Ec
puZsj9YDqpKE+SSevG4YH7ta1bAnuH6CtFhXbPmJWEPmx82nCXgIPamnn/U+ch2alobiOw9nNzOW
ocxEhuIpl0htWZ68gv2KbMtNZAblFkvRRgDMZgACXreJtXYujjFH4S6+5ZR4Q0ARjieRG9sRj3O3
HJvU5cm3T/aF39ODYKE8jyyuHMQbviHBvfXcDJeMVT/mZTZuU0FQmCXTZYnTZE8n1o8lfZuzh7b8
YZRpQZDIb1fIYYo1RDWVuQ1Ptxmxu+XsRSFqk4AaDepSVxGGfcF2bqQZdZWjB4CPI5BQs7aSFsuo
2ogY40X21ei3GLMtFqTMQeKZc1tjf0ZGom5xou0R6fNNEdS3J3n+TeV86dKFIHyQjg8QR4cmIqvd
ZFg5JOP3iAsV/Zi4uJLviy3uZa1e/DzGpxwGalejiIXBSevV3JQvSfikmPAuVBWTUu82ZcGWMZ33
A13APMqlG88oj0X3bjfizSvwavOWD2u2PNOaZ195lLQ2VQ5lx347iU2bT7x61TFMiNzkyClZDT9Y
JxGpZpdwAq6uApr9VNlhYoyK9mqxvJ1y1Fs21tO6LPyESm35ZEyMYIy0rhlz+uGx864S98V10PoZ
E5eS0k4/jYyugDZisMpi5avTM3O6+ygsb1SBOc+hS4NO4YwIkksFeWa5+yyAlqWN/SEmEFCk9XiV
me4jLWPLjpk7/4KJQ0EL9Eiisk3qGCzOySfxJ0bM5AmXUWv42OxhxGGajDdjlzR65TcyUWonNCyu
9A4NqRg4Mvc59qHBptbbd1ooPiTiJq3tb1EpomM3Fdc4/JigWvCGcWXezAoN0VKwEl5KPj0YApAO
ea9N7rF6FBgkywxds5ufbau5ciIiYkZkPBoBVpCIuVifATEPbsFqKzrIuWVgRBk3kBtP7Az0W3aA
lQ0Z7upbfS3YPU45q37b9TETFsh2vKXZ6Tc1rT1ceern1/8kT755kXWft/zcnGi3LHqexhjV29ce
jL4Nf5PxlGTVebLC0BKsKIvgHfTit0UVGPgZK30tsei1+4DXYToUss3zQJOEWb5OZvmcDyDFXuOy
+lx3kbHpOiYZcaZ+9GB2oxWBg47OprD4llEHkXEwQklQLKnE6Zy+iIzjTxbFO9UG755UHM07iz8f
nOS6RY0jGzuhP6fipOgHxyV5xgaEnWimjYB4+3HI+6MZh87RtOLdUEbcoQSr2ZhMKyvbBcHEvFxM
L/wxQPXoIyP1ixAMpPi6VVU5V2mTXqlczIcfcBw85Sz8vEHGcMeuxCFo+LUwLjmkZnWXxFz3+i+H
Ie4xq1QbO+Wd6Cd1ZwuX+CYVYoZinzcmeqXI3ovd8aGsubWYYdfQQE31M/8xexwBuNUkSfSIZIhH
1mA5pC0ToHqYnX1teXtTdfMxoa1rQdz3w0vFfTh4MQ1xTbbrVfgYVEV+YNT9KG1vOcBj7ui9mXej
pB4pWzI9yX3tK6yqeQKG3wp3Pg2xu1vK4QijRotRjQRT6mWnSCEQWCbDyRIVaWuOqChhvimP+Thb
l7ksWUggAOHxe7myuafMZgcLYGbBji71n+RH763aJf+eUWOq4qepyc6QvEg5+JMixDLieibfNUZT
meg4IBK6IsBzj8rjs678V3279W2Os25b8ffC2FpyF40sR1gIYfOoegZFLfPsvK6jbRC9VaTFt83k
HWTTfExT6R2WDLdk1rPjt/3Q2C6dc6g5T+OvzPcqhD81XCZcKUw6Y8LKRptJ4MUWt6Xp4nTi4O8h
XAGRoXkqOQDAttu8Yi3kL6CdS07/Jl8+Sezb7VvelLmrab5QOCiqs2GexgbrO6UOeF6nDOkMf2rn
HGci97ZIvGk92/m3oZjvvv7KUTbsQaGJO/tSR1ygg7CDg8aj5BSPs8xeO6JJK3IK7BYH8Ziy8hiL
dj1hHFrRdMJKktliSt0bCc5tgJLQSuU+MVj+sXHUS7IAKmdF9fDaRv3aa9VfWYPJTGFzjkROizKg
7xw89jn/ArZAILWG7Db9m1xaieViKEEgktyEAair2zbvIuTMQMcxnxNlf+ZTffGFTebdt76LoH9K
FnBcM0dQltgpAx/4fM/nd5knNBDW1VvnsPbi+e6mRuzB9JtdFbExN8U3a9TeY+m2z1YiT2pU5zGJ
eOQx4WP6on2e05jnlu4WvWEBxpr7d/1S7c1suhWCnXvVHwOcvHpF3E/uxfe651S74lp0S/lOz0fh
9PxHkSgmqDZut7eon0/RUp5T1iarzncvXys70RszztbqEVD6Uy9NPd+GteSOavuPswsUFYi9J50b
7L03CYvaPy9K7X+3JgVYIi3J6YTVz29rUmEU9BLR7odhpuTA4VyY/GIuzF4RBV4ilyfFwmEbY1Sw
z8NukeW+LS+5GF+TsMYk5wSPRuc95pW7Lz372ijy65JMYamIxnEBqLIfuWAcOsQPoK0Pc5C9fr3+
/88UPs71xz//4/9cyG6Rev3Lr1rzjf/j46vKXWOR//yPXZsMeWJ8+yg/Fmzwe/1fvyRwrf/1N/wX
Yej8AwjDgmsjOSsxY/53Qbv9D8cK8OLQ3eT6tqsxwv9NGMp/SGF6li8pcJcgDLALHbq3+J//4Yp/
CHL90At8ppzAFf93Be2o6P+6yzdtOEabPC/CXLA73/6tnTswe+Yn/LToCzCwEXPtXXoXuVIk6DDb
aNnmCzsVipNnNnvoHuqMp9Nh2v7lDfw34J+jvwt/QQq+Xobr+HxXXGLKnguG+VekwGBWMIa64i2T
PE8kHdhNCTi7EUbbrkdcj6vC4Bzp9+Kixn49sQsvzOSqtjmaTNGFwMh+ksbOhawZ+hwRUnukyO3g
1kStVHoAr9uGhto7GILK7Duq2bWp6CBXzQvXfryWNAPShEWgZJtJWMdyfMz+Fm7UZN2//Iz8Om0T
LYBjy99+RmGrYQmDzlixbto6+JtUH60DDusDrr2Se04k8buslfttHo4Mn3y6OYamXEf+kwptDmaE
Ymx7o3ji/PO7r//h31+YMB1HApgG0nN/+wxk5MAiCypJ75542IyOAQZ1HqDwf5jblAaP5G/+Qedf
P3V8tgVsmzT5MPu2/vO/ECRuI3NTzdy3hW71sbXc6yNglJEUH2aGUEtXPwKCBcRc/ezDX6KtyW91
YJbo9t+owNguzhmZXFDeEZxep/b4EDuYUHjks6IrSSNPg6C8XYJD3pyHACNNAmHk+ZTSFmuY9bs/
v3/Wv76Bv/44v5FGXZbF5teirbfeFyzHM/3whQ2MFx5JJe5kM960bN+XgkOjRYCtu9PH4+BrqsFU
0tumprG1iaL8zev6Df/iW8Xr8jTQSmkE0Kf+87+8zYvbzJTJ4ojAVbGiHfzaG3hxCY/CgsgAWluU
pZshc2jF7FhuM/Nkif/n1/D1q/z1w+URIACA4vccmLb7G29qs0/vPRUZ7IxB+nkgZnnVtpxNfYJX
oZA8fLbUWvVXDZOOrKpPRXDt0M3gV2I1kK/HK3mLMPsxXsqNhwVSesG3xlLorAhLR9bfvWW/87H6
PaOaw3Rck0ytAAD/9T0zh5Rq3YRv6RCIXYpTC/v1WRIoS2cdaAP99+9lT3M6vsFpMWhIvMXju6m6
4Tga0cNckrzyMUnb7zSGXbKcJrZOXLUFcQBhrEkd7qWRXCFXCw1xJqdyQqd9ixMYWQli6wXdZKs3
RBihlnHn9DhsInUzesXqSL5vD4XBzLLfFYWWDpKYqaLrBpVHXSHc9vnzhBbqjG9P5j3Rt7FDFrEK
rIkWXVoB4nrf8zUiU8U8GR20n5E7r87MOzYV4fEhog9z9HEZByCkc3xNLJBBoK/H611z39YPw3SX
0tVwnmNxGKjy8+me4FWRn8juCtLDTIw4z5/ToNn1ff2T3oDXYipOiep5F2/jxSYKUz+ndXubK+b1
hfs2qPCWLdGnYKTvTOrBYX/lOx04HLLU0d0LKzmioFnXIXtHH4dqtRk8b21Kdef47NdyPgFzXZ7/
/KHVrS+/XRH/+iHg9vjrh6AWZegsgnGRSzwziH4AZq1FnhPbdB4Yo64oqD2ErF1sQQIvlmy64n3D
RYsKH4oNEJqj8YFuqg//L6/L4hDhW44E3/7tdZWOxLDU8uF0QnmZzHZnXs/TrcTRWS03RqvLtlfi
O2fMNSXIBQUjfIYz0zjUVXFO9ULkz6/H/Q0m118WKeAKXclsHWb/N760i1wvC00gHPLnXJrLlafY
FudG9CT4DaVdeFv1w7qnrcF1EOxmx4AY4qJ+zuLdCIb1nLNiCaicK5FMlg32d9Y+X1MFTKtNvHPZ
JPgn5ubVQ1p4XMXZbSE4uyym/BEF1qnT/aXJm+jyvZ3EW9PGYmZiCK8oebN42s+u//zzWv96TPn1
5/3tggrn2GOP4U4JDbC1td0vf2hsBod0rHaVRaEw/bhhds34dDtGhKnUzzKpj0NPw1/FgulvXs6/
uY3y9nN51dd2fR/99WM6cDMhtsuuLGY0FDJRskabrzemBIpUBGvQhntqOzg3xWhubae+Adc+uKD6
f34dv6VU/utT8N8v47e7uZjTcAr0y/DaZme6zZZlwWG0PURt/frP/9S//wX89z/1250Wx3agZv0T
LpmxlQAEREHX+J3/5p/5Ovb+dteSQro2dyxkONy/fn1nTY5LVl7rHylnrRzhq4MG5ZCCdHDdJiGj
xI7cvcHMhSQ2D53Kmu5MrBfZkZn3ZRjaW1e+zzBJxOpVqv7m5VEMpV/Aby8QnIgyKD7vjkle5dcX
WOo+iQaB1TpgH1H1JEVL31T7YbQZEkZLuvGr+BkLckahD8dR9KrOopNv6a5CdrpDMHMXOBnpXPqm
2SDWzEXsirlL0RpsbUWNOcFYkm3A4SlxFR0IUzA/jPMEimbgmIczLvdLUSdERBkSO8VeiSw/F1h4
+YDlTEZMe9mxb7gjrvwS1zWe8lBcWtnSH5pRCTmPXgbeVkD3x/aP1H4Zx68YR9yeiFxAhPr3/rEv
+mzb98azb9ksZn37kPSFeYxCysgLVlY2iagN2amdDIwNwm4GmwYUdjNO2FZGohGUe4R2ibw2IRaY
k5NSZf5u1eowLdkTRzJIABS+FB8g/Ymtt3gCzVps+yCUQByLh4wtYcfFFMR7mPD1mLW6iwrU/Uv/
5E7uc6vKnwnSBSM1toj3yL/Dmhj9+NaFH2WgKPAZ3iKkMaw0ymajSnxqllVccbOVZljtwlzjEENQ
HnsiGbR/GgEuNfERGxO603TTzISqAYXaKitvioREVP7MQDLc9TrdHCUpCRqVCe67GHkWY/5EC1uf
gpCohvBhllPU70NLdEQa90vKmWukxntdNkj8p8kHB0Fbuu4CyNgeTzlC0eHetz1qxeMMvCHzmAu2
dM4p3eoaBHTwdiKo9oYfsG5rkqcxd42zLAiXDvNPEc1b5CzyRCepB85f8EkJKJ0YA8L8C3WPq2Fa
ir3N54wB0lY2AYr9sYeHm+xgT3uR5VBhFbT3yi+CjePElzFx270y3yrXfyuNFgOIM0mUUFWyzQhh
LMvobRJD7jw6fEljNOHRoaKxMOTJgoXjA4Q9v2P0Z7ykoCsDtpA1adCXShbuxkgKG/kk94yBKMnU
ze9BJ2mx7l0w7UVzecyjD3GX4rAhzhnS4LuPElN7F33vSqrDIoJT2+OTavGlH7GQPOVwc1TV3qu8
QkGMVR/rrnnC+B2sFizIUTGdjQWbMGWYaN9oWM47jonapWcLqkGNZVsvoXuyBgNWT3vhy2NkkCQK
jDLe8bFhtCbG4Q7PwdGPkchWhfNYjPjJcRCTTjKSYGNyXoUyZ3rL+O+BUnrKhdNy3xsDbiNLnWyb
zdqwVBllBSWd7l26sOXb1DoZJbP6OrMnNoJlsclptTzSLflS5py7rMZ4oGbhPAWUnzbdVRfN/qpu
RI3bM7/v+YHhNLgy2A0n0gELluEOtyaVTixKj/Xihtc2w820gwLoqdMUAkD9vWJhcJ2Qg+aBrGi2
i+4hmKQ776BSNosp3oUfd7simkjPEXHkSuXkW1ADh8MfSRLDaFBFeg8iMZpVbNZvFdJnKk/a7sqW
7Z01UB5sUWuVgRZrKVMmg5++OYm9kyR3pCLSTVjyUB0bSE6t/G65qRjVUJWM6tbijCKX4j1ofJZO
/n1Zs0lyl7g4DCzPFIW/a+/a6YbmNNSCraK3nrEJHQuESFtR+DVEirmqHEwiPCc8GGy7yFmm32aw
Oeo93ZyNZ0NKyPZ4vG+975I2u1uQHzrHwtM0iOzMb7zcy5oRuhoR5UqqmV2Ew8OYBsfAj9gq4lLZ
ouSfwindu186f+VUJ2fwzjJzHnCTTbgzyhtRm2gA02JArt2Rth4SZ+PEAw2q6nWSxTV7l2rnxXJa
2dEQncxs0eax+gCwY3Gk81ltx2heZy1fDu5JQi9Hc7qaExMKMgeNs/v8lmuWuXf5Bdk4SKCap3c6
XebNWHYUByv7Q/Ulb1BX3FUlQYuBha7I0G5SVwS2Drg11DWlxF7xlnqUwoj8xkczFIl3asqxbkY/
7bHFAC/gTDpZ3RZpfsRjFB2Lcjkkmr5F6vCsNCKdeaa7KxIkQiq7bmz3J30Owy6LxXEcspd8HLnE
MHbY85UiIRLdoUUAi2wtHfsKf/itIgvRE6WfUkgtcjvXslLsl+gIkt5wU2DsmvjWhoQ2krS+TSQ9
hRz3a/CuS9Wk3/2GhvYmal+VfTFVdZvLkv+e0RD1PfYhKtNxNLDL3g/tph3Z4qQ5rFztk6R0RM2u
O6l8Funsuvng8rBWPyeGfRmMPNqgQRoPVXDM8wwcQ80xz4TcZ+KFqVYdObCzHjn3FcVFPcdmSNNi
cJM1kma2LMWZ0Muxmtxy33nEGYbZ0nVkLINMQk8gNkiT8vl+aCzovhoki6CXXLc+9K+QNY0r/kew
zy8iCK/ietobdo8OnN9/U6t5T3UTSq+RsAi1TMT9lhjpe/EysBTaNeohmJTushA1rfIuA4j61ZjE
fSAmd1V66l7a8F6FCSrmjDV922FNeCxniWTXVGOJKxKIZ9MZ1h2A3SqF/luzKaIqIJuvcsHqDyLi
dhwxA0UUqIDyRue0hS+qqBjYZuaFhINcYVAVGxtA+jD39MuK+n1JiGbZxKqvHG8hP+LxfpWm4nzc
Qevk9quzmJ9O52YHFXLusSpO16Du2LfMN5m7HY8jkJJ9ipGckz8hkDn+bn73iSkd4x4xufDeE8O8
BtyBzAkIOARSQyzhsE0ta76D/8oXDoplXh+bVhXXShHwCcafFKFdi94udl0CZwvT6CH8dIGLBJeN
iHiwWaQ7nwjeUZVwilPmPvH14qFLOmvPLCsYf3zlqqVzO09Kbr4RpQ3Kby9eUPKcCnPRmQGPiRVv
I+cVEEhmqHPF3bVkwtonydalZVeeWWvx+KqL31RIy/M0spls2lMallQWROVdNz1MvThEy5LvqVjw
b2Igg3Ri87N0P3rPf/ML62Zu4h8lqYQQd42T2rehnJmOhE/1z7iuTlktQqjk6eyNQ4JMrjyAUW6F
N7X8HTopGkVAJOP00DF+ySLAFKGR9cUnCxNmfL2G+qUDLF43Xn7vG9NFKnz8o+vvU8JnCx8Nbk0j
f5njbTNdWaaRiaIucYa3EKujf6i98pvM4veSuW+vkksRsHmN0LEWRDKHbjOOfAkGu6Xhb5IQAmiZ
V+6oDpH5PROpt1nmnd1gxUin8gLRCyubt3vh13skQu3ZLGi+86Dkg3EmWGs125buRKcwol0wmbT4
Sb2Xfqyd6j/JO5PlxpE0W7/Ktd4jzTEDi7tokuBMUaIkatjAFFIE5tHhmJ6+P+Stvm3VizardS8q
rTItQhJF0If/nPOdo5+5AGgQ9bSZQ0S9Drv6LrGtBKJI9A0w48Xx2EIumdS7x2ZJ/7O2ScmNk4vH
s65BSYcGyaUY97yPOWU1Nk8mucrSiq+DpZ1mswt6GdMm6Z6JSx95yM+ZHV8JX1wSYfu7SmAPo5Iz
2RTQ71aG1L4xNnB2wcg5dOdYs7VVV6VnMxN/6HPmdDR4QdYTIwN7jf9l9i5+0u9Hm4tCbDYVS3n5
2AIn9vL8xZrBexTose08aadIx+tAgZmxh4uI3z6iVAzr9YuiyXnTju8cEg/D+DtpBZMBrXs0uoKN
OBRMh5W2QUL8ZInvNlqFBVykSztzc5lp8nIc6mrJADzYoU+jJZP3ICrJNsMrNmiTMPPuOojoS2V8
3HWLY2KKRO+hTDapDVfUv/aujisaaNfcmrto1rfwAUetfJgZLq+AvfzWpUP/Wi0DInsPMrePmgHy
3/Bfo6451wWuwzmDcwmzBrNNumlh3+3ywn5K4FVDi+iIGiff/GCozkvUQ77phXieNeNhqru121kn
q6CMrICWVgn5p7PgldVF866SMmjyJ1PQc6glZ5tmcd77dNdwVmNWrwgy6PUqm86la2GsIuYM9Y37
GpuYB6NgTWhcrbOedI0WeSZcuh6huZSnpoXqL3T7CRYfVmZ9QinWbkWjXxSjw2YuD7ldOxh9RjfQ
hvQI8vxzIIxaW81XQXdOvHgtxoido55CajdhR3XOZZlTjg4S7yg5LzAhbYmI0UF/quf8o2URE3Rk
oP9qZ9x+L+Z0IkS/SnXvJWUztD6yQR108ER6Pm+oOgx8ZR698eql2raK+MDM80bTkrXKaMJJCjI+
2FC7YZvE2jmnoLMwWbALeYWNBumRJ684Z0yIhT9tUocQ1ItOd6fSvbuVR6T2GYuk9p72HdaX+N0e
s73g+9YdY9dh3tGyu9XbK0vhg4XVYAinDUa8QI+7Q5/EzxSJbFWcHNPU2vfzAlOmfqe7LhZNXWrn
aiLnSjZd9ipoc/dVRQo+R7wb2+6ANm2ZbOJFsSdsfsAVTPS+YCWmrstNnaOBhKFFcUCr7i6diY1G
8c3AZVdp9DM25r70kuNUOTTh8Nc8ay9Ut0bm3tT5tEuyfhvi8a44CHvqVFDhwERtfJi6Rx3kdE6z
RiS0G07tNelQ3bb3LqLTNAgWeGcIRuG+Aj7f2dFF1JhWi3zTW5BZMYOOjoUXKt/wi/X0dls199yL
Vk6c78c0XVvS3CpIBeVe9ylY0Tv62qJtPlafcZ4csbTtikg7MwKghY++R3605Ze5jPsnvFSkRgOb
JC9rm8gYDKvuMDNSoHx5g9/lSXJ1cCBoSKw6bRTdRAjlqxqZJ9c3lR2ZEu5KXmMzaktFQNBWvxYz
z9Rp51DER1vndZHar0M6NYiXYBcyLyOAqZY0aR+JRzY3UFZktaWi+VBedTc/L5rUHE/4vXhrQQii
Rm3bBmIgZrBYYRvyyrPmxcflrcuopMXyeFhI907CoxjL6/LvSzA5s2iKkfFR2J+OoODVIH6WYspz
n0eRPBkqPhpM5RVI1jZpgrEVW2f8IWFE22++1ziLR33L8r440CMnsHV1iYR3zxyD+z6IMPyKsyt3
GfSD1vhs258UcatS1GZubdyjJJDXdUaXbIfkRUa10D+thgmhuI2kgUfrd6VuggPkMnGfQ0i/Q7cx
++sc0/l1ERVAPT/ifkJvGG04jEWyELR4CtsP3DvbjwYaZK6a3YQEwBhgRYQSrom5ibuMIQ2/IHJh
bkLfsWtuqrY8L39uCQz0uPYiqPWOWushXzKjL5YYL9a7jUPUMsMVnFK+pQPA6znzg9ZAFgX6FA+P
pYljwpeH1Khvc02qxHHJOA+B0dfvXgqOXu83TlNeGD3t7JhhrCIj70QfFcmPyP5ODl4BjZc/KGjr
TJ1LRWMO1ApAuuZOF90KOB1bIca+uXzyyZ0wwVtIlVId1RBua3C7H0mb33FBYw8lW6zkuVfRsyie
i6LR4B9mwdR2VpCWC6WsfJacMUuj2JvWfXR+fIytlaaI1ziHrIF4oLi7RZH5MSpz09c2TvJCC4jh
Bf4ixLFCGcgmprQfaBUVGNKNHRe5jdWdmyHaG1782WPpn4b6IRtIHM5tdXU7xntmr/xV3vADhvA/
N7Wu7SU9kIZ2SFiqWgI4POw4rkdtl3HSq21GtdWCwe9fRFFspnI+Ua128AlzOZ3P24710FHqpAmc
ls0h5qOsYfleYY59HUgUtiI9aYyXW+ZgOslDqbSXv8kGWXs0fXQsR+VHCr+YUEQHbZgfVITzcxqC
xjXOBW1qpuXvrFhRwVZEa93h8FLw9AFK3OpR/pOU4+so7DOs0F0Gt4xTYHvDTskdhV9X7oeXSqYP
cQqol0TEkNhBx3SLVNxuIhJcz+Vxok3d0+xjVy9+qXLHkWZfyvHSSGdrW/Yu7nA291MXdJPz4I6k
smRcYkLL2AGbJWlXzDkmYuNp9oie5Mq6apKjdTimFrmZ/SD7zQI8gNaNL8zk8Bi39k3v2/Jk4DGn
zC7ToQI6/nWyL3RfnWNANrumrzibKpdQLItKnwV5HG05BgEfurZx81zAcVnlrhjR1iriWlMScvX+
UzApmuAp+zmuUXSwrn+i0I/FZaweI6P4Q5ue6V3buVuzLkVxqpDwkXZ9fESNoy46tamRBNtWuaxM
6jLH4RcPSLCYo3qBzNn47HuszVqG+qZfk4VWbtXvzcCAaBWv3Fo7lVZ0IpoH/0fAnvJB0kR8vNkO
KOHLKJkfcnUpfefQl9ZTNRaPQzfiUsdsl1pAkO0ICmEu753xLNtwXEpc611F/n75sdyKL2tWeA2n
EJ6Gb16AkdDWo+U8JBwsnLR6rAyQao17a6zsPOTpZ6Pz4xF1z+UZv+dTE9mHxOBdw+sN/dN7UfS3
ZYk+MaH/XdjMrVz7V+9MSLuZfrOG5CGt2Mmbzrl66L4wjIptSE/Y/xPu/iUv1f/KAgMT0joK+v8A
aGsXa1VZaf+ed9X/+fefJPr9b/9wWx1+/u+//ePv/39Ym4UDEbqaZzjC+i9Wmy7+MmG1WbQSgHb4
2z30n0Yq9y/h24ZwkXFMxO7lh/kvI5UD2U1gQoGOY+u286+UGeiG8d/FUPIUHoIMngsbLor47/4e
iRhg8jg6K+VwKMq4+rgDjnHafu5NRgAU+/oQyunop5xlMkV/tFd8etCMavItR9+yXinpuylpM6e2
5aWOsufRSTaowcdUxS1xhWq3XFJND8NyAuTKL6HB1owkXdKDOKg8llCzwhAVYh+UfXqzpm88nGjB
Yr7hPmfYQk1PjhsFcuyracuX2vXe23L+wgrAaZDRLUgP/LnZ3eGNCbreto9jql88Uf2yBDkYQNu4
rGfnDHsuIYmVFHW7zuyef9RVj7rLep7HDLmqrvom5g9VztH+eMb4Gsnozct9UN7pDf7BxcxTY819
EbMEJApvFiJwxuQHPsEApjQ91Qk1DV5I+s8Zqzv9VNiju3ynMf9liu6BglQPpdsSZO8fHatutj3p
v9qbn6Ko/h5LrpCpG0GL79mT45vv50xjbFLsljl9tX3TbOre+z2+E4XgGwM9Y/6W8d8SfCmD+c1h
iPylWd1pScTmYeOHIlS2tJoyeU4xALhLwBNo6GcZ4xQniaGH1PU48U9mja9N1hwHgM1BG9tnP2Jr
XyKqLNJMEmT1RBP7mzSulhKKKkoOweBUffcP/3vEDApa1Xa3keU8FFXdBnFvfvmGAqjtqEdzyZDB
4ai2tnfp5sQ/LpXXWeoOgVoKIKrwXBTkhbuu+nTNlMus5hwYG4QM6ZyLzscEb3f47Hjhhox3Afvf
9MJnX98IjbOIrH8YT69cU+3QJpgFDC6TCYzvK7unQzlpQeqkzRKQbhT3/LKyz3hXyMk403OBIkXO
D1w7IAzlMXmznBR2PSdOl5Jod8brVABrOogQ+izCRLNNMbT0BYCCmW4ggRM5zNlCnLH8KGo60hQt
xFBg1Z2YlskQr0G3ufCIkFyZLfzNHq88AdN/Eu78DfDewLvuPTo0bfKFZg5gs3tWfbgureagkfNZ
kjmcb8gtLGWdWCKvRLl+aPUkSLMubdPdUqRCEGnKvsIu/bBhBG5NZSk89Ay4Yun/9IMKlqwbC8B7
byN6uBU083DxCtJYuWKEk+4mr/ywK/7CtBRK6+l8qGOBW425JahxfdMaRviA/Ujf9BOqDaLnZTJA
4taOdjHATRMfwDtmJSSv43YwNo4pg86p8JB19El3TuEE+iBem3rJmxoMh8qlkxla8BpL+RFQ6nbO
jRIX3L1LSJB0KDIw0mokqwLdwPebc2wYEjwEKVtE3myNhMU3jTXjxK8OI1ZHlK6ru0CN7ikaOBnp
HKcsM3ycy4ovm1Gl3riB29F72rTflRe9hRG/iW7e0/iFk5EYDeSCj5YQ3gqxi5LH5ujZ4oLcSIUk
qs0mSYnHphSauZVQW1b7bu3pfA7CnleoUnoNvCk06Ix2zlmCSEli7qA7O+zn6V6ZOODtooXiTvDJ
l3y0hlrfkVrcWC6qnZHUd+Y9TD+deT93qbFVme9t6KU/I1jgrdLxHGaU4XEmrq+mIeolf3v3jsA1
Gb0RAM77oG6SrzBk6DgqeYvJKXK0+pBEY9eRXvmkOemHkJqR7RWsbyfNmnMVk6WyqMLaC1LQFshH
BnkeZRAQgOLYR5mhrmstdppIvYDpXnUqUWapiaqfs0E+EF42D41GYEjACGMx5MPSD+FHVd+59RHm
G0x7k/Q2HqTJmriPMpOeIgouOiPmjCrjz5QFcaq/Uph9kRu9SYi9TcYjogzuuhAw6sm9kppLtmNh
U9lWEFNxtMVGa84MsG1AJgVP6OJHJcbaAvZw9hNXZjOpAUhp4Toq63EpM/2VNQ2qQYc7i6zgWkTJ
tVy8UcncvyXdRJ910/crLtHMcbhJrjxvqTngTpVh69ymXNRIA/zKa/3qLkiHKBxvodn9mANTfJg2
ZMKTIigno96EMZ8DqnpINVXGL5i68SbuafbMkz/pmPQHhmmuZv3pS3rqm9k2H1z9jMqWkJYlM61T
ZrjmanOdwI4Z9YdW5epUjdeCROxR93atS/tzQ6pN9bdJ+FSjAW/M4CxGqFjcYxv6Yztm/tH8avR+
TecMsDErd3Fp9urNYyBTOEN+KCoF+VDLtbXl8NuedYSvxAghf2qmvAuc/cVS9kVquiQ46egPZSJe
wwUWbYiJjH05mxu37h7yDjU2tKAFRdXW26iZ+amjUWyABg+TZJD6Nm9aRvopJQKkufrQLg4O182k
6jcht8+dFwpCVQCpLpSPN9EfTQ4jpeoCmjHK+AbcQ7s16xgydOhtsYQGVuM7ID3eRYItpDX0HVYM
xQjTyJ5ZHD5wk15dEz+yHd3pl6Lk1KNkeFqkiIjPU2wZB2d8Elr8ITR8yShsv4DuJwTEBrCddsY9
0bGf0v6LFJfYtFX7VeDVWxUxLJG5sYM66b+BF9DgbY6YPVRJIbM+vyQR47YUOIztAX+alLZunYEF
Gp1vYHOwQi6AY9Iae6eVd5g2swk8MsVDOOeoF07OpNxyiJU7JUR0W9R00XaUD6fWj9njdJkyqj7h
mp10k9GEmTHWwNEA2VQhNKhI+223ntjGof5AlKaEaIJtt273hQ0Ws4zuvOwT3lHCmanDtkdAno1U
zVO8wNdL3qLE2AwgMta6/kHMlo5NoSOK0dNgNIJtBxqACEfSgGmveGt9ZghIIUiKsH2bBqPFxIO3
i8buUDRkY7o0/aWR/Q1qhr9j6H8paYyXyWEX9gFyNZk8F71qdhIXkDV/2UmjbT28gJuy+fbc9g0J
9pmAKbntHHtLGcbGQQ3CemxzYtjMq0qijIBnCRlVU/c5YPXZeblB/0GEn4NeQpM1aF2FyaPj9fQl
1PXSWVuUQe9P5qqcTN7KEK0nnZm6J81LPbMRNFrJkNx+xJcGe9zIX0iYVVDZ+D1M3pc0uiD+O2DW
/cQdI5o8OVQaRm8esWdIw1xow0I7jjV4zaxMzui1xrFaaJQyA8MtFIthLHM2DFmg/9HRwoNSz+AC
5k1KjvSsleCculQYr627wsBFB9bk/uDO+4Dh0AdhXeyBGjMyEjPqrae4vovKXXVld+7TQzi1zjb0
nbdOLcm2CXKp56tLnw5AsRrtze7vhgXQD7LuEzdiwuDL3uXwPLi4U+KKU4/hNvduUnQfJOCp+qZL
eUhM1La4H7ZjFr/raMhJSoPChOkHJBoMJyoOs/RGZL+ju1lE29hM8LtqPJHE1jiz53iOyQtKYqxW
lcMrDBHoMSHFSVMFilMDgxrvPFuTt08YdC0fBAtbSQGMZmNK/8mK0H673NgNWvpZ9jcH9NE3J39O
XbRc9ka0jfwZnqnNLIythqOEhq7ZwCembay5tMUyr0N7DsY8/aajnv5sXdP3futtB4gqmwo5nQbF
mMn2GCE3PwyFn+CMw+/YhWYw6YUED9LDZhuwJya1+4UIYXOHgQcLAAeLjuCHLWm3MKJ7DkMd8vQ3
uUXGlE2f64GQ4Api5HnXsfZd37/VTZvuyMggOVJRP0n80HqDvG82LTkoI0cKhSDY4iOx/JiAuLk8
LDSCOcNi7cp9ecKMpVmc5zFPSkRyzjy8U0BbBWcMN6w3Vtq9TGUvdrqr7y1TaFvqEGlu4nHArLpv
53HccdvkE9Ca21ikGQnrnT0nP1BBiBeT8QTXo29iRpO0nvFZ0jPh7JuuO4RuxgwwZSmoZudhoJ+0
SnysOumpL49p6IZ87EE+YgZ5YOSdbJ0U7kVnmNuxnKpNZxknBDs2mAzBzjbj3SKWqTJjEq9IUIcd
GAP/Jipn2jJwlhvwlHRrN+8dfIn1QBnlxuX4uvZptJ7Dcuem8uhpdETRBQgF0D1nXc1Jtmi7585e
ZMfSRGcwu88cQM5tjPpLosaj4/4qC+l/CBfnb5cUCeC0DhMdVl9MFfYOicVFcm5b/Dr5OnQpjE5y
FKsQk3Cx2FKHBNdFmKfQQspxWMlSZLtMOzl0rtA9kPjrknNiCZoN7wRXAmemc4shcDLq3AlFGAc5
aWZjKk9+Mq50q+h3A2+xCVycigXKDBxAY+ueIgMQmBR46MMmz5W4pPPCAy2dp6ZxJWFBBu81FRIz
c6ZObRtksyR1fquUDV/No7FO6uZI1JyjOwhmhPF608Ge4oLEA0tb0Bjw0MA3a7pjFCFVhjm93H7M
0V7TqSttFYN79hjuZxLobcXxbixdgCT1Y6qRW5eOCT2hCfzEeTHs9JYP2a0horVYTXNurekDl6uL
GJt1jmGmacCs1jFH2KmivEtWHhOs7FvLFmZF7536AjwjB9tjaXUUM3f0Vsc/BMsgg3Xcdr3W2EHz
fqymtCLVwGEPscpL+l+tFXmnbO7BDsiCF+PzU5qtjS0n3w467UnzTGi8HRpwtXnDw1oPQSUleoKP
9yGb956PbyHr1KPr9taSu1G8Mk67qdEeXAcjHoV8H5POG9I0MAKtsA3XTaFsaqBcm8R7MKU1NxNH
/hpichIRnMy2IS2RTSdjgUaMsj1UcuENJeOXmv6EGKED3XRNCuzrDcnJ+tgXzm9zNtbCS/NbxR2I
u6+3dzNfX4etIIozcAYgsV1uxLSdnHqnUZenVdi8QmX+5tfXA990HiMJwySTIY28dodKUPuf/ugb
YOh5qS2qs+cMJivV9DyqEctbUkMbz9EdjdLm4xx+jNxk53crgZCkZ+0F8DuAgMVX6SOaTDHqvMNZ
AS4EaTaDFJc1xNOhTsq9YdjfccznzTDhmXJ025cDHkVsPEEaz19Jy8dI2c570cJgBErFnqK5gZXd
2iqoaGamXxjdm7NgMapjY9iwTTclJh4PMItIuqANraCvURlbm+4pNIUgoeKJafrGKzEcOQZtKdn0
VavqBBnxM6uYWw8hTLD0RatsJh6Zv5nTUAOJQWE6TtA3J2NKi071KNkOmrqithzrYT3iJ7UmPJAW
cek+nG94xexdhZAWi+XsKJJrKPFhsIvw2c+Hjyq3n7xSDzzhPDSAULO2fw8lJRp2aJ/C4vcQNTro
WufG5SNZV5p3DDuDkuao4lg9THzKUF5Ma6BhzV7uQM6XF2ZkA/HC0No3QNhoEXQaaDgJgxy9tj+H
DHQaKse+j8fDoEEfpYCsTnGt9x2oeiXw56APmcr/dJL5m8s/3KI9EKZP36rApdrwsaab5boPmZ59
pVwgVJYdbRZVVRfaOh6nr7Qb8O6oz6Ez7maK0L3kedFFvhB3cnH1E3e/4AfCOMS0lU8PhV5DOOnG
R96sP6OY7nb8rNnkLKlmX0W2MK7KhTVWNgooarjVCv1UuKbc6y0+qZnFpS3mY+pM+wI+vTKHbd7V
R2ZgU+DZ1q2J9Dc81A8MRz9zMKqmW79GcXj3Nb3ftfgLLLHE36v8mQzXtYrSaFtHVBKxrNfIFVOF
k3jSlDyWDns4+S06nWKgmnRmsQkXmLEYfqTj89xbgarvJQGouTnPAMe1p1EalB5W2t+SewiqQD1L
85CYXED6GEjT35Pjf2nK/r+yBUU4/2NgefUlkzz5Jsf8T6P1v//WPybrzl/cDBisG4zBma4vIPnh
t+yAxNt/mSbIXp8gvMV1nZzBf47W9b90/gbRYeHazL1N5uH/GK2b/l/0SbHd6sLz+MK6/y+N1slc
/HPawdAd3zFhuPuu69k+NS3/nHbwwEtZqkdiVh30j24pk4Ny4G9pURMr30aploP97i7lc2NDDV3n
cwpGoLtlS0WdpKuOMNU680JJ2hQahW1xxquFvmPC5GxK+uB2NoOLeqm/w9Mlt5qYzn2lPQ5hiKrn
UZYX05rHhQLRDqzi33V6E8feUYo70O5LZULiC9PWXE9z8hxq5ptaavlos7smrBWAtKnsm41zZ1uv
3lLlNyylfvlS75c3xhslCbhegac4SwVg6H2IkTlEuHh46Ag0lAY7eakNzJMPSYugv9QJyoFZkY7b
cePT0Wgh2zsVTprGpYuxSbGVDhw2uHFRUUhquJnVL2kmzLDCeDhF7cRM3MUhoOSM25yyQyaTT/1S
fwjRAWOyXxznDdPAfkdrHzqdkV5Khx4DrNc52gJWWhnSGbGaO+a0Fm2L8D/oQPW5Ww8NFwqz2YSK
QR8w0fipNO761FfBKHP45kI9zRMDH9z1jB4tcxcq+UAviRVUqTJWgsQ39NFmWyzVkDkdkQNdkeQn
lpMgA2PcpyxQ9hlnZrgTNaapga5JCfLuEIlhpwxqKKvS23ILu+lLQWW/VFVyFH8w2+myXMic9iM2
KSJovKckhQUztnKXCvPIBNF9xmJ+UQXHXn3EDdsLLjhYVExyac1L1XSPpiHzazSBWqMjcQ+VEagr
W+NRVDO7gP8qoxSL+gCoIURv9zkjjKZuBXpvehvcOswaMnlMeZY3vVEWK6GZUL7gvYyjdjUFOB/s
e7CucW5V2pDsVVhbvG6dRtLYJlsi4Y52BPYfaHsIN1XHzqYcf0vOju2dPsFDqLLbUI/brMPp7PGz
+9zVgziXF0orjlghT5Vqgsn2A04GC/bYPo/wbVdQxDire5CEfatkiqXfiUDuclk8aWX7mxvlKuwe
E6bNWa64f5c/FnygKXQHGMVL/y9/YAQjNfSavZumfpvnFPB2L1X4owz232o5aICQ4cPDNRNXwS/K
17gSthKfNWxWDFEiKtFHOCYQ8Fr4iQdRljCYfNRhqJzvVTZ/KYKRjN6mL3xR5F8mJtlV469Fon6M
Kvy0LPe56YEWqBgwTjfCUdGgqQ92JW6teyRFnwaeuWAfaY4JXXsrCqx20G3YFY05SJqp2HqmfZNm
/gJ9mnBHX+AFH8dzXXXRhfvLgXyVfjCm+bMa6SLLFADNGlIg3pRdlvr7OId35sbTY7d8S4BWvPvx
DyLcXsQ4xylNXA0WUpBV/xiJZ1ySIupfl38DHVWQyWHGYc/rTH/T/PDTdrs3pt7ISxhvAHLuIcKx
IjBVSVR7CS0Nw3LHZyiLwkuXI7FTokcYLrwzETwCKWMmP9RHaQNeHlkCq7z8zuJwbdUvagE1OfjT
IOz84LDnFal9UVSnUIS7zMKnNmkf5swFyeBclFCloLlrB0jNoRgWE5Aq9u4Mh3Ww7pNF44/eo6bQ
q7pQe/t9TGd1kQECTgQGOpW9VK51HBYSTj6Um2kiUsI1YuN14Z4E8YZAJemcLwXZnBHBAtk12l8o
xmJNIeEpQSWTYAKH0f1hev1Zut6ldp0XLxy+vMEC4+09pAggK0vGSxiWqp5jYWR88w5hy5H6W6Jb
vwc3uRbjcnmThVyx4jEtxSqHnaj7LQttP6mwfKzpil9RZmNCfaLutMHE2jJRt+ryFE78aU7QTNNv
Vm0sCQrUIBChfEUmW7uJtpOt1TovAio7zlUC/9hnQYfI8ATe8tyUeNqSSBzMxCugEjj6q1MnZ1yL
HB87SaYqnoI5Vo9Cy8/0J43Q/+ipSVznUXeSPsgstelc/Jk46rWsqff+jA3Di6+ibJnN2byyOMz3
lpwgeFTThKGK6w0G5ggPDOfGPMNQG81uvhms8QsnsiQlZ5wBpW48jxEh7RdEdAyKEcfio9TopdRU
d2/69teke+LQ58hTPfeWNlo47twPJRnHNaXC0RUE9rs3LUtJ6DKYSPSv0MraW8wRe0ra8BSCYw26
kGkNIuymmiJWN19DDgyrILTG+BzHhJQLUNgyJDJRRflbpIzyNoHuAod7wfP/UEBto03a2/Y5YctU
SzEeF+VGhhAlPYONEdB/Xuk/nouoRm3bhsybNLIZ5yHLbiTDSyPUc9ed0Oj9IKPA91z1duAMiHSS
jikwfjpJd4U3ZQYorg+QEbFZHUCah/Gr7qXPyCCcs9vsrlL5kopD5hGhSR/r1KdMqD4qzEUz9QwL
ehNzVW6flVIBjGEaCyjIZN6KEoESRAZBDz8SXhI3WAqy+w7WGJTJIeOuKQ+12X9BwloVzXDNJWzE
9MBAGSGmZdpau4m1qg3tpYlflec8hn22i+l2kplHsaDLd7NQZVici+lBWPkxV7kN9yu11llJahWH
Y2y4REyaj5wHMKCd6j52fYPXu6fFNTJ/52N+S0auK+FnDrxcT+9hb516U/3C5bodfczoY17CU8dm
69vgcvOcTwe9ZivTOIxF1J5iipVOf/+/yf+BKxZv8oH2dt/5iAUpA6mGg+WOTC46Y+f5NOlOoE8q
Zx4OBkq9lcHcs1rzPeyTlz7tHsCFQ+IKGfE74OdkvXDVbWqtmHUdRpBWWeI+GyVgEH4YlB39hsEO
VbbITpQs/y50BlJyTG9d5pIU7Lo/Zt97D5b03sfWQgbhM4ukx1A+Q9PwXByLntUmiI1ol/gYo13f
FYw++r3JtpVkzYcobZqYCQwmyvoDPpZLdJy/4waDl28yyqaLmsWYhWu00rMeTR1bzsixj5imWXwI
3TwST5fbfjT7HZUfOwtpq+7AFtKn9ytvsgtBFMZcPohrv7E/W26dnBcmh+F7xL5McUnZRAGvXl6S
lC4qqW0jk423l5Sg+4h9VMlsG+8w6OXLPHdfmtQbnn6E2doikyZjjYOP+eYCG1/3rXM2LWwloYci
X7jj3QU233tms9Mdqo9FTFz4rW/keXRZdOqo/GC5JXdA62hLVTs9YnutT4IhJQZAAOXHdd7IB2NK
1YtrP19lVQaOyTVRkfsLJxJpOUUEJfBJoXbcOE7xssBpTdWs3Bgx2TrCpTBOsmOoo2O47cDmz2lh
bzWdzh0jTbaG0q+Ti+S9UFglGFvN/VSa+dmq9plOBUZ7cdzATOYM6+naWkLPe03jd6+GaiSr6dkY
+7dlMlk5FnbXKdrnQ/dSaDGakR99zR4mmnwiWuOyVI+SPoQQ2Dkr0FuuUo51xTcZVLTwahZBmETX
ZmA2WY7emz1doVMcPKUdvIEnIPXtcy7Yl22Weqyw6P7U4PCpzjPjD9d10B85ySc7Nd8mYX66Zfmt
FcMTAyCodp51chp0iYoi5YG5Nypuy8onrrRTp5u+xRiQRcUfAdh7bVb6KYaqubJVCYbOvPKiVsAV
cRxdQIY91HwCYDICS45m60bOZtiDl7Nos0qpIzRD/jvsj6Bzs5u2NFPUJWUUhrrYdv+QjwN09Gp+
9EsAH+NgfLWR+JNm46ubVNqmUeM5tFwACKZ/0bPkx+YUtSr62Fw5fvqeFPIFBiMVIhgCiHWaG0wM
xxJndtFGQVaCo2+ieJ/mvKa4Tc92Ofa8qfTZODpnNHtAWDFH47uiw5tDPVuHRsgMRieWS59oO8zB
1Ci/x8m7pqHAoh0j/idNm2w0Ny+J3bmHasq+h5FDZ6KriQ7wGefM8kJJa5R6xgmXSl9a2X4XKeRA
d4F62Ka1MoxBgxmsJnaz5Gk07Cupt0+7cW796CK2dxKmtcMqPgKBMJgkRVV5aCKLU/CITBWXylin
ac3hs75X5F7pwQkMGmXqPu3JMtsezb9ef+jgM9uW9RvFJHnqI42HJsE8bUxpszU8hZkyHr/CmsuL
cPA9unIbWohZSnfemctjpDeae2M5tL5YL+CQ3irN+g/2zms3liPtsq8yL5BCmog0g8FcsHyxDIss
8pC8SdAcpvc+n35WUC1AOqNfmrn/uxuCGkdiFdNG7G/vtaMHzcEcQ6idIELIYic8Fia8ZqAcA/Jh
NsW34WNhhhtYq5vaDY5DSXg7TM5xFp+zJjim9UzjjbNxA2AWQVY9lfbwmAyfVUpE2CzqJ3IJlDSx
HRv8s8CezwuWwTo3aN8cctowcMqmPz2zeaL0eivfjIm7n76vF0eIZzzN5CGqS5259AkN67kukYG0
N/UFrCb62SbN01xVIJxqZRP4avP0drLSJxfCeTdj5PWDn9LDSgNc3I5Ghnez+WJy+UIWQeKvRBYf
ejze1kVARbifR1WaHjxrtCbToIAEMMSfdIdH9HsSCEjudbf/asrMIUbFyiWmkd3AcYwojtEjvvVp
bB9Hwt3MP9gDGtS5G6rXnX73aa4eUd99Jj9RtilTXlaXxPM+hx7TRuPMgMnpOpjpjM+/y+NVjbxU
Xv0JyYy0EkiZwu7JgTxTHwDGgBb6PuoZzWhUU6iC+khV1Vvk3FV1vZ5jnhLAh6I2+DRYXpph87OD
ZVnog7vGi6EtBx9/eM1WSnhdgqhbPVozu2jYqDuBBp0ZCxs6GvnJ/MMbnDvWjj4Dvvhg9ykSQdZt
W5PLbOjC83+Lcd8QwH/DB7q2hFryXzteD+xn6l+Agb//O//R4vTfFPmP5mHYkbbJz/pdiXN+w/wK
LFBS6AinTblf/1DixG828hxOVhQ60zXUv/OHydX6zYETgqMMo+v3n/5/KXEYWn9R4nSX8QHUQROu
mGvrLh/1Z6QY2jPwST9RA9P0yyqtSx96p86rnrO03XIlsZNJNqXpnDMeMxgdGMtVfgRE+WAXHk8l
YArmxDwlsYG8R2yxRYcXHSPQjVWyBUHV27WdwIvX3EUOVbgq6qK3eNh1y2X3gd/Tzt7M0TkZA/Ut
nQPZ0w2AUUmi99ZFsxtTdU6k1InZ6zKM3hU/FUCBKlAPHqkkQPSJHmZBRMrK+Dwx+2u21+tydN7Q
vRZur8NGxaAV0QHLqF854+mCOraNPGILfA9C7Zrb3vUb0txH8oqaukHxwm3kgThNGTfPWANJypqU
gM+M1qNw0ThklSSivd/S5cEv9d1urEMXLpz+CC/ji5qYa6WJy6Qq3zpjg6mL8k3jtW+2dCWNN6iH
VztyTkAOtsJkIqx8cEbLEUhStiSzsgwzR1NcVJYZiKCtS4ZTlVCSgwx0bPWpzf/BCE1FTxKsKwAj
zuweFKBD04ZbQC4eiT79sUD1p3weWy72nQAQ+Y0t0utgMPbWBIBzTqVVcvC+T8nMQTMqfyNy7ak0
hy1WN9Cs4WdEgoHhEHYg9VOsIXs3OgnKuWFk1NDOW1utmhYwlPfUQJDv5IXtcxr7V3XERrtdMQ5U
YNywQHiYTxO+F7yU07OZRCwp4gQsfQ4dLs4OLQII5DQQcpIi2053sCDpZNKyRPzAWn3OsuletvGV
DSyNEqAhV4KXx/cvZtTZdtTzqyo+pe9uXte4Ml1pFwBczDc8Hi0RFT6KemeImHnXEmrENZNaHEiz
+DQDI1j2DKTJswwrmSARdg4h725aFBbetaTk4AV2ObH4xQ9Y1MNJM41FnONnUt8cRZioZBh+5ZIU
KjPygYQ/tEuaXjp2pZ6Nj0gr5bWibo/1f7qoRt52OEPp3uEns437gsfFWdZdAq0uv3cuT6ofsyy9
J8t7HSQ3jT2ODFhDZI26KB9mnwFlKWMWieGAKamstt9Hv8lo9hoZ/qQovJp/8Ifqo4+8qyxeTLMc
l0QpMptfqQC+dFPW40+NIbJnUOToVO2znXh33HBlpa/G0OGq545rO2SclEnrGObgEpqXYLR2oeZT
0skV9H35N5jkfS7um35aN4Nh3tR0Y6AS3NpU07Cu5ih/X7PqGVMkzbHJ5mNodHvCwjT7cLlS1/VV
Q3ewE+cUE/K5SUoX20okL3a2sVlAAQCXF63jiM6NuOfu3dU6TF0bBHg4Fa9Zxm/D9U6I+ZTU2e77
FA4zN6D6GeoftahPXJo0vBbK7qJspVHePH9Hc0ov42ExxO+Znx2cNP5CXwBAKYKSYnB6YUoE2rEl
SO5yFijnuHTqQtVN7ljdsS7D7OwUxNfL5ucgtFcNcUGvBlCeGt3r1FCOYGunPiVRRIB1j8tzfLFU
vzMrMSenzStyLiw8vbU92bvY5+SzNBsSs8R/lOCuCG7rgo64x2YOfxghS1IvotgWGnVV/uhCjCyZ
R5ymViSEPnL4Srm6Vhztqs5dQsfC6vtUGzg7B7t8DPvr3KOh22PLtCW8RSf/ikWNtaW5K20LgdnJ
KIvLtYWvdx+mg3VCCGiWeFQpP8X92ZeCrBY8brBVLegC/Sgi5EogM18Ql9pVr4jVUmcrGIj3Wgr2
QgllHwX5ex081E0HkEkBxfm+EWaBqs/2g+ZS6mxfpxldJpd9s4Toc4G2yRchhxnwxl2GAtB1rzpf
Mzpl1DO0cwdqRXlB8feJjN5pbroKmofVsZGGwzdNPcDcJMPZ6ObDNdTB9TtEOZG0VkNBVU4t+oNk
GyLxVAtRw0vlYsTRd2Vt75K24jqMBX9h34hJGLujSaHswpbdh9Pio0We0gIF3AZHsVBnHf2dwlQr
3ZY1vx1mUHIdlvsVm/pqsAYwK5myCLMShEiFiSk/ju4M49ZNXug9YDOh/XTb8jkoucoVIlxvyVMb
sMdbyNkmbbV5i7+NOp0vdi2qhoXHe69NuBkDHAsUQhgje5JQ+FcsDasyj+9qoI2mMbar72tB8FIh
ThZjpjOymxa5MEV7tZxi3ep0a2gO/QKstQFLROfORONLYh5rhnJlJqhI9tzCkcIXPBbtuTegWEY2
K4CAsXRtEgCgwpUdC8hyopwGEnpXhV+tyTnMUu1t5NcAXnOKvEpx/qcDR7BG5kQBtBr0/UlVA7MT
f3c5L8y+lh2gyO8z8P0nDkMWZEoDEReQaMzMpVpSu+AtyoklBb0VxAsWhJK+ceDqZlQZv+/LNac/
MjHfAJjbRHjKZ+osTkbYL2vbeGGfgxVvXNV1+EFFMO8wdTodM37//uSxTK5hkG994poUde4c1z6J
litjxH7f0qqQJ8GH8+D4qJ0VKkRfoyXQFwKYJ4RIRRsCAkvJqSca25jkS80DzWzb1BV3pX6kX2Q3
M1kThjL66Ye6FMu6zdmZieU0+qvWmx40ihyy5tTYxtYx6pW68ptRnExX7gPh/egL8bMz4jOl7Vg8
Era+fUXSsFF9Iqn6NR2yzDj/GmBIwSck+yZhVq9n24FMHzkGiEAuGp7J9jHZ1jjx9ZIVl8R/L+yd
j4039vS1h58BSsp+JOs64gcISeICoLDQ1ez8YI68TzA7Vka8jQxridcUbQfUikYlJa/IEgpz1bSY
YcjEa/4qRChMij3UhqUMTFxJ5b1A6hoGa6/UDLvNUZVbepfc3TgShAI+SDnYxsvM7z+f9Ff+59d4
Goi704R2oxvlqknoFm3uMeQj2tCWwAOqTt/kBCsltI4qOdnCdKPHeSk1Y88/WVvUQ6g+InC5AQYR
JpQrH1kzXzgOkCXNWmLh5WlQrQx8R6Mr2DO/Dj5HnxaZqmBYcHKPMxVAtOauupF/lCH2hN29l4DQ
Cvh2Pp9VYhkaViKdtgEzQc3PLkXNHU3VSOS29xWUvtpItoqNPBbmQcYwqTx/5WjTA2nfewU/qEbF
zuSoVs6OHws+xIRrrd/6DZUeHD6oQHSobXpregjiB2uIXmg29ep0Z9b+tpqbTaFsWEW6TRnJDXqF
h8RfzZ24lWW1aiLztnedXToC+EHopg1qS2SX488FgY8O/uTBB+LQZli840/PpEA3W/TlIpIhuqq+
RhT6sGtaLxlJt5q+bj1rqafBujAJHvm8FIU8Tcwnk84+Qr5nNJ9spXNPEJWqSm8X69q2a7XzZNTg
VppNH6rx1Cas5BHfCj3DbIUzcFwZpbriFNradh7EXgbJJUBblJN3iOCNcbR6h31GYB6pK99Zc3wB
2/XeOBeQJtUNvUrr0BXHQlYry8HmG+X6A9Vc842qgY4Nnoacz4Fm8afJLd/qHInLaPEXNDzqAE7V
4Kfc+Q3k+n3mJz+GtMaIE3jHQtX+9Di8a3qAzKLb+vQCJaogiKz+Nw/qqZUDnAxuczSuHmScGM7J
MH95jotsQAEo3IYByssmnay9QQkJtLYg4RbkEiNrRSMU1UWDwTCIlzEr627lZ0wcW3qOXFV4RC7K
iTBGSMQr6RCRU9VIQ8UDEskQ3IN8ngS3xIfrMf2L3HDD2uICLgZmV84Po1+XNRELq2l0z4JGpkEV
cw2SWThYDsyDOgGo1CNE7ug733euOa65ZWgkOxhQp5jOp+i7/MmhBgpNawnW6osUg6+x+JVWvpL0
RtHsyIAn8rNbna5CsA/mKrLnpUHbVErrFK/0jm6LcjMYvJUj6Aye/AI+R21OV2Gn9ChxcWmxalWd
Fe6Fq83A6SZCZltadF45HeVXo6rBiunDSlQxllANWUQ7l235g9pN2rYyVG68igTSZoq1eBLucpq2
bFW5hVEiPqe0cNE1dAAL1+2BZNoLe1JjcaALrMrjO58WLywUc9+9WKrcC8LCsvADIEgAmoreUd7J
9D7UWDdYP9hTyIXogx/TXFibIZ4GrHK4W2c0uqZ5KHUz2FOyyF42ZM/t1PvJmFm6atVuEvXWoF95
JAlld+2POMq125Dlelbkt4UgTE8BIBxOYIskUfZmWtwJ26JOidNpiho6nTR/OCV8XQoHd3ZORbJP
4WRX4eBMIqKltHqAzjoJOuDRRVnQW9BEcKmQIZ10DqjzTAQRtkzFYFZjpdwU2pM94+4r7BeX6Q0Q
NfRc5YYE3k71nX8qwF7rImR75mYrqlbkbqRvqpxNxmZdt4xksWsrdgTAR3vBzRlCJvHwfRDgpkuY
UlKuE+hmkhrXSWLgKObMhc1Izo3Kob4PYf6D1bfCYFiAIPyUZabT/UyRmF2WjLa5L6Kpe88nb9da
88h+JnJU3Slbb4buRGq/Gt1gBNoz8Zza7GVheBUDdVgny6QDE9bR/GL0MF+oeh9yNGSXkp91zssu
j8lACB9IlekyWm0iyB9W+BHIdnwsuuZxJK2lt95TAVtp4dgAYht90VLlhbhYvMSVuTeYWoGw84jP
4WNQrbQZMXQ4Zua7SCv8CcGwNDQCWopzCOYZRCo76HKbGCAQaqs4Ea4NuQPHZyHbZ72An8Gip1+6
D2YMhMqT/sgrwQekxvBzhS+4WFbE5009tne5JhSDjr0dU35PDzGVOgiVrV5/alKsw6LA+Ei4odJc
yPoWS6/CpAcVIqSjX/vOaQ9xCsOEWnedUJkVWD4sKoJdsO8g2H4W2fQm/OLDproLYNCK1O7IaWGo
VCPo7/oY/rxhRrezm56kZ6nNByQsPucuSncFMelIML9MCs9d/4TUygRIcE0z+c+wZMkCuUY+dImz
HsLCOsAIOHAZM/MMbevQAMffRL27IlWAU6b2VkzmWD5OHq4d6DZkSMxuWcdZTs1rch2D9B4ZmECM
PAv/zBK1X0jabvOupnKgJqeZzcrBwgRceR9eeh8qdaeMxAOGY92PX7/jT1b22Tm8PCXukDi/tRyw
AyTr/LBd6G3/XJg4gf2wW2GDhGtl4Ga6xDXCi5viig77u8nLaM9MUXnt/lwl7IKiOgGprhXruozb
W5bsdKSZ1UfrQEUa6vbsy2hn8sveeKagF9l8762BbRplhlQvB4suLbVF4WovWcLtGeAOW+QzydoW
t5VH73mlx5fOw6lsVsj7hv8ZQUZgu1eo0ap49Qr6QFhOETX243xJoorNPXoWW0efZE4QrfqCpVsz
P7HrcUjNKb87p3fEfkWLFvVSNb10s4RDJIMvoJN8kJu+ZJCbKcNEn+ofKYnfzoZ/zJSPNsufq3Zc
FUV4ts2HavBQz1LIH0Zy1XrzvgQLjCWf+6/USNrOGQTOvPpkR2kDy0SwCecPMx8mujDhJpK83Jaw
2PpqWENxTcmgoXdns321yVEnWTIwHCqrJcs02oxCfqrMISLVtvniGqRZme6fUtY0t4NofjTO8NgI
JhwAhW/YAcdLLcyxm7MhrESpUeTT0BqM0ZxstqrTHh5dPWCf05kbPw6j5QBTet1Qc86C1loyFCqp
ZnIek66/oKncue74FvUM0vIo0lYWy6ZP3MlEXGI6sc3RvutGd92J4Cjoll00cQJeJCd/moQDRLOk
pl4w3OYz0GQNqEqkMa22BW4u6AHrKdULYLiht+loubPydaMXzbqAWgoKKvnSDBiUXez0N+aozwc5
uvv5yQgshCheqVPOnY/DjTlme0enHDaX+EqUdFkIpqbBEJ75G8AHyojJOH+TG+FriB/dScbg2Esm
K4z+6RN2PpLJidaUiNeLaXqAPfVYOQzb8K8um4n35JSgodU0DRsSQ5Tl1kuM5iBDrOLitW/gjQ8E
FuDxZvWOBzeqZ93OPA9YwRcGv0kZwrCbh2gdgItdNG5wNhqTX4HgiU/j1yqoDfwwscXedyDwQOO4
/7OaijOZ5oswQCMaiLd7D7bskEdnypvuGeJjji79J9Z13c1Av4zKagw1BW+ptSSCdiMMFmi2IBXp
ZeSEmg5ugnt28rdvt5tKmTi1u2cJX2Pbz4xtik+RVNVwqbF/4oCR1xKOIeZU7iN8/JWL8AdS5a7V
6R2PyojhZPdMwiJasn5Y2rX94Wf6h1tm4WrGKbB0dPvVKK1xq5XYv6LWfiC2tfL66LPTs5ekQ3KI
GtxLYtKv7DfvKzZQ6zZqbwkSppmh7bjP4EHT0rGYK0DeXLH4PX30zrwfLiPtEYuytn6YyQjwVf1F
WSnxGeD9uU8DOg3dUayyllM1ZOJ+iNiSZbnl3WHt4DLHibsVKHsBi869iKwPu2V8HA3tg27zzTCY
HC3XjE+Ad+8wsBRYSAdnPbpsiBuNQEo3a+Qrin0NKRCiDVFqCwR3wyDe8hmb1np1tSwzOGkeTKIB
ixvGKd9F4PLtZSSYy8LIJ8rnvhUdr0S4QIxup4YRNCBaNWwvB243R49UdmoThj2epQ7o3QAEN36K
cPMspaTtObPeC+MDwgZP0g6g1XIys2BloJtSZeLwwXjakn7o1/VkdjeV1J8MNg0yRwAieUhLvG+K
gwiiJ8/ui2XQmmvPo+a2NiDt1H1xwYhzHHjfPJbhMSmBe1jkmI6ZH3rLIMxPIK+wD4/nNs+jtdbQ
IyNaqmvF6GiYMJgTzAQcHoYEey//8o2n1KCCttqmT1SnND3QQL9OQV33+1Ev760g2/T6YLAKrr1b
tJk7w1BcV4uljNY7LzDxsN8GB7Al3o2d0hFCeNw9Ygdj1D71J60ENhAIEKEW/Pswdn9WvFWViMb3
e896BMlyrD9l9KYEfdm2sGyjd7+Uexn7C1nl6GMgy2+aGgd1lx5itf3L0FfhtoF2MOC9pj0imhOe
CMuIxbeCUkj6kyHIrWhouuQzhcGV+28dTb/0fpg6uFcdjzkZON4U1q8+89Zn6EqBj06nsoVLiTde
FGqrIidbLgDwESr/7yHp/8uQFKaXqgD7r4ekqlytLf4SV/j9X/nPjNT6jTkjvWlYp6UjSR/8MSUF
BWSbChFk0YpgeQbBiD+mpHSqubrJTJU6PgX84Y/+mJKK3xzPhKui47qT33/0v//Xx/g/g58ApdIJ
Kb355f//j7yDWE3PeaMiEn+dkep0qlkWECD+xhOmY/5SUuFHlSws9sjMZjKkbOQeYbx6CCF2yfMg
GfOf+WR8pM+wr0iPurpHU6R9JGRAfBD3azWv/3To/vMF//yF/u96KhvKKP8T/NemzeKvM9sR3XFA
aCHwC/jN7oBoWuFJhzhr0cptauMDecx/qQT5m0osPlMwwuZgSE7EL5/Z9RZpi1nwJIY1xuvnPQ7h
BNR++WRHVBvVy9K3FFco4larbhE0N6XlLNLePuW9vfPg1vQIW5pGBOP9n4/G3zQ88dVsUE1UM6pe
vl9aU0gvdkzTYw8+SfYtYdrLeaCSdFBiEluxJvfPSsjSaGR0cW3888f/XdWd5bqSK00V5jCt/+vZ
cFJZIgKh6AQDUIkqGl6NCKhljO0f6kd8akV0IQe6yJt8A5aQ6UCVbgMPCBKa6dz4aOiF3HmTc9Iy
/43W2g276zDES90867l/a5jTB+IM1o9sESLGIoEfgvDNl+WGpy9MN+MgLe1L6YiuQuWl/1aS88tD
9Pvy93SufOlww3Er/vUXdMukriEqKdTaJKnFkXslYTutPJgozBVJnhtKXD4KUV9kbeyQ/aiTqMeA
8D9CXBa/z4mtlmYZsFfz9Z+P/t/dmp5hujaUMKrRYH79xb4QOinqUDWjvGJw5PXr7MI0flfH4l8+
x+IH/f6oUNgy5/eDgE/DsmyKkaSu/vxP1Wvo6VL0gnsO9/dRCc+Ol26nkv1HQDKDnepS1M5Jpvjm
ITFoKI0pDAIATtIun6pxXxHTtTDcDgWdR7ZN8YWotk7Jzsux1TSe7MB3Y1KgfxDEWHA2HjGV3Rho
6y3bi8C5zaLyJNhuN8hniZN+5AInkpcsaIsgDeSqVQqLbsLBC7/BLhfE77gsWcUk4tDrvIHJGWCs
yuMX3Y1e2n5XtsrhP4m9OXMN/vPhMtVx/6fD9csjM6YcglE5jwuCB9e2NX4oIKRlGodo4jyRFfzR
HgqtIQUr8Hdrq6DXF2mAKBxFzIkhPePAXE4p83Dat55iw9gv2tDbwR54EtWzIcZ7ykeWLvGjf/7i
3w+LX764YA/FQ56MGsWfyi/zp/Ps+rE1+SLjWd9r9MF1GARstbDB6zDDj2gL+86RIFBd8RHEx3CK
EOzMjPkhuRRNq0mhFskSWRfxjEy2335hcDOH5oh2gEU/GPK17xdMaVHfhmllls4xcPKlGpMIeQdK
ZslIedvZ8hEsTOz6i6jS10VpnzTa6rvSWLhkMeghWbbY0cMuW2k2NEovuGSGv+3xpajJFZSGE57Y
/YjwHvnaWVSMAGnhwa7LDhyNIo+0ezFq26zHRevl92mZXIwG6z3pGdfDXDMVNtSOdAuc75ombH0N
+zaqzAcUgDdBA24hmuZfjrz8m8eMen7yHykxRv36ltW6zg7oyHNxmoAK9UeklFq89sNk3lG1vqpk
+YNbLLzX9QDMFGyuEIrZocecteqK7NmeurdS1w0KLom8F/01aV0UYf+xgQbDRo9EXGLdjw3gdlle
hfTpYw/MjyGHkm37dxWzNZoL4gz4mJv9bGdJcyEco5vA2yXSSdbYsZpFePEMQjjTOdCyYFmxGVvA
wHVT66dI15PaGEgHyQz/vV1rWx1f8si8QoFxgQmsBS0fdSMogxi9fzl6v65RwCHy5mEt4BmWtB3T
+uVBSEup3Y3j7GBDzrYmPliQER+VyLcpkQQTLnbgct4tA9qLt60b56oF6YUrfada/DA1/svz8tdG
0N+/DxejYxB2Zw3+y/eRKKNoDhFzjlQ1q9f7rm7XNQ8jVcPebo12QDtzz24W7efmKYx/GnFHKa3J
orxbaPLFHMWGdoQbzXjq1wazOSHRIvR6Y1ja1kcYZ/feQY8vkUIqBsMt5AVBN0BRiINmIqxhN//n
R4Mpf10Eff9S0qawxtBdXZryl5eAMVcphY9cFG6n23s8t7Y1XY2x3hs9yCK8cWKUX7Lm6WvK4ca3
QxfP+NqeR3vRkmKMR7Zwog/nmzEhSOZtfMQE9VAMij6kEIThhOdhrwYPNRi0thrZMo7ji/KoCQn7
HwI3swdq0dNlCEEJ4FCFZE7Azh2WTTKAViut26FtNwnz3FI42hJZ3AUpEzyNzGSZ8m8mKFFOClNP
xmW37K0GNkJ1b+QcaS/XTmWsn4YwfwqC6eJluPOqBDsNU09iLuk264xFC5jPyeyTa2uPymXDJbTX
uL5xpOPRuy8aaHtOS4nKUK6nVS299RQ7OwKuaEIMxmwCjmFjirUJkC2wdDhaM1SozmYmgIUl69oL
n08PJL4Gce051IYP+RgMRsVWPmCwnCp0/XHqO/pLVBxEJXLi+UebYtmL84XOGKmkQtYhhjp3y1lL
twOoIZgvD45NxVOVrwg40SuD9SviB1AMtIgM50FBgQBm3OKtXqLFLJkcP8W8fJnag65APJUt7Oty
FQc/A1GvVVuoZRYPZUq3lSZeCoUZa73r5EyPNgK424lDy+fG0uVZ0UFPGbasH4lMmbcieDId1slR
vdIChg5z/F54/qJDJ0oBTLWcyHgGkihxdbQEFD0qbJyX1ptXjWO8Dmyti6FeA7BjRiZ49Z8ns9n6
3TKogY8M4U4T9RtRoT2Ep3U1JBcqc26/qeK6d0/x+g6t80ILptX9tEbnyszlqSU2MjbGltLgZZAV
+wyJ0HGhaBvBSlPMsYRgAPsdJ8spDslYwgJ+R29PNnrzriU2HS+k+Wwn4XSRafLN1yaDdd2LEyiK
zUhNbJiz+IC2zVjGZ5Y45jHoRa6oNFt62bTsQMPo2a7ruBY5NFOCdnAfud6JspVtXse3MmlIwGJ0
qerm0eiihof1Jaa97MahZq4jHqhT4xTRmGrrn7WYUHZx3iuAerGe/HRVVMx8iJpOI/28Okgqmtk8
zBpAUg4Kcz7kPhVgEC0shn5guTMuWDJYV27WzeB8lQ63QkQHSmJXGDn5vou5MHnZQ6DT0e/rHTco
XR7MxhxrfB1UsaVOOL1PrdtRDyHocJ5tcwfU4YfI2t1g68Su541LHVmIFJ5Vcl8JyN4MfttM7Awg
H9XAu9YurmIEOwdUrZEFm8tml5IIwWm8SkZ6N4lb9dSalp373tgBBLobizdoQzhw5uOtIdiYhBdy
qa8atNysqfZVB3OjaT59gNVtS1xE6NpXZgG9EZ750WUB08eUZF5xpE2iZkwAYjtJ4mrP7yrSgxZT
opSynQGctSCFxOedneSpgNU1vikBEA9PpAUbqyG5GdH/1J51+xymm6ZooQnllKi4QMXBxetUW6in
NkMFWiSyZT+CgqyCTSPLNc8CvJNPTVmsLXfcSst/Sjk7oeR5n6yUXclJbAA42a3lFXsHljm1XCsj
j2CbMEsoUxrrKuo8iWIs+jzCMCU2MWZhF2KTF6VHr4NVluFsCtWXaDAQhQ4IRIaNgemOm8DX74gp
MK0uf/rD2eHwaYKhOaaQkC7SDuB3QantGL9FcXmFGJstTIiRmFy42VlTcOgjX+7KIdvmunv1GhIa
jnudXAwDI+7L5vvJxA8w3s3sHXfTyGzlKZL50tLfGbNiGvLcJ7Mggk1lSDzzG7Db00HHdj3sssFY
d0F7rgJ9ZcQ/WcfzINC2BWaSjEtZXcLA6NiV8yJSjdtE2gmT0QnZY1AmfVTKjubl/MkLy31Zvg4w
qhix3Fiwjd2qWPTJK6DzBYz8bcNcigfqUNCOyySzdPVVDpmEAjAr8M4dfqvMeyyltQEjuUvC+Es9
FuVMpLWct6msz4HZnXUzRx2MllJ/maxoP8Kj6g/Oh5r51T05RkI3DeSgjAexkw/L0j6agPyHiZBp
TK+k3i0Hq6H829x73vzRusatW6ZL3Z8eQnX/F25+YldeMx14Vip+1+F8sTZcw0vVuVBi5hli/UGv
gx+2S8sazlyYWBR+xivdnNb0byQBD16KUlKrWnd4WGwuGme2HukoPjTUzcXK+Bs4XNJoCBURMJb0
dXAOOn1VDCPeJOdqQbicglMgi7M+f9oNyrNYdjCsSEQRysjJm1OjwCasNEEys8Ip2LmMwUcXPwOW
IS2KGJlhKkGKFhinhLvQMAxGdrwdUZUN6iRYrewLUX3Vsv+EzOXAO8u+nABY3FT0z7jplnX5TDL1
0s2kg62WirAmgPH7WZrj2wgql5l6/0Hcdy0SPAkkkx7nmKY2reNdE3PpNMmnmDRjl7TyLuvbbVWl
X8BkaTkBbdp39SZLokvraqtS6OtMd85TvAb2uPLIxBe4D6qGDDcNGjwIN+qlatsE7B356MYGqUOG
0gYw4TA9S+xdZA5/QARfW+QWGayth4mAeWnhdACVR33erSbXljD3mS7201w+9b15a5WklJBAXK+G
ftcw9Zp5i0NVwm5HB8NJuY88SZBnIs9wUzyYBPoXTmEdHbt/0AdMFhVh6YwMgA/Og0uO90zaVcxv
gvYYOZgQMV3fDJSpBc6jasUA6ar84CSyraMYuXPnasMAaxMyMh2jAdij/sEqgeLB0mGSYnALBbJ8
c+PyNtBttTD6MKrsUoMyWwYT6n5lyx2Y0Ld4gtBVyhO7LZ3iBOdcwy3h2ZtYXHtacqHE7TCJ8YH8
9Y74MoEefwsw/NTvOxwejbmPYQxpYmVPPNktxrJJ/RPg37oxpnUXBTvAs1siQw8l2xHm87u6o0fD
dBkRy2Vc74gHL9PZutVCCZO82XzrF/ixNOjUbVBu8/B+rrRtqjs75Vkr7GA3sQdXL1NXYNDBGLit
1OgcO9fQp9tuNo9jx4aey552W3CsNFB47mpOyU8a020q+6feUkYnbeuG+l3QRYdUY7WWyGM1YWn1
Dcx/tUmW27sqdbG3oVeE40Lkxtq3qPU0HrIeEkyYQ8MACCzG5KnCBDLSUn+qhouZs52q0S5xl5Lk
c8NiA6kJuFUAaznQdlU52/vE1G6BADOdaZo7WY27SLWnoKNGq7HGaN+bIAHdFQUKkTVxpFl6rqzG
vxqJd5zaCs2i5Syj+w6R/qMutRUlqu9pmhymbFIlL4wuuVj70dwG3aNGlQXkCyZZj/k80e53CgLz
NrHwvSq7ZRfG72Xn3ePHehAp8/rc049e/xBHvL8DvJXKJ+hUnJIIZjWVjyMNKN1ob2ru09lhWWH5
17F0z4UhlgK9dWGY3YVIgZbgH5TtptB4n+atTk1hNT0brBpASaglHT3a5M17GuzyRNtEYUVPV3Gl
F48eVBOC3kzFT7VCcT8i58LWrjcdkl9hso81cpLSuK/ZO8D3W2cSKgV2FxNoThDPx9r7dPuGgLu9
U6KvpLfRiXm5oxASsCWSF5tHB+OgUTqrCnRMD4Vq1rVzPiUvbT6/1gnpHYAN71mSYGV3Rwor+mnR
R/lP9dhuG2JxjTN+kPs4zfE6Fdp5SCi6VDIcMRJEEF/HPxEnN+w1m0Ej+uHgaURaGxBkahe3y6w8
sXH2DoT61Yjr7kRozsG2yoLHrBZzyy/NS9cZL6JWsrp7NSo2DY3N9plY3jguvYFYLld7LVgosoIJ
MDObNg4/olzrPrMgfvPoqSKxB0Nym9r/h70z2a2cWbPru3hOI9gFyYEnp9dRd9QrNSGUati3QQab
p/eKtGFUGTAMzw1UAffWX3+mdBpGfPvbey9/ObaN+1aBBak0BuDGOU8VtxgJ6rr4DHCNtFgS87V9
LPDrsxG+4RWNglYfOM8I9nu/s/tRBn+CxPsSKv9dZ+9CJd4NKfBDXpe3MTH/wb1micY2myclC2l2
5SQK2h9tiRE3uWmMALZj6Y/Mwa1CGuq6wBXfF+1LY/c3YYHLEcYfuKoC2VJGx2KEWVOUe7eYHoj3
EsBX+Lji4oE6kPZYNTLdu7bcA3lP2BMn3iFcSc1nCSeuWqinkVoHO7+YEa9dlsAV8XssfxUQderX
64mSdQobcMtInd2yocYpDyAFA954mdItPAj/IgolL2HRjleyI/8Rr8s1tamsXb3SPYk8KF6gIzNs
lf2LFEIfsjjynyp6Oo8qAVH6778mQ2ddBvwDVRL+mQSkZ5Oqibv8LyuODQ0GYJICXoc2xPvJRecx
G5jf0qq1j9Q2FSFNtQlcHV/WvzUlzUx6nNpq9WlBo93Ur+0rfqLlOmrr58KNpyPtNekBtzyVG0N0
NTnZPl5CwF0G41YuN1W5tPym+ro3oLcC4lskMB6wPboh937sS9DIkOEgxPnsAzhX1O9s4HE+FLlw
8K5XqHICupzf454Zx7cI6tzMWripky8vdJm2neivXwcPzIQ1gT2QdTTtb2cDsevIR6dQ7YIheGH8
OqvVPZdRcwcHm4edJakTWH+EAeMtEPIyYuvw8gRv51TwDQ08F13DugeudkevJR+eCK8hyD1t4Hsz
FD6PC74LlW9MrtiCN5vR4PqGCFeymzh3gQTlJ2D6jUigdAn37LPljSB9siPV8jGOyb5zzRBh0IAr
U0tu+k/nmZ+o54PzTq1/s8tnBycXH7PVYAZ5g6lw5WvPLRoIYWwaCh2XsLKVPSu8QU1QX2w8Sbhg
QB3GmT4J6kKoH4o2ouFNTeEd1gZ86EFARD+/ieLI2tiVvhlWMnOLCSNYXyPyCQxqTBqeH/3KcomO
UxPe5qAWbZCLHl71iQVIrxiQbUVpQoxFMzUXlE1pXeakxYiaUp/i9VwCk/xYGLpjYTiPyYqOlVBP
7oGAXDyGn9oUcVDPZ++oUgz3eLpePYrap8Zdr5jLK6aSDrRkXaTPUcVYP8HnNexJRb/yKFoscAPt
VqbTegVUKWTV39iiOUrwlTrrEuBwRf3g2CV9BwcWSnI3pe9esNAwO9ebYZILkwIpvkljlq1QgWM/
/qQ28if2cnKUyUNAqD8L8u8uqF+ZCOjqLh7jhnT80MPhLBHdLBnuAzRP4/2C1kmAawLeCUUZ+kY8
PmQ4bHrD9xRh9WkZ4Kchf0rDAC0NDXSgrTvQ05OL02wjDDF0KAUiA0kFWpdPoYYqShLpRnU2ZcsA
R7uPCfioJZerPPXuK07nfEkZGvM/EQXWYxDyuPxjtSC27ZDIlaGaciUrjyZuKcInZTUXsiY0xFBu
okHGLTFkVOwMHroR5QQSugAtU4ahOg05zib/r+dTx0WxUL7z0oFjxLBXXSCsITDWJezhFCG0UXrM
n2WIrR22A35blj4e1fFbf8YXUXgviyG9Rob5agN/Ne2ZiUS+mwwXlnhZgEs84+UIw+pg9eBPwLAP
QwrDK6hu+7UjyVF7FJ/81TJZL0FbaNgVGFUdhzL/RiNoYbIlzY91rrnGL9Jc2W+8MG9YtPhiGsKt
MqxbCgPUdQr+NpNwcB0DHzBkXM8wcr1V/C6+99fwEhoxC04hOCq90OQo5p5q1oh42Wywu3gNQWXk
JycG5jH2JBVE88DlHz9Hj8WqBN+bGo4vwFmIvgOdBIbxS0LwTHErtSqK77JquRHZIIEJ3N6gWDVO
q5k0O+bTRD2ujkJPGIw9uWGmpDzzETaWt8F69Khak2tjtnK4lMSGS7xET47mvhTX7afTZYT5yFmm
hmW88KHG4u5xGov+dnUn6mnn+ShBIFcPlDAs1k+k1KfCS7J1DS15TFaX1EAAzITWL3zcSIOGrtyl
09NAVGHTG/JyaxjMpNGu6O8AWYkqMkJpVh2vV+eyoqj4GYLom4bAWxu7+J6eZ+KiK+G/1GnljkIf
Ays5jeADmB39h4FgkjCk6Bo7pM6gRwcpVsuyoEieeyqu9Ykyd4ju2lCnC8OfVkNPyaFhUrfDEGFq
7u7L7DETw9+gkxG98fnbPD7oEXRNKuFbp3lLghbiniFf1xJUyXTXA8QODBk7MIzsOe+ALdKcrFZk
rjBMPrQvHVyjnKF2nqYXvlN+Pggi4ZxpfVJ/iomcENfzQwuiOwDVXXL1EyLwDmVnjFL58J4brndN
f9SY0cEUT9UVfRfg03CCj+XCDA4WXC/dgWb9b7VuJXR3ww5vgupLt8yoeoQrHgdYXSXNycJ09bXA
x1dVXYaKhU7pec4uL1Kqh6yajg4xXPVGSJ9TezgkpjJQxjOnUvc3DvBJL4EKds1YmTUWmR1oDijn
C+XlCMXAl8oaZnNOlV+fTEdBAyLJHtunpc6NUROIGjgaD2Kc0C/JeizBrdiTy0DsIk6NO7yd7DtP
9mTfsmLEJV9faVbUryAfXVytYoHJDFoiN5AJqs0Mbx7whNnp0rLxRsWjtV9W/FSuprU6hVfRDfS/
G4AFt2zYhjAtegO3kAvpFlrmYV64lkKbsY9OV8VcMLE5AsfQUDLo2WAnfN/GIQGdIQ83RUoCtFaY
qrV7R55b04Pv/OZoP60crwZl/WR0xy1jxDMn9P4y+hW7aiDDRh6IGh/CTY2BengG71Gl/XcS6Mcw
BvzBzel+0fPfQrfvpUGDCBMTjaCFwBBnODYAEdnxiuUGKpJDF2kMZmRN4I0sPcMby50irPjnY/bX
qoCTRArM7YocNcMtWeGXxAF+v8ix6NrL+SqOXAymmFekY92w9aoImQWFMMMLfbCFfx/1B8eZNBoK
h5Byyq9kil81zcQjn1lzsNJy+9GqBcJ5L47KIFikgbF0HEZbAuimQh1mbhO+rNwhFcU1m8KmmaRC
v9sqA3gRdndnhWX7lA9QSgBxX+fkKffqEESQXaKY/0M44Zwex2A3mc54YacHz9cNEzZioZ9j9B1o
Iekt0DOtgdBYoonOKuKDkjR/bFcWF7wj6tE8Bm3P+sDpTx7dYG3KLZOWDF57v2tve8g3uUHgFLbm
lzBYHAc+jjPTlOaijB3Kkf2HSTuz135t8O7wKC3pZeNLvNgobAa945H8G0wJQWmwPEIeRayvciYl
dvXyJjAAH9Q4tgYG6hMYvA8eIRadVHIdahG8drLUu9Si5p1Pu2Dr79wCM+nP2JMtOuHw4jR/4pnP
KTcbEn7rKQIu4TrWK3mJr5py0gAKkTA4Is7InecmD53fU6eiy5sBcpGCYOQM47TxDdSo822HlAnh
0bIk35H2g31MHDBIITwk34CR4o44rzKwpHkk4+yvL24201UF2VaE7hlhsNj2BrWUOj2VBHxE0mZ5
8VfDZTVgprTKpgOg7j0rNmfnGnwT1ypnSw89aVjqGbOG4TpwSWkb7BOwHXtXUzV+F/hwRYXBQ0Xx
svfFTJkQr6psMLaz+/ojLZUfKeomqQBnSuui2q8ztQguDKoAFtVEC2Gmom+UjGnbk4/flBWJgtFK
/sRJ9qmaf3wG4FZ8CzFkb12YVxT63QvTvjT/6Q0Sa/B3iJ5511JLFENlBZwVkRRjAqTMSciLtbLD
s6FsybTqrzMD3mJ7Zyz+GbVoaqpufZczvTgAwB5fB/pgY54s/GNIXg3+ZRIlbKhmpLLMQbV0j4uk
3TUUlBFUrLevtIXtVFugQQwuzIcbVmUdKA3j7IAoht8Q+RbGWOiCbWgMdszrAJAVBkXWBdRQSoMn
aw2ojAW8taEqP9jUejj2+KtS1X7b0M2os8rd8KmGecZVJQDckuvwicx/sJO2d6uIqHL18K/qIXSO
aVR+xOZ9KObwhkzyQWSAhJWgCMvxw7O9QEMmPEBPBmJroC6xAbRlRm7vc5Z0qIspZsODT+wqjYKL
zPxf6Yszd0vfQN8G517DgNMK3687I7O0uNIrvlpEcW+0AccRBjsLrV8ciHLk16+LhVgmoLnFdz/C
Hh9OUljpZoVGlxosHbUf+W5hJbF1huo1MPC6YHK/OoOza5ATZarJGxvUXfk6OP4PTUzdzoWEFzcG
H+hx3Vta66GXfJig5k0Gn5f01RcxxofJrfn00kvV6UtFdGdT5dNdjt/7akWHE3lVHs04lTXVqxp5
fDUG3JdB8OOwmnZOlX6HE8q3mLKB8ZAi/ZnscwQBMKvKxwAioCksVaN+gTT/i52C8JFXflEHmR1j
gxPMDVgwN4jBjg/8NoU66C5HEXqQ9aRgpq3Do0qpGOnohxCTf+ZcCfcTRbrhdJAGaZgkeNAVlEOg
uKSj1PMU6JcKCuJI6G3LhQKSlFjJPVJTs3z1BpxYEx/gKjI1R8/D9M2W1mWkgSGHgP4FzMveBoIR
1vtRNtsuA2dcKdedoDVCq3mKk/7W6UknsDp6TCfnxcZ3fhYgpwr7Q9HDRvKTtcZEXPM8juesadg6
BcGr7in+8GpezYoKk8kUpOemKn1wr5Q/PomOaWA1ZeqlEyIPPVPMuhPQx0hYj+GLq9y9VTxVPCsY
CJZzRj+7NEXthalsJ0oUMTGP6rw2DOodze4wsDIG2YNHHzUGAoDKQ/3UlCAX3a5+mKuIBCrURido
Xwp648su+mjb9H5R7huHzuNiCuYrmubJGiF+ExeoxMlyxVnkkxGSuKrOljolNUEhSrA8Z+SXpMYe
S4p3r1z3Z61ABswRnagEgio3vx1RQx3p360DcApaKD4byB75EL+XMdZH1KtlEK/EjZYt4SjFUR3Q
mHzq29+2mi/2UnKEoMw67h2+qS+7WL+ywmWhpg6sE4amOeKnoAw0ji9+JG/SBUDPUGV3i/S4DfWI
PxE3A5u+HsnAwgJt3Qa5E3+xlYy721xF48m1JrpQ++AlqQ7jyj2763jI1xwou0hkBx3AKPCz5CYy
K7cwWrm0m0aS4jbKxbSplH4E3PDRO3R9ZWgteRe8DKgjCDfyPaypLM2IwRdS8xfmPGTpDWO25GNp
mh2cmFcrFtllsYhcelQeYca3UroKx0g/Cwhjjkc3DxwPrR+bqb1lo6qrxWTLO1Kys7fJ8BdtE0tx
lffUTVy49227XPdxoBkvn4Js3nsL3dQ+qBqKZ1mDxcAeQpsOzElPj7JQzzhBPp2YsAqFIe8rKZl8
hqneZHzI5hkEUhTap6WYn//dHkaxngIsZrgRiJZSpjs0uBf7mEf3mhUP7ZJcmiE0x/EOViKFexZ+
xfHO5jga+vkQ84Tgfdj6ISdbRiDqMBYdDjt6KReUSwkSxx0o6ah/1TA9jL4+JZ0LL4e81mEJ2jMF
nh+lGbCHJlw3luVe2rbpyGrVRwpxviYftopMyZDV9v2kSTOxyujhUFE9kJzcZqqhItbjIc+qjxZU
BEcV39I+vfL7aOY4yvNDFeVXftneDDkX1cHLr1Ja5UuIjFd+k9/ViZudVnlKE761o8TugoePJXh3
sgyEI8UhvFXoeu9hSiE0Dq3+4GOngUYEeClggX9P7pT+q6F5bRr5MPXiS/jJR+yPdz6mwY1Diraf
KbVfyY6l2XVZJj3iHLYJeCUnINdXjcBLxtN4X6rmdYwQ0zyPDhBHEF707LObDhzWo3UeWgf6zUBE
KFumRzU1B7siAsHqcdnY1nSF4eY1jFvNYOwC4xDRBQB4hEjB1WpMD66qSEjZ3inMnPpstd63Cig8
9sYTYSp+ldY+BEgEON0amsa73DAsMKqO49ZV8mZtfJ/UHusjfqeute3d0gx/7KS+1LnzR5CWLZs7
MyIuCwu81RhogaQSLA0oSExSmnPkdzj2/MmwT3032JfhdsBklTI8Z3EYXpPtYYvmyedrr2qmW2ed
jizIP7TN2L20r5TdkgiUP7Dp7/tifvRxAVHeKMHU05yw7WhPpQWQSdVP530VDodxIn3TC7c8YtK+
jkZ82DErGJ0sJ5sdiRPyIZNevj53hMqBarEl58aySp1SFOG/RGvHpNgEE/ki66y7ksZpN2y3Tn9t
N1zzLauiuCbiId/VxFtFhZ2nGKtfNTan1avvtFX+XXNMTInbP0XIlPycqqG/rz+GtNRs5wgRPHF1
cigms9wYSEolFZxPQyuoMcbRzZrcsYOPCBhn7x4i3ZYsM+CbankQtteQy05+dZ+xHZqaZGcp9VL6
taSR/ivF+3lsGGb7LukPqZ/Q12NaMbFSA/ot9cv64pQQbohG2Ft7SdhxKfokDaO2heE9LeV1Zpwq
S9R/OKDIoyV/nx1C/9QD3XRhgkWuiVaOgl7smq7BxiK9k4igwgB4e6oHbhoZu/WyI2JGW4+zYfDA
k9HR++tzoeAjUWPGOZU9Npkk4wxJKAtKeDO3ZVT+LeuZPqZB3We69kwwOdo6vxOla8TkoztNChVJ
O1anqfzJIw+PXQH+y/3GQ+huC1LJsqn724L+iLk1Tyt/hUmfMb+kLRSDCpglhtJ+5nvnx+WfwHRQ
29k9FCi+9TFMTWxb9wkKx0EnXE+5RB280tAaGa2yRt4zeAEacKmOqy0y528VOCogjeWnoK5qzJb0
mCJSozEMjAqOPFed5xyasqeyqKvrQy9fKnhHt2UYR6dm+NH1C4/7E4VnEgwpCTWKgGcP+54/GHmN
G8h48KpUX7s9zxydlO/VSMOD23DQKt7mjSPlT8tY2DJyd6zwN7Ahsr2TJk84V26JuqIJfeT2Muy6
mfdM5is6WF78hMl75wcsauzqunMmKmC8au9kAcVrg6bjjNbujEvnhoQZFgyLT344oJ4p7R6yxZKH
JXsIXf86rPzrxPXgMFK27Mc5W6/qq5aS+5GHlSwscfTkMICGOr4l2oYZI7tN5yzHrBXx+5mLdVDf
uMlJsK84pt4FdNtdDdQHTC3lt71EqWeP9UIEAZfeAR/xHlwRB5tHnTIFzFhSEAT55jDSz1aBYbNk
qxpc8kGd6TrYRAuZyRHg4j/P6P8n2Dwv7c9/+y+f30jauwyZMfsa/mO4i0ock5D4P+fBbprq72f/
/b/VZv6Pf+t/RsLs/+rBXXEIlkWeS3jvf0XCwv8Kvob/cR0BazGER/OfMmGuz7/mk8YJPCn+Ax7e
lGqGBJds13Ed80f/PzVnGqvvf8wJ2PgvJbsfgoWc7NR7/uecQONX3TqQ2uACz6O38P8sACuocuaq
LBIGOi3H8ZRRglKUid7ckUhKfhS3wP+L79vBhPeffxIyjtBCAqJpvBwmBfW/Oa2BACRdS13NZl28
CV1wtc810fJp4bAd2Z/tPQczYxInZ3aN6Jl0CFDGKzrx0A3dlRjZWnYlFJ5u8ExpGfw6opgpX0Eg
eCQfdPSte+sviWg6GwM4mkEdlPf0mpxwB8GJr/A12MS/BE+zwKpxvVbDWaf9BZfvtxeO7xMFBDsr
NAKaw4UKdopfTDb6DWl7Le2vOUfXB8iDr2cALIpBuqYejcYLtkA8MdblN2vLq2LxXxLJYCZWf+9F
XPgadl2oHqL3zquozmktmfHH5SBx7MGVfVaCF6B3p6PbZCMV3eOdU7evSx88F9iu6f86sf1WW7tu
b0RXXY+ZadU1RR1uAWDD5xo/L0DP6Mx+6hx9qKmPKjjd7vuQurW6vusTU8nCIXRUCFRe/rduYyLX
9i7ojlERnbF48adn4kS/ZykNZSig0EHR/wT9EDId/q10PEZZRvOQLZGl6d/wbMF5VGbPM5tZ8v6x
AX0+x20KBUGOTwms3ZPQ5H1K698hdcoaVPGsxv8aF95bPODiHH4dNqnbMEXj0jlrKVaZrCxiDjk3
az+qHqNJEl/zAAYQF9nA5KyKy8ns367pa9Jpove9KzEkil/IwcaXe6tXPjXeULy1vvWm5sfBdaud
QEwj7EiDt7USsO0cdShXrDRZW4HxudYj80WwAotjSejACJThofad+EY5U7ctRPVM6Qi/OeVMZUZU
zs9e4OZiLZi7K05StPYSr3tbO4ikXPpt2iyoUI+G5r5Ww+fc2D5VC+4VfJI/MI8dNpWM85Fuec9t
ZIaU1ix4eJnnsz/3kESnXl71aIqbfmQdOHnzJeMA44aBidTxcoBAwmv3wChRGTKnOUlOomHFRxdx
wUN2e5FW+OkaH50zD6fKEPgQGfpCY1d2/MUsUtttDZWGTugBoyk+2NDyEYXjdCfGwjsU83Smm9Ws
q3twHF7E3VQfRFq92iT2Kdmpz+Xgfq+LflmS+BsAMk1b68Upao7SWpXbNSu/STQjD83V/c6NaCQs
9ErpaNJjWdUXfH3rgeKAYENv5X3GRl76TXeso/WeHxlIX4IXRARQNJTFXGSty5Uli5k7MesZr32N
qujO4ls8B8tyXVDUyNehp2NbBojNmHXAB8WzHVPM81nUdc8OI8fNAUSEbylbArYmE+IuJypVH5/B
TAPrXPjHsqr7XZPZzWkoYoKh5zSwF2anS+6lSF4j4zix/ltahKi1xAXmcgulIfGNuXvf4nLYp+Bw
NnRgP7kuX38paLNL3cQAQL56OnTNQ4AnxLtFuH3buuCfMhfOlFmkigQboyyQoxWX6CFhhxZRy7Eb
cWGkNJZsHUKjrr+sRzuIXOq6B+AlQXLKQeFdcgySESVoOD1T7HnJemYnd1mAZAVKPXHHHBnVKK/3
xump9vz8ZPf0+AapNitvqkrX4IBp9D1qV//ggSZam2nYzBLYjrGnusPyGS1wT7w8v23tKN8nCrxY
Fz9UMKBoPRufSkoONH/LJFxQxn73Oa01uortv2WD9TKzaAK97TOlVZQsrOlOgWLfFMaZl6y3+P+n
u2DnBOT70emddjCuH1xFVo2FL5nsJyo4OLeG9rvqgnhDK1Z8wPbUT8H1t87ycd/69Q/AssdxNv5P
McOZBHHVfoQQjq6zv32WldfcK2uCGWcWkvKIOHGDIbU+pFAAjNx433tpfZNDIGFCvqpqqsw6jUIE
zPhKldFDOk9vSdS+yZnyuGgJra2kY26mw2TodvgIzgSIKP/wsFQp+m7sEmGeMjtny29EqKZwMWEh
sjqzf8BI8qCw0u0RNPd+TiWvkvOnFaDDq4L8EKVgG7X+ik6zCfbn3y5o2c39U4Tjl66zb7NB3Mfc
0IM8yO6ngMU/JgB6yCAhZojRtYdlNBySt0gGF21br33+6i/zM7ViBA6608AyyxrnceerF/rit4Nf
/QkW5xN/B9sSSaApfo0pKXRysK0ddjgBq2THo+He+cdm1sEzXbvPcQAzNPMASwr/KYsy+xymSLDr
NP3O6bzLyamxMsOHiZPlNhmn29aAbJf2iCg8wIOyXqmDNyYkViemdEwhqAZqDqAwr/TQecz8vsre
6rK4Tupw70fhu5BTeHxNsfFRTi/Fdl1GewPKB+6K3ZsGEeDaiB130npPCj5gXaWfJ6hFIIf1FiZQ
d6Va1ixZ7x0pV5absgVV6vDBrtvgIY18GGQPLrXQmoap1QV3VdvYQX3e4Mm3N0i7yzYJyvexXfWZ
kr6tBQaNERiKcLdILH6MtVNm7WJqjD1W1ZgXYqBBtHm47tkRbAPLKHjymbISFo5udeOyl9p0H7EE
bhGA9wvn/iDDIthnvg3AZ/qek3MkwvRC9EiQTtiOVfPdyBBRrPGfaqxKghsBPgjYOyVXI0nXc59j
5B8z9DrxkjIWt2Y+Ts2knJmZWZnpuWWMzsw8nc5f1b/5elAvyczEPZnZe2UIJ23a7EvG8tnM576Z
1GtG9s7M7hNDfGOm+dHM9SkDPleZglIqZn4vBeltZ6wvon+KANJAUJDqYGxNGMLbJ7IPFOCp/K9A
UBgQFmjW+7WN0tAbzaEkH0otKOEJxygSbn/tDYYjbLQK9g5nWgPmU4oFa4N/+0UYZYNo62jxV2Qa
//vSTutz3GcEahBEJoQRC4EEpkZw1yOZKKOdOJyZ5H4UR3ww7VfH/vhXdYOvg6WZUV+k0WEUgowd
2/dj4/6kXJeXBkMlwk2GgOMi5CCuTLdH2HNYyZF5aCsMrxlRqZBantN0R618sI8sC9/icDMgFEGw
oFlSfNKlibRitKQsXIwtfDgyUd5x/2oQndqsvGA2+CMDtnSV0aWs5VTTZ773EKz8mpagEgFmMVqW
RNSiQ8WjNsU5OEbvyorppBZ506fBd2QUMR9pzDMamU4P0mhmiYV61iKjrUZP+4eMEUhstPVedUZz
c4z6VlDSk9nL4zJx1R6NQjcarQ430WtlxDtEPP+fmrdgOKoQ+HKEPh5AKH5IELRan6bOrJ//qYJZ
xvk8P9RGL4R5xDuGfiimO9ECLUZYbBEYR4TGyiiOodEeOUNxTxg9si75RgglUIgoGHynMQgRGfzv
wUPKwmfO5GK0TaNyusup1zo7RZjPZ4dlWonqkFbl1WgUUolUWiOZ2kY7lUZFBes41rwTg1Xw6lDJ
LQXrYe6QbIkQYZVRY8eeLia7pAbdBjqFeuDNCh9K88U28NgZRTdJvMtoNN5/dqoM2Vd2ZHyMDpwa
RZg98KlHInaH4rdvt8vkYPNFDTFKskZSxhaPbGxU5kUac5BN6fJ0mInKIbVGiNK+KV6PCAM0HnUJ
yNZcKZBcMRS0dodfWGTUM0To7mjd3PFOcNQN4fiQzdT/z/ZNbd1kXv88pcVd0hgPSzK8dfmMXNxj
6ZCnxi/v4rS6seVwtkhJuWIiHFPfpJl/0hQi537xlZbeqbhqTGl+v2CCJFZW2fqtrdW5seubxVne
OVoq/iO+vt/G0Y+5bIEHVh9dl3wZTCfmjqoUG3uNLh6OWtGXNI6Pr/ENiMpnT/AALVsqeWhPei67
Y+PlD+nCf6/88hfZcN9xavlkkkI7fnbr8Dkj0Npp93opmktd8glYJZymJs2/gqVD1oqOZd3cuC09
VvN8mGrshdnXaOPdDPvybg3j0LQU7d1R/ykcC09r/0rKG3dT9TFTnOsl4yNR9GdVnGeCI040P9IK
Keb4k+I68mgxLUEUgNcYxnj3551f4peg679GqsWoY1X7LNKv4YzstLIzSikG0C6CUBc89011sdyU
HdYNO1ei9M3HUGe/U55/Kdd67tPxvHr5XdvRNV+1l7TTbzVzkl/cuyc2zU+SKnJLEj5NXY7MkHVG
XvrvnsutUpC24sG1jUf3HDX6MQiHc0CLHjgdXJLyNPTRc41PZ2nGN9whEUPMXcAR0onyI0l71nXc
obvgaLE/cG2EP/NDSPvsWeoioFJv3KC7+LN+JEF2aZr2YiIIrYevBLHLicbHpdRvo86+vCJ5oc7k
Jl843IrhHIf8zHp6WyZjHB/LO2pR1OZ2TElfZlj/NZcEohMFq5XyblS8EjRI+UYaL8Sdj9GZ8yBC
VOc6NzK8SU+dFT+vSMrfdL6e6vKSByUGqgh76hRrfvnsNyinR/NXzRb/RLL8t8LLpFBlYyI28dO/
f+HfzxN3aOylpR+H3uLC/em05Z35kwnNvI2u3A1ZyGU0diaz/NzDMrDz9WLY2XlMr5jk5yFLtEuL
+Y2nMTKpoAVVb3TDT115ICK0TyfeeM7T0XAPdr4XPUeivnj2aejic8I3q5EubhrJb+jEb+wE/31Y
0WlvsBf9wgu4FXa4qwwW3KwdJjjhXQ4wnDNjM7kVr/R8tWJXmw1a3IEx7hjYeMI8Pfm1QoUeb8cB
zm5k0OQaRrmAVc4QEzHaFeCmwgmsEOYvuBPJsYVxjjMEd/vgPQL0tXej+90bHLoFFz3v9XsLJz2A
l65KsWcQfRic4Q/rcnhUCpNtYmY5YVyijOkkff1jH8yPpdcXOx4fj+Vo2G+l8bBycISEEWjtvTD8
uUa+ADuaKpb6MeHUAuh70vpYTMpnmGWlgcLTQfiB9+I6KZfPZZ7u1IpePPlWzAeHTj1/r8xuawKU
CczRQ0kK1V6FYOib7bKXKqLKP5vOo0s1oGug9W2xrUf+hke/qFjaQ7av/yHuffkuwa5Q4rl+rkp4
+177O8jHp5hrwj5Lufa6jv/VZTXtCulyFTuENxe6wnAlMiSmRCX4eiSHZWAEaqLh6BT9bTOSnyLG
iC+Mc8+tKd5vSrc4dRmQ3oX+e5CgBP8mDjhKDG/amhvU3GCCKQLrowjBvoU2d4spTRxjgLvkSrNN
q+VP0naLeZevZEbWzD9UmoqOsVtp96N2elv79IZZdh+ePA/k7KrLx3x0t70V/kyZ255Lp6MKkoHB
coJwr5ffwl5pzaC0Y1GQWZN02BnFqKuag0rGmW2se46lYg3EeqN19hXLPlgKwt83vGiYFTiuSE5m
20ylH5j7+cY7uOPDNNsuKZawMNDeVhbDeImi8jYv1lPNYNYqOAVTpieS0h11NEF/EmuKw92OnY1u
qatwex9rMzkOjAjbctXFrfKS8DrK9F+224XN8OSlWJjD1bso2z1qumV2TWXO1CD9DhJw8fxvnffn
oOZqIh0vvI4LCvuK4qtsdAg+g+YahXkeUmp3Qw33fcGSAALe7VKWd2Hrl/usDvkmThjKg/IxziRn
1X6QLs3PkJH3uX2JAt5k2SjudyvjR+4WAC77ka+iZZfXfLztnVUm12lCgAB6ybkf8ob0Zkt+yAXc
OC5mhAtaKv6YlIQOsRi23VmvMy33OY/urnN/+KBtU24q+ereqlYcjD7Yd4G6yWv5UKwjE1U5ilsw
oruw50CfpHVpAgbFbpLnLPJgfrMIoRP6pPT8lqQeBmN2MfsqwgBn2/yHdv6MlIO/IEflzKIfV42c
7nNwiZnLhlKzFGlIZTJr1oc8tC8q4v+PCwjLMIpDW1+f3UDdpkUw4TiKH8K5ectKtmqxx3Y9HahX
5msCQTc91yFeobLbhTaNpiGPmjYc8xNuTiwuzbql2LndLDL39zGkdeJRNFQkPQhLx6YVvvclPtdQ
n5F8ikK89mV26jHObfKaKsIBf/+g20ecVSV3uV0SAUJFwKOhcXK3E0Ppbij6DzeNwt0SFfdo8LCU
uro7ezZEHh6cTthdObr6m3TqrV5oiBBji7Urx9Cg3WqvFsXVfMig2OAt4WG+5/qQbEES7adOzJ9M
MP+dvfNYjh3ZsuyvlPUcaXBoTEMrBslgUE5glNDCATjU1/cC83VbVj7rrOp5TdLyXvKGBNz9nLP3
2i0Fv49ZFXvv0mzLvQWGdTkguTVGFmxExOcIS7JthGpf06PE2/zhNgonNlzGJOSC73XUMk3I5kMe
FIFwGfcaGVlEUntWcWznxPWq/MKvSFZBQ90Fv8DoC2Nbo4I2BOPZchpWBt3oRcoi0xTlTdOER4kw
Y63jEb+T40lqGkEVVuStdUJHV3AOq02Ii/TUNkWxNmvYLG1xX7bAbN3AOiZu8arR49lW8fRa4t7h
M3MYwCEDDeavjSRfJp9hu4jri2YbEz1NQdulIWzb0sf7vGJ+5toly4BprY2cPo3LoFCVxU3bMZ5M
crjkQMLYkvp4GR5TJbwdpQexRq43rWoRoSYd6mYp31NDVEunxQs0FPB789o5xxOglpakyWM4dRtU
Lw+B4fkcZccnc7IBfGj3QoveRte8p9kyHcM8SjdBw1bkTHxGsZmL1WQZS7t0WLQ93A/S+kyhYdxX
mvPIEQaT44Q/t36JrfCcuL5L05HgcsiWz2ahBRsvIwQS9AL1uaJMjgSLks4MXk8se+051kaq8Ux4
Y34G80tbbpQHJRKXFV+P1gyWYGImz4R7WBgysZlkMLEWsjcjml1z11OPaOWO52yIesAL/rF22Qz6
waKhWsX2Vhh8lSoTx7Cnasz15i4aoV6HeYkM3kgPQdRRkebNtPKb4a0uygefV04ncY42hhCAAAW/
3wsN7nEd7tD2E7iwVm17ZZYsztE47Aym9jvbjB7jijOLbbXmhgYShFwUR9Iy1wqkoMS7OlZyYJrp
XEpwBbAhPiaGQeuIPCzUpwW7idr1StHpReZt+yzsplVfzGRYNBmnLbsKuMVqOJ6B1z/GdQVZWSMT
ZhBZsSGCh6ZHri+Fa7YQe/2biESJ1diFD1DTzWPWvrMzuSeMD6II6s0UDHizGiBlhS/XhRGcp4io
rcoOD47C3hAWDYKaKjzEOJcyhXWjT+RrpZonq2bbyehLNHmiiGKtb2kYIvAMRogYWrVFL0VWcCR2
yDE/QoisB9MAvGWGM2e/t1jEQYVNtooflIu4ABr8wOCLA4ILnepVUXwelNV92lnyrfDAM/gFY18P
ahFkIFjj5uqjNmXCYGVrP9O/s964wHGgBrWMYRt47i0q+Q9qAswbMmyX28xCAD0x5Yf7xZGV8ctS
9hpEYiToB1ulj2XC5KLMSrkSUFCWSc3JKZ4Ut0Ab3uhxtq0cwLyuHHejIAUUSI1Ngqx/l0T9UomR
YtXtho0RoplJBlxcrovvGYLTlo6lu41shP6Gwy/07C21YNYiKciqgUoicRyJBLR4m0OHFIdkVAkE
1zjdJ/KRlEiU2WA4Rkz2N02ZvymPq8vJKWA56s+lG0LkmzJpaE372wRq9gLS/9ZJrB9FBnQaexgT
XFrohsOTFr2NSRq2hjZ9+4KgnaLWvwIIxU5Fr8e1JCyPDJy9nrqY3HECZXaDgxq5qPIxzgWdz+wv
Irh00FWyqitO9dDiawSZ8+yxUtu6m8q90RovOeHUtK+JHhPmZ9zF2s6MHzgARWBehqdE974qBgW4
GoS7tkgFgRGOucO4eA69UFBUmHwJyMTIgm519MfzWF8TeTZxClKlc1dEGZeTHRtzlE3Bqa//GKbm
3I4aqso+iVatRpuksBiGAltfdkEL+IfsltbvSFwT7X0AQ8BThreyk4wOWnyuQKscdeDQBvW3W1F7
OAZAsc7+aaKM+RvboKMkrF/EOtCIN0UA7UUf7Tebw2glovhtyE+yEQMIjldGJpeJuc/Sluo5jtI3
b0jOnasuVysKvueCNm4/U9xu+J1WLmHcLfWm1qafpJwxVigvkuyKLOHUMIzxjyWCy9gGoNIQ8mUe
m2J5IrZtJ/TmMNfNM4+m0kt61fG5l9Ud6UFnR+anrss+g8T/smOaD25203dXZ7bp1wbZtGPLPFer
dh2QxwP+VNAt5fTq1El0Y8OtKYTKloXG+uUlfrboQYYkJgurwUS11r5H03jqIs0g/RbGk4MvANSS
vRDGMFtQyDD2pxto9MECGBz7WIgdPah3Yca1C7O8KfeJkTQrKTWqP4agOmbaYDQx2rWc7cT4jhtS
PyiveO8sXUdXpOJtFaTfg6hgVESAuafxcxAjaYc+mkbtwT1kCYJRg/CwskeimlZ3WgR/c6ruWj87
mRheIJjptbZpg/7SZtrVEPmdBG8dSToNIV3j1Nn6gQZHKLgmYfgjVfEW9dmptNWlCJoLKJExSU/e
yMipicu3xDN3uSNp6tJ9JDn+z1st1urnuAw/S46POAyIG6ev5SVvZOq9NXZxFwTkozAA1ZV9LcFJ
z8ajK9FMsflaVA3+Bh7Q9krk5d1l9KI9cv+l4/GYCQcSlxp+bhrRHboQ3n0I9GeLAGdimvfg+le9
1V0axVI037SeSDi/FRtUqmRuJ29ADPnirfiTNXdpVyAuakA92Ugng0lnZDwYfffskJNABs96JAQe
5TWf43wVzb80kGBrO85FTOq5V8UpFXwMHddZzZgIMg2tw5+ob58heF4mrUcYpbpnTUe4heILJtSh
YaWL8/xOeNT9fCMk996FE6003gcaKupha6vTZmtT4hbiLPrUu+SMU+wUFDZQlvY5izjCjcUd6Q4r
e6RZ8nvlT+5WSedBEkyVk6QXaHQFmkOK5EmWPKOe0lY1wz1iaOr/0sZu7F0Zav3opov9uf5BQHFu
A+1Bj28bWk263T2HgXdFQvx7F5Vai0c/WxC6d60ihmup+h4qjgsUakeZVusis/2DIThTkA5QEaJB
kWL21Y+FcbIL0+XkZqA8KuZ4uYHollOZpaHFEFK+1n6ZbivMCNI2wNsO2nWy/QuXMdOzcPyZwvYL
kNKa5R9RundvD5hm4orxvYtZWuk/gaE/2WCRFvaIobqf2hUx2Sj5Czj9BVQp4OXPQFKogWxmI9wN
h6rN3yb8aitO1z9tU92XCcNSO+fmiEZg+AWLOGUk/UbadzvbQXBdJjqnHJR9STjHC1S3vbROwJ+W
LJDoiSK/XNq8LNdzV3rH52HP/PeqYTjfle01YmiC9POipS0PyseepN5AQx4VaZ48FaP2NKGQ55pC
aqnToamEcTZ19VM50wtcTsYYJoI08oNOfZXfFaXalxlteD/D6WtON1OaPjkmDRU1qrOHYojDJrFv
TE6x4GMXtSYPYTjMsq4w0Z1NBrQt1BZDXqKOgDBHY2BZxd5rlXM1dc2ikP5rEj8jiLJXMmBZ91jt
PKtf0ndf66B9K6lthzQ6e+m0CWfzSz7BqJDDsE4h4W8YJbzXbXOqs+Tp1wNnkRi8Cx3vhjgRFrH0
SVdY7LJmfGRqjEEaCl6qfvKh2AyECWWkYyQmHIScVPChebQHcXQGq9/mRvEKSHQ15xlktODbIRjW
fYz0M8Z22JAoS30SVOThjO9Nh4wDgl4n6bEp96fo/BUMp3jl++1udomGcAnIAjlZGa0jb+q2qR6a
S58YHN9VK9UopLGJ+xijJwUyZXJrkrWC9sm+1Pa+RoKJqhjaLBnfKGFLxXbQMcbMihvpaksT+kGF
3bRIyOKhLmKoV5FnPYeRABvO+UP2A89CX1LKXts4KpYJaSCynH2vvK+A4LI+LbaZgU1jNAlQXAYJ
zd7U/ZopqZIw3IVXIA2fdCxIdZhepV28Ew1jmupFi+puGXbIfuKxNpbQQxKMmYLunZIkz3g+1NQo
+qBhCN2DnRCLb09U7NKfz0zmqHEWoo1XV3PfrOE/pdS4RN27yW3g9+Uk5KW9eSht69IE4i6lMRPo
4rnoySDKW1PH7p6Sp+dnZ9eoNpaTXK0ue6rN5Hms02jjZum5ih+tACObqV+TRlv4OMTGGe3jhERT
ccjAJzv161GgB0DnSl3bpf6tN8bjoZL658CoUabElAb5BqHW2oNA2w7lMcpGsW5hFCz7kDGCk5H1
JbOUUkExraL25jzXlh+Odpv3nH0bIoxovGGLjwl575/anISm8CESjruA9rDHKsFLY4+HP3AfWNwh
gXoAOfcm8ixG4NODWIiGR8B/CkGJb8GLFJtpKi9T7FnrNqMWQ8C7wmpEmwRZ7Mgsr4sYwHgTLreu
YSgaONpCv9iRr1gvWDDHnMid0NtFscQ8mhVb1ybcyGbXJxCNykBTD9Mc9VSmWo3FnmPrKMb8EBbT
BtdfMh+gCGRx5AeevWpNJJPCFrHsDC4FOQ6wKGtb7QMHfl1QDrOWP0eUWnwOdIA2vaLZP3Z1t9Lj
6E56ZYTauwTMC13K8p5j3+6XMg7djcIxYzhUixhAn+q4v6iabAr0Tctkn1v2kiwKGEasSG5YfPYD
l0untNe21d8cCYOt2tnj26BoSuRG9h5ThttZFwM5AT8RcPXQoc5WFJknx7SQQmVrzdFeZaRDBp/H
q5l+C4roJylNvDvmNyR6rMbm+Oj60ZqN0tG7Bz9N4w1pcITZD/F3p1JnP4JUWxpIrpoPQ0g49uol
9enApjUdQUqYYedSpDTpPWPeG8b5d2mMuC+z8tfWwogfKfUwH49yWrymOLY+8AlT7YqBzafjtBV3
8hgGmPvCglA1Ftyom16SyOzXijJtgf/wVgA6OkaJuFQMdVRPYolA8X3Q2HbxLp6aCHbbGOs0xHAi
Vnr7PaVPjaGBYPfZnvRu7+VafJxi1Ia569IA5R4bPNyGLWQa4oLAcPND5DPW22CWJ8MAGQXn4Cp7
qB8F3X7Yj4Sh9qxeNEKI4iyOk8ZWqdCDhTUXoUNnum25CIs8fKPRcWO0jGLjcdyToEZajx9j/Ejm
5vLY06oESJqX3hfMDDhp3rBirnD1Wjz3YpzClTmYHd0bpG8REgPJ4cHLvHg7NLDjEr+zN0Xt1Uu3
cLq1M9GErsN4qwlypZNxqTu12FX9+G7zLY26D2wk7V41E7jC/yiZ/zvJFmRIIC/+fwuZl+959V78
Zx3zn//mXzJm+w9Pd1m7OCMKy8c387/+o/9uWmImzD9cm0ALdIU4dNGcIOz9P9EW4g8bQynqZvTK
lukiff5XsoXp/4Gfjt+3eEj6p/zob0kW/5RsYc4Y9r+omA1UzLN42EJ5SsCGOyup/0o7H/WoHsnA
QrqixR/+wDmoq3Erd842HvMTgOZrp0GRYpqxDoWGeRIHm10nP10KOClldOxBrRDzr3XJgZHfNhUw
7jpQXlSLRJAFa87caIEya1u49cuQhJtEi0+thkopnemNIwAAmX8Y0rtGlr1nL/r4y7dx9+d7+Y+/
hHe4czDF39+ioYNuRmRnGgwD//NbLLWBwOcCj086Rlc7lUhhZPvym4eN2Jqky7xfpzbjXzG/bJyJ
KPWCY6FFP/Wcp207aB/jIEZVZt7P03vsZ/t8zoJPRXYzVTGdq+w0Tbz+irOfT7ZOUjQv7MunPAne
mKnwQQw1GhLnBH77fpwlGfOwvlH+FdRoN0xHs6AIyELtmxHnHGXVgmV06hd6uvkUf1i+vbVyXlvI
YTxMSfsQ0QdV97JRdCndatsyqap8rBSdR4HTkevsE2IuZqaYG7B6KHq1c75y0BHt2zCyZgIIjIyW
L0F5qF0QcmnJsfCiLwxWMXMWbNZzV2nAi1iPyT1Ru69TX6yw2dz/85fj/C2+gevPtQzT4woHXs5Y
529fjiory5vszmDKzojXnS+mwd717TtDyTVam7ASe2bkaHtwlI/1TmjhEQX8puuLO7sPDl1frQN+
u/vzYvV6OkXGFB6bTNw7nVo1wMdlRoK8nq/VRFcULpLiOMgA5B6F+SailjQAHPf48GMnYyB4KoZx
U/F4pY5vPLZ2hLvGhHlp8EuT20QWaD+4xOl3//4gVNatv2Q++EC5p7yLBrlyrhhjwssT/jXGrG1m
m7tQt7ZRrx38AL0eYtSmWTkqpr2prf/5IxX6v13v4GgN4broCklr+XscyQQRxwwJluVQqX2WGp5S
GREbSwZLIsmAMDYApQgcLm7LYPivQmKQOv3bs3u2ZZm6Z3tYtk37bwuKDnVeZpULPmee1FcNb9om
3c3ZS0DLQQLodv46cNsw2eJYGQtupCTTd2OhvpSb/tBDQbtb2/dTHVCjk3OLVZbRiSrMV4m3q1Vc
rfZgEx3GY3neuJIK86jpTmvTqcFt5x+zKOP3XlbtZQKKZkiuZ9onP6lZPnqotAyAJkVS0L9LfxTD
VjZSTnMshEzhS4p5zyPNkqJWGM8+9OuF5bTNCmTGh1WeMdNeDJ8/K9zrmNKql6ps7iXvgyw1Vkpn
IlM0pl9VhlnykJvms5EiUbGcjW/IJ2UzgeqE86JZVbWPI7XRW/B8FYQab5reaamGcJqk3Gg98Loa
P/jCQgZ671jWdzTzt3FO7Ede4UJ2SceVLElnHguS7NFnPRFOS0OhUMaSY3a6GAut30ZlQR4ynvmB
UqXsTNblvlqqWbvYcrlyoH8D9Hmbgh3te2b+qgacmVEcFxZO+ywxOv6v/sYCdi0FWYrIRhl9phfm
FBNxFuBsQp+qpxrTz3oEGEpJR7ArEEIWHJb4QJeLcSSHwSg+/VIPDmKmFGUgwrX54KfTASEAc20N
pEj36JRp4SZrmxCIZWbQBmrD7JTSAVjpEqcH/bNNXms4Vss75ZSH3iYl3a8A5mtGhs1RXWlfvgQz
3R79B6ikNP7SKaM1C5BCrYaTF5ca+YPDYxPqP8CE321md3TFy+kuhyfh2N1ZGupGFuX+tyLkgrxE
KYjswgwA5XcYzdI5oRwoGYGxBpZ5id1A5gJEkGucCTe6GSKUzCHmOpO+b/EUQ53CJCyOwmwGlvj8
p6+pbJp+Rqqlxm2WwWMeCom6wT2xZhg7GhhH9BA2U5T+3iuI7c2cNyfhOjL5evSG8rsKrJ/Wpozu
AArQVUO8usv1WRbg26dfY6+H2ccY8j0MANcPnuuePrYWh7f4uHWE5jRbGrAruUoeMRGgEcFh3TRi
C1d4mY8UDroHH8H2w3e2QUD1fXvlTe0qhzyLPAT+PHTPTYu0QteGFTW0Zybeoz6gJGgK9CcyI4Km
4oDKLJcGofNGDO0bZENiQ2GuOQhCh5lZD6hnHsNCnLA3uFzSTdjBsO2R5/e2cdQlTZToENalRMOG
RX02cqCQUVutWOUaj11iI1dNs3VNSHQlx+LgVhvKW07c2sJznj29+OrDlBsb0nNXEacIfICAMUb4
OEVlWLyOLtVKL5uTbj7Pl6wdhds61OTWk/5N0HdP+QTSBH8i5WPtnDQX1CAQHAww0Zu0sFD2GTzB
sEV8qE/tu+VWRJBCf9gECtVr3wy4UHBLgizREFvQj6aiuqlZjZFVOes8TL4sNRL7aVY+gAD7zWmo
GoGuIeyT6U2eNR+ypdiDdvHRBOxblAnbQS8aIH4kups5ljOSCgPGgoRaHnorOSUhkodSZyutzXhf
T1S/RZS9MNuDmFSCsWcyJwpSRGEPvVqswU3f7RJ0RfA7UCqZdBVSZ4r3qYe6yDPgeVronQLH5Y0X
mrcJ3YBKzfHOTo4i3Qg93vgs2xjVss6Kb63s0mNF2kHVBeKiWkaTKT6hwn8YceqMqt5PNoKttvLm
57EgTPTZu2cx5OAMeFWlkrs4CKBLQMFP1fBYND3W9sngNte8fGmRll2acIyIDhYLg44F0HCT3Azv
C+TGMQwjVOm+TLaJJrbOyAqQ9OpTTMCMCqowDkWUqhx9wmzaZ6G1a/P2SAoCpeEYMghHDDtJ2R5t
jCu6BDEihXvnusBclbwpCFA0xXBSU5lgrQrh8pE70IJAX02JSwOICRICLX2V1+ZTYZnm7KohCAjJ
NP6FoQk2EqXWCtHQMTP1Owjn/fyF0iWYkKgTymG19KbCXkeYNdVP0WsLQYBRuMFxL0MLRZ1wg0IW
rYJAmm8lzsUEKyO84BaHr3lsIqBHBShAYN36Ghr445yH2YNT4oObU105tyugVxETxG56r+nXMi+E
L4+5AZWQ7PEpjvUNgZ98Zz1rXUG/arbsGWP22gvr4sgE0UV7Q5badmKimYt6Y/UVwiS1g7+I/Hiq
bxyT/lEJxWlDaNOdG4b9EdgIEjYdshdrnrVSZfxduM1GeMmLE+MfzuoNyh3IzWVykTYFteU7LWHy
ipJEFajWjOkO5Zm1GX124jgn1BTDqLXSX6faIfeE+O3YaD7Kku1NyuEJqdqliezLaIYpTkbojFnh
dovhFAU5S5rqEK6NZrfQpbmxHf0j90kYoNuqgVTxehR+WQDqTTrfBNeepRO+pWOxA4sebHWUIGnl
g6OmGlq4/nhbKDTpYYHZrGnLS4AFBNNJs8x7+G4ljpC12wVIEluIGNZb44+bxIb8g0solC0mclFX
50boG6HVK868kMb9rN8y5rcWBF1My8kv9/acw6lCTAadQk6Q1fQWoLRp4MK3Vqw/6nbOKNuO4Soj
XNi7LF7Z5EbHqqGtnEdL2x4j8Mg602aMPSkZnctRQ7I+t6gToZ+4dh6dMC53tt0fZAw9xGIIkzfa
HmXVW8Gvp0Wv6PFyaZk02Nkb/A4Ri6ZVp1I494Qhr5q+ZcEdyFMnUIG2pI3PxgpeJ0toALdgsOpc
7KvAYcPXjL3ANrkKehVgnMqf+gT9GSjZuwpMyKKTT4XZITIiuH4x7KSnyKsOrXgX2P7VcesPN/bl
om3cbMvfsLB42xLl/0KvMC+RaP8WZ5xx0b9Po/6Mp5U7hvhmLWCMQH2+aoAvnJPBeSm6sDqTtbVs
mFbstcK4n6bhrdHccKUcmsr9GxS5EpWQRWgHr8MEhYfZwY2T3ZRqn/ks+vf6pT8Q9OJGKejOItoq
c7orO2Utc9X9fpuNVYm1JN8+zmxnk80SQXvqD70Lmo3WducX49JteUycsyCUaz4fM2SUOA3+XWk0
xaHpr1APTqQXtHdezqYVQT9DZnEThqwVATO6bQzuYlkwOSXy3aChXB1UGa11DAfQz1aEv9RrSlXS
W9vw0JveDQDU+IhZscKbP68X0bKWtF5D1Xm7sttHjBBEL97lFLuPadFeeyyhdTXuraK+Z4DFdZ2N
3z3Ck7ZPvqFlTfh6AONP41MZS58yo3hOK2stbDSBzlqQ/GBY4Zc7wmFnctHa+O3cabgWfLRYDOSK
6fkuN2JK4Kj6SRFBLoYMsOl4mRh9LpMxPk0VRuA4EOtATJJAavPJ8KdN65joj7RL2thresuU6akx
rAcdBgVGpGpC0wCZa8m0ilJLygeHsQ2fr4SdVWpGy/R42hTuxMiWQyYnI7RzA5abWs6xtZwKYsd6
iwUCaJgXiV68OVgrWaMsoteNQWwTBFjRgMpTkdCmTVzRqYe6Nra9ZS6DZWmoAicZstRKfUwRLOA6
sKq37qcDPAwmyo33iqNUGcltnyVXZ6g/LN2+WJ32qiuL/bR41TVanBG7luzUg4PYTgXCol4nRXO4
tTr/IIwaujKd3noKVnRfnn1kvIZCaumle6eFOaEFYbMjpfGdc8XebEaA+m7JKYS8Rn7mPjSS+Ok4
gqZO0onb6nITGP4DK/shieXOLODkZMFNRcPEayFCjUF3yXzjpjeBntQphuPavvr+g6gfql4Ar2lw
YY1YwcxwONstTkWenYOK0AKGzLV/o6bpttG9XUHuHt6OmXQS9uBXYjlfiQfbjR7UWH+MDV8UBRmx
akCZF33Fhp+7BEwMvvpGqTim69LExzIm+atXeDuPDX6R4uaSjXmUWv/eDMjg8CpAZh9X0bsok1fp
keHXChKpmcuvPYIV0fHQKinhekcDtNOC0s3m6+Oo2QKMHSjiNHi6RV/fjKJ5IP4HoP+omtUEZM1/
xYjOP0yqZtVUlb9xpNr2wEiFAqkR8mYwb6Fj0bLxiw+3JJVZJ7LHZtxQDzklXz3fFlq+iiIU9D7P
lRO9IJNQXyiX5wC2yJaSopkrH2uqE7od1AwqsshXtdMV6zvyt5r+gkFOEfPtSmsuSnEW7Dqc86lF
v2KSyHUTZLvWjiGAx8CAvxQer8CN4mXJHKEncmM0ZhGLNjefUht0bdhdhsTfISbcKFpcTDn4p1AF
21iorVWkJ0cHsliI2jpDWiSEuoXAG1jIaUvhzW/cXAjl+mu3Zlc3evKRZl9H1bdruhXXoUl/zKp+
KVgVYg/zkgThTZuJBKUXBdEPRzQ+y/A493XQDT0NFZAs0d9MwyHnr8dRe3crby8Bo/tRdKq66am0
jLU+RDu34xY1zW0a1w+RkZ1sgQpDtOdkZU/xG7SZZQz/aW4bBK52cAyq9o5HLOxlPGWnYRaGG464
dbYaRJHl5N0GifWhCPtezk6OzHz2owxiYzmjDtMPCXGuSpaG6Wx+QV52/QKviZ+sRQssXs+0Q91U
L6o5W5170gNxryTsF7e/KWT8EZoUzy1wE3czZ2I6CMAz87dnNDuhNR+qIDFiQ3ayNFqIhU3rKP0Z
kdMt7U+dBAwctsvCDQ54507zxxeH1V1d2Oeh3jlp+QpY62eoqgdjNr+pYhX10XFiPMV9TRaoDAnG
m/+HOAvzoBFoOWo4wRt/A9D+6NfhV00IB4NeINqzeI1wm+BAfsYToQwvnsatntH4akqWZRQIhYuX
yuFcjJowmdMk/X2AfLL0+5tGehsc+SsZpm9w/s993N/EytrGRJOGvG2rsu8tsY46JlNzlziq7gZJ
0UuAK5/pDrHOrmcLzjA4g43ZoqTf6KOzHVt3L5HyElcuCGfrSPYCJvoUBO39VMLMtlnZhq+W8T2h
Oe01A0O71Eru0yjaYbpzlmPIiERPPPI0UcuNE/e92ZTvFdNoS271ofQ3uo72MKEVHnfeo9/3OB3T
cpE79Ur09G4bRP8c7xCvMQqev39TILgy0OaCFRAR3Ze2JMdk9ElNST8CGaJScA5tifQ+M8sarY64
UDBPGzhh3XKUawa9+8YYqlnqjfspmHaGy7QNedZ9PunXIIge0S8AqfSeW4eTnh5RxWVg2wkJJqeu
+u4tB2APFzVLFaEaswN4dnS1IdeloNfogD3AhEhDiculAkRERjDP1LTji84G0vvBfH+ErE7z+M3w
f/QZlj9FEAzGKvpIvY+q8dAZzHYrzijsFioOOUMMdLPn7n6IK2aBNepCGRjoxn3q8+jzcxHB5PB4
Cw1tD4XLo0CAXPofWPqOfcQAYT5I8XnupNW99Bpdukg550oX93XiXJP5UZiKMQO8sfv2hcMEbbyJ
yyeG/1vbn6Wgw1i/5H54rQjw+m35RcSNjC0fAGPV+8zhEcgJnwMUyXpghlE1yTlXAPCFXA8FzAg1
zjkF8Z+t/i5GAGC6fJvwGj4g7K/ijn0sihgsij6IUVcka+wAkPyy5OM3zQUFActD9JAUCs27G/6M
IQ2ddmh2ftq+mDzfolC8ij97kg44Ec2F/Wjdx7J5ESM/5qxynocNuhTdcoqylWVc0ehABp278J51
P19iUeEMi+CeBujdb5iLJJup14mLkHwmeW2liDXSYElGF50yd//bwnQrYsQyZ6LK5uFlCYoyyd+a
ojrG6AV4XsrC0r6HD49xoraJqtNi3JDFLqJuzcZgTpH789lt5kN4a9dVlNxBUd74mb0d5jHGYBBQ
hDNsmvhDh4SkdKsbB5dfGhr3QzQeOnWDhxf6iytR8nSBc7YK/VnP6vUofXExLC4nX+tp+9E0Rfx2
BqbvEHybjtZ+KlO1VqIZV2bYXooyfo10Bkw+3J1NNnTnnNJhE6E3gwYV5fs5/4OSmx3WCp97Czl+
OJX4m6llFqIU+mOY1VdViwdn8qPHSHeftSnbtqYPUmQydnHl6svQA91ChBlDMOkTFjCnb+n1uvZB
NnaQ18lTzL2SICWHA2iwcgqc1Jwom/hRpG6yGLr0J2/Ll3YoSq5pzN3eoZxoQDXtBiv5O9z6eO9i
fJkDjx2Lq6qts7uQMz/q1tmrN2BF5ns6EaHBxea3lxJETiKIrcHgxcnZy1h5euPNC9uj6RJZEBbu
lQHizchB/LeJrXxxbxbOOfSRDuHvxUDBCje0WNN+J16xlpwGr6rAj4gnjRK5M1FOVvpNr6chx3YO
CKBvr1aKD9gLmhfly5eEVAi67USOkpHV9wO+YMbUDQmK69DBk8uYn7iGR0+6TwYI6qVoUZv0iWBh
8bY5Guv1oKA405WPmZ5MIWeURKH1Q4IFt9BHRBU0cwOyhQ8D3N+xP0Pbm9jMbGYuNMBTzieWVWNi
iDbKIphwUE+9gbnpd6hl494MRPOSMaFpU3vTVyG+PQu+ou8x8+fCrLV2P5HLyoXertn3L3iLrzrj
/wlt1YpEQH0F5GMVdhpM5ZTZADnoaD76L3IafjoDuseH4YcfJHfdpwUNXORqpK8uI9AxA9v0vGHK
rn75fYNdh4gnDe5JqKF26lZazi7TZsjXQrQ1QNXDTYxihpBCRQdM3M/Ht3kpoK5l9MpGOD/avE/C
2/iYd+sAMsS8XowGC3r/rzVt3gWBw/GX6ccvhJbxxfye/cE8zxu1UYU/v1Ol/+GYXf+ZY8Zk3vrH
8f8NW2/z/Vf02b/+yf+d/gvixF3f0R0i1vjZX6b/PkUdfQdL2IZn/mX4b/yhu+AKdcvAwvGX2b8l
/jDnGSk6AgvkmPH/Nfp3nX8fFNrmHNCs89oEDZ95NvuXpHNkxGMoMs1aWO6gLSaaKT5NlaGN861Z
46kcO/WhovBRDVq8G32ERgyx585MHYzcPOaTnHs2+lDdsTqAubDKpwCU/Er/7fAYe3/u+Exz7wev
ksaBkzxioEJvNg2ibO4UeQNRGR4SVojqCd575x7kyCmCXIofnk4TY6vhf7N3Hs2tI2kW/UWogE0A
s6SnvCjKbhCyMImE979+Tr7q7qiqNjOzn01FVIQeRZFAIvO7956LyW0lO6ffK2ZRETMpCh9odGNK
xdu/dJlaeXp8xY88psyzqHWn2pXxTKZHXR0zr97EiZnXAlBYgceLKRxaVXpZlO1+UpV9xOVOterc
5lsq6B4JQTr7TKWUOOdbuhjaowKVjaTBGM5p6qM3OQtMLyoPPcT3cUpvo5nTWLAUIySX5qIrWHWG
LnFBQ56DmtRfkjb0Phc623ebVA38kuHcezFO++6UujR95KZ74/MoyJJdnI0P8ZxoNjzoqzy1Xk13
WltmfEmQ+LJ05I0zJJfTMt8TCYOOFrB3aQ8oPiebOjwRZh9R716GMHZcq3/ghTEC5ZjZTF2jTdNy
zifqze0hMwfKB19csz1OA6hd+6Kv2zsLeP5UNO/D2N9wAaib0ol2pSFOZljeVclMfVcK8csmweFI
VJfuUmXmtXtTZHLnReXFJJAw4pp6VsvL+HvIgxyzGHaORrykBWWC9HaUCRwb32TsMgrcxP5nZlAf
i/nVsz5iZX07BCwYIL9XHbSctuk3PEYLcztn0z0T7Xmb1P1NE9gHbAMjVX/lY5KNr6ZjnfAVDjgq
qsyhipFKI+rQhPlCZl1X+/Jn+0T4GsKWCnEAFmRwbUr6iKJFHlOnvGa4ePQCgfGcTAG5BBBJXbZV
SE3wbFb57G6iHtJDTOa3n4Ld2GG9CgcrWPHU23LOr29F4X13IzHxUGfm245F/kHcRaZh6KA8w37O
fis1VFeSTbCZTAhhqfdt5kSRgopR6zDe0u99YVNjTNEhEDmwmIB3sC2Py76rxTbp/e96CePbxcCU
kI5sEWM1XjQUksRzui6CSV3nDp91OrybFsyyUZY39gCSZwk8kkVAFZa5Cbd2BNovEDCBTL89Btlw
M0SEDzujveyHswtxem0C4GU8hyewd6hPYoTZ6qJBQGZNeq7Detckr5Uo6nUw06c15DsnGmK8E8PO
TRmeNZn10JsvgWhejXm68mvSILq1oub6IRirgz8u9M18IddUAOaO1rRbZaibQ2jcWN70lpXhlvPM
xovgvsbOGRANoi7Q6PnCmPyTyx6akTZjqWxnjWJTTtOz7Qx3zB/OSyHLPQ0SFJdRptnZ7qrq7gZn
Ma/SFGZoVd9UExlD05sp80wLjgGiP9XgrynfCDtUp9nZohqiUWIz2S/2Iz9cLhWIlMSi0xRGH+d+
PiIrP0ak0bZFtCCSVGzhqpAJ7ZDJG2KjjDFLLKhRMJCod67L4DM11JMc7OCqrsevio8V4ZaCoEW7
nS0LiQEYcm5yTzmwsrRD9rGajIsgLt0nHirf0i/OKdasC4hO8H3znhqXcvlIEhcv9ECmKfKIyLi0
KweqvLKYIJK9SDckIa99w3lm7ESRnMOEsg0O4cJky2iajcwmHOPdzFA7PUed7quQ44vMTh7IBAi/
VOKxTbQuFPoxqY20elJ0kG2qoB/vC4hquyknON5mIYq5+9abyRclX/eDG9zC1Q3IxDHpo6KjnwSG
L+9bR65nvtYdxQXMWmOkJpsRxlyeCY2WzCXuE1tdjuF8Tufo3aKXpvbpwa3c/JrT1bZKp31SeOyk
ium+t/D8DqB+/NbFPGSDRoSAv+oHerfH0nwjyUMC3rSvzYrUQSSQ5OcA7UeL/wEOdVhblsOmM3C/
gQWYR3T6k3iJsClt4p48tZ/TvOFx/ayKlgEN1nawDaP9PDjUNFTjcE1RPetP5Z1UKM5aaqB4hoBz
ifacUCKSPVu40DkAHK2KYXN3LXJY9MIW3bpNv0XigSGL6TyHusTmOUw3efpMcPmCfTtzQ5LI8AUy
lEFj2I6useMzBUtpA6s3Dfcqx7mzYax38hBP4uGiDLUTOKPpzXYwFue1+9EI+v/CDg0+Z7DSli4O
pv6y4QCxzwaK4pQVf0l9agv76Wj44iYjTbNu7OoU1wE3IuufssBcZuhNyr3UIN7htqpXCUiUra9L
xHIE2lXOY9VOQJ15Tb0JKRGtmOt3gddw3gENF4vj0gUOGAaq7vMcdmg628eJiTLP62hFP8+pN7lP
SAkjEpbtk/KvSHkxK836iqYbY+84LKQkVTl9GfQvuBBt1rFNToQvrD0YHmcgN3cfKS2no7xKznU8
f9oQnC9ir7cZ9OoDBa9nyxEJ3mdaNNqwigrhbb2qpSljHjBYK3/TDRZHewOKAYUyJ+64YReNzYXG
JJCrO3czyFM1tR8AIT7Koeg2sk0GDpzqmwqzZmfk0yMWhA8Sawm9WjTs+LrWtZXiJBamqSAKt4vF
myUg3Iwl4QHmh3D649VCb2rS8WiQxMqDCixJ0gR3IPkYkZlVvC/zkeNzcgCag/hCl1YaUN3BhuqL
QtWNhVoOtuzKh/y2NEmB8m08dzbmZHMwTynTM7zHsADK7g1I12cshvtF4pWRHIhJ47+DVyTAFxVP
tYm3AbxBPlN6RkY5JScg1hx8ERbZQZi0S6HLfpKc/Ywi50DAZl3UvJBQHdxY7DU9CvzVXHDRJ4gg
mVZDIq2L4ImL1kprJSmSPQV+e0+rKJ7WU1KElRGBJUFoSRBccq28xAsdqL5WY1qty6TsFBRCTYpg
U1pGdzGzZzQS8kcF0lX94I0tF1q7YHtA9AkQf5DQt65Wg2qLAWKGQGQjFLUIRnZm7QYEpD6CxJAh
KZlaW5KITKZWm4zWhLdzl2sVykWOwge+XLKMHzKEqlIrVgHS1WQXIeE3+EM0MEc9vELM/YHY2khe
OdJXP1fPcTMyVA3NJx8nRuyzjlal+o6jEHCt+W1xpbNIdZCqlyPjyKcMoY2sjf9oIr3FSHDFcDQ6
FDkD/BK7bXTcMKH4Sq9GWr+LJ8ikYXIRGhbKntb4zAGfXGJd2GW6zREB1S81EFkwrXSaRSRybxgJ
uy+0Q60h8jnpZxW6IsXvV814LrTeOCM82lqBBMfCzl2rkmC1Mwa0KJXWL82SABASJtMBZy0M6N4V
e4NG65x6K5wjfBZaAcUbdleOEC74xVdkWFFJ2YMz7FvPyKeCl3RtOLGZ/eEjrzbIrJXWW4e3Tquv
jdZhZwTZCGE24KePlDCtldZsU8TbNpts5Ad2ZFrX9bXCW7H+zlryNT9rAF8Y9+TbojXh/z8E/28s
8LYXhJxb/70H/i79VpTS/OkY/Ld/9PsxOPwNQyqGdfzXHn5zW/vQfzfBi98wqQYhnWacaP9mj/+7
CV78xtHZ9smyuvjdRcB7+JsL3nV/49QK08o0Q6jJjuv+X1zwFi78v9hWzQAXMgx/YTkixCCrad9/
OAvXaRNkeNfgbNTkLHnS+oy3iSOR7YJmtIEYR2c6Wx/rs3A+YIUR44iyAabSUzyN1aGmiRNk9qEo
hj0BMsRFHcvCyScbfeYZ3BZiA9kwB03YAeuKw5+cB/ZMu5c+KyPzm6HEgRKFAtuiY8c34NnOdmQM
bNRw69nOdGfE9J4CoN73bnXRLcahMVS5HoOUnu5w9HdW7ZabwlB3iwRMpypxvYiYwwwZH6/D9+ik
zudYpGwXPONsVrl3mGxdJVc44d2Q4mqMa3Hql6SFB+ThTpux1qr4hJ0ttYcbR041YGz+00/u8xwS
yYHIcG8EJtwTS03boo3UnvCez8Y0kWDBLeOIna0FfyDiANLL3J1cz9ajMiQyk81aZ6pXAkFf4CS2
eEQfmoCztY0J7VCo8G0oxEjhuErYgJiffiM+feRqKEd0ror+5VePB2f7b4ayd6mzhJiy1uas0m1d
Yxak9/nc5rLYtuN9bIJJPU5ObwENnZpNEYUXmvCjAkk9bfGO9+FWtf3WDpWxi4SL6W2wf2KJCp3T
e97El5pNhLMV56oufzDjZ9AZYJtacRqK9DagNweSaHlRSpphzTa8J/F/2zcRraLE4MbreuFQ6nLs
7H2vg1kSUZUKLbR101uGjs7aMekzD8FKlNJBpMFWtS00eLt2PY6TCtSTSw+jtAWj23fHqe/bNEhA
K/BVTUODgb+4nCTx3XairyrQ/RMdh6nasx/Bsqm+opchSqib9cNPmfK+PVb3QE7xNX6jTZPLt64U
y34IY/qCbEbmbYbDwHI2vSs2XChnRRV62d2Z+kEmzBiRR2RqbUMYAx8pKVFVEd0Z+AN4qDKHwFP/
U1pUxjcmSTkQ+LvOu4kamgDrygMRlFCM4xIDFi0l7ZEbMtrp5LZDxZUNW4dkRDBSdCM2mWSEs0bu
7dz42q4J003BHfvcYN1W7bwSPxnEjRaEHEdQCajefI+BFwKpBQ0ZPpI0RtcunU1XQKFi64PXIFUp
9BxnzwAiO7LjehwUNrlmKTfQyrE4kC0+GkMH/BDVnaqPbBOOYJQat31q/PGR+/hZRkt02c5Ytyba
DI3Ke7UkBV9Fgjm66YhdwWfBDzpUSKvoBfkizlEGpCKI0fCzccLuxYE9Yhzl60YtjxP+4lifw8BA
AEsbdJMvA3fGujYAWJYNrxq6hB+axT2Zljxz+ISMPsIOtx9Kmd023bQdVPHS0902WxH51+4wBtNj
IhAUCxLcTfk65/RxmR7ilNfd1bX3GTUzK4dVUm7Njmsc4Wr5aL4baH5PuDD3uCXSbeJjUprwFlbY
G/hms2ITKJupXcmrdZ775gFC3CQuqjVY1i+rbo5dCKOgMrP7JWT3K9mvqKV/ikuccVEGyq4IjFc7
6QGEWgxKgHpxSzgjtSIfjCdJ13FmX2FmOw5NdzsV3rKxm+4TGA7RY1zil71R7oSPOz4lMULIeLo1
QwKXaVTe9/F05+cefSeEO6zmHniOS3p6o0PI9GxjGY27l75ht4qJBoodzo7LweuDQ+erAzD7LxdS
TtCrt3EM6bUC/9ZHyie6675aOi7Yh6wVbL7IqEyTBYPW+nBoXOZAcld5t2yXkKYJFMehPLcZJ86m
JRU9ARNauayVq9ll924zfCkxR3Ngxz9F7GzfOhmxeCPTGLbqaiQHeKWaYAc380GUa43udZdrpPFo
60e2v/6SIPx2HPljKsqKA0jY2jNuCyJAazek0GYO8hss2ellz46rVpV7tMCsIP/S3FDO0daDXORW
1K6o+X2xwq/QYbeVTKcMtW+tKwOI2eLn7i6WOO+vhuQRH8FVAbe5cphxwjHkBNuxPpQljV8L/smw
/Cp87bbWPOTSoOzVqyjWYqRsmRk5Uit/azVPE6JIi+KXAIOQct4o3/bW8omCLuKzE49E/Cgvvjm9
hHmIhzIznrwuBwBGYntsSBFwevMwNFOwNgFm9nTyNumDdWplXxi+D+cIDYiZSFWsk4hbURq+9tDR
ja3DlaGOWTL4PM9i3pQhDlrbiL4oX1zHDl0LUoc04d8TxNbBTaZQR0dHOUG0XJdkOznmkxDQcc+y
t0/gnjiBEwQVsrpsdTRUd1GXZEVxEjl0Zwb+KiBH2puCVjKSpSkJ07jDJZ7qq2hyh4Pl0DFU6kCq
raOp6FC0vtvpZUVqNSG92i4Z+TDJiaz7TnW81dJB104nXkm+Zmlxk7i5ulCxwDtMOjYlJWvruKw0
5W0UZ5wkdZQ2JVNr8pYSMraJDtsuOnZrkL8tyeH22ah39TgwLnvkcBvsW0pqt9fLAcGdVxNr9Kok
2UvQ6FqQ9A0mbMgEf6VX4531uKF88qZR116j0H5Q5Ksjw6MOD5ukiKlOoIJVB4vTsXsYM7brCYU/
02NaNvlRu2slieS4MH6gRt+KX1FlToaxb7yGZJjZ76GRe1ezDje7M6UZKTWQQgefM+7bgiR0N9hQ
ApL3oTr4OidNXnokNx1b2jhBklqI5CkMevemD921s/cYiww6eD0YSMnV/IQZhjzc0pA7wptJ5y8G
2VY8T10Dd7TAbEzOzJTGrVAKk/KEGD7r2DdE4k8gygrHaTrtVNRgFJr6I+ElTnQ6OE5TJF8LzGUd
KRdd90EynJC5jpvDSt8tOoBOB0CFnk4o3dTx9Jmceg5zPezIqzGppSiiK/epDrXH8ljn8DSFjrsL
HXy3TgS82XlItg8pu41RR+TJc+Bu07F51hubFD2xaNTEMgWwS8I+WaxdpiP3ipnNyiaFT7ktcFEd
zG+76LWO+gcDTyD6S6QD/IsgXuHVFKDqcD+mPB3198cn0RGAMuZN27APsNkaI4ugCzQfk5lNG6Gx
ASm17dqkne3jLgFLA8xu3SUtpcsQB0LIAzkEgr7b1RXByxEyQcmRLaib+aLW0AKp8QVs8RB9fW8E
zVIy6DHkXQ20e4VneCu1mD/O55hzu2WdA+gIi8YksJA+e3AT3Fid9YSRTNLNosEKfcLVU/6CLSTu
c85v7aAwME07yZS6eY1nMDWoAXvvXQG5IU5S+rI0zKHhwAnWIV5HGvQQZ4G59jH8ODAg5BBdKyv7
UANuTgXZ0k5LnpC69XNDMAI2aM+lEKeAJVzSMe54qpv6vYU7YWoABVMjGCgSRi7bye3oh1+Qny/a
mWe1+FY2Lnx6eloNtWCGVmnIRQrtotXYi8DMz1nJsAP7oWZktLZzQakkWF/+B6Md7XzAcUtQGpTt
boHWboKwvAboB5XVxYkZs6V987kBmcXnhLqOkI5Z1CC/aGKHtsPFe3bAj53meXjesKlqe59p0ocP
8sPR7I+29q6MJgJcBjwl7A6RpoQQ2GLc4/401B0sYEQavCCGnN+lpBOlbVKqgEGODJo94s0SFYe7
T2+yqQXe5HbxmnqchQTgkrl9FCTt1hKgiWdbn5ZKKTPiuul/TAUwwmXu4pnm49JDRPEW9eTxDY1L
dF3a0jvImtWpBaPSglMJ3OXd/DVYBrRSaOJKotkrIRCWGRgLEKm9dMUR8tFWe2O1clhpekuVhx5P
LF3Y9moPrWaZIQBFrwa5i3hirDoDgkkk2Yiwc9bkEst76g5o0I6jQ6X5MX41OiAHACg5QbhW3Xjj
adoMGeYnH7QepQ+sFTl4XcA0E4AaD1BNqIk1lWbX1GJBmOt/aqA2labbJGSEVibAGyIOT7Ym4MTj
q9REHAUapzHhVhXAcsBHATTvzrWm6Agd8bI0WSfTjB2B+qiZO7Wm7xhsTyZwPCVYHqX5PANnGTdn
U+MzaFKa4bNomk+guT4pgB+hST+VZv4kXXOftd0P/RFqY4Xl26D5QLkmBaGn7lrQQSUIoUCzhABS
UDaj+UIC0JDQxKE+YfbGDtEoqFnRSCJXw4lCKEVTrQ4LTgYKW+DKzj9U08F7hWs0wjdCvK7x0fu7
ImSO5UHL9DQMKYCKVEBHsmuKgmlhmncEwdae/mMgKdUaqZRpuJKjMUulBi41fB4BBKZZo5hgfVeb
GT+ldlbkJnFgMtlUtW4Hq72YFoeMcPrYiYylELlI+sexc4kM17RgYIJzTV2eMt7jLML6TbLCIWOM
XaSm+RSqEp4bhEx+d1QdrW6B7Pk66UKgTqFfQOp+GS3EFu1Dt8m+OyRN8MVqPptThjcNhwQRXxsh
2H9bYQD/MqvqNZkJLvXyiUqNgdrSltFqCxakphCVACghUCjQC7+iHS0kknAb9O02KubP1tTmkwkP
mcLSKMju53bO++9/OgxubtUe6A/D8edPrN6g4kfjpVyIS1YkyBf+hDhhiB+b54GQYszzfRoC7p38
R1dwieinXrSTXjKDsO3nSJDJGby3iQlqaXV7zyl+4jL7AAf6Mo/B2W7n40BPkNkRTZ88fqUfs7Ms
5QuFrcm6cllgKw9jICX2UEh0VR+xEzP70eYWH0Od9tmA13QynwFMn+7oWL9ftAVxtnHLQXsEigHG
XMa4p1P6ZoidBYRL/RtJ3EEM9qN0mWgLZ9Bo3I9FTNdhiOEXQMBVLQ9+LLj/2uYFUOx9Cob2l3Wv
sqlK6P2XX7+HCfSLo/iFpCSATtcsrNALRtLUPAM2eQ5HDPtb2ePmqRKMuJTRdN0LJ28+3SXeUWXy
ARGRPLnw7mEQb8XQ7WIrJBEChCBIP+IEvxBqz03MTN3yi4u+5+tLzPRHJ5tlL7dY2Q8AXnRZLBLK
iLhPyKZ/IislroIM50a+yziGb4uJLfJULJdh22F0XJLnQhk0i+RJvoooBaCzNEn3NZvBZK7vMI0y
L5/kZWTG/LXSZ3CUG3St1vDYcsjRTFNxig8FvrUUEqZyxMqzeYjydDL6+H2kqOJgF8zIK9C51GAZ
A0ZtaGIOC1edm/fSG6Jdy0yF4FT+libprd3zRJg5mg8OFlI+SjDNsBvphbjL4Ktt25qdz+y010aX
3HL0+yTFK7ZewGMzYPgPUfVrjEyK5xRTu/neWZ4Tv8tuCRMwSkAjsnVGSDHGwyohvWLe9N6wa2jT
cZphOCqHZHLnmg+5r2bi1s5zKmsewR03X92vezysMHT0DdaPz43RvhIQg/e0INzOrK3emKuH2ABr
OVgTDJyLqk134+J1Ox5reN4FPaO4Ite9l98HUX1YyGNyHqRBetBUfm/hLDSE2G3ziv231ah+2xRF
dtGbKRojZnKZo0whQGhjtQW+lGXTlUN6F6TuKvGhWXSTYjBF3VrnE3Thsxo2RU1qc4iQ25eRHEbQ
Wj0b8+idR86wnmJ4ly6xaxY3cRrLzNgp11e7oSpvWjyGJ7SDu0YHGClDu5fB+MDRmA9ifsIHVD1U
wt+Vc/+adpoiOaZP2KE7UOLXyALX9BY/oFQDDqmjB9PDAW7Z7+mkokuJE8QZ3us2KbZzRJtF/zJg
CyGDQxCFvRYSXWxClJ9ZCtJWXpUDJMNukCS+iSSskgpzgarn7zqyNqadOVd9axy8qXmzwlnPHPlB
RWPTarCir6JJ20v6cuIVIqq7hVbEImAWQAPzSP7+Hz5iwmUUi8VztOx7BXExYO9qy+TLKcKcSF1C
3M4OIZdzkkst8Ne4HGTV9KuwEAn4/+awVO3DaFcKtzQCiTkUz3Vjw7Jl1lqI+T3Fpg4B7i5S9Uiz
ETjvmRnOUNbnXEUfIz4aDDmkLS3sn6McOBIjYLkMMyBmuj7GkWFmWNGnGKtyHt89E0HL3qtaOQDJ
qDMHpw3BgXNh2ya3Ii42mYvCOuT1A21caJ4qKsIdF8+4OPJYdcON3VvPsV9zFlD1R4adqOg/HCIv
oOyNKxmN77MQDBWQxIzxMbazcieT8X1azL1dblyPv8ah+ZuvFsWON7GMGLrcEkWyaj9UiTCD7wjX
NEsqJt99z/5wPS8+7oK+eC/Hdt+b+J+tORTrifDcelLeWzQypTE7bMWpC/k3I+ldmD94XnL7Jg7k
JW1f45pPClh2mr3GLnu9zM2+HTnugxKKU4oKvSpdDz3ZWE4zN8bGmKrLqVGXqA9n6deaPYzE1Sdb
gm75TW4Hdx4lOZdRVVw66ntxjEsTSDR7IGsbK7bGTfUM45i+rlntx2rYz2Ntb12CduvRHYnCsWky
RzazkStPvknOJbPnTdROwboMxumiXRjoVfMjEvL3jCc7jexjm3QWGewYUhSsQae5rhPDvPBapdPC
1M/UM3h0LNj2yqSwiDwzt5vQNrdlzOKt0/tXQRAUxzwpSaa7V1TuoVFaoI79tNiRiPooSsaZwCHN
jUMl00LcEg/LV2DSAZTxdSSN2fNYzraR06xw3cw7F6BnQhufaiTeM95QgC178dH4cc7ADSHgndJP
MosPIXUToz8/sjMqDq3fkAlB5+7iAIJEEFzUrvO21PnzpGsqHAfCbFfl696VzU3Abe9WGbRKPISO
y1iJ8X+N/FBsiw5L7xj53S5I2ycBqWojfNL1VBhlXXYZxdazGpiOiMZnnGQ8xASl/JKaSmGRCeYU
zJ7M91e94Jl39LnrepZRSc0SwAQ8V60K9hR4Xnudd5+UwV2oquOkmGT4gK1XXTfqcBzyoMBSvGmj
gsElft2PGg4+NVyd2Yw8XedmbXRsk6mK4eaG4DwE00EZ/FtJK5zSmY0p5Owb4dCrSFVtI48YPOkH
b92XE3GqBcE8HSnbNDOwx8pHDjUm6EI1Yo6cUHcx18DO7wiryyBRqxZfMfUBLWd0tPCyf1bAAUov
kqemzA+j1/Vbzlvgb8k+TVDyod2HR5AC3U5atdz3+RsnMITuyH6NPUddhMwGMt01IJrZOiwjY4EW
6uzRmRgysZk5dEN5HQqfD9P1nU1At1HPDpsLaQy4XOQxKAwGw9WAxXkBD9TSeFG1/FBDLryDN74u
FT1aHGCSiQF90Mcs7SWv5JM1XMcey/ZieSejL77ChqdVgKtf6CQtA2+G/2BPqJZGoqAmLcqnQ4hA
sXZLzCOt+wwRa+TI0strGg6ydcM4dzUpTEYdE1nVCY44gnrx0CtAXi7UtmLdGcZ5n7kVmaA0wZEG
AB75oC+upa82tTPjS/FgQzamGW+gzXP6UB5gqvSZgeEK4RGInVG+B9QvVeI+jN3oXuQO+Kd8uRYy
uMLmDlCBGk/hAdSOivonx5C3puANm56/qEvMCcwAqFIRNN3EPXyhemBMHIbDYW5VRIgIF4EXRyfT
xu9kRfxBc809M/osLUFEXsezeBRX9Hw0IY9j06fwi+8sRF5ZQtkfx5lnRELRBLwhFvoFS4uvPibR
EbelbhhauNmeAlpIlRGFD3mVPaqWqPoMCNkDljxbGRAdJcm5avtZH3Fg5rm/nrzmbDj+pSViwTQX
0YVOL/9QEjznugkuCDu2oM/xH2blfVUnYmMUeCPjzn4TNma87BT0hrFjs+DtBqSfZhDffU9xxzRx
IkiUexfMwaPDEPRY8VBtdHSo8sPmcqkU1n+2k1bsTcc0lfthnr8tl0TAIrhqOYIbRjtdYTq4VAXR
snqYt25DsH4YvBZPJo4VivIu5sG6CXHf7ORQnJ1aXDtOsHB4Uv46DjGYMa87qiwhH2zMqFXwx1cm
5QBx55z6pIa9Wnlyp+juWnvU/7g8ly0gUaJwmAO4ilthkhEumOngDuOH2SsymxUeF775W3o52LkB
1t+oydpsSyterhZ8m4tUzo4N5XpqOu5zqC2H5TEvmE167vQQETuDA/sB7FPdDqK5aeTnlI938PyH
q0rQs6Dc5cKJaCWyA5oPUneiC2zud5x93VUWJy9Zg9lwLl7HsqCGVqKBdUVFCYAtflA3PTTm5Nb1
pmgvOkY/YWM9GpjzZKauLU6iB2s0yUiYwX1sVNdphjHZVdqYYVpPwwhcdaYLtuiG7z5tFSEfZoQw
XVZL+5pQ2M69FI7boXkrZMM2RdG+K7iEYS4ThLdKthhuoJt3bIofqF91Q6LMLQyvej63ASbUopuI
6RbsqCOeFJxmr2wOw4eRCUtVBkjpsVcelEPRYJyYV2B9cLjhjKJ+Dde0tw6KjeVqDEJsFbvRzNeO
KFPA7fGNq/Jvtwj9tRf2b0ZZdkyiLIiWRngQdnxewqVg8JG7G9pDKm1fq9k220SSPQGJYSxuaXL1
V2T4gGam+9aOgouKqypv4/pydrtdl+hjPrY/AL/AH+LQv3DKE0MqMtN76RvZycyst1AChQgWUj+T
NOnfUssGVzIwiBoqS3/hB8LZOdNPTq3uBreiGTdbt+ZynmoGxtJ04ntJV2e83EI7mnEqJ1dmwYTY
ws6ywZwQ7VR7qoJipiIDLpMViYtsrCM4JZzmevyj1CHvmqkRFFfGoJBcd+MoEwSRw5yh8bOt6NVw
RRpgWk/C2JaZaVz7OsJHvWyPNU4ZamsbEK2IpWoA3RZeMWG7ATaqpUD5duU2nOdrMVTmPt2VzFYq
d04v0hxcyhTx9QxLvvMvSGO1l/UMEiAbxuH/7Tff/xv7TRiwoTRJZ/x7A85D+pnmf2ZQ/uNf/SOI
IjwzxIMDE86FbMLr/e7AsazfcLwIFELPYcyjvTR/x1A6wW+BZbtoA+iv9i/Y5N8dOI73m6tfSqP7
bCIsOGr+DxxKS2Ph/gRpJAuDrcTB92W5TvALK/cH/00Ve2wGmhQ2cI+4kDvxaznfD87IUDpT75QA
yF3aoePMwBrtyW12TAkpL8ig/XG1rdUc0Be7pCcxfRWtP23/8GH+C4akTun89e3xrkJTODY5cOGI
P9uDHKOccoMzMcMtdJ/EhjcLigFK0yNH1bsKfhswRlzYJiOQ9aIAgzdxfxdjPkSlZaCTRkAUKCRu
nZKzgV9iDTfYfvwP71K/iz9/iF4AyhNbFG/V8kz9V/zhQxzZpXJ6xGcUI0ivi8X1riMbLvE03Uk7
QKVyMMAQKPfn6iOnfImzBCv6zKGkZvBFQ21wSO1k3laDaPf/+b05/xQ2IjskLB/1yfbNQPyVSmj6
kGvdiA2xa6KWOmydVpmBk7KIiucpGnlkxoyaG7pLoGd5p8oLk5sKlskxKUx3PbsKjaFC/+RM0aR0
6yTsNaexrC9dogodttVVBIn/aMMAP/LAi6GEGUTl45Ug4SuIMT5MtjxRRoGcTN/b73Dcz+m/4u/y
X1wg7j9/9IIgcaDvr8DmStZYxD989EPte34UkmYOq9G7dBrnjXHIsgkKaysBuaHvNxTERanc5XNp
3yxpvfdCYGVDND6QuMKG2ceAjnl4yYGzfVW7ZwtWEZALjmtUpzYh4Ytx8q5rd6KINDSiFUTkcs/+
gBpCvu99XZpgeuoGKB8DukIu710hjhGTqG0S9OkV7lY2x8WuV3SzOh4aC7st6A5Whc/JF+fi3vDy
YxF3ZFzdRdGe1v++fv/bD+mXie7P12domvi5PQuqvmfrJeiPH1KdwC7xO+aLdiX2rSKd7mPRSaJr
op+bJfgaKuO1N8zfI8ldZmz1ZBwTOYPnmSfvWL3MATNjl1k3LXbxztHJ0GJpB5BMjGTLebfMGUmq
1LpPIua8hMehehj8NKSBZeGfTinT1C85Wr9HpP/zNf4vVonQhLpp+67J2miLv8BMxRx6E8wwtvmY
P9ijfmhkrJ4P6/LXyectyiriu5n0dLjhP7IzSNbk5JGUBMqY2/u49ffx0r7Ay0hXxXD+z+9Qhwr/
skL8Wv4taMPQiK3gL+8QsZp9yNQsq6gMnqumOMHGecfv9YZNt/T2eEYwUkAFGxRv3iqrNeltuCFs
WsNI7EXo3FcyDdc+HH6GVNvZLIjRk49rIR4UEtYqQ1AvOE8mCA7Z3vezJNdjk4Al/LtoiUGH2Sty
O//D0uf+8wLNAwSALAuMx+oSaH/nH+4/phAxQiyLiv5NOkNL2UGGZLzpPDSRYDDOLknGxXXuU0qO
Kye7+aWLaDav/nJ6ggBrfxBHiZdk1VVk68gHp8AE7CBDCrtD5nGy6Cpi3jh45n3gMO2DP5iXoCne
lrh5M3npopDV7r+ZO5Md25Esu/5KQRONWDD2xkENdPvGr/f9hHB/z5009jT2/HotemZKFSFlZuVE
EJAIZCD8Pb+Xjdmxc/Ze2/AgLljZYh3HWUFhuiZknEEFHS8VMYHRNr/KcgYuVPjDAzGn8p54HpyB
ifwV2/H5H9/z/9tT6Zh+gP9TBChvrT+9dXRikr61W4LgRfBUoqHg1PyYVgYeP6SeI40i2C+f+IHo
GEXuKnPef57NVjH3RCLwXdtQEbwk/k6FT7BM8v2PP9/PW/GnVYF6xDTR/yJ7pRPzx1tHEexPZs+t
C2sCzAP/2p7b1zQHiynCcxY3r6MXbg0XSyad53jhclz4ngrQB+ahg20WcKiSzwnvvdD16+LZXjDL
P+O2CTuSoHcbeW+O4TwEYHMsSgZcHZ856Xp+7jwTDEq6pHFvzXTt5mUuBYcCkqeDN8k5EeL3aYao
BpICLJn2QDvJ+HuQObJJCzyQYSNx57E2eeHTxaowVfq2I0Rs1SzP3c+T3vj11ZwNd5yWQd06vA29
xL+G+TsgemZhhCwgjY7uA7IreCD4wBJxm7vudcqXtxZE9T+54v/nXhw4Hspq2+KdsSzzT1d8JLDL
mmt3xhjIl14YE17oPw6LSx0bxh4HIqOH26F27n7eHnMBgeQlr3yXpOfgXUfDizkPazt3rsPSuMts
cWyGhedlE3PoXecQaGrFecxIHlDM8Xwt5ysYkdRBOQPF8snvfrNiXGnZrHGYfIUwQ9oIENBcvjYW
F28J8HGdmDhSA90/ASqCkIORIAZGtEHFhMx2p3U1d+fIMz66LHgUbntqFNmSC0gbFfqdLatXI1la
Dsti87P04GdbySn89Y8vJg/on/d+S1AiY9fm5TIRrtp/Qh7PjVs5WEuGVQs+ctsG4DQimnb1MxFZ
clNZmI0sugx9gMw0M+hec47deRPfjTZ3yvjs1JRUY8za0LwBVLAtfLgyTreOhayCivEGibnAOmeK
TVWEJxyAHk5Ege+l7MB7K/tkyihfG2OUbIPZuZpKg76c7F4pZR8RoG6b2FqZKXmIFKoToEdm8Vlb
tussMDN0VadYVWR1mfF9nkn3XPfwRCwK1oaUCamtkwAwdbJTTM+DZFqVjP2VTwDzamgbtSfR91fH
ZcEHamySAHGHURFi7bfM0bzgDp7nR+PH1S6xzWub8I5NXjGqDSib6dcC+FABqbX9uNa5CUOO+5rS
yp2vvHqUANL6EnF7txV1ABGrmhC400TZJPa1l9G+7WVDXdCCjMVKRaRME1yoFoPD1EPEyPJDNgTm
ruj7s8ecbF6uChRIua4q88oqS/TsYn52GRWZqG+x93VqT3lIBsNvu2tr1h/OIwXWyLYhonm67sBc
rvsO6XNdq98h/swDC/5+KGx/nZlhShLuS7kcPhzkuYLnd5Uub3tag4YBFvqMEOAgF9VBZfmbyE5h
uzFHT1SDxk/xM447u0dDZM9pjuB39KEgBTeibxH0SNXvI6AyJYWyDfl2Ew0TTjGGmXNRMVjMK/Q3
kQvTee63MUemtdP516gWujXhv6RtlAp9N8+fyLwQRxLG8VfPmLptmfvuoa5AYOAUIpYRp/o6g3IW
HIsFRU/DkNDQftN7TrcaZyrtKXmfFf3nykfNALFlG0e/VYPmKTLinUEDircdumxMx22y3HOB/1z1
HSAhtCHccOsqz+zjwLJEj1o+BwHdyFL1d7CuXpMRD2sLYn/p8mP2d3GnXlPAO90ZCVB5NvA+8hjF
e98M81Xh0Pnyu2ln5Thi6yI/wIRJqio+McIlVNB6NnoWKeioFUBqZZLQwQJkhfz2Ia1uWu3x/1yi
izwVoHRInD0JibdTXtfgx/GqocNEXkfft+fd/HkaSY38Ckp3Myk0xKjvkAJzvnNoqUi7oSUWSGR9
JKrG2LH3ydCdtOZY5cxOtBU+RrzlbRnh32AuE6gJeBPLmR2pIrE16NljZ3++GdIUiiaGiAIUOVnL
LqLsxWIQRdN2rFA9FI15CeRRpWQnN2ZebmrDf24FbTdhxIjPA0x51qT7rUj7o2MJ+1gNrMUci1bC
Yfy2wLePoH5eQhQXK/KlWbGyyQUYukmU2IFIYV6h9U3XN4eRIxQgzHjNmTLbM++DrUmH2hnKbUHy
t6PST3MI3EPopx+Gi/gMh9evMYnfSO90jqNX7Tnz0Zl0PJhxLFCYb5xN0iLh+vm+WDpGIQnNsYfP
sJJvCfZfJC6MdSy73GbRlKIIV8MWu+u3Y9bfKUSXfengXg297KxlTtZOjryvRuCzibyo3ZAJjJX5
I0YMdl27PQrTJoDofA4ZjNMvQxvrjsMxLUimKyo+uJFQxqV4Lr1mDkCVDQeWonnvW0An2PqCqxCA
g75rDSe+SpgarR2QcCjxJr5BXWa7Hm7mqsb3vu7RS+7nrpGb0WCwOwrMkCWvaB6gVG+i7A4Cz0YI
ef75sD83N3Q0ND7kqW6RbNAvoVOtgc+guKh2oB3o1DbOvA5K8duvOnk0KvrDA7NYvPpjBc9bo6/Y
9yKBn1rTvS+RWB57VD0xNVxo81aH023pJK99oo0bOyakWXfPDJcZksQU+/QFCJo0c2KvZwxFmnSM
NcMthg9OcjvQbjSN28xVDxPAN7vv9Zn9ge5rL46MryQYsRklcgB81DLPohWoqzBnGCKqQFQ/TR7Z
lF7jnvH8XksB702za6yh4oCAVS9Az6tdmaASLeeHuum6E33OADVWc1Bp/mK3uGMKzNfrlqBMtD73
zsK5ChwO0pZV1pehJHovF4es79VZOYxikKTTf/SbE5naIDH7/JUtEfHwQkF2aPdzAOfaTrzsxPsE
wJIAFuUVDoM8a/9KdsJwxMqToFTPsYCAse1ow+Zbk9nxjo7yM/OdDUkOFy+KnaM7+xOrQwBRmXmE
bfvQKrJ55mSOkqH0Oc+KsMVKEoY7HTZvbu/X27KDHxgn0PqLpt22DSKptOe4bTjErJFcwWjBQcEM
YSCyUUFUw6ivPAfba+HHx84PIdoa9rGR0Q3EeX9TORiYh96k42zjOMkjLnsXJvvFqKGXa0/a77Yl
ceGkRvWtku6So096jk35YjjMoPPUKG7BM1ccApJtNnrxNcNviqXvyLbD7/WyZyrfu83haGCnvke/
jR6AI+SmJuM3cQTcFxgZnSfdU2UPuHQ060sTD/dWHsS4yeqBB4N7YxsAvE1DQ38eSDQaR427An3O
Syf12+iredWI6asvGC3zdJMexxCdQghfqqdQ+SvoWRwbU2bG3rieK+N1CI1uh4mWHShjqRxj9JGp
YP6l2x2eHYeluPnC684ZIo29YB2WVQ+z3uoZUr/IoXzE+AH5OxuwSbtezwrhvSMMoIcyOxcWVnWJ
JSe5WQwoUHKTl3C0JzLhMhbM5dbaPKNmZJlHihB4AcmeMzypmA53IdIg1KvUeVAxnT6Bgr5mRncq
jeMSs7PYUcSGKNE7V03lXeykO4e4ZRIh2CabBi2PyvN7TYG0Medm3rlm98FfjQ5wSg75FIfXIuMO
cbJvmcnX8TEArv3zWQ2kD5Vhv5FVvKC54Glhdr/VupvOqfKuYaqF60AekheMexmZ2sZ35puHAhsT
rgy1M3V7CscIw8hk3LM7+1trqF10ozQvKaiivdPOr8xWeObzTJ+giX7k3XTphdQ34MIPDT7ALVO3
J19SiXgmrdCfQskZs++wo6nAkOY1JFGzM8joNTVPEjLdceu7ds0kPVN7y1jQC8VNMYwMVhpuqxlG
+8SfErTJbH6koQUgllcFgWGboDewVCfVHh0cYCFbJ1dI4h9Ra1RYModFVsemPdhYnzD1QTdmU8cR
DdbcWgxaAR/P5Glah8VHQSVKWAEXzNUIGxMv3rPlMe1lHGmEPDKDbq5ielkHM5PdyqwgvQR00LLE
GLfKpP4EIgaDL0qo8PFAbosoGLeNx3MPFDzblaS5Cp+M51TWJbYRgDa2iYUbTl5CfdSoBYph93dN
apJko3k/onZ6B//8m+gbd9XEIZYopnkwlgfCZh3qa5H1NGjY8xqaMXvk8BfZFahHR7xblBFJAv/H
njDqNyez4PiVEJy6HkNWLU6g7aqY+r2ZUP1yZIZEMAUXQtWvopLCeDJwrKXhh0wVJ91W8m2Wa69r
2KIoddp1C/UDmqN3rDw5rwUmzy30ftJGS1otiNi8TYpkns1VbxgeYdSqu8OImPaIs53Zv0z5dGgi
CTB7/NmjhuDKa92dMkBCY2C/5m6g+GjDm/4ct457cOlRrVTZ4IBw5V62kh7LBG7GmtdR5U5noPdT
FFCkLtWUrGsMf4qwhzzF1k8Yygav/rhNkuzoOuawdZEsgylE9qFSdS3Uc03O1rbyGjCvzUwU8Xy0
pGuvw2549ELe3z6EM9x1IK9EtbFIVCQ1yUQPphukYJ7D8+sMPrz+4bt6Bj+pbnwe5VUuQrWJO16E
QUX3s4VW+adD26SLNCGyrx0royyBYwA22QJami2jxPw9m8OPIacJhRz1+qcELtEeQZ9B0P1zHxLr
RC3U7DV+yNVspE8xjOLNYJM+InEMNl4e4M6Nrzi9sB0FRscaz4ckCP2u7F3cyxNdX+lyCson0k5A
fmznutzq3roYRJ/MDCA9VVJjW26xoaNUr5hkUNl3EBniQpmQzdFl9q7Hm5hk9MmyKd3H8asTdRF7
FsdQNF87v7c2xCQRsROApGSshJ5MPIcwKQ9O+5IQlndQ9IO2NQcrr7k34yFEC8bvybNlWI8PUgYe
vhK+musVb7RXFBjLyDmXxqOSNs8D7qXftnHwPZeXHC1DuEptmGV5lR5+/jGanF4rS8+sj7QAcgBU
B8NYPj6iWuxEJsdXrFujLJptV4GbpE1PqIOcU/iy3a5IbD5yVV4acghD44nLucP4dV9pJ3kAs/xO
aNrjxHe+ApjMcZzdw+y03gtd0m6eJ3vfBQIMog5IBk/Cm9EYgQ9ju0KKhwaQ4rC7QM9qzqlsLoLj
6SGXCSQjHd3zGL4hWyQbwRcDsezQRJzGAmEbzv7JKQv70iuPo55or9OC4+pcD7wkAafWtnXElVsn
wT4Ki4d4DuxzV/bNSTbN6ueX1QGaBTcwjEMKeRkMlqqutV5qrDh/gB2TH515zvgJCwJvSUxFF2h+
UYUTdYiK15GzL5ijG9Mo+kOr8xkZbBFcW8rCSOa4q4HO+w0StosZOdled35AB7zcuePs347+oo3s
E/QYENiSpscdkFrhyaU94Qm9BxDRXWzY6MgZwDLBVYIQJdNyV6FZvWQtkv6fuY49hE9zgkXFbLB2
Jv4iVy43VdAZd+S0Fiuuen/yHQ7eIpufG0UE9Jz3aN8YCoKPefD79sb2aW/7UT0/8jvpWBkHROlU
gBiRtobhK+ino8D3gxxRiHAPRPglgrBB9o2BSiRPzp3f52dybtKjoY1v2w/FGoYeLb7JyymPfNxZ
E9JANGTinuCFC/KD9IDL763DjKj1cSA085DKHH6bUVlbknmio5mWx1YO0c4s6+x5VnlySCv/sUMj
uu9iSh2vPhbYiEqv7PfhOCSr2h7bA8aM18oxxKrIZIvVLvoOqulimlF1mPKW/FQ3AyRS4MPI8M+u
a1LuyEqOP5wUQ4iBNebYgPJZ+WhMT9ncbYrguXDTHK+/XeAHlfy0e10yirjnb3OgeuM/a2R7+k4c
Lp5j1B9lBXFqhLi9zRufRFXShLZOK2JWGSKc9PDm2zZNAKBwmwIfdZS4Gz8sgz0H8hnRUb5zmimG
MbfGj5ftsnezoB4GyubT0oiOoYFqlRqf2WRGJ014UbAfg/gXRSvqIdBDMQmdnHMAEg9WW0NeU/yU
855GU4583XmrNEfWMI1viedBj81OD5UY1TePY+5VDms4hUiG280ZLHG9OGXKPBWnORhfkI/AWC4V
ZoHaOtXFvHEdKkQOAkdQr92uTQasYXnt7vuQk4s/nQI9rGI4MucIu/yMw3yLlgRp2wK6mYMXKw85
Xj5mrIXMXTnge8o5hflSitSv5AxBAi9Lakvn2VXDU4dWxtFY40uvQ70uxG5sqWTHDpVJm9vJznAx
bE2yGU99zYCjOPglD2EUqHQlkD+vyyZVh4CAxlHTiwlHGnTF7EOdCNkuA4u9sZiaK9/2UcrYvxzN
pYVODQC41NtO9o8GwzOWRAqnnwaVkfgzhmQXJU0u/0k/2vrz8IbqyRYoEITtIBKiKfHHCUA8sRJz
5K55bbnNsscAG7cWHVRcuIIyQ6TpDiXfXWGNwa7xjZcuxvdZu/o2bcr4Suvp2Lp2umnJ5eFlRBgO
0I7nmmDovZ4s/M4998ooEIZHGvv13HhXea7uqcSSLab5eV364eaf9IX/rGiwFkCJ6zPSWNoazp+H
neY4IuodOIJU9czAtUdSg0n9gIGSs4gcdrS4tm3L4QdaghnTlaPxoTAG15e5hHfXk6MmLHElgqy7
7jXhjj+f7/8Z0HX5Rb/KatIqilsiR//6izcf7ccf/gVNL7SJO5IZpvuvpsvav6lElp/8r/7Hf/v6
r+hkKCUWWOrfV8k8f2TZ17/9/u//o2zajz8gW//yJ/+ilPH/PbB9DxEFia2wYKTPLPFvrBo/YAAV
QF5naMJd5UH+G6vG/feAssTjvwZ/ZtWglGHaYjOeXMYt/xK0lU/Au/CfpmXIOvgVVDbUoYKh2Z+n
edKF2Scq1MUUPxk1HG+NG4pp3beGjU2RxnFs1keF+rnt/TujNi/SbSVVGl31BKV0i2LazsydQRIC
a9oip8aDQ5X5I7FGa22wnBRorxFE+tuuQSze4o1BnW0lCCURa0O16DeYNZ77RcidL5LuxWxq+Ii8
kzwl/Is+cakXh55vgAjt9TWcegp/ssNRWJLcZhYvU+W91+jI0ZzAIpkGDQ2/e0wXsXmK6nzSDbrP
Ivgs5/6EADbYhSjUJ5Tq1SJZj9GuE4V0T39Pb6IJUNREH7jmrGoBEpnp6gYK2YdM43fMVb/9EvLs
7B16xenbz7UC5tl99gXMwSjwz00NkcZZFPYo7ekalUcL7f20iPCJAiMQZxHmpxOeYCeUjLg5cOyN
KMEBWXDWqRZRf4u6nxA3w0i6lY6R/cPKPo70rAi7/cJO8aTxB0TCHVnxLbkWi3nAE0tLK72fF1tB
shgM6Kw+2YvlwBNAs3tcCKQH5nvDQwFva3xYzqlYDAsEji3s6yttfRFfdTbHmjh3K7z1vCq/zvH9
zpAoZT1jggiY69EaCHFH1HHdb2plQbKR+WoacDLJlpbF3I57o8+/DBubhR6zN0a0hOktFgwEgWe7
FtfQQ/FnDJLMKPwaZotxw+ooJye8HCaqjXWl6TFbLjJ0x0EUGdUfnhtB5qBFtbbn8eccT0cPo0iB
Y2TCOVLO6iAWKwkwHBWwyjuLyaQUFnaTEvqX2CMs/RgATO784MlcRCB1LHcYSj9o4kWX2SzWoz98
Ilk18/oz9ikVQs9+qXG8cOBMjzk0phArTLiYYojZqR8IRrHXU1BsmjK5ITy+XlmLmabHVYNIA3dr
uIfeS+tlMd5kiwUnNeDoCIN3xF0MOh4dJ0BQWA4mtqh6LreOl04r14t+EdvymC5GHyQtO2Ox/qTq
bur4NgSifjBLIHx+5FjhVy/NYhsaFwNRZKT5PqWUwsF9V8jqU9uA5km64bTKMTgUt57FbKMorfek
+xoHxiNDJMxL003mpvJp9Oq6/Bzt/pu56ipCa33SxW8SCErsiU0CXN17TYJoF2EUWA32hHwts9+J
hpWHqgyPZg12xy2inDAFnwTPBltisi+NhiBIoSw8ebl7Qee2VYMD5pE+pzMvStIUVoAEa8O5ES+G
xG4QgXTvcXngp0h2dofbobQHcagyi3aiGW0EcnCMQxBKOKkMTsdG3Dm4VWCiSBPPepLKQ9rZm4oB
/LbR9lcr/VNg2p8jV281C2Syg5nddI2/aQjp5GQxR0ekqD5okAjgg6a9PXnYQGo0xlrb8G1H97ER
xbNtR88OoLqrpH5xcM6vDatf4Ij5U2jM1loZNrmxHW9jKcFdThVKXZF8tXGYnSCefXRh/Cxn4prM
0IFD2Df3THnqva4hWwg6r/YoJbrkZuv2WId4MgijWbnAIIcp/vKsr9htf3PNcTYlzNA5utTvtHVR
MJLa5ZcsXkST7IkRc+9+nNkxDeQuIgaiYhjlMa6i2bvlg767PiQE2w1eAkyPWk3gNYXcWMY3LDzv
N8C/wUc+hKcqr2mV6GMYW2+SYS8eTU09V0/bnv7uWtjrQUCZiBl67nzvoVsMl5lfMEFwLraL39vJ
vAylHYqVIU/ew6k9p7AjVRGNW3fi9Z5dFn8U6rgYwKXxOCbw+HF9ZrVxapph2toj53aSoDCg4grY
DOBK0wR8wVRT3agm3jgSDmE/lTEhPs7DHPTZSZojveCY6KS0PLUJw/6a9tauRuS38r1dE07eRZsJ
5r482PSkZ23RkTS7utkLMVSXCThtXHabOeaY4Wd2tecYrWmq4lh04+xJ9Vg1ZB2eCjBMHhNQ7lJx
Y4bu0Z3gMM0F1ClRedyVLt2oBAlI0EMzIZWuQMNAF3/RTzcltlZDgWwNUJ5vSSH21z6xu/Dk2BeK
fFy3VnxBtqK2do+lGz5hxnK88lOTmOAS5KlXTXemwZC99qw9stuQlUfhyogXECZsg0Q2e4eJH01K
Mr5b96WKB+tYenJn2/kEUco8hgP+PW+O2d+8hwLYwtqVaPYY5HH68RzGHEnkfnUGB7HhLSQvEBkY
IbC592DFBNu4Pc2r1rD+ouv7l0rJi/qFn6L8bn8Kwf9VGP4Ue//73x7LnP/9wx/5u3/R/4cFJ2X9
clb5+wXnU/6p/6jK/usf+asm2/53y7ORxAb8PabnCetvlSaabIkoGywiQFDHly7/5W+Vpg0x0bPR
+Lq+x58xqRCbsmvj//hvjkU+ACJU/ptYhNy2/Jc02eytfyw2LROlpodQ0OOL0kWy+RT/WVWX19LF
VohBsUITYNjTLQb05EiUDLLriEmo5XTNHmfNau46AkuYuJxqPDBHJ47f2SzfAvomMGFRGwZ3A3iE
lSMIcyvHAc6NfZhSbx+I7jopI80fgQsdJGgnJ2C4co7NtQ91n4S95t6tXKwRcfjcWhQMMCd+W71/
G00dprRoaCGZUSBaAlRjXWT3jm885TPYRUt1vx2Xl3iWdJBiPb2PaUNOW9JusYEgHPGXlUi03UVj
Zval1e4In4cakZbxTkNnWJlF0jMdNcgBApgmCQ5kvGB+pVmGkA5WIf0rheV5hasj3s1DNJ2XJatf
YjOn2XvPo35amvuXBqvwpkQ7jDEIWxdUHO/KQJ8SsNGsPZkTT+hZOxpFHO7DCTIVBsVVtAhX4UN+
1So64A+zzrOu96MVybMiKSevo5uekHDXM3Y6hTcjRA3/iQChSEPLGVpEanx+tfnpXLmtdQ3A+wxL
/7vLpphJBJjxhd8koui9EUgbw/zkUOJR0c8RDEBv15GHtG6InLHl2G7csDu1gi5yF3XJrrfJcGWa
ctPEs1xVRW9eqvEsxk1uq91cmWs3NPc8rAfTxj/OnQky0nQEIN1BRB4eJnyMHPlRVlSDuEqkepk7
ENuRCVffYckkfQ8BToSXJbVQ+pY9chMrgCoTTRiiGwdaQGkXyX5Qobez4oPy4P+HQf/hFAcxm9+W
JjO3MSDwMDB8tkmUMHjGV1rCqWYXBpcbxpAHAqMkrkaduKuvQiH5rCn7NmmEWZk6/Casy1/1EmAc
xZiKiCcPSgNqQDAEe9rYXJjwx6BJ6nuf/B7ykZwCEin2ABAPBCJ8hWF9pObdeTJUJ5BAa6HFt5xx
qRae/DZIQSJHwLsehpcJZyxQMzZ5y8zfPJLD16U9W5tShWyhbXcaiNM+icxczGozO78wOEfBVgkN
dKUwp16bktIHFQFE7xnFgKXVzrUQCom5uqn7YBM0TPsVFeHaN2Jn5TFNvATETM1J+iB7onvL9rNU
8pIQu4xciP6Eyj08m+3DNLdHK07HXQeanfa5vGJmemhkv50ND+exd1NnVMipjQO6h6vkUN7mbnyO
AtYGxukrlchbCkNzr0z0HRAa66RzN3VVJ7s8l8GunZsv9KnbaIxvVDUcVKaPuOGus3YxJtKGzwE5
0a8DeSFC5rCA8qB86UoGfI1mhldlnX5QUUPU7RhPctnuSz3qldGW9pGu+ZuGorGly4lhCcyfyarC
Zl4ZJQl5OrpyCjg+FqMyfNFy3zTN7/YmGJp+p6CprfMZA7GqU4CCrXtLGuWrzEh57KT/iJZUraeQ
kSLlMBInGyS4C5EQVsCUb5qeOi0nWGg0KsYpFoPZ2p1OHPYDelyozqi35cmxc4/JNVBHrhl6/4Fg
zXLwMSLjeFWB+t0ThQJD4DvPu0/MZ/a6sbJfXu6+WUF4oB8cHcsJuj0gFyz6hM/JFF6W110iMriw
6VWkymPk61F+7+zsPR2pLGuQHHZKsdLurQjK5JgGp7hPzmKCfw5O56qj/XFd95Ifw1i8CPd65Cmo
RTvQrFeea1k7ul8YD+rk0MMOxl2umFHHfMOpesYkSwxqPh08jU/PyMoHM6YemyK+ZOLu2xDmPawN
8qlslq30B4xaUVs2LUJJKu+VjEdCaRjMHqUk07crSRWEV+dkQPgC5wsH63tfOSvdEcHutAshs4i3
Y+bfhD2oxLRo4n3Xv3g952/m/98df0Hn+XsOdG2LO6C7VSWMgh4So2s315KEviOQhiWDEH2N0t+z
AeWMkft9DHRotmglFj5wiIU2G1fBebbsi5Xqzx9unaeNCm8mu9XiN+yg02IVgoIylL9aVNeAGbBA
m566IXZsG0YPXBwEeBXPjGqztygl64oStJ2PVXP0kq1fJuMeBhxpp2l8MsPuEaqcdYaU/ww0AcYU
7HTfnfVdkdXPhiihUJBrTSBwuKnrHMp/02zTUDPWJ6twpQoCI3CJNMi22Q77h0lkIGaoiCFNVN7I
4XYgWpsnGL4YSDEUavmJAbu3h8Z8qDt/p3qQnE6AfsIYzZZAB4bQeYnFSEjAgsSifgFCSVZulZ5c
m6N8F7JVN2P/KoBuHmz6RfBb7fsIXD5MBAPy6HiQ0Fb4EqTWqrrfeSmQuUyekhTtRc7Lk7P67qYh
8FZNbT9Glg9kpSVJE19YGzImFKF3jzD4SSghD0OdPAzRfEaRAJsBsHnAxl+F4qqfeb2glB5NZjLw
sKCGTlEf7BSZlIyRlEWkC2OsbVxPj4o4eQz5w5OXYxGaxw+ZxQf+QndjeBqJcj68YsDeZ7LM90p3
Bv0ZDs1I8N67rKGPlnaHn+pkmLc6p+3eJ7TYXzpIUOMYHDI3NrY0iPdyMvIdqyq3AqDBZuLN3w4m
flRVnI0yP/qzMndNhzB9TsMLZy9M1UVf0DSwFRgL/64NSdhg5TgZghi5V98qGVXnIXuZxAVN7yXt
7yCUOVgzILhQPJkgB920E6s0IJ3eKt8tT8tN7SJijAL9jDgCCpAfkPHdckgnfolexRhy/s/98lkH
V8NQP9Vdt5/VYjpvxLcaY+apoe2vHI9JRGl5W2/uhpMcmT/LifV9TBMIKmP0u4nHj6QNP+xWNxCA
5jto8/FZC5xwTq5YxlMr3rsz2Z5o0K7wKSvEECiDCYmB7THKp4H0c+gxWTJYwO27aa0Xqp6r5keA
8e66LdwaPVZ26RPWNwIjUXaVqFQno9Bbun4vUbDE/vR0k/qAGx+ixUw9TQhu3e3CUH+Ksj0rk4Fe
DZNBt8Wvbsw6wsxrHrecApfRJZ80ObSRU13mqtvCSNkaTM4vZkiQdostX3jys2wx+k/eY2NWtxOJ
7ZaGWTVOzlc1xmJnxy18YU0oyKjJA4VQPH3GIdKausINwPGV2UxP5nFXPFqTebX0EcV4bjwzBPqn
gx1CDDhjXtesm9J9BLHcIrOojoDNiiOmw7Bumb8S0OEMrIUUQe4mCWFN0T5e6rij4roRtBS+DRMx
RlZ3aKF0bxOnvucYTeqg193Q/4a4WQPQRrpG/Vnids4kDcBOvXHe3HVdzSCOvcBBIkkb7KXu5vRE
Pu5u0sYVD0ZzqK2vxvCIuh/1N/kKS95giTurVchHJlqK4EckKoqNYXY5o3wEPiVTKfzU+qh8gxkg
vVQg3F9OiaCZUUi7DgcXrBp/BIZScnT1snMoauLFx7rBjLoPgnSna/IA5mOdInohgnSAFgBOafoN
eGuh1bJb1CNVIQwxcx14xsXsahBG79ildyLGJ4CbGu1NThMrsFi1SJPHiu6j5DVn45RjwkA3f7aD
Sj4EJ48Y8quib85x/tKi/wVNfaH3Gm116WIyYArqUhzNs9qi/4T3WxXJQVFCoGD7PY3JPaMptB8L
2jUIaXuNTvMpUi43E3hG/NYArqG+N1IrX2VRFQMwCN+y0HqJkuI+lLAl5hHcKbjpGkxg2nrEWI35
Uwb9gdYZQvyFlU5GNOHYFhGHhK36LU3/XlOfxAoY35Dkv9L2JU7Azjn9NXwDY4dlmz3D4R+2FiAR
rdukvFG4+Yu6PImgv5ho36m7phtY4eNqqHOiGeoJo0tj3AeDgboMOXKKYKeCcAHqY2XDvB61+o2Y
gC2zR9rR19Tf5a2BTtQvJ/rkUX+oCb7uZzxWVUUXRtbITLEyDFFerlBxv1mV5nTikxoyxuNEd58g
kQqYr5mwSJNNianLlxfTQqEtU1Zo6QWbciK6CXV4uYvsyKI1h0bRaK8DNQPwTt4lDfCibqHJZ8At
ZnVXO62xjhJEZGhTCZTJw/bQZQ9cuP6U9QwY0gJ0ezOgHWMGfA6wJlN2cSRlFEbV446XacRVlM2/
iTu+cTPrBX8n6TtVC76uvyrd4U5reOKiZKtqaLLOMB3mahI78t/Zmtc843I7d8UvFc43RG94+1Rn
z0vgljuR2RO0I7xbUJ6bxBo/S5qAsVwIxDPjyq75jFr3GDTeo2v82Pf1E6z4sCkfptH78HAG0Obt
w5vcRkNKGm6abGfZiy0bLKeVsX9S9m1JC1j1vCG6+5/snceO3ciarZ+IB0EGTXBygbu9T7fTaUJI
yhS993z6/rhVB6iSblfhTC560JOEhJJK25DB36z1rXwEiQF8Ly/1fWYNV1jtMi1/TGp4HwrjHEHf
Y3XDFDL/NCe1G6r2CQ9xuY57+9UMcf5r7cXPmKBR5yVTsx7tcptY40Kr5crXdIQfXvUZzMezkWib
vkJsoYZpzakHIlSzInba0dc6qCg0NchBuGD2EtHzIhrAscWoK0jJCoZiPTV2tXiTtvoQsffhCkyu
BVzyzHKe6qA4airZuHTTjf/acWToeGmXQlekEznsIeREpzTddYF9iqFa4Y7njeDhQAM5hmwlLMd5
CjrwSxXT7EA02x6hnu+K7yKtScEBPMSU9Lklk3Gp0uor/kBa4wGDE+z2HAHtqN/r6Js8vWKh4SC5
icmo9mFlp2bLuqpgoVu1chNyiGMH5PtByU159c2ZdLltBlxe1mdV0s8lii+FQcL76NNXcwx8RA37
Axt5HU/wAdIbrQuzBJhViKbA/QJ9gQdvKcLqDDEioM0Xcf/y/3dX/OdV8f/ZfuaXr8Qi/ToF/B84
37Pcv10n/99vVBxT/udF8u1v/DHcM/8F1AM/KqNc9sUCfcAfvAX5Ly48pnTkmjDysyQm3H/P9gzG
fnTd8FAUuaO29afZnv6v2WFOmC8ugdnfb/8nsz13XmL/eY/MaIr4FN3GLSsNaWG//+tor/eUAtje
mAsvaA5kp6H4J/iKuhYhcocsgsWjsxqJx7ILZOZlC3qRZdfGRvMJl1lqyPfxAc/5WqCjDRxUZG4V
hG/BQwyuGXFcFrFc/twklnjKd5qOiFHO6V38n0D/3xK95myvDpJcoU3QJ9NGsYs4aVn9Esx5YAyb
BEk+/WM0Z4WBKWIBaO6LvE2JY0OlIhrWeTm9G4sa1lBkjoVz+hiRgfy6XHEAvKdohNhIYzueE8tm
ahzpIIv2jkwHtMYoCok3Q+BNiUSyGegv3kv1KCPk7b6yLx7RaNGckdZWgOb7FtNI3pCfRpCaG2KT
KcT90JiAtoOaXaRnfzPo1TE0IobscSEsTASROs+y3ADBHTHBJ8DD8S0xM+EooDV/S6NLMVYwwohd
Et/UxEOFELihY0lIJpxPozzMKXEWeySwB/DgoamFM6k/JFJOFPRqzt5CeRy++nxBGokBvA8K8DkQ
KSGYrivAO3u0tW4+nB0mXAt2t6/G4DMjqflc3H7AaTFRNgPZbNZGQSJH+XUU9mNQgNYaiMcTxOT5
ztXh5IoIzxvmFD1DY6UCxylbIjs8ZwV70Y7QveaWvjd7aiyjfbJrBm4tEX3NnNXnp/QmPF8WOTF+
BIqsvcJMzhpIqqWV/gg15ytVEN1eeiwT0hvm3TzBgAAjNebOSHNB9YeVi1kCjkJhqk/afftU4ZCl
xW/LVX3uiR2s8fuiPvsYTftLBflIb9ocWxURNklt9w8eCXGryO+LFzhDzWICSHloRns2jTNFU+0j
sSlvXhdPaxJir7o17USu0xvgjbKsEYa/5e7qAL56PaRPWW2/Ios76/RZVkjpKRRhCXMCIxyFRZb2
gD7mdMZK6d/8DHONCqCWwvKnJQ/Kq9lqn3Gmmy9uFBzLyH9xfHo0ssvbI0COjYWGL5t53kZRhij3
IYqVwfRRoy4/2Xnx0lcfzSTPsOMv45w0iRESAj3hk42JdNsoQgi+pWRs1gwGCNp9GdrkySj1dcLm
y9ymW0eN1a0JHiA4CzFlkdfl1oygcbfTrtEhnaAgPNjN9JpH6hpS+gA2B8k4LXTZHooqBkVuHp2c
Io/f47TdzrteN67AMwCNKy2YizK8RCMO6wQzG+ETuLcbm2QFvpOtE7AQZzcJSN/Wz16M+5EBFOgU
b7CPmjnejdAqQokSk03ioQ1x1cVKZA8s4YKNLmFry1p8E2OWPndl2RyNxgSsmH3RouuQm8neia10
2cNm2vvEieTpXFg5uN6x+kd5/1iF0cU1KyR9/ZOjNrFLn9l6ZUlPDtaZpahiW113K6tnTjjYY3qY
/7YkbntZ+mrll5pcE+FwKar2GJjTumjSq4Vrhc5hBLlxmVKxlFQ1EKHM8MBgeNX3FHQcanWHZN1L
pkXYFGpRky2ClN/aJQyOaG5eLLuMNwT5TatsdgKCjCE7uCHChNnoSx71nCa+8hl0u8YcY1S/IRkh
1rchofC1CF0iUkYnW3Os3I16fOmTaptN/eOkE3qgjchaM95Zjdzcrzz9baowwJAJ0i+svs9OLhcM
rDMyKeLUf2tdLCvEi+5Nk7ZBEsXUainTYWSlfsDJAUEtXxhdRspNzwGELiHGLlIda4Esf7Tc7jil
Rbjm+oTUo79BuTwVEaYlvMGctjwxciNHJmQzpVJky8coYnZJY4I+aTSbvA7koGSnIyRnclVpxrGK
RgD840iMUXnial7WQ7kF0XYZi+Gx6LR11TOp8lpmkNAW8Zlk59YPzj7S4r2I4h8OrWXFhousUKBv
lbWaNBDGxD1ri1SyFk0NhMKZia9I53d1w6cV0HhNZnTMWxfadI5FB7bjtIiByfOZWnGxkLF7bdLx
R8QA0UCInXWvgC0PKA3vMu8eCQ3WaaRHURZoaHSzdFMLBIESw9uCVfi6JQxl3VYOj1f0mKm0vwfG
uJUYifYZZmemxIyJZuqlzDpnpUeDsx5dBjAoqR5JeAV9qDV3Vc82zgw8Ra612Cdjd5Yoc1yz3Mlx
/GqEc7iBbDTE0e4H3ea3uMSDLVw23a1R3ynzOxrofHFDdMZpdJ8bJ4wpT6rR3tOAXNQK725O78V7
194tQmNJHwaFyita6C08hMp4N2sfYG6rDllUgG9F0QKTRiWs+3yXpM+OSp3oDqiRKFK8p8zR18VY
pqdawAgNaoJZNeZRVZacuVDIQQpaUkZx+lmxCW92enSd6FM5CHnBQWVE/4x7E6bzgocWe8cIhU1E
/jLZAuScWqa2ZeCycSNSJjyXfWNTnvNcHNPY+aZ5zQcbFrZVdvTVn7ItvRAW8ip9A/17ForZd1sk
6UZN0WaKbKCvGkqTKnpPk8HA1cD8PgoEqaUU4Rk9QzSpY+AaHfNBrv/Q2ugWupshRNTBxG4Z1ONL
ZYkV0D1vW5JW4tlolSi6Ar5utnXwJWs/OsGdwz72DHpvXNaO4D/k00tZk3xZST5BFfNBj0F29thM
wKTFcsqf6YueTWSablLDvQRS9ssgyo+p4HXCv2BlwTu+B8EQrQN4IBzL0wdx2c/GiPdD+N5njbm3
1klZtMeJJstk1akwJiIO4UOQurdO2CpuTaT+CxTeP+q8S7dDjYCkaPJ3wa24DLSYzDL7C3aIkF0j
VuZ659nlhd82S4d8Chmika6TY6cg1JVJ6G/isktWzmBcqyqWJIBYV9WYx1IxhGSLd/A75wkl22tG
gpAF01B246bX/DvNEj9AHPCtAXIY98ITh7CclSjs0pIEaM0Q5gODEYpBJB3wNhXk7kbw3I6iSgdY
uCSTjLV0NGw0DEi7ijquCl8KEp1WcM71Xe2R0oXk7Ts7w0U313si9uU28rgomVSDhFGPbd3f6T4F
apM40cYLkZYwJV+HIX+ICPEKw2XmXbxR+8gdEPIpDi0nKnArs75jeHrfuPqTFD/ikpgXD2iVb5bW
wtbCBk/TQro8ebqGv9gVOGYalNCHVj6TvcSmJSbXNLpmJCYdCU79bKmoeE5Go1Ot3R7zEk+s1WDw
pYelejay9GJp5j17ezDoZnBpZTqt/SQ+YShmxmSCc+zb8lCUPtZghY1LI1TNwoaQaP19YMWIQVU/
rpIO+BPg8W3dclWQa/KDPJ1vZErUFCaciqnd7mD1o87BkNqVxQs134NrBfLskl3MRvVy26WkbjSd
W7wLfF2MC+LNaDJ+ruPq3jQAjU/SLjfNoJxlYUTMlzVGMSYP0Rrdw7KPgzsYLs0Wr+OCRXMJ2JDF
4hSr56q3mcNr8DLrpL6HlFCHZwIb613DOJdnmX/oO25AR7EClL7Nzthv31zJWCd0OUCGSadrxl2v
S2YqVQI7OjJfb/dGXFcftWPNkfWtBt2ovAya/Tx6RHeH5qOhGmONt3I5JDt/VGdf80+jfyp1nloC
QiYI3hSAO74xhaQ807tha3TbMEruZFjUbN/kx47WZ0y/1a4Ow6SyX6rYs+8ncq0GNo8c8P5Cdxmb
QrOt0XNREwSmiwLBGC/4vDlLG58COo0rJn7aIW/la0bmBUGC1F45SQbsQ7k4YpaqrHOMB+puJLmG
SXiR5KkhyLciLKlba0bEJA0PRYfNiQMHxFOsnfLKYxbIPh+SjVzBA/I2UUVsBM6QBbKBDc63V3sg
hzBlwmN3PxizGDuhfEJ2PP+VPJR1YvbfUBHmC0vvceHZ4i5SGvG+nRfcp/WR6LarnuKrjHOO7nGa
AXpERmfhyXBI2fTTczy55YuhmxfOVqbF3TH0xcQBLh+wRoR7v9eQrinsuLm+HNjGgpF9tSSr87Cn
IfGcOdoge6hqx7w22pdEwxjMGtEjlBbvoslQX8/rbVh6e3hP094u/IbQjqRbYoH9SJLuoiUvTpk/
RBmMsg6GlfK0l25g65DZqKstp3A2uMCLZUW2BP0ChvnbKD/LXiaP6AyNrEpCmNl/jfsUi89Oyxgn
OV7FJav5WNtHViOSaGAVYACAc7JO2gGTeRLv2smtFkTvIWIoMm5/xMYUrRCzPULQZA3u1WtAN5W9
elF93ewVSVoMzpe8rKw2Py2ReOsxNTna0HYUUp1SgjW2WDCvLkDrqeV7NgFZ5bGwL1PAiirgmTkm
M64jaGPmmure6JnJpu1miNUDN1e3zRJhr7r4i15lL7VDHBbIZzNMrs7okG7U2A9s47MlHXq0LYxp
lUTJoRPxtCVZiRlfGHnc7xaxG32H6z/iFRTC+mKPLKQlh1cCq1tV6MIzGk/MwKzyoM5VUXAeWs40
RTG5qcPiM5qDtlmDNStm29+SoeYccpK7ysivPK43/zvp+pN14nveZs1sxPDDPPvz3EqfqWH/vY5t
33z9hS56+wt/DLrUvyzmVa5SSghhgvb796TL/ptsX+dfuGOYinE3S/bZMxXsDxXbTBZVknLUFjaa
M8v9z7J9fzEXoY+Tlm1agg0rhCbH/IUMl1spc1WgjYspl6zSLCzhOYZRH0iM8Lm1OxQNlSOvptg4
mZMvi7QmBN62t05rvioBcaLtnypz2qLv+qxLJuV/+iT/H+jI3/hsAqUfridlCNewTaR2f53E4SMz
mGbPQw4bxljEWb5zEIPvImqYA78g6dLgqbrQRrXu8HQHefS9zpL2KSzTcZ8TW4LXP/BXqQdAE3Sj
x2bDRDha1D/+/pVaMxfsT94TXqBgBGnYli6BvvKd//WVJmL+Bq0Sy5I7FO+577xPeLfOuV3X2wCN
zX7OzRmZ5q3wjtuvE57fYw1RBw8c03nl58jBAhGy+ACgkZbZg5UkO/xxCWiMYpy5YjujeCdUwWAT
bdWPjSyufoGBUMeRRsGdAtABr/WtlDwYk9bb1yXo661Hu7CSWs0us34TeHGuABabjSPis2OO6ui1
SORK6acBAp9qaTgaNmO8ZEhqCe2tB+eH1qj2HrMkzVmmsFpphJw/4eVAD5Ywv/JmBkwbteu//zxv
UNtfPk/8BDa3DHpNyRX6189z0owCLwU0jKLQ7vo2Uos4pu1DZDbjAhzStzx3H/G4asZMP4UVC2DY
TrtIp7gF7Dk+ODC+/uE1/f4d61IKKZWNHW++df76mlim6sS00cBJSKP3faUNp2yaXophai59IzSS
tlYsvuxHwsV+TGXsEIPSjV/SXLzmrS5+utT+W2Tob9ZA4ZocNa6Dw9GWujB/gRdWWVi3XcpEc2hE
sXaaIDgjoACeqKMAFHQjzWBO1AGp6CgCbG3BarPZhogg9oNXFu+G6vSjjCP9kMbWnknZu+p79w0r
ABi+Nv/OFNI+kvepA/ZOkxW6UfAURgxvpTPBGqRwZfuCNiaTUDL+449aMapyOASxdCnj1xE8aT1G
TP5Si86leDEBrREvPkPyAh93jIDqMmBhAbPxrLyvZq/Fx95wjE3G1HyZ5lb1D4bFX/2KgkWFKVC5
SmUYHEe/XIzu6OE/JTEIUWRKoGDQ6WuDe/R+jEV6b+rRvTvzQf7hI/jlcDZgpfIIcHRjvgPc33ik
YzdFEYcNwZV59qxZMYeJLEm37UxuxWZsJ75Fs9kHNFrAGLLuqZ0QRaQGItMwebMSoIGJ7josdPU3
A07hPoDkxc6aJuTvX6kxk1H/fK/ySoFl2STXK1yqyK//el9kox4yraXDHy356scAwspBl5itu/c6
00Ms50DytmVfyGczjxnbu96j3TfeIWrbd01ENAS12R/byXhVXsyftxLmzAw1NfSN8tAWXX5hOESQ
QztwxNeHqnHju6EYXtxB1BcrnVEXOOpfR7Mc/uEuI9fj13fHvWWxrDIB9TFxveFV/4RPDXsjHGI5
p8FXsbvXDGfbI0W5T5paOzahx7JydK5Y17KnWsv9E+kE6IWy4lMgn3iY/9uAgO8Jt752zJ08YHMR
aus+KPBNVE15T6G4aksZPMU5IRGjEZ2cbnJWAdZbFJLdQQs79dACYCFYOX/z3DzbaXb0pff6+gos
czvFw9FLxPAM9ppApROoKShNzujuzBYMoG2QtOUBaDyUjpM9oU+iFU8cOnsj30ij57lJ7vAuEOX7
7ckV2z5C5fjMvjk/5T4D0BLN8R5MnbxiedKJ3nhOCDvphAzOZIQyOJ3PuMpzBpYloA9qvY93RY1a
gDKVJxNLKTQkRJsASrGe6lFdFWzrDfUzTqfSla9os9cd+TGsrPPmkVNzuouIBhx0FNIFm7QVJ0EO
71rkF8cYT8i/OfG6TgA0rp21H8FfiSxWNXUf+Gc/axvCQnoGFfzje8NkPdaEdy1P7r3WK/9cGI+u
3sgzKcTaIixAGRG7O4tePXOP9JzBo21GF0Ao1Vqxj9jgNMwvw/zDgpjnqri+NoZDs+3Zgg43tdF6
m1pxaBjE7gCpInSBYXQsRuNNs6V3NNJAI3zKFpvSRL5pWJV7d/uB89ldax4FzUBOIXTIYTUUmfik
KDtk1gcSVUg3Tf6QupDRwN4Br4Zl1izmsOuuVNmLUbV3deuLvTI4AQwInOfA89DqFEhIG/Mz72T5
3iofX+HU+KecgJJI5Bp4nYTciPlX+Qj1J2vzhyZ6nwUd19ogR/bnAWPpBF66oYOacnTKnZUzK+0t
YxWqUn/zmaIv7KyaHhqTNWmts4eJi8w4NKEr90BO+o3TjOVSI6aiyszqAQGiixBo288XOmDg9M7V
qp0HcBDYavdumlQt0mUS64u6PEZtVzDHHr8VubQ/0qxcJ7F2vt0IylL+I8zvIM+JwmJQuB24hBsd
oIy4FUKmEzp3mu9YG2MGIOSd/ozvJ12x12Nag59gTSbMJvC9+4mvkPDaOOwPce5Zx7inqlBNzn3p
AuwqRbi1M2WcHEHQBcurGPmaqnbuPMCgWOVUm2u4218tYQU8aMqTO32OhCxhhh81u3gJ3S46tQUp
ynkJIzoX05sfVNOh0hr8qwmXbyhC/wBvtl1L17f4Y857Qbz20aZIha1Bq8qPMZDxZkDGd4Jfsq2B
/zzd/m0IYvaJ4TzSraoJt1rCODwkIIpGmtWiFw+fujKL91j59nKSTrOEUFQ980xplsLCRHz7W5le
WcdI5vahd0nVnl0knq/lGBsjtBQ5BA2VN97uVjFIw6CDnxzzqZvQuur9tDUtOz7DbECCaEzFxoRe
gek05ESZ+U+orPD/tuk17mT6NIR3aHRdVgOddby9A59gbbduN1Wm+jNoOTjQtnDu2xggxmRhMMzA
wpMerA9rabTfo8mB4NVV9TbmsXKGHnBsM6s6TQZOFgK2XJwJidp75livC51xthY8gJ8Lt2TCfPNz
y3wFAvIOBH5v1tV439ZRfJo0XHtdUDFuJ4i7zCcUmwiRXE8Qk5wz2yEwMppT1aJHH25r3Lo5SK9+
AqczeEe3cdud990HEbcvwsK5m+z04BWlOALB+kJqEApyoipJV4qGu3h0YIALiUkQxbnj9wGDfk+i
XbEyui69f7/9qk6D/sUauzc93CfCmc5lozL4cyh4fj4eYfPYSC+JjsZRG25sQC5XVqREqsr4uRBh
98jd9+5YGL9Lg628DLGJRI5RbkxL5TuMKja5Mp13rOYfjp6PqyoUaIQtG4QlTTKQdh5McvgWWuaw
9Qv40MHgoY4z3T23jXUMSx2SfwFwqLk94GP/0EypdqA1Itt9lkAhMYyXRTS4ZxkyeqoHACF6U+CI
Kvq9COMfZToVBz/CoKiHengRwJswlzSPbBZeBIXR3kfcivkEMU+tBh/MIfajnqg40MHxN6/mKG8q
6BRWkeG4yYp90EIS8lDIPemE3IthONQxgdQ2w/mNdagmyzq6qacT5yfHL6F2R74uiOb2vprJq46B
MN4xxcAmZRqOOfpb89bzBJoOCmTuuFzbZzXlC9zLTn9fA33RI72+GCLsV36HS7dr1M6t2vg9TrVL
b/MAjmR2J+gZtuDnLpboqoeAJ+qKIVG+wWnknkzrOAp2CsVEpo/rdWpzy0jw+uFGBB1WbuqOG6Iv
41mZT1Dn/UThtFEi30UK6Bu0dwZfVhYcirBONlDJDr7TyMeCPmmV+AioR3a625a5NNyrHbwoVkcd
NMX5Ry+tOdPIM8mFTYLtZKTDDklncNJlES8dtiYI3aJzQtrkwgJtv06tqj+zyQpq9pX8QDrDrtsZ
ho3eK6xoAAM2ebML8a4w6yNFrpPPKaN+oou8uyhqqOxcouxjE0do17r+cwyT1O39S5TBhdYh+vZR
3d3x2pxN3RQT3ojwrtK6XUdWhZ4b7ree4olAA2Ik6oHwBtuZ4lNQujFqB6w+MpiO6CvjRyy869AU
wZPVk684lUiP8whYDG6PZlOo9NxbRcu8Y+qveF8B3oAZ25D2gJltlNVJBHa0jwWUAmvkd6WqTpVv
fScdML00uoaurTWf6p5Q6aIfq4dJ85/LzKmXhZvqj0VDcAjwt3iX2tmcitaaSE+dSscHPFDloVaJ
ZJwfjfl/axMhtGRxjKhuqHEJW/yNIvVK3l4IG5VTFqWn1x7jSOWv3NAbG4kP+01xdcsmvau8QmeD
Wc+nTeQ/oD3iOojks4p7fZ0Uj8Ngxw+TcJ5Y96arWzeAsNHCXUaQ2Mim7L6v+SeoYqZVW7QAK4dy
eknJ1IxYv4T4gLvpo1NUU7lzoLah4PXJQEszTDv5/NZl5j+O88CjMxMeAwoL0lTaFxW52Z03dVdU
ruE6iGZouuvW94a88+H+aYyZLjbYOjzII/HZHs6QqQNbxMTkpJdev6HbBfoCPeVxqj2N+6+HGmxO
byoqPyBnZBujcrmauryJtp1dmfSgpMeW8EkRKQZbvbON54l56LpJw+dhaN/k4D6qPsuu9fw0qoOA
MQzCEHd8xBDoH8MQVYcBQHJhmdApWp+v6x+apN/A8jYdEn5Vl7bWsm39F7+oazO/AMhPCx2GBzEp
A6XP0DzS5QWQz4cvkqX9MdCIjywDghQU0lgKxvru9sNPnHVjmf5D3SKInz/wICTevixsa2/01TZK
pn8YdvzW09kOEHzhMCI0OLV/nWcZfcnYXAGzKAem4Ynp+mdjCr1dnTr1GesdphO7u8Sq8Newcof7
v/+05G+fFiGL83gDDZ6jY9j9paUEr2B2DUq2Bb446t2YsJKIkmDIuyOAGgQUQfxYAqwmK9HvnjFp
IYsw5OtcOBAGCibE6VLCZOe6jFNoDv3Fum4Q77J3G9PdKo1ViYknH/Ng99GT6faU1jUtQueFm6AW
1nvlsCdSszkBnhoAFtf8pwnX729xjuWYPcwMe43fYjnIQY8GNiGohuYibRp4+ACZZFajXCDSbZ41
RKRzAWjs99cmzK2lJbzonxIwfvueXbKHGLNiYdZRjv/6QStQGVDtPPaIBStcsmcDOL1gFkKwfaj4
RLXDOg+DEaH1MQrd+uKQuQczJy82hktOQefo065V8HppA41VgFHzIpwqv3hRqLZ/f1X8NhTEBWxa
vF6F99qcg0n/OmggB4hmwiQOI6h0kri1qMNshVsixFX08BNqe3s4RBMIbo3J9op41/JgsZcMlF1+
TCPx7l0eZv/0wn6dDM4vzLYZU5lyDjn6NTVickdDyzhFibZKk1OT6qfcaLOL39flbJZ9Qir3vdUN
Gr4MtGVSRea+bYidTB3TPwtH5v/wtTLE/2VqYQiD4AXHUib4MGH+GrzAhiuza0/nVItqBQJ6+3PG
4IKeB/pOLl1/KHUc6r5Zi/dGFd+BO3VPdZu2e8KeMzwPeNl8BnCiiA6NkSQHLaiByblWu5sGkmqt
JHvIoh7iOn69JLHaCvUU6daTcF+CLDnEbT7h066ne3Chn2Ftx4dyUE8Aheq7JvXTu9sI3P7S+UOO
zZ1kCNak8+xHM3elYm/Jxtq+REEc7W638a3RIqwGKZ/FvTz5LN1vtefPmjhUergNQ616cBr3nc/2
MWkYy+a619NrHlUG4R6Np3mNbffuNmmopiZ5MNSbWP+cbk8s27DGFPrV78W4TpqeQnVu8Qbd+lYR
grOQViOfwyy+z4up3nuZK06e6oD4lxuh1+bFmH/kBl31H71oF8g9RZuFPww1bTE0DLArEIUg8lHe
tyFks8J2hu8mOhK6ss++A0krMqwVhFCHx9yPm7sOodvCdpEvTXg1R6LuX/nQERJishPN4+2tCPyV
nfKMg21wuOkWPUUYWBbafqs4qsYtHmXn/Ug8aNHEVeb7TMsRbLnYakQyay47CwUzK+JNYuqkKQ7R
e0lb9NlIHY6tA7aF9enSjIx8Pag+PVdu9Wgn5fjVJIJrQWnqvnoDoZ5+lQ7XngBgMEFZ84DPVw70
xJLx/Vr61fjmjxE4yUGPN2JCMUMAfPYwDj6l21yT6yq7Qk368CUxREEsmBZxfxsU/lQMbbVO5iKo
dcC55E5/kvhazmatjjIJyqPjP7apNtw7TTKcDFwK7Hjc6tQ0rQldEXGR1OH5zgVAHDvplUXQz8uG
UMYNO1z5PM/BT7jd2Pnbc9x44H6J85CKTP/uFnrB7QpDdCBjYjGlsj9UITbcgi+PHAHMdd7EbWyP
/d6soktm1RXZHuybXUAocrTMVenkXCqB3LhGA+Q5Z6C9NMvqeymU8QwTgaTOf/+uSWeAbVQXSw2Z
/D0AThrEbnBeVN1yYxhqEWKD2d3+ETFHxUd93nChjg9xLfp1n+SfLOQd7CGhT/6kfLx17j1N7wE5
JiUnY+IV+TCQEURibkwz/+oS8LNCHwL3TJJaAZK23wclHouptaa7KoVS9PNwnVAarAlkfI2lmR1H
FRAwjNADdR74gKBPuAH1dL4/IedYk7WG3dS9WkV/GQA23gNfJ0ErMj5wY6inIKFzLuBNrukbtkmT
WE9p5/GodfWPMrKuNP7mxceYQ2sYvtq+NZwsVAqjPopHPHf1vsMxF6wgw65DjP6nCddZN18CVQ/x
wiHgddrBwbwqCU3WyZqxWOh0ebhh7WXuxdNhgKoFHNl5/+NKKJ32MoFBXubI3Xkn0KCNWB2L+bv1
8NTLwjrlbo9kUhPnJlLpPU+dlB0Ajl09AkWagGTYRsaEPEUkzWPgE76mYYddTWb/AOAwZ3vPjxow
1dmnXWZVmBh7AakUxgWmcLt7GsbIoUGdk+jnZ6iWMsGVdWFts9b/AaIXc1WhGXtdbSyaTzjPdOag
eYGUzzWE3XBM9INCgaJ1G6FF9eb26tG8XaMyT3e332XqEnvukhR0RW20jwhQ3ZqGM7wosLPFZBqr
21E79R526Ur39+g35KFzYKNPNrNX1P+JHEZqVaFvKquqD7f2OHWYtLakFv08rYOREIxMlvdBg4m/
rY3t7R+vldK2Lt/2opSEVEuRbqc8OoZz2QDD7EFYkXmwkbtz8zQRhBSYTRoLSBGbE8eWh6sOG6gS
WIyaJgX5wXJt5Y72uGVhsRbAQS5m3XG7+9ZXa2qMZ2y26WWcnK+T48wWW5SqzNids8E9cpa6BiFj
1lqOY0mgljd5R6tq9XWEzmKVeEW+B6eX7RoC25aSGcnKqP3iFMRWvWqyFlVuMqCEI11ko5F8AXpC
RY9Z7tCG3Aj7t0p9nuaEidTuo0ZOW9ZLxXvhcKZNFVJHdxiyI2jObWwN3AllgwymoaZmPyCfhC4P
HuXXtnSs7GDq8jhiSfuSmcxqMNkR0QFVQ8tRj2hd/FUw315DntK2SRG/WL1nrFXsylUGQmyLjz9Z
ZWxVj4zc725FUtBH+i40SmNX9zU+y2k64ZSNtybP2I1fFOpBQqcnq6D/LunWH3Jfb9aVTaNtJmRc
e8oTDwYjwA2OrfKEiz4h6Yd9k0yRO7ssP5NRJd+1EaqolQ/+7jbZqOUMaJqfnG7Rvhl2Py0cQOZk
AMnutRNvfjlchnpWvnbpNxiF42cyXMeuu0KRar5q0XQhOj0rWAGKEi+zdjskZMkC3Ayz+h2TAsWI
Xmf3FdpRK7PjpVUIFmHTYC8x+7hvpP4+jruoHLxHoyBxq/BDY9qNpX13e1Ut7/uoRyQHoAwEgahV
Jyrx/BgZBW+5F98dEz9+jVDpWNO45URybVTbtccuFP7R6ebIxtZZ13blP40NQnueAdN7FvlXWGw6
Hs4HE+jNlp0DYAzXU6B1AmdNHnprheE3DNQ7wb3yMPIg5jFBqswmmZ9jRtI127REkx517x6ZdK8C
gtUI92qd9bqOLcB3dmABGE5ZRJGkEWEleg4PQZT914mjkMGqHmyNDDHUcvovvs5jOW6lTaJPhAi4
gtm292wakZQ2CMqh4IGCLTz9HLTGxSxmwyDv/Y3EBsrkl3mSqUwLvK9rrPb5MdChuuWYB8mpaQFu
m2MFuM/B5rHuFDxiK6RAIxvdv/mQXTubmBJk73IHdWdpqySBM5IDvXh2Ud0g/BbHxDbj/sjrUNDX
zf1F4dMD28FfBQ8B5faxAexlWd1is1pr2TPc5LAKmnOST5quv6cS6yuf8H4c5+ojqWJ5GXkxV21s
w+73dPaCffljyrPhuy4yuQa8J99sf2zWTjV9Eyb6mNuE8rWqo+a58faG8Te2TABwJQdShqX+xq3J
ZcxmNR7g21A5tUgmKfY2rwQGov36e15TskK/ennq2sB3tsXSJQRU+F5GGUMgtbDyWO+OQwHIobTO
Y27TvrGMxgoKZYFG54KqABaTfvmj9WGHUJd/GJQknXoxTlcJpFH5RvVmCxzxw9jgJ1f/nCOWo7Ee
z1519S1QIXE4jMdSgqPfZD7O26xB/HDN7PvMoWHHKY3UkvKzfbqcauqeJ8vsm8v/f+0CNLw4G/73
hJfbBDcJlykZly+gV/9HvLBdfJWu1Zm01FUcX2k9npYrNQesrHXBaC8a10AicG9YWp89S0Bu0s6R
lUyfr+0kehzmdfM+9+B+R38k+VNQkDfKybyM/qeZ0vem2yL+6ijNlJhkJ2u+TIMamg0d7iDJPW8H
t7o7B4WZQKYjca8CjzDb8mNuD//5L7jQE1+3uvd+4XtmvVUcPWCjF7dvjF0XFu6TX3AUTTo7Y+pQ
NKuqzd/qyV9QGbJ8G5sQDJNcG6bjU8zC/mAtX5B19Xby4auGHhMq7jwNuaJwuNsF0dXRjepXr5A/
iJL/iUS2WD04obq50zw7WpqLv2dHKq26/s8XGOa4rLDQ7odF4nLCedx1hEo6mPxbvzy6JFV+hRQg
rCca7p2sy44RWsK69QMX5gRQSOyG+3goARsuAzVhBOHB1NTHZ2AygPhMZ1At2fGh2pT8jZKY9Zuy
9wEfekvHm99bbxU5zL0R6bu1tLE8HkJM0/ZaDahoJVjVImuj2+OL4cj2mpCcH02S7GaOdvU/vx6m
WF9wZ9XhsQKIRl4ajudHEDHEG0L9g/gtMcRlY/BivXZkReSqbt9CqEl3N10bv4Qy6fe0o2opYpjO
dkmgwuihx1b4VQ4PKY+pFEr/dC1ACJ7rzvkDjHK+a5n+yka2qJ7SiCc/nOS/sRB6+I1J33Lxnt6r
oiKxiOX7oRHMEx5PmfbPNHpM2zGs4YAtOmzkK3Xy1XQQzmXIXeNHO/hA3fMs2rgaVy4siTc/9RcG
fPIppqA+mhXDYUaa6KjhsLTAR9AH0+ajV5N/laPPc1MQWiOv6h+NIpkPaUgS8vFx5b+huJT/1D0S
mBrigjY3rZVSPoUme22XWXrV63gnK9N9pQXSRuUIs1vQU9+0TMq4UW8815AgTjRTfGna30pR0ZKW
Rv2RUcLPaeqyk7TH9mk2WTrDcqYczGi36dBnz6jvs0bfJWCoKbrt9yGNJ1urAZzGN5izC/FrYIkE
2/CfZ2MNiu7fhUqOLlg14ZrsTrmfPKXL/0eSD8aJBfHqhN6f0MvHD9NLjmWVHf/NkrNxHl/rwPuc
kwkzl7T+5soxL16s8FOYWIGJ4/qr0qSdqpvC8ZzFpnFQy3cMuYwDtBqyNJlNj4ZZBOdBy2HHmp3d
QhUceqvJtrYxt2dTkIqASSleOc3WgJvoJNlUSjzrZHI+RKe+YRrXbG+W2Asjes2MyPgwp+jTz4zX
UBbzDyWc80T9ybdozKxTknCDVpl5aBi1vNEWxiSBU8ZTBDv1bmgBNkx9m7FO/SHdSL8NvV4USVI1
2SXBH8szlkqIq115yX2a2vDNUJvQh5c2K7BcYweOa8T4e6rRFxnapvKlT83gINLShfAbkvM30alx
7G0NEcN+Uho8hhNaJy/MKzoS3HE9BhH9eh5tHQ5q58aJwmSXZYOH8l8Eu5aekS1+QfTFvIEi1A8O
BqLDw4VRDA5nxhLfteu23qnqfG8vXNgy/rKL52qXlz+pVtryOWjqZlusf974noIHiFZqJHnIkfLe
0xK0fcjpvd9Yh7lgkBQtfA6R6Xs4i+mOLNFBI4nORpJ+1ZPqXqjnbC9zKV5Ulvf7NqP8tDeNgJvm
bC+ZmGWzbZsWEtVySWp5x66P7xLbpt3btf6dKJypsW/gy2L2D3hAcbjtQBbf+9mP7/k0M1agV2b9
+DFxXCjzVTksPRLgOTqNdjl2b+7ynJjGVBIqdqGv6GDgjhvKA4fW5q5rBILM1Eep/O6tcsRP3cAq
8II2ejbpJ2uE0ZCxdkpuAbU6qhKrbNVivTCRImgzXvrLD+g46S3pe1ybKvusvC6+MtJPmHn0xHRb
Kj27ceu4Sf1hy2Znk/PE4R0FN1kkVDwweH2LmIfXdfrtsbk/vgSaEXfjX/lDyOvgt8ObjAlqGEnB
yMgOP7jQ5Ef9OMB5jgsrRuF8cONkr3vsfdk4bfuGqfpkyWbb+QD0em7sF4GstqGux9yA43VohSDg
cLIH0r0h0etEWJgVCA4+9/lcUbfCwPXhxomrV7s16itH1fXoSP1S6jg9kX5adeEUUMfDkVe7ckLI
iOMXS3+oyKbG3hjjjR1gyvHS+IKBSm9LM8i3wZTBFkmm6BBkc/5kSWNjtQPUZpjKG+FVvOoBYWNv
hjvWtnkEV7vKXnzD8rfV0qEB9gE3h9DGbYhzCNEutrK0lvYN3ay7uFQ7EORgvBt08xfn95Uawva7
8kDIzgAHp0oApRBmfU6xukDUqbzfFnAAtj0QMaZDihSTG7Coqynr5JNNuNzAPZYnyk7ST1fYOzdl
hmCq6PwQmCZaVDjQ6YiGhiCmq1ESOhuhaKRcQEGTMJbwiua7jeyxjZuXppqKDYVdBNmyTpyGrFw/
5j59oZ1tkpJPJj+z1YYVfMvqnNqvzJjXAP5+ttaM38P2jGbnLF0t4+LHdTPzr50nzambxlMosvHG
rtQ9BZhOmjD2robdvxMtsKlUa8mAj5b9VFAnBPqXtWVtThB1R+oNt5OpGb5jXN79u59T64wLqms3
7kjGdhBjeNK2fB0eb/DIeYb8DYhI9l21J4kzg17jOxw2vIKqE2cpu7PHje1jKiAU91LvKDMjtBoV
4VXOcF+oqhDNbqIY5Y6PZ1/b8XC1rdC7hfOMohTbNx1mn/Zy0OZQNh/9Un448MFroo6wSDK1tRI3
fU6Ww7BvdBnHZ/FtGDtj0xBjfnl8aYFsOa5p3R8/dY3nsua3n40paTixlNzS1gOcJGR+QbensHb/
fi4BZD+1dv+jGlXHyaH9YDOIfIaGXciIGIM89+Yn/ErG0+O7pomMzVTKkcGqknSjcHFwhSNex4Bj
AbDm+QyGUVAhObcEmo3PaijjddElRkR8M9NXb6J+M0nW5vK3teOyeolD+W+v5z1iyDB18QrKxqau
x4Dn+79GhY8d2dPx2qrYoRhwPo4HTYStaZr0i5W3xd3WOaai6j46kXPJejt69qPIv1vNa19S8xNP
4Dz1sroo6LGI17I45WxbMEqJM9OYVp1s4Gqrx2+wXBJnVu3RnRxQGFJFf7qcW0nK2zxpQ7/41Zzd
LCPe/TPLdYJkca7T19brsTzMtA64LewcqwTr5ZDy3MUqEc9+2InnyUaO9afQ5QZkhcdsqOMdZo1V
UUWSaCO5txmDys0twOPmabgdzYZay97IruSebGCfKT3XQ/vcTVTMCo8TqemX4hUOzMmMAlaxeai5
m+sf6TL1f3yRpXNOux7la3YkelLs7VvbWQ+h3zyDEZtXCJHudfiwrKp+twLIgl05PsVtvvecXr6O
y4UQGHjK7jOHT40bBk9NaBCiCJi8tBEdMouXRyzbbIb0yjGvS3Zx2FsgQfli15U6OLameHrWp366
VW3ccB6aa+z2UQeS7qEr9YCgNsk3vKzdSQRmCj+7YRnIQI5sFf+OfnZxc31DH/7J1ovSSYiyu8i/
U+v35x5S/9lrjADrg/jZ4zw9K0u4Z9gTq5r44fNgEeOj+D3RIWTSkFHRKM6PL21qf4kxqFkt7QJi
Z5MjeXIGfDyANIz1QIpBC0gvYCWpeJiwd0uqkYR7SHv20NoQzUsRUI3lD9QSOJm3TsD43GZK0G+P
7+BZ7BLOTahhE5zbZTF4fLE8hDnmJoQT/eErBRp2HfthvA1t/z3s5vy1YbPieNO9+GQxm8bPnnLl
7XxyoycdJ7//+SyziUt+tJxO8LsU22wq5g1lhAx7W1/vMrtG1FAe2cfSTrfTEI7blCazN2b38tzb
sJLN8ouggfu5HK3WPSGANTA3azOm6D82XWV7rSJW8HL6hNsaLKDz+ck3Csi3TjFiWeRfJjoS60Fy
MYsUSAI518NHZFgmVXWzfXr8iOXpHLcKUblGiSTRMr3wUZ7TZcg9x5mByjJnG6fB6h4Pbg8YpPso
ya29DXR0HUYJ6N0XhfNOUOPSUR20S/OS88e6oc6belwCyhhMwfCP6be6Cv0f4cAEt0ucFHxL3D72
0XNHn8qqWcSRZVvlRzwSjx+zXvoHalj3kFJp0056H5p1RnLUT6zblJfD8zwOP6POS7YFdz0687Ly
XqtC7qg2cNaPHwPHeU1cUV8bE+OX7rkMW5yH3yBd8FQNsASAl+IndKTcFotxxqZ5Enl3volF3Kkb
t9xnTLGGFP5flGj3ZcoL9wW3wCclR+Xl8Y/aORabAe/mKukLOAXL30WJsTnnJRnjx48VcWB82SRa
QzrWgHY130O3w580GzixZxxM0pwgtISotqrgboZPrEIsWTlM79+ijqgfmytEC35Kijl7QwAPJ0pc
fbfby3DmzUBNeorL5FfIwBw7BQ9oWwOMpuzsNuv57LfUFKTwLr0u+UP/y/DiBQyswX1G56pQJ1LM
8rUx00Mbzodi0n90plLUl0WlS6wRqg7HDtbFztrbJuvCY+GOZ7YfuG7BikDigodmE0kaIS4casp/
g8x8HsRlSvHoLMt1n+jPJm/qbTVK94Ckpz8n+Bla1Oo2xvGboHTs6nEBX3Ndh3/gTd1K93p4qpRW
XOQBELYpV9bqkeZsZLHNNTtGZ9rJZxxPT7k2soM1QiTnQEepOOEkOsmyljKU4dIUpf7Wt+AUhAyY
7Nhq/TjIIPSpZ07e5RP1EuumLWEXBhr2yrLWEmTg1irybtt3G2ohESv++4vDUGNdW1+i7+CqLZIe
7+9+pmLnm8r78TKF/sIoS4xnz+d/1ILY+PAaxxzH2Nl2yVha32f0qY30/PFkdq335o4DpDNrq3i0
5MqnU494Tf3XofDQTL321c7au0eYFGhlLZ+Txh0OdQE2JCXABnBgelFMmLdtOlP0ubwQ+fKljfvm
6jLA6Z143zXw0GfPc+6eLNw7rk2JP9tfRVoWR5c99rOaeLrm5vhvL03Iv2WRrq79yFVo1YJbXttO
+4vcODH4XprFurIQJyhWmMAEfySLU87rmuwyySDYVhXAJ+3l1qXQjHkaJ/qcuCZDACjzu0homRij
7olYNWatJKdrsMWNXntgyoP8WRZ1t/eNRp0FLeurh9QEYCMGedKjLzfomV3qRefSwn3DEco5PoYD
PqaNDRWleHnKWh/9cN6RAStXjZjCP9euhTwbDKrZeanvX0zzyR/t9GVBlRe9Nbxx9jZfwOEd4jgA
v7cszNqPjPVIe8WBUpA1+SXz8jiswl3yD9EYPCM+Auyxk+JKKr/+4PfF5BV6BPGy8M6j2G/gfWfn
f0qFCTfxmd7oeTWxH0GPXo6RgkcNWr8a0Z91Wpzjwr+4rm6uXN2jZzu2yrszjnCQjRLVgn7mx0ze
oe73ENXdc1HVuBogln7Bxj5WPTNvWjrrdekOoC3q/tmZcWwb4KkHr3DWqIHuPc+mQ9E32TWFGXp3
bNgCwzzdMPN+ln0wng2qI5+bqPTpfSPcLaL24JXkk8Llnw8ewgMDpOPjP/X4RyCcgbPEzNzZtnos
yRO338lyX7rwKY5CJu0uinWcNzfFXH2PMxlG0mLcf5yfEo/8hQXtIKu9Husd4/LR5LxVacdY/7u0
L/L7Yxjj6t69LcviisMny5Q/15u50OaHb4vvc1oxkLEydRMxCfFyVtW1wL+4nTGbbx9qa5+SNYhQ
v3nN1lbYe7uIKFG7hPympmEGXPLE0eyuGQQ2goy3T5HKkNFVzqn0YZmXQycPFNr/iFoHrqz2YB1L
Jzo26F1gkBFeRJdzTvSSX9o10peoNIILub57h0nzNKlmvKoRuyQq8I7f7FeZ4zVKaTDfPAIyXV0/
PbyPhgkTY7TcCm8jh2ESZPpmYn1mNyriE8ceghBe/8zt6K/MmKNEmDj3tl3/mjPLeqKM4KcyEGb8
2pI/3VIzX2NvZPb+XnL2XJeRTw4kI1FIgWW5soRiO0mQeFHuQsBxUhtXVO3IQ3j5qvphoB+YZAht
fqdCaDRz8XPwtNilmfXijtCmKsl8p/OY/Wl5QSHaRRBzD2EokX+simynOUEGxyNexpBBg0p+YobM
QvfJDIDahPgrZ8dMSRpkaoeCfw8dPko0eHj8q7pVWxsy+6Hgdr8eRC3g38N7DUMyNi47RQQe/3XQ
ROprg6iAsOty/2AgJQBtQwpqJ5HlhB1oc3BlPq61ac+70si5pCVfICLFHtf5s/LUTBqIhL0emHnY
JvP/ijYfjqQYZ2YWdKnO0aAxwgcvwbEr6HDqOuOTeQY+h8A+JGQhj5BEmd5QEGtnYbcxubrDLdgw
YI7XjgH2tOFMOY0DM1yH4m+7rLYg8U5trtAUy/y3VXO+mrNvCtTmxkEA3mK8gflk/ZIjVM7Ztg9i
oodpHBp463WbMQrptz3ljY1ZT3fkprU9d98YtX6qqfyRTOvCSA2KiMuWnKWFfDj8aqM/lDM/R0kP
gWgslktGw2WS9gXLKk5x++SZUbWLchoaoj4sj9285Awig74AIf7Q/Al5Ot00Wh4U9jd0kvJWJMEq
zz+7cYp2XYJAEiepjy0/E4ispIxnQ//NDLcG6OrbG0R7JG06QXtlTmfPeKFWjVCoRaanbMqMdTZo
QE9BLWqpiufgmEGujvuXwPb7qy+5CeIbqtaTYsgyaSilIdb7cyvgrTOrAMHbJN8Wnf0C96ve9EwJ
qNKm5N47l4Zk+BLg9KhDdN4hBNw5JwqRf5yLvc1zlifR1mtCNMKBVcYcbRqX8XY4mX3ElzQF9CBB
QnseEpf2XPMXLJdfpaGA1juclShDSrYZ57B5BhuVMP73TUhrkU+S2KF4tDA8xr8ASIIX1aYUuyjj
KzWLLb44bueR/1V5hbtBbwN22nBB7Dlwja3+HdK9tSV1Za1i/Azk09CrJG0qm9TFA+7H2T5OzMUe
GfgnbzrMIjyrLsRVMvvZMfanb3ledofJ4xRbsTXgpahDQiSlDeJ6Rr+Li/FC3Yy1z3P9J8qilc7R
G8lQrGNbIG4agNbmyD1bPZuxJ9zxWh5jA5p0aJRyx2MDAV0M/T0S/TGQi2u8IM83EFfzJUxC5oiA
r1JGx/SuhTvUr1cSLfkFYvy+M/qGoxOTGZuQUT9TxAErxlxbHGU2sNHxIANhzuprZgM860qM5rrN
jk0pWDqxVliN8Uov4mUME0rI2lMLH4asn6jBZuUvHX9hfKasDHaj4hV65AFo5pNZhf3JKY74URDR
ia2m5OjbziO/QLF18LuyQKJQjc4atPR6zQ2/sdFz9c5CmZpN8VsEst2RnmpXGjmTlcpBYvQGZ216
QH8Nozlkkf/KCRC6pVn/qjwPX+aImcX21N3q6eS2QJhkGE46I79hGvwRmOMSpUnufUFLRlRGfJwG
kxQrv8/4DEN3FfpxzjyJ/sm5+B02wbxzg5eyplXSnWVx6AF3Tz07K4OStm/OfS3WueevdSmbYzE5
RNMKbuQDtPLKSWEgdfGrQeILY2T6rlsskUMMv095NKwpRhwLHu0DZ7z/JPjMZwwsYy+yC594uacR
5G89DdDLoWxz4KGhhOrYYxgQlU2boYHtvydCmsI1BDBdTzhQHYodvcx5lTScrF0LlQLnxIaJfr8O
BY15XQ/6BvuGQ4T8J6LPdc4rCgilh8eUwm8YKHg5xrI+GAHueRFxBi1luy81r+scvkiJYGeOJyiP
6krAl4bBLn9izTL3Lh+QbYMeMufxt03ogjtbm23cyf6TM5TepBnOzApqnS0w9iFK07AmrY7uZxCB
HljEbdf8jPyabkQQ5RsiErQlMndduQGt8pYO8/UoGdhwNQUzR50kNt1xb+aoXBXToE1BUHNV+wbx
zIHBfxQPwwpAbbxuXGqdo2ik25gmDLQ+1Ni4nJ2NX3dUsPASRG7JUlrtgg2UGnnwjGJgK+FSr8fW
2uUNymecHlRAkfoQCebRVGkkFTVxBeYlHDSUgSSJdyXk1sR/jRZvQKQ5tscsSABtbLVzaubhC8Gu
yOet29D8EKef5tIQrWxrzw4I1R+f2muiuu/E8558x/sUIn7HRl0/hdC9W2woUJ6o4pOQL7zpGbfS
d5PB74pZ4E/HEMm6jTm+uiI7ytgTz+nwNbBYbVSlvqieBqNMm5Uko7itk+FXOdqYj5yJPbZfxh7W
/JbEyBl0FGxFUL4Umg4IRfIXxRr6Gbg9N8LmCvrNPniqffd94jMOBI8peppzl6rPnJmy61HoQ03R
vEKCTzZpRylR6v52Bg4YnJGjjZy7s+UkTLkyNlk2ElhsPY6WPjb+CBWQ6IysG+7EchcbN8U1+EBY
CdRo/M5f++za5rSrU64uM6Ioql0/c4UbS1XyESX2BtkuXFvWd49XFD+YxQ6NBcBuGJlw5iDoOQnA
IZQDmhljBELDYhU59LY2DfubblFC4qmD2ARCvUvTn1iycPsayWWKwi/sPLj2PGj0YahOTdZeioEF
tc1jnCtfIuEQF3i+4rL+K/DVB0/+K9P9fGvhKcFYKkmjjKZ7V3lHlSzntIJ4Hg5B0qS6+zFywtoH
3CTRJdlGsUU5wxjhb0zuXjAM66iuabWL6T1lFA8OSTt8lFFhAZEKsQQ1b/UcIwoZ5XZyxN3KxjMg
z/ytLNtqxzEVs3jwhcVpK1vat00YgZ3kqeYWY0An4hF7JRbrr7HYGaephiaWAayyvNzmJJ7B3sK/
hZ+p99ayzbt10NKGYqQc90VQo+dX8yYtpgyqMUNKqg3tb4p+gbyuj4H2fw8KnN44DcBwmRCrftza
Jp7JMejtw4iySPKwuxDxjjQiXxR6H13PRg6amQK1kNpQiE5O3hgfYni33ardhI75jGndgnrFH8Xj
efA5FMiKMwRpx3eACh4pyBpab0PeEzYJ91Q5jCCf5KfFhpuk1UlrzlouEWlO71s7S4FrAqPK4YTu
gPqt68jgiTQUqqqZ1zdDH5MWmJlb5UTLI9ZFzn4yaQh32BVbZhdgP9XA5hmZLi+Cy25eJC7PeBs+
u/GS9M3tPVPiH4smlEfjr9qnL4786DTYNJdyUeTqlxK5HzmLmwZRtwaYK3mt5qpoiuGyk2fbKU9/
5SYezIqCRfKJwW4cYVcx77JXqSefXWeKKTW6MZKgnaxE8qOECCG/aE/cmAA8jwOp79r/ispWIGaw
mArdcDJa6POlelZ2/J6XgOxs45est3AhYRlaW7Mt2VnpRiMzceiG4aOmSXiPDM7RC1aWbglVYzmA
E9qoVx3aOY1SyRqMsb1xQzhhhrM8LIF38sblRJ2H7ZkzsOFSiTqW7OppzLWeT0qvC5OmJT+qN27a
velyMPcW5EJiEcYOi7G/mngccEAc1DxNS30Qb4BydgzbsqPX0bKS/O6E9g+N5e/dZrA20h7Itsy8
SxZEsEPTdcelxmajU5aCaqaTrLO2VRJyQkrPQ3lKIx8wIRk3ZpPNrcXOjnohdmFnO7uppGasc+0z
kwSEzyzZFAIhSpn9ui+z/DARsplhb5oyfDHpc6W71CYGq8ajEzWfgAQQwhyiAr7t09MB/3QmAO6n
7SkwfLGx4MWmiBEZPiss+qp77cRSNVE6Ajpo9yMPS+NlYoaWwM3w/J9l0YbfTR8TU5cUyaoXHXeX
rl9HhRJ7N4+XmmIqUQM6X6iv3hQJ45c4ormoEBF9bIllbyJizaupnMZVW5rZPjPOoCejU+Yk4bo0
sGvRDIMzF+6ER3ls5FEPNllgbM1IbnM8eLYuUZixKLnFsKdGlYN2GG5pGZU7j0LZNbm3U19B2gwU
DWRAa+6Vj82kGT36munjwGpYbCpiaMP0EUs3W4WFHLYFK6sEN7It6ukrbG36kNNQ7ZPwDwctuS8m
/47kv+rygbFJRddvCpR6lwbWvWVR3gdM0lGDjW0thhO/7qvMfBirffQcTDgQc2VuIK2IDTC2GfcJ
CMNRQp+aMQg1G3InYAN653cdoF3oAO87I6/1hIUJcW1ph5Ac1KE0rUSscMnZxH1nJTxOHcHAp3LM
MvNd5cmBSAE1uGXmrDsP/sBQ43Nc5S0mFEyAIGkp/ktcvOYj6d9Nl6kfjiTgxED0ifJ3CIn0NeMR
xr2BfG8HvI84aOOm/SgJeu64qOCwSRH8COJvW1zGhu6Sgxv166HjotoHBRNDviH3N31JQY0wCo7C
yJoXDDiqoxtB96Jp+MYnOB8G3eBTCL8JTn5H5RSb0Y9++m1/rGHxbJkYC3ip3CHxbDLyySm0dXJD
4IbiR+j+5bljKogv4/fgOO4GBTze2f3eHkt7rzx7Axsnhu05cdknPEOOXyP9Xts2PjeFfrSZlPdG
XxqDUFzrSm6bXRazpAEgiM3SuXRtWW4dVf+pOrjYhIFYHxie+OV3vH0Q+ZL5e8Xawu/MW3kppVLR
8rHZLXtGDLMxUS+GgNqXcJ1jK2QNdE2N9Cn3wJi471MvuiVLuHN890CBWnnthknuFgTXOimss55H
lvQz/sPg4PWGJq4Co1tZMl+3E51ZzRe9jTXrP9IsC0SHauLdkrkb111djud4HnapOb5GtJleZKLf
nVnorTKeLUP+0L7z7JfDjAgps13Upor+G35HiVNY5AxsrNYsanaA56txf2U2bSs1mE7sfc7ZmIdX
U30mLoFrH8MVA08sHmpghG5Eu4BzGBXoki22hzorrYFGUnpnMGcKlgSXgb2+TYCub6I0UUQ1JEaL
snVMOnIbug4aWfqhMPtuOfnKPVzgdNVgC9kpl4MgYewDELZbPsmRUC63Xz+2AR888AKJ2Fs2H2Wf
MwYdQYwVZnvHE4fhq6ggZtp0KsnB34Y0GjLTnn6osnoN+ZMDx8XpNGCFVkKIlfzMk0Jv40O1btvE
Zi7QvZnQBW7kig9MKxPsfRS81VgwhNs5u9IyAa/gGW1cZ9vXgHdh9Oi6mdb4rl4q1OhtM/6cscTS
hECctCjLc9v0h7HvaaZJeaNDuvJwGNGLgPye05EkMB3DTYYaSnj2W6KoTvaNqdtOFpk6cDMb04J/
bvm0F+gM1wMZ1g2qOV7xwjnn3VdaZ/7FUrSrRmoH8f0IUxX1rQwbePQReEqTdnMRn7x+KWIoW5rJ
aqrs3QSD16yh3Dff6759d1W+07nN21Gk/S5o1ZMfVwbHA31kTa33bdID85fWoTKynwxy4xMaswMR
FpvlMLrY5mxjO4s+ee1974TNFsZYSHPq7IN++N5DUjz17vBL5OmfPgeln4Q9F4YJQmdObj1p38Ky
EtscwzMwS/NPPtovyLzlhtvcxF3Kx+Od/vSwT++oau3W+9xFT5ox/2864GMqlgD5R5QMEOPDSfTZ
typFEaryqtlYGTp/qoxok8w9rwC2KsjM+9pLurPf6IO2qFDn4CQOXRneUzqb+kW28vxh2tmxEGQ7
OrEmDIKUkOJccEd/L4WTbWzOhK7bz1ez6A9OIJxVH6KFRwNSExdQxj1mn25U7Vf7aNKKySNCT1P3
ezXMVJt19ie2Okoq5sbcWs6vZEiMg5O8ap8OYD+d3rH3/a5dyX9H4Fly0UloOeT+ar8ASrrWPoZ/
KJ/WWncz9k8d6ptWxHZuTssH2+NkWcucz0gkNiq1Q5DcGX9Oc3vrmKyBECaN0Bkc/0pMtcTNIDQR
q195uT50DHdXyuqeI+wRHJ+DjUip+EIUrskDnE2//LJVfvHr3MXEa137QfxtZZ7hesievL4JETVX
pUSNK6M8WoGnQa5jEged4cdEn0GLC5E75aC438oW4cvn0iGzpkQNiiil0N0+nploiqS8CD+/jsNb
XSZESEejPgwR8zVRCHzs1fzdWxinosDwYQE8Lg3eT1gCZBW3dZA6LBwYyHpl/NGO/T5I2rq5f5Py
IqEY1Ax4LeIINKlArA/nK3fICCMxzwiP9Q8ZqUOc8+YXOM0rkPSIe01j9Ke0XoTZFXMhtKGgyy+m
pb96szZPfVB+IcaYgBtQi0tLg+8ob1jqvonQdA6VSn/YcMiBxU8/B1FSqtDg41Vt/96XhncJ0r3D
a5jCj9mWUx+gHlMF1nY2vhP5gdJIm1K+UHkTWAcKeX4P8O6v1M19ZgzbWFN2jkzcCH3m13yOxlL/
NHzQjHswazda/wdzZ9obN5ad4b8ymC/5EnZ4ebkCmQa69ipVaZds6wuhzdz3nb8+DynbbXkmPZO4
gcRoCK2lWFUs8t5z3vMundKma1MPuF3Q37FIXsOzUpZK4z12JFfutNRDocj+ukyx0GC6pwJop6Sb
xupVZLTupookU8whfghw2dBwhWgHOpdWIvlxMRAMiXpYFqm4DJs0hpSZNutBVieyUC4aJXvWIeXT
x1FF2kR3sOy+dK6KsDBhCx0YaX3wrTq8wGmbYYynldrWNZC1Yk7fLSMksavGaDcluQOybNt9IuGO
IbC8ia1k2GAs/gHnzgHLkq5n21k2EV0ujQ4gSdN9KJXqkxKnROaMEv/3AQiwi5MbT+E2bUV/SsUh
r/DZGQ2EIK0Gl8+ULxVheZPe9Mp2YQ2VMiCMzcEyQmrRysBMAGc/qlPIFiaKwqRZl2mK64oafGhl
cDZEcbsztICCLyTAzo0ntBvv/kub/FLfgpFUMx0/c0vjvLZwwOdctfTzZQTmU0zeA+Sf2dgHLsfM
ffRDt11iRoU8zlWCAw7K110WKptEtzDfyRHRhGK81rLgssQHnAueuEq7u8ECnRMxEBjd5DfoTknr
az6hZMiOcErvyeiue+Ge+tQ9JWV/42Vwi8zCvWG8QeOnPQY9+HtElIdsH/GxBp9yyY9pPrZCpZlH
RRr7Ad1A7RHsZw/9wgqq6Ji1BVzONgpXWMCwvdLtsl4Pr4UrVqoWymMDO9voywdBPOIayC5cJSFG
bq1wX9IyqM66kDPljLixRCVTg0BN46OI3ejtC6d4UTPyWXuDO26bxHvO7HCq+fwXUgfirR6QYNNo
5CfotgXVgRo5LZhBllM7xyizM8rdmFd88lGyjSQ9P1RATGGfSgl3rzTY5AVEUFe9NDU1XaaZ9hA2
rz0gACliqjhVzcBmavnGArLxUy/bz0FCwyMHSKfpy+BVEANIRMf8wvwYOjTckSgWnaR9aGP5kPrS
xp/O3YuCMZOReqCK4LD5QBUYhdtMISoUnaLG3YRvHpSNddDp/k6DbIFiKVxDa22mbOTbsiVlsbFp
x71UXbWkTSy8NtzIpq/AgTt1l0/xMSMiXBVWAOErQIjcpJ3OPgefRlkhidds+mJI2fYugi6UjzUJ
yqV8rZk2OEI+9bSWi1Gt1hTw8UUDRsq4ggAHMXr7NleBuiAD0XJJfwlSBUpPXnZZSoM0OgMSenov
pXevKyxqYfEBf1DkT1qLnr5N7oiOY8NXJN1eo8G3t0mMGvLmYKnhKwnu8YEEqkc6u3ubrKE9lFlM
D9rqunLsYlsCZAeq0Jeyt8EndYCh9nHQW2QTrOhG3N91Axwl7dU36hfOuVhZIXB4SEj5Qw6XWevd
KTuxIlUir7ZOHxpXsZ6uFH/cBA0eFmNOoDNcrrYiJZAX+mBYDC+k4XxwWK7KYGq3oWhpyuewh4NT
5weUOw3rwDRSMKtyD/r2yc4BmQ2NvrgphnXbc+GpNGEqaKBvNPrGMqmRWCoJwVtFhX6SBmWBHiO3
HAGHNvS4D8TV4hNXPwSp169hBwKBGJiOuT39NeUdxnpeaG+Y/7LTYAKELckaf9NsVRkZW0frMkxU
9GMUkl44FFqwIh9lpduAJO1AZ+X4+s3otPHBFv2HxvaDKUf8AJ4Wr4oEEkfRgp5b5qZyB/NUMtw6
A+pZkXEarIUQMOWqLVmr+QknLqZjzWr0YVNbMQyyoiKauiXPITP8mGBkkBPskg6QLRamGjN76wmp
dA0EWS45zTTxS5V6V+sbutUQjwanteEMjHizIcvYKyVXfUVKEUQBQAJHmgBhDHKXVpedCwlUQE3U
L2vNP0XofNayfdKko08MugTFk4hWXgYIb+YDnZDwrwtT2zLZdTdtgXKhpmQM1ETQ1VdbPUuMZaRF
U8rxh9zvMNOD5y0lxGYkk3vmHugmxkmJat6kpZ4tDTve42uFJHKJs1+xxDLwtYET73SfXLoLR7WS
vUjMG83PHKgYpODUFB+VizybYUH+VNDiD8HHWi070slxlVdqLkSP5URtKU5bGzqH0hEnwklPfJ0N
AJeEhSvg97tI6l2SI1CCUpc2Gch6NwpMJbpsoPmi+MQkhKdjNWCS1i4i5nJLbI2ABWqfI9p0bNUg
r0BGYNqZHo1z8yGBPpkZbnRdZvGuM+pmrZCFvRxye98DANDIO5RqmGGxpEXbJn7IR67K0NU+eYZM
Ds6EDU4wilkOKDu6ggDy0JZMSJFf5ZoKoJedcPBBEoEf7Mq2ogXNbrGy8AFbcd73dqoEyCxJtvFJ
vGorQ1syCV80Jc6hNa0UgTcgbeCAfh/FSxtfl/WQcSTL4hwgIDFY74xrBa0v2ak6y9B5anpQg1SA
8hpmSxCOKEnr/jlx437nJE2+1DOm+ZX+AeIFnE2riU6ANzhtyIybLCmyZc1gLqnByTuzJBbdSJ9D
FOhqYZMV1A3YS8FpbQI+fHuaGsEQSE/wyFeFHAr+OkpB7dDy00h7/NK4apzgQzfxk3X7atSUDBHc
FnbUlePp7pUZSybZxNiYkX2semWZqUZ2ZhrKZAhWfI6djuA63hLVw5icJTjaJF4KJOwojx5Gp9sC
c6WFgywYVSTQc0uIrOG516qGNZ/AsKwfCoX63wpAg1w2B0NQQBBaMZQORYRqHZhrZgtIf4vRiZp9
h5sLKd3mofSIgmnHKbE6eerxC1i7uL3TCKkV7rok2iouuCaSkwSqO7m7yFWpk/GbKNFa4ldTt5p9
bAiZX1KtwLcobyHgnJE/aJJGjE0YhofWLsMijOvGPpDHOhm1DAsnzK7ywjdXSkqp7dXag6khIQ+v
iRJRNpQ4xoZVblG2OOA2Ul31fT5uJgqcPdh37MfZHpkUDgwFUTc4O5yNrAiypggWntHvgyDatsPw
SisXL0aTq5buRFGq/uikA8HHwlwXLdm+JT1I2xrVOmEPrlFFHYZWnDtVTkB4m97KwjxJaY/nZYfl
lOd00RIMcp+EPpboypAsKUywGwL38Gp53RDyBb3DiDYwA+qlYZ0Vuj8sYBiuzVTqB7SL3Ap95K7t
ric6rHtSG4LwIHhncJjMCyBH6k0wg1XSi9WaefZ4HBm0jVEiidzh5JY4qtRmKHfjXZyqDx2KoBt3
koj00ZPvxMkFxmfnZfTcx90lUEV7zE0gJEzuEUkRqathRLyBfHPIMM7eFIalg5n7H0Nsb5gYfuqw
xIRiWyEDR2K7ho75mYGaAeDhX+hG727NWnq41Yg74sdPUZichHRzGJyqsoLXfOUh/AnCoDzTE7DS
WBX3bacubbKalmndvjZBlWyghihsEryp6hO+MzBSJHzqtnxIIyY9FWv0aHIJBzFNuoN9s8e9tCsm
VqM5SggLgNWEf601YugrYkHpJahLopQ+wM3jpY+IQUsM2DgtoY4ZAi7PMzK8Bsdb1/Mx58VSEf9Z
v1axu81BJG0kO7oHPANjb9MhhGcHCmifPRQE8aueOtYSJteDkmU1wUViY+C5RUPs3aKchVkexzo7
PmrxKSmTYh+T/M4wjY0HPdX2GTQQV6VujQDBgGsfGLxt4om8PzDoqP3uSpBuxeUhIY54jnWQ2XWJ
RYxVbyOi+K7hXjw4EbHx9ljoaBfVVdrCTFelmJjA4TGkorJNuZH95zgC/9WaG9UrGQhzOfdFSVOl
Su8qMlXwh4tYCYctUNxRhfiyEKSyrAIIsZukus7tdAD9I+xSuOYBKbO7QTRBNpxId5kwNmhSzJ0+
emsGNPpKJioAgBzWxrR3m03SHm2Vbr83lXUWYs9t4c8/5ywrmyFRkrWmWNHK761FRtPL5AyKR/uE
x+EkkK2ztTOga6Hg3KKCI9wu14fgEMQ1NjVMkMncjjfWAUee6qww1HsBzIizpQfFh2qwRTt2RMl2
75hURiwhG8dBz18K8Oayza76uj11pQadnfIhB4SCAuyfEpdAN4+uHf8GYIz+ok4xTFUmEQmAfrHQ
e0vZKa14aMelCG46wHePB4N8g+lnCTna+GSKiior7pX23ANzPPRqfi29ZNuiJGXBK52zPqsvhahp
T2VeI6W2PlFOF7BPjkWEZsOMI/wRsCg+FVBbF6Q8nyt5Yxw8XUeZbdanHO0bkVKXmnIpDB+3RxWc
TVb2TlI7kSVKTlDv2SoSN8yAjZ60+nKwnc3sc5GpHVSt0vcuEfkaCygZsPwcHCgmYR9OQXwcsOKg
JuGv03PByZ5Us9LHiiwzvPpituNKo5a9K2b2CYLnFGj2cUE2zyxFKgAxCg0Q7n+ysMydLRNvQax0
u6V5gmVpQeVMGPYDutzOvFCRsnThJKRvsT+Hl+I7Zz5M+qUHQ5wBPpDe/GdUh9EZLGB7Meu7J+xq
8luuw47LcKxQ1AVQn+Gq3UFPwoAWe9cK8RSgIB7ynEUqsyBcI6oiJ4nW7DYr7alyaZ96LIZ0xd6q
1LlX7FvVFRzsKdjQZ79MRLmcT4Q0OiDXESog1Fd8IncB3trUBU1/igLCxyFI7UsYr3dVisxuzAmh
MnCtyFxklp6Pu4EPlfcOAxX6gVG9btv02mmwNNOUdjk/M3F3qCzKqj26ZISyc0TIMls/vW2dR9jM
FJ49aUuz6wB1c7DC8MRY+zxEoP+hamY8UzjyQ5l5JVxHDcl1SMrJ/ImZRLodcOS/NPpuOM6UVLxK
iAOcrOQ6KBCEeEgS5ZQ+wSypBviG53uBmYR+gZy9XLm4siAVGgKYjgI+ZauF2lIrjOc3+7VEr/Vb
k5J5gnKpdKjmURYjLgMsbbBWcSy0YgWUMqxqJxXN/CUdAXn8Wm5FU16OzFJuemdLECz82DBVdrhu
71VCSK4zhsBLgiqYYRJ7f2am1ml+fBNDEXCkdW/0aBY9eEhSibcWNU4LxL6enWOsAU+jLuvxasew
aH63rTG6eJpkPI3WIz4c2vAOMSdOYX4EyXT271VbhJhYcaDHZaOmJo0Jjgf+2lFPvaYZNQSeHmxl
WTtsPYVcC882wmPXxrddlXeIWJ0KhR1CnMhC5MfNI9nAKkRzZXHLGvlJr1R1b/SQqKCBOLdVui8n
mV2DefacjZIQ7bKOGs+lQMKKHZCGrKfEIhRwiE5CrfqVjvjhTM8s7GmH3l0GNetjBx9OaTPjpY8l
Sjfw3QYrqyFhV4oRCq+ESF8nB5CzfNI1IsDBN2IcQjiifn/CWHzrV3lwDksR9qmPH785xtF1p9ub
IRT4HI3WjZgUIXWVFBcp31UlrNzMTXH00calpRrlU+OCEcNW8K9S0UtoVnx0ocm4pQ/q8WNPHO6Y
dJep3+Z3A+5UnKTeO0XpR2Dh7tRNhvmxlhLxB+mw76xPqtTpYJo+T5bNm4dIJZJj7g7DZVhQZpej
h+gmGc6Qu1dXpU6xOLsnCZ88vcjNYNbGibfRU8hWLD3mWTK+KPx8PaCWRKDL1QWF48bCCWDl+052
r2XZynXb7FLTIjI81YQNqW4tnGXCSeKOThWOHWNsPbd3iuJBmZ0m3ZpRSxSj3XCJFz/jDHT1sz1M
0EKnMv3wJOKwFctkdmRh9w3OoKuVR43JwjLAfmxV1uojaFNyGHzZE76S380G69YQYPkYS/28dIuR
vcu6VIyUdUCK+GyoCGJMAW+GgfgxpQp1hGGdADJtVdDwT2XT0z+GDb40eAF1MBMXAbZjmzjGiBkd
3CGyiHUg5C7e6AJDaE/3y6XuOeHBSCmJaxbgS8m8eNJAzycVasI6z0PC6zD9Y1rsw6RAlliScwmt
CkZPxg24s4eu3cHETWiTJ6agngzHCqzKn8y6PJyyhLQuukmfhzW5v3ElaufOUrS1Gvs02tNH4voV
gvUIVJ6/QxtCPuq5ovjOJp3sMZGCiN7MTylK8U1TukySh+6Q6YZYzF69FHbOIu269FoJS2uTVvDy
fn+0p6pP2B1YF2XD2IPmOd7F0n+Ear6PkL0HfVZudVDIdZ8J7OAxAz/nBwQaF2ezXXUxxU2kAYBN
ku4D1bjP/Hoz23OVOgz72ZGuTxKYEfU4rRv+TZ9q5cLBBWdeEBFUYn2RxhuziqEO5LQ/xFLQJGc2
mBUCz6733qzUsmRdJK16nDfbLNCfjYbcthInmWM9fWlUNFC4cYtdWF0wGjmySU/r+9cvif3J0jL1
Iu+y6w4sgXqJX+mm+5x3WArN340yTCneu2bT7OgIho/StUvU1jV0hJyLwBh0eU1+/Lqoy/Yhralx
IRPKk5clwREOA79oATQMSGvUPfe1gIJg98NHQzszW9/Zp1bjLkcvCT/GjcWo1lToLEpTAEpMES1x
+9y6tvwUWMWxVT/2hRu84mgDj0MAUb+5BlWZgZ+a++qpPmILEwUA6Tb3ioKHOFSUT2C8rVWgqil6
byMiWAA6VMPZQ6aGILAQIOvSLJrJ3lG7MwZxHyWJPJXB/bzQuq4T46RWfbTKUF2ypjgXfe7yIlLv
EjdF41rDxqKL9DV2wGz6XZGeIJVd4UmvrHTp8eYm905FuA8dEpADikeyEbH0W8/WCa3XXfaTyC0M
h3w/KJZ/lw7O9YAJ+/lQiOCuCcjitKwQQ/fpl3LSwxns6HVfUKqPLNy1oYRnNmzzU9ZHOdgbqv6x
wrxZabEbzV0Bo9YiNqWOy37bhV10VREdCL8BRHdgp9uHg3H95o0WdjgAeN5krxJvoYjgxu0CEQRF
exGUSOUVAd9gku+MqXr2tuEXduvAbGdYhdBPqXkpvVRRRYvN24eDXiqjKeazXkaYTMSphWoba8gq
be5CQEdYbr1y1vsoVuD+VkdPx0syiE7zeqJ4aY8bnaWjWMGCUKEKWSTcKLvZoH0cnHEPTkHj0DBi
tKIieMLO4MpixToWiAYXal3ae1WNinXXWbijIDtfe1nZn4r481zhJOxrtK/4PmldbW2iWERnb/s7
ecLDZWbn961uOOC3rEa+jjAQwkexlqG4zknfObcJUb0Omb2OZk4UiaoPlKWeBljT7E2nZFpTSxct
w2CBPQ7unouyXDaOGy8DBCYrhscHFUbVRe1mzMUn/21mSfbV20uAVKjA92nznbS8/MMAOXAi22Hr
UuX5QQmnTBVYrgfT1+9dxY23ImDuCDcATzx8hXKY9junKsMdWyzAE2ZGnMvpQUStXJIcM4UsZFem
ghAtiVyIJSz/6IjhUpXJs44bQV012a1XqicogCYYkMl3FPBLBWX8bdrRW5Hiiswtr46hmRYXqN7o
GbgdWEuGj2i88WGb3pOFqqppFZo15O4b0AJxzDNz1WlqeZx9Yxoj/2Lp82ZJJrVQXeikky7jDhYz
E37GN0YBspcTTePrzxUjAW6r9WzyGzERkrXUr1ovx7YgMfbQfM7D2M+Xs42MaEP90mt9WK8w/eC6
f8ZQhLuD/+kMf4tqGpuK0riYXwpptnq+bdGtsay6ytpvEOYCJ8E+q9ThU+Mzu02q6gIVjnHjdHc4
HWzHOPQfvThriXUW4JOB6WwilXkK/jXb2Sa1aYNk00TyMmsI3bOm2AGBPrJAgI0ZajjJ5b+0LMhn
WgSgGXNzq7f2s4HxvOobPrVy4Vl7ARMJLWWAFU+B5zF2gRg8VpSTc9+Wt5q2hCwBcXzq1CBTeSR9
Btl2Co5A/BB8VrH0y+D/b/qEkhaOn9yhQobZPhnvt26n70PSQ1eYUkM/LOp+3ZoMo9vZd0CE8b6L
cFGEcxasK51Ibvp2kLFJa4zTAAONon8icR0ZXaQtCU0iCiclDPr27X8VlCHgL+VKZIVxL21CYZww
MHYwHIz71vaZu2rpQ1pZ0THFworVqMkWTWrKlZgsMA0ES2duUDz3Otqn2W1yKOGxqEON/29mWzdD
VTursvxMLiOSVC3mS64xJsSidgn02DHEaeHSIvTb2Ike7hUyZA0chy5K1p5i8sCCjsqftuAuWac6
bylUnB9KdMggAULv0DL0zUCFCF2LSqdzYRLNLUFuW+qeyBFlJDVb6Xpxnbo6SGpUPOXFoDCGx5fD
wE5zUbLlzGvlvGqyeuZpozESPsNGLVvSCJL+1uEyZWcAB/OrioV/BqnXW9U5RtmGhVdSp0gHrytt
pwrvcwtsvImHhOHqnOzTHSGiJDsHOs92cMxjkNfBbVIfqejzj7WeUP+UZnCLIYj1tu7oXADTI+tJ
6hGMXkWquaMvuW2tTWlX6SFXUm4nU97o2KEUNblYll8+o8o8CpVZeYCQ+6Jz7c+IzjSAOPNzilPh
ZWW2H8ZAbza4MAINuLp7mxHz2frmdoTIsoQZ3VxktbLrsdHDAJxJKLMjlJ5xgO+1R0OW+C5U7QYr
uamAV8g338yLiqfa7BZGveLWHc89bWSQyErWWVzdrT9s04KiajARPRs+iG+amvsWgsxRd/oHj8C7
M8sY7TPWyAgHGGZeMWvsTc565iZjd1tpNKl2rN+zbIUvQdxc6Uliww3xDkzWhlUOqr8bclGe21y2
i6hkdNZnjbWad/tpyA3MNhzn1zzUN6nd55eiLMCmBXXBnHIiMerfj7W6nzczY5JPl7rKbUxqmUZM
y5RBMv90KLxPpMW02Ds6HSfEsteBV15notP4lG3nYMTdlR5ru2KKtSpy7arqFEQAZnsINLTg9njE
sqRZwz5Nbgd3GDGKoIKKaf+MSfCOw5FkstgS/4fj4rXAnfXADQMvamyo0SW5K4balle//yKKXWNH
ohqwZOFfuhOkMMTuZ+hixgbB9TPwqtyUXWbE5JrgSWmg1F1aiW0faCkfW+g2jMZZuxQZEVWVu7D9
pqrCT+2DGWC70AnsXtPwBj1cjd+MZ09iMZaTyvRXaYNXAPX+AIBM0Hyqxnu/r8iUa2L31DjQiwo7
yi9rj5GsxqZRL/u8kivUnx/hVmIxjWR7acji8wgBYR/DDWTf8mw6OX81x6EkjsL0l6yq/RgijWR/
9LYG8QCnPG0pc5hmIEnAKT13fehy/UbN+mGnFES8TV5tF36ZXLxZEhu6s2n8iJA1jGCnBjoqgQbx
+YHJNAX/4LbjT2oFGmusrpiqhGQoFcWdGQ0hIByIiCLCAycGN4oGLev8o8Ft7gzcaZZGIsjnsuiQ
Kyd4KNp0Gyfxh4YR57lSGQ+RCS6Yh6z7qbiBG9jdGS0GcVkzOYrOCwmQ9XlSgwqrmWHeRqF6Cnx8
/evUwAU86ZL9v1PCal7XQ8E0xY3tXvs9M6dz03gabcCaZQTlrkBFttWKks3nMnLPHftOKHeWdl/K
+0q/haGyKDVzYaG81wlNd6h5NKmsWG9JkVkeUrEjJFhisVJv63Rn16umKtCsPwzVVdVcTUDvv6ua
n1pATQaVhX6RGajclfggSMAA5/Xue88A9yBEnYqrR8cY4D8Kebv4jMtQMAZ7iDU7wO4H1ZkIsyUZ
ANWA2WZhL3wJzNERslTI6p6sSeagPuJByOmXVa3fwNtco85i5wm1m653nnLNXKcZvkJjlivLyDMu
q7w+ahiJgOHzKvRwF6MV9TKitwlQSBZMLp9hKN2RTcinO+Uh2amxl1aILF8jR7yIumu/qReOypYf
uuUNTSXeR0yNUUfXTnZbobjAjixCP1IDugxrBak2dOfOjVC1++QU4ZQqbCabhWSCNZKLoCdi7QlI
7TA3FamSMmbz8ZEiukvLf5Klqv0YTqGphhSqYDiqC1OIH2Nr07LInboPC1DtbNUBd50P05fIvowq
yv1CH3KGV3yxRM4X0/ry7fwzryb5UnWgwZTw4E+gtwfpFZgcKGlMooNUkR4Zhrx6+5JT3WYdbc9f
p0Tt/3iXdVv9+p98/5zlQxkAFv7w7a+3WcJ/82O+/c37R/x6Cp6ZyGWf6x//anqibw/iwF+eePVY
P777Zj3ngV81r1MOeNXE9R//9u0leq/ZdKBLYkPwAvy7Q/xLfzS/kf/2QH95/S6n/PEFWQ0Uj7oM
nuvvc8odyhZatvnMvp3Yby9rfkd/dJT4EaPZ5uX1b3+V1i9E7lhErHCkOCMq5+3nQv9FGOy7kqvr
94/u2zP8gzf+x+/p6/n94ZW+O84fveK3U7J/+dtfhcPU7CfftW78AgfM5ARq5LTzD4Pj796884tl
OsI0HaKW53/EEf3/Ogk4DjkECL+LqZ+vyP/BR89JUE3VQN9okizBP97ldyfB+sXRNEcTLCRv//7f
XQlSd+TPXv/TlcByaWF39vYu318JQvxi61hhq/qXS0H8H10Jz1mTksR4/eoFWfr9MsDn869dBz8c
4fclQJe/GBp6CYw93k4B7/G760BorARcHbbtfPv1v3ozfLfw/tP1kuFC/DIvp8Er3qLf1uRvC+p/
9wdfF56///2XBWVeNThN7/7wdshf3w79+2r767vFdt42vvvl121kfp4vD//yBv/+qd8919d39fWH
u+C1fCyffTwuWIeHLy/z/DFhQf7tCd/0Mfj+I2bm9fXb6Wn/9td3L/O7T/+Pjrt4rII4eGbn+nqs
6bRI1cT7/fc3+b879vIxfnwqg3dHRlnJevLzR07yx/SHI1vqn3DkNXLG4FG5zpJHL333yoWqiT/h
CTZlAHdUuX9lNBc8/mU7fff+eYRu/wkn/8he3iRfT/V8rduazmL9s+f+GHjNDx+qsKnr/oQjZ8nT
Y/kyfD3Sd9v6z77o03RfvVbfH1lTNVN8/cH//ga6DF5fIC+/q8G+bMM/+6J/y3+8NjTTtoju+9kD
3zbV82P67jxLCQ72Jxy5nF5bmim/xXX2l99eAu/160HndUXa5p/w+u+SH5cViWSMZMWfPTHTXVln
X48zv+K3YuJnD3zK4qB6dyoYwf4ZK+H9Yxy//uXl337LqvdLOGpf60+4J2+C5yB+d6V8azB+9pzc
cK8HPyzi08Ed558uf/9of/3WpP39rvu1y/hHD3tfUkx/8Ry/Ppa//hcAAAD//w==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</cx:f>
      </cx:numDim>
    </cx:data>
  </cx:chartData>
  <cx:chart>
    <cx:plotArea>
      <cx:plotAreaRegion>
        <cx:series layoutId="boxWhisker" uniqueId="{11BC2E87-6CE1-994D-9A39-FED6876E3CCC}">
          <cx:tx>
            <cx:txData>
              <cx:f>_xlchart.v1.61</cx:f>
              <cx:v>Anz_lavoro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_xlchart.v1.68</cx:f>
      </cx:numDim>
    </cx:data>
    <cx:data id="1">
      <cx:numDim type="val">
        <cx:f>_xlchart.v1.70</cx:f>
      </cx:numDim>
    </cx:data>
  </cx:chartData>
  <cx:chart>
    <cx:title pos="t" align="ctr" overlay="0"/>
    <cx:plotArea>
      <cx:plotAreaRegion>
        <cx:series layoutId="boxWhisker" uniqueId="{FB59B305-7354-2842-B293-6ABC750861D0}">
          <cx:tx>
            <cx:txData>
              <cx:f>_xlchart.v1.67</cx:f>
              <cx:v>Età</cx:v>
            </cx:txData>
          </cx:tx>
          <cx:dataId val="0"/>
          <cx:layoutPr>
            <cx:statistics quartileMethod="exclusive"/>
          </cx:layoutPr>
        </cx:series>
        <cx:series layoutId="boxWhisker" uniqueId="{010F79F3-03F2-1B43-B495-CC3E0A9A505D}">
          <cx:tx>
            <cx:txData>
              <cx:f>_xlchart.v1.69</cx:f>
              <cx:v>Anz_lavoro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_xlchart.v1.80</cx:f>
      </cx:numDim>
    </cx:data>
  </cx:chartData>
  <cx:chart>
    <cx:title pos="t" align="ctr" overlay="0"/>
    <cx:plotArea>
      <cx:plotAreaRegion>
        <cx:series layoutId="boxWhisker" uniqueId="{E4964250-4CCE-1F44-AAD6-5125906236D3}">
          <cx:tx>
            <cx:txData>
              <cx:f>_xlchart.v1.79</cx:f>
              <cx:v>Età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19.xml"/><Relationship Id="rId3" Type="http://schemas.openxmlformats.org/officeDocument/2006/relationships/chart" Target="../charts/chart5.xml"/><Relationship Id="rId21" Type="http://schemas.microsoft.com/office/2014/relationships/chartEx" Target="../charts/chartEx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8.xml"/><Relationship Id="rId2" Type="http://schemas.openxmlformats.org/officeDocument/2006/relationships/chart" Target="../charts/chart4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microsoft.com/office/2014/relationships/chartEx" Target="../charts/chartEx4.xml"/><Relationship Id="rId23" Type="http://schemas.microsoft.com/office/2014/relationships/chartEx" Target="../charts/chartEx7.xml"/><Relationship Id="rId10" Type="http://schemas.openxmlformats.org/officeDocument/2006/relationships/chart" Target="../charts/chart12.xml"/><Relationship Id="rId19" Type="http://schemas.openxmlformats.org/officeDocument/2006/relationships/chart" Target="../charts/chart20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Relationship Id="rId22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233351</xdr:colOff>
      <xdr:row>7</xdr:row>
      <xdr:rowOff>130718</xdr:rowOff>
    </xdr:from>
    <xdr:to>
      <xdr:col>19</xdr:col>
      <xdr:colOff>675270</xdr:colOff>
      <xdr:row>20</xdr:row>
      <xdr:rowOff>189365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Grafico 28">
              <a:extLst>
                <a:ext uri="{FF2B5EF4-FFF2-40B4-BE49-F238E27FC236}">
                  <a16:creationId xmlns:a16="http://schemas.microsoft.com/office/drawing/2014/main" id="{1D43A2DB-A9B5-1CFC-E1C7-F5D25D4041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21481" y="15762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14</xdr:col>
      <xdr:colOff>165203</xdr:colOff>
      <xdr:row>21</xdr:row>
      <xdr:rowOff>165204</xdr:rowOff>
    </xdr:from>
    <xdr:to>
      <xdr:col>19</xdr:col>
      <xdr:colOff>607122</xdr:colOff>
      <xdr:row>35</xdr:row>
      <xdr:rowOff>17347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Grafico 29">
              <a:extLst>
                <a:ext uri="{FF2B5EF4-FFF2-40B4-BE49-F238E27FC236}">
                  <a16:creationId xmlns:a16="http://schemas.microsoft.com/office/drawing/2014/main" id="{035D2036-32E5-544E-A6F7-AC4133568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3333" y="450178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20</xdr:col>
      <xdr:colOff>536910</xdr:colOff>
      <xdr:row>7</xdr:row>
      <xdr:rowOff>92927</xdr:rowOff>
    </xdr:from>
    <xdr:to>
      <xdr:col>26</xdr:col>
      <xdr:colOff>152813</xdr:colOff>
      <xdr:row>20</xdr:row>
      <xdr:rowOff>151574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afico 30">
              <a:extLst>
                <a:ext uri="{FF2B5EF4-FFF2-40B4-BE49-F238E27FC236}">
                  <a16:creationId xmlns:a16="http://schemas.microsoft.com/office/drawing/2014/main" id="{CD883988-7490-C640-BCDF-662E2D0B00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81138" y="153845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</xdr:col>
      <xdr:colOff>101959</xdr:colOff>
      <xdr:row>37</xdr:row>
      <xdr:rowOff>59386</xdr:rowOff>
    </xdr:from>
    <xdr:to>
      <xdr:col>11</xdr:col>
      <xdr:colOff>559874</xdr:colOff>
      <xdr:row>50</xdr:row>
      <xdr:rowOff>167187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8723114F-95A0-D236-1569-A3021EBA1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87052</xdr:colOff>
      <xdr:row>52</xdr:row>
      <xdr:rowOff>47460</xdr:rowOff>
    </xdr:from>
    <xdr:to>
      <xdr:col>11</xdr:col>
      <xdr:colOff>544967</xdr:colOff>
      <xdr:row>65</xdr:row>
      <xdr:rowOff>155261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289D6950-AA52-EB92-C838-184471281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751579</xdr:colOff>
      <xdr:row>4</xdr:row>
      <xdr:rowOff>28498</xdr:rowOff>
    </xdr:from>
    <xdr:to>
      <xdr:col>7</xdr:col>
      <xdr:colOff>370579</xdr:colOff>
      <xdr:row>18</xdr:row>
      <xdr:rowOff>109778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0A29289-9EED-269E-6E29-FE4551113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759070</xdr:colOff>
      <xdr:row>21</xdr:row>
      <xdr:rowOff>133757</xdr:rowOff>
    </xdr:from>
    <xdr:to>
      <xdr:col>7</xdr:col>
      <xdr:colOff>376094</xdr:colOff>
      <xdr:row>35</xdr:row>
      <xdr:rowOff>115846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FEF23A35-D6E0-CD2E-409C-B747A82CB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107589</xdr:colOff>
      <xdr:row>21</xdr:row>
      <xdr:rowOff>127000</xdr:rowOff>
    </xdr:from>
    <xdr:to>
      <xdr:col>13</xdr:col>
      <xdr:colOff>762001</xdr:colOff>
      <xdr:row>35</xdr:row>
      <xdr:rowOff>177800</xdr:rowOff>
    </xdr:to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EC4677BD-3AAA-1E62-ADB7-B745E213F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355600</xdr:colOff>
      <xdr:row>3</xdr:row>
      <xdr:rowOff>63500</xdr:rowOff>
    </xdr:from>
    <xdr:to>
      <xdr:col>29</xdr:col>
      <xdr:colOff>593096</xdr:colOff>
      <xdr:row>18</xdr:row>
      <xdr:rowOff>190500</xdr:rowOff>
    </xdr:to>
    <xdr:graphicFrame macro="">
      <xdr:nvGraphicFramePr>
        <xdr:cNvPr id="11" name="Grafico 8">
          <a:extLst>
            <a:ext uri="{FF2B5EF4-FFF2-40B4-BE49-F238E27FC236}">
              <a16:creationId xmlns:a16="http://schemas.microsoft.com/office/drawing/2014/main" id="{C4E52272-C980-B843-AB32-514256595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345998</xdr:colOff>
      <xdr:row>3</xdr:row>
      <xdr:rowOff>119256</xdr:rowOff>
    </xdr:from>
    <xdr:to>
      <xdr:col>22</xdr:col>
      <xdr:colOff>419100</xdr:colOff>
      <xdr:row>18</xdr:row>
      <xdr:rowOff>190500</xdr:rowOff>
    </xdr:to>
    <xdr:graphicFrame macro="">
      <xdr:nvGraphicFramePr>
        <xdr:cNvPr id="15" name="Grafico 10">
          <a:extLst>
            <a:ext uri="{FF2B5EF4-FFF2-40B4-BE49-F238E27FC236}">
              <a16:creationId xmlns:a16="http://schemas.microsoft.com/office/drawing/2014/main" id="{1533684E-137F-264D-6A02-5AE376DED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114300</xdr:colOff>
      <xdr:row>4</xdr:row>
      <xdr:rowOff>35208</xdr:rowOff>
    </xdr:from>
    <xdr:to>
      <xdr:col>13</xdr:col>
      <xdr:colOff>762000</xdr:colOff>
      <xdr:row>18</xdr:row>
      <xdr:rowOff>190500</xdr:rowOff>
    </xdr:to>
    <xdr:graphicFrame macro="">
      <xdr:nvGraphicFramePr>
        <xdr:cNvPr id="16" name="Grafico 11">
          <a:extLst>
            <a:ext uri="{FF2B5EF4-FFF2-40B4-BE49-F238E27FC236}">
              <a16:creationId xmlns:a16="http://schemas.microsoft.com/office/drawing/2014/main" id="{F3350874-93E8-A598-CAFE-7795736F6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384098</xdr:colOff>
      <xdr:row>21</xdr:row>
      <xdr:rowOff>76200</xdr:rowOff>
    </xdr:from>
    <xdr:to>
      <xdr:col>29</xdr:col>
      <xdr:colOff>419100</xdr:colOff>
      <xdr:row>36</xdr:row>
      <xdr:rowOff>190500</xdr:rowOff>
    </xdr:to>
    <xdr:graphicFrame macro="">
      <xdr:nvGraphicFramePr>
        <xdr:cNvPr id="17" name="Grafico 14">
          <a:extLst>
            <a:ext uri="{FF2B5EF4-FFF2-40B4-BE49-F238E27FC236}">
              <a16:creationId xmlns:a16="http://schemas.microsoft.com/office/drawing/2014/main" id="{99E5C219-036F-2BD1-8A4C-08A0A997F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363446</xdr:colOff>
      <xdr:row>21</xdr:row>
      <xdr:rowOff>106556</xdr:rowOff>
    </xdr:from>
    <xdr:to>
      <xdr:col>22</xdr:col>
      <xdr:colOff>279399</xdr:colOff>
      <xdr:row>36</xdr:row>
      <xdr:rowOff>177800</xdr:rowOff>
    </xdr:to>
    <xdr:graphicFrame macro="">
      <xdr:nvGraphicFramePr>
        <xdr:cNvPr id="18" name="Grafico 15">
          <a:extLst>
            <a:ext uri="{FF2B5EF4-FFF2-40B4-BE49-F238E27FC236}">
              <a16:creationId xmlns:a16="http://schemas.microsoft.com/office/drawing/2014/main" id="{42AB0F6A-1735-809F-CC5E-179D4CFD5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751579</xdr:colOff>
      <xdr:row>46</xdr:row>
      <xdr:rowOff>28498</xdr:rowOff>
    </xdr:from>
    <xdr:to>
      <xdr:col>7</xdr:col>
      <xdr:colOff>370579</xdr:colOff>
      <xdr:row>60</xdr:row>
      <xdr:rowOff>109778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A07FE186-0509-C041-9B54-A7C25214C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759070</xdr:colOff>
      <xdr:row>63</xdr:row>
      <xdr:rowOff>133757</xdr:rowOff>
    </xdr:from>
    <xdr:to>
      <xdr:col>7</xdr:col>
      <xdr:colOff>376094</xdr:colOff>
      <xdr:row>77</xdr:row>
      <xdr:rowOff>115846</xdr:rowOff>
    </xdr:to>
    <xdr:graphicFrame macro="">
      <xdr:nvGraphicFramePr>
        <xdr:cNvPr id="20" name="Grafico 3">
          <a:extLst>
            <a:ext uri="{FF2B5EF4-FFF2-40B4-BE49-F238E27FC236}">
              <a16:creationId xmlns:a16="http://schemas.microsoft.com/office/drawing/2014/main" id="{62C1E48A-FA36-754E-9B4E-059A17969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107589</xdr:colOff>
      <xdr:row>63</xdr:row>
      <xdr:rowOff>127000</xdr:rowOff>
    </xdr:from>
    <xdr:to>
      <xdr:col>14</xdr:col>
      <xdr:colOff>82826</xdr:colOff>
      <xdr:row>77</xdr:row>
      <xdr:rowOff>177800</xdr:rowOff>
    </xdr:to>
    <xdr:graphicFrame macro="">
      <xdr:nvGraphicFramePr>
        <xdr:cNvPr id="21" name="Grafico 4">
          <a:extLst>
            <a:ext uri="{FF2B5EF4-FFF2-40B4-BE49-F238E27FC236}">
              <a16:creationId xmlns:a16="http://schemas.microsoft.com/office/drawing/2014/main" id="{48F3BC90-EEE0-DA42-BA8E-30E1EC789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331305</xdr:colOff>
      <xdr:row>46</xdr:row>
      <xdr:rowOff>13805</xdr:rowOff>
    </xdr:from>
    <xdr:to>
      <xdr:col>14</xdr:col>
      <xdr:colOff>150744</xdr:colOff>
      <xdr:row>60</xdr:row>
      <xdr:rowOff>141488</xdr:rowOff>
    </xdr:to>
    <xdr:graphicFrame macro="">
      <xdr:nvGraphicFramePr>
        <xdr:cNvPr id="23" name="Grafico 11">
          <a:extLst>
            <a:ext uri="{FF2B5EF4-FFF2-40B4-BE49-F238E27FC236}">
              <a16:creationId xmlns:a16="http://schemas.microsoft.com/office/drawing/2014/main" id="{0CDC20AF-6FAF-BD42-9543-57A981601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206022</xdr:colOff>
      <xdr:row>48</xdr:row>
      <xdr:rowOff>74254</xdr:rowOff>
    </xdr:from>
    <xdr:to>
      <xdr:col>21</xdr:col>
      <xdr:colOff>636718</xdr:colOff>
      <xdr:row>61</xdr:row>
      <xdr:rowOff>125606</xdr:rowOff>
    </xdr:to>
    <xdr:graphicFrame macro="">
      <xdr:nvGraphicFramePr>
        <xdr:cNvPr id="24" name="Grafico 16">
          <a:extLst>
            <a:ext uri="{FF2B5EF4-FFF2-40B4-BE49-F238E27FC236}">
              <a16:creationId xmlns:a16="http://schemas.microsoft.com/office/drawing/2014/main" id="{C7377814-BF99-A579-ACA2-CC5632436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143398</xdr:colOff>
      <xdr:row>66</xdr:row>
      <xdr:rowOff>172706</xdr:rowOff>
    </xdr:from>
    <xdr:to>
      <xdr:col>21</xdr:col>
      <xdr:colOff>574094</xdr:colOff>
      <xdr:row>80</xdr:row>
      <xdr:rowOff>33559</xdr:rowOff>
    </xdr:to>
    <xdr:graphicFrame macro="">
      <xdr:nvGraphicFramePr>
        <xdr:cNvPr id="25" name="Grafico 16">
          <a:extLst>
            <a:ext uri="{FF2B5EF4-FFF2-40B4-BE49-F238E27FC236}">
              <a16:creationId xmlns:a16="http://schemas.microsoft.com/office/drawing/2014/main" id="{0D9C228F-C651-984C-B51B-BD016B0D0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536335</xdr:colOff>
      <xdr:row>48</xdr:row>
      <xdr:rowOff>19880</xdr:rowOff>
    </xdr:from>
    <xdr:to>
      <xdr:col>29</xdr:col>
      <xdr:colOff>169537</xdr:colOff>
      <xdr:row>61</xdr:row>
      <xdr:rowOff>41652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6" name="Grafico 17">
              <a:extLst>
                <a:ext uri="{FF2B5EF4-FFF2-40B4-BE49-F238E27FC236}">
                  <a16:creationId xmlns:a16="http://schemas.microsoft.com/office/drawing/2014/main" id="{DE91D5B2-397A-E41E-DD33-180287A55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2835" y="9386130"/>
              <a:ext cx="4586202" cy="24982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23</xdr:col>
      <xdr:colOff>698242</xdr:colOff>
      <xdr:row>66</xdr:row>
      <xdr:rowOff>58699</xdr:rowOff>
    </xdr:from>
    <xdr:to>
      <xdr:col>29</xdr:col>
      <xdr:colOff>317242</xdr:colOff>
      <xdr:row>79</xdr:row>
      <xdr:rowOff>50232</xdr:rowOff>
    </xdr:to>
    <xdr:graphicFrame macro="">
      <xdr:nvGraphicFramePr>
        <xdr:cNvPr id="27" name="Grafico 18">
          <a:extLst>
            <a:ext uri="{FF2B5EF4-FFF2-40B4-BE49-F238E27FC236}">
              <a16:creationId xmlns:a16="http://schemas.microsoft.com/office/drawing/2014/main" id="{73FF02F1-F448-2CD4-BD33-DF79805CE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348992</xdr:colOff>
      <xdr:row>4</xdr:row>
      <xdr:rowOff>122199</xdr:rowOff>
    </xdr:from>
    <xdr:to>
      <xdr:col>38</xdr:col>
      <xdr:colOff>381000</xdr:colOff>
      <xdr:row>17</xdr:row>
      <xdr:rowOff>113732</xdr:rowOff>
    </xdr:to>
    <xdr:graphicFrame macro="">
      <xdr:nvGraphicFramePr>
        <xdr:cNvPr id="31" name="Grafico 18">
          <a:extLst>
            <a:ext uri="{FF2B5EF4-FFF2-40B4-BE49-F238E27FC236}">
              <a16:creationId xmlns:a16="http://schemas.microsoft.com/office/drawing/2014/main" id="{AC152CD4-AEF2-6A40-9965-EC5631D6A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39</xdr:col>
      <xdr:colOff>313429</xdr:colOff>
      <xdr:row>24</xdr:row>
      <xdr:rowOff>179102</xdr:rowOff>
    </xdr:from>
    <xdr:to>
      <xdr:col>45</xdr:col>
      <xdr:colOff>348431</xdr:colOff>
      <xdr:row>40</xdr:row>
      <xdr:rowOff>98017</xdr:rowOff>
    </xdr:to>
    <xdr:graphicFrame macro="">
      <xdr:nvGraphicFramePr>
        <xdr:cNvPr id="32" name="Grafico 14">
          <a:extLst>
            <a:ext uri="{FF2B5EF4-FFF2-40B4-BE49-F238E27FC236}">
              <a16:creationId xmlns:a16="http://schemas.microsoft.com/office/drawing/2014/main" id="{C3DB0867-F657-2A43-9550-A39D8AFD0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32</xdr:col>
      <xdr:colOff>602992</xdr:colOff>
      <xdr:row>25</xdr:row>
      <xdr:rowOff>46825</xdr:rowOff>
    </xdr:from>
    <xdr:to>
      <xdr:col>38</xdr:col>
      <xdr:colOff>221992</xdr:colOff>
      <xdr:row>39</xdr:row>
      <xdr:rowOff>123025</xdr:rowOff>
    </xdr:to>
    <xdr:graphicFrame macro="">
      <xdr:nvGraphicFramePr>
        <xdr:cNvPr id="34" name="Grafico 22">
          <a:extLst>
            <a:ext uri="{FF2B5EF4-FFF2-40B4-BE49-F238E27FC236}">
              <a16:creationId xmlns:a16="http://schemas.microsoft.com/office/drawing/2014/main" id="{C77951E6-6AEB-2B90-A4B5-226E0992C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40</xdr:col>
      <xdr:colOff>146538</xdr:colOff>
      <xdr:row>4</xdr:row>
      <xdr:rowOff>162820</xdr:rowOff>
    </xdr:from>
    <xdr:to>
      <xdr:col>45</xdr:col>
      <xdr:colOff>595922</xdr:colOff>
      <xdr:row>19</xdr:row>
      <xdr:rowOff>43636</xdr:rowOff>
    </xdr:to>
    <xdr:graphicFrame macro="">
      <xdr:nvGraphicFramePr>
        <xdr:cNvPr id="35" name="Grafico 22">
          <a:extLst>
            <a:ext uri="{FF2B5EF4-FFF2-40B4-BE49-F238E27FC236}">
              <a16:creationId xmlns:a16="http://schemas.microsoft.com/office/drawing/2014/main" id="{594C9391-2046-084C-853F-B32716096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36286</xdr:colOff>
      <xdr:row>45</xdr:row>
      <xdr:rowOff>54428</xdr:rowOff>
    </xdr:from>
    <xdr:to>
      <xdr:col>37</xdr:col>
      <xdr:colOff>435429</xdr:colOff>
      <xdr:row>59</xdr:row>
      <xdr:rowOff>3628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9" name="Grafico 38">
              <a:extLst>
                <a:ext uri="{FF2B5EF4-FFF2-40B4-BE49-F238E27FC236}">
                  <a16:creationId xmlns:a16="http://schemas.microsoft.com/office/drawing/2014/main" id="{F987FF06-D18B-AE42-8E79-16C1E31A10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42572" y="921657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39</xdr:col>
      <xdr:colOff>471714</xdr:colOff>
      <xdr:row>45</xdr:row>
      <xdr:rowOff>72572</xdr:rowOff>
    </xdr:from>
    <xdr:to>
      <xdr:col>45</xdr:col>
      <xdr:colOff>36286</xdr:colOff>
      <xdr:row>59</xdr:row>
      <xdr:rowOff>21772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0" name="Grafico 39">
              <a:extLst>
                <a:ext uri="{FF2B5EF4-FFF2-40B4-BE49-F238E27FC236}">
                  <a16:creationId xmlns:a16="http://schemas.microsoft.com/office/drawing/2014/main" id="{28442FE8-C703-1D4A-A6E4-69AAB1267F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20000" y="92347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62</xdr:row>
      <xdr:rowOff>0</xdr:rowOff>
    </xdr:from>
    <xdr:to>
      <xdr:col>37</xdr:col>
      <xdr:colOff>399143</xdr:colOff>
      <xdr:row>75</xdr:row>
      <xdr:rowOff>148771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Grafico 40">
              <a:extLst>
                <a:ext uri="{FF2B5EF4-FFF2-40B4-BE49-F238E27FC236}">
                  <a16:creationId xmlns:a16="http://schemas.microsoft.com/office/drawing/2014/main" id="{3BB73A96-FB6C-1F4C-8AD5-25F7CF0D3A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06286" y="1255485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9FB6-EAC3-4041-928F-44E81DCDD8B5}">
  <dimension ref="A1:K85"/>
  <sheetViews>
    <sheetView zoomScale="165" workbookViewId="0">
      <selection activeCell="G40" sqref="G40"/>
    </sheetView>
  </sheetViews>
  <sheetFormatPr baseColWidth="10" defaultRowHeight="16" x14ac:dyDescent="0.2"/>
  <cols>
    <col min="1" max="1" width="21.83203125" customWidth="1"/>
    <col min="2" max="2" width="10.83203125" style="1"/>
    <col min="4" max="4" width="14.6640625" customWidth="1"/>
    <col min="10" max="10" width="15.33203125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t="s">
        <v>7</v>
      </c>
      <c r="B2" s="1">
        <v>24</v>
      </c>
      <c r="C2">
        <v>1</v>
      </c>
      <c r="D2" s="1">
        <f>B2*C2</f>
        <v>24</v>
      </c>
      <c r="F2" s="1">
        <f>D2-($G$2*B2)</f>
        <v>18.48</v>
      </c>
      <c r="G2" s="2">
        <v>0.23</v>
      </c>
    </row>
    <row r="3" spans="1:11" x14ac:dyDescent="0.2">
      <c r="A3" t="s">
        <v>8</v>
      </c>
      <c r="B3" s="1">
        <v>4.99</v>
      </c>
      <c r="C3">
        <v>7</v>
      </c>
      <c r="D3" s="1">
        <f t="shared" ref="D3:D4" si="0">B3*C3</f>
        <v>34.93</v>
      </c>
      <c r="F3" s="1">
        <f t="shared" ref="F3:F4" si="1">D3-($G$2*B3)</f>
        <v>33.782299999999999</v>
      </c>
    </row>
    <row r="4" spans="1:11" x14ac:dyDescent="0.2">
      <c r="A4" t="s">
        <v>9</v>
      </c>
      <c r="B4" s="1">
        <v>19.989999999999998</v>
      </c>
      <c r="C4">
        <v>1</v>
      </c>
      <c r="D4" s="1">
        <f t="shared" si="0"/>
        <v>19.989999999999998</v>
      </c>
      <c r="F4" s="1">
        <f t="shared" si="1"/>
        <v>15.392299999999999</v>
      </c>
    </row>
    <row r="8" spans="1:11" ht="21" x14ac:dyDescent="0.25">
      <c r="A8" s="4" t="s">
        <v>24</v>
      </c>
    </row>
    <row r="10" spans="1:11" x14ac:dyDescent="0.2">
      <c r="A10" t="s">
        <v>10</v>
      </c>
      <c r="B10" t="s">
        <v>16</v>
      </c>
      <c r="C10" s="1" t="s">
        <v>11</v>
      </c>
      <c r="D10" t="s">
        <v>12</v>
      </c>
      <c r="E10" t="s">
        <v>13</v>
      </c>
    </row>
    <row r="11" spans="1:11" x14ac:dyDescent="0.2">
      <c r="A11" t="s">
        <v>17</v>
      </c>
      <c r="B11">
        <v>9</v>
      </c>
      <c r="C11" s="3">
        <v>37</v>
      </c>
      <c r="D11" t="s">
        <v>14</v>
      </c>
      <c r="E11">
        <f>IF(AND(B11&gt;10,D11="Produzione"),500,100)</f>
        <v>100</v>
      </c>
    </row>
    <row r="12" spans="1:11" x14ac:dyDescent="0.2">
      <c r="A12" t="s">
        <v>18</v>
      </c>
      <c r="B12">
        <v>10</v>
      </c>
      <c r="C12" s="3">
        <v>30</v>
      </c>
      <c r="D12" t="s">
        <v>14</v>
      </c>
      <c r="E12">
        <f t="shared" ref="E11:E18" si="2">IF(AND(B12&gt;10,D12="Produzione"),500,100)</f>
        <v>100</v>
      </c>
      <c r="K12" s="3"/>
    </row>
    <row r="13" spans="1:11" x14ac:dyDescent="0.2">
      <c r="A13" t="s">
        <v>19</v>
      </c>
      <c r="B13">
        <v>12</v>
      </c>
      <c r="C13" s="3">
        <v>25</v>
      </c>
      <c r="D13" t="s">
        <v>14</v>
      </c>
      <c r="E13">
        <f t="shared" si="2"/>
        <v>500</v>
      </c>
      <c r="K13" s="3"/>
    </row>
    <row r="14" spans="1:11" x14ac:dyDescent="0.2">
      <c r="A14" t="s">
        <v>17</v>
      </c>
      <c r="B14">
        <v>15</v>
      </c>
      <c r="C14" s="3">
        <v>29</v>
      </c>
      <c r="D14" t="s">
        <v>14</v>
      </c>
      <c r="E14">
        <f t="shared" si="2"/>
        <v>500</v>
      </c>
      <c r="K14" s="3"/>
    </row>
    <row r="15" spans="1:11" x14ac:dyDescent="0.2">
      <c r="A15" t="s">
        <v>18</v>
      </c>
      <c r="B15">
        <v>10</v>
      </c>
      <c r="C15" s="3">
        <v>20</v>
      </c>
      <c r="D15" t="s">
        <v>14</v>
      </c>
      <c r="E15">
        <f t="shared" si="2"/>
        <v>100</v>
      </c>
      <c r="K15" s="3"/>
    </row>
    <row r="16" spans="1:11" x14ac:dyDescent="0.2">
      <c r="A16" t="s">
        <v>20</v>
      </c>
      <c r="B16">
        <v>12</v>
      </c>
      <c r="C16" s="3">
        <v>31</v>
      </c>
      <c r="D16" t="s">
        <v>15</v>
      </c>
      <c r="E16">
        <f t="shared" si="2"/>
        <v>100</v>
      </c>
      <c r="K16" s="3"/>
    </row>
    <row r="17" spans="1:11" x14ac:dyDescent="0.2">
      <c r="A17" t="s">
        <v>21</v>
      </c>
      <c r="B17">
        <v>31</v>
      </c>
      <c r="C17" s="3">
        <v>22</v>
      </c>
      <c r="D17" t="s">
        <v>15</v>
      </c>
      <c r="E17">
        <f t="shared" si="2"/>
        <v>100</v>
      </c>
      <c r="K17" s="3"/>
    </row>
    <row r="18" spans="1:11" x14ac:dyDescent="0.2">
      <c r="A18" t="s">
        <v>19</v>
      </c>
      <c r="B18">
        <v>21</v>
      </c>
      <c r="C18" s="3">
        <v>23</v>
      </c>
      <c r="D18" t="s">
        <v>15</v>
      </c>
      <c r="E18">
        <f t="shared" si="2"/>
        <v>100</v>
      </c>
      <c r="K18" s="3"/>
    </row>
    <row r="19" spans="1:11" x14ac:dyDescent="0.2">
      <c r="A19" t="s">
        <v>22</v>
      </c>
      <c r="B19">
        <v>2</v>
      </c>
      <c r="C19" s="3">
        <v>30</v>
      </c>
      <c r="D19" t="s">
        <v>15</v>
      </c>
      <c r="E19">
        <f>IF(AND(B19&gt;10,D19="Produzione"),500,100)</f>
        <v>100</v>
      </c>
      <c r="K19" s="3"/>
    </row>
    <row r="20" spans="1:11" x14ac:dyDescent="0.2">
      <c r="A20" t="s">
        <v>23</v>
      </c>
      <c r="B20">
        <v>12</v>
      </c>
      <c r="C20" s="3">
        <v>34</v>
      </c>
      <c r="D20" t="s">
        <v>15</v>
      </c>
      <c r="E20">
        <f>IF(AND(B20&gt;10,D20="Produzione"),500,100)</f>
        <v>100</v>
      </c>
      <c r="K20" s="3"/>
    </row>
    <row r="21" spans="1:11" x14ac:dyDescent="0.2">
      <c r="K21" s="3"/>
    </row>
    <row r="22" spans="1:11" ht="21" x14ac:dyDescent="0.25">
      <c r="A22" s="4" t="s">
        <v>41</v>
      </c>
      <c r="K22" s="3"/>
    </row>
    <row r="23" spans="1:11" x14ac:dyDescent="0.2">
      <c r="K23" s="3"/>
    </row>
    <row r="24" spans="1:11" x14ac:dyDescent="0.2">
      <c r="A24" t="s">
        <v>25</v>
      </c>
      <c r="B24"/>
      <c r="C24" s="1"/>
      <c r="K24" s="3"/>
    </row>
    <row r="25" spans="1:11" x14ac:dyDescent="0.2">
      <c r="B25" s="1" t="s">
        <v>31</v>
      </c>
      <c r="C25" t="s">
        <v>28</v>
      </c>
      <c r="D25" t="s">
        <v>26</v>
      </c>
      <c r="E25" s="3" t="s">
        <v>27</v>
      </c>
      <c r="K25" s="3"/>
    </row>
    <row r="26" spans="1:11" x14ac:dyDescent="0.2">
      <c r="B26" s="1" t="s">
        <v>33</v>
      </c>
      <c r="C26" t="s">
        <v>29</v>
      </c>
      <c r="D26" t="s">
        <v>38</v>
      </c>
      <c r="E26" s="3">
        <v>1650</v>
      </c>
      <c r="K26" s="3"/>
    </row>
    <row r="27" spans="1:11" x14ac:dyDescent="0.2">
      <c r="B27" s="1" t="s">
        <v>34</v>
      </c>
      <c r="C27" t="s">
        <v>30</v>
      </c>
      <c r="D27" t="s">
        <v>38</v>
      </c>
      <c r="E27" s="3">
        <v>1650</v>
      </c>
      <c r="K27" s="3"/>
    </row>
    <row r="28" spans="1:11" x14ac:dyDescent="0.2">
      <c r="B28" s="1" t="s">
        <v>35</v>
      </c>
      <c r="C28" s="3" t="s">
        <v>36</v>
      </c>
      <c r="D28" t="s">
        <v>38</v>
      </c>
      <c r="E28" s="3">
        <v>3200</v>
      </c>
      <c r="G28" t="s">
        <v>40</v>
      </c>
      <c r="K28" s="3"/>
    </row>
    <row r="29" spans="1:11" x14ac:dyDescent="0.2">
      <c r="B29" s="1" t="s">
        <v>32</v>
      </c>
      <c r="C29" s="3" t="s">
        <v>30</v>
      </c>
      <c r="D29" t="s">
        <v>39</v>
      </c>
      <c r="E29" s="3">
        <v>2100</v>
      </c>
      <c r="G29">
        <f>SUMIF(B26:B32,"Rossi",E26:E32)</f>
        <v>2100</v>
      </c>
      <c r="K29" s="3"/>
    </row>
    <row r="30" spans="1:11" x14ac:dyDescent="0.2">
      <c r="B30" s="1" t="s">
        <v>33</v>
      </c>
      <c r="C30" s="3" t="s">
        <v>29</v>
      </c>
      <c r="D30" t="s">
        <v>38</v>
      </c>
      <c r="E30" s="3">
        <v>1200</v>
      </c>
    </row>
    <row r="31" spans="1:11" x14ac:dyDescent="0.2">
      <c r="B31" s="1" t="s">
        <v>34</v>
      </c>
      <c r="C31" s="3" t="s">
        <v>37</v>
      </c>
      <c r="D31" t="s">
        <v>38</v>
      </c>
      <c r="E31" s="3">
        <v>1200</v>
      </c>
    </row>
    <row r="32" spans="1:11" x14ac:dyDescent="0.2">
      <c r="B32" s="1" t="s">
        <v>33</v>
      </c>
      <c r="C32" s="3" t="s">
        <v>36</v>
      </c>
      <c r="D32" t="s">
        <v>39</v>
      </c>
      <c r="E32" s="3">
        <v>3400</v>
      </c>
    </row>
    <row r="33" spans="2:7" x14ac:dyDescent="0.2">
      <c r="B33"/>
      <c r="C33" s="3"/>
    </row>
    <row r="34" spans="2:7" x14ac:dyDescent="0.2">
      <c r="B34"/>
      <c r="C34" s="3"/>
    </row>
    <row r="36" spans="2:7" x14ac:dyDescent="0.2">
      <c r="B36" s="1" t="s">
        <v>31</v>
      </c>
      <c r="C36" t="s">
        <v>28</v>
      </c>
      <c r="D36" t="s">
        <v>26</v>
      </c>
      <c r="E36" s="3" t="s">
        <v>27</v>
      </c>
    </row>
    <row r="37" spans="2:7" x14ac:dyDescent="0.2">
      <c r="B37" s="1" t="s">
        <v>33</v>
      </c>
      <c r="C37" t="s">
        <v>29</v>
      </c>
      <c r="D37" t="s">
        <v>38</v>
      </c>
      <c r="E37" s="3">
        <v>1650</v>
      </c>
    </row>
    <row r="38" spans="2:7" x14ac:dyDescent="0.2">
      <c r="B38" s="1" t="s">
        <v>34</v>
      </c>
      <c r="C38" t="s">
        <v>30</v>
      </c>
      <c r="D38" t="s">
        <v>38</v>
      </c>
      <c r="E38" s="3">
        <v>1650</v>
      </c>
    </row>
    <row r="39" spans="2:7" x14ac:dyDescent="0.2">
      <c r="B39" s="1" t="s">
        <v>35</v>
      </c>
      <c r="C39" s="3" t="s">
        <v>36</v>
      </c>
      <c r="D39" t="s">
        <v>38</v>
      </c>
      <c r="E39" s="3">
        <v>3200</v>
      </c>
      <c r="G39" t="s">
        <v>40</v>
      </c>
    </row>
    <row r="40" spans="2:7" x14ac:dyDescent="0.2">
      <c r="B40" s="1" t="s">
        <v>32</v>
      </c>
      <c r="C40" s="3" t="s">
        <v>30</v>
      </c>
      <c r="D40" t="s">
        <v>39</v>
      </c>
      <c r="E40" s="3">
        <v>2100</v>
      </c>
      <c r="G40">
        <f>SUMIFS(E37:E43,B37:B43,"bianchi",C37:C43,"lombardia")</f>
        <v>1650</v>
      </c>
    </row>
    <row r="41" spans="2:7" x14ac:dyDescent="0.2">
      <c r="B41" s="1" t="s">
        <v>33</v>
      </c>
      <c r="C41" s="3" t="s">
        <v>29</v>
      </c>
      <c r="D41" t="s">
        <v>38</v>
      </c>
      <c r="E41" s="3">
        <v>1200</v>
      </c>
    </row>
    <row r="42" spans="2:7" x14ac:dyDescent="0.2">
      <c r="B42" s="1" t="s">
        <v>34</v>
      </c>
      <c r="C42" s="3" t="s">
        <v>37</v>
      </c>
      <c r="D42" t="s">
        <v>38</v>
      </c>
      <c r="E42" s="3">
        <v>1200</v>
      </c>
    </row>
    <row r="43" spans="2:7" x14ac:dyDescent="0.2">
      <c r="B43" s="1" t="s">
        <v>33</v>
      </c>
      <c r="C43" s="3" t="s">
        <v>36</v>
      </c>
      <c r="D43" t="s">
        <v>39</v>
      </c>
      <c r="E43" s="3">
        <v>3400</v>
      </c>
    </row>
    <row r="47" spans="2:7" x14ac:dyDescent="0.2">
      <c r="B47" s="1" t="s">
        <v>31</v>
      </c>
      <c r="C47" t="s">
        <v>28</v>
      </c>
      <c r="D47" t="s">
        <v>26</v>
      </c>
      <c r="E47" s="3" t="s">
        <v>27</v>
      </c>
    </row>
    <row r="48" spans="2:7" x14ac:dyDescent="0.2">
      <c r="B48" s="1" t="s">
        <v>33</v>
      </c>
      <c r="C48" t="s">
        <v>29</v>
      </c>
      <c r="D48" t="s">
        <v>38</v>
      </c>
      <c r="E48" s="3">
        <v>1650</v>
      </c>
    </row>
    <row r="49" spans="1:7" x14ac:dyDescent="0.2">
      <c r="B49" s="1" t="s">
        <v>34</v>
      </c>
      <c r="C49" t="s">
        <v>30</v>
      </c>
      <c r="D49" t="s">
        <v>38</v>
      </c>
      <c r="E49" s="3">
        <v>1650</v>
      </c>
    </row>
    <row r="50" spans="1:7" x14ac:dyDescent="0.2">
      <c r="B50" s="1" t="s">
        <v>35</v>
      </c>
      <c r="C50" s="3" t="s">
        <v>36</v>
      </c>
      <c r="D50" t="s">
        <v>38</v>
      </c>
      <c r="E50" s="3">
        <v>3200</v>
      </c>
      <c r="G50" t="s">
        <v>40</v>
      </c>
    </row>
    <row r="51" spans="1:7" x14ac:dyDescent="0.2">
      <c r="B51" s="1" t="s">
        <v>32</v>
      </c>
      <c r="C51" s="3" t="s">
        <v>30</v>
      </c>
      <c r="D51" t="s">
        <v>39</v>
      </c>
      <c r="E51" s="3">
        <v>2100</v>
      </c>
    </row>
    <row r="52" spans="1:7" x14ac:dyDescent="0.2">
      <c r="B52" s="1" t="s">
        <v>33</v>
      </c>
      <c r="C52" s="3" t="s">
        <v>29</v>
      </c>
      <c r="D52" t="s">
        <v>38</v>
      </c>
      <c r="E52" s="3">
        <v>1200</v>
      </c>
    </row>
    <row r="53" spans="1:7" x14ac:dyDescent="0.2">
      <c r="B53" s="1" t="s">
        <v>34</v>
      </c>
      <c r="C53" s="3" t="s">
        <v>37</v>
      </c>
      <c r="D53" t="s">
        <v>38</v>
      </c>
      <c r="E53" s="3">
        <v>1200</v>
      </c>
    </row>
    <row r="54" spans="1:7" x14ac:dyDescent="0.2">
      <c r="B54" s="1" t="s">
        <v>33</v>
      </c>
      <c r="C54" s="3" t="s">
        <v>36</v>
      </c>
      <c r="D54" t="s">
        <v>39</v>
      </c>
      <c r="E54" s="3">
        <v>3400</v>
      </c>
    </row>
    <row r="57" spans="1:7" ht="19" x14ac:dyDescent="0.25">
      <c r="A57" t="s">
        <v>58</v>
      </c>
      <c r="B57" s="5" t="s">
        <v>56</v>
      </c>
    </row>
    <row r="58" spans="1:7" x14ac:dyDescent="0.2">
      <c r="A58" t="s">
        <v>59</v>
      </c>
      <c r="B58" s="1" t="s">
        <v>60</v>
      </c>
    </row>
    <row r="60" spans="1:7" x14ac:dyDescent="0.2">
      <c r="B60" s="1" t="s">
        <v>42</v>
      </c>
      <c r="C60" t="s">
        <v>43</v>
      </c>
      <c r="D60" t="s">
        <v>44</v>
      </c>
      <c r="E60" t="s">
        <v>45</v>
      </c>
    </row>
    <row r="61" spans="1:7" x14ac:dyDescent="0.2">
      <c r="B61" s="1" t="s">
        <v>46</v>
      </c>
      <c r="C61" t="s">
        <v>48</v>
      </c>
      <c r="D61" t="s">
        <v>52</v>
      </c>
      <c r="E61">
        <v>260</v>
      </c>
      <c r="G61" s="1" t="str">
        <f>INDEX(B61:E64,MATCH(C61,C61:C64,0),1)</f>
        <v>giacche</v>
      </c>
    </row>
    <row r="62" spans="1:7" x14ac:dyDescent="0.2">
      <c r="B62" s="1" t="s">
        <v>57</v>
      </c>
      <c r="C62" t="s">
        <v>49</v>
      </c>
      <c r="D62" t="s">
        <v>53</v>
      </c>
      <c r="E62">
        <v>214</v>
      </c>
      <c r="G62" t="str">
        <f>INDEX(B61:B64,MATCH(E63,E61:E64,0))</f>
        <v>pantaloni</v>
      </c>
    </row>
    <row r="63" spans="1:7" x14ac:dyDescent="0.2">
      <c r="B63" s="1" t="s">
        <v>47</v>
      </c>
      <c r="C63" t="s">
        <v>50</v>
      </c>
      <c r="D63" t="s">
        <v>54</v>
      </c>
      <c r="E63">
        <v>165</v>
      </c>
    </row>
    <row r="64" spans="1:7" x14ac:dyDescent="0.2">
      <c r="B64" s="1" t="s">
        <v>47</v>
      </c>
      <c r="C64" t="s">
        <v>51</v>
      </c>
      <c r="D64" t="s">
        <v>55</v>
      </c>
      <c r="E64">
        <v>180</v>
      </c>
    </row>
    <row r="67" spans="1:10" x14ac:dyDescent="0.2">
      <c r="A67" s="3">
        <f ca="1">TODAY()</f>
        <v>44853</v>
      </c>
    </row>
    <row r="68" spans="1:10" x14ac:dyDescent="0.2">
      <c r="A68" s="6">
        <f ca="1">TODAY()-20</f>
        <v>44833</v>
      </c>
    </row>
    <row r="69" spans="1:10" x14ac:dyDescent="0.2">
      <c r="A69">
        <v>2005</v>
      </c>
    </row>
    <row r="70" spans="1:10" x14ac:dyDescent="0.2">
      <c r="A70">
        <v>2007</v>
      </c>
    </row>
    <row r="71" spans="1:10" x14ac:dyDescent="0.2">
      <c r="A71">
        <f>(YEAR(A70)-YEAR(A69))*12+MONTH(A69)-MONTH(A70)</f>
        <v>0</v>
      </c>
    </row>
    <row r="73" spans="1:10" x14ac:dyDescent="0.2">
      <c r="C73" s="6"/>
    </row>
    <row r="74" spans="1:10" x14ac:dyDescent="0.2">
      <c r="A74" s="7" t="e">
        <f>NETWORKDAYS.INTL("22/10/2022","22/10/2020",30,15)</f>
        <v>#NUM!</v>
      </c>
      <c r="C74" s="6"/>
      <c r="I74" t="s">
        <v>63</v>
      </c>
    </row>
    <row r="75" spans="1:10" x14ac:dyDescent="0.2">
      <c r="A75" s="7"/>
      <c r="C75" s="6"/>
      <c r="H75" t="s">
        <v>62</v>
      </c>
    </row>
    <row r="76" spans="1:10" x14ac:dyDescent="0.2">
      <c r="A76" s="7"/>
      <c r="B76" s="1" t="s">
        <v>61</v>
      </c>
      <c r="C76" s="6">
        <v>43831</v>
      </c>
      <c r="H76" s="6">
        <v>42017</v>
      </c>
      <c r="I76">
        <f>WEEKNUM(H76,21)</f>
        <v>3</v>
      </c>
      <c r="J76">
        <f>WEEKNUM(H76,1)</f>
        <v>3</v>
      </c>
    </row>
    <row r="77" spans="1:10" x14ac:dyDescent="0.2">
      <c r="A77" s="7" t="e" cm="1">
        <f t="array" ref="A77:A81">NETWORKDAYS.INTL(C76,C81,C76:C80)</f>
        <v>#NUM!</v>
      </c>
      <c r="C77" s="6">
        <v>43832</v>
      </c>
      <c r="H77" s="6">
        <v>42047</v>
      </c>
      <c r="I77">
        <f>WEEKNUM(H77,21)</f>
        <v>7</v>
      </c>
      <c r="J77">
        <f t="shared" ref="J77:J78" si="3">WEEKNUM(H77,1)</f>
        <v>7</v>
      </c>
    </row>
    <row r="78" spans="1:10" x14ac:dyDescent="0.2">
      <c r="A78" s="7" t="e">
        <v>#NUM!</v>
      </c>
      <c r="C78" s="6">
        <v>44197</v>
      </c>
      <c r="H78" s="6">
        <v>42106</v>
      </c>
      <c r="I78">
        <f t="shared" ref="I78:I81" si="4">WEEKNUM(H78,21)</f>
        <v>15</v>
      </c>
      <c r="J78">
        <f t="shared" si="3"/>
        <v>16</v>
      </c>
    </row>
    <row r="79" spans="1:10" x14ac:dyDescent="0.2">
      <c r="A79" s="7" t="e">
        <v>#NUM!</v>
      </c>
      <c r="C79" s="6">
        <v>44562</v>
      </c>
    </row>
    <row r="80" spans="1:10" x14ac:dyDescent="0.2">
      <c r="A80" s="7" t="e">
        <v>#NUM!</v>
      </c>
      <c r="C80" s="6">
        <v>44563</v>
      </c>
    </row>
    <row r="81" spans="1:3" x14ac:dyDescent="0.2">
      <c r="A81" s="7" t="e">
        <v>#NUM!</v>
      </c>
      <c r="C81" s="6">
        <v>44694</v>
      </c>
    </row>
    <row r="82" spans="1:3" x14ac:dyDescent="0.2">
      <c r="A82" s="7"/>
      <c r="C82" s="6"/>
    </row>
    <row r="83" spans="1:3" x14ac:dyDescent="0.2">
      <c r="A83" s="7"/>
      <c r="C83" s="6"/>
    </row>
    <row r="84" spans="1:3" x14ac:dyDescent="0.2">
      <c r="A84" s="7"/>
      <c r="C84" s="6"/>
    </row>
    <row r="85" spans="1:3" x14ac:dyDescent="0.2">
      <c r="C85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625-8647-A740-82AA-4247192C6AA7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1"/>
      <c r="B1" s="11" t="s">
        <v>79</v>
      </c>
      <c r="C1" s="11" t="s">
        <v>80</v>
      </c>
    </row>
    <row r="2" spans="1:3" x14ac:dyDescent="0.2">
      <c r="A2" s="9" t="s">
        <v>79</v>
      </c>
      <c r="B2" s="9">
        <v>1</v>
      </c>
      <c r="C2" s="9"/>
    </row>
    <row r="3" spans="1:3" ht="17" thickBot="1" x14ac:dyDescent="0.25">
      <c r="A3" s="10" t="s">
        <v>80</v>
      </c>
      <c r="B3" s="10">
        <v>-0.9707867564422239</v>
      </c>
      <c r="C3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5ACD-C171-584C-8762-01D7E6A47457}">
  <dimension ref="A1:Q54"/>
  <sheetViews>
    <sheetView topLeftCell="A26" zoomScale="213" zoomScaleNormal="123" workbookViewId="0">
      <selection activeCell="F47" sqref="F47"/>
    </sheetView>
  </sheetViews>
  <sheetFormatPr baseColWidth="10" defaultRowHeight="16" x14ac:dyDescent="0.2"/>
  <cols>
    <col min="2" max="3" width="11.6640625" bestFit="1" customWidth="1"/>
  </cols>
  <sheetData>
    <row r="1" spans="1:17" x14ac:dyDescent="0.2">
      <c r="A1" s="15" t="s">
        <v>76</v>
      </c>
      <c r="B1" s="15" t="s">
        <v>77</v>
      </c>
      <c r="C1" s="15" t="s">
        <v>78</v>
      </c>
      <c r="G1" s="14" t="s">
        <v>92</v>
      </c>
      <c r="H1" s="14" t="s">
        <v>77</v>
      </c>
      <c r="I1" s="14" t="s">
        <v>78</v>
      </c>
      <c r="L1" t="s">
        <v>101</v>
      </c>
      <c r="M1" t="s">
        <v>102</v>
      </c>
      <c r="N1" t="s">
        <v>103</v>
      </c>
    </row>
    <row r="2" spans="1:17" x14ac:dyDescent="0.2">
      <c r="A2" s="12" t="s">
        <v>64</v>
      </c>
      <c r="B2" s="13">
        <v>34000</v>
      </c>
      <c r="C2" s="13">
        <v>19500</v>
      </c>
      <c r="G2" s="12" t="s">
        <v>93</v>
      </c>
      <c r="H2" s="13">
        <v>34000</v>
      </c>
      <c r="I2" s="13">
        <v>19500</v>
      </c>
      <c r="L2" t="s">
        <v>124</v>
      </c>
      <c r="M2">
        <v>22</v>
      </c>
      <c r="N2">
        <v>2</v>
      </c>
      <c r="P2" t="s">
        <v>132</v>
      </c>
      <c r="Q2">
        <f>MAX(M2:M29)</f>
        <v>66</v>
      </c>
    </row>
    <row r="3" spans="1:17" x14ac:dyDescent="0.2">
      <c r="A3" s="12" t="s">
        <v>65</v>
      </c>
      <c r="B3" s="13">
        <v>32000</v>
      </c>
      <c r="C3" s="13">
        <v>21000</v>
      </c>
      <c r="G3" s="12" t="s">
        <v>94</v>
      </c>
      <c r="H3" s="13">
        <v>32000</v>
      </c>
      <c r="I3" s="13">
        <v>21000</v>
      </c>
      <c r="L3" t="s">
        <v>121</v>
      </c>
      <c r="M3">
        <v>28</v>
      </c>
      <c r="N3">
        <v>2</v>
      </c>
      <c r="P3" t="s">
        <v>133</v>
      </c>
      <c r="Q3">
        <f>MIN(M2:M29)</f>
        <v>22</v>
      </c>
    </row>
    <row r="4" spans="1:17" x14ac:dyDescent="0.2">
      <c r="A4" s="12" t="s">
        <v>66</v>
      </c>
      <c r="B4" s="13">
        <v>31000</v>
      </c>
      <c r="C4" s="13">
        <v>23450</v>
      </c>
      <c r="G4" s="12" t="s">
        <v>95</v>
      </c>
      <c r="H4" s="13">
        <v>31000</v>
      </c>
      <c r="I4" s="13">
        <v>23450</v>
      </c>
      <c r="L4" t="s">
        <v>107</v>
      </c>
      <c r="M4">
        <v>32</v>
      </c>
      <c r="N4">
        <v>2</v>
      </c>
      <c r="P4" t="s">
        <v>134</v>
      </c>
      <c r="Q4">
        <f>MAX(N2:N29)</f>
        <v>35</v>
      </c>
    </row>
    <row r="5" spans="1:17" x14ac:dyDescent="0.2">
      <c r="A5" s="12" t="s">
        <v>67</v>
      </c>
      <c r="B5" s="13">
        <v>31500</v>
      </c>
      <c r="C5" s="13">
        <v>22000</v>
      </c>
      <c r="G5" s="12" t="s">
        <v>96</v>
      </c>
      <c r="H5" s="13">
        <v>31500</v>
      </c>
      <c r="I5" s="13">
        <v>22000</v>
      </c>
      <c r="L5" t="s">
        <v>105</v>
      </c>
      <c r="M5">
        <v>24</v>
      </c>
      <c r="N5">
        <v>3</v>
      </c>
      <c r="P5" t="s">
        <v>135</v>
      </c>
      <c r="Q5">
        <f>MIN(N2:N29)</f>
        <v>2</v>
      </c>
    </row>
    <row r="6" spans="1:17" x14ac:dyDescent="0.2">
      <c r="A6" s="12" t="s">
        <v>68</v>
      </c>
      <c r="B6" s="13">
        <v>30500</v>
      </c>
      <c r="C6" s="13">
        <v>23400</v>
      </c>
      <c r="L6" t="s">
        <v>131</v>
      </c>
      <c r="M6">
        <v>27</v>
      </c>
      <c r="N6">
        <v>4</v>
      </c>
    </row>
    <row r="7" spans="1:17" x14ac:dyDescent="0.2">
      <c r="A7" s="12" t="s">
        <v>69</v>
      </c>
      <c r="B7" s="13">
        <v>29500</v>
      </c>
      <c r="C7" s="13">
        <v>24600</v>
      </c>
      <c r="L7" t="s">
        <v>123</v>
      </c>
      <c r="M7">
        <v>32</v>
      </c>
      <c r="N7">
        <v>4</v>
      </c>
    </row>
    <row r="8" spans="1:17" x14ac:dyDescent="0.2">
      <c r="A8" s="12" t="s">
        <v>70</v>
      </c>
      <c r="B8" s="13">
        <v>28500</v>
      </c>
      <c r="C8" s="13">
        <v>27400</v>
      </c>
      <c r="L8" t="s">
        <v>111</v>
      </c>
      <c r="M8">
        <v>28</v>
      </c>
      <c r="N8">
        <v>5</v>
      </c>
    </row>
    <row r="9" spans="1:17" x14ac:dyDescent="0.2">
      <c r="L9" t="s">
        <v>127</v>
      </c>
      <c r="M9">
        <v>28</v>
      </c>
      <c r="N9">
        <v>5</v>
      </c>
    </row>
    <row r="10" spans="1:17" x14ac:dyDescent="0.2">
      <c r="G10" s="14" t="s">
        <v>92</v>
      </c>
      <c r="H10" s="14" t="s">
        <v>77</v>
      </c>
      <c r="I10" s="14" t="s">
        <v>78</v>
      </c>
      <c r="L10" t="s">
        <v>122</v>
      </c>
      <c r="M10">
        <v>30</v>
      </c>
      <c r="N10">
        <v>5</v>
      </c>
    </row>
    <row r="11" spans="1:17" x14ac:dyDescent="0.2">
      <c r="G11" s="12" t="s">
        <v>99</v>
      </c>
      <c r="H11" s="13">
        <v>34000</v>
      </c>
      <c r="I11" s="13">
        <v>19500</v>
      </c>
      <c r="L11" t="s">
        <v>116</v>
      </c>
      <c r="M11">
        <v>32</v>
      </c>
      <c r="N11">
        <v>5</v>
      </c>
    </row>
    <row r="12" spans="1:17" x14ac:dyDescent="0.2">
      <c r="G12" s="12" t="s">
        <v>98</v>
      </c>
      <c r="H12" s="13">
        <v>32000</v>
      </c>
      <c r="I12" s="13">
        <v>21000</v>
      </c>
      <c r="L12" t="s">
        <v>118</v>
      </c>
      <c r="M12">
        <v>27</v>
      </c>
      <c r="N12">
        <v>6</v>
      </c>
    </row>
    <row r="13" spans="1:17" x14ac:dyDescent="0.2">
      <c r="G13" s="12" t="s">
        <v>100</v>
      </c>
      <c r="H13" s="13">
        <v>31000</v>
      </c>
      <c r="I13" s="13">
        <v>23450</v>
      </c>
      <c r="L13" t="s">
        <v>129</v>
      </c>
      <c r="M13">
        <v>29</v>
      </c>
      <c r="N13">
        <v>8</v>
      </c>
    </row>
    <row r="14" spans="1:17" x14ac:dyDescent="0.2">
      <c r="A14" s="15" t="s">
        <v>81</v>
      </c>
      <c r="B14" s="15" t="s">
        <v>77</v>
      </c>
      <c r="C14" s="15" t="s">
        <v>78</v>
      </c>
      <c r="G14" s="12" t="s">
        <v>97</v>
      </c>
      <c r="H14" s="13">
        <v>31500</v>
      </c>
      <c r="I14" s="13">
        <v>22000</v>
      </c>
      <c r="L14" t="s">
        <v>104</v>
      </c>
      <c r="M14">
        <v>37</v>
      </c>
      <c r="N14">
        <v>8</v>
      </c>
    </row>
    <row r="15" spans="1:17" x14ac:dyDescent="0.2">
      <c r="A15" s="12">
        <v>2008</v>
      </c>
      <c r="B15" s="13">
        <v>285000</v>
      </c>
      <c r="C15" s="13">
        <v>277000</v>
      </c>
      <c r="L15" t="s">
        <v>113</v>
      </c>
      <c r="M15">
        <v>32</v>
      </c>
      <c r="N15">
        <v>9</v>
      </c>
    </row>
    <row r="16" spans="1:17" x14ac:dyDescent="0.2">
      <c r="A16" s="12">
        <v>2009</v>
      </c>
      <c r="B16" s="13">
        <v>267500</v>
      </c>
      <c r="C16" s="13">
        <v>245000</v>
      </c>
      <c r="L16" t="s">
        <v>128</v>
      </c>
      <c r="M16">
        <v>36</v>
      </c>
      <c r="N16">
        <v>9</v>
      </c>
    </row>
    <row r="17" spans="1:14" x14ac:dyDescent="0.2">
      <c r="A17" s="12">
        <v>2010</v>
      </c>
      <c r="B17" s="13">
        <v>305000</v>
      </c>
      <c r="C17" s="13">
        <v>235000</v>
      </c>
      <c r="L17" t="s">
        <v>110</v>
      </c>
      <c r="M17">
        <v>30</v>
      </c>
      <c r="N17">
        <v>11</v>
      </c>
    </row>
    <row r="18" spans="1:14" x14ac:dyDescent="0.2">
      <c r="A18" s="12">
        <v>2011</v>
      </c>
      <c r="B18" s="13">
        <v>285000</v>
      </c>
      <c r="C18" s="13">
        <v>240000</v>
      </c>
      <c r="L18" t="s">
        <v>130</v>
      </c>
      <c r="M18">
        <v>34</v>
      </c>
      <c r="N18">
        <v>11</v>
      </c>
    </row>
    <row r="19" spans="1:14" x14ac:dyDescent="0.2">
      <c r="A19" s="12">
        <v>2012</v>
      </c>
      <c r="B19" s="13">
        <v>267500</v>
      </c>
      <c r="C19" s="13">
        <v>235000</v>
      </c>
      <c r="L19" t="s">
        <v>119</v>
      </c>
      <c r="M19">
        <v>35</v>
      </c>
      <c r="N19">
        <v>11</v>
      </c>
    </row>
    <row r="20" spans="1:14" x14ac:dyDescent="0.2">
      <c r="A20" s="12">
        <v>2013</v>
      </c>
      <c r="B20" s="13">
        <v>249400</v>
      </c>
      <c r="C20" s="13">
        <v>232500</v>
      </c>
      <c r="L20" t="s">
        <v>109</v>
      </c>
      <c r="M20">
        <v>37</v>
      </c>
      <c r="N20">
        <v>12</v>
      </c>
    </row>
    <row r="21" spans="1:14" x14ac:dyDescent="0.2">
      <c r="A21" s="12">
        <v>2014</v>
      </c>
      <c r="B21" s="13">
        <v>231300</v>
      </c>
      <c r="C21" s="13">
        <v>230000</v>
      </c>
      <c r="L21" t="s">
        <v>106</v>
      </c>
      <c r="M21">
        <v>38</v>
      </c>
      <c r="N21">
        <v>14</v>
      </c>
    </row>
    <row r="22" spans="1:14" x14ac:dyDescent="0.2">
      <c r="A22" s="12">
        <v>2015</v>
      </c>
      <c r="B22" s="13">
        <v>267500</v>
      </c>
      <c r="C22" s="13">
        <v>227500</v>
      </c>
      <c r="L22" t="s">
        <v>125</v>
      </c>
      <c r="M22">
        <v>39</v>
      </c>
      <c r="N22">
        <v>14</v>
      </c>
    </row>
    <row r="23" spans="1:14" x14ac:dyDescent="0.2">
      <c r="A23" s="12">
        <v>2016</v>
      </c>
      <c r="B23" s="13">
        <v>195100</v>
      </c>
      <c r="C23" s="13">
        <v>240000</v>
      </c>
      <c r="L23" t="s">
        <v>126</v>
      </c>
      <c r="M23">
        <v>38</v>
      </c>
      <c r="N23">
        <v>15</v>
      </c>
    </row>
    <row r="24" spans="1:14" x14ac:dyDescent="0.2">
      <c r="A24" s="12">
        <v>2017</v>
      </c>
      <c r="B24" s="13">
        <v>305000</v>
      </c>
      <c r="C24" s="13">
        <v>235000</v>
      </c>
      <c r="L24" t="s">
        <v>120</v>
      </c>
      <c r="M24">
        <v>43</v>
      </c>
      <c r="N24">
        <v>20</v>
      </c>
    </row>
    <row r="25" spans="1:14" x14ac:dyDescent="0.2">
      <c r="A25" s="12">
        <v>2018</v>
      </c>
      <c r="B25" s="13">
        <v>285000</v>
      </c>
      <c r="C25" s="13">
        <v>232500</v>
      </c>
      <c r="L25" t="s">
        <v>117</v>
      </c>
      <c r="M25">
        <v>45</v>
      </c>
      <c r="N25">
        <v>22</v>
      </c>
    </row>
    <row r="26" spans="1:14" x14ac:dyDescent="0.2">
      <c r="A26" s="12">
        <v>2019</v>
      </c>
      <c r="B26" s="13">
        <v>267500</v>
      </c>
      <c r="C26" s="13">
        <v>217500</v>
      </c>
      <c r="L26" t="s">
        <v>115</v>
      </c>
      <c r="M26">
        <v>55</v>
      </c>
      <c r="N26">
        <v>23</v>
      </c>
    </row>
    <row r="27" spans="1:14" x14ac:dyDescent="0.2">
      <c r="L27" t="s">
        <v>112</v>
      </c>
      <c r="M27">
        <v>62</v>
      </c>
      <c r="N27">
        <v>26</v>
      </c>
    </row>
    <row r="28" spans="1:14" x14ac:dyDescent="0.2">
      <c r="L28" t="s">
        <v>114</v>
      </c>
      <c r="M28">
        <v>53</v>
      </c>
      <c r="N28">
        <v>32</v>
      </c>
    </row>
    <row r="29" spans="1:14" x14ac:dyDescent="0.2">
      <c r="L29" t="s">
        <v>108</v>
      </c>
      <c r="M29">
        <v>66</v>
      </c>
      <c r="N29">
        <v>35</v>
      </c>
    </row>
    <row r="30" spans="1:14" x14ac:dyDescent="0.2">
      <c r="A30" s="14" t="s">
        <v>85</v>
      </c>
      <c r="B30" s="14" t="s">
        <v>91</v>
      </c>
    </row>
    <row r="31" spans="1:14" x14ac:dyDescent="0.2">
      <c r="A31" s="12" t="s">
        <v>86</v>
      </c>
      <c r="B31" s="12">
        <v>38450</v>
      </c>
    </row>
    <row r="32" spans="1:14" x14ac:dyDescent="0.2">
      <c r="A32" s="12" t="s">
        <v>87</v>
      </c>
      <c r="B32" s="12">
        <v>41200</v>
      </c>
    </row>
    <row r="33" spans="1:4" x14ac:dyDescent="0.2">
      <c r="A33" s="12" t="s">
        <v>88</v>
      </c>
      <c r="B33" s="12">
        <v>2600</v>
      </c>
    </row>
    <row r="34" spans="1:4" x14ac:dyDescent="0.2">
      <c r="A34" s="12" t="s">
        <v>89</v>
      </c>
      <c r="B34" s="12">
        <v>8000</v>
      </c>
    </row>
    <row r="35" spans="1:4" x14ac:dyDescent="0.2">
      <c r="A35" s="12" t="s">
        <v>90</v>
      </c>
      <c r="B35" s="12">
        <v>65000</v>
      </c>
    </row>
    <row r="41" spans="1:4" x14ac:dyDescent="0.2">
      <c r="A41" s="15" t="s">
        <v>76</v>
      </c>
      <c r="B41" s="15" t="s">
        <v>77</v>
      </c>
      <c r="C41" s="15" t="s">
        <v>78</v>
      </c>
    </row>
    <row r="42" spans="1:4" x14ac:dyDescent="0.2">
      <c r="A42" s="12" t="s">
        <v>64</v>
      </c>
      <c r="B42" s="13">
        <v>34000</v>
      </c>
      <c r="C42" s="13">
        <v>19500</v>
      </c>
      <c r="D42" s="8">
        <f>SUM(B42:C42)</f>
        <v>53500</v>
      </c>
    </row>
    <row r="43" spans="1:4" x14ac:dyDescent="0.2">
      <c r="A43" s="12" t="s">
        <v>65</v>
      </c>
      <c r="B43" s="13">
        <v>32000</v>
      </c>
      <c r="C43" s="13">
        <v>21000</v>
      </c>
      <c r="D43" s="8">
        <f t="shared" ref="D43:D52" si="0">SUM(B43:C43)</f>
        <v>53000</v>
      </c>
    </row>
    <row r="44" spans="1:4" x14ac:dyDescent="0.2">
      <c r="A44" s="12" t="s">
        <v>66</v>
      </c>
      <c r="B44" s="13">
        <v>31000</v>
      </c>
      <c r="C44" s="13">
        <v>23450</v>
      </c>
      <c r="D44" s="8">
        <f t="shared" si="0"/>
        <v>54450</v>
      </c>
    </row>
    <row r="45" spans="1:4" x14ac:dyDescent="0.2">
      <c r="A45" s="12" t="s">
        <v>67</v>
      </c>
      <c r="B45" s="13">
        <v>31500</v>
      </c>
      <c r="C45" s="13">
        <v>22000</v>
      </c>
      <c r="D45" s="8">
        <f t="shared" si="0"/>
        <v>53500</v>
      </c>
    </row>
    <row r="46" spans="1:4" x14ac:dyDescent="0.2">
      <c r="A46" s="12" t="s">
        <v>68</v>
      </c>
      <c r="B46" s="13">
        <v>30500</v>
      </c>
      <c r="C46" s="13">
        <v>23400</v>
      </c>
      <c r="D46" s="8">
        <f t="shared" si="0"/>
        <v>53900</v>
      </c>
    </row>
    <row r="47" spans="1:4" x14ac:dyDescent="0.2">
      <c r="A47" s="12" t="s">
        <v>69</v>
      </c>
      <c r="B47" s="13">
        <v>29500</v>
      </c>
      <c r="C47" s="13">
        <v>24600</v>
      </c>
      <c r="D47" s="8">
        <f t="shared" si="0"/>
        <v>54100</v>
      </c>
    </row>
    <row r="48" spans="1:4" x14ac:dyDescent="0.2">
      <c r="A48" s="12" t="s">
        <v>70</v>
      </c>
      <c r="B48" s="13">
        <v>28500</v>
      </c>
      <c r="C48" s="13">
        <v>27400</v>
      </c>
      <c r="D48" s="8">
        <f t="shared" si="0"/>
        <v>55900</v>
      </c>
    </row>
    <row r="49" spans="1:4" x14ac:dyDescent="0.2">
      <c r="A49" s="12" t="s">
        <v>71</v>
      </c>
      <c r="B49" s="13">
        <v>27500</v>
      </c>
      <c r="C49" s="13">
        <v>28700</v>
      </c>
      <c r="D49" s="8">
        <f t="shared" si="0"/>
        <v>56200</v>
      </c>
    </row>
    <row r="50" spans="1:4" x14ac:dyDescent="0.2">
      <c r="A50" s="12" t="s">
        <v>72</v>
      </c>
      <c r="B50" s="13">
        <v>26500</v>
      </c>
      <c r="C50" s="13">
        <v>30440</v>
      </c>
      <c r="D50" s="8">
        <f t="shared" si="0"/>
        <v>56940</v>
      </c>
    </row>
    <row r="51" spans="1:4" x14ac:dyDescent="0.2">
      <c r="A51" s="12" t="s">
        <v>73</v>
      </c>
      <c r="B51" s="13">
        <v>25500</v>
      </c>
      <c r="C51" s="13">
        <v>32180</v>
      </c>
      <c r="D51" s="8">
        <f t="shared" si="0"/>
        <v>57680</v>
      </c>
    </row>
    <row r="52" spans="1:4" x14ac:dyDescent="0.2">
      <c r="A52" s="12" t="s">
        <v>74</v>
      </c>
      <c r="B52" s="13">
        <v>24500</v>
      </c>
      <c r="C52" s="13">
        <v>33920</v>
      </c>
      <c r="D52" s="8">
        <f t="shared" si="0"/>
        <v>58420</v>
      </c>
    </row>
    <row r="53" spans="1:4" x14ac:dyDescent="0.2">
      <c r="A53" s="12" t="s">
        <v>75</v>
      </c>
      <c r="B53" s="13">
        <v>23500</v>
      </c>
      <c r="C53" s="13">
        <v>35660</v>
      </c>
      <c r="D53" s="8">
        <f>SUM(B53:C53)</f>
        <v>59160</v>
      </c>
    </row>
    <row r="54" spans="1:4" x14ac:dyDescent="0.2">
      <c r="A54" s="12"/>
      <c r="B54" s="8">
        <f>SUM(B42:B53)</f>
        <v>344500</v>
      </c>
      <c r="C54" s="8">
        <f>SUM(C42:C53)</f>
        <v>322250</v>
      </c>
      <c r="D54" s="8">
        <f>SUM(B54:C54)</f>
        <v>666750</v>
      </c>
    </row>
  </sheetData>
  <autoFilter ref="L1:N29" xr:uid="{D7045ACD-C171-584C-8762-01D7E6A47457}">
    <sortState xmlns:xlrd2="http://schemas.microsoft.com/office/spreadsheetml/2017/richdata2" ref="L2:N29">
      <sortCondition ref="N1:N29"/>
    </sortState>
  </autoFilter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F8EA-BE4A-E44E-9D4F-1FAD0627A84E}">
  <dimension ref="B1:AT83"/>
  <sheetViews>
    <sheetView showRowColHeaders="0" showWhiteSpace="0" topLeftCell="A59" zoomScale="80" zoomScaleNormal="80" zoomScalePageLayoutView="57" workbookViewId="0">
      <selection activeCell="F101" sqref="F101"/>
    </sheetView>
  </sheetViews>
  <sheetFormatPr baseColWidth="10" defaultRowHeight="16" x14ac:dyDescent="0.2"/>
  <sheetData>
    <row r="1" spans="2:46" ht="17" thickBot="1" x14ac:dyDescent="0.25"/>
    <row r="2" spans="2:46" x14ac:dyDescent="0.2">
      <c r="B2" s="33" t="s">
        <v>82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Q2" s="33" t="s">
        <v>83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G2" s="16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8"/>
    </row>
    <row r="3" spans="2:46" x14ac:dyDescent="0.2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  <c r="Q3" s="30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2"/>
      <c r="AG3" s="19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2:46" x14ac:dyDescent="0.2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Q4" s="2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4"/>
      <c r="AG4" s="22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</row>
    <row r="5" spans="2:46" x14ac:dyDescent="0.2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Q5" s="2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4"/>
      <c r="AG5" s="22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</row>
    <row r="6" spans="2:46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4"/>
      <c r="AG6" s="22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</row>
    <row r="7" spans="2:46" x14ac:dyDescent="0.2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Q7" s="2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  <c r="AG7" s="22"/>
      <c r="AH7" s="23"/>
      <c r="AI7" s="23"/>
      <c r="AJ7" s="23"/>
      <c r="AK7" s="23"/>
      <c r="AL7" s="34"/>
      <c r="AM7" s="34"/>
      <c r="AN7" s="34"/>
      <c r="AO7" s="23"/>
      <c r="AP7" s="23"/>
      <c r="AQ7" s="23"/>
      <c r="AR7" s="23"/>
      <c r="AS7" s="23"/>
      <c r="AT7" s="24"/>
    </row>
    <row r="8" spans="2:46" x14ac:dyDescent="0.2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  <c r="Q8" s="2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  <c r="AG8" s="22"/>
      <c r="AH8" s="23"/>
      <c r="AI8" s="23"/>
      <c r="AJ8" s="23"/>
      <c r="AK8" s="23"/>
      <c r="AL8" s="9"/>
      <c r="AM8" s="9"/>
      <c r="AN8" s="9"/>
      <c r="AO8" s="23"/>
      <c r="AP8" s="23"/>
      <c r="AQ8" s="23"/>
      <c r="AR8" s="23"/>
      <c r="AS8" s="23"/>
      <c r="AT8" s="24"/>
    </row>
    <row r="9" spans="2:46" x14ac:dyDescent="0.2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  <c r="Q9" s="22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G9" s="22"/>
      <c r="AH9" s="23"/>
      <c r="AI9" s="23"/>
      <c r="AJ9" s="23"/>
      <c r="AK9" s="23"/>
      <c r="AL9" s="9"/>
      <c r="AM9" s="9"/>
      <c r="AN9" s="9"/>
      <c r="AO9" s="23"/>
      <c r="AP9" s="23"/>
      <c r="AQ9" s="23"/>
      <c r="AR9" s="23"/>
      <c r="AS9" s="23"/>
      <c r="AT9" s="24"/>
    </row>
    <row r="10" spans="2:46" x14ac:dyDescent="0.2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Q10" s="22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G10" s="22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</row>
    <row r="11" spans="2:46" x14ac:dyDescent="0.2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  <c r="Q11" s="22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  <c r="AG11" s="22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2:46" x14ac:dyDescent="0.2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  <c r="Q12" s="22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4"/>
      <c r="AG12" s="2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2:46" x14ac:dyDescent="0.2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  <c r="Q13" s="22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4"/>
      <c r="AG13" s="22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2:46" x14ac:dyDescent="0.2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  <c r="Q14" s="22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G14" s="22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2:46" x14ac:dyDescent="0.2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  <c r="Q15" s="22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4"/>
      <c r="AG15" s="22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4"/>
    </row>
    <row r="16" spans="2:46" x14ac:dyDescent="0.2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G16" s="22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4"/>
    </row>
    <row r="17" spans="2:46" x14ac:dyDescent="0.2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  <c r="Q17" s="22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  <c r="AG17" s="22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18" spans="2:46" x14ac:dyDescent="0.2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  <c r="Q18" s="22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  <c r="AG18" s="2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4"/>
    </row>
    <row r="19" spans="2:46" x14ac:dyDescent="0.2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  <c r="Q19" s="22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G19" s="22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4"/>
    </row>
    <row r="20" spans="2:46" x14ac:dyDescent="0.2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Q20" s="22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G20" s="22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2:46" x14ac:dyDescent="0.2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Q21" s="22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G21" s="22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2:46" x14ac:dyDescent="0.2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  <c r="Q22" s="22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G22" s="22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4"/>
    </row>
    <row r="23" spans="2:46" x14ac:dyDescent="0.2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Q23" s="22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G23" s="22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</row>
    <row r="24" spans="2:46" x14ac:dyDescent="0.2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Q24" s="22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G24" s="22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2:46" x14ac:dyDescent="0.2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Q25" s="22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G25" s="22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4"/>
    </row>
    <row r="26" spans="2:46" x14ac:dyDescent="0.2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Q26" s="22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  <c r="AG26" s="22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</row>
    <row r="27" spans="2:46" x14ac:dyDescent="0.2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Q27" s="22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  <c r="AG27" s="22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4"/>
    </row>
    <row r="28" spans="2:46" x14ac:dyDescent="0.2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  <c r="Q28" s="22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4"/>
      <c r="AG28" s="22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2:46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4"/>
      <c r="Q29" s="22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4"/>
      <c r="AG29" s="22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</row>
    <row r="30" spans="2:46" x14ac:dyDescent="0.2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Q30" s="22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4"/>
      <c r="AG30" s="22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4"/>
    </row>
    <row r="31" spans="2:46" x14ac:dyDescent="0.2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  <c r="Q31" s="22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4"/>
      <c r="AG31" s="22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4"/>
    </row>
    <row r="32" spans="2:46" x14ac:dyDescent="0.2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  <c r="Q32" s="22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  <c r="AG32" s="22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</row>
    <row r="33" spans="2:46" x14ac:dyDescent="0.2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4"/>
      <c r="Q33" s="22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G33" s="22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4"/>
    </row>
    <row r="34" spans="2:46" x14ac:dyDescent="0.2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Q34" s="22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G34" s="22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4"/>
    </row>
    <row r="35" spans="2:46" x14ac:dyDescent="0.2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4"/>
      <c r="Q35" s="22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  <c r="AG35" s="22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2:46" x14ac:dyDescent="0.2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Q36" s="22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  <c r="AG36" s="22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4"/>
    </row>
    <row r="37" spans="2:46" x14ac:dyDescent="0.2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4"/>
      <c r="Q37" s="22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  <c r="AG37" s="22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2:46" x14ac:dyDescent="0.2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4"/>
      <c r="Q38" s="22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  <c r="AG38" s="22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4"/>
    </row>
    <row r="39" spans="2:46" x14ac:dyDescent="0.2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  <c r="Q39" s="22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4"/>
      <c r="AG39" s="22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4"/>
    </row>
    <row r="40" spans="2:46" x14ac:dyDescent="0.2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4"/>
      <c r="Q40" s="22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4"/>
      <c r="AG40" s="22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4"/>
    </row>
    <row r="41" spans="2:46" ht="17" thickBot="1" x14ac:dyDescent="0.25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Q41" s="25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  <c r="AG41" s="25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7"/>
    </row>
    <row r="43" spans="2:46" ht="17" thickBot="1" x14ac:dyDescent="0.25"/>
    <row r="44" spans="2:46" ht="26" customHeight="1" x14ac:dyDescent="0.2">
      <c r="B44" s="33" t="s">
        <v>84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6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8"/>
    </row>
    <row r="45" spans="2:46" x14ac:dyDescent="0.2">
      <c r="B45" s="37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  <c r="Q45" s="19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1"/>
    </row>
    <row r="46" spans="2:46" ht="16" customHeight="1" x14ac:dyDescent="0.2"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4"/>
      <c r="Q46" s="22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4"/>
    </row>
    <row r="47" spans="2:46" x14ac:dyDescent="0.2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Q47" s="22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4"/>
    </row>
    <row r="48" spans="2:46" x14ac:dyDescent="0.2"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4"/>
      <c r="Q48" s="22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</row>
    <row r="49" spans="2:30" x14ac:dyDescent="0.2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4"/>
      <c r="Q49" s="22"/>
      <c r="R49" s="23"/>
      <c r="S49" s="23"/>
      <c r="T49" s="23"/>
      <c r="U49" s="23"/>
      <c r="V49" s="34"/>
      <c r="W49" s="34"/>
      <c r="X49" s="34"/>
      <c r="Y49" s="23"/>
      <c r="Z49" s="23"/>
      <c r="AA49" s="23"/>
      <c r="AB49" s="23"/>
      <c r="AC49" s="23"/>
      <c r="AD49" s="24"/>
    </row>
    <row r="50" spans="2:30" x14ac:dyDescent="0.2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Q50" s="22"/>
      <c r="R50" s="23"/>
      <c r="S50" s="23"/>
      <c r="T50" s="23"/>
      <c r="U50" s="23"/>
      <c r="V50" s="9"/>
      <c r="W50" s="9"/>
      <c r="X50" s="9"/>
      <c r="Y50" s="23"/>
      <c r="Z50" s="23"/>
      <c r="AA50" s="23"/>
      <c r="AB50" s="23"/>
      <c r="AC50" s="23"/>
      <c r="AD50" s="24"/>
    </row>
    <row r="51" spans="2:30" x14ac:dyDescent="0.2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  <c r="Q51" s="22"/>
      <c r="R51" s="23"/>
      <c r="S51" s="23"/>
      <c r="T51" s="23"/>
      <c r="U51" s="23"/>
      <c r="V51" s="9"/>
      <c r="W51" s="9"/>
      <c r="X51" s="9"/>
      <c r="Y51" s="23"/>
      <c r="Z51" s="23"/>
      <c r="AA51" s="23"/>
      <c r="AB51" s="23"/>
      <c r="AC51" s="23"/>
      <c r="AD51" s="24"/>
    </row>
    <row r="52" spans="2:30" x14ac:dyDescent="0.2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  <c r="Q52" s="22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4"/>
    </row>
    <row r="53" spans="2:30" x14ac:dyDescent="0.2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Q53" s="22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4"/>
    </row>
    <row r="54" spans="2:30" x14ac:dyDescent="0.2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  <c r="Q54" s="22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</row>
    <row r="55" spans="2:30" x14ac:dyDescent="0.2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Q55" s="22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2:30" x14ac:dyDescent="0.2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Q56" s="22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4"/>
    </row>
    <row r="57" spans="2:30" x14ac:dyDescent="0.2"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Q57" s="22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4"/>
    </row>
    <row r="58" spans="2:30" x14ac:dyDescent="0.2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4"/>
      <c r="Q58" s="22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2:30" x14ac:dyDescent="0.2"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Q59" s="22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2:30" x14ac:dyDescent="0.2"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Q60" s="22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</row>
    <row r="61" spans="2:30" x14ac:dyDescent="0.2"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4"/>
      <c r="Q61" s="22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2:30" x14ac:dyDescent="0.2"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Q62" s="22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</row>
    <row r="63" spans="2:30" x14ac:dyDescent="0.2"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  <c r="Q63" s="22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4"/>
    </row>
    <row r="64" spans="2:30" x14ac:dyDescent="0.2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4"/>
      <c r="Q64" s="22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4"/>
    </row>
    <row r="65" spans="2:30" x14ac:dyDescent="0.2"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4"/>
      <c r="Q65" s="22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4"/>
    </row>
    <row r="66" spans="2:30" x14ac:dyDescent="0.2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  <c r="Q66" s="22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4"/>
    </row>
    <row r="67" spans="2:30" x14ac:dyDescent="0.2"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Q67" s="22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4"/>
    </row>
    <row r="68" spans="2:30" x14ac:dyDescent="0.2"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Q68" s="22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4"/>
    </row>
    <row r="69" spans="2:30" x14ac:dyDescent="0.2"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Q69" s="22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4"/>
    </row>
    <row r="70" spans="2:30" x14ac:dyDescent="0.2"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4"/>
      <c r="Q70" s="22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4"/>
    </row>
    <row r="71" spans="2:30" x14ac:dyDescent="0.2"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4"/>
      <c r="Q71" s="22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4"/>
    </row>
    <row r="72" spans="2:30" x14ac:dyDescent="0.2"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Q72" s="22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4"/>
    </row>
    <row r="73" spans="2:30" x14ac:dyDescent="0.2"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Q73" s="22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</row>
    <row r="74" spans="2:30" x14ac:dyDescent="0.2"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  <c r="Q74" s="22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4"/>
    </row>
    <row r="75" spans="2:30" x14ac:dyDescent="0.2"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Q75" s="22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/>
    </row>
    <row r="76" spans="2:30" x14ac:dyDescent="0.2"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Q76" s="22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</row>
    <row r="77" spans="2:30" x14ac:dyDescent="0.2"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Q77" s="22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4"/>
    </row>
    <row r="78" spans="2:30" x14ac:dyDescent="0.2"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4"/>
      <c r="Q78" s="22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4"/>
    </row>
    <row r="79" spans="2:30" x14ac:dyDescent="0.2"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Q79" s="22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4"/>
    </row>
    <row r="80" spans="2:30" x14ac:dyDescent="0.2"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4"/>
      <c r="Q80" s="22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4"/>
    </row>
    <row r="81" spans="2:30" x14ac:dyDescent="0.2">
      <c r="B81" s="2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4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4"/>
    </row>
    <row r="82" spans="2:30" x14ac:dyDescent="0.2"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4"/>
      <c r="Q82" s="22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4"/>
    </row>
    <row r="83" spans="2:30" ht="17" thickBot="1" x14ac:dyDescent="0.25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Q83" s="25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7"/>
    </row>
  </sheetData>
  <mergeCells count="3">
    <mergeCell ref="B2:O3"/>
    <mergeCell ref="Q2:AD3"/>
    <mergeCell ref="B44:O45"/>
  </mergeCells>
  <pageMargins left="0.25" right="0.25" top="0.75" bottom="0.75" header="0.3" footer="0.3"/>
  <pageSetup paperSize="9" scale="39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2A84-B72D-EF42-8C77-F107607FEFA9}">
  <dimension ref="A1"/>
  <sheetViews>
    <sheetView tabSelected="1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correlazione</vt:lpstr>
      <vt:lpstr>Tabelle</vt:lpstr>
      <vt:lpstr>Grafici</vt:lpstr>
      <vt:lpstr>Foglio6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2022-10-19T09:39:50Z</cp:lastPrinted>
  <dcterms:created xsi:type="dcterms:W3CDTF">2022-10-18T07:29:26Z</dcterms:created>
  <dcterms:modified xsi:type="dcterms:W3CDTF">2022-10-19T14:46:49Z</dcterms:modified>
  <cp:category/>
</cp:coreProperties>
</file>