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slicers/slicer1.xml" ContentType="application/vnd.ms-excel.slicer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giuseppe/Documents/GitHub/epicode-data-analyst/Week4/Day2/"/>
    </mc:Choice>
  </mc:AlternateContent>
  <xr:revisionPtr revIDLastSave="0" documentId="13_ncr:1_{1A008A44-63A6-434A-BDEB-306095CE343C}" xr6:coauthVersionLast="47" xr6:coauthVersionMax="47" xr10:uidLastSave="{00000000-0000-0000-0000-000000000000}"/>
  <bookViews>
    <workbookView xWindow="0" yWindow="500" windowWidth="28800" windowHeight="16340" activeTab="5" xr2:uid="{A055A119-9880-5944-8331-5271FE158BC9}"/>
  </bookViews>
  <sheets>
    <sheet name="sol-eser-1" sheetId="1" r:id="rId1"/>
    <sheet name="sol-eser-2" sheetId="2" r:id="rId2"/>
    <sheet name="altro1-formule" sheetId="3" r:id="rId3"/>
    <sheet name="altro2-formule-date" sheetId="6" r:id="rId4"/>
    <sheet name="tabella-pivot-tipo-contratto" sheetId="5" r:id="rId5"/>
    <sheet name="tabella-pivot-grafico" sheetId="7" r:id="rId6"/>
  </sheets>
  <definedNames>
    <definedName name="FiltroDati_Settore">#N/A</definedName>
  </definedNames>
  <calcPr calcId="181029"/>
  <pivotCaches>
    <pivotCache cacheId="10" r:id="rId7"/>
  </pivotCaches>
  <extLst>
    <ext xmlns:x14="http://schemas.microsoft.com/office/spreadsheetml/2009/9/main" uri="{BBE1A952-AA13-448e-AADC-164F8A28A991}">
      <x14:slicerCaches>
        <x14:slicerCache r:id="rId8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6" l="1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2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2" i="6"/>
  <c r="E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I2" i="2"/>
  <c r="J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Q6" i="3"/>
  <c r="Q7" i="3"/>
  <c r="Q8" i="3"/>
  <c r="Q5" i="3"/>
  <c r="O8" i="3"/>
  <c r="O7" i="3"/>
  <c r="O6" i="3"/>
  <c r="O5" i="3"/>
  <c r="H29" i="3"/>
  <c r="I29" i="3" s="1"/>
  <c r="F29" i="3"/>
  <c r="G29" i="3" s="1"/>
  <c r="H28" i="3"/>
  <c r="I28" i="3" s="1"/>
  <c r="F28" i="3"/>
  <c r="G28" i="3" s="1"/>
  <c r="H27" i="3"/>
  <c r="I27" i="3" s="1"/>
  <c r="F27" i="3"/>
  <c r="G27" i="3" s="1"/>
  <c r="H26" i="3"/>
  <c r="I26" i="3" s="1"/>
  <c r="F26" i="3"/>
  <c r="G26" i="3" s="1"/>
  <c r="H25" i="3"/>
  <c r="I25" i="3" s="1"/>
  <c r="F25" i="3"/>
  <c r="G25" i="3" s="1"/>
  <c r="H24" i="3"/>
  <c r="I24" i="3" s="1"/>
  <c r="F24" i="3"/>
  <c r="G24" i="3" s="1"/>
  <c r="H23" i="3"/>
  <c r="I23" i="3" s="1"/>
  <c r="F23" i="3"/>
  <c r="G23" i="3" s="1"/>
  <c r="H22" i="3"/>
  <c r="I22" i="3" s="1"/>
  <c r="F22" i="3"/>
  <c r="G22" i="3" s="1"/>
  <c r="H21" i="3"/>
  <c r="I21" i="3" s="1"/>
  <c r="F21" i="3"/>
  <c r="G21" i="3" s="1"/>
  <c r="H20" i="3"/>
  <c r="I20" i="3" s="1"/>
  <c r="F20" i="3"/>
  <c r="G20" i="3" s="1"/>
  <c r="H19" i="3"/>
  <c r="I19" i="3" s="1"/>
  <c r="F19" i="3"/>
  <c r="G19" i="3" s="1"/>
  <c r="H18" i="3"/>
  <c r="I18" i="3" s="1"/>
  <c r="F18" i="3"/>
  <c r="G18" i="3" s="1"/>
  <c r="H17" i="3"/>
  <c r="I17" i="3" s="1"/>
  <c r="F17" i="3"/>
  <c r="G17" i="3" s="1"/>
  <c r="H16" i="3"/>
  <c r="I16" i="3" s="1"/>
  <c r="F16" i="3"/>
  <c r="G16" i="3" s="1"/>
  <c r="H15" i="3"/>
  <c r="I15" i="3" s="1"/>
  <c r="F15" i="3"/>
  <c r="G15" i="3" s="1"/>
  <c r="H14" i="3"/>
  <c r="I14" i="3" s="1"/>
  <c r="F14" i="3"/>
  <c r="G14" i="3" s="1"/>
  <c r="H13" i="3"/>
  <c r="I13" i="3" s="1"/>
  <c r="F13" i="3"/>
  <c r="G13" i="3" s="1"/>
  <c r="H12" i="3"/>
  <c r="I12" i="3" s="1"/>
  <c r="F12" i="3"/>
  <c r="G12" i="3" s="1"/>
  <c r="H11" i="3"/>
  <c r="I11" i="3" s="1"/>
  <c r="F11" i="3"/>
  <c r="G11" i="3" s="1"/>
  <c r="H10" i="3"/>
  <c r="I10" i="3" s="1"/>
  <c r="F10" i="3"/>
  <c r="G10" i="3" s="1"/>
  <c r="H9" i="3"/>
  <c r="I9" i="3" s="1"/>
  <c r="F9" i="3"/>
  <c r="G9" i="3" s="1"/>
  <c r="H8" i="3"/>
  <c r="I8" i="3" s="1"/>
  <c r="F8" i="3"/>
  <c r="G8" i="3" s="1"/>
  <c r="I7" i="3"/>
  <c r="F7" i="3"/>
  <c r="G7" i="3" s="1"/>
  <c r="H6" i="3"/>
  <c r="I6" i="3" s="1"/>
  <c r="F6" i="3"/>
  <c r="G6" i="3" s="1"/>
  <c r="H5" i="3"/>
  <c r="I5" i="3" s="1"/>
  <c r="F5" i="3"/>
  <c r="G5" i="3" s="1"/>
  <c r="H4" i="3"/>
  <c r="I4" i="3" s="1"/>
  <c r="F4" i="3"/>
  <c r="G4" i="3" s="1"/>
  <c r="H3" i="3"/>
  <c r="I3" i="3" s="1"/>
  <c r="F3" i="3"/>
  <c r="G3" i="3" s="1"/>
  <c r="H2" i="3"/>
  <c r="I2" i="3" s="1"/>
  <c r="F2" i="3"/>
  <c r="G2" i="3" s="1"/>
  <c r="Q12" i="3" l="1"/>
  <c r="O15" i="3"/>
  <c r="O14" i="3"/>
  <c r="O13" i="3"/>
  <c r="O12" i="3"/>
  <c r="Q15" i="3"/>
  <c r="Q14" i="3"/>
  <c r="Q13" i="3"/>
  <c r="P12" i="3"/>
  <c r="P15" i="3"/>
  <c r="P14" i="3"/>
  <c r="P13" i="3"/>
  <c r="P5" i="3"/>
  <c r="P8" i="3"/>
  <c r="P7" i="3"/>
  <c r="P6" i="3"/>
  <c r="J29" i="2"/>
  <c r="I29" i="2"/>
  <c r="G29" i="2"/>
  <c r="H29" i="2" s="1"/>
  <c r="F29" i="2"/>
  <c r="J28" i="2"/>
  <c r="I28" i="2"/>
  <c r="G28" i="2"/>
  <c r="H28" i="2" s="1"/>
  <c r="F28" i="2"/>
  <c r="J27" i="2"/>
  <c r="I27" i="2"/>
  <c r="G27" i="2"/>
  <c r="H27" i="2" s="1"/>
  <c r="F27" i="2"/>
  <c r="J26" i="2"/>
  <c r="I26" i="2"/>
  <c r="G26" i="2"/>
  <c r="H26" i="2" s="1"/>
  <c r="F26" i="2"/>
  <c r="J25" i="2"/>
  <c r="I25" i="2"/>
  <c r="G25" i="2"/>
  <c r="H25" i="2" s="1"/>
  <c r="F25" i="2"/>
  <c r="J24" i="2"/>
  <c r="I24" i="2"/>
  <c r="G24" i="2"/>
  <c r="H24" i="2" s="1"/>
  <c r="F24" i="2"/>
  <c r="J23" i="2"/>
  <c r="I23" i="2"/>
  <c r="G23" i="2"/>
  <c r="H23" i="2" s="1"/>
  <c r="F23" i="2"/>
  <c r="J22" i="2"/>
  <c r="I22" i="2"/>
  <c r="G22" i="2"/>
  <c r="H22" i="2" s="1"/>
  <c r="F22" i="2"/>
  <c r="J21" i="2"/>
  <c r="I21" i="2"/>
  <c r="G21" i="2"/>
  <c r="H21" i="2" s="1"/>
  <c r="F21" i="2"/>
  <c r="J20" i="2"/>
  <c r="I20" i="2"/>
  <c r="G20" i="2"/>
  <c r="H20" i="2" s="1"/>
  <c r="F20" i="2"/>
  <c r="J19" i="2"/>
  <c r="I19" i="2"/>
  <c r="G19" i="2"/>
  <c r="H19" i="2" s="1"/>
  <c r="F19" i="2"/>
  <c r="J18" i="2"/>
  <c r="I18" i="2"/>
  <c r="G18" i="2"/>
  <c r="H18" i="2" s="1"/>
  <c r="F18" i="2"/>
  <c r="J17" i="2"/>
  <c r="I17" i="2"/>
  <c r="G17" i="2"/>
  <c r="H17" i="2" s="1"/>
  <c r="F17" i="2"/>
  <c r="J16" i="2"/>
  <c r="I16" i="2"/>
  <c r="G16" i="2"/>
  <c r="H16" i="2" s="1"/>
  <c r="F16" i="2"/>
  <c r="J15" i="2"/>
  <c r="I15" i="2"/>
  <c r="G15" i="2"/>
  <c r="H15" i="2" s="1"/>
  <c r="F15" i="2"/>
  <c r="J14" i="2"/>
  <c r="I14" i="2"/>
  <c r="G14" i="2"/>
  <c r="H14" i="2" s="1"/>
  <c r="F14" i="2"/>
  <c r="J13" i="2"/>
  <c r="I13" i="2"/>
  <c r="G13" i="2"/>
  <c r="H13" i="2" s="1"/>
  <c r="F13" i="2"/>
  <c r="J12" i="2"/>
  <c r="I12" i="2"/>
  <c r="G12" i="2"/>
  <c r="H12" i="2" s="1"/>
  <c r="F12" i="2"/>
  <c r="J11" i="2"/>
  <c r="I11" i="2"/>
  <c r="G11" i="2"/>
  <c r="H11" i="2" s="1"/>
  <c r="F11" i="2"/>
  <c r="J10" i="2"/>
  <c r="I10" i="2"/>
  <c r="G10" i="2"/>
  <c r="H10" i="2" s="1"/>
  <c r="F10" i="2"/>
  <c r="J9" i="2"/>
  <c r="I9" i="2"/>
  <c r="G9" i="2"/>
  <c r="H9" i="2" s="1"/>
  <c r="F9" i="2"/>
  <c r="J8" i="2"/>
  <c r="I8" i="2"/>
  <c r="G8" i="2"/>
  <c r="H8" i="2" s="1"/>
  <c r="F8" i="2"/>
  <c r="J7" i="2"/>
  <c r="I7" i="2"/>
  <c r="H7" i="2"/>
  <c r="F7" i="2"/>
  <c r="J6" i="2"/>
  <c r="I6" i="2"/>
  <c r="G6" i="2"/>
  <c r="H6" i="2" s="1"/>
  <c r="F6" i="2"/>
  <c r="J5" i="2"/>
  <c r="I5" i="2"/>
  <c r="G5" i="2"/>
  <c r="H5" i="2" s="1"/>
  <c r="F5" i="2"/>
  <c r="J4" i="2"/>
  <c r="I4" i="2"/>
  <c r="G4" i="2"/>
  <c r="H4" i="2" s="1"/>
  <c r="F4" i="2"/>
  <c r="J3" i="2"/>
  <c r="I3" i="2"/>
  <c r="G3" i="2"/>
  <c r="H3" i="2" s="1"/>
  <c r="F3" i="2"/>
  <c r="J2" i="2"/>
  <c r="G2" i="2"/>
  <c r="H2" i="2" s="1"/>
  <c r="F2" i="2"/>
  <c r="K29" i="1"/>
  <c r="I29" i="1"/>
  <c r="G29" i="1"/>
  <c r="J29" i="1" s="1"/>
  <c r="F29" i="1"/>
  <c r="K28" i="1"/>
  <c r="I28" i="1"/>
  <c r="G28" i="1"/>
  <c r="H28" i="1" s="1"/>
  <c r="F28" i="1"/>
  <c r="K27" i="1"/>
  <c r="I27" i="1"/>
  <c r="G27" i="1"/>
  <c r="H27" i="1" s="1"/>
  <c r="F27" i="1"/>
  <c r="K26" i="1"/>
  <c r="I26" i="1"/>
  <c r="G26" i="1"/>
  <c r="J26" i="1" s="1"/>
  <c r="F26" i="1"/>
  <c r="K25" i="1"/>
  <c r="I25" i="1"/>
  <c r="G25" i="1"/>
  <c r="J25" i="1" s="1"/>
  <c r="F25" i="1"/>
  <c r="K24" i="1"/>
  <c r="I24" i="1"/>
  <c r="G24" i="1"/>
  <c r="H24" i="1" s="1"/>
  <c r="F24" i="1"/>
  <c r="K23" i="1"/>
  <c r="I23" i="1"/>
  <c r="G23" i="1"/>
  <c r="H23" i="1" s="1"/>
  <c r="F23" i="1"/>
  <c r="K22" i="1"/>
  <c r="I22" i="1"/>
  <c r="G22" i="1"/>
  <c r="J22" i="1" s="1"/>
  <c r="F22" i="1"/>
  <c r="K21" i="1"/>
  <c r="I21" i="1"/>
  <c r="G21" i="1"/>
  <c r="J21" i="1" s="1"/>
  <c r="F21" i="1"/>
  <c r="K20" i="1"/>
  <c r="I20" i="1"/>
  <c r="G20" i="1"/>
  <c r="H20" i="1" s="1"/>
  <c r="F20" i="1"/>
  <c r="K19" i="1"/>
  <c r="I19" i="1"/>
  <c r="G19" i="1"/>
  <c r="H19" i="1" s="1"/>
  <c r="F19" i="1"/>
  <c r="K18" i="1"/>
  <c r="I18" i="1"/>
  <c r="G18" i="1"/>
  <c r="J18" i="1" s="1"/>
  <c r="F18" i="1"/>
  <c r="K17" i="1"/>
  <c r="I17" i="1"/>
  <c r="G17" i="1"/>
  <c r="J17" i="1" s="1"/>
  <c r="F17" i="1"/>
  <c r="K16" i="1"/>
  <c r="I16" i="1"/>
  <c r="G16" i="1"/>
  <c r="H16" i="1" s="1"/>
  <c r="F16" i="1"/>
  <c r="K15" i="1"/>
  <c r="I15" i="1"/>
  <c r="G15" i="1"/>
  <c r="H15" i="1" s="1"/>
  <c r="F15" i="1"/>
  <c r="K14" i="1"/>
  <c r="I14" i="1"/>
  <c r="G14" i="1"/>
  <c r="J14" i="1" s="1"/>
  <c r="F14" i="1"/>
  <c r="K13" i="1"/>
  <c r="I13" i="1"/>
  <c r="G13" i="1"/>
  <c r="J13" i="1" s="1"/>
  <c r="F13" i="1"/>
  <c r="K12" i="1"/>
  <c r="I12" i="1"/>
  <c r="G12" i="1"/>
  <c r="H12" i="1" s="1"/>
  <c r="F12" i="1"/>
  <c r="K11" i="1"/>
  <c r="I11" i="1"/>
  <c r="G11" i="1"/>
  <c r="H11" i="1" s="1"/>
  <c r="F11" i="1"/>
  <c r="K10" i="1"/>
  <c r="I10" i="1"/>
  <c r="G10" i="1"/>
  <c r="H10" i="1" s="1"/>
  <c r="F10" i="1"/>
  <c r="K9" i="1"/>
  <c r="I9" i="1"/>
  <c r="G9" i="1"/>
  <c r="J9" i="1" s="1"/>
  <c r="F9" i="1"/>
  <c r="K8" i="1"/>
  <c r="I8" i="1"/>
  <c r="G8" i="1"/>
  <c r="H8" i="1" s="1"/>
  <c r="F8" i="1"/>
  <c r="K7" i="1"/>
  <c r="I7" i="1"/>
  <c r="G7" i="1"/>
  <c r="J7" i="1" s="1"/>
  <c r="F7" i="1"/>
  <c r="K6" i="1"/>
  <c r="I6" i="1"/>
  <c r="G6" i="1"/>
  <c r="H6" i="1" s="1"/>
  <c r="F6" i="1"/>
  <c r="K5" i="1"/>
  <c r="I5" i="1"/>
  <c r="G5" i="1"/>
  <c r="J5" i="1" s="1"/>
  <c r="F5" i="1"/>
  <c r="K4" i="1"/>
  <c r="I4" i="1"/>
  <c r="G4" i="1"/>
  <c r="H4" i="1" s="1"/>
  <c r="F4" i="1"/>
  <c r="K3" i="1"/>
  <c r="I3" i="1"/>
  <c r="G3" i="1"/>
  <c r="J3" i="1" s="1"/>
  <c r="F3" i="1"/>
  <c r="K2" i="1"/>
  <c r="I2" i="1"/>
  <c r="G2" i="1"/>
  <c r="H2" i="1" s="1"/>
  <c r="F2" i="1"/>
  <c r="J11" i="1" l="1"/>
  <c r="J12" i="1"/>
  <c r="J2" i="1"/>
  <c r="J15" i="1"/>
  <c r="J6" i="1"/>
  <c r="J4" i="1"/>
  <c r="J8" i="1"/>
  <c r="J19" i="1"/>
  <c r="J10" i="1"/>
  <c r="J23" i="1"/>
  <c r="J27" i="1"/>
  <c r="H3" i="1"/>
  <c r="H7" i="1"/>
  <c r="J16" i="1"/>
  <c r="J20" i="1"/>
  <c r="J24" i="1"/>
  <c r="J28" i="1"/>
  <c r="H14" i="1"/>
  <c r="H18" i="1"/>
  <c r="H22" i="1"/>
  <c r="H26" i="1"/>
  <c r="H5" i="1"/>
  <c r="H9" i="1"/>
  <c r="H13" i="1"/>
  <c r="H17" i="1"/>
  <c r="H21" i="1"/>
  <c r="H25" i="1"/>
  <c r="H29" i="1"/>
</calcChain>
</file>

<file path=xl/sharedStrings.xml><?xml version="1.0" encoding="utf-8"?>
<sst xmlns="http://schemas.openxmlformats.org/spreadsheetml/2006/main" count="283" uniqueCount="64">
  <si>
    <t>Cognome</t>
  </si>
  <si>
    <t>Dt_nascita</t>
  </si>
  <si>
    <t>Dt_assunzione</t>
  </si>
  <si>
    <t>Settore</t>
  </si>
  <si>
    <t>Stipendio</t>
  </si>
  <si>
    <t>Età</t>
  </si>
  <si>
    <t>Anz_lavoro</t>
  </si>
  <si>
    <t>incentivo 1</t>
  </si>
  <si>
    <t>incentivo 2</t>
  </si>
  <si>
    <t>incentivo 3</t>
  </si>
  <si>
    <t>incentivo 4</t>
  </si>
  <si>
    <t>Dipendende 1</t>
  </si>
  <si>
    <t>Produzione</t>
  </si>
  <si>
    <t>Dipendende 2</t>
  </si>
  <si>
    <t>Dipendende 3</t>
  </si>
  <si>
    <t>Amministrazione</t>
  </si>
  <si>
    <t>Dipendende 4</t>
  </si>
  <si>
    <t>Dipendende 5</t>
  </si>
  <si>
    <t>Direzione</t>
  </si>
  <si>
    <t>Dipendende 6</t>
  </si>
  <si>
    <t>Dipendende 7</t>
  </si>
  <si>
    <t>Commerciale</t>
  </si>
  <si>
    <t>Dipendende 8</t>
  </si>
  <si>
    <t>Dipendende 9</t>
  </si>
  <si>
    <t>Dipendende 10</t>
  </si>
  <si>
    <t>Dipendende 11</t>
  </si>
  <si>
    <t>Dipendende 12</t>
  </si>
  <si>
    <t>Dipendende 13</t>
  </si>
  <si>
    <t>Dipendende 14</t>
  </si>
  <si>
    <t>Dipendende 15</t>
  </si>
  <si>
    <t>Dipendende 16</t>
  </si>
  <si>
    <t>Dipendende 17</t>
  </si>
  <si>
    <t>Dipendende 18</t>
  </si>
  <si>
    <t>Dipendende 19</t>
  </si>
  <si>
    <t>Dipendende 20</t>
  </si>
  <si>
    <t>Dipendende 21</t>
  </si>
  <si>
    <t>Dipendende 22</t>
  </si>
  <si>
    <t>Dipendende 23</t>
  </si>
  <si>
    <t>Dipendende 24</t>
  </si>
  <si>
    <t>Dipendende 25</t>
  </si>
  <si>
    <t>Dipendende 26</t>
  </si>
  <si>
    <t>Dipendende 27</t>
  </si>
  <si>
    <t>Dipendende 28</t>
  </si>
  <si>
    <t>incentivo2_altra soluzione</t>
  </si>
  <si>
    <t>Somma Incentivi  per Settore</t>
  </si>
  <si>
    <t>Media dei salari per settore</t>
  </si>
  <si>
    <t>Somma Personale per Settore</t>
  </si>
  <si>
    <t>Media stipendi per settore &gt;10 anni di lavoro</t>
  </si>
  <si>
    <t>Media stipendi per settore &gt;20 anni di lavoro</t>
  </si>
  <si>
    <t>Media stipendi per settore &gt;1 anno di lavoro</t>
  </si>
  <si>
    <t>Etichette di riga</t>
  </si>
  <si>
    <t>Totale complessivo</t>
  </si>
  <si>
    <t>Media di Stipendio</t>
  </si>
  <si>
    <t>(Tutto)</t>
  </si>
  <si>
    <t>range</t>
  </si>
  <si>
    <t>Stage</t>
  </si>
  <si>
    <t>Apprendistato</t>
  </si>
  <si>
    <t>Indeterminato</t>
  </si>
  <si>
    <t>Differenza Giorni</t>
  </si>
  <si>
    <t>Conteggio di range</t>
  </si>
  <si>
    <t>contratto</t>
  </si>
  <si>
    <t>Anno</t>
  </si>
  <si>
    <t>giorno</t>
  </si>
  <si>
    <t>mese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</si>
</sst>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[$€-2]\ * #,##0.00_-;\-[$€-2]\ * #,##0.00_-;_-[$€-2]\ * &quot;-&quot;??_-"/>
    <numFmt numFmtId="171" formatCode="#,##0.00\ &quot;€&quot;"/>
    <numFmt numFmtId="177" formatCode="_-* #,##0.00\ [$€-410]_-;\-* #,##0.00\ [$€-410]_-;_-* &quot;-&quot;??\ [$€-410]_-;_-@_-"/>
  </numFmts>
  <fonts count="7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F4B084"/>
        <bgColor rgb="FF000000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24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14" fontId="2" fillId="0" borderId="2" xfId="0" applyNumberFormat="1" applyFont="1" applyBorder="1"/>
    <xf numFmtId="164" fontId="2" fillId="0" borderId="2" xfId="1" applyFont="1" applyBorder="1"/>
    <xf numFmtId="0" fontId="0" fillId="0" borderId="2" xfId="0" applyBorder="1"/>
    <xf numFmtId="0" fontId="2" fillId="0" borderId="1" xfId="0" applyFont="1" applyBorder="1"/>
    <xf numFmtId="14" fontId="0" fillId="0" borderId="1" xfId="0" applyNumberFormat="1" applyBorder="1"/>
    <xf numFmtId="164" fontId="2" fillId="0" borderId="1" xfId="1" applyFont="1" applyFill="1" applyBorder="1"/>
    <xf numFmtId="0" fontId="0" fillId="0" borderId="1" xfId="0" applyBorder="1"/>
    <xf numFmtId="14" fontId="2" fillId="0" borderId="1" xfId="0" applyNumberFormat="1" applyFont="1" applyBorder="1"/>
    <xf numFmtId="164" fontId="2" fillId="0" borderId="1" xfId="1" applyFont="1" applyBorder="1"/>
    <xf numFmtId="0" fontId="1" fillId="2" borderId="3" xfId="0" applyFont="1" applyFill="1" applyBorder="1" applyAlignment="1">
      <alignment horizontal="center"/>
    </xf>
    <xf numFmtId="2" fontId="0" fillId="0" borderId="0" xfId="0" applyNumberFormat="1"/>
    <xf numFmtId="171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6" fillId="3" borderId="1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14" fontId="2" fillId="0" borderId="5" xfId="0" applyNumberFormat="1" applyFont="1" applyBorder="1"/>
    <xf numFmtId="14" fontId="5" fillId="0" borderId="5" xfId="0" applyNumberFormat="1" applyFont="1" applyBorder="1"/>
    <xf numFmtId="0" fontId="6" fillId="3" borderId="0" xfId="0" applyFont="1" applyFill="1" applyBorder="1" applyAlignment="1">
      <alignment horizontal="center"/>
    </xf>
    <xf numFmtId="177" fontId="0" fillId="0" borderId="0" xfId="0" applyNumberFormat="1"/>
  </cellXfs>
  <cellStyles count="2">
    <cellStyle name="Euro" xfId="1" xr:uid="{4B407CCC-6928-4843-A9E5-E233EC5E5F31}"/>
    <cellStyle name="Normale" xfId="0" builtinId="0"/>
  </cellStyles>
  <dxfs count="36">
    <dxf>
      <numFmt numFmtId="177" formatCode="_-* #,##0.00\ [$€-410]_-;\-* #,##0.00\ [$€-410]_-;_-* &quot;-&quot;??\ [$€-410]_-;_-@_-"/>
    </dxf>
    <dxf>
      <numFmt numFmtId="177" formatCode="_-* #,##0.00\ [$€-410]_-;\-* #,##0.00\ [$€-410]_-;_-* &quot;-&quot;??\ [$€-410]_-;_-@_-"/>
    </dxf>
    <dxf>
      <numFmt numFmtId="177" formatCode="_-* #,##0.00\ [$€-410]_-;\-* #,##0.00\ [$€-410]_-;_-* &quot;-&quot;??\ [$€-410]_-;_-@_-"/>
    </dxf>
    <dxf>
      <numFmt numFmtId="177" formatCode="_-* #,##0.00\ [$€-410]_-;\-* #,##0.00\ [$€-410]_-;_-* &quot;-&quot;??\ [$€-410]_-;_-@_-"/>
    </dxf>
    <dxf>
      <numFmt numFmtId="177" formatCode="_-* #,##0.00\ [$€-410]_-;\-* #,##0.00\ [$€-410]_-;_-* &quot;-&quot;??\ [$€-410]_-;_-@_-"/>
    </dxf>
    <dxf>
      <numFmt numFmtId="177" formatCode="_-* #,##0.00\ [$€-410]_-;\-* #,##0.00\ [$€-410]_-;_-* &quot;-&quot;??\ [$€-410]_-;_-@_-"/>
    </dxf>
    <dxf>
      <numFmt numFmtId="177" formatCode="_-* #,##0.00\ [$€-410]_-;\-* #,##0.00\ [$€-410]_-;_-* &quot;-&quot;??\ [$€-410]_-;_-@_-"/>
    </dxf>
    <dxf>
      <numFmt numFmtId="177" formatCode="_-* #,##0.00\ [$€-410]_-;\-* #,##0.00\ [$€-410]_-;_-* &quot;-&quot;??\ [$€-410]_-;_-@_-"/>
    </dxf>
    <dxf>
      <numFmt numFmtId="177" formatCode="_-* #,##0.00\ [$€-410]_-;\-* #,##0.00\ [$€-410]_-;_-* &quot;-&quot;??\ [$€-410]_-;_-@_-"/>
    </dxf>
    <dxf>
      <numFmt numFmtId="177" formatCode="_-* #,##0.00\ [$€-410]_-;\-* #,##0.00\ [$€-410]_-;_-* &quot;-&quot;??\ [$€-410]_-;_-@_-"/>
    </dxf>
    <dxf>
      <numFmt numFmtId="177" formatCode="_-* #,##0.00\ [$€-410]_-;\-* #,##0.00\ [$€-410]_-;_-* &quot;-&quot;??\ [$€-410]_-;_-@_-"/>
    </dxf>
    <dxf>
      <numFmt numFmtId="177" formatCode="_-* #,##0.00\ [$€-410]_-;\-* #,##0.00\ [$€-410]_-;_-* &quot;-&quot;??\ [$€-410]_-;_-@_-"/>
    </dxf>
    <dxf>
      <numFmt numFmtId="177" formatCode="_-* #,##0.00\ [$€-410]_-;\-* #,##0.00\ [$€-410]_-;_-* &quot;-&quot;??\ [$€-410]_-;_-@_-"/>
    </dxf>
    <dxf>
      <numFmt numFmtId="177" formatCode="_-* #,##0.00\ [$€-410]_-;\-* #,##0.00\ [$€-410]_-;_-* &quot;-&quot;??\ [$€-410]_-;_-@_-"/>
    </dxf>
    <dxf>
      <numFmt numFmtId="177" formatCode="_-* #,##0.00\ [$€-410]_-;\-* #,##0.00\ [$€-410]_-;_-* &quot;-&quot;??\ [$€-410]_-;_-@_-"/>
    </dxf>
    <dxf>
      <numFmt numFmtId="177" formatCode="_-* #,##0.00\ [$€-410]_-;\-* #,##0.00\ [$€-410]_-;_-* &quot;-&quot;??\ [$€-410]_-;_-@_-"/>
    </dxf>
    <dxf>
      <numFmt numFmtId="177" formatCode="_-* #,##0.00\ [$€-410]_-;\-* #,##0.00\ [$€-410]_-;_-* &quot;-&quot;??\ [$€-410]_-;_-@_-"/>
    </dxf>
    <dxf>
      <numFmt numFmtId="177" formatCode="_-* #,##0.00\ [$€-410]_-;\-* #,##0.00\ [$€-410]_-;_-* &quot;-&quot;??\ [$€-410]_-;_-@_-"/>
    </dxf>
    <dxf>
      <numFmt numFmtId="177" formatCode="_-* #,##0.00\ [$€-410]_-;\-* #,##0.00\ [$€-410]_-;_-* &quot;-&quot;??\ [$€-410]_-;_-@_-"/>
    </dxf>
    <dxf>
      <numFmt numFmtId="177" formatCode="_-* #,##0.00\ [$€-410]_-;\-* #,##0.00\ [$€-410]_-;_-* &quot;-&quot;??\ [$€-410]_-;_-@_-"/>
    </dxf>
    <dxf>
      <numFmt numFmtId="177" formatCode="_-* #,##0.00\ [$€-410]_-;\-* #,##0.00\ [$€-410]_-;_-* &quot;-&quot;??\ [$€-410]_-;_-@_-"/>
    </dxf>
    <dxf>
      <numFmt numFmtId="177" formatCode="_-* #,##0.00\ [$€-410]_-;\-* #,##0.00\ [$€-410]_-;_-* &quot;-&quot;??\ [$€-410]_-;_-@_-"/>
    </dxf>
    <dxf>
      <numFmt numFmtId="177" formatCode="_-* #,##0.00\ [$€-410]_-;\-* #,##0.00\ [$€-410]_-;_-* &quot;-&quot;??\ [$€-410]_-;_-@_-"/>
    </dxf>
    <dxf>
      <numFmt numFmtId="177" formatCode="_-* #,##0.00\ [$€-410]_-;\-* #,##0.00\ [$€-410]_-;_-* &quot;-&quot;??\ [$€-410]_-;_-@_-"/>
    </dxf>
    <dxf>
      <numFmt numFmtId="177" formatCode="_-* #,##0.00\ [$€-410]_-;\-* #,##0.00\ [$€-410]_-;_-* &quot;-&quot;??\ [$€-410]_-;_-@_-"/>
    </dxf>
    <dxf>
      <numFmt numFmtId="2" formatCode="0.00"/>
    </dxf>
    <dxf>
      <numFmt numFmtId="177" formatCode="_-* #,##0.00\ [$€-410]_-;\-* #,##0.00\ [$€-410]_-;_-* &quot;-&quot;??\ [$€-410]_-;_-@_-"/>
    </dxf>
    <dxf>
      <numFmt numFmtId="2" formatCode="0.00"/>
    </dxf>
    <dxf>
      <numFmt numFmtId="170" formatCode="0.000"/>
    </dxf>
    <dxf>
      <numFmt numFmtId="170" formatCode="0.000"/>
    </dxf>
    <dxf>
      <numFmt numFmtId="169" formatCode="0.0000"/>
    </dxf>
    <dxf>
      <numFmt numFmtId="169" formatCode="0.0000"/>
    </dxf>
    <dxf>
      <numFmt numFmtId="170" formatCode="0.000"/>
    </dxf>
    <dxf>
      <numFmt numFmtId="170" formatCode="0.0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7865273730547462"/>
          <c:y val="0.17168999708369789"/>
          <c:w val="0.82134733158355211"/>
          <c:h val="0.7209488918051910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'altro1-formule'!$Q$4</c:f>
              <c:strCache>
                <c:ptCount val="1"/>
                <c:pt idx="0">
                  <c:v>Media dei salari per settore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'altro1-formule'!$N$5:$N$8</c:f>
              <c:strCache>
                <c:ptCount val="4"/>
                <c:pt idx="0">
                  <c:v>Produzione</c:v>
                </c:pt>
                <c:pt idx="1">
                  <c:v>Amministrazione</c:v>
                </c:pt>
                <c:pt idx="2">
                  <c:v>Direzione</c:v>
                </c:pt>
                <c:pt idx="3">
                  <c:v>Commerciale</c:v>
                </c:pt>
              </c:strCache>
            </c:strRef>
          </c:cat>
          <c:val>
            <c:numRef>
              <c:f>'altro1-formule'!$Q$5:$Q$8</c:f>
              <c:numCache>
                <c:formatCode>#,##0.00\ "€"</c:formatCode>
                <c:ptCount val="4"/>
                <c:pt idx="0">
                  <c:v>1463.17</c:v>
                </c:pt>
                <c:pt idx="1">
                  <c:v>1486.2</c:v>
                </c:pt>
                <c:pt idx="2">
                  <c:v>3478.5</c:v>
                </c:pt>
                <c:pt idx="3">
                  <c:v>2542.33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78-A942-A596-634ADA1D1E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2151088"/>
        <c:axId val="392122304"/>
      </c:barChart>
      <c:catAx>
        <c:axId val="392151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92122304"/>
        <c:crosses val="autoZero"/>
        <c:auto val="1"/>
        <c:lblAlgn val="ctr"/>
        <c:lblOffset val="100"/>
        <c:noMultiLvlLbl val="0"/>
      </c:catAx>
      <c:valAx>
        <c:axId val="39212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92151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Media salari</a:t>
            </a:r>
            <a:r>
              <a:rPr lang="it-IT" baseline="0"/>
              <a:t> per anni di lavoro e settore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2902777777777777"/>
          <c:y val="0.17168999708369789"/>
          <c:w val="0.84597222222222224"/>
          <c:h val="0.465806722076407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'altro1-formule'!$O$11</c:f>
              <c:strCache>
                <c:ptCount val="1"/>
                <c:pt idx="0">
                  <c:v>Media stipendi per settore &gt;1 anno di lavoro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'altro1-formule'!$N$12:$N$15</c:f>
              <c:strCache>
                <c:ptCount val="4"/>
                <c:pt idx="0">
                  <c:v>Produzione</c:v>
                </c:pt>
                <c:pt idx="1">
                  <c:v>Amministrazione</c:v>
                </c:pt>
                <c:pt idx="2">
                  <c:v>Direzione</c:v>
                </c:pt>
                <c:pt idx="3">
                  <c:v>Commerciale</c:v>
                </c:pt>
              </c:strCache>
            </c:strRef>
          </c:cat>
          <c:val>
            <c:numRef>
              <c:f>'altro1-formule'!$O$12:$O$15</c:f>
              <c:numCache>
                <c:formatCode>0.00</c:formatCode>
                <c:ptCount val="4"/>
                <c:pt idx="0">
                  <c:v>1463.1666666666667</c:v>
                </c:pt>
                <c:pt idx="1">
                  <c:v>1486.2</c:v>
                </c:pt>
                <c:pt idx="2">
                  <c:v>3478.5</c:v>
                </c:pt>
                <c:pt idx="3">
                  <c:v>2542.3333333333335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FB-3543-BF2E-77A5EFD42F5A}"/>
            </c:ext>
          </c:extLst>
        </c:ser>
        <c:ser>
          <c:idx val="1"/>
          <c:order val="1"/>
          <c:tx>
            <c:strRef>
              <c:f>'altro1-formule'!$P$11</c:f>
              <c:strCache>
                <c:ptCount val="1"/>
                <c:pt idx="0">
                  <c:v>Media stipendi per settore &gt;10 anni di lavoro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'altro1-formule'!$N$12:$N$15</c:f>
              <c:strCache>
                <c:ptCount val="4"/>
                <c:pt idx="0">
                  <c:v>Produzione</c:v>
                </c:pt>
                <c:pt idx="1">
                  <c:v>Amministrazione</c:v>
                </c:pt>
                <c:pt idx="2">
                  <c:v>Direzione</c:v>
                </c:pt>
                <c:pt idx="3">
                  <c:v>Commerciale</c:v>
                </c:pt>
              </c:strCache>
            </c:strRef>
          </c:cat>
          <c:val>
            <c:numRef>
              <c:f>'altro1-formule'!$P$12:$P$15</c:f>
              <c:numCache>
                <c:formatCode>0.00</c:formatCode>
                <c:ptCount val="4"/>
                <c:pt idx="0">
                  <c:v>1734.2</c:v>
                </c:pt>
                <c:pt idx="1">
                  <c:v>1595.3333333333333</c:v>
                </c:pt>
                <c:pt idx="2" formatCode="General">
                  <c:v>3478.5</c:v>
                </c:pt>
                <c:pt idx="3">
                  <c:v>2542.3333333333335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FB-3543-BF2E-77A5EFD42F5A}"/>
            </c:ext>
          </c:extLst>
        </c:ser>
        <c:ser>
          <c:idx val="2"/>
          <c:order val="2"/>
          <c:tx>
            <c:strRef>
              <c:f>'altro1-formule'!$Q$11</c:f>
              <c:strCache>
                <c:ptCount val="1"/>
                <c:pt idx="0">
                  <c:v>Media stipendi per settore &gt;20 anni di lavoro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'altro1-formule'!$N$12:$N$15</c:f>
              <c:strCache>
                <c:ptCount val="4"/>
                <c:pt idx="0">
                  <c:v>Produzione</c:v>
                </c:pt>
                <c:pt idx="1">
                  <c:v>Amministrazione</c:v>
                </c:pt>
                <c:pt idx="2">
                  <c:v>Direzione</c:v>
                </c:pt>
                <c:pt idx="3">
                  <c:v>Commerciale</c:v>
                </c:pt>
              </c:strCache>
            </c:strRef>
          </c:cat>
          <c:val>
            <c:numRef>
              <c:f>'altro1-formule'!$Q$12:$Q$15</c:f>
              <c:numCache>
                <c:formatCode>#,##0.00\ "€"</c:formatCode>
                <c:ptCount val="4"/>
                <c:pt idx="0">
                  <c:v>1710</c:v>
                </c:pt>
                <c:pt idx="1">
                  <c:v>1599</c:v>
                </c:pt>
                <c:pt idx="2">
                  <c:v>3478.5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5FB-3543-BF2E-77A5EFD42F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9751136"/>
        <c:axId val="669713792"/>
      </c:barChart>
      <c:catAx>
        <c:axId val="669751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9713792"/>
        <c:crosses val="autoZero"/>
        <c:auto val="1"/>
        <c:lblAlgn val="ctr"/>
        <c:lblOffset val="100"/>
        <c:noMultiLvlLbl val="0"/>
      </c:catAx>
      <c:valAx>
        <c:axId val="66971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9751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[sol-esercizi-day2-schillaci.xlsx]tabella-pivot-tipo-contratto!Tabella pivot2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Numero di stagisti</a:t>
            </a:r>
            <a:r>
              <a:rPr lang="en-US" baseline="0"/>
              <a:t> per settore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2368044619422572"/>
          <c:y val="0.1439122193059201"/>
          <c:w val="0.76136898512685913"/>
          <c:h val="0.7209488918051910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'tabella-pivot-tipo-contratto'!$B$8</c:f>
              <c:strCache>
                <c:ptCount val="1"/>
                <c:pt idx="0">
                  <c:v>Totale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'tabella-pivot-tipo-contratto'!$A$9:$A$10</c:f>
              <c:strCache>
                <c:ptCount val="1"/>
                <c:pt idx="0">
                  <c:v>Produzione</c:v>
                </c:pt>
              </c:strCache>
            </c:strRef>
          </c:cat>
          <c:val>
            <c:numRef>
              <c:f>'tabella-pivot-tipo-contratto'!$B$9:$B$10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BBE-9848-AD4A-545A8DF6D3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571775"/>
        <c:axId val="80563487"/>
      </c:barChart>
      <c:catAx>
        <c:axId val="80571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0563487"/>
        <c:crosses val="autoZero"/>
        <c:auto val="1"/>
        <c:lblAlgn val="ctr"/>
        <c:lblOffset val="100"/>
        <c:noMultiLvlLbl val="0"/>
      </c:catAx>
      <c:valAx>
        <c:axId val="80563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0571775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[sol-esercizi-day2-schillaci.xlsx]tabella-pivot-tipo-contratto!Tabella pivot7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Numero</a:t>
            </a:r>
            <a:r>
              <a:rPr lang="en-US" baseline="0"/>
              <a:t> di apprendistati per settore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9347112860892388E-2"/>
          <c:y val="0.19483814523184603"/>
          <c:w val="0.77403565179352585"/>
          <c:h val="0.7209488918051910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'tabella-pivot-tipo-contratto'!$B$17</c:f>
              <c:strCache>
                <c:ptCount val="1"/>
                <c:pt idx="0">
                  <c:v>Totale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'tabella-pivot-tipo-contratto'!$A$18:$A$21</c:f>
              <c:strCache>
                <c:ptCount val="3"/>
                <c:pt idx="0">
                  <c:v>Amministrazione</c:v>
                </c:pt>
                <c:pt idx="1">
                  <c:v>Commerciale</c:v>
                </c:pt>
                <c:pt idx="2">
                  <c:v>Produzione</c:v>
                </c:pt>
              </c:strCache>
            </c:strRef>
          </c:cat>
          <c:val>
            <c:numRef>
              <c:f>'tabella-pivot-tipo-contratto'!$B$18:$B$21</c:f>
              <c:numCache>
                <c:formatCode>General</c:formatCode>
                <c:ptCount val="3"/>
                <c:pt idx="0">
                  <c:v>3</c:v>
                </c:pt>
                <c:pt idx="1">
                  <c:v>1</c:v>
                </c:pt>
                <c:pt idx="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D5-CA41-9D80-D7E72F0C00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9395040"/>
        <c:axId val="669396688"/>
      </c:barChart>
      <c:catAx>
        <c:axId val="669395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9396688"/>
        <c:crosses val="autoZero"/>
        <c:auto val="1"/>
        <c:lblAlgn val="ctr"/>
        <c:lblOffset val="100"/>
        <c:noMultiLvlLbl val="0"/>
      </c:catAx>
      <c:valAx>
        <c:axId val="66939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9395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[sol-esercizi-day2-schillaci.xlsx]tabella-pivot-tipo-contratto!Tabella pivot8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Numero di indeterminati per</a:t>
            </a:r>
            <a:r>
              <a:rPr lang="en-US" baseline="0"/>
              <a:t> settore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'tabella-pivot-tipo-contratto'!$B$28</c:f>
              <c:strCache>
                <c:ptCount val="1"/>
                <c:pt idx="0">
                  <c:v>Totale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'tabella-pivot-tipo-contratto'!$A$29:$A$33</c:f>
              <c:strCache>
                <c:ptCount val="4"/>
                <c:pt idx="0">
                  <c:v>Amministrazione</c:v>
                </c:pt>
                <c:pt idx="1">
                  <c:v>Commerciale</c:v>
                </c:pt>
                <c:pt idx="2">
                  <c:v>Direzione</c:v>
                </c:pt>
                <c:pt idx="3">
                  <c:v>Produzione</c:v>
                </c:pt>
              </c:strCache>
            </c:strRef>
          </c:cat>
          <c:val>
            <c:numRef>
              <c:f>'tabella-pivot-tipo-contratto'!$B$29:$B$33</c:f>
              <c:numCache>
                <c:formatCode>General</c:formatCode>
                <c:ptCount val="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0E-B94B-8655-3D7CECF27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1229616"/>
        <c:axId val="391231264"/>
      </c:barChart>
      <c:catAx>
        <c:axId val="391229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91231264"/>
        <c:crosses val="autoZero"/>
        <c:auto val="1"/>
        <c:lblAlgn val="ctr"/>
        <c:lblOffset val="100"/>
        <c:noMultiLvlLbl val="0"/>
      </c:catAx>
      <c:valAx>
        <c:axId val="39123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91229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[sol-esercizi-day2-schillaci.xlsx]tabella-pivot-grafico!Tabella pivot9</c:name>
    <c:fmtId val="15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'tabella-pivot-grafico'!$B$29</c:f>
              <c:strCache>
                <c:ptCount val="1"/>
                <c:pt idx="0">
                  <c:v>Conteggio di range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'tabella-pivot-grafico'!$A$30:$A$34</c:f>
              <c:strCache>
                <c:ptCount val="4"/>
                <c:pt idx="0">
                  <c:v>Amministrazione</c:v>
                </c:pt>
                <c:pt idx="1">
                  <c:v>Commerciale</c:v>
                </c:pt>
                <c:pt idx="2">
                  <c:v>Direzione</c:v>
                </c:pt>
                <c:pt idx="3">
                  <c:v>Produzione</c:v>
                </c:pt>
              </c:strCache>
            </c:strRef>
          </c:cat>
          <c:val>
            <c:numRef>
              <c:f>'tabella-pivot-grafico'!$B$30:$B$34</c:f>
              <c:numCache>
                <c:formatCode>General</c:formatCode>
                <c:ptCount val="4"/>
                <c:pt idx="0">
                  <c:v>5</c:v>
                </c:pt>
                <c:pt idx="1">
                  <c:v>3</c:v>
                </c:pt>
                <c:pt idx="2">
                  <c:v>2</c:v>
                </c:pt>
                <c:pt idx="3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5B-E948-A13E-E53691C8AE0C}"/>
            </c:ext>
          </c:extLst>
        </c:ser>
        <c:ser>
          <c:idx val="1"/>
          <c:order val="1"/>
          <c:tx>
            <c:strRef>
              <c:f>'tabella-pivot-grafico'!$C$29</c:f>
              <c:strCache>
                <c:ptCount val="1"/>
                <c:pt idx="0">
                  <c:v>Media di Stipendio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'tabella-pivot-grafico'!$A$30:$A$34</c:f>
              <c:strCache>
                <c:ptCount val="4"/>
                <c:pt idx="0">
                  <c:v>Amministrazione</c:v>
                </c:pt>
                <c:pt idx="1">
                  <c:v>Commerciale</c:v>
                </c:pt>
                <c:pt idx="2">
                  <c:v>Direzione</c:v>
                </c:pt>
                <c:pt idx="3">
                  <c:v>Produzione</c:v>
                </c:pt>
              </c:strCache>
            </c:strRef>
          </c:cat>
          <c:val>
            <c:numRef>
              <c:f>'tabella-pivot-grafico'!$C$30:$C$34</c:f>
              <c:numCache>
                <c:formatCode>_-* #,##0.00\ [$€-410]_-;\-* #,##0.00\ [$€-410]_-;_-* "-"??\ [$€-410]_-;_-@_-</c:formatCode>
                <c:ptCount val="4"/>
                <c:pt idx="0">
                  <c:v>1486.2</c:v>
                </c:pt>
                <c:pt idx="1">
                  <c:v>2542.3333333333335</c:v>
                </c:pt>
                <c:pt idx="2">
                  <c:v>3478.5</c:v>
                </c:pt>
                <c:pt idx="3">
                  <c:v>1463.1666666666667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5B-E948-A13E-E53691C8AE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564255"/>
        <c:axId val="80670287"/>
      </c:barChart>
      <c:catAx>
        <c:axId val="80564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0670287"/>
        <c:crosses val="autoZero"/>
        <c:auto val="1"/>
        <c:lblAlgn val="ctr"/>
        <c:lblOffset val="100"/>
        <c:noMultiLvlLbl val="0"/>
      </c:catAx>
      <c:valAx>
        <c:axId val="80670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0564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</xdr:row>
      <xdr:rowOff>0</xdr:rowOff>
    </xdr:from>
    <xdr:to>
      <xdr:col>16</xdr:col>
      <xdr:colOff>0</xdr:colOff>
      <xdr:row>6</xdr:row>
      <xdr:rowOff>0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105C0FCD-18B0-F247-AE9D-B884D0084AFA}"/>
            </a:ext>
          </a:extLst>
        </xdr:cNvPr>
        <xdr:cNvSpPr txBox="1"/>
      </xdr:nvSpPr>
      <xdr:spPr>
        <a:xfrm>
          <a:off x="11455400" y="190500"/>
          <a:ext cx="2794000" cy="952500"/>
        </a:xfrm>
        <a:prstGeom prst="rect">
          <a:avLst/>
        </a:prstGeom>
        <a:ln/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it-IT" sz="1100">
              <a:solidFill>
                <a:sysClr val="windowText" lastClr="000000"/>
              </a:solidFill>
            </a:rPr>
            <a:t>APPLICARE LA FUNZIONE LOGICA SE</a:t>
          </a:r>
          <a:br>
            <a:rPr lang="it-IT" sz="1100">
              <a:solidFill>
                <a:sysClr val="windowText" lastClr="000000"/>
              </a:solidFill>
            </a:rPr>
          </a:br>
          <a:r>
            <a:rPr lang="it-IT" sz="1100">
              <a:solidFill>
                <a:sysClr val="windowText" lastClr="000000"/>
              </a:solidFill>
            </a:rPr>
            <a:t>CALCOLARE L'INCENTIVO</a:t>
          </a:r>
        </a:p>
        <a:p>
          <a:pPr algn="ctr"/>
          <a:r>
            <a:rPr lang="it-IT" sz="1100">
              <a:solidFill>
                <a:sysClr val="windowText" lastClr="000000"/>
              </a:solidFill>
            </a:rPr>
            <a:t>PRIMA</a:t>
          </a:r>
          <a:r>
            <a:rPr lang="it-IT" sz="1100" baseline="0">
              <a:solidFill>
                <a:sysClr val="windowText" lastClr="000000"/>
              </a:solidFill>
            </a:rPr>
            <a:t> PARTE</a:t>
          </a:r>
          <a:endParaRPr lang="it-IT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313932</xdr:colOff>
      <xdr:row>1</xdr:row>
      <xdr:rowOff>7135</xdr:rowOff>
    </xdr:from>
    <xdr:to>
      <xdr:col>15</xdr:col>
      <xdr:colOff>313932</xdr:colOff>
      <xdr:row>6</xdr:row>
      <xdr:rowOff>7135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F2A72A85-68E7-7348-8BC5-E8F1B10C82C3}"/>
            </a:ext>
          </a:extLst>
        </xdr:cNvPr>
        <xdr:cNvSpPr txBox="1"/>
      </xdr:nvSpPr>
      <xdr:spPr>
        <a:xfrm>
          <a:off x="10385032" y="197635"/>
          <a:ext cx="2794000" cy="952500"/>
        </a:xfrm>
        <a:prstGeom prst="rect">
          <a:avLst/>
        </a:prstGeom>
        <a:ln/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it-IT" sz="1100">
              <a:solidFill>
                <a:sysClr val="windowText" lastClr="000000"/>
              </a:solidFill>
            </a:rPr>
            <a:t>APPLICARE LA FUNZIONE LOGICA SE</a:t>
          </a:r>
          <a:br>
            <a:rPr lang="it-IT" sz="1100">
              <a:solidFill>
                <a:sysClr val="windowText" lastClr="000000"/>
              </a:solidFill>
            </a:rPr>
          </a:br>
          <a:r>
            <a:rPr lang="it-IT" sz="1100">
              <a:solidFill>
                <a:sysClr val="windowText" lastClr="000000"/>
              </a:solidFill>
            </a:rPr>
            <a:t>CALCOLARE L'INCENTIVO</a:t>
          </a:r>
        </a:p>
        <a:p>
          <a:pPr algn="ctr"/>
          <a:r>
            <a:rPr lang="it-IT" sz="1100">
              <a:solidFill>
                <a:sysClr val="windowText" lastClr="000000"/>
              </a:solidFill>
            </a:rPr>
            <a:t>SECONDA</a:t>
          </a:r>
          <a:r>
            <a:rPr lang="it-IT" sz="1100" baseline="0">
              <a:solidFill>
                <a:sysClr val="windowText" lastClr="000000"/>
              </a:solidFill>
            </a:rPr>
            <a:t> PARTE</a:t>
          </a:r>
          <a:endParaRPr lang="it-IT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317500</xdr:colOff>
      <xdr:row>27</xdr:row>
      <xdr:rowOff>19050</xdr:rowOff>
    </xdr:from>
    <xdr:to>
      <xdr:col>15</xdr:col>
      <xdr:colOff>1524000</xdr:colOff>
      <xdr:row>40</xdr:row>
      <xdr:rowOff>76200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6CE41AE-9F38-BDD4-ACCA-8C9853BD3F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2260600</xdr:colOff>
      <xdr:row>27</xdr:row>
      <xdr:rowOff>19050</xdr:rowOff>
    </xdr:from>
    <xdr:to>
      <xdr:col>17</xdr:col>
      <xdr:colOff>673100</xdr:colOff>
      <xdr:row>40</xdr:row>
      <xdr:rowOff>88900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78752EBC-A4FB-E69F-4331-1E1A41BB8E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527050</xdr:colOff>
      <xdr:row>3</xdr:row>
      <xdr:rowOff>171450</xdr:rowOff>
    </xdr:from>
    <xdr:to>
      <xdr:col>10</xdr:col>
      <xdr:colOff>203200</xdr:colOff>
      <xdr:row>10</xdr:row>
      <xdr:rowOff>152400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20A9362-F161-B0D1-FE31-5E43C934AE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450850</xdr:colOff>
      <xdr:row>13</xdr:row>
      <xdr:rowOff>6350</xdr:rowOff>
    </xdr:from>
    <xdr:to>
      <xdr:col>10</xdr:col>
      <xdr:colOff>139700</xdr:colOff>
      <xdr:row>23</xdr:row>
      <xdr:rowOff>88900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EDBD1A9C-FDF7-087B-1E7B-556EDA95FB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482600</xdr:colOff>
      <xdr:row>25</xdr:row>
      <xdr:rowOff>152400</xdr:rowOff>
    </xdr:from>
    <xdr:to>
      <xdr:col>10</xdr:col>
      <xdr:colOff>330200</xdr:colOff>
      <xdr:row>36</xdr:row>
      <xdr:rowOff>63500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5019E7F1-2A44-BFD7-5031-61E1208AA8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533400</xdr:colOff>
      <xdr:row>5</xdr:row>
      <xdr:rowOff>133350</xdr:rowOff>
    </xdr:from>
    <xdr:to>
      <xdr:col>7</xdr:col>
      <xdr:colOff>533400</xdr:colOff>
      <xdr:row>19</xdr:row>
      <xdr:rowOff>31750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300DEED1-C244-BB18-671C-DE0530257B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1028700</xdr:colOff>
      <xdr:row>5</xdr:row>
      <xdr:rowOff>127000</xdr:rowOff>
    </xdr:from>
    <xdr:to>
      <xdr:col>2</xdr:col>
      <xdr:colOff>279400</xdr:colOff>
      <xdr:row>19</xdr:row>
      <xdr:rowOff>38100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Settore">
              <a:extLst>
                <a:ext uri="{FF2B5EF4-FFF2-40B4-BE49-F238E27FC236}">
                  <a16:creationId xmlns:a16="http://schemas.microsoft.com/office/drawing/2014/main" id="{E28670C7-2A36-6622-1DFF-B8653FCB551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ettor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28700" y="1143000"/>
              <a:ext cx="1828800" cy="2755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852.662267361113" createdVersion="8" refreshedVersion="8" minRefreshableVersion="3" recordCount="28" xr:uid="{84EEAC65-BE8D-EB42-8762-155636C5D8F0}">
  <cacheSource type="worksheet">
    <worksheetSource ref="A1:J29" sheet="altro1-formule"/>
  </cacheSource>
  <cacheFields count="10">
    <cacheField name="Cognome" numFmtId="0">
      <sharedItems/>
    </cacheField>
    <cacheField name="Dt_nascita" numFmtId="14">
      <sharedItems containsSemiMixedTypes="0" containsNonDate="0" containsDate="1" containsString="0" minDate="1956-06-05T00:00:00" maxDate="2000-01-16T00:00:00"/>
    </cacheField>
    <cacheField name="Dt_assunzione" numFmtId="14">
      <sharedItems containsSemiMixedTypes="0" containsNonDate="0" containsDate="1" containsString="0" minDate="1987-04-05T00:00:00" maxDate="2020-09-13T00:00:00"/>
    </cacheField>
    <cacheField name="Settore" numFmtId="0">
      <sharedItems count="4">
        <s v="Produzione"/>
        <s v="Amministrazione"/>
        <s v="Direzione"/>
        <s v="Commerciale"/>
      </sharedItems>
    </cacheField>
    <cacheField name="Stipendio" numFmtId="164">
      <sharedItems containsSemiMixedTypes="0" containsString="0" containsNumber="1" containsInteger="1" minValue="1230" maxValue="3680"/>
    </cacheField>
    <cacheField name="Età" numFmtId="0">
      <sharedItems containsSemiMixedTypes="0" containsString="0" containsNumber="1" containsInteger="1" minValue="22" maxValue="66"/>
    </cacheField>
    <cacheField name="range" numFmtId="0">
      <sharedItems count="3">
        <s v="Indeterminato"/>
        <s v="Stage"/>
        <s v="Apprendistato"/>
      </sharedItems>
    </cacheField>
    <cacheField name="Anz_lavoro" numFmtId="0">
      <sharedItems containsSemiMixedTypes="0" containsString="0" containsNumber="1" containsInteger="1" minValue="2" maxValue="35"/>
    </cacheField>
    <cacheField name="incentivo 1" numFmtId="0">
      <sharedItems containsSemiMixedTypes="0" containsString="0" containsNumber="1" containsInteger="1" minValue="0" maxValue="200" count="3">
        <n v="0"/>
        <n v="100"/>
        <n v="200"/>
      </sharedItems>
    </cacheField>
    <cacheField name="incentivo 2" numFmtId="0">
      <sharedItems containsSemiMixedTypes="0" containsString="0" containsNumber="1" containsInteger="1" minValue="50" maxValue="90" count="3">
        <n v="50"/>
        <n v="70"/>
        <n v="90"/>
      </sharedItems>
    </cacheField>
  </cacheFields>
  <extLst>
    <ext xmlns:x14="http://schemas.microsoft.com/office/spreadsheetml/2009/9/main" uri="{725AE2AE-9491-48be-B2B4-4EB974FC3084}">
      <x14:pivotCacheDefinition pivotCacheId="183482287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s v="Dipendende 1"/>
    <d v="1985-05-04T00:00:00"/>
    <d v="2014-06-06T00:00:00"/>
    <x v="0"/>
    <n v="1676"/>
    <n v="37"/>
    <x v="0"/>
    <n v="8"/>
    <x v="0"/>
    <x v="0"/>
  </r>
  <r>
    <s v="Dipendende 2"/>
    <d v="1997-12-12T00:00:00"/>
    <d v="2019-01-01T00:00:00"/>
    <x v="0"/>
    <n v="1252"/>
    <n v="24"/>
    <x v="1"/>
    <n v="3"/>
    <x v="0"/>
    <x v="0"/>
  </r>
  <r>
    <s v="Dipendende 3"/>
    <d v="1983-12-24T00:00:00"/>
    <d v="2008-01-06T00:00:00"/>
    <x v="1"/>
    <n v="1650"/>
    <n v="38"/>
    <x v="0"/>
    <n v="14"/>
    <x v="1"/>
    <x v="1"/>
  </r>
  <r>
    <s v="Dipendende 4"/>
    <d v="1990-02-02T00:00:00"/>
    <d v="2020-01-01T00:00:00"/>
    <x v="0"/>
    <n v="1250"/>
    <n v="32"/>
    <x v="2"/>
    <n v="2"/>
    <x v="0"/>
    <x v="0"/>
  </r>
  <r>
    <s v="Dipendende 5"/>
    <d v="1956-06-05T00:00:00"/>
    <d v="1987-04-05T00:00:00"/>
    <x v="2"/>
    <n v="3680"/>
    <n v="66"/>
    <x v="0"/>
    <n v="35"/>
    <x v="2"/>
    <x v="2"/>
  </r>
  <r>
    <s v="Dipendende 6"/>
    <d v="1985-01-06T00:00:00"/>
    <d v="2010-05-05T00:00:00"/>
    <x v="0"/>
    <n v="1623"/>
    <n v="37"/>
    <x v="0"/>
    <n v="12"/>
    <x v="1"/>
    <x v="0"/>
  </r>
  <r>
    <s v="Dipendende 7"/>
    <d v="1992-02-23T00:00:00"/>
    <d v="2011-01-05T00:00:00"/>
    <x v="3"/>
    <n v="2584"/>
    <n v="30"/>
    <x v="2"/>
    <n v="11"/>
    <x v="1"/>
    <x v="2"/>
  </r>
  <r>
    <s v="Dipendende 8"/>
    <d v="1994-03-06T00:00:00"/>
    <d v="2017-10-14T00:00:00"/>
    <x v="1"/>
    <n v="1280"/>
    <n v="28"/>
    <x v="2"/>
    <n v="5"/>
    <x v="0"/>
    <x v="1"/>
  </r>
  <r>
    <s v="Dipendende 9"/>
    <d v="1960-10-18T00:00:00"/>
    <d v="1996-09-05T00:00:00"/>
    <x v="0"/>
    <n v="1750"/>
    <n v="62"/>
    <x v="0"/>
    <n v="26"/>
    <x v="2"/>
    <x v="0"/>
  </r>
  <r>
    <s v="Dipendende 10"/>
    <d v="1989-12-26T00:00:00"/>
    <d v="2013-01-05T00:00:00"/>
    <x v="0"/>
    <n v="1476"/>
    <n v="32"/>
    <x v="2"/>
    <n v="9"/>
    <x v="0"/>
    <x v="0"/>
  </r>
  <r>
    <s v="Dipendende 11"/>
    <d v="1969-03-02T00:00:00"/>
    <d v="1990-05-06T00:00:00"/>
    <x v="2"/>
    <n v="3277"/>
    <n v="53"/>
    <x v="0"/>
    <n v="32"/>
    <x v="2"/>
    <x v="2"/>
  </r>
  <r>
    <s v="Dipendende 12"/>
    <d v="1967-04-21T00:00:00"/>
    <d v="1999-01-05T00:00:00"/>
    <x v="0"/>
    <n v="1670"/>
    <n v="55"/>
    <x v="0"/>
    <n v="23"/>
    <x v="2"/>
    <x v="0"/>
  </r>
  <r>
    <s v="Dipendende 13"/>
    <d v="1990-01-21T00:00:00"/>
    <d v="2017-05-01T00:00:00"/>
    <x v="0"/>
    <n v="1340"/>
    <n v="32"/>
    <x v="2"/>
    <n v="5"/>
    <x v="0"/>
    <x v="0"/>
  </r>
  <r>
    <s v="Dipendende 14"/>
    <d v="1976-11-25T00:00:00"/>
    <d v="2000-01-06T00:00:00"/>
    <x v="1"/>
    <n v="1599"/>
    <n v="45"/>
    <x v="0"/>
    <n v="22"/>
    <x v="2"/>
    <x v="1"/>
  </r>
  <r>
    <s v="Dipendende 15"/>
    <d v="1995-08-19T00:00:00"/>
    <d v="2016-01-05T00:00:00"/>
    <x v="0"/>
    <n v="1414"/>
    <n v="27"/>
    <x v="2"/>
    <n v="6"/>
    <x v="0"/>
    <x v="0"/>
  </r>
  <r>
    <s v="Dipendende 16"/>
    <d v="1986-11-20T00:00:00"/>
    <d v="2011-01-05T00:00:00"/>
    <x v="1"/>
    <n v="1537"/>
    <n v="35"/>
    <x v="2"/>
    <n v="11"/>
    <x v="1"/>
    <x v="1"/>
  </r>
  <r>
    <s v="Dipendende 17"/>
    <d v="1979-09-08T00:00:00"/>
    <d v="2002-01-05T00:00:00"/>
    <x v="0"/>
    <n v="2152"/>
    <n v="43"/>
    <x v="0"/>
    <n v="20"/>
    <x v="2"/>
    <x v="0"/>
  </r>
  <r>
    <s v="Dipendende 18"/>
    <d v="1994-04-07T00:00:00"/>
    <d v="2020-01-01T00:00:00"/>
    <x v="0"/>
    <n v="1250"/>
    <n v="28"/>
    <x v="2"/>
    <n v="2"/>
    <x v="0"/>
    <x v="0"/>
  </r>
  <r>
    <s v="Dipendende 19"/>
    <d v="1992-02-20T00:00:00"/>
    <d v="2017-04-01T00:00:00"/>
    <x v="0"/>
    <n v="1370"/>
    <n v="30"/>
    <x v="2"/>
    <n v="5"/>
    <x v="0"/>
    <x v="0"/>
  </r>
  <r>
    <s v="Dipendende 20"/>
    <d v="1990-05-03T00:00:00"/>
    <d v="2018-06-01T00:00:00"/>
    <x v="0"/>
    <n v="1310"/>
    <n v="32"/>
    <x v="2"/>
    <n v="4"/>
    <x v="0"/>
    <x v="0"/>
  </r>
  <r>
    <s v="Dipendende 21"/>
    <d v="2000-01-15T00:00:00"/>
    <d v="2020-09-12T00:00:00"/>
    <x v="0"/>
    <n v="1230"/>
    <n v="22"/>
    <x v="1"/>
    <n v="2"/>
    <x v="0"/>
    <x v="0"/>
  </r>
  <r>
    <s v="Dipendende 22"/>
    <d v="1983-04-09T00:00:00"/>
    <d v="2008-01-06T00:00:00"/>
    <x v="3"/>
    <n v="2768"/>
    <n v="39"/>
    <x v="0"/>
    <n v="14"/>
    <x v="1"/>
    <x v="2"/>
  </r>
  <r>
    <s v="Dipendende 23"/>
    <d v="1984-06-29T00:00:00"/>
    <d v="2007-01-05T00:00:00"/>
    <x v="3"/>
    <n v="2275"/>
    <n v="38"/>
    <x v="0"/>
    <n v="15"/>
    <x v="1"/>
    <x v="2"/>
  </r>
  <r>
    <s v="Dipendende 24"/>
    <d v="1994-01-28T00:00:00"/>
    <d v="2017-01-05T00:00:00"/>
    <x v="1"/>
    <n v="1365"/>
    <n v="28"/>
    <x v="2"/>
    <n v="5"/>
    <x v="0"/>
    <x v="1"/>
  </r>
  <r>
    <s v="Dipendende 25"/>
    <d v="1986-01-06T00:00:00"/>
    <d v="2013-01-05T00:00:00"/>
    <x v="0"/>
    <n v="1414"/>
    <n v="36"/>
    <x v="0"/>
    <n v="9"/>
    <x v="0"/>
    <x v="0"/>
  </r>
  <r>
    <s v="Dipendende 26"/>
    <d v="1993-03-05T00:00:00"/>
    <d v="2014-06-05T00:00:00"/>
    <x v="0"/>
    <n v="1414"/>
    <n v="29"/>
    <x v="2"/>
    <n v="8"/>
    <x v="0"/>
    <x v="0"/>
  </r>
  <r>
    <s v="Dipendende 27"/>
    <d v="1988-08-04T00:00:00"/>
    <d v="2011-09-06T00:00:00"/>
    <x v="0"/>
    <n v="1476"/>
    <n v="34"/>
    <x v="2"/>
    <n v="11"/>
    <x v="1"/>
    <x v="0"/>
  </r>
  <r>
    <s v="Dipendende 28"/>
    <d v="1995-08-24T00:00:00"/>
    <d v="2018-02-01T00:00:00"/>
    <x v="0"/>
    <n v="1270"/>
    <n v="27"/>
    <x v="2"/>
    <n v="4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149BCA-2E0F-504E-AF9F-12484B68CE5F}" name="Tabella pivot8" cacheId="10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chartFormat="3">
  <location ref="A28:B33" firstHeaderRow="1" firstDataRow="1" firstDataCol="1" rowPageCount="1" colPageCount="1"/>
  <pivotFields count="10">
    <pivotField showAll="0"/>
    <pivotField numFmtId="14" showAll="0"/>
    <pivotField numFmtId="14" showAll="0"/>
    <pivotField axis="axisRow" showAll="0">
      <items count="5">
        <item x="1"/>
        <item x="3"/>
        <item x="2"/>
        <item x="0"/>
        <item t="default"/>
      </items>
    </pivotField>
    <pivotField numFmtId="164" showAll="0"/>
    <pivotField showAll="0"/>
    <pivotField axis="axisPage" dataField="1" multipleItemSelectionAllowed="1" showAll="0">
      <items count="4">
        <item h="1" x="2"/>
        <item x="0"/>
        <item h="1" x="1"/>
        <item t="default"/>
      </items>
    </pivotField>
    <pivotField showAll="0"/>
    <pivotField showAll="0">
      <items count="4">
        <item x="0"/>
        <item x="1"/>
        <item x="2"/>
        <item t="default"/>
      </items>
    </pivotField>
    <pivotField showAll="0">
      <items count="4">
        <item x="0"/>
        <item x="1"/>
        <item x="2"/>
        <item t="default"/>
      </items>
    </pivotField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pageFields count="1">
    <pageField fld="6" hier="-1"/>
  </pageFields>
  <dataFields count="1">
    <dataField name="Conteggio di range" fld="6" subtotal="count" baseField="0" baseItem="0"/>
  </dataFields>
  <chartFormats count="2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87EFC0-65E5-A548-9A7E-187A0D32214A}" name="Tabella pivot7" cacheId="10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chartFormat="2">
  <location ref="A17:B21" firstHeaderRow="1" firstDataRow="1" firstDataCol="1" rowPageCount="1" colPageCount="1"/>
  <pivotFields count="10">
    <pivotField showAll="0"/>
    <pivotField numFmtId="14" showAll="0"/>
    <pivotField numFmtId="14" showAll="0"/>
    <pivotField axis="axisRow" showAll="0">
      <items count="5">
        <item x="1"/>
        <item x="3"/>
        <item x="2"/>
        <item x="0"/>
        <item t="default"/>
      </items>
    </pivotField>
    <pivotField numFmtId="164" showAll="0"/>
    <pivotField showAll="0"/>
    <pivotField axis="axisPage" dataField="1" multipleItemSelectionAllowed="1" showAll="0">
      <items count="4">
        <item x="2"/>
        <item h="1" x="0"/>
        <item h="1" x="1"/>
        <item t="default"/>
      </items>
    </pivotField>
    <pivotField showAll="0"/>
    <pivotField showAll="0">
      <items count="4">
        <item x="0"/>
        <item x="1"/>
        <item x="2"/>
        <item t="default"/>
      </items>
    </pivotField>
    <pivotField showAll="0">
      <items count="4">
        <item x="0"/>
        <item x="1"/>
        <item x="2"/>
        <item t="default"/>
      </items>
    </pivotField>
  </pivotFields>
  <rowFields count="1">
    <field x="3"/>
  </rowFields>
  <rowItems count="4">
    <i>
      <x/>
    </i>
    <i>
      <x v="1"/>
    </i>
    <i>
      <x v="3"/>
    </i>
    <i t="grand">
      <x/>
    </i>
  </rowItems>
  <colItems count="1">
    <i/>
  </colItems>
  <pageFields count="1">
    <pageField fld="6" hier="-1"/>
  </pageFields>
  <dataFields count="1">
    <dataField name="Conteggio di range" fld="6" subtotal="count" baseField="0" baseItem="0"/>
  </dataFields>
  <chartFormats count="2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834404-7FB0-514E-B5E6-2522371F5358}" name="Tabella pivot2" cacheId="10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chartFormat="15">
  <location ref="A8:B10" firstHeaderRow="1" firstDataRow="1" firstDataCol="1" rowPageCount="1" colPageCount="1"/>
  <pivotFields count="10">
    <pivotField showAll="0"/>
    <pivotField numFmtId="14" showAll="0"/>
    <pivotField numFmtId="14" showAll="0"/>
    <pivotField axis="axisRow" showAll="0">
      <items count="5">
        <item x="1"/>
        <item x="3"/>
        <item x="2"/>
        <item x="0"/>
        <item t="default"/>
      </items>
    </pivotField>
    <pivotField numFmtId="164" showAll="0"/>
    <pivotField showAll="0"/>
    <pivotField axis="axisPage" dataField="1" multipleItemSelectionAllowed="1" showAll="0">
      <items count="4">
        <item h="1" x="2"/>
        <item h="1" x="0"/>
        <item x="1"/>
        <item t="default"/>
      </items>
    </pivotField>
    <pivotField showAll="0"/>
    <pivotField showAll="0">
      <items count="4">
        <item x="0"/>
        <item x="1"/>
        <item x="2"/>
        <item t="default"/>
      </items>
    </pivotField>
    <pivotField showAll="0">
      <items count="4">
        <item x="0"/>
        <item x="1"/>
        <item x="2"/>
        <item t="default"/>
      </items>
    </pivotField>
  </pivotFields>
  <rowFields count="1">
    <field x="3"/>
  </rowFields>
  <rowItems count="2">
    <i>
      <x v="3"/>
    </i>
    <i t="grand">
      <x/>
    </i>
  </rowItems>
  <colItems count="1">
    <i/>
  </colItems>
  <pageFields count="1">
    <pageField fld="6" hier="-1"/>
  </pageFields>
  <dataFields count="1">
    <dataField name="Conteggio di range" fld="6" subtotal="count" baseField="0" baseItem="0"/>
  </dataFields>
  <chartFormats count="1">
    <chartFormat chart="0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7A61EA-472A-3341-A5AE-6011F9BEA483}" name="Tabella pivot9" cacheId="10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chartFormat="16">
  <location ref="A29:C34" firstHeaderRow="0" firstDataRow="1" firstDataCol="1" rowPageCount="1" colPageCount="1"/>
  <pivotFields count="10">
    <pivotField showAll="0"/>
    <pivotField numFmtId="14" showAll="0"/>
    <pivotField numFmtId="14" showAll="0"/>
    <pivotField axis="axisRow" showAll="0">
      <items count="5">
        <item x="1"/>
        <item x="3"/>
        <item x="2"/>
        <item x="0"/>
        <item t="default"/>
      </items>
    </pivotField>
    <pivotField dataField="1" numFmtId="164" showAll="0"/>
    <pivotField showAll="0"/>
    <pivotField axis="axisPage" dataField="1" showAll="0">
      <items count="4">
        <item x="2"/>
        <item x="0"/>
        <item x="1"/>
        <item t="default"/>
      </items>
    </pivotField>
    <pivotField showAll="0"/>
    <pivotField showAll="0">
      <items count="4">
        <item x="0"/>
        <item x="1"/>
        <item x="2"/>
        <item t="default"/>
      </items>
    </pivotField>
    <pivotField showAll="0">
      <items count="4">
        <item x="0"/>
        <item x="1"/>
        <item x="2"/>
        <item t="default"/>
      </items>
    </pivotField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pageFields count="1">
    <pageField fld="6" hier="-1"/>
  </pageFields>
  <dataFields count="2">
    <dataField name="Conteggio di range" fld="6" subtotal="count" baseField="0" baseItem="0"/>
    <dataField name="Media di Stipendio" fld="4" subtotal="average" baseField="0" baseItem="0" numFmtId="177"/>
  </dataFields>
  <formats count="1">
    <format dxfId="26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chartFormats count="6">
    <chartFormat chart="0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Settore" xr10:uid="{567C0EAC-D51B-B042-88BC-6886CBF9F094}" sourceName="Settore">
  <pivotTables>
    <pivotTable tabId="7" name="Tabella pivot9"/>
  </pivotTables>
  <data>
    <tabular pivotCacheId="1834822876">
      <items count="4">
        <i x="1" s="1"/>
        <i x="3" s="1"/>
        <i x="2" s="1"/>
        <i x="0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ettore" xr10:uid="{0AAFCBFE-6558-3046-A9C6-065013A43D88}" cache="FiltroDati_Settore" caption="Settore" rowHeight="251883"/>
</slicer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A17C2-4E5F-4343-AD68-F24618FF01A3}">
  <dimension ref="A1:K29"/>
  <sheetViews>
    <sheetView workbookViewId="0">
      <selection activeCell="O33" sqref="K28:O33"/>
    </sheetView>
  </sheetViews>
  <sheetFormatPr baseColWidth="10" defaultColWidth="9.1640625" defaultRowHeight="16" x14ac:dyDescent="0.2"/>
  <cols>
    <col min="1" max="1" width="14.5" bestFit="1" customWidth="1"/>
    <col min="2" max="2" width="10.6640625" bestFit="1" customWidth="1"/>
    <col min="3" max="3" width="14" bestFit="1" customWidth="1"/>
    <col min="4" max="4" width="16.6640625" bestFit="1" customWidth="1"/>
    <col min="5" max="5" width="14" customWidth="1"/>
    <col min="6" max="6" width="5.83203125" customWidth="1"/>
    <col min="7" max="7" width="10.83203125" bestFit="1" customWidth="1"/>
    <col min="8" max="11" width="13.6640625" customWidth="1"/>
  </cols>
  <sheetData>
    <row r="1" spans="1:1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">
      <c r="A2" s="2" t="s">
        <v>11</v>
      </c>
      <c r="B2" s="3">
        <v>31171</v>
      </c>
      <c r="C2" s="3">
        <v>41796</v>
      </c>
      <c r="D2" s="2" t="s">
        <v>12</v>
      </c>
      <c r="E2" s="4">
        <v>1676</v>
      </c>
      <c r="F2" s="5">
        <f t="shared" ref="F2:G29" ca="1" si="0">DATEDIF(B2,TODAY(),"y")</f>
        <v>37</v>
      </c>
      <c r="G2" s="5">
        <f t="shared" ca="1" si="0"/>
        <v>8</v>
      </c>
      <c r="H2" s="5">
        <f ca="1">IF(G2&gt;=10,100,0)</f>
        <v>0</v>
      </c>
      <c r="I2" s="5">
        <f>IF(D2="Produzione",100,0)</f>
        <v>100</v>
      </c>
      <c r="J2" s="5">
        <f ca="1">IF(AND(G2&gt;=10,D2="Amministrazione"),100,0)</f>
        <v>0</v>
      </c>
      <c r="K2" s="5">
        <f>IF(OR(D2="Direzione",D2="Commerciale"),100,0)</f>
        <v>0</v>
      </c>
    </row>
    <row r="3" spans="1:11" x14ac:dyDescent="0.2">
      <c r="A3" s="6" t="s">
        <v>13</v>
      </c>
      <c r="B3" s="7">
        <v>35776</v>
      </c>
      <c r="C3" s="7">
        <v>43466</v>
      </c>
      <c r="D3" s="6" t="s">
        <v>12</v>
      </c>
      <c r="E3" s="8">
        <v>1252</v>
      </c>
      <c r="F3" s="9">
        <f t="shared" ca="1" si="0"/>
        <v>24</v>
      </c>
      <c r="G3" s="9">
        <f t="shared" ca="1" si="0"/>
        <v>3</v>
      </c>
      <c r="H3" s="5">
        <f t="shared" ref="H3:H29" ca="1" si="1">IF(G3&gt;=10,100,0)</f>
        <v>0</v>
      </c>
      <c r="I3" s="5">
        <f t="shared" ref="I3:I29" si="2">IF(D3="Produzione",100,0)</f>
        <v>100</v>
      </c>
      <c r="J3" s="5">
        <f t="shared" ref="J3:J29" ca="1" si="3">IF(AND(G3&gt;=10,D3="Amministrazione"),100,0)</f>
        <v>0</v>
      </c>
      <c r="K3" s="5">
        <f t="shared" ref="K3:K29" si="4">IF(OR(D3="Direzione",D3="Commerciale"),100,0)</f>
        <v>0</v>
      </c>
    </row>
    <row r="4" spans="1:11" x14ac:dyDescent="0.2">
      <c r="A4" s="6" t="s">
        <v>14</v>
      </c>
      <c r="B4" s="10">
        <v>30674</v>
      </c>
      <c r="C4" s="10">
        <v>39453</v>
      </c>
      <c r="D4" s="6" t="s">
        <v>15</v>
      </c>
      <c r="E4" s="11">
        <v>1650</v>
      </c>
      <c r="F4" s="9">
        <f t="shared" ca="1" si="0"/>
        <v>38</v>
      </c>
      <c r="G4" s="9">
        <f t="shared" ca="1" si="0"/>
        <v>14</v>
      </c>
      <c r="H4" s="5">
        <f t="shared" ca="1" si="1"/>
        <v>100</v>
      </c>
      <c r="I4" s="5">
        <f t="shared" si="2"/>
        <v>0</v>
      </c>
      <c r="J4" s="5">
        <f t="shared" ca="1" si="3"/>
        <v>100</v>
      </c>
      <c r="K4" s="5">
        <f t="shared" si="4"/>
        <v>0</v>
      </c>
    </row>
    <row r="5" spans="1:11" x14ac:dyDescent="0.2">
      <c r="A5" s="6" t="s">
        <v>16</v>
      </c>
      <c r="B5" s="7">
        <v>32906</v>
      </c>
      <c r="C5" s="7">
        <v>43831</v>
      </c>
      <c r="D5" s="6" t="s">
        <v>12</v>
      </c>
      <c r="E5" s="8">
        <v>1250</v>
      </c>
      <c r="F5" s="9">
        <f t="shared" ca="1" si="0"/>
        <v>32</v>
      </c>
      <c r="G5" s="9">
        <f t="shared" ca="1" si="0"/>
        <v>2</v>
      </c>
      <c r="H5" s="5">
        <f t="shared" ca="1" si="1"/>
        <v>0</v>
      </c>
      <c r="I5" s="5">
        <f t="shared" si="2"/>
        <v>100</v>
      </c>
      <c r="J5" s="5">
        <f t="shared" ca="1" si="3"/>
        <v>0</v>
      </c>
      <c r="K5" s="5">
        <f t="shared" si="4"/>
        <v>0</v>
      </c>
    </row>
    <row r="6" spans="1:11" x14ac:dyDescent="0.2">
      <c r="A6" s="6" t="s">
        <v>17</v>
      </c>
      <c r="B6" s="10">
        <v>20611</v>
      </c>
      <c r="C6" s="10">
        <v>31872</v>
      </c>
      <c r="D6" s="6" t="s">
        <v>18</v>
      </c>
      <c r="E6" s="11">
        <v>3680</v>
      </c>
      <c r="F6" s="9">
        <f t="shared" ca="1" si="0"/>
        <v>66</v>
      </c>
      <c r="G6" s="9">
        <f t="shared" ca="1" si="0"/>
        <v>35</v>
      </c>
      <c r="H6" s="5">
        <f t="shared" ca="1" si="1"/>
        <v>100</v>
      </c>
      <c r="I6" s="5">
        <f t="shared" si="2"/>
        <v>0</v>
      </c>
      <c r="J6" s="5">
        <f t="shared" ca="1" si="3"/>
        <v>0</v>
      </c>
      <c r="K6" s="5">
        <f t="shared" si="4"/>
        <v>100</v>
      </c>
    </row>
    <row r="7" spans="1:11" x14ac:dyDescent="0.2">
      <c r="A7" s="6" t="s">
        <v>19</v>
      </c>
      <c r="B7" s="10">
        <v>31053</v>
      </c>
      <c r="C7" s="10">
        <v>40303</v>
      </c>
      <c r="D7" s="6" t="s">
        <v>12</v>
      </c>
      <c r="E7" s="11">
        <v>1623</v>
      </c>
      <c r="F7" s="9">
        <f t="shared" ca="1" si="0"/>
        <v>37</v>
      </c>
      <c r="G7" s="9">
        <f t="shared" ca="1" si="0"/>
        <v>12</v>
      </c>
      <c r="H7" s="5">
        <f t="shared" ca="1" si="1"/>
        <v>100</v>
      </c>
      <c r="I7" s="5">
        <f t="shared" si="2"/>
        <v>100</v>
      </c>
      <c r="J7" s="5">
        <f t="shared" ca="1" si="3"/>
        <v>0</v>
      </c>
      <c r="K7" s="5">
        <f t="shared" si="4"/>
        <v>0</v>
      </c>
    </row>
    <row r="8" spans="1:11" x14ac:dyDescent="0.2">
      <c r="A8" s="6" t="s">
        <v>20</v>
      </c>
      <c r="B8" s="10">
        <v>33657</v>
      </c>
      <c r="C8" s="10">
        <v>40548</v>
      </c>
      <c r="D8" s="6" t="s">
        <v>21</v>
      </c>
      <c r="E8" s="11">
        <v>2584</v>
      </c>
      <c r="F8" s="9">
        <f t="shared" ca="1" si="0"/>
        <v>30</v>
      </c>
      <c r="G8" s="9">
        <f t="shared" ca="1" si="0"/>
        <v>11</v>
      </c>
      <c r="H8" s="5">
        <f t="shared" ca="1" si="1"/>
        <v>100</v>
      </c>
      <c r="I8" s="5">
        <f t="shared" si="2"/>
        <v>0</v>
      </c>
      <c r="J8" s="5">
        <f t="shared" ca="1" si="3"/>
        <v>0</v>
      </c>
      <c r="K8" s="5">
        <f t="shared" si="4"/>
        <v>100</v>
      </c>
    </row>
    <row r="9" spans="1:11" x14ac:dyDescent="0.2">
      <c r="A9" s="6" t="s">
        <v>22</v>
      </c>
      <c r="B9" s="10">
        <v>34399</v>
      </c>
      <c r="C9" s="10">
        <v>43022</v>
      </c>
      <c r="D9" s="6" t="s">
        <v>15</v>
      </c>
      <c r="E9" s="11">
        <v>1280</v>
      </c>
      <c r="F9" s="9">
        <f t="shared" ca="1" si="0"/>
        <v>28</v>
      </c>
      <c r="G9" s="9">
        <f t="shared" ca="1" si="0"/>
        <v>5</v>
      </c>
      <c r="H9" s="5">
        <f t="shared" ca="1" si="1"/>
        <v>0</v>
      </c>
      <c r="I9" s="5">
        <f t="shared" si="2"/>
        <v>0</v>
      </c>
      <c r="J9" s="5">
        <f t="shared" ca="1" si="3"/>
        <v>0</v>
      </c>
      <c r="K9" s="5">
        <f t="shared" si="4"/>
        <v>0</v>
      </c>
    </row>
    <row r="10" spans="1:11" x14ac:dyDescent="0.2">
      <c r="A10" s="6" t="s">
        <v>23</v>
      </c>
      <c r="B10" s="10">
        <v>22207</v>
      </c>
      <c r="C10" s="10">
        <v>35313</v>
      </c>
      <c r="D10" s="6" t="s">
        <v>12</v>
      </c>
      <c r="E10" s="11">
        <v>1750</v>
      </c>
      <c r="F10" s="9">
        <f t="shared" ca="1" si="0"/>
        <v>62</v>
      </c>
      <c r="G10" s="9">
        <f t="shared" ca="1" si="0"/>
        <v>26</v>
      </c>
      <c r="H10" s="5">
        <f t="shared" ca="1" si="1"/>
        <v>100</v>
      </c>
      <c r="I10" s="5">
        <f t="shared" si="2"/>
        <v>100</v>
      </c>
      <c r="J10" s="5">
        <f t="shared" ca="1" si="3"/>
        <v>0</v>
      </c>
      <c r="K10" s="5">
        <f t="shared" si="4"/>
        <v>0</v>
      </c>
    </row>
    <row r="11" spans="1:11" x14ac:dyDescent="0.2">
      <c r="A11" s="6" t="s">
        <v>24</v>
      </c>
      <c r="B11" s="10">
        <v>32868</v>
      </c>
      <c r="C11" s="10">
        <v>41279</v>
      </c>
      <c r="D11" s="6" t="s">
        <v>12</v>
      </c>
      <c r="E11" s="11">
        <v>1476</v>
      </c>
      <c r="F11" s="9">
        <f t="shared" ca="1" si="0"/>
        <v>32</v>
      </c>
      <c r="G11" s="9">
        <f t="shared" ca="1" si="0"/>
        <v>9</v>
      </c>
      <c r="H11" s="5">
        <f t="shared" ca="1" si="1"/>
        <v>0</v>
      </c>
      <c r="I11" s="5">
        <f t="shared" si="2"/>
        <v>100</v>
      </c>
      <c r="J11" s="5">
        <f t="shared" ca="1" si="3"/>
        <v>0</v>
      </c>
      <c r="K11" s="5">
        <f t="shared" si="4"/>
        <v>0</v>
      </c>
    </row>
    <row r="12" spans="1:11" x14ac:dyDescent="0.2">
      <c r="A12" s="6" t="s">
        <v>25</v>
      </c>
      <c r="B12" s="10">
        <v>25264</v>
      </c>
      <c r="C12" s="10">
        <v>32999</v>
      </c>
      <c r="D12" s="6" t="s">
        <v>18</v>
      </c>
      <c r="E12" s="11">
        <v>3277</v>
      </c>
      <c r="F12" s="9">
        <f t="shared" ca="1" si="0"/>
        <v>53</v>
      </c>
      <c r="G12" s="9">
        <f t="shared" ca="1" si="0"/>
        <v>32</v>
      </c>
      <c r="H12" s="5">
        <f t="shared" ca="1" si="1"/>
        <v>100</v>
      </c>
      <c r="I12" s="5">
        <f t="shared" si="2"/>
        <v>0</v>
      </c>
      <c r="J12" s="5">
        <f t="shared" ca="1" si="3"/>
        <v>0</v>
      </c>
      <c r="K12" s="5">
        <f t="shared" si="4"/>
        <v>100</v>
      </c>
    </row>
    <row r="13" spans="1:11" x14ac:dyDescent="0.2">
      <c r="A13" s="6" t="s">
        <v>26</v>
      </c>
      <c r="B13" s="10">
        <v>24583</v>
      </c>
      <c r="C13" s="10">
        <v>36165</v>
      </c>
      <c r="D13" s="6" t="s">
        <v>12</v>
      </c>
      <c r="E13" s="11">
        <v>1670</v>
      </c>
      <c r="F13" s="9">
        <f t="shared" ca="1" si="0"/>
        <v>55</v>
      </c>
      <c r="G13" s="9">
        <f t="shared" ca="1" si="0"/>
        <v>23</v>
      </c>
      <c r="H13" s="5">
        <f t="shared" ca="1" si="1"/>
        <v>100</v>
      </c>
      <c r="I13" s="5">
        <f t="shared" si="2"/>
        <v>100</v>
      </c>
      <c r="J13" s="5">
        <f t="shared" ca="1" si="3"/>
        <v>0</v>
      </c>
      <c r="K13" s="5">
        <f t="shared" si="4"/>
        <v>0</v>
      </c>
    </row>
    <row r="14" spans="1:11" x14ac:dyDescent="0.2">
      <c r="A14" s="6" t="s">
        <v>27</v>
      </c>
      <c r="B14" s="7">
        <v>32894</v>
      </c>
      <c r="C14" s="7">
        <v>42856</v>
      </c>
      <c r="D14" s="6" t="s">
        <v>12</v>
      </c>
      <c r="E14" s="8">
        <v>1340</v>
      </c>
      <c r="F14" s="9">
        <f t="shared" ca="1" si="0"/>
        <v>32</v>
      </c>
      <c r="G14" s="9">
        <f t="shared" ca="1" si="0"/>
        <v>5</v>
      </c>
      <c r="H14" s="5">
        <f t="shared" ca="1" si="1"/>
        <v>0</v>
      </c>
      <c r="I14" s="5">
        <f t="shared" si="2"/>
        <v>100</v>
      </c>
      <c r="J14" s="5">
        <f t="shared" ca="1" si="3"/>
        <v>0</v>
      </c>
      <c r="K14" s="5">
        <f t="shared" si="4"/>
        <v>0</v>
      </c>
    </row>
    <row r="15" spans="1:11" x14ac:dyDescent="0.2">
      <c r="A15" s="6" t="s">
        <v>28</v>
      </c>
      <c r="B15" s="10">
        <v>28089</v>
      </c>
      <c r="C15" s="10">
        <v>36531</v>
      </c>
      <c r="D15" s="6" t="s">
        <v>15</v>
      </c>
      <c r="E15" s="11">
        <v>1599</v>
      </c>
      <c r="F15" s="9">
        <f t="shared" ca="1" si="0"/>
        <v>45</v>
      </c>
      <c r="G15" s="9">
        <f t="shared" ca="1" si="0"/>
        <v>22</v>
      </c>
      <c r="H15" s="5">
        <f t="shared" ca="1" si="1"/>
        <v>100</v>
      </c>
      <c r="I15" s="5">
        <f t="shared" si="2"/>
        <v>0</v>
      </c>
      <c r="J15" s="5">
        <f t="shared" ca="1" si="3"/>
        <v>100</v>
      </c>
      <c r="K15" s="5">
        <f t="shared" si="4"/>
        <v>0</v>
      </c>
    </row>
    <row r="16" spans="1:11" x14ac:dyDescent="0.2">
      <c r="A16" s="6" t="s">
        <v>29</v>
      </c>
      <c r="B16" s="10">
        <v>34930</v>
      </c>
      <c r="C16" s="10">
        <v>42374</v>
      </c>
      <c r="D16" s="6" t="s">
        <v>12</v>
      </c>
      <c r="E16" s="11">
        <v>1414</v>
      </c>
      <c r="F16" s="9">
        <f t="shared" ca="1" si="0"/>
        <v>27</v>
      </c>
      <c r="G16" s="9">
        <f t="shared" ca="1" si="0"/>
        <v>6</v>
      </c>
      <c r="H16" s="5">
        <f t="shared" ca="1" si="1"/>
        <v>0</v>
      </c>
      <c r="I16" s="5">
        <f t="shared" si="2"/>
        <v>100</v>
      </c>
      <c r="J16" s="5">
        <f t="shared" ca="1" si="3"/>
        <v>0</v>
      </c>
      <c r="K16" s="5">
        <f t="shared" si="4"/>
        <v>0</v>
      </c>
    </row>
    <row r="17" spans="1:11" x14ac:dyDescent="0.2">
      <c r="A17" s="6" t="s">
        <v>30</v>
      </c>
      <c r="B17" s="10">
        <v>31736</v>
      </c>
      <c r="C17" s="10">
        <v>40548</v>
      </c>
      <c r="D17" s="6" t="s">
        <v>15</v>
      </c>
      <c r="E17" s="11">
        <v>1537</v>
      </c>
      <c r="F17" s="9">
        <f t="shared" ca="1" si="0"/>
        <v>35</v>
      </c>
      <c r="G17" s="9">
        <f t="shared" ca="1" si="0"/>
        <v>11</v>
      </c>
      <c r="H17" s="5">
        <f t="shared" ca="1" si="1"/>
        <v>100</v>
      </c>
      <c r="I17" s="5">
        <f t="shared" si="2"/>
        <v>0</v>
      </c>
      <c r="J17" s="5">
        <f t="shared" ca="1" si="3"/>
        <v>100</v>
      </c>
      <c r="K17" s="5">
        <f t="shared" si="4"/>
        <v>0</v>
      </c>
    </row>
    <row r="18" spans="1:11" x14ac:dyDescent="0.2">
      <c r="A18" s="6" t="s">
        <v>31</v>
      </c>
      <c r="B18" s="10">
        <v>29106</v>
      </c>
      <c r="C18" s="10">
        <v>37261</v>
      </c>
      <c r="D18" s="6" t="s">
        <v>12</v>
      </c>
      <c r="E18" s="11">
        <v>2152</v>
      </c>
      <c r="F18" s="9">
        <f t="shared" ca="1" si="0"/>
        <v>43</v>
      </c>
      <c r="G18" s="9">
        <f t="shared" ca="1" si="0"/>
        <v>20</v>
      </c>
      <c r="H18" s="5">
        <f t="shared" ca="1" si="1"/>
        <v>100</v>
      </c>
      <c r="I18" s="5">
        <f t="shared" si="2"/>
        <v>100</v>
      </c>
      <c r="J18" s="5">
        <f t="shared" ca="1" si="3"/>
        <v>0</v>
      </c>
      <c r="K18" s="5">
        <f t="shared" si="4"/>
        <v>0</v>
      </c>
    </row>
    <row r="19" spans="1:11" x14ac:dyDescent="0.2">
      <c r="A19" s="6" t="s">
        <v>32</v>
      </c>
      <c r="B19" s="7">
        <v>34431</v>
      </c>
      <c r="C19" s="7">
        <v>43831</v>
      </c>
      <c r="D19" s="6" t="s">
        <v>12</v>
      </c>
      <c r="E19" s="8">
        <v>1250</v>
      </c>
      <c r="F19" s="9">
        <f t="shared" ca="1" si="0"/>
        <v>28</v>
      </c>
      <c r="G19" s="9">
        <f t="shared" ca="1" si="0"/>
        <v>2</v>
      </c>
      <c r="H19" s="5">
        <f t="shared" ca="1" si="1"/>
        <v>0</v>
      </c>
      <c r="I19" s="5">
        <f t="shared" si="2"/>
        <v>100</v>
      </c>
      <c r="J19" s="5">
        <f t="shared" ca="1" si="3"/>
        <v>0</v>
      </c>
      <c r="K19" s="5">
        <f t="shared" si="4"/>
        <v>0</v>
      </c>
    </row>
    <row r="20" spans="1:11" x14ac:dyDescent="0.2">
      <c r="A20" s="6" t="s">
        <v>33</v>
      </c>
      <c r="B20" s="7">
        <v>33654</v>
      </c>
      <c r="C20" s="7">
        <v>42826</v>
      </c>
      <c r="D20" s="6" t="s">
        <v>12</v>
      </c>
      <c r="E20" s="8">
        <v>1370</v>
      </c>
      <c r="F20" s="9">
        <f t="shared" ca="1" si="0"/>
        <v>30</v>
      </c>
      <c r="G20" s="9">
        <f t="shared" ca="1" si="0"/>
        <v>5</v>
      </c>
      <c r="H20" s="5">
        <f t="shared" ca="1" si="1"/>
        <v>0</v>
      </c>
      <c r="I20" s="5">
        <f t="shared" si="2"/>
        <v>100</v>
      </c>
      <c r="J20" s="5">
        <f t="shared" ca="1" si="3"/>
        <v>0</v>
      </c>
      <c r="K20" s="5">
        <f t="shared" si="4"/>
        <v>0</v>
      </c>
    </row>
    <row r="21" spans="1:11" x14ac:dyDescent="0.2">
      <c r="A21" s="6" t="s">
        <v>34</v>
      </c>
      <c r="B21" s="7">
        <v>32996</v>
      </c>
      <c r="C21" s="7">
        <v>43252</v>
      </c>
      <c r="D21" s="6" t="s">
        <v>12</v>
      </c>
      <c r="E21" s="8">
        <v>1310</v>
      </c>
      <c r="F21" s="9">
        <f t="shared" ca="1" si="0"/>
        <v>32</v>
      </c>
      <c r="G21" s="9">
        <f t="shared" ca="1" si="0"/>
        <v>4</v>
      </c>
      <c r="H21" s="5">
        <f t="shared" ca="1" si="1"/>
        <v>0</v>
      </c>
      <c r="I21" s="5">
        <f t="shared" si="2"/>
        <v>100</v>
      </c>
      <c r="J21" s="5">
        <f t="shared" ca="1" si="3"/>
        <v>0</v>
      </c>
      <c r="K21" s="5">
        <f t="shared" si="4"/>
        <v>0</v>
      </c>
    </row>
    <row r="22" spans="1:11" x14ac:dyDescent="0.2">
      <c r="A22" s="6" t="s">
        <v>35</v>
      </c>
      <c r="B22" s="7">
        <v>36540</v>
      </c>
      <c r="C22" s="7">
        <v>44086</v>
      </c>
      <c r="D22" s="6" t="s">
        <v>12</v>
      </c>
      <c r="E22" s="8">
        <v>1230</v>
      </c>
      <c r="F22" s="9">
        <f t="shared" ca="1" si="0"/>
        <v>22</v>
      </c>
      <c r="G22" s="9">
        <f t="shared" ca="1" si="0"/>
        <v>2</v>
      </c>
      <c r="H22" s="5">
        <f t="shared" ca="1" si="1"/>
        <v>0</v>
      </c>
      <c r="I22" s="5">
        <f t="shared" si="2"/>
        <v>100</v>
      </c>
      <c r="J22" s="5">
        <f t="shared" ca="1" si="3"/>
        <v>0</v>
      </c>
      <c r="K22" s="5">
        <f t="shared" si="4"/>
        <v>0</v>
      </c>
    </row>
    <row r="23" spans="1:11" x14ac:dyDescent="0.2">
      <c r="A23" s="6" t="s">
        <v>36</v>
      </c>
      <c r="B23" s="10">
        <v>30415</v>
      </c>
      <c r="C23" s="10">
        <v>39453</v>
      </c>
      <c r="D23" s="6" t="s">
        <v>21</v>
      </c>
      <c r="E23" s="11">
        <v>2768</v>
      </c>
      <c r="F23" s="9">
        <f t="shared" ca="1" si="0"/>
        <v>39</v>
      </c>
      <c r="G23" s="9">
        <f t="shared" ca="1" si="0"/>
        <v>14</v>
      </c>
      <c r="H23" s="5">
        <f t="shared" ca="1" si="1"/>
        <v>100</v>
      </c>
      <c r="I23" s="5">
        <f t="shared" si="2"/>
        <v>0</v>
      </c>
      <c r="J23" s="5">
        <f t="shared" ca="1" si="3"/>
        <v>0</v>
      </c>
      <c r="K23" s="5">
        <f t="shared" si="4"/>
        <v>100</v>
      </c>
    </row>
    <row r="24" spans="1:11" x14ac:dyDescent="0.2">
      <c r="A24" s="6" t="s">
        <v>37</v>
      </c>
      <c r="B24" s="10">
        <v>30862</v>
      </c>
      <c r="C24" s="10">
        <v>39087</v>
      </c>
      <c r="D24" s="6" t="s">
        <v>21</v>
      </c>
      <c r="E24" s="11">
        <v>2275</v>
      </c>
      <c r="F24" s="9">
        <f t="shared" ca="1" si="0"/>
        <v>38</v>
      </c>
      <c r="G24" s="9">
        <f t="shared" ca="1" si="0"/>
        <v>15</v>
      </c>
      <c r="H24" s="5">
        <f t="shared" ca="1" si="1"/>
        <v>100</v>
      </c>
      <c r="I24" s="5">
        <f t="shared" si="2"/>
        <v>0</v>
      </c>
      <c r="J24" s="5">
        <f t="shared" ca="1" si="3"/>
        <v>0</v>
      </c>
      <c r="K24" s="5">
        <f t="shared" si="4"/>
        <v>100</v>
      </c>
    </row>
    <row r="25" spans="1:11" x14ac:dyDescent="0.2">
      <c r="A25" s="6" t="s">
        <v>38</v>
      </c>
      <c r="B25" s="10">
        <v>34362</v>
      </c>
      <c r="C25" s="10">
        <v>42740</v>
      </c>
      <c r="D25" s="6" t="s">
        <v>15</v>
      </c>
      <c r="E25" s="11">
        <v>1365</v>
      </c>
      <c r="F25" s="9">
        <f t="shared" ca="1" si="0"/>
        <v>28</v>
      </c>
      <c r="G25" s="9">
        <f t="shared" ca="1" si="0"/>
        <v>5</v>
      </c>
      <c r="H25" s="5">
        <f t="shared" ca="1" si="1"/>
        <v>0</v>
      </c>
      <c r="I25" s="5">
        <f t="shared" si="2"/>
        <v>0</v>
      </c>
      <c r="J25" s="5">
        <f t="shared" ca="1" si="3"/>
        <v>0</v>
      </c>
      <c r="K25" s="5">
        <f t="shared" si="4"/>
        <v>0</v>
      </c>
    </row>
    <row r="26" spans="1:11" x14ac:dyDescent="0.2">
      <c r="A26" s="6" t="s">
        <v>39</v>
      </c>
      <c r="B26" s="10">
        <v>31418</v>
      </c>
      <c r="C26" s="10">
        <v>41279</v>
      </c>
      <c r="D26" s="6" t="s">
        <v>12</v>
      </c>
      <c r="E26" s="11">
        <v>1414</v>
      </c>
      <c r="F26" s="9">
        <f t="shared" ca="1" si="0"/>
        <v>36</v>
      </c>
      <c r="G26" s="9">
        <f t="shared" ca="1" si="0"/>
        <v>9</v>
      </c>
      <c r="H26" s="5">
        <f t="shared" ca="1" si="1"/>
        <v>0</v>
      </c>
      <c r="I26" s="5">
        <f t="shared" si="2"/>
        <v>100</v>
      </c>
      <c r="J26" s="5">
        <f t="shared" ca="1" si="3"/>
        <v>0</v>
      </c>
      <c r="K26" s="5">
        <f t="shared" si="4"/>
        <v>0</v>
      </c>
    </row>
    <row r="27" spans="1:11" x14ac:dyDescent="0.2">
      <c r="A27" s="6" t="s">
        <v>40</v>
      </c>
      <c r="B27" s="10">
        <v>34033</v>
      </c>
      <c r="C27" s="10">
        <v>41795</v>
      </c>
      <c r="D27" s="6" t="s">
        <v>12</v>
      </c>
      <c r="E27" s="11">
        <v>1414</v>
      </c>
      <c r="F27" s="9">
        <f t="shared" ca="1" si="0"/>
        <v>29</v>
      </c>
      <c r="G27" s="9">
        <f t="shared" ca="1" si="0"/>
        <v>8</v>
      </c>
      <c r="H27" s="5">
        <f t="shared" ca="1" si="1"/>
        <v>0</v>
      </c>
      <c r="I27" s="5">
        <f t="shared" si="2"/>
        <v>100</v>
      </c>
      <c r="J27" s="5">
        <f t="shared" ca="1" si="3"/>
        <v>0</v>
      </c>
      <c r="K27" s="5">
        <f t="shared" si="4"/>
        <v>0</v>
      </c>
    </row>
    <row r="28" spans="1:11" x14ac:dyDescent="0.2">
      <c r="A28" s="6" t="s">
        <v>41</v>
      </c>
      <c r="B28" s="10">
        <v>32359</v>
      </c>
      <c r="C28" s="10">
        <v>40792</v>
      </c>
      <c r="D28" s="6" t="s">
        <v>12</v>
      </c>
      <c r="E28" s="11">
        <v>1476</v>
      </c>
      <c r="F28" s="9">
        <f t="shared" ca="1" si="0"/>
        <v>34</v>
      </c>
      <c r="G28" s="9">
        <f t="shared" ca="1" si="0"/>
        <v>11</v>
      </c>
      <c r="H28" s="5">
        <f t="shared" ca="1" si="1"/>
        <v>100</v>
      </c>
      <c r="I28" s="5">
        <f t="shared" si="2"/>
        <v>100</v>
      </c>
      <c r="J28" s="5">
        <f t="shared" ca="1" si="3"/>
        <v>0</v>
      </c>
      <c r="K28" s="5">
        <f t="shared" si="4"/>
        <v>0</v>
      </c>
    </row>
    <row r="29" spans="1:11" x14ac:dyDescent="0.2">
      <c r="A29" s="6" t="s">
        <v>42</v>
      </c>
      <c r="B29" s="7">
        <v>34935</v>
      </c>
      <c r="C29" s="7">
        <v>43132</v>
      </c>
      <c r="D29" s="6" t="s">
        <v>12</v>
      </c>
      <c r="E29" s="8">
        <v>1270</v>
      </c>
      <c r="F29" s="9">
        <f t="shared" ca="1" si="0"/>
        <v>27</v>
      </c>
      <c r="G29" s="9">
        <f t="shared" ca="1" si="0"/>
        <v>4</v>
      </c>
      <c r="H29" s="5">
        <f t="shared" ca="1" si="1"/>
        <v>0</v>
      </c>
      <c r="I29" s="5">
        <f t="shared" si="2"/>
        <v>100</v>
      </c>
      <c r="J29" s="5">
        <f t="shared" ca="1" si="3"/>
        <v>0</v>
      </c>
      <c r="K29" s="5">
        <f t="shared" si="4"/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9EF043-5082-D342-8070-935D7A4AB84A}">
  <dimension ref="A1:J29"/>
  <sheetViews>
    <sheetView workbookViewId="0">
      <selection sqref="A1:C1048576"/>
    </sheetView>
  </sheetViews>
  <sheetFormatPr baseColWidth="10" defaultColWidth="9.1640625" defaultRowHeight="16" x14ac:dyDescent="0.2"/>
  <cols>
    <col min="1" max="1" width="14.5" bestFit="1" customWidth="1"/>
    <col min="2" max="2" width="10.6640625" bestFit="1" customWidth="1"/>
    <col min="3" max="3" width="14" bestFit="1" customWidth="1"/>
    <col min="4" max="4" width="16.6640625" bestFit="1" customWidth="1"/>
    <col min="5" max="5" width="14" customWidth="1"/>
    <col min="6" max="6" width="5.83203125" customWidth="1"/>
    <col min="7" max="7" width="10.83203125" bestFit="1" customWidth="1"/>
    <col min="8" max="9" width="13.6640625" customWidth="1"/>
    <col min="10" max="10" width="32.1640625" customWidth="1"/>
  </cols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2" t="s">
        <v>43</v>
      </c>
    </row>
    <row r="2" spans="1:10" x14ac:dyDescent="0.2">
      <c r="A2" s="2" t="s">
        <v>11</v>
      </c>
      <c r="B2" s="3">
        <v>31171</v>
      </c>
      <c r="C2" s="3">
        <v>41796</v>
      </c>
      <c r="D2" s="2" t="s">
        <v>12</v>
      </c>
      <c r="E2" s="4">
        <v>1676</v>
      </c>
      <c r="F2" s="5">
        <f t="shared" ref="F2:G29" ca="1" si="0">DATEDIF(B2,TODAY(),"y")</f>
        <v>37</v>
      </c>
      <c r="G2" s="5">
        <f t="shared" ca="1" si="0"/>
        <v>8</v>
      </c>
      <c r="H2" s="5">
        <f ca="1">IF(AND(G2&gt;=10,G2&lt;20),100,IF(AND(G2&gt;=20),200,0))</f>
        <v>0</v>
      </c>
      <c r="I2" s="5">
        <f>IF(D2="Produzione",50,IF(D2="Amministrazione",70,90))</f>
        <v>50</v>
      </c>
      <c r="J2">
        <f>IF(D2="Produzione",50,IF(D2="Amministrazione",70,IF(OR(D2="Direzione",D2="Commerciale"),90)))</f>
        <v>50</v>
      </c>
    </row>
    <row r="3" spans="1:10" x14ac:dyDescent="0.2">
      <c r="A3" s="6" t="s">
        <v>13</v>
      </c>
      <c r="B3" s="7">
        <v>35776</v>
      </c>
      <c r="C3" s="7">
        <v>43466</v>
      </c>
      <c r="D3" s="6" t="s">
        <v>12</v>
      </c>
      <c r="E3" s="8">
        <v>1252</v>
      </c>
      <c r="F3" s="9">
        <f t="shared" ca="1" si="0"/>
        <v>24</v>
      </c>
      <c r="G3" s="9">
        <f t="shared" ca="1" si="0"/>
        <v>3</v>
      </c>
      <c r="H3" s="5">
        <f t="shared" ref="H3:H29" ca="1" si="1">IF(AND(G3&gt;=10,G3&lt;20),100,IF(AND(G3&gt;=20),200,0))</f>
        <v>0</v>
      </c>
      <c r="I3" s="5">
        <f t="shared" ref="I3:I29" si="2">IF(D3="Produzione",50,IF(D3="Amministrazione",70,90))</f>
        <v>50</v>
      </c>
      <c r="J3">
        <f t="shared" ref="J3:J29" si="3">IF(D3="Produzione",50,IF(D3="Amministrazione",70,IF(OR(D3="Direzione",D3="Commerciale"),90)))</f>
        <v>50</v>
      </c>
    </row>
    <row r="4" spans="1:10" x14ac:dyDescent="0.2">
      <c r="A4" s="6" t="s">
        <v>14</v>
      </c>
      <c r="B4" s="10">
        <v>30674</v>
      </c>
      <c r="C4" s="10">
        <v>39453</v>
      </c>
      <c r="D4" s="6" t="s">
        <v>15</v>
      </c>
      <c r="E4" s="11">
        <v>1650</v>
      </c>
      <c r="F4" s="9">
        <f t="shared" ca="1" si="0"/>
        <v>38</v>
      </c>
      <c r="G4" s="9">
        <f t="shared" ca="1" si="0"/>
        <v>14</v>
      </c>
      <c r="H4" s="5">
        <f t="shared" ca="1" si="1"/>
        <v>100</v>
      </c>
      <c r="I4" s="5">
        <f t="shared" si="2"/>
        <v>70</v>
      </c>
      <c r="J4">
        <f t="shared" si="3"/>
        <v>70</v>
      </c>
    </row>
    <row r="5" spans="1:10" x14ac:dyDescent="0.2">
      <c r="A5" s="6" t="s">
        <v>16</v>
      </c>
      <c r="B5" s="7">
        <v>32906</v>
      </c>
      <c r="C5" s="7">
        <v>43831</v>
      </c>
      <c r="D5" s="6" t="s">
        <v>12</v>
      </c>
      <c r="E5" s="8">
        <v>1250</v>
      </c>
      <c r="F5" s="9">
        <f t="shared" ca="1" si="0"/>
        <v>32</v>
      </c>
      <c r="G5" s="9">
        <f t="shared" ca="1" si="0"/>
        <v>2</v>
      </c>
      <c r="H5" s="5">
        <f t="shared" ca="1" si="1"/>
        <v>0</v>
      </c>
      <c r="I5" s="5">
        <f t="shared" si="2"/>
        <v>50</v>
      </c>
      <c r="J5">
        <f t="shared" si="3"/>
        <v>50</v>
      </c>
    </row>
    <row r="6" spans="1:10" x14ac:dyDescent="0.2">
      <c r="A6" s="6" t="s">
        <v>17</v>
      </c>
      <c r="B6" s="10">
        <v>20611</v>
      </c>
      <c r="C6" s="10">
        <v>31872</v>
      </c>
      <c r="D6" s="6" t="s">
        <v>18</v>
      </c>
      <c r="E6" s="11">
        <v>3680</v>
      </c>
      <c r="F6" s="9">
        <f t="shared" ca="1" si="0"/>
        <v>66</v>
      </c>
      <c r="G6" s="9">
        <f t="shared" ca="1" si="0"/>
        <v>35</v>
      </c>
      <c r="H6" s="5">
        <f t="shared" ca="1" si="1"/>
        <v>200</v>
      </c>
      <c r="I6" s="5">
        <f t="shared" si="2"/>
        <v>90</v>
      </c>
      <c r="J6">
        <f t="shared" si="3"/>
        <v>90</v>
      </c>
    </row>
    <row r="7" spans="1:10" x14ac:dyDescent="0.2">
      <c r="A7" s="6" t="s">
        <v>19</v>
      </c>
      <c r="B7" s="10">
        <v>31053</v>
      </c>
      <c r="C7" s="10">
        <v>40303</v>
      </c>
      <c r="D7" s="6" t="s">
        <v>12</v>
      </c>
      <c r="E7" s="11">
        <v>1623</v>
      </c>
      <c r="F7" s="9">
        <f t="shared" ca="1" si="0"/>
        <v>37</v>
      </c>
      <c r="G7" s="9">
        <v>12</v>
      </c>
      <c r="H7" s="5">
        <f t="shared" si="1"/>
        <v>100</v>
      </c>
      <c r="I7" s="5">
        <f t="shared" si="2"/>
        <v>50</v>
      </c>
      <c r="J7">
        <f t="shared" si="3"/>
        <v>50</v>
      </c>
    </row>
    <row r="8" spans="1:10" x14ac:dyDescent="0.2">
      <c r="A8" s="6" t="s">
        <v>20</v>
      </c>
      <c r="B8" s="10">
        <v>33657</v>
      </c>
      <c r="C8" s="10">
        <v>40548</v>
      </c>
      <c r="D8" s="6" t="s">
        <v>21</v>
      </c>
      <c r="E8" s="11">
        <v>2584</v>
      </c>
      <c r="F8" s="9">
        <f t="shared" ca="1" si="0"/>
        <v>30</v>
      </c>
      <c r="G8" s="9">
        <f t="shared" ca="1" si="0"/>
        <v>11</v>
      </c>
      <c r="H8" s="5">
        <f t="shared" ca="1" si="1"/>
        <v>100</v>
      </c>
      <c r="I8" s="5">
        <f t="shared" si="2"/>
        <v>90</v>
      </c>
      <c r="J8">
        <f t="shared" si="3"/>
        <v>90</v>
      </c>
    </row>
    <row r="9" spans="1:10" x14ac:dyDescent="0.2">
      <c r="A9" s="6" t="s">
        <v>22</v>
      </c>
      <c r="B9" s="10">
        <v>34399</v>
      </c>
      <c r="C9" s="10">
        <v>43022</v>
      </c>
      <c r="D9" s="6" t="s">
        <v>15</v>
      </c>
      <c r="E9" s="11">
        <v>1280</v>
      </c>
      <c r="F9" s="9">
        <f t="shared" ca="1" si="0"/>
        <v>28</v>
      </c>
      <c r="G9" s="9">
        <f t="shared" ca="1" si="0"/>
        <v>5</v>
      </c>
      <c r="H9" s="5">
        <f t="shared" ca="1" si="1"/>
        <v>0</v>
      </c>
      <c r="I9" s="5">
        <f t="shared" si="2"/>
        <v>70</v>
      </c>
      <c r="J9">
        <f t="shared" si="3"/>
        <v>70</v>
      </c>
    </row>
    <row r="10" spans="1:10" x14ac:dyDescent="0.2">
      <c r="A10" s="6" t="s">
        <v>23</v>
      </c>
      <c r="B10" s="10">
        <v>22207</v>
      </c>
      <c r="C10" s="10">
        <v>35313</v>
      </c>
      <c r="D10" s="6" t="s">
        <v>12</v>
      </c>
      <c r="E10" s="11">
        <v>1750</v>
      </c>
      <c r="F10" s="9">
        <f t="shared" ca="1" si="0"/>
        <v>62</v>
      </c>
      <c r="G10" s="9">
        <f t="shared" ca="1" si="0"/>
        <v>26</v>
      </c>
      <c r="H10" s="5">
        <f t="shared" ca="1" si="1"/>
        <v>200</v>
      </c>
      <c r="I10" s="5">
        <f t="shared" si="2"/>
        <v>50</v>
      </c>
      <c r="J10">
        <f t="shared" si="3"/>
        <v>50</v>
      </c>
    </row>
    <row r="11" spans="1:10" x14ac:dyDescent="0.2">
      <c r="A11" s="6" t="s">
        <v>24</v>
      </c>
      <c r="B11" s="10">
        <v>32868</v>
      </c>
      <c r="C11" s="10">
        <v>41279</v>
      </c>
      <c r="D11" s="6" t="s">
        <v>12</v>
      </c>
      <c r="E11" s="11">
        <v>1476</v>
      </c>
      <c r="F11" s="9">
        <f t="shared" ca="1" si="0"/>
        <v>32</v>
      </c>
      <c r="G11" s="9">
        <f t="shared" ca="1" si="0"/>
        <v>9</v>
      </c>
      <c r="H11" s="5">
        <f t="shared" ca="1" si="1"/>
        <v>0</v>
      </c>
      <c r="I11" s="5">
        <f t="shared" si="2"/>
        <v>50</v>
      </c>
      <c r="J11">
        <f t="shared" si="3"/>
        <v>50</v>
      </c>
    </row>
    <row r="12" spans="1:10" x14ac:dyDescent="0.2">
      <c r="A12" s="6" t="s">
        <v>25</v>
      </c>
      <c r="B12" s="10">
        <v>25264</v>
      </c>
      <c r="C12" s="10">
        <v>32999</v>
      </c>
      <c r="D12" s="6" t="s">
        <v>18</v>
      </c>
      <c r="E12" s="11">
        <v>3277</v>
      </c>
      <c r="F12" s="9">
        <f t="shared" ca="1" si="0"/>
        <v>53</v>
      </c>
      <c r="G12" s="9">
        <f t="shared" ca="1" si="0"/>
        <v>32</v>
      </c>
      <c r="H12" s="5">
        <f t="shared" ca="1" si="1"/>
        <v>200</v>
      </c>
      <c r="I12" s="5">
        <f t="shared" si="2"/>
        <v>90</v>
      </c>
      <c r="J12">
        <f t="shared" si="3"/>
        <v>90</v>
      </c>
    </row>
    <row r="13" spans="1:10" x14ac:dyDescent="0.2">
      <c r="A13" s="6" t="s">
        <v>26</v>
      </c>
      <c r="B13" s="10">
        <v>24583</v>
      </c>
      <c r="C13" s="10">
        <v>36165</v>
      </c>
      <c r="D13" s="6" t="s">
        <v>12</v>
      </c>
      <c r="E13" s="11">
        <v>1670</v>
      </c>
      <c r="F13" s="9">
        <f t="shared" ca="1" si="0"/>
        <v>55</v>
      </c>
      <c r="G13" s="9">
        <f t="shared" ca="1" si="0"/>
        <v>23</v>
      </c>
      <c r="H13" s="5">
        <f t="shared" ca="1" si="1"/>
        <v>200</v>
      </c>
      <c r="I13" s="5">
        <f t="shared" si="2"/>
        <v>50</v>
      </c>
      <c r="J13">
        <f t="shared" si="3"/>
        <v>50</v>
      </c>
    </row>
    <row r="14" spans="1:10" x14ac:dyDescent="0.2">
      <c r="A14" s="6" t="s">
        <v>27</v>
      </c>
      <c r="B14" s="7">
        <v>32894</v>
      </c>
      <c r="C14" s="7">
        <v>42856</v>
      </c>
      <c r="D14" s="6" t="s">
        <v>12</v>
      </c>
      <c r="E14" s="8">
        <v>1340</v>
      </c>
      <c r="F14" s="9">
        <f t="shared" ca="1" si="0"/>
        <v>32</v>
      </c>
      <c r="G14" s="9">
        <f t="shared" ca="1" si="0"/>
        <v>5</v>
      </c>
      <c r="H14" s="5">
        <f t="shared" ca="1" si="1"/>
        <v>0</v>
      </c>
      <c r="I14" s="5">
        <f t="shared" si="2"/>
        <v>50</v>
      </c>
      <c r="J14">
        <f t="shared" si="3"/>
        <v>50</v>
      </c>
    </row>
    <row r="15" spans="1:10" x14ac:dyDescent="0.2">
      <c r="A15" s="6" t="s">
        <v>28</v>
      </c>
      <c r="B15" s="10">
        <v>28089</v>
      </c>
      <c r="C15" s="10">
        <v>36531</v>
      </c>
      <c r="D15" s="6" t="s">
        <v>15</v>
      </c>
      <c r="E15" s="11">
        <v>1599</v>
      </c>
      <c r="F15" s="9">
        <f t="shared" ca="1" si="0"/>
        <v>45</v>
      </c>
      <c r="G15" s="9">
        <f t="shared" ca="1" si="0"/>
        <v>22</v>
      </c>
      <c r="H15" s="5">
        <f t="shared" ca="1" si="1"/>
        <v>200</v>
      </c>
      <c r="I15" s="5">
        <f t="shared" si="2"/>
        <v>70</v>
      </c>
      <c r="J15">
        <f t="shared" si="3"/>
        <v>70</v>
      </c>
    </row>
    <row r="16" spans="1:10" x14ac:dyDescent="0.2">
      <c r="A16" s="6" t="s">
        <v>29</v>
      </c>
      <c r="B16" s="10">
        <v>34930</v>
      </c>
      <c r="C16" s="10">
        <v>42374</v>
      </c>
      <c r="D16" s="6" t="s">
        <v>12</v>
      </c>
      <c r="E16" s="11">
        <v>1414</v>
      </c>
      <c r="F16" s="9">
        <f t="shared" ca="1" si="0"/>
        <v>27</v>
      </c>
      <c r="G16" s="9">
        <f t="shared" ca="1" si="0"/>
        <v>6</v>
      </c>
      <c r="H16" s="5">
        <f t="shared" ca="1" si="1"/>
        <v>0</v>
      </c>
      <c r="I16" s="5">
        <f t="shared" si="2"/>
        <v>50</v>
      </c>
      <c r="J16">
        <f t="shared" si="3"/>
        <v>50</v>
      </c>
    </row>
    <row r="17" spans="1:10" x14ac:dyDescent="0.2">
      <c r="A17" s="6" t="s">
        <v>30</v>
      </c>
      <c r="B17" s="10">
        <v>31736</v>
      </c>
      <c r="C17" s="10">
        <v>40548</v>
      </c>
      <c r="D17" s="6" t="s">
        <v>15</v>
      </c>
      <c r="E17" s="11">
        <v>1537</v>
      </c>
      <c r="F17" s="9">
        <f t="shared" ca="1" si="0"/>
        <v>35</v>
      </c>
      <c r="G17" s="9">
        <f t="shared" ca="1" si="0"/>
        <v>11</v>
      </c>
      <c r="H17" s="5">
        <f t="shared" ca="1" si="1"/>
        <v>100</v>
      </c>
      <c r="I17" s="5">
        <f t="shared" si="2"/>
        <v>70</v>
      </c>
      <c r="J17">
        <f t="shared" si="3"/>
        <v>70</v>
      </c>
    </row>
    <row r="18" spans="1:10" x14ac:dyDescent="0.2">
      <c r="A18" s="6" t="s">
        <v>31</v>
      </c>
      <c r="B18" s="10">
        <v>29106</v>
      </c>
      <c r="C18" s="10">
        <v>37261</v>
      </c>
      <c r="D18" s="6" t="s">
        <v>12</v>
      </c>
      <c r="E18" s="11">
        <v>2152</v>
      </c>
      <c r="F18" s="9">
        <f t="shared" ca="1" si="0"/>
        <v>43</v>
      </c>
      <c r="G18" s="9">
        <f t="shared" ca="1" si="0"/>
        <v>20</v>
      </c>
      <c r="H18" s="5">
        <f t="shared" ca="1" si="1"/>
        <v>200</v>
      </c>
      <c r="I18" s="5">
        <f t="shared" si="2"/>
        <v>50</v>
      </c>
      <c r="J18">
        <f t="shared" si="3"/>
        <v>50</v>
      </c>
    </row>
    <row r="19" spans="1:10" x14ac:dyDescent="0.2">
      <c r="A19" s="6" t="s">
        <v>32</v>
      </c>
      <c r="B19" s="7">
        <v>34431</v>
      </c>
      <c r="C19" s="7">
        <v>43831</v>
      </c>
      <c r="D19" s="6" t="s">
        <v>12</v>
      </c>
      <c r="E19" s="8">
        <v>1250</v>
      </c>
      <c r="F19" s="9">
        <f t="shared" ca="1" si="0"/>
        <v>28</v>
      </c>
      <c r="G19" s="9">
        <f t="shared" ca="1" si="0"/>
        <v>2</v>
      </c>
      <c r="H19" s="5">
        <f t="shared" ca="1" si="1"/>
        <v>0</v>
      </c>
      <c r="I19" s="5">
        <f t="shared" si="2"/>
        <v>50</v>
      </c>
      <c r="J19">
        <f t="shared" si="3"/>
        <v>50</v>
      </c>
    </row>
    <row r="20" spans="1:10" x14ac:dyDescent="0.2">
      <c r="A20" s="6" t="s">
        <v>33</v>
      </c>
      <c r="B20" s="7">
        <v>33654</v>
      </c>
      <c r="C20" s="7">
        <v>42826</v>
      </c>
      <c r="D20" s="6" t="s">
        <v>12</v>
      </c>
      <c r="E20" s="8">
        <v>1370</v>
      </c>
      <c r="F20" s="9">
        <f t="shared" ca="1" si="0"/>
        <v>30</v>
      </c>
      <c r="G20" s="9">
        <f t="shared" ca="1" si="0"/>
        <v>5</v>
      </c>
      <c r="H20" s="5">
        <f t="shared" ca="1" si="1"/>
        <v>0</v>
      </c>
      <c r="I20" s="5">
        <f t="shared" si="2"/>
        <v>50</v>
      </c>
      <c r="J20">
        <f t="shared" si="3"/>
        <v>50</v>
      </c>
    </row>
    <row r="21" spans="1:10" x14ac:dyDescent="0.2">
      <c r="A21" s="6" t="s">
        <v>34</v>
      </c>
      <c r="B21" s="7">
        <v>32996</v>
      </c>
      <c r="C21" s="7">
        <v>43252</v>
      </c>
      <c r="D21" s="6" t="s">
        <v>12</v>
      </c>
      <c r="E21" s="8">
        <v>1310</v>
      </c>
      <c r="F21" s="9">
        <f t="shared" ca="1" si="0"/>
        <v>32</v>
      </c>
      <c r="G21" s="9">
        <f t="shared" ca="1" si="0"/>
        <v>4</v>
      </c>
      <c r="H21" s="5">
        <f t="shared" ca="1" si="1"/>
        <v>0</v>
      </c>
      <c r="I21" s="5">
        <f t="shared" si="2"/>
        <v>50</v>
      </c>
      <c r="J21">
        <f t="shared" si="3"/>
        <v>50</v>
      </c>
    </row>
    <row r="22" spans="1:10" x14ac:dyDescent="0.2">
      <c r="A22" s="6" t="s">
        <v>35</v>
      </c>
      <c r="B22" s="7">
        <v>36540</v>
      </c>
      <c r="C22" s="7">
        <v>44086</v>
      </c>
      <c r="D22" s="6" t="s">
        <v>12</v>
      </c>
      <c r="E22" s="8">
        <v>1230</v>
      </c>
      <c r="F22" s="9">
        <f t="shared" ca="1" si="0"/>
        <v>22</v>
      </c>
      <c r="G22" s="9">
        <f t="shared" ca="1" si="0"/>
        <v>2</v>
      </c>
      <c r="H22" s="5">
        <f t="shared" ca="1" si="1"/>
        <v>0</v>
      </c>
      <c r="I22" s="5">
        <f t="shared" si="2"/>
        <v>50</v>
      </c>
      <c r="J22">
        <f t="shared" si="3"/>
        <v>50</v>
      </c>
    </row>
    <row r="23" spans="1:10" x14ac:dyDescent="0.2">
      <c r="A23" s="6" t="s">
        <v>36</v>
      </c>
      <c r="B23" s="10">
        <v>30415</v>
      </c>
      <c r="C23" s="10">
        <v>39453</v>
      </c>
      <c r="D23" s="6" t="s">
        <v>21</v>
      </c>
      <c r="E23" s="11">
        <v>2768</v>
      </c>
      <c r="F23" s="9">
        <f t="shared" ca="1" si="0"/>
        <v>39</v>
      </c>
      <c r="G23" s="9">
        <f t="shared" ca="1" si="0"/>
        <v>14</v>
      </c>
      <c r="H23" s="5">
        <f t="shared" ca="1" si="1"/>
        <v>100</v>
      </c>
      <c r="I23" s="5">
        <f t="shared" si="2"/>
        <v>90</v>
      </c>
      <c r="J23">
        <f t="shared" si="3"/>
        <v>90</v>
      </c>
    </row>
    <row r="24" spans="1:10" x14ac:dyDescent="0.2">
      <c r="A24" s="6" t="s">
        <v>37</v>
      </c>
      <c r="B24" s="10">
        <v>30862</v>
      </c>
      <c r="C24" s="10">
        <v>39087</v>
      </c>
      <c r="D24" s="6" t="s">
        <v>21</v>
      </c>
      <c r="E24" s="11">
        <v>2275</v>
      </c>
      <c r="F24" s="9">
        <f t="shared" ca="1" si="0"/>
        <v>38</v>
      </c>
      <c r="G24" s="9">
        <f t="shared" ca="1" si="0"/>
        <v>15</v>
      </c>
      <c r="H24" s="5">
        <f t="shared" ca="1" si="1"/>
        <v>100</v>
      </c>
      <c r="I24" s="5">
        <f t="shared" si="2"/>
        <v>90</v>
      </c>
      <c r="J24">
        <f t="shared" si="3"/>
        <v>90</v>
      </c>
    </row>
    <row r="25" spans="1:10" x14ac:dyDescent="0.2">
      <c r="A25" s="6" t="s">
        <v>38</v>
      </c>
      <c r="B25" s="10">
        <v>34362</v>
      </c>
      <c r="C25" s="10">
        <v>42740</v>
      </c>
      <c r="D25" s="6" t="s">
        <v>15</v>
      </c>
      <c r="E25" s="11">
        <v>1365</v>
      </c>
      <c r="F25" s="9">
        <f t="shared" ca="1" si="0"/>
        <v>28</v>
      </c>
      <c r="G25" s="9">
        <f t="shared" ca="1" si="0"/>
        <v>5</v>
      </c>
      <c r="H25" s="5">
        <f t="shared" ca="1" si="1"/>
        <v>0</v>
      </c>
      <c r="I25" s="5">
        <f t="shared" si="2"/>
        <v>70</v>
      </c>
      <c r="J25">
        <f t="shared" si="3"/>
        <v>70</v>
      </c>
    </row>
    <row r="26" spans="1:10" x14ac:dyDescent="0.2">
      <c r="A26" s="6" t="s">
        <v>39</v>
      </c>
      <c r="B26" s="10">
        <v>31418</v>
      </c>
      <c r="C26" s="10">
        <v>41279</v>
      </c>
      <c r="D26" s="6" t="s">
        <v>12</v>
      </c>
      <c r="E26" s="11">
        <v>1414</v>
      </c>
      <c r="F26" s="9">
        <f t="shared" ca="1" si="0"/>
        <v>36</v>
      </c>
      <c r="G26" s="9">
        <f t="shared" ca="1" si="0"/>
        <v>9</v>
      </c>
      <c r="H26" s="5">
        <f t="shared" ca="1" si="1"/>
        <v>0</v>
      </c>
      <c r="I26" s="5">
        <f t="shared" si="2"/>
        <v>50</v>
      </c>
      <c r="J26">
        <f t="shared" si="3"/>
        <v>50</v>
      </c>
    </row>
    <row r="27" spans="1:10" x14ac:dyDescent="0.2">
      <c r="A27" s="6" t="s">
        <v>40</v>
      </c>
      <c r="B27" s="10">
        <v>34033</v>
      </c>
      <c r="C27" s="10">
        <v>41795</v>
      </c>
      <c r="D27" s="6" t="s">
        <v>12</v>
      </c>
      <c r="E27" s="11">
        <v>1414</v>
      </c>
      <c r="F27" s="9">
        <f t="shared" ca="1" si="0"/>
        <v>29</v>
      </c>
      <c r="G27" s="9">
        <f t="shared" ca="1" si="0"/>
        <v>8</v>
      </c>
      <c r="H27" s="5">
        <f t="shared" ca="1" si="1"/>
        <v>0</v>
      </c>
      <c r="I27" s="5">
        <f t="shared" si="2"/>
        <v>50</v>
      </c>
      <c r="J27">
        <f t="shared" si="3"/>
        <v>50</v>
      </c>
    </row>
    <row r="28" spans="1:10" x14ac:dyDescent="0.2">
      <c r="A28" s="6" t="s">
        <v>41</v>
      </c>
      <c r="B28" s="10">
        <v>32359</v>
      </c>
      <c r="C28" s="10">
        <v>40792</v>
      </c>
      <c r="D28" s="6" t="s">
        <v>12</v>
      </c>
      <c r="E28" s="11">
        <v>1476</v>
      </c>
      <c r="F28" s="9">
        <f t="shared" ca="1" si="0"/>
        <v>34</v>
      </c>
      <c r="G28" s="9">
        <f t="shared" ca="1" si="0"/>
        <v>11</v>
      </c>
      <c r="H28" s="5">
        <f t="shared" ca="1" si="1"/>
        <v>100</v>
      </c>
      <c r="I28" s="5">
        <f t="shared" si="2"/>
        <v>50</v>
      </c>
      <c r="J28">
        <f t="shared" si="3"/>
        <v>50</v>
      </c>
    </row>
    <row r="29" spans="1:10" x14ac:dyDescent="0.2">
      <c r="A29" s="6" t="s">
        <v>42</v>
      </c>
      <c r="B29" s="7">
        <v>34935</v>
      </c>
      <c r="C29" s="7">
        <v>43132</v>
      </c>
      <c r="D29" s="6" t="s">
        <v>12</v>
      </c>
      <c r="E29" s="8">
        <v>1270</v>
      </c>
      <c r="F29" s="9">
        <f t="shared" ca="1" si="0"/>
        <v>27</v>
      </c>
      <c r="G29" s="9">
        <f t="shared" ca="1" si="0"/>
        <v>4</v>
      </c>
      <c r="H29" s="5">
        <f t="shared" ca="1" si="1"/>
        <v>0</v>
      </c>
      <c r="I29" s="5">
        <f t="shared" si="2"/>
        <v>50</v>
      </c>
      <c r="J29">
        <f t="shared" si="3"/>
        <v>50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91F570-3D28-654F-9D2F-5920A0D66ECA}">
  <dimension ref="A1:Q29"/>
  <sheetViews>
    <sheetView workbookViewId="0">
      <selection activeCell="G2" sqref="G2"/>
    </sheetView>
  </sheetViews>
  <sheetFormatPr baseColWidth="10" defaultRowHeight="16" x14ac:dyDescent="0.2"/>
  <cols>
    <col min="1" max="1" width="14.5" bestFit="1" customWidth="1"/>
    <col min="2" max="2" width="10.6640625" bestFit="1" customWidth="1"/>
    <col min="3" max="3" width="14" bestFit="1" customWidth="1"/>
    <col min="4" max="4" width="16.6640625" bestFit="1" customWidth="1"/>
    <col min="5" max="5" width="14" customWidth="1"/>
    <col min="6" max="6" width="5.83203125" customWidth="1"/>
    <col min="7" max="7" width="13.33203125" customWidth="1"/>
    <col min="9" max="12" width="13.6640625" customWidth="1"/>
    <col min="14" max="14" width="18.5" customWidth="1"/>
    <col min="15" max="15" width="39.83203125" customWidth="1"/>
    <col min="16" max="16" width="42.6640625" customWidth="1"/>
    <col min="17" max="17" width="39" customWidth="1"/>
  </cols>
  <sheetData>
    <row r="1" spans="1:1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60</v>
      </c>
      <c r="H1" s="1" t="s">
        <v>6</v>
      </c>
      <c r="I1" s="1" t="s">
        <v>7</v>
      </c>
      <c r="J1" s="1" t="s">
        <v>8</v>
      </c>
    </row>
    <row r="2" spans="1:17" x14ac:dyDescent="0.2">
      <c r="A2" s="2" t="s">
        <v>11</v>
      </c>
      <c r="B2" s="3">
        <v>31171</v>
      </c>
      <c r="C2" s="3">
        <v>41796</v>
      </c>
      <c r="D2" s="2" t="s">
        <v>12</v>
      </c>
      <c r="E2" s="4">
        <v>1676</v>
      </c>
      <c r="F2" s="5">
        <f t="shared" ref="F2:F29" ca="1" si="0">DATEDIF(B2,TODAY(),"y")</f>
        <v>37</v>
      </c>
      <c r="G2" s="5" t="str">
        <f ca="1">IF(F2&gt;35,"Indeterminato",IF(F2&gt;=25,"Apprendistato","Stage"))</f>
        <v>Indeterminato</v>
      </c>
      <c r="H2" s="5">
        <f ca="1">DATEDIF(C2,TODAY(),"y")</f>
        <v>8</v>
      </c>
      <c r="I2" s="5">
        <f ca="1">IF(AND(H2&gt;=10,H2&lt;20),100,IF(AND(H2&gt;=20),200,0))</f>
        <v>0</v>
      </c>
      <c r="J2" s="5">
        <f>IF(D2="Produzione",50,IF(D2="Amministrazione",70,90))</f>
        <v>50</v>
      </c>
    </row>
    <row r="3" spans="1:17" x14ac:dyDescent="0.2">
      <c r="A3" s="6" t="s">
        <v>13</v>
      </c>
      <c r="B3" s="7">
        <v>35776</v>
      </c>
      <c r="C3" s="7">
        <v>43466</v>
      </c>
      <c r="D3" s="6" t="s">
        <v>12</v>
      </c>
      <c r="E3" s="8">
        <v>1252</v>
      </c>
      <c r="F3" s="9">
        <f t="shared" ca="1" si="0"/>
        <v>24</v>
      </c>
      <c r="G3" s="5" t="str">
        <f ca="1">IF(F3&gt;35,"Indeterminato",IF(F3&gt;=25,"Apprendistato","Stage"))</f>
        <v>Stage</v>
      </c>
      <c r="H3" s="9">
        <f ca="1">DATEDIF(C3,TODAY(),"y")</f>
        <v>3</v>
      </c>
      <c r="I3" s="5">
        <f t="shared" ref="I3:I29" ca="1" si="1">IF(AND(H3&gt;=10,H3&lt;20),100,IF(AND(H3&gt;=20),200,0))</f>
        <v>0</v>
      </c>
      <c r="J3" s="5">
        <f t="shared" ref="J3:J29" si="2">IF(D3="Produzione",50,IF(D3="Amministrazione",70,90))</f>
        <v>50</v>
      </c>
    </row>
    <row r="4" spans="1:17" x14ac:dyDescent="0.2">
      <c r="A4" s="6" t="s">
        <v>14</v>
      </c>
      <c r="B4" s="10">
        <v>30674</v>
      </c>
      <c r="C4" s="10">
        <v>39453</v>
      </c>
      <c r="D4" s="6" t="s">
        <v>15</v>
      </c>
      <c r="E4" s="11">
        <v>1650</v>
      </c>
      <c r="F4" s="9">
        <f t="shared" ca="1" si="0"/>
        <v>38</v>
      </c>
      <c r="G4" s="5" t="str">
        <f t="shared" ref="G3:G29" ca="1" si="3">IF(F4&gt;35,"Indeterminato",IF(F4&gt;=25,"Apprendistato","Stage"))</f>
        <v>Indeterminato</v>
      </c>
      <c r="H4" s="9">
        <f ca="1">DATEDIF(C4,TODAY(),"y")</f>
        <v>14</v>
      </c>
      <c r="I4" s="5">
        <f t="shared" ca="1" si="1"/>
        <v>100</v>
      </c>
      <c r="J4" s="5">
        <f t="shared" si="2"/>
        <v>70</v>
      </c>
      <c r="N4" t="s">
        <v>3</v>
      </c>
      <c r="O4" s="1" t="s">
        <v>46</v>
      </c>
      <c r="P4" s="1" t="s">
        <v>44</v>
      </c>
      <c r="Q4" s="1" t="s">
        <v>45</v>
      </c>
    </row>
    <row r="5" spans="1:17" x14ac:dyDescent="0.2">
      <c r="A5" s="6" t="s">
        <v>16</v>
      </c>
      <c r="B5" s="7">
        <v>32906</v>
      </c>
      <c r="C5" s="7">
        <v>43831</v>
      </c>
      <c r="D5" s="6" t="s">
        <v>12</v>
      </c>
      <c r="E5" s="8">
        <v>1250</v>
      </c>
      <c r="F5" s="9">
        <f t="shared" ca="1" si="0"/>
        <v>32</v>
      </c>
      <c r="G5" s="5" t="str">
        <f t="shared" ca="1" si="3"/>
        <v>Apprendistato</v>
      </c>
      <c r="H5" s="9">
        <f ca="1">DATEDIF(C5,TODAY(),"y")</f>
        <v>2</v>
      </c>
      <c r="I5" s="5">
        <f t="shared" ca="1" si="1"/>
        <v>0</v>
      </c>
      <c r="J5" s="5">
        <f t="shared" si="2"/>
        <v>50</v>
      </c>
      <c r="N5" t="s">
        <v>12</v>
      </c>
      <c r="O5">
        <f>COUNTIF(D2:D29,"Produzione")</f>
        <v>18</v>
      </c>
      <c r="P5" s="14">
        <f ca="1">SUMIF(D2:D29,N5,I2:J29)</f>
        <v>800</v>
      </c>
      <c r="Q5" s="14">
        <f>ROUND(AVERAGEIF(D2:D29,N5,E2:E29),2)</f>
        <v>1463.17</v>
      </c>
    </row>
    <row r="6" spans="1:17" x14ac:dyDescent="0.2">
      <c r="A6" s="6" t="s">
        <v>17</v>
      </c>
      <c r="B6" s="10">
        <v>20611</v>
      </c>
      <c r="C6" s="10">
        <v>31872</v>
      </c>
      <c r="D6" s="6" t="s">
        <v>18</v>
      </c>
      <c r="E6" s="11">
        <v>3680</v>
      </c>
      <c r="F6" s="9">
        <f t="shared" ca="1" si="0"/>
        <v>66</v>
      </c>
      <c r="G6" s="5" t="str">
        <f t="shared" ca="1" si="3"/>
        <v>Indeterminato</v>
      </c>
      <c r="H6" s="9">
        <f ca="1">DATEDIF(C6,TODAY(),"y")</f>
        <v>35</v>
      </c>
      <c r="I6" s="5">
        <f t="shared" ca="1" si="1"/>
        <v>200</v>
      </c>
      <c r="J6" s="5">
        <f t="shared" si="2"/>
        <v>90</v>
      </c>
      <c r="N6" t="s">
        <v>15</v>
      </c>
      <c r="O6">
        <f>COUNTIF(D2:D29,N6)</f>
        <v>5</v>
      </c>
      <c r="P6" s="14">
        <f ca="1">SUMIF(D2:D29,N6,I2:J29)</f>
        <v>400</v>
      </c>
      <c r="Q6" s="14">
        <f t="shared" ref="Q6:Q8" si="4">ROUND(AVERAGEIF(D3:D30,N6,E3:E30),2)</f>
        <v>1486.2</v>
      </c>
    </row>
    <row r="7" spans="1:17" x14ac:dyDescent="0.2">
      <c r="A7" s="6" t="s">
        <v>19</v>
      </c>
      <c r="B7" s="10">
        <v>31053</v>
      </c>
      <c r="C7" s="10">
        <v>40303</v>
      </c>
      <c r="D7" s="6" t="s">
        <v>12</v>
      </c>
      <c r="E7" s="11">
        <v>1623</v>
      </c>
      <c r="F7" s="9">
        <f t="shared" ca="1" si="0"/>
        <v>37</v>
      </c>
      <c r="G7" s="5" t="str">
        <f t="shared" ca="1" si="3"/>
        <v>Indeterminato</v>
      </c>
      <c r="H7" s="9">
        <v>12</v>
      </c>
      <c r="I7" s="5">
        <f t="shared" si="1"/>
        <v>100</v>
      </c>
      <c r="J7" s="5">
        <f t="shared" si="2"/>
        <v>50</v>
      </c>
      <c r="N7" t="s">
        <v>18</v>
      </c>
      <c r="O7">
        <f>COUNTIF(D2:D29,N7)</f>
        <v>2</v>
      </c>
      <c r="P7" s="14">
        <f ca="1">SUMIF(D2:D29,N7,I2:J29)</f>
        <v>400</v>
      </c>
      <c r="Q7" s="14">
        <f t="shared" si="4"/>
        <v>3478.5</v>
      </c>
    </row>
    <row r="8" spans="1:17" x14ac:dyDescent="0.2">
      <c r="A8" s="6" t="s">
        <v>20</v>
      </c>
      <c r="B8" s="10">
        <v>33657</v>
      </c>
      <c r="C8" s="10">
        <v>40548</v>
      </c>
      <c r="D8" s="6" t="s">
        <v>21</v>
      </c>
      <c r="E8" s="11">
        <v>2584</v>
      </c>
      <c r="F8" s="9">
        <f t="shared" ca="1" si="0"/>
        <v>30</v>
      </c>
      <c r="G8" s="5" t="str">
        <f t="shared" ca="1" si="3"/>
        <v>Apprendistato</v>
      </c>
      <c r="H8" s="9">
        <f ca="1">DATEDIF(C8,TODAY(),"y")</f>
        <v>11</v>
      </c>
      <c r="I8" s="5">
        <f t="shared" ca="1" si="1"/>
        <v>100</v>
      </c>
      <c r="J8" s="5">
        <f t="shared" si="2"/>
        <v>90</v>
      </c>
      <c r="N8" t="s">
        <v>21</v>
      </c>
      <c r="O8">
        <f>COUNTIF(D2:D29,N8)</f>
        <v>3</v>
      </c>
      <c r="P8" s="14">
        <f ca="1">SUMIF(D2:D29,N8,I2:J29)</f>
        <v>300</v>
      </c>
      <c r="Q8" s="14">
        <f t="shared" si="4"/>
        <v>2542.33</v>
      </c>
    </row>
    <row r="9" spans="1:17" x14ac:dyDescent="0.2">
      <c r="A9" s="6" t="s">
        <v>22</v>
      </c>
      <c r="B9" s="10">
        <v>34399</v>
      </c>
      <c r="C9" s="10">
        <v>43022</v>
      </c>
      <c r="D9" s="6" t="s">
        <v>15</v>
      </c>
      <c r="E9" s="11">
        <v>1280</v>
      </c>
      <c r="F9" s="9">
        <f t="shared" ca="1" si="0"/>
        <v>28</v>
      </c>
      <c r="G9" s="5" t="str">
        <f t="shared" ca="1" si="3"/>
        <v>Apprendistato</v>
      </c>
      <c r="H9" s="9">
        <f ca="1">DATEDIF(C9,TODAY(),"y")</f>
        <v>5</v>
      </c>
      <c r="I9" s="5">
        <f t="shared" ca="1" si="1"/>
        <v>0</v>
      </c>
      <c r="J9" s="5">
        <f t="shared" si="2"/>
        <v>70</v>
      </c>
      <c r="P9" s="14"/>
      <c r="Q9" s="14"/>
    </row>
    <row r="10" spans="1:17" x14ac:dyDescent="0.2">
      <c r="A10" s="6" t="s">
        <v>23</v>
      </c>
      <c r="B10" s="10">
        <v>22207</v>
      </c>
      <c r="C10" s="10">
        <v>35313</v>
      </c>
      <c r="D10" s="6" t="s">
        <v>12</v>
      </c>
      <c r="E10" s="11">
        <v>1750</v>
      </c>
      <c r="F10" s="9">
        <f t="shared" ca="1" si="0"/>
        <v>62</v>
      </c>
      <c r="G10" s="5" t="str">
        <f t="shared" ca="1" si="3"/>
        <v>Indeterminato</v>
      </c>
      <c r="H10" s="9">
        <f ca="1">DATEDIF(C10,TODAY(),"y")</f>
        <v>26</v>
      </c>
      <c r="I10" s="5">
        <f t="shared" ca="1" si="1"/>
        <v>200</v>
      </c>
      <c r="J10" s="5">
        <f t="shared" si="2"/>
        <v>50</v>
      </c>
      <c r="P10" s="14"/>
      <c r="Q10" s="14"/>
    </row>
    <row r="11" spans="1:17" x14ac:dyDescent="0.2">
      <c r="A11" s="6" t="s">
        <v>24</v>
      </c>
      <c r="B11" s="10">
        <v>32868</v>
      </c>
      <c r="C11" s="10">
        <v>41279</v>
      </c>
      <c r="D11" s="6" t="s">
        <v>12</v>
      </c>
      <c r="E11" s="11">
        <v>1476</v>
      </c>
      <c r="F11" s="9">
        <f t="shared" ca="1" si="0"/>
        <v>32</v>
      </c>
      <c r="G11" s="5" t="str">
        <f t="shared" ca="1" si="3"/>
        <v>Apprendistato</v>
      </c>
      <c r="H11" s="9">
        <f ca="1">DATEDIF(C11,TODAY(),"y")</f>
        <v>9</v>
      </c>
      <c r="I11" s="5">
        <f t="shared" ca="1" si="1"/>
        <v>0</v>
      </c>
      <c r="J11" s="5">
        <f t="shared" si="2"/>
        <v>50</v>
      </c>
      <c r="N11" t="s">
        <v>3</v>
      </c>
      <c r="O11" s="1" t="s">
        <v>49</v>
      </c>
      <c r="P11" s="1" t="s">
        <v>47</v>
      </c>
      <c r="Q11" s="1" t="s">
        <v>48</v>
      </c>
    </row>
    <row r="12" spans="1:17" x14ac:dyDescent="0.2">
      <c r="A12" s="6" t="s">
        <v>25</v>
      </c>
      <c r="B12" s="10">
        <v>25264</v>
      </c>
      <c r="C12" s="10">
        <v>32999</v>
      </c>
      <c r="D12" s="6" t="s">
        <v>18</v>
      </c>
      <c r="E12" s="11">
        <v>3277</v>
      </c>
      <c r="F12" s="9">
        <f t="shared" ca="1" si="0"/>
        <v>53</v>
      </c>
      <c r="G12" s="5" t="str">
        <f t="shared" ca="1" si="3"/>
        <v>Indeterminato</v>
      </c>
      <c r="H12" s="9">
        <f ca="1">DATEDIF(C12,TODAY(),"y")</f>
        <v>32</v>
      </c>
      <c r="I12" s="5">
        <f t="shared" ca="1" si="1"/>
        <v>200</v>
      </c>
      <c r="J12" s="5">
        <f t="shared" si="2"/>
        <v>90</v>
      </c>
      <c r="N12" t="s">
        <v>12</v>
      </c>
      <c r="O12" s="13">
        <f ca="1">AVERAGEIFS($E$2:$E$29,$D$2:$D$29,N5,$H$2:$H$29,"&gt;1")</f>
        <v>1463.1666666666667</v>
      </c>
      <c r="P12" s="13">
        <f ca="1">AVERAGEIFS($E$2:$E$29,$D$2:$D$29,N5,$H$2:$H$29,"&gt;10")</f>
        <v>1734.2</v>
      </c>
      <c r="Q12" s="14">
        <f ca="1">AVERAGEIFS($E$2:$E$29,$D$2:$D$29,N5,$H$2:$H$29,"&gt;20")</f>
        <v>1710</v>
      </c>
    </row>
    <row r="13" spans="1:17" x14ac:dyDescent="0.2">
      <c r="A13" s="6" t="s">
        <v>26</v>
      </c>
      <c r="B13" s="10">
        <v>24583</v>
      </c>
      <c r="C13" s="10">
        <v>36165</v>
      </c>
      <c r="D13" s="6" t="s">
        <v>12</v>
      </c>
      <c r="E13" s="11">
        <v>1670</v>
      </c>
      <c r="F13" s="9">
        <f t="shared" ca="1" si="0"/>
        <v>55</v>
      </c>
      <c r="G13" s="5" t="str">
        <f t="shared" ca="1" si="3"/>
        <v>Indeterminato</v>
      </c>
      <c r="H13" s="9">
        <f ca="1">DATEDIF(C13,TODAY(),"y")</f>
        <v>23</v>
      </c>
      <c r="I13" s="5">
        <f t="shared" ca="1" si="1"/>
        <v>200</v>
      </c>
      <c r="J13" s="5">
        <f t="shared" si="2"/>
        <v>50</v>
      </c>
      <c r="N13" t="s">
        <v>15</v>
      </c>
      <c r="O13" s="13">
        <f t="shared" ref="O13:O15" ca="1" si="5">AVERAGEIFS($E$2:$E$29,$D$2:$D$29,N6,$H$2:$H$29,"&gt;1")</f>
        <v>1486.2</v>
      </c>
      <c r="P13" s="13">
        <f t="shared" ref="P13:P15" ca="1" si="6">AVERAGEIFS($E$2:$E$29,$D$2:$D$29,N6,$H$2:$H$29,"&gt;10")</f>
        <v>1595.3333333333333</v>
      </c>
      <c r="Q13" s="14">
        <f ca="1">AVERAGEIFS($E$2:$E$29,$D$2:$D$29,N6,$H$2:$H$29,"&gt;20")</f>
        <v>1599</v>
      </c>
    </row>
    <row r="14" spans="1:17" x14ac:dyDescent="0.2">
      <c r="A14" s="6" t="s">
        <v>27</v>
      </c>
      <c r="B14" s="7">
        <v>32894</v>
      </c>
      <c r="C14" s="7">
        <v>42856</v>
      </c>
      <c r="D14" s="6" t="s">
        <v>12</v>
      </c>
      <c r="E14" s="8">
        <v>1340</v>
      </c>
      <c r="F14" s="9">
        <f t="shared" ca="1" si="0"/>
        <v>32</v>
      </c>
      <c r="G14" s="5" t="str">
        <f t="shared" ca="1" si="3"/>
        <v>Apprendistato</v>
      </c>
      <c r="H14" s="9">
        <f ca="1">DATEDIF(C14,TODAY(),"y")</f>
        <v>5</v>
      </c>
      <c r="I14" s="5">
        <f t="shared" ca="1" si="1"/>
        <v>0</v>
      </c>
      <c r="J14" s="5">
        <f t="shared" si="2"/>
        <v>50</v>
      </c>
      <c r="N14" t="s">
        <v>18</v>
      </c>
      <c r="O14" s="13">
        <f t="shared" ca="1" si="5"/>
        <v>3478.5</v>
      </c>
      <c r="P14">
        <f t="shared" ca="1" si="6"/>
        <v>3478.5</v>
      </c>
      <c r="Q14" s="14">
        <f ca="1">AVERAGEIFS($E$2:$E$29,$D$2:$D$29,N7,$H$2:$H$29,"&gt;20")</f>
        <v>3478.5</v>
      </c>
    </row>
    <row r="15" spans="1:17" x14ac:dyDescent="0.2">
      <c r="A15" s="6" t="s">
        <v>28</v>
      </c>
      <c r="B15" s="10">
        <v>28089</v>
      </c>
      <c r="C15" s="10">
        <v>36531</v>
      </c>
      <c r="D15" s="6" t="s">
        <v>15</v>
      </c>
      <c r="E15" s="11">
        <v>1599</v>
      </c>
      <c r="F15" s="9">
        <f t="shared" ca="1" si="0"/>
        <v>45</v>
      </c>
      <c r="G15" s="5" t="str">
        <f t="shared" ca="1" si="3"/>
        <v>Indeterminato</v>
      </c>
      <c r="H15" s="9">
        <f ca="1">DATEDIF(C15,TODAY(),"y")</f>
        <v>22</v>
      </c>
      <c r="I15" s="5">
        <f t="shared" ca="1" si="1"/>
        <v>200</v>
      </c>
      <c r="J15" s="5">
        <f t="shared" si="2"/>
        <v>70</v>
      </c>
      <c r="N15" t="s">
        <v>21</v>
      </c>
      <c r="O15" s="13">
        <f t="shared" ca="1" si="5"/>
        <v>2542.3333333333335</v>
      </c>
      <c r="P15" s="13">
        <f t="shared" ca="1" si="6"/>
        <v>2542.3333333333335</v>
      </c>
      <c r="Q15" s="14" t="e">
        <f ca="1">AVERAGEIFS($E$2:$E$29,$D$2:$D$29,N8,$H$2:$H$29,"&gt;20")</f>
        <v>#DIV/0!</v>
      </c>
    </row>
    <row r="16" spans="1:17" x14ac:dyDescent="0.2">
      <c r="A16" s="6" t="s">
        <v>29</v>
      </c>
      <c r="B16" s="10">
        <v>34930</v>
      </c>
      <c r="C16" s="10">
        <v>42374</v>
      </c>
      <c r="D16" s="6" t="s">
        <v>12</v>
      </c>
      <c r="E16" s="11">
        <v>1414</v>
      </c>
      <c r="F16" s="9">
        <f t="shared" ca="1" si="0"/>
        <v>27</v>
      </c>
      <c r="G16" s="5" t="str">
        <f t="shared" ca="1" si="3"/>
        <v>Apprendistato</v>
      </c>
      <c r="H16" s="9">
        <f ca="1">DATEDIF(C16,TODAY(),"y")</f>
        <v>6</v>
      </c>
      <c r="I16" s="5">
        <f t="shared" ca="1" si="1"/>
        <v>0</v>
      </c>
      <c r="J16" s="5">
        <f t="shared" si="2"/>
        <v>50</v>
      </c>
    </row>
    <row r="17" spans="1:10" x14ac:dyDescent="0.2">
      <c r="A17" s="6" t="s">
        <v>30</v>
      </c>
      <c r="B17" s="10">
        <v>31736</v>
      </c>
      <c r="C17" s="10">
        <v>40548</v>
      </c>
      <c r="D17" s="6" t="s">
        <v>15</v>
      </c>
      <c r="E17" s="11">
        <v>1537</v>
      </c>
      <c r="F17" s="9">
        <f t="shared" ca="1" si="0"/>
        <v>35</v>
      </c>
      <c r="G17" s="5" t="str">
        <f t="shared" ca="1" si="3"/>
        <v>Apprendistato</v>
      </c>
      <c r="H17" s="9">
        <f ca="1">DATEDIF(C17,TODAY(),"y")</f>
        <v>11</v>
      </c>
      <c r="I17" s="5">
        <f t="shared" ca="1" si="1"/>
        <v>100</v>
      </c>
      <c r="J17" s="5">
        <f t="shared" si="2"/>
        <v>70</v>
      </c>
    </row>
    <row r="18" spans="1:10" x14ac:dyDescent="0.2">
      <c r="A18" s="6" t="s">
        <v>31</v>
      </c>
      <c r="B18" s="10">
        <v>29106</v>
      </c>
      <c r="C18" s="10">
        <v>37261</v>
      </c>
      <c r="D18" s="6" t="s">
        <v>12</v>
      </c>
      <c r="E18" s="11">
        <v>2152</v>
      </c>
      <c r="F18" s="9">
        <f t="shared" ca="1" si="0"/>
        <v>43</v>
      </c>
      <c r="G18" s="5" t="str">
        <f t="shared" ca="1" si="3"/>
        <v>Indeterminato</v>
      </c>
      <c r="H18" s="9">
        <f ca="1">DATEDIF(C18,TODAY(),"y")</f>
        <v>20</v>
      </c>
      <c r="I18" s="5">
        <f t="shared" ca="1" si="1"/>
        <v>200</v>
      </c>
      <c r="J18" s="5">
        <f t="shared" si="2"/>
        <v>50</v>
      </c>
    </row>
    <row r="19" spans="1:10" x14ac:dyDescent="0.2">
      <c r="A19" s="6" t="s">
        <v>32</v>
      </c>
      <c r="B19" s="7">
        <v>34431</v>
      </c>
      <c r="C19" s="7">
        <v>43831</v>
      </c>
      <c r="D19" s="6" t="s">
        <v>12</v>
      </c>
      <c r="E19" s="8">
        <v>1250</v>
      </c>
      <c r="F19" s="9">
        <f t="shared" ca="1" si="0"/>
        <v>28</v>
      </c>
      <c r="G19" s="5" t="str">
        <f t="shared" ca="1" si="3"/>
        <v>Apprendistato</v>
      </c>
      <c r="H19" s="9">
        <f ca="1">DATEDIF(C19,TODAY(),"y")</f>
        <v>2</v>
      </c>
      <c r="I19" s="5">
        <f t="shared" ca="1" si="1"/>
        <v>0</v>
      </c>
      <c r="J19" s="5">
        <f t="shared" si="2"/>
        <v>50</v>
      </c>
    </row>
    <row r="20" spans="1:10" x14ac:dyDescent="0.2">
      <c r="A20" s="6" t="s">
        <v>33</v>
      </c>
      <c r="B20" s="7">
        <v>33654</v>
      </c>
      <c r="C20" s="7">
        <v>42826</v>
      </c>
      <c r="D20" s="6" t="s">
        <v>12</v>
      </c>
      <c r="E20" s="8">
        <v>1370</v>
      </c>
      <c r="F20" s="9">
        <f t="shared" ca="1" si="0"/>
        <v>30</v>
      </c>
      <c r="G20" s="5" t="str">
        <f t="shared" ca="1" si="3"/>
        <v>Apprendistato</v>
      </c>
      <c r="H20" s="9">
        <f ca="1">DATEDIF(C20,TODAY(),"y")</f>
        <v>5</v>
      </c>
      <c r="I20" s="5">
        <f t="shared" ca="1" si="1"/>
        <v>0</v>
      </c>
      <c r="J20" s="5">
        <f t="shared" si="2"/>
        <v>50</v>
      </c>
    </row>
    <row r="21" spans="1:10" x14ac:dyDescent="0.2">
      <c r="A21" s="6" t="s">
        <v>34</v>
      </c>
      <c r="B21" s="7">
        <v>32996</v>
      </c>
      <c r="C21" s="7">
        <v>43252</v>
      </c>
      <c r="D21" s="6" t="s">
        <v>12</v>
      </c>
      <c r="E21" s="8">
        <v>1310</v>
      </c>
      <c r="F21" s="9">
        <f t="shared" ca="1" si="0"/>
        <v>32</v>
      </c>
      <c r="G21" s="5" t="str">
        <f t="shared" ca="1" si="3"/>
        <v>Apprendistato</v>
      </c>
      <c r="H21" s="9">
        <f ca="1">DATEDIF(C21,TODAY(),"y")</f>
        <v>4</v>
      </c>
      <c r="I21" s="5">
        <f t="shared" ca="1" si="1"/>
        <v>0</v>
      </c>
      <c r="J21" s="5">
        <f t="shared" si="2"/>
        <v>50</v>
      </c>
    </row>
    <row r="22" spans="1:10" x14ac:dyDescent="0.2">
      <c r="A22" s="6" t="s">
        <v>35</v>
      </c>
      <c r="B22" s="7">
        <v>36540</v>
      </c>
      <c r="C22" s="7">
        <v>44086</v>
      </c>
      <c r="D22" s="6" t="s">
        <v>12</v>
      </c>
      <c r="E22" s="8">
        <v>1230</v>
      </c>
      <c r="F22" s="9">
        <f t="shared" ca="1" si="0"/>
        <v>22</v>
      </c>
      <c r="G22" s="5" t="str">
        <f t="shared" ca="1" si="3"/>
        <v>Stage</v>
      </c>
      <c r="H22" s="9">
        <f ca="1">DATEDIF(C22,TODAY(),"y")</f>
        <v>2</v>
      </c>
      <c r="I22" s="5">
        <f t="shared" ca="1" si="1"/>
        <v>0</v>
      </c>
      <c r="J22" s="5">
        <f t="shared" si="2"/>
        <v>50</v>
      </c>
    </row>
    <row r="23" spans="1:10" x14ac:dyDescent="0.2">
      <c r="A23" s="6" t="s">
        <v>36</v>
      </c>
      <c r="B23" s="10">
        <v>30415</v>
      </c>
      <c r="C23" s="10">
        <v>39453</v>
      </c>
      <c r="D23" s="6" t="s">
        <v>21</v>
      </c>
      <c r="E23" s="11">
        <v>2768</v>
      </c>
      <c r="F23" s="9">
        <f t="shared" ca="1" si="0"/>
        <v>39</v>
      </c>
      <c r="G23" s="5" t="str">
        <f t="shared" ca="1" si="3"/>
        <v>Indeterminato</v>
      </c>
      <c r="H23" s="9">
        <f ca="1">DATEDIF(C23,TODAY(),"y")</f>
        <v>14</v>
      </c>
      <c r="I23" s="5">
        <f t="shared" ca="1" si="1"/>
        <v>100</v>
      </c>
      <c r="J23" s="5">
        <f t="shared" si="2"/>
        <v>90</v>
      </c>
    </row>
    <row r="24" spans="1:10" x14ac:dyDescent="0.2">
      <c r="A24" s="6" t="s">
        <v>37</v>
      </c>
      <c r="B24" s="10">
        <v>30862</v>
      </c>
      <c r="C24" s="10">
        <v>39087</v>
      </c>
      <c r="D24" s="6" t="s">
        <v>21</v>
      </c>
      <c r="E24" s="11">
        <v>2275</v>
      </c>
      <c r="F24" s="9">
        <f t="shared" ca="1" si="0"/>
        <v>38</v>
      </c>
      <c r="G24" s="5" t="str">
        <f t="shared" ca="1" si="3"/>
        <v>Indeterminato</v>
      </c>
      <c r="H24" s="9">
        <f ca="1">DATEDIF(C24,TODAY(),"y")</f>
        <v>15</v>
      </c>
      <c r="I24" s="5">
        <f t="shared" ca="1" si="1"/>
        <v>100</v>
      </c>
      <c r="J24" s="5">
        <f t="shared" si="2"/>
        <v>90</v>
      </c>
    </row>
    <row r="25" spans="1:10" x14ac:dyDescent="0.2">
      <c r="A25" s="6" t="s">
        <v>38</v>
      </c>
      <c r="B25" s="10">
        <v>34362</v>
      </c>
      <c r="C25" s="10">
        <v>42740</v>
      </c>
      <c r="D25" s="6" t="s">
        <v>15</v>
      </c>
      <c r="E25" s="11">
        <v>1365</v>
      </c>
      <c r="F25" s="9">
        <f t="shared" ca="1" si="0"/>
        <v>28</v>
      </c>
      <c r="G25" s="5" t="str">
        <f t="shared" ca="1" si="3"/>
        <v>Apprendistato</v>
      </c>
      <c r="H25" s="9">
        <f ca="1">DATEDIF(C25,TODAY(),"y")</f>
        <v>5</v>
      </c>
      <c r="I25" s="5">
        <f t="shared" ca="1" si="1"/>
        <v>0</v>
      </c>
      <c r="J25" s="5">
        <f t="shared" si="2"/>
        <v>70</v>
      </c>
    </row>
    <row r="26" spans="1:10" x14ac:dyDescent="0.2">
      <c r="A26" s="6" t="s">
        <v>39</v>
      </c>
      <c r="B26" s="10">
        <v>31418</v>
      </c>
      <c r="C26" s="10">
        <v>41279</v>
      </c>
      <c r="D26" s="6" t="s">
        <v>12</v>
      </c>
      <c r="E26" s="11">
        <v>1414</v>
      </c>
      <c r="F26" s="9">
        <f t="shared" ca="1" si="0"/>
        <v>36</v>
      </c>
      <c r="G26" s="5" t="str">
        <f t="shared" ca="1" si="3"/>
        <v>Indeterminato</v>
      </c>
      <c r="H26" s="9">
        <f ca="1">DATEDIF(C26,TODAY(),"y")</f>
        <v>9</v>
      </c>
      <c r="I26" s="5">
        <f t="shared" ca="1" si="1"/>
        <v>0</v>
      </c>
      <c r="J26" s="5">
        <f t="shared" si="2"/>
        <v>50</v>
      </c>
    </row>
    <row r="27" spans="1:10" x14ac:dyDescent="0.2">
      <c r="A27" s="6" t="s">
        <v>40</v>
      </c>
      <c r="B27" s="10">
        <v>34033</v>
      </c>
      <c r="C27" s="10">
        <v>41795</v>
      </c>
      <c r="D27" s="6" t="s">
        <v>12</v>
      </c>
      <c r="E27" s="11">
        <v>1414</v>
      </c>
      <c r="F27" s="9">
        <f t="shared" ca="1" si="0"/>
        <v>29</v>
      </c>
      <c r="G27" s="5" t="str">
        <f t="shared" ca="1" si="3"/>
        <v>Apprendistato</v>
      </c>
      <c r="H27" s="9">
        <f ca="1">DATEDIF(C27,TODAY(),"y")</f>
        <v>8</v>
      </c>
      <c r="I27" s="5">
        <f t="shared" ca="1" si="1"/>
        <v>0</v>
      </c>
      <c r="J27" s="5">
        <f t="shared" si="2"/>
        <v>50</v>
      </c>
    </row>
    <row r="28" spans="1:10" x14ac:dyDescent="0.2">
      <c r="A28" s="6" t="s">
        <v>41</v>
      </c>
      <c r="B28" s="10">
        <v>32359</v>
      </c>
      <c r="C28" s="10">
        <v>40792</v>
      </c>
      <c r="D28" s="6" t="s">
        <v>12</v>
      </c>
      <c r="E28" s="11">
        <v>1476</v>
      </c>
      <c r="F28" s="9">
        <f t="shared" ca="1" si="0"/>
        <v>34</v>
      </c>
      <c r="G28" s="5" t="str">
        <f t="shared" ca="1" si="3"/>
        <v>Apprendistato</v>
      </c>
      <c r="H28" s="9">
        <f ca="1">DATEDIF(C28,TODAY(),"y")</f>
        <v>11</v>
      </c>
      <c r="I28" s="5">
        <f t="shared" ca="1" si="1"/>
        <v>100</v>
      </c>
      <c r="J28" s="5">
        <f t="shared" si="2"/>
        <v>50</v>
      </c>
    </row>
    <row r="29" spans="1:10" x14ac:dyDescent="0.2">
      <c r="A29" s="6" t="s">
        <v>42</v>
      </c>
      <c r="B29" s="7">
        <v>34935</v>
      </c>
      <c r="C29" s="7">
        <v>43132</v>
      </c>
      <c r="D29" s="6" t="s">
        <v>12</v>
      </c>
      <c r="E29" s="8">
        <v>1270</v>
      </c>
      <c r="F29" s="9">
        <f t="shared" ca="1" si="0"/>
        <v>27</v>
      </c>
      <c r="G29" s="5" t="str">
        <f t="shared" ca="1" si="3"/>
        <v>Apprendistato</v>
      </c>
      <c r="H29" s="9">
        <f ca="1">DATEDIF(C29,TODAY(),"y")</f>
        <v>4</v>
      </c>
      <c r="I29" s="5">
        <f t="shared" ca="1" si="1"/>
        <v>0</v>
      </c>
      <c r="J29" s="5">
        <f t="shared" si="2"/>
        <v>50</v>
      </c>
    </row>
  </sheetData>
  <phoneticPr fontId="4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55E32-BDFD-1E46-BA4D-4610A780A95A}">
  <dimension ref="A1:I29"/>
  <sheetViews>
    <sheetView workbookViewId="0">
      <selection activeCell="L17" sqref="L17"/>
    </sheetView>
  </sheetViews>
  <sheetFormatPr baseColWidth="10" defaultRowHeight="16" x14ac:dyDescent="0.2"/>
  <cols>
    <col min="2" max="2" width="16.5" customWidth="1"/>
    <col min="3" max="3" width="21.6640625" customWidth="1"/>
    <col min="5" max="5" width="14.6640625" customWidth="1"/>
  </cols>
  <sheetData>
    <row r="1" spans="1:9" x14ac:dyDescent="0.2">
      <c r="A1" s="18" t="s">
        <v>0</v>
      </c>
      <c r="B1" s="19" t="s">
        <v>1</v>
      </c>
      <c r="C1" s="19" t="s">
        <v>2</v>
      </c>
      <c r="E1" s="22" t="s">
        <v>58</v>
      </c>
      <c r="G1" s="22" t="s">
        <v>61</v>
      </c>
      <c r="H1" s="22" t="s">
        <v>63</v>
      </c>
      <c r="I1" s="22" t="s">
        <v>62</v>
      </c>
    </row>
    <row r="2" spans="1:9" x14ac:dyDescent="0.2">
      <c r="A2" s="2" t="s">
        <v>11</v>
      </c>
      <c r="B2" s="20">
        <v>31171</v>
      </c>
      <c r="C2" s="20">
        <v>41796</v>
      </c>
      <c r="E2">
        <f ca="1">NETWORKDAYS(C2,TODAY())</f>
        <v>2183</v>
      </c>
      <c r="G2">
        <f>YEAR(C2)</f>
        <v>2014</v>
      </c>
      <c r="H2">
        <f>MONTH(C2)</f>
        <v>6</v>
      </c>
      <c r="I2">
        <f>DAY(C2)</f>
        <v>6</v>
      </c>
    </row>
    <row r="3" spans="1:9" x14ac:dyDescent="0.2">
      <c r="A3" s="2" t="s">
        <v>13</v>
      </c>
      <c r="B3" s="21">
        <v>35776</v>
      </c>
      <c r="C3" s="21">
        <v>43466</v>
      </c>
      <c r="E3">
        <f t="shared" ref="E3:E29" ca="1" si="0">NETWORKDAYS(C3,TODAY())</f>
        <v>991</v>
      </c>
      <c r="G3">
        <f t="shared" ref="G3:G29" si="1">YEAR(C3)</f>
        <v>2019</v>
      </c>
      <c r="H3">
        <f t="shared" ref="H3:H29" si="2">MONTH(C3)</f>
        <v>1</v>
      </c>
      <c r="I3">
        <f t="shared" ref="I3:I29" si="3">DAY(C3)</f>
        <v>1</v>
      </c>
    </row>
    <row r="4" spans="1:9" x14ac:dyDescent="0.2">
      <c r="A4" s="2" t="s">
        <v>14</v>
      </c>
      <c r="B4" s="20">
        <v>30674</v>
      </c>
      <c r="C4" s="20">
        <v>39453</v>
      </c>
      <c r="E4">
        <f t="shared" ca="1" si="0"/>
        <v>3857</v>
      </c>
      <c r="G4">
        <f t="shared" si="1"/>
        <v>2008</v>
      </c>
      <c r="H4">
        <f t="shared" si="2"/>
        <v>1</v>
      </c>
      <c r="I4">
        <f t="shared" si="3"/>
        <v>6</v>
      </c>
    </row>
    <row r="5" spans="1:9" x14ac:dyDescent="0.2">
      <c r="A5" s="2" t="s">
        <v>16</v>
      </c>
      <c r="B5" s="21">
        <v>32906</v>
      </c>
      <c r="C5" s="21">
        <v>43831</v>
      </c>
      <c r="E5">
        <f t="shared" ca="1" si="0"/>
        <v>730</v>
      </c>
      <c r="G5">
        <f t="shared" si="1"/>
        <v>2020</v>
      </c>
      <c r="H5">
        <f t="shared" si="2"/>
        <v>1</v>
      </c>
      <c r="I5">
        <f t="shared" si="3"/>
        <v>1</v>
      </c>
    </row>
    <row r="6" spans="1:9" x14ac:dyDescent="0.2">
      <c r="A6" s="2" t="s">
        <v>17</v>
      </c>
      <c r="B6" s="20">
        <v>20611</v>
      </c>
      <c r="C6" s="20">
        <v>31872</v>
      </c>
      <c r="E6">
        <f t="shared" ca="1" si="0"/>
        <v>9272</v>
      </c>
      <c r="G6">
        <f t="shared" si="1"/>
        <v>1987</v>
      </c>
      <c r="H6">
        <f t="shared" si="2"/>
        <v>4</v>
      </c>
      <c r="I6">
        <f t="shared" si="3"/>
        <v>5</v>
      </c>
    </row>
    <row r="7" spans="1:9" x14ac:dyDescent="0.2">
      <c r="A7" s="2" t="s">
        <v>19</v>
      </c>
      <c r="B7" s="20">
        <v>31053</v>
      </c>
      <c r="C7" s="20">
        <v>40303</v>
      </c>
      <c r="E7">
        <f t="shared" ca="1" si="0"/>
        <v>3250</v>
      </c>
      <c r="G7">
        <f t="shared" si="1"/>
        <v>2010</v>
      </c>
      <c r="H7">
        <f t="shared" si="2"/>
        <v>5</v>
      </c>
      <c r="I7">
        <f t="shared" si="3"/>
        <v>5</v>
      </c>
    </row>
    <row r="8" spans="1:9" x14ac:dyDescent="0.2">
      <c r="A8" s="2" t="s">
        <v>20</v>
      </c>
      <c r="B8" s="20">
        <v>33657</v>
      </c>
      <c r="C8" s="20">
        <v>40548</v>
      </c>
      <c r="E8">
        <f t="shared" ca="1" si="0"/>
        <v>3075</v>
      </c>
      <c r="G8">
        <f t="shared" si="1"/>
        <v>2011</v>
      </c>
      <c r="H8">
        <f t="shared" si="2"/>
        <v>1</v>
      </c>
      <c r="I8">
        <f t="shared" si="3"/>
        <v>5</v>
      </c>
    </row>
    <row r="9" spans="1:9" x14ac:dyDescent="0.2">
      <c r="A9" s="2" t="s">
        <v>22</v>
      </c>
      <c r="B9" s="20">
        <v>34399</v>
      </c>
      <c r="C9" s="20">
        <v>43022</v>
      </c>
      <c r="E9">
        <f t="shared" ca="1" si="0"/>
        <v>1307</v>
      </c>
      <c r="G9">
        <f t="shared" si="1"/>
        <v>2017</v>
      </c>
      <c r="H9">
        <f t="shared" si="2"/>
        <v>10</v>
      </c>
      <c r="I9">
        <f t="shared" si="3"/>
        <v>14</v>
      </c>
    </row>
    <row r="10" spans="1:9" x14ac:dyDescent="0.2">
      <c r="A10" s="2" t="s">
        <v>23</v>
      </c>
      <c r="B10" s="20">
        <v>22207</v>
      </c>
      <c r="C10" s="20">
        <v>35313</v>
      </c>
      <c r="E10">
        <f t="shared" ca="1" si="0"/>
        <v>6814</v>
      </c>
      <c r="G10">
        <f t="shared" si="1"/>
        <v>1996</v>
      </c>
      <c r="H10">
        <f t="shared" si="2"/>
        <v>9</v>
      </c>
      <c r="I10">
        <f t="shared" si="3"/>
        <v>5</v>
      </c>
    </row>
    <row r="11" spans="1:9" x14ac:dyDescent="0.2">
      <c r="A11" s="2" t="s">
        <v>24</v>
      </c>
      <c r="B11" s="20">
        <v>32868</v>
      </c>
      <c r="C11" s="20">
        <v>41279</v>
      </c>
      <c r="E11">
        <f t="shared" ca="1" si="0"/>
        <v>2552</v>
      </c>
      <c r="G11">
        <f t="shared" si="1"/>
        <v>2013</v>
      </c>
      <c r="H11">
        <f t="shared" si="2"/>
        <v>1</v>
      </c>
      <c r="I11">
        <f t="shared" si="3"/>
        <v>5</v>
      </c>
    </row>
    <row r="12" spans="1:9" x14ac:dyDescent="0.2">
      <c r="A12" s="2" t="s">
        <v>25</v>
      </c>
      <c r="B12" s="20">
        <v>25264</v>
      </c>
      <c r="C12" s="20">
        <v>32999</v>
      </c>
      <c r="E12">
        <f t="shared" ca="1" si="0"/>
        <v>8467</v>
      </c>
      <c r="G12">
        <f t="shared" si="1"/>
        <v>1990</v>
      </c>
      <c r="H12">
        <f t="shared" si="2"/>
        <v>5</v>
      </c>
      <c r="I12">
        <f t="shared" si="3"/>
        <v>6</v>
      </c>
    </row>
    <row r="13" spans="1:9" x14ac:dyDescent="0.2">
      <c r="A13" s="2" t="s">
        <v>26</v>
      </c>
      <c r="B13" s="20">
        <v>24583</v>
      </c>
      <c r="C13" s="20">
        <v>36165</v>
      </c>
      <c r="E13">
        <f t="shared" ca="1" si="0"/>
        <v>6206</v>
      </c>
      <c r="G13">
        <f t="shared" si="1"/>
        <v>1999</v>
      </c>
      <c r="H13">
        <f t="shared" si="2"/>
        <v>1</v>
      </c>
      <c r="I13">
        <f t="shared" si="3"/>
        <v>5</v>
      </c>
    </row>
    <row r="14" spans="1:9" x14ac:dyDescent="0.2">
      <c r="A14" s="2" t="s">
        <v>27</v>
      </c>
      <c r="B14" s="21">
        <v>32894</v>
      </c>
      <c r="C14" s="21">
        <v>42856</v>
      </c>
      <c r="E14">
        <f t="shared" ca="1" si="0"/>
        <v>1427</v>
      </c>
      <c r="G14">
        <f t="shared" si="1"/>
        <v>2017</v>
      </c>
      <c r="H14">
        <f t="shared" si="2"/>
        <v>5</v>
      </c>
      <c r="I14">
        <f t="shared" si="3"/>
        <v>1</v>
      </c>
    </row>
    <row r="15" spans="1:9" x14ac:dyDescent="0.2">
      <c r="A15" s="2" t="s">
        <v>28</v>
      </c>
      <c r="B15" s="20">
        <v>28089</v>
      </c>
      <c r="C15" s="20">
        <v>36531</v>
      </c>
      <c r="E15">
        <f t="shared" ca="1" si="0"/>
        <v>5944</v>
      </c>
      <c r="G15">
        <f t="shared" si="1"/>
        <v>2000</v>
      </c>
      <c r="H15">
        <f t="shared" si="2"/>
        <v>1</v>
      </c>
      <c r="I15">
        <f t="shared" si="3"/>
        <v>6</v>
      </c>
    </row>
    <row r="16" spans="1:9" x14ac:dyDescent="0.2">
      <c r="A16" s="2" t="s">
        <v>29</v>
      </c>
      <c r="B16" s="20">
        <v>34930</v>
      </c>
      <c r="C16" s="20">
        <v>42374</v>
      </c>
      <c r="E16">
        <f t="shared" ca="1" si="0"/>
        <v>1771</v>
      </c>
      <c r="G16">
        <f t="shared" si="1"/>
        <v>2016</v>
      </c>
      <c r="H16">
        <f t="shared" si="2"/>
        <v>1</v>
      </c>
      <c r="I16">
        <f t="shared" si="3"/>
        <v>5</v>
      </c>
    </row>
    <row r="17" spans="1:9" x14ac:dyDescent="0.2">
      <c r="A17" s="2" t="s">
        <v>30</v>
      </c>
      <c r="B17" s="20">
        <v>31736</v>
      </c>
      <c r="C17" s="20">
        <v>40548</v>
      </c>
      <c r="E17">
        <f t="shared" ca="1" si="0"/>
        <v>3075</v>
      </c>
      <c r="G17">
        <f t="shared" si="1"/>
        <v>2011</v>
      </c>
      <c r="H17">
        <f t="shared" si="2"/>
        <v>1</v>
      </c>
      <c r="I17">
        <f t="shared" si="3"/>
        <v>5</v>
      </c>
    </row>
    <row r="18" spans="1:9" x14ac:dyDescent="0.2">
      <c r="A18" s="2" t="s">
        <v>31</v>
      </c>
      <c r="B18" s="20">
        <v>29106</v>
      </c>
      <c r="C18" s="20">
        <v>37261</v>
      </c>
      <c r="E18">
        <f t="shared" ca="1" si="0"/>
        <v>5422</v>
      </c>
      <c r="G18">
        <f t="shared" si="1"/>
        <v>2002</v>
      </c>
      <c r="H18">
        <f t="shared" si="2"/>
        <v>1</v>
      </c>
      <c r="I18">
        <f t="shared" si="3"/>
        <v>5</v>
      </c>
    </row>
    <row r="19" spans="1:9" x14ac:dyDescent="0.2">
      <c r="A19" s="2" t="s">
        <v>32</v>
      </c>
      <c r="B19" s="21">
        <v>34431</v>
      </c>
      <c r="C19" s="21">
        <v>43831</v>
      </c>
      <c r="E19">
        <f t="shared" ca="1" si="0"/>
        <v>730</v>
      </c>
      <c r="G19">
        <f t="shared" si="1"/>
        <v>2020</v>
      </c>
      <c r="H19">
        <f t="shared" si="2"/>
        <v>1</v>
      </c>
      <c r="I19">
        <f t="shared" si="3"/>
        <v>1</v>
      </c>
    </row>
    <row r="20" spans="1:9" x14ac:dyDescent="0.2">
      <c r="A20" s="2" t="s">
        <v>33</v>
      </c>
      <c r="B20" s="21">
        <v>33654</v>
      </c>
      <c r="C20" s="21">
        <v>42826</v>
      </c>
      <c r="E20">
        <f t="shared" ca="1" si="0"/>
        <v>1447</v>
      </c>
      <c r="G20">
        <f t="shared" si="1"/>
        <v>2017</v>
      </c>
      <c r="H20">
        <f t="shared" si="2"/>
        <v>4</v>
      </c>
      <c r="I20">
        <f t="shared" si="3"/>
        <v>1</v>
      </c>
    </row>
    <row r="21" spans="1:9" x14ac:dyDescent="0.2">
      <c r="A21" s="2" t="s">
        <v>34</v>
      </c>
      <c r="B21" s="21">
        <v>32996</v>
      </c>
      <c r="C21" s="21">
        <v>43252</v>
      </c>
      <c r="E21">
        <f t="shared" ca="1" si="0"/>
        <v>1143</v>
      </c>
      <c r="G21">
        <f t="shared" si="1"/>
        <v>2018</v>
      </c>
      <c r="H21">
        <f t="shared" si="2"/>
        <v>6</v>
      </c>
      <c r="I21">
        <f t="shared" si="3"/>
        <v>1</v>
      </c>
    </row>
    <row r="22" spans="1:9" x14ac:dyDescent="0.2">
      <c r="A22" s="2" t="s">
        <v>35</v>
      </c>
      <c r="B22" s="21">
        <v>36540</v>
      </c>
      <c r="C22" s="21">
        <v>44086</v>
      </c>
      <c r="E22">
        <f t="shared" ca="1" si="0"/>
        <v>547</v>
      </c>
      <c r="G22">
        <f t="shared" si="1"/>
        <v>2020</v>
      </c>
      <c r="H22">
        <f t="shared" si="2"/>
        <v>9</v>
      </c>
      <c r="I22">
        <f t="shared" si="3"/>
        <v>12</v>
      </c>
    </row>
    <row r="23" spans="1:9" x14ac:dyDescent="0.2">
      <c r="A23" s="2" t="s">
        <v>36</v>
      </c>
      <c r="B23" s="20">
        <v>30415</v>
      </c>
      <c r="C23" s="20">
        <v>39453</v>
      </c>
      <c r="E23">
        <f t="shared" ca="1" si="0"/>
        <v>3857</v>
      </c>
      <c r="G23">
        <f t="shared" si="1"/>
        <v>2008</v>
      </c>
      <c r="H23">
        <f t="shared" si="2"/>
        <v>1</v>
      </c>
      <c r="I23">
        <f t="shared" si="3"/>
        <v>6</v>
      </c>
    </row>
    <row r="24" spans="1:9" x14ac:dyDescent="0.2">
      <c r="A24" s="2" t="s">
        <v>37</v>
      </c>
      <c r="B24" s="20">
        <v>30862</v>
      </c>
      <c r="C24" s="20">
        <v>39087</v>
      </c>
      <c r="E24">
        <f t="shared" ca="1" si="0"/>
        <v>4118</v>
      </c>
      <c r="G24">
        <f t="shared" si="1"/>
        <v>2007</v>
      </c>
      <c r="H24">
        <f t="shared" si="2"/>
        <v>1</v>
      </c>
      <c r="I24">
        <f t="shared" si="3"/>
        <v>5</v>
      </c>
    </row>
    <row r="25" spans="1:9" x14ac:dyDescent="0.2">
      <c r="A25" s="2" t="s">
        <v>38</v>
      </c>
      <c r="B25" s="20">
        <v>34362</v>
      </c>
      <c r="C25" s="20">
        <v>42740</v>
      </c>
      <c r="E25">
        <f t="shared" ca="1" si="0"/>
        <v>1509</v>
      </c>
      <c r="G25">
        <f t="shared" si="1"/>
        <v>2017</v>
      </c>
      <c r="H25">
        <f t="shared" si="2"/>
        <v>1</v>
      </c>
      <c r="I25">
        <f t="shared" si="3"/>
        <v>5</v>
      </c>
    </row>
    <row r="26" spans="1:9" x14ac:dyDescent="0.2">
      <c r="A26" s="2" t="s">
        <v>39</v>
      </c>
      <c r="B26" s="20">
        <v>31418</v>
      </c>
      <c r="C26" s="20">
        <v>41279</v>
      </c>
      <c r="E26">
        <f t="shared" ca="1" si="0"/>
        <v>2552</v>
      </c>
      <c r="G26">
        <f t="shared" si="1"/>
        <v>2013</v>
      </c>
      <c r="H26">
        <f t="shared" si="2"/>
        <v>1</v>
      </c>
      <c r="I26">
        <f t="shared" si="3"/>
        <v>5</v>
      </c>
    </row>
    <row r="27" spans="1:9" x14ac:dyDescent="0.2">
      <c r="A27" s="2" t="s">
        <v>40</v>
      </c>
      <c r="B27" s="20">
        <v>34033</v>
      </c>
      <c r="C27" s="20">
        <v>41795</v>
      </c>
      <c r="E27">
        <f t="shared" ca="1" si="0"/>
        <v>2184</v>
      </c>
      <c r="G27">
        <f t="shared" si="1"/>
        <v>2014</v>
      </c>
      <c r="H27">
        <f t="shared" si="2"/>
        <v>6</v>
      </c>
      <c r="I27">
        <f t="shared" si="3"/>
        <v>5</v>
      </c>
    </row>
    <row r="28" spans="1:9" x14ac:dyDescent="0.2">
      <c r="A28" s="2" t="s">
        <v>41</v>
      </c>
      <c r="B28" s="20">
        <v>32359</v>
      </c>
      <c r="C28" s="20">
        <v>40792</v>
      </c>
      <c r="E28">
        <f t="shared" ca="1" si="0"/>
        <v>2901</v>
      </c>
      <c r="G28">
        <f t="shared" si="1"/>
        <v>2011</v>
      </c>
      <c r="H28">
        <f t="shared" si="2"/>
        <v>9</v>
      </c>
      <c r="I28">
        <f t="shared" si="3"/>
        <v>6</v>
      </c>
    </row>
    <row r="29" spans="1:9" x14ac:dyDescent="0.2">
      <c r="A29" s="2" t="s">
        <v>42</v>
      </c>
      <c r="B29" s="21">
        <v>34935</v>
      </c>
      <c r="C29" s="21">
        <v>43132</v>
      </c>
      <c r="E29">
        <f t="shared" ca="1" si="0"/>
        <v>1229</v>
      </c>
      <c r="G29">
        <f t="shared" si="1"/>
        <v>2018</v>
      </c>
      <c r="H29">
        <f t="shared" si="2"/>
        <v>2</v>
      </c>
      <c r="I29">
        <f t="shared" si="3"/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130D7-9FA7-FC4B-A5E2-91EE8C9F667E}">
  <dimension ref="A6:B33"/>
  <sheetViews>
    <sheetView workbookViewId="0">
      <selection activeCell="A4" sqref="A4:B10"/>
    </sheetView>
  </sheetViews>
  <sheetFormatPr baseColWidth="10" defaultRowHeight="16" x14ac:dyDescent="0.2"/>
  <cols>
    <col min="1" max="1" width="17.1640625" bestFit="1" customWidth="1"/>
    <col min="2" max="2" width="16.6640625" bestFit="1" customWidth="1"/>
    <col min="3" max="3" width="19.33203125" bestFit="1" customWidth="1"/>
    <col min="4" max="4" width="19.1640625" bestFit="1" customWidth="1"/>
  </cols>
  <sheetData>
    <row r="6" spans="1:2" x14ac:dyDescent="0.2">
      <c r="A6" s="16" t="s">
        <v>54</v>
      </c>
      <c r="B6" t="s">
        <v>55</v>
      </c>
    </row>
    <row r="8" spans="1:2" x14ac:dyDescent="0.2">
      <c r="A8" s="16" t="s">
        <v>50</v>
      </c>
      <c r="B8" t="s">
        <v>59</v>
      </c>
    </row>
    <row r="9" spans="1:2" x14ac:dyDescent="0.2">
      <c r="A9" s="17" t="s">
        <v>12</v>
      </c>
      <c r="B9" s="15">
        <v>2</v>
      </c>
    </row>
    <row r="10" spans="1:2" x14ac:dyDescent="0.2">
      <c r="A10" s="17" t="s">
        <v>51</v>
      </c>
      <c r="B10" s="15">
        <v>2</v>
      </c>
    </row>
    <row r="15" spans="1:2" x14ac:dyDescent="0.2">
      <c r="A15" s="16" t="s">
        <v>54</v>
      </c>
      <c r="B15" t="s">
        <v>56</v>
      </c>
    </row>
    <row r="17" spans="1:2" x14ac:dyDescent="0.2">
      <c r="A17" s="16" t="s">
        <v>50</v>
      </c>
      <c r="B17" t="s">
        <v>59</v>
      </c>
    </row>
    <row r="18" spans="1:2" x14ac:dyDescent="0.2">
      <c r="A18" s="17" t="s">
        <v>15</v>
      </c>
      <c r="B18" s="15">
        <v>3</v>
      </c>
    </row>
    <row r="19" spans="1:2" x14ac:dyDescent="0.2">
      <c r="A19" s="17" t="s">
        <v>21</v>
      </c>
      <c r="B19" s="15">
        <v>1</v>
      </c>
    </row>
    <row r="20" spans="1:2" x14ac:dyDescent="0.2">
      <c r="A20" s="17" t="s">
        <v>12</v>
      </c>
      <c r="B20" s="15">
        <v>10</v>
      </c>
    </row>
    <row r="21" spans="1:2" x14ac:dyDescent="0.2">
      <c r="A21" s="17" t="s">
        <v>51</v>
      </c>
      <c r="B21" s="15">
        <v>14</v>
      </c>
    </row>
    <row r="26" spans="1:2" x14ac:dyDescent="0.2">
      <c r="A26" s="16" t="s">
        <v>54</v>
      </c>
      <c r="B26" t="s">
        <v>57</v>
      </c>
    </row>
    <row r="28" spans="1:2" x14ac:dyDescent="0.2">
      <c r="A28" s="16" t="s">
        <v>50</v>
      </c>
      <c r="B28" t="s">
        <v>59</v>
      </c>
    </row>
    <row r="29" spans="1:2" x14ac:dyDescent="0.2">
      <c r="A29" s="17" t="s">
        <v>15</v>
      </c>
      <c r="B29" s="15">
        <v>2</v>
      </c>
    </row>
    <row r="30" spans="1:2" x14ac:dyDescent="0.2">
      <c r="A30" s="17" t="s">
        <v>21</v>
      </c>
      <c r="B30" s="15">
        <v>2</v>
      </c>
    </row>
    <row r="31" spans="1:2" x14ac:dyDescent="0.2">
      <c r="A31" s="17" t="s">
        <v>18</v>
      </c>
      <c r="B31" s="15">
        <v>2</v>
      </c>
    </row>
    <row r="32" spans="1:2" x14ac:dyDescent="0.2">
      <c r="A32" s="17" t="s">
        <v>12</v>
      </c>
      <c r="B32" s="15">
        <v>6</v>
      </c>
    </row>
    <row r="33" spans="1:2" x14ac:dyDescent="0.2">
      <c r="A33" s="17" t="s">
        <v>51</v>
      </c>
      <c r="B33" s="15">
        <v>12</v>
      </c>
    </row>
  </sheetData>
  <pageMargins left="0.7" right="0.7" top="0.75" bottom="0.75" header="0.3" footer="0.3"/>
  <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3F8FB-0C62-0E4A-B7BF-54C0DA41E74C}">
  <dimension ref="A27:C34"/>
  <sheetViews>
    <sheetView tabSelected="1" workbookViewId="0">
      <selection activeCell="E20" sqref="E20"/>
    </sheetView>
  </sheetViews>
  <sheetFormatPr baseColWidth="10" defaultRowHeight="16" x14ac:dyDescent="0.2"/>
  <cols>
    <col min="1" max="1" width="17.1640625" bestFit="1" customWidth="1"/>
    <col min="2" max="3" width="16.6640625" bestFit="1" customWidth="1"/>
  </cols>
  <sheetData>
    <row r="27" spans="1:3" x14ac:dyDescent="0.2">
      <c r="A27" s="16" t="s">
        <v>54</v>
      </c>
      <c r="B27" t="s">
        <v>53</v>
      </c>
    </row>
    <row r="29" spans="1:3" x14ac:dyDescent="0.2">
      <c r="A29" s="16" t="s">
        <v>50</v>
      </c>
      <c r="B29" t="s">
        <v>59</v>
      </c>
      <c r="C29" t="s">
        <v>52</v>
      </c>
    </row>
    <row r="30" spans="1:3" x14ac:dyDescent="0.2">
      <c r="A30" s="17" t="s">
        <v>15</v>
      </c>
      <c r="B30" s="15">
        <v>5</v>
      </c>
      <c r="C30" s="23">
        <v>1486.2</v>
      </c>
    </row>
    <row r="31" spans="1:3" x14ac:dyDescent="0.2">
      <c r="A31" s="17" t="s">
        <v>21</v>
      </c>
      <c r="B31" s="15">
        <v>3</v>
      </c>
      <c r="C31" s="23">
        <v>2542.3333333333335</v>
      </c>
    </row>
    <row r="32" spans="1:3" x14ac:dyDescent="0.2">
      <c r="A32" s="17" t="s">
        <v>18</v>
      </c>
      <c r="B32" s="15">
        <v>2</v>
      </c>
      <c r="C32" s="23">
        <v>3478.5</v>
      </c>
    </row>
    <row r="33" spans="1:3" x14ac:dyDescent="0.2">
      <c r="A33" s="17" t="s">
        <v>12</v>
      </c>
      <c r="B33" s="15">
        <v>18</v>
      </c>
      <c r="C33" s="23">
        <v>1463.1666666666667</v>
      </c>
    </row>
    <row r="34" spans="1:3" x14ac:dyDescent="0.2">
      <c r="A34" s="17" t="s">
        <v>51</v>
      </c>
      <c r="B34" s="15">
        <v>28</v>
      </c>
      <c r="C34" s="23">
        <v>1726.8571428571429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sol-eser-1</vt:lpstr>
      <vt:lpstr>sol-eser-2</vt:lpstr>
      <vt:lpstr>altro1-formule</vt:lpstr>
      <vt:lpstr>altro2-formule-date</vt:lpstr>
      <vt:lpstr>tabella-pivot-tipo-contratto</vt:lpstr>
      <vt:lpstr>tabella-pivot-grafico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2022-10-18T12:41:41Z</dcterms:created>
  <dcterms:modified xsi:type="dcterms:W3CDTF">2022-10-18T14:25:15Z</dcterms:modified>
</cp:coreProperties>
</file>