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\Desktop\Linkedin FUTURE\Febbraio-Marzo 2023\"/>
    </mc:Choice>
  </mc:AlternateContent>
  <xr:revisionPtr revIDLastSave="0" documentId="13_ncr:1_{9B9251F2-4335-4169-83AE-4A2650D1722F}" xr6:coauthVersionLast="47" xr6:coauthVersionMax="47" xr10:uidLastSave="{00000000-0000-0000-0000-000000000000}"/>
  <bookViews>
    <workbookView xWindow="-120" yWindow="-120" windowWidth="20730" windowHeight="11160" firstSheet="1" activeTab="4" xr2:uid="{EAC4D812-B42A-4663-BD4F-C1AEB79EB7A0}"/>
  </bookViews>
  <sheets>
    <sheet name="TIME SERIES" sheetId="1" r:id="rId1"/>
    <sheet name="LOGARITHMIC RETURNS" sheetId="2" r:id="rId2"/>
    <sheet name="CHARTS" sheetId="3" r:id="rId3"/>
    <sheet name="PORTFOLIOS RETURNS" sheetId="4" r:id="rId4"/>
    <sheet name="EFFICIENT FRONTIER" sheetId="5" r:id="rId5"/>
  </sheets>
  <definedNames>
    <definedName name="solver_adj" localSheetId="4" hidden="1">'EFFICIENT FRONTIER'!$J$4:$L$4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0" localSheetId="4" hidden="1">'EFFICIENT FRONTIER'!$N$4</definedName>
    <definedName name="solver_lhs1" localSheetId="4" hidden="1">'EFFICIENT FRONTIER'!$M$4</definedName>
    <definedName name="solver_lhs2" localSheetId="4" hidden="1">'EFFICIENT FRONTIER'!$N$4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nwt" localSheetId="4" hidden="1">1</definedName>
    <definedName name="solver_opt" localSheetId="4" hidden="1">'EFFICIENT FRONTIER'!$O$4</definedName>
    <definedName name="solver_pre" localSheetId="4" hidden="1">0.000001</definedName>
    <definedName name="solver_rbv" localSheetId="4" hidden="1">1</definedName>
    <definedName name="solver_rel0" localSheetId="4" hidden="1">2</definedName>
    <definedName name="solver_rel1" localSheetId="4" hidden="1">2</definedName>
    <definedName name="solver_rel2" localSheetId="4" hidden="1">2</definedName>
    <definedName name="solver_rhs0" localSheetId="4" hidden="1">'EFFICIENT FRONTIER'!#REF!</definedName>
    <definedName name="solver_rhs1" localSheetId="4" hidden="1">1</definedName>
    <definedName name="solver_rhs2" localSheetId="4" hidden="1">'EFFICIENT FRONTIER'!$G$21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" i="5" l="1"/>
  <c r="N4" i="5"/>
  <c r="O24" i="4"/>
  <c r="M24" i="4"/>
  <c r="G9" i="5" l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I24" i="4"/>
  <c r="H24" i="4"/>
  <c r="G24" i="4"/>
  <c r="M4" i="5" l="1"/>
  <c r="N14" i="4" l="1" a="1"/>
  <c r="N14" i="4" s="1"/>
  <c r="N11" i="4" a="1"/>
  <c r="N11" i="4" s="1"/>
  <c r="M5" i="4" l="1"/>
  <c r="M4" i="4"/>
  <c r="M3" i="4"/>
  <c r="N9" i="4" s="1" a="1"/>
  <c r="N9" i="4" s="1"/>
  <c r="G15" i="4" s="1" a="1"/>
  <c r="G15" i="4" s="1"/>
  <c r="I5" i="4"/>
  <c r="J4" i="4"/>
  <c r="H4" i="4"/>
  <c r="H5" i="4"/>
  <c r="J3" i="4"/>
  <c r="I3" i="4"/>
  <c r="J5" i="4"/>
  <c r="I4" i="4"/>
  <c r="H3" i="4"/>
  <c r="H9" i="4" s="1" a="1"/>
  <c r="H9" i="4" s="1"/>
  <c r="G19" i="4" s="1" a="1"/>
  <c r="G19" i="4" l="1"/>
  <c r="Q19" i="4" s="1" a="1"/>
  <c r="Q19" i="4" s="1"/>
  <c r="O19" i="4" a="1"/>
  <c r="O19" i="4" s="1"/>
  <c r="M19" i="4" a="1"/>
  <c r="M19" i="4" s="1"/>
  <c r="N6" i="2"/>
  <c r="P11" i="2"/>
  <c r="O11" i="2"/>
  <c r="N11" i="2"/>
  <c r="P10" i="2"/>
  <c r="P9" i="2"/>
  <c r="O10" i="2"/>
  <c r="N10" i="2"/>
  <c r="O9" i="2"/>
  <c r="N9" i="2"/>
  <c r="P8" i="2"/>
  <c r="O8" i="2"/>
  <c r="N8" i="2"/>
  <c r="P7" i="2"/>
  <c r="O7" i="2"/>
  <c r="N7" i="2"/>
  <c r="P6" i="2"/>
  <c r="O6" i="2"/>
  <c r="I7" i="2" l="1"/>
  <c r="I8" i="2"/>
  <c r="P5" i="2" s="1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" i="2"/>
  <c r="O5" i="2"/>
  <c r="N5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" i="2"/>
  <c r="I19" i="4"/>
  <c r="H19" i="4"/>
  <c r="I15" i="4"/>
  <c r="H15" i="4"/>
  <c r="P14" i="4"/>
  <c r="O14" i="4"/>
  <c r="P11" i="4"/>
  <c r="O11" i="4"/>
  <c r="P9" i="4"/>
  <c r="O9" i="4"/>
  <c r="J11" i="4"/>
  <c r="I11" i="4"/>
  <c r="H11" i="4"/>
  <c r="J10" i="4"/>
  <c r="I10" i="4"/>
  <c r="H10" i="4"/>
  <c r="J9" i="4"/>
  <c r="I9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<sst xmlns="http://schemas.openxmlformats.org/spreadsheetml/2006/main" count="327" uniqueCount="118">
  <si>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</si>
  <si>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</si>
  <si>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</si>
  <si>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</si>
  <si>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</si>
  <si>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</si>
  <si>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</si>
  <si>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</si>
  <si>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</si>
  <si>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</si>
  <si>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</si>
  <si>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</si>
  <si>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</si>
  <si>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</si>
  <si>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</si>
  <si>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</si>
  <si>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</si>
  <si>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</si>
  <si>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</si>
  <si>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</si>
  <si>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</si>
  <si>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</si>
  <si>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</si>
  <si>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</si>
  <si>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</si>
  <si>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</si>
  <si>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</si>
  <si>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</si>
  <si>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</si>
  <si>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</si>
  <si>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</si>
  <si>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</si>
  <si>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</si>
  <si>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</si>
  <si>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</si>
  <si>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</si>
  <si>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</si>
  <si>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</si>
  <si>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</si>
  <si>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</si>
  <si>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</si>
  <si>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</si>
  <si>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</si>
  <si>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</si>
  <si>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</si>
  <si>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</si>
  <si>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</si>
  <si>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</si>
  <si>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</si>
  <si>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</si>
  <si>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</si>
  <si>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</si>
  <si>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</si>
  <si>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</si>
  <si>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</si>
  <si>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</si>
  <si>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</si>
  <si>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</si>
  <si>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</si>
  <si>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</si>
  <si>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</si>
  <si>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AXA</t>
  </si>
  <si>
    <t>µ</t>
  </si>
  <si>
    <t>e</t>
  </si>
  <si>
    <t>x</t>
  </si>
  <si>
    <t>x1</t>
  </si>
  <si>
    <t>x2</t>
  </si>
  <si>
    <t>x3</t>
  </si>
  <si>
    <t>a</t>
  </si>
  <si>
    <t>b</t>
  </si>
  <si>
    <t>c</t>
  </si>
  <si>
    <t>r</t>
  </si>
  <si>
    <t>s</t>
  </si>
  <si>
    <t>σ</t>
  </si>
  <si>
    <t>ALLIANZ</t>
  </si>
  <si>
    <t>MUNICH RE</t>
  </si>
  <si>
    <r>
      <rPr>
        <b/>
        <sz val="8"/>
        <color rgb="FF00B050"/>
        <rFont val="Bahnschrift SemiLight"/>
        <family val="2"/>
      </rPr>
      <t>YY/</t>
    </r>
    <r>
      <rPr>
        <b/>
        <sz val="8"/>
        <color theme="0"/>
        <rFont val="Bahnschrift SemiLight"/>
        <family val="2"/>
      </rPr>
      <t>MM/</t>
    </r>
    <r>
      <rPr>
        <b/>
        <sz val="8"/>
        <color rgb="FFFF0000"/>
        <rFont val="Bahnschrift SemiLight"/>
        <family val="2"/>
      </rPr>
      <t>DD</t>
    </r>
  </si>
  <si>
    <t>https://en.wikipedia.org/wiki/Covariance_matrix</t>
  </si>
  <si>
    <t>V</t>
  </si>
  <si>
    <r>
      <t>µ</t>
    </r>
    <r>
      <rPr>
        <b/>
        <i/>
        <vertAlign val="superscript"/>
        <sz val="11"/>
        <color rgb="FF00B050"/>
        <rFont val="Calibri"/>
        <family val="2"/>
        <scheme val="minor"/>
      </rPr>
      <t>T</t>
    </r>
  </si>
  <si>
    <r>
      <t>e</t>
    </r>
    <r>
      <rPr>
        <b/>
        <i/>
        <vertAlign val="superscript"/>
        <sz val="11"/>
        <color theme="0"/>
        <rFont val="Calibri"/>
        <family val="2"/>
        <scheme val="minor"/>
      </rPr>
      <t>T</t>
    </r>
  </si>
  <si>
    <t>Exp. Return</t>
  </si>
  <si>
    <t>Returns</t>
  </si>
  <si>
    <t>Std Port.</t>
  </si>
  <si>
    <t>Ʃxi</t>
  </si>
  <si>
    <r>
      <t>r</t>
    </r>
    <r>
      <rPr>
        <sz val="9"/>
        <color rgb="FF00B050"/>
        <rFont val="Calibri"/>
        <family val="2"/>
        <scheme val="minor"/>
      </rPr>
      <t>1</t>
    </r>
  </si>
  <si>
    <r>
      <t>r</t>
    </r>
    <r>
      <rPr>
        <sz val="9"/>
        <color theme="0"/>
        <rFont val="Calibri"/>
        <family val="2"/>
        <scheme val="minor"/>
      </rPr>
      <t>2</t>
    </r>
  </si>
  <si>
    <r>
      <t>r</t>
    </r>
    <r>
      <rPr>
        <sz val="9"/>
        <color rgb="FFFF0000"/>
        <rFont val="Calibri"/>
        <family val="2"/>
        <scheme val="minor"/>
      </rPr>
      <t>3</t>
    </r>
  </si>
  <si>
    <r>
      <rPr>
        <b/>
        <sz val="8"/>
        <color rgb="FF00B050"/>
        <rFont val="Calibri"/>
        <family val="2"/>
        <scheme val="minor"/>
      </rPr>
      <t>STOC</t>
    </r>
    <r>
      <rPr>
        <b/>
        <sz val="8"/>
        <color theme="0"/>
        <rFont val="Calibri"/>
        <family val="2"/>
        <scheme val="minor"/>
      </rPr>
      <t>KS RET</t>
    </r>
    <r>
      <rPr>
        <b/>
        <sz val="8"/>
        <color rgb="FFFF0000"/>
        <rFont val="Calibri"/>
        <family val="2"/>
        <scheme val="minor"/>
      </rPr>
      <t>URNS</t>
    </r>
  </si>
  <si>
    <r>
      <t>x</t>
    </r>
    <r>
      <rPr>
        <b/>
        <i/>
        <vertAlign val="superscript"/>
        <sz val="11"/>
        <color rgb="FFFF0000"/>
        <rFont val="Calibri"/>
        <family val="2"/>
        <scheme val="minor"/>
      </rPr>
      <t>T</t>
    </r>
  </si>
  <si>
    <r>
      <rPr>
        <b/>
        <sz val="11"/>
        <color rgb="FF00B050"/>
        <rFont val="Calibri"/>
        <family val="2"/>
        <scheme val="minor"/>
      </rPr>
      <t>e</t>
    </r>
    <r>
      <rPr>
        <b/>
        <vertAlign val="superscript"/>
        <sz val="11"/>
        <color rgb="FF00B050"/>
        <rFont val="Calibri"/>
        <family val="2"/>
        <scheme val="minor"/>
      </rPr>
      <t>T</t>
    </r>
    <r>
      <rPr>
        <b/>
        <sz val="11"/>
        <color theme="0"/>
        <rFont val="Calibri"/>
        <family val="2"/>
        <scheme val="minor"/>
      </rPr>
      <t>*</t>
    </r>
    <r>
      <rPr>
        <sz val="11"/>
        <color theme="0"/>
        <rFont val="Harrington"/>
        <family val="5"/>
      </rPr>
      <t>V</t>
    </r>
    <r>
      <rPr>
        <b/>
        <sz val="11"/>
        <color theme="0"/>
        <rFont val="Harlow Solid Italic"/>
        <family val="5"/>
      </rPr>
      <t xml:space="preserve"> </t>
    </r>
    <r>
      <rPr>
        <b/>
        <vertAlign val="superscript"/>
        <sz val="11"/>
        <color rgb="FFFF0000"/>
        <rFont val="Calibri"/>
        <family val="2"/>
        <scheme val="minor"/>
      </rPr>
      <t>-1</t>
    </r>
  </si>
  <si>
    <r>
      <rPr>
        <b/>
        <sz val="10"/>
        <color rgb="FF00B050"/>
        <rFont val="Calibri"/>
        <family val="2"/>
        <scheme val="minor"/>
      </rPr>
      <t>X</t>
    </r>
    <r>
      <rPr>
        <b/>
        <vertAlign val="superscript"/>
        <sz val="11"/>
        <color rgb="FFFF0000"/>
        <rFont val="Calibri"/>
        <family val="2"/>
        <scheme val="minor"/>
      </rPr>
      <t>T</t>
    </r>
  </si>
  <si>
    <r>
      <rPr>
        <sz val="11"/>
        <color rgb="FF00B050"/>
        <rFont val="Harrington"/>
        <family val="5"/>
      </rPr>
      <t>V</t>
    </r>
    <r>
      <rPr>
        <b/>
        <vertAlign val="superscript"/>
        <sz val="11"/>
        <color theme="0"/>
        <rFont val="Calibri"/>
        <family val="2"/>
        <scheme val="minor"/>
      </rPr>
      <t>-</t>
    </r>
    <r>
      <rPr>
        <b/>
        <vertAlign val="superscript"/>
        <sz val="11"/>
        <color rgb="FFFF0000"/>
        <rFont val="Calibri"/>
        <family val="2"/>
        <scheme val="minor"/>
      </rPr>
      <t>1</t>
    </r>
  </si>
  <si>
    <r>
      <rPr>
        <b/>
        <sz val="11"/>
        <color rgb="FF00B050"/>
        <rFont val="Calibri"/>
        <family val="2"/>
        <scheme val="minor"/>
      </rPr>
      <t>µ</t>
    </r>
    <r>
      <rPr>
        <b/>
        <vertAlign val="superscript"/>
        <sz val="11"/>
        <color rgb="FF00B050"/>
        <rFont val="Calibri"/>
        <family val="2"/>
        <scheme val="minor"/>
      </rPr>
      <t>T</t>
    </r>
    <r>
      <rPr>
        <b/>
        <sz val="11"/>
        <color theme="0"/>
        <rFont val="Calibri"/>
        <family val="2"/>
        <scheme val="minor"/>
      </rPr>
      <t>*</t>
    </r>
    <r>
      <rPr>
        <sz val="11"/>
        <color theme="0"/>
        <rFont val="Harrington"/>
        <family val="5"/>
      </rPr>
      <t>V</t>
    </r>
    <r>
      <rPr>
        <b/>
        <vertAlign val="superscript"/>
        <sz val="11"/>
        <color rgb="FFFF0000"/>
        <rFont val="Calibri"/>
        <family val="2"/>
        <scheme val="minor"/>
      </rPr>
      <t>-1</t>
    </r>
  </si>
  <si>
    <t>https://en.wikipedia.org/wiki/Efficient_frontier</t>
  </si>
  <si>
    <t>https://en.wikipedia.org/wiki/EURO_STOXX_50</t>
  </si>
  <si>
    <t>https://finance.yahoo.com/quote/CS.PA/</t>
  </si>
  <si>
    <t>https://finance.yahoo.com/quote/ALV.DE/</t>
  </si>
  <si>
    <t>https://finance.yahoo.com/quote/MUV2.DE/</t>
  </si>
  <si>
    <t>all related to the insurance sector.</t>
  </si>
  <si>
    <t xml:space="preserve">The 3 stocks examined are part of the </t>
  </si>
  <si>
    <t>The data examined refer to the</t>
  </si>
  <si>
    <t>ADJUSTED CLOSE PRICE</t>
  </si>
  <si>
    <t>taken from Yahoo! Finance</t>
  </si>
  <si>
    <r>
      <rPr>
        <b/>
        <sz val="9"/>
        <color theme="0"/>
        <rFont val="Courier New"/>
        <family val="3"/>
      </rPr>
      <t>EURO STOXX 50</t>
    </r>
    <r>
      <rPr>
        <sz val="9"/>
        <color theme="0"/>
        <rFont val="Courier New"/>
        <family val="3"/>
      </rPr>
      <t xml:space="preserve"> index and are</t>
    </r>
  </si>
  <si>
    <t>MEAN</t>
  </si>
  <si>
    <t>VARIANCE</t>
  </si>
  <si>
    <t>MINIMUM</t>
  </si>
  <si>
    <t>MAXIMUM</t>
  </si>
  <si>
    <t>MEDIAN</t>
  </si>
  <si>
    <t>KURTOSIS</t>
  </si>
  <si>
    <t>ASYMMETRY</t>
  </si>
  <si>
    <t>Why use logarithmic returns?</t>
  </si>
  <si>
    <t>The formula to convert into LOG returns is:</t>
  </si>
  <si>
    <t xml:space="preserve"> ln [P(t)/P(t-1)]</t>
  </si>
  <si>
    <r>
      <t>The reason is because they "</t>
    </r>
    <r>
      <rPr>
        <i/>
        <u/>
        <sz val="10"/>
        <color theme="0"/>
        <rFont val="Calibri"/>
        <family val="2"/>
        <scheme val="minor"/>
      </rPr>
      <t>add over time</t>
    </r>
    <r>
      <rPr>
        <i/>
        <sz val="10"/>
        <color theme="0"/>
        <rFont val="Calibri"/>
        <family val="2"/>
        <scheme val="minor"/>
      </rPr>
      <t>".</t>
    </r>
  </si>
  <si>
    <r>
      <t xml:space="preserve">The set of efficient portfolios, </t>
    </r>
    <r>
      <rPr>
        <i/>
        <sz val="10"/>
        <color theme="0"/>
        <rFont val="Calibri"/>
        <family val="2"/>
        <scheme val="minor"/>
      </rPr>
      <t>obtained by varying expected returns,</t>
    </r>
    <r>
      <rPr>
        <i/>
        <sz val="10"/>
        <color rgb="FF00B050"/>
        <rFont val="Calibri"/>
        <family val="2"/>
        <scheme val="minor"/>
      </rPr>
      <t xml:space="preserve"> </t>
    </r>
    <r>
      <rPr>
        <i/>
        <sz val="10"/>
        <color rgb="FFFF0000"/>
        <rFont val="Calibri"/>
        <family val="2"/>
        <scheme val="minor"/>
      </rPr>
      <t>is called the efficient frontier.</t>
    </r>
  </si>
  <si>
    <t>https://github.com/giuseppesnf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</si>
</sst>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Harlow Solid Italic"/>
      <family val="5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00B050"/>
      <name val="Chiller"/>
      <family val="5"/>
    </font>
    <font>
      <b/>
      <sz val="14"/>
      <color theme="0"/>
      <name val="Chiller"/>
      <family val="5"/>
    </font>
    <font>
      <b/>
      <sz val="14"/>
      <color rgb="FFFF0000"/>
      <name val="Chiller"/>
      <family val="5"/>
    </font>
    <font>
      <b/>
      <sz val="8"/>
      <color rgb="FFFFFF00"/>
      <name val="Bahnschrift SemiLight"/>
      <family val="2"/>
    </font>
    <font>
      <b/>
      <sz val="8"/>
      <color rgb="FF00B050"/>
      <name val="Bahnschrift SemiLight"/>
      <family val="2"/>
    </font>
    <font>
      <b/>
      <sz val="8"/>
      <color theme="0"/>
      <name val="Bahnschrift SemiLight"/>
      <family val="2"/>
    </font>
    <font>
      <b/>
      <sz val="8"/>
      <color rgb="FFFF0000"/>
      <name val="Bahnschrift SemiLight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1"/>
      <color theme="0"/>
      <name val="Calibri"/>
      <family val="5"/>
      <scheme val="minor"/>
    </font>
    <font>
      <b/>
      <i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vertAlign val="superscript"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vertAlign val="superscript"/>
      <sz val="11"/>
      <color rgb="FF00B050"/>
      <name val="Calibri"/>
      <family val="2"/>
      <scheme val="minor"/>
    </font>
    <font>
      <b/>
      <i/>
      <vertAlign val="superscript"/>
      <sz val="11"/>
      <color theme="0"/>
      <name val="Calibri"/>
      <family val="2"/>
      <scheme val="minor"/>
    </font>
    <font>
      <b/>
      <sz val="11"/>
      <color rgb="FF00B050"/>
      <name val="Calibri"/>
      <family val="2"/>
    </font>
    <font>
      <b/>
      <vertAlign val="superscript"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0"/>
      <name val="Harlow Solid Italic"/>
      <family val="5"/>
    </font>
    <font>
      <b/>
      <sz val="10"/>
      <color rgb="FF00B050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  <font>
      <sz val="14"/>
      <color rgb="FF00B050"/>
      <name val="Calibri"/>
      <family val="2"/>
      <scheme val="minor"/>
    </font>
    <font>
      <sz val="9"/>
      <color rgb="FF00B050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0"/>
      <name val="Calibri"/>
      <family val="2"/>
    </font>
    <font>
      <sz val="8"/>
      <color rgb="FF00B05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b/>
      <i/>
      <vertAlign val="superscript"/>
      <sz val="11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</font>
    <font>
      <b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0"/>
      <name val="Harrington"/>
      <family val="5"/>
    </font>
    <font>
      <sz val="11"/>
      <color rgb="FF00B050"/>
      <name val="Harrington"/>
      <family val="5"/>
    </font>
    <font>
      <sz val="11"/>
      <color rgb="FFFF0000"/>
      <name val="Harrington"/>
      <family val="5"/>
    </font>
    <font>
      <sz val="10"/>
      <color theme="1"/>
      <name val="Calibri"/>
      <family val="2"/>
      <scheme val="minor"/>
    </font>
    <font>
      <u/>
      <sz val="8"/>
      <color rgb="FF00B050"/>
      <name val="Calibri"/>
      <family val="2"/>
      <scheme val="minor"/>
    </font>
    <font>
      <u/>
      <sz val="8"/>
      <color theme="0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9"/>
      <color rgb="FF00B050"/>
      <name val="Courier New"/>
      <family val="3"/>
    </font>
    <font>
      <sz val="9"/>
      <color theme="0"/>
      <name val="Courier New"/>
      <family val="3"/>
    </font>
    <font>
      <sz val="9"/>
      <color theme="1"/>
      <name val="Courier New"/>
      <family val="3"/>
    </font>
    <font>
      <sz val="9"/>
      <color rgb="FFFF0000"/>
      <name val="Courier New"/>
      <family val="3"/>
    </font>
    <font>
      <b/>
      <sz val="9"/>
      <color theme="0"/>
      <name val="Courier New"/>
      <family val="3"/>
    </font>
    <font>
      <sz val="8"/>
      <color rgb="FF00B050"/>
      <name val="Calibri"/>
      <family val="2"/>
    </font>
    <font>
      <b/>
      <sz val="10"/>
      <color rgb="FF00B050"/>
      <name val="Chiller"/>
      <family val="5"/>
    </font>
    <font>
      <b/>
      <sz val="10"/>
      <color theme="0"/>
      <name val="Chiller"/>
      <family val="5"/>
    </font>
    <font>
      <b/>
      <sz val="10"/>
      <color rgb="FFFF0000"/>
      <name val="Chiller"/>
      <family val="5"/>
    </font>
    <font>
      <sz val="11"/>
      <color rgb="FFFF0000"/>
      <name val="Bahnschrift Condensed"/>
      <family val="2"/>
    </font>
    <font>
      <b/>
      <sz val="11"/>
      <color theme="1"/>
      <name val="Bahnschrift Condensed"/>
      <family val="2"/>
    </font>
    <font>
      <sz val="11"/>
      <color rgb="FF00B050"/>
      <name val="Bahnschrift Condensed"/>
      <family val="2"/>
    </font>
    <font>
      <sz val="11"/>
      <color theme="0"/>
      <name val="Bahnschrift Condensed"/>
      <family val="2"/>
    </font>
    <font>
      <i/>
      <sz val="10"/>
      <color rgb="FF00B050"/>
      <name val="Calibri"/>
      <family val="2"/>
      <scheme val="minor"/>
    </font>
    <font>
      <i/>
      <sz val="10"/>
      <color theme="0"/>
      <name val="Calibri"/>
      <family val="2"/>
      <scheme val="minor"/>
    </font>
    <font>
      <i/>
      <u/>
      <sz val="10"/>
      <color theme="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color rgb="FFFF0000"/>
      <name val="Arial Nova Light"/>
      <family val="2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Fill="0" applyProtection="0"/>
    <xf numFmtId="0" fontId="14" fillId="0" borderId="0" applyNumberFormat="0" applyFill="0" applyBorder="0" applyAlignment="0" applyProtection="0"/>
  </cellStyleXfs>
  <cellXfs count="122">
    <xf numFmtId="0" fontId="0" fillId="0" borderId="0" xfId="0"/>
    <xf numFmtId="0" fontId="0" fillId="2" borderId="0" xfId="0" applyFill="1"/>
    <xf numFmtId="0" fontId="15" fillId="2" borderId="0" xfId="2" applyFont="1" applyFill="1"/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6" fillId="2" borderId="0" xfId="0" applyFont="1" applyFill="1"/>
    <xf numFmtId="0" fontId="5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10" fillId="2" borderId="0" xfId="1" applyFont="1" applyFill="1" applyAlignment="1" applyProtection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34" fillId="2" borderId="0" xfId="0" applyFont="1" applyFill="1"/>
    <xf numFmtId="0" fontId="32" fillId="2" borderId="0" xfId="0" applyFont="1" applyFill="1"/>
    <xf numFmtId="0" fontId="36" fillId="2" borderId="0" xfId="0" applyFont="1" applyFill="1"/>
    <xf numFmtId="0" fontId="28" fillId="2" borderId="0" xfId="0" applyFont="1" applyFill="1" applyAlignment="1">
      <alignment horizontal="left"/>
    </xf>
    <xf numFmtId="0" fontId="42" fillId="2" borderId="0" xfId="0" applyFont="1" applyFill="1" applyAlignment="1">
      <alignment horizontal="center"/>
    </xf>
    <xf numFmtId="0" fontId="41" fillId="2" borderId="8" xfId="1" applyFont="1" applyFill="1" applyBorder="1" applyAlignment="1" applyProtection="1">
      <alignment horizontal="center"/>
    </xf>
    <xf numFmtId="0" fontId="41" fillId="2" borderId="5" xfId="1" applyFont="1" applyFill="1" applyBorder="1" applyAlignment="1" applyProtection="1">
      <alignment horizontal="center"/>
    </xf>
    <xf numFmtId="0" fontId="43" fillId="2" borderId="0" xfId="0" applyFont="1" applyFill="1" applyAlignment="1">
      <alignment horizontal="center"/>
    </xf>
    <xf numFmtId="0" fontId="44" fillId="2" borderId="0" xfId="0" applyFont="1" applyFill="1" applyAlignment="1">
      <alignment horizontal="center"/>
    </xf>
    <xf numFmtId="0" fontId="42" fillId="2" borderId="0" xfId="0" applyFont="1" applyFill="1"/>
    <xf numFmtId="0" fontId="43" fillId="2" borderId="0" xfId="0" applyFont="1" applyFill="1"/>
    <xf numFmtId="0" fontId="44" fillId="2" borderId="0" xfId="0" applyFont="1" applyFill="1"/>
    <xf numFmtId="0" fontId="0" fillId="2" borderId="0" xfId="0" applyFill="1" applyAlignment="1">
      <alignment horizontal="right"/>
    </xf>
    <xf numFmtId="0" fontId="44" fillId="2" borderId="0" xfId="0" applyFont="1" applyFill="1" applyAlignment="1">
      <alignment horizontal="right"/>
    </xf>
    <xf numFmtId="0" fontId="19" fillId="2" borderId="0" xfId="0" applyFont="1" applyFill="1" applyAlignment="1">
      <alignment horizontal="right"/>
    </xf>
    <xf numFmtId="0" fontId="25" fillId="2" borderId="0" xfId="0" applyFont="1" applyFill="1" applyAlignment="1">
      <alignment horizontal="left"/>
    </xf>
    <xf numFmtId="0" fontId="42" fillId="2" borderId="0" xfId="0" applyFont="1" applyFill="1" applyAlignment="1">
      <alignment horizontal="left"/>
    </xf>
    <xf numFmtId="0" fontId="43" fillId="2" borderId="0" xfId="0" applyFont="1" applyFill="1" applyAlignment="1">
      <alignment horizontal="left"/>
    </xf>
    <xf numFmtId="0" fontId="44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22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30" fillId="2" borderId="0" xfId="0" applyFont="1" applyFill="1"/>
    <xf numFmtId="0" fontId="46" fillId="2" borderId="0" xfId="0" applyFont="1" applyFill="1"/>
    <xf numFmtId="0" fontId="47" fillId="2" borderId="0" xfId="0" applyFont="1" applyFill="1"/>
    <xf numFmtId="0" fontId="48" fillId="2" borderId="0" xfId="0" applyFont="1" applyFill="1"/>
    <xf numFmtId="0" fontId="48" fillId="2" borderId="0" xfId="0" applyFont="1" applyFill="1" applyAlignment="1">
      <alignment horizontal="left"/>
    </xf>
    <xf numFmtId="0" fontId="49" fillId="2" borderId="0" xfId="0" applyFont="1" applyFill="1" applyAlignment="1">
      <alignment horizontal="right"/>
    </xf>
    <xf numFmtId="0" fontId="27" fillId="2" borderId="0" xfId="0" applyFont="1" applyFill="1"/>
    <xf numFmtId="0" fontId="51" fillId="2" borderId="0" xfId="0" applyFont="1" applyFill="1" applyAlignment="1">
      <alignment horizontal="left"/>
    </xf>
    <xf numFmtId="0" fontId="51" fillId="2" borderId="0" xfId="0" applyFont="1" applyFill="1" applyAlignment="1">
      <alignment horizontal="right"/>
    </xf>
    <xf numFmtId="0" fontId="0" fillId="3" borderId="0" xfId="0" applyFill="1"/>
    <xf numFmtId="0" fontId="10" fillId="3" borderId="0" xfId="1" applyFont="1" applyFill="1" applyAlignment="1" applyProtection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5" fillId="3" borderId="0" xfId="2" applyFont="1" applyFill="1"/>
    <xf numFmtId="0" fontId="53" fillId="3" borderId="0" xfId="0" applyFont="1" applyFill="1"/>
    <xf numFmtId="0" fontId="27" fillId="3" borderId="0" xfId="0" applyFont="1" applyFill="1"/>
    <xf numFmtId="0" fontId="42" fillId="3" borderId="0" xfId="0" applyFont="1" applyFill="1"/>
    <xf numFmtId="0" fontId="54" fillId="3" borderId="0" xfId="2" applyFont="1" applyFill="1"/>
    <xf numFmtId="0" fontId="43" fillId="3" borderId="0" xfId="0" applyFont="1" applyFill="1"/>
    <xf numFmtId="0" fontId="55" fillId="3" borderId="0" xfId="2" applyFont="1" applyFill="1"/>
    <xf numFmtId="0" fontId="44" fillId="3" borderId="0" xfId="0" applyFont="1" applyFill="1"/>
    <xf numFmtId="0" fontId="56" fillId="3" borderId="0" xfId="2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1" fillId="3" borderId="0" xfId="0" applyFont="1" applyFill="1"/>
    <xf numFmtId="14" fontId="41" fillId="3" borderId="8" xfId="1" applyNumberFormat="1" applyFont="1" applyFill="1" applyBorder="1" applyAlignment="1" applyProtection="1">
      <alignment horizontal="center" vertical="center"/>
    </xf>
    <xf numFmtId="0" fontId="62" fillId="3" borderId="2" xfId="1" applyFont="1" applyFill="1" applyBorder="1" applyAlignment="1" applyProtection="1">
      <alignment horizontal="center" vertical="center"/>
    </xf>
    <xf numFmtId="0" fontId="41" fillId="3" borderId="4" xfId="1" applyFont="1" applyFill="1" applyBorder="1" applyAlignment="1" applyProtection="1">
      <alignment horizontal="center" vertical="center"/>
    </xf>
    <xf numFmtId="0" fontId="44" fillId="3" borderId="9" xfId="0" applyFont="1" applyFill="1" applyBorder="1" applyAlignment="1">
      <alignment horizontal="center" vertical="center"/>
    </xf>
    <xf numFmtId="0" fontId="41" fillId="3" borderId="8" xfId="1" applyFont="1" applyFill="1" applyBorder="1" applyAlignment="1" applyProtection="1">
      <alignment horizontal="center" vertical="center"/>
    </xf>
    <xf numFmtId="0" fontId="41" fillId="3" borderId="5" xfId="1" applyFont="1" applyFill="1" applyBorder="1" applyAlignment="1" applyProtection="1">
      <alignment horizontal="center" vertical="center"/>
    </xf>
    <xf numFmtId="0" fontId="62" fillId="3" borderId="13" xfId="1" applyFont="1" applyFill="1" applyBorder="1" applyAlignment="1" applyProtection="1">
      <alignment horizontal="center" vertical="center"/>
    </xf>
    <xf numFmtId="0" fontId="41" fillId="3" borderId="12" xfId="1" applyFont="1" applyFill="1" applyBorder="1" applyAlignment="1" applyProtection="1">
      <alignment horizontal="center" vertical="center"/>
    </xf>
    <xf numFmtId="0" fontId="44" fillId="3" borderId="7" xfId="0" applyFont="1" applyFill="1" applyBorder="1" applyAlignment="1">
      <alignment horizontal="center" vertical="center"/>
    </xf>
    <xf numFmtId="0" fontId="63" fillId="3" borderId="0" xfId="0" applyFont="1" applyFill="1" applyAlignment="1">
      <alignment horizontal="center"/>
    </xf>
    <xf numFmtId="0" fontId="64" fillId="3" borderId="0" xfId="0" applyFont="1" applyFill="1" applyAlignment="1">
      <alignment horizontal="center"/>
    </xf>
    <xf numFmtId="0" fontId="65" fillId="3" borderId="0" xfId="0" applyFont="1" applyFill="1" applyAlignment="1">
      <alignment horizontal="center"/>
    </xf>
    <xf numFmtId="0" fontId="41" fillId="3" borderId="8" xfId="1" applyFont="1" applyFill="1" applyBorder="1" applyAlignment="1" applyProtection="1">
      <alignment horizontal="center"/>
    </xf>
    <xf numFmtId="0" fontId="41" fillId="3" borderId="5" xfId="1" applyFont="1" applyFill="1" applyBorder="1" applyAlignment="1" applyProtection="1">
      <alignment horizontal="center"/>
    </xf>
    <xf numFmtId="0" fontId="39" fillId="3" borderId="0" xfId="0" applyFont="1" applyFill="1"/>
    <xf numFmtId="0" fontId="62" fillId="3" borderId="2" xfId="1" applyFont="1" applyFill="1" applyBorder="1" applyAlignment="1" applyProtection="1">
      <alignment horizontal="center"/>
    </xf>
    <xf numFmtId="0" fontId="62" fillId="3" borderId="13" xfId="1" applyFont="1" applyFill="1" applyBorder="1" applyAlignment="1" applyProtection="1">
      <alignment horizontal="center"/>
    </xf>
    <xf numFmtId="0" fontId="41" fillId="3" borderId="4" xfId="1" applyFont="1" applyFill="1" applyBorder="1" applyAlignment="1" applyProtection="1">
      <alignment horizontal="center"/>
    </xf>
    <xf numFmtId="0" fontId="41" fillId="3" borderId="12" xfId="1" applyFont="1" applyFill="1" applyBorder="1" applyAlignment="1" applyProtection="1">
      <alignment horizontal="center"/>
    </xf>
    <xf numFmtId="0" fontId="44" fillId="3" borderId="9" xfId="0" applyFont="1" applyFill="1" applyBorder="1" applyAlignment="1">
      <alignment horizontal="center"/>
    </xf>
    <xf numFmtId="0" fontId="44" fillId="3" borderId="7" xfId="0" applyFont="1" applyFill="1" applyBorder="1" applyAlignment="1">
      <alignment horizontal="center"/>
    </xf>
    <xf numFmtId="0" fontId="42" fillId="3" borderId="10" xfId="0" applyFont="1" applyFill="1" applyBorder="1" applyAlignment="1">
      <alignment horizontal="center"/>
    </xf>
    <xf numFmtId="0" fontId="42" fillId="3" borderId="11" xfId="0" applyFont="1" applyFill="1" applyBorder="1" applyAlignment="1">
      <alignment horizontal="center"/>
    </xf>
    <xf numFmtId="0" fontId="43" fillId="3" borderId="0" xfId="0" applyFont="1" applyFill="1" applyAlignment="1">
      <alignment horizontal="center"/>
    </xf>
    <xf numFmtId="0" fontId="43" fillId="3" borderId="13" xfId="0" applyFont="1" applyFill="1" applyBorder="1" applyAlignment="1">
      <alignment horizontal="center"/>
    </xf>
    <xf numFmtId="0" fontId="44" fillId="3" borderId="15" xfId="0" applyFont="1" applyFill="1" applyBorder="1" applyAlignment="1">
      <alignment horizontal="center"/>
    </xf>
    <xf numFmtId="0" fontId="44" fillId="3" borderId="16" xfId="0" applyFont="1" applyFill="1" applyBorder="1" applyAlignment="1">
      <alignment horizontal="center"/>
    </xf>
    <xf numFmtId="0" fontId="42" fillId="3" borderId="6" xfId="0" applyFont="1" applyFill="1" applyBorder="1"/>
    <xf numFmtId="0" fontId="43" fillId="3" borderId="3" xfId="0" applyFont="1" applyFill="1" applyBorder="1"/>
    <xf numFmtId="0" fontId="43" fillId="3" borderId="4" xfId="0" applyFont="1" applyFill="1" applyBorder="1"/>
    <xf numFmtId="0" fontId="43" fillId="3" borderId="12" xfId="0" applyFont="1" applyFill="1" applyBorder="1"/>
    <xf numFmtId="0" fontId="44" fillId="3" borderId="9" xfId="0" applyFont="1" applyFill="1" applyBorder="1"/>
    <xf numFmtId="0" fontId="44" fillId="3" borderId="7" xfId="0" applyFont="1" applyFill="1" applyBorder="1"/>
    <xf numFmtId="0" fontId="67" fillId="3" borderId="17" xfId="0" applyFont="1" applyFill="1" applyBorder="1"/>
    <xf numFmtId="0" fontId="67" fillId="3" borderId="14" xfId="0" applyFont="1" applyFill="1" applyBorder="1"/>
    <xf numFmtId="0" fontId="67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43" fillId="2" borderId="0" xfId="0" applyFont="1" applyFill="1" applyAlignment="1">
      <alignment horizontal="center" vertical="center"/>
    </xf>
    <xf numFmtId="0" fontId="41" fillId="2" borderId="0" xfId="1" applyFont="1" applyFill="1" applyProtection="1"/>
    <xf numFmtId="0" fontId="42" fillId="2" borderId="0" xfId="0" applyFont="1" applyFill="1" applyAlignment="1">
      <alignment horizontal="center" vertical="center"/>
    </xf>
    <xf numFmtId="0" fontId="44" fillId="2" borderId="0" xfId="0" applyFont="1" applyFill="1" applyAlignment="1">
      <alignment horizontal="center" vertical="center"/>
    </xf>
    <xf numFmtId="0" fontId="10" fillId="2" borderId="0" xfId="1" applyFont="1" applyFill="1" applyAlignment="1" applyProtection="1">
      <alignment horizontal="left"/>
    </xf>
    <xf numFmtId="0" fontId="6" fillId="2" borderId="0" xfId="0" applyFont="1" applyFill="1" applyAlignment="1">
      <alignment horizontal="center"/>
    </xf>
    <xf numFmtId="0" fontId="70" fillId="2" borderId="0" xfId="0" applyFont="1" applyFill="1"/>
    <xf numFmtId="0" fontId="75" fillId="3" borderId="0" xfId="0" applyFont="1" applyFill="1"/>
    <xf numFmtId="0" fontId="76" fillId="2" borderId="0" xfId="0" applyFont="1" applyFill="1"/>
    <xf numFmtId="0" fontId="66" fillId="3" borderId="1" xfId="0" applyFont="1" applyFill="1" applyBorder="1" applyAlignment="1">
      <alignment horizontal="right"/>
    </xf>
    <xf numFmtId="0" fontId="68" fillId="3" borderId="1" xfId="0" applyFont="1" applyFill="1" applyBorder="1" applyAlignment="1">
      <alignment horizontal="right"/>
    </xf>
    <xf numFmtId="0" fontId="69" fillId="3" borderId="1" xfId="0" applyFont="1" applyFill="1" applyBorder="1" applyAlignment="1">
      <alignment horizontal="right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2" fillId="2" borderId="0" xfId="0" applyFont="1" applyFill="1" applyAlignment="1">
      <alignment horizontal="right"/>
    </xf>
  </cellXfs>
  <cellStyles count="3">
    <cellStyle name="Collegamento ipertestuale" xfId="2" builtinId="8"/>
    <cellStyle name="Normale" xfId="0" builtinId="0"/>
    <cellStyle name="Normale 2" xfId="1" xr:uid="{E9E6227D-0737-40EB-BC75-7449BD69A0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Chiller" panose="04020404031007020602" pitchFamily="82" charset="0"/>
                <a:ea typeface="+mn-ea"/>
                <a:cs typeface="+mn-cs"/>
              </a:defRPr>
            </a:pPr>
            <a:r>
              <a:rPr lang="en-US">
                <a:solidFill>
                  <a:srgbClr val="00B050"/>
                </a:solidFill>
                <a:latin typeface="Chiller" panose="04020404031007020602" pitchFamily="82" charset="0"/>
              </a:rPr>
              <a:t>Allianz</a:t>
            </a:r>
          </a:p>
        </c:rich>
      </c:tx>
      <c:overlay val="0"/>
      <c:spPr>
        <a:solidFill>
          <a:schemeClr val="tx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Chiller" panose="04020404031007020602" pitchFamily="82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CHARTS!$C$2</c:f>
              <c:strCache>
                <c:ptCount val="1"/>
                <c:pt idx="0">
                  <c:v>ALLIANZ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>
              <a:outerShdw blurRad="50800" dist="50800" dir="5400000" algn="ctr" rotWithShape="0">
                <a:srgbClr val="FF0000"/>
              </a:outerShdw>
            </a:effectLst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>
                <a:outerShdw blurRad="50800" dist="50800" dir="5400000" algn="ctr" rotWithShape="0">
                  <a:srgbClr val="FF0000"/>
                </a:outerShdw>
              </a:effectLst>
            </c:spPr>
          </c:marker>
          <c:cat>
            <c:strRef>
              <c:f>CHARTS!$B$3:$B$63</c:f>
              <c:strCache>
                <c:ptCount val="61"/>
                <c:pt idx="0">
                  <c:v>2014-01-01</c:v>
                </c:pt>
                <c:pt idx="1">
                  <c:v>2014-02-01</c:v>
                </c:pt>
                <c:pt idx="2">
                  <c:v>2014-03-01</c:v>
                </c:pt>
                <c:pt idx="3">
                  <c:v>2014-04-01</c:v>
                </c:pt>
                <c:pt idx="4">
                  <c:v>2014-05-01</c:v>
                </c:pt>
                <c:pt idx="5">
                  <c:v>2014-06-01</c:v>
                </c:pt>
                <c:pt idx="6">
                  <c:v>2014-07-01</c:v>
                </c:pt>
                <c:pt idx="7">
                  <c:v>2014-08-01</c:v>
                </c:pt>
                <c:pt idx="8">
                  <c:v>2014-09-01</c:v>
                </c:pt>
                <c:pt idx="9">
                  <c:v>2014-10-01</c:v>
                </c:pt>
                <c:pt idx="10">
                  <c:v>2014-11-01</c:v>
                </c:pt>
                <c:pt idx="11">
                  <c:v>2014-12-01</c:v>
                </c:pt>
                <c:pt idx="12">
                  <c:v>2015-01-01</c:v>
                </c:pt>
                <c:pt idx="13">
                  <c:v>2015-02-01</c:v>
                </c:pt>
                <c:pt idx="14">
                  <c:v>2015-03-01</c:v>
                </c:pt>
                <c:pt idx="15">
                  <c:v>2015-04-01</c:v>
                </c:pt>
                <c:pt idx="16">
                  <c:v>2015-05-01</c:v>
                </c:pt>
                <c:pt idx="17">
                  <c:v>2015-06-01</c:v>
                </c:pt>
                <c:pt idx="18">
                  <c:v>2015-07-01</c:v>
                </c:pt>
                <c:pt idx="19">
                  <c:v>2015-08-01</c:v>
                </c:pt>
                <c:pt idx="20">
                  <c:v>2015-09-01</c:v>
                </c:pt>
                <c:pt idx="21">
                  <c:v>2015-10-01</c:v>
                </c:pt>
                <c:pt idx="22">
                  <c:v>2015-11-01</c:v>
                </c:pt>
                <c:pt idx="23">
                  <c:v>2015-12-01</c:v>
                </c:pt>
                <c:pt idx="24">
                  <c:v>2016-01-01</c:v>
                </c:pt>
                <c:pt idx="25">
                  <c:v>2016-02-01</c:v>
                </c:pt>
                <c:pt idx="26">
                  <c:v>2016-03-01</c:v>
                </c:pt>
                <c:pt idx="27">
                  <c:v>2016-04-01</c:v>
                </c:pt>
                <c:pt idx="28">
                  <c:v>2016-05-01</c:v>
                </c:pt>
                <c:pt idx="29">
                  <c:v>2016-06-01</c:v>
                </c:pt>
                <c:pt idx="30">
                  <c:v>2016-07-01</c:v>
                </c:pt>
                <c:pt idx="31">
                  <c:v>2016-08-01</c:v>
                </c:pt>
                <c:pt idx="32">
                  <c:v>2016-09-01</c:v>
                </c:pt>
                <c:pt idx="33">
                  <c:v>2016-10-01</c:v>
                </c:pt>
                <c:pt idx="34">
                  <c:v>2016-11-01</c:v>
                </c:pt>
                <c:pt idx="35">
                  <c:v>2016-12-01</c:v>
                </c:pt>
                <c:pt idx="36">
                  <c:v>2017-01-01</c:v>
                </c:pt>
                <c:pt idx="37">
                  <c:v>2017-02-01</c:v>
                </c:pt>
                <c:pt idx="38">
                  <c:v>2017-03-01</c:v>
                </c:pt>
                <c:pt idx="39">
                  <c:v>2017-04-01</c:v>
                </c:pt>
                <c:pt idx="40">
                  <c:v>2017-05-01</c:v>
                </c:pt>
                <c:pt idx="41">
                  <c:v>2017-06-01</c:v>
                </c:pt>
                <c:pt idx="42">
                  <c:v>2017-07-01</c:v>
                </c:pt>
                <c:pt idx="43">
                  <c:v>2017-08-01</c:v>
                </c:pt>
                <c:pt idx="44">
                  <c:v>2017-09-01</c:v>
                </c:pt>
                <c:pt idx="45">
                  <c:v>2017-10-01</c:v>
                </c:pt>
                <c:pt idx="46">
                  <c:v>2017-11-01</c:v>
                </c:pt>
                <c:pt idx="47">
                  <c:v>2017-12-01</c:v>
                </c:pt>
                <c:pt idx="48">
                  <c:v>2018-01-01</c:v>
                </c:pt>
                <c:pt idx="49">
                  <c:v>2018-02-01</c:v>
                </c:pt>
                <c:pt idx="50">
                  <c:v>2018-03-01</c:v>
                </c:pt>
                <c:pt idx="51">
                  <c:v>2018-04-01</c:v>
                </c:pt>
                <c:pt idx="52">
                  <c:v>2018-05-01</c:v>
                </c:pt>
                <c:pt idx="53">
                  <c:v>2018-06-01</c:v>
                </c:pt>
                <c:pt idx="54">
                  <c:v>2018-07-01</c:v>
                </c:pt>
                <c:pt idx="55">
                  <c:v>2018-08-01</c:v>
                </c:pt>
                <c:pt idx="56">
                  <c:v>2018-09-01</c:v>
                </c:pt>
                <c:pt idx="57">
                  <c:v>2018-10-01</c:v>
                </c:pt>
                <c:pt idx="58">
                  <c:v>2018-11-01</c:v>
                </c:pt>
                <c:pt idx="59">
                  <c:v>2018-12-01</c:v>
                </c:pt>
                <c:pt idx="60">
                  <c:v>2019-01-01</c:v>
                </c:pt>
              </c:strCache>
            </c:strRef>
          </c:cat>
          <c:val>
            <c:numRef>
              <c:f>CHARTS!$C$3:$C$63</c:f>
              <c:numCache>
                <c:formatCode>General</c:formatCode>
                <c:ptCount val="61"/>
                <c:pt idx="1">
                  <c:v>4.6556539918885274E-2</c:v>
                </c:pt>
                <c:pt idx="2">
                  <c:v>-5.5481714527516331E-2</c:v>
                </c:pt>
                <c:pt idx="3">
                  <c:v>1.7370630835726208E-2</c:v>
                </c:pt>
                <c:pt idx="4">
                  <c:v>-3.6108082606206354E-3</c:v>
                </c:pt>
                <c:pt idx="5">
                  <c:v>2.1240733528075175E-2</c:v>
                </c:pt>
                <c:pt idx="6">
                  <c:v>2.5954510313389811E-2</c:v>
                </c:pt>
                <c:pt idx="7">
                  <c:v>3.8481345788001095E-2</c:v>
                </c:pt>
                <c:pt idx="8">
                  <c:v>-1.1233798302460751E-2</c:v>
                </c:pt>
                <c:pt idx="9">
                  <c:v>-1.2938941933578613E-2</c:v>
                </c:pt>
                <c:pt idx="10">
                  <c:v>8.8687174065344557E-2</c:v>
                </c:pt>
                <c:pt idx="11">
                  <c:v>-7.9767834503987334E-3</c:v>
                </c:pt>
                <c:pt idx="12">
                  <c:v>6.3810053400229702E-2</c:v>
                </c:pt>
                <c:pt idx="13">
                  <c:v>2.1622542695590091E-2</c:v>
                </c:pt>
                <c:pt idx="14">
                  <c:v>7.8705074767644753E-2</c:v>
                </c:pt>
                <c:pt idx="15">
                  <c:v>-5.8849993248972526E-2</c:v>
                </c:pt>
                <c:pt idx="16">
                  <c:v>-6.6725266220894336E-2</c:v>
                </c:pt>
                <c:pt idx="17">
                  <c:v>2.3842060825348468E-2</c:v>
                </c:pt>
                <c:pt idx="18">
                  <c:v>6.512000548550971E-2</c:v>
                </c:pt>
                <c:pt idx="19">
                  <c:v>-4.9494804259023466E-2</c:v>
                </c:pt>
                <c:pt idx="20">
                  <c:v>-1.169587366712743E-2</c:v>
                </c:pt>
                <c:pt idx="21">
                  <c:v>0.12767650367743399</c:v>
                </c:pt>
                <c:pt idx="22">
                  <c:v>5.0775399011477484E-2</c:v>
                </c:pt>
                <c:pt idx="23">
                  <c:v>-2.4759643421319283E-2</c:v>
                </c:pt>
                <c:pt idx="24">
                  <c:v>-9.5524295769080253E-2</c:v>
                </c:pt>
                <c:pt idx="25">
                  <c:v>-7.9790333928051571E-2</c:v>
                </c:pt>
                <c:pt idx="26">
                  <c:v>4.0690735267723474E-2</c:v>
                </c:pt>
                <c:pt idx="27">
                  <c:v>3.6405178184495159E-2</c:v>
                </c:pt>
                <c:pt idx="28">
                  <c:v>-1.0510333494330741E-2</c:v>
                </c:pt>
                <c:pt idx="29">
                  <c:v>-3.4392930719073442E-2</c:v>
                </c:pt>
                <c:pt idx="30">
                  <c:v>3.9046633287577654E-3</c:v>
                </c:pt>
                <c:pt idx="31">
                  <c:v>4.010469429671068E-2</c:v>
                </c:pt>
                <c:pt idx="32">
                  <c:v>-1.0916734837590385E-2</c:v>
                </c:pt>
                <c:pt idx="33">
                  <c:v>7.2267856895765356E-2</c:v>
                </c:pt>
                <c:pt idx="34">
                  <c:v>5.347397205252049E-2</c:v>
                </c:pt>
                <c:pt idx="35">
                  <c:v>3.4446659969125257E-2</c:v>
                </c:pt>
                <c:pt idx="36">
                  <c:v>1.122336871539123E-2</c:v>
                </c:pt>
                <c:pt idx="37">
                  <c:v>4.6114181872572532E-2</c:v>
                </c:pt>
                <c:pt idx="38">
                  <c:v>5.5956436300109325E-2</c:v>
                </c:pt>
                <c:pt idx="39">
                  <c:v>6.6007854236515007E-3</c:v>
                </c:pt>
                <c:pt idx="40">
                  <c:v>-2.2563904527867797E-2</c:v>
                </c:pt>
                <c:pt idx="41">
                  <c:v>5.2791101656351536E-2</c:v>
                </c:pt>
                <c:pt idx="42">
                  <c:v>4.3139545846264025E-2</c:v>
                </c:pt>
                <c:pt idx="43">
                  <c:v>-1.3898658824356446E-3</c:v>
                </c:pt>
                <c:pt idx="44">
                  <c:v>5.5193809540929263E-2</c:v>
                </c:pt>
                <c:pt idx="45">
                  <c:v>4.8301212608396399E-2</c:v>
                </c:pt>
                <c:pt idx="46">
                  <c:v>-6.0376730307991561E-3</c:v>
                </c:pt>
                <c:pt idx="47">
                  <c:v>-3.4136562988176418E-2</c:v>
                </c:pt>
                <c:pt idx="48">
                  <c:v>6.0778274705905175E-2</c:v>
                </c:pt>
                <c:pt idx="49">
                  <c:v>-5.8066541611203545E-2</c:v>
                </c:pt>
                <c:pt idx="50">
                  <c:v>-4.5929967893275116E-2</c:v>
                </c:pt>
                <c:pt idx="51">
                  <c:v>6.8789289702556253E-2</c:v>
                </c:pt>
                <c:pt idx="52">
                  <c:v>-0.10781808007960067</c:v>
                </c:pt>
                <c:pt idx="53">
                  <c:v>4.4750409805229763E-2</c:v>
                </c:pt>
                <c:pt idx="54">
                  <c:v>6.6224688545853727E-2</c:v>
                </c:pt>
                <c:pt idx="55">
                  <c:v>-2.9510090096567354E-2</c:v>
                </c:pt>
                <c:pt idx="56">
                  <c:v>4.4518010179910521E-2</c:v>
                </c:pt>
                <c:pt idx="57">
                  <c:v>-4.0171154007858721E-2</c:v>
                </c:pt>
                <c:pt idx="58">
                  <c:v>1.1107092942098697E-2</c:v>
                </c:pt>
                <c:pt idx="59">
                  <c:v>-6.2845594976825472E-2</c:v>
                </c:pt>
                <c:pt idx="60">
                  <c:v>5.4337649381489446E-2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47-42D8-A809-614BCE523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325120"/>
        <c:axId val="591333648"/>
      </c:lineChart>
      <c:catAx>
        <c:axId val="59132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0B050">
                  <a:alpha val="29000"/>
                </a:srgb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rgbClr val="00B050"/>
                    </a:solidFill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92484805253001889"/>
              <c:y val="0.897968174019071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cap="all" spc="120" normalizeH="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1333648"/>
        <c:crosses val="autoZero"/>
        <c:auto val="1"/>
        <c:lblAlgn val="ctr"/>
        <c:lblOffset val="100"/>
        <c:noMultiLvlLbl val="0"/>
      </c:catAx>
      <c:valAx>
        <c:axId val="5913336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132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  <a:latin typeface="Chiller" panose="04020404031007020602" pitchFamily="82" charset="0"/>
              </a:rPr>
              <a:t>AXA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CHARTS!$D$2</c:f>
              <c:strCache>
                <c:ptCount val="1"/>
                <c:pt idx="0">
                  <c:v>AXA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>
              <a:outerShdw blurRad="50800" dist="50800" dir="5400000" algn="ctr" rotWithShape="0">
                <a:srgbClr val="FF0000"/>
              </a:outerShdw>
            </a:effectLst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>
                <a:outerShdw blurRad="50800" dist="50800" dir="5400000" algn="ctr" rotWithShape="0">
                  <a:srgbClr val="FF0000"/>
                </a:outerShdw>
              </a:effectLst>
            </c:spPr>
          </c:marker>
          <c:cat>
            <c:strRef>
              <c:f>CHARTS!$B$3:$B$63</c:f>
              <c:strCache>
                <c:ptCount val="61"/>
                <c:pt idx="0">
                  <c:v>2014-01-01</c:v>
                </c:pt>
                <c:pt idx="1">
                  <c:v>2014-02-01</c:v>
                </c:pt>
                <c:pt idx="2">
                  <c:v>2014-03-01</c:v>
                </c:pt>
                <c:pt idx="3">
                  <c:v>2014-04-01</c:v>
                </c:pt>
                <c:pt idx="4">
                  <c:v>2014-05-01</c:v>
                </c:pt>
                <c:pt idx="5">
                  <c:v>2014-06-01</c:v>
                </c:pt>
                <c:pt idx="6">
                  <c:v>2014-07-01</c:v>
                </c:pt>
                <c:pt idx="7">
                  <c:v>2014-08-01</c:v>
                </c:pt>
                <c:pt idx="8">
                  <c:v>2014-09-01</c:v>
                </c:pt>
                <c:pt idx="9">
                  <c:v>2014-10-01</c:v>
                </c:pt>
                <c:pt idx="10">
                  <c:v>2014-11-01</c:v>
                </c:pt>
                <c:pt idx="11">
                  <c:v>2014-12-01</c:v>
                </c:pt>
                <c:pt idx="12">
                  <c:v>2015-01-01</c:v>
                </c:pt>
                <c:pt idx="13">
                  <c:v>2015-02-01</c:v>
                </c:pt>
                <c:pt idx="14">
                  <c:v>2015-03-01</c:v>
                </c:pt>
                <c:pt idx="15">
                  <c:v>2015-04-01</c:v>
                </c:pt>
                <c:pt idx="16">
                  <c:v>2015-05-01</c:v>
                </c:pt>
                <c:pt idx="17">
                  <c:v>2015-06-01</c:v>
                </c:pt>
                <c:pt idx="18">
                  <c:v>2015-07-01</c:v>
                </c:pt>
                <c:pt idx="19">
                  <c:v>2015-08-01</c:v>
                </c:pt>
                <c:pt idx="20">
                  <c:v>2015-09-01</c:v>
                </c:pt>
                <c:pt idx="21">
                  <c:v>2015-10-01</c:v>
                </c:pt>
                <c:pt idx="22">
                  <c:v>2015-11-01</c:v>
                </c:pt>
                <c:pt idx="23">
                  <c:v>2015-12-01</c:v>
                </c:pt>
                <c:pt idx="24">
                  <c:v>2016-01-01</c:v>
                </c:pt>
                <c:pt idx="25">
                  <c:v>2016-02-01</c:v>
                </c:pt>
                <c:pt idx="26">
                  <c:v>2016-03-01</c:v>
                </c:pt>
                <c:pt idx="27">
                  <c:v>2016-04-01</c:v>
                </c:pt>
                <c:pt idx="28">
                  <c:v>2016-05-01</c:v>
                </c:pt>
                <c:pt idx="29">
                  <c:v>2016-06-01</c:v>
                </c:pt>
                <c:pt idx="30">
                  <c:v>2016-07-01</c:v>
                </c:pt>
                <c:pt idx="31">
                  <c:v>2016-08-01</c:v>
                </c:pt>
                <c:pt idx="32">
                  <c:v>2016-09-01</c:v>
                </c:pt>
                <c:pt idx="33">
                  <c:v>2016-10-01</c:v>
                </c:pt>
                <c:pt idx="34">
                  <c:v>2016-11-01</c:v>
                </c:pt>
                <c:pt idx="35">
                  <c:v>2016-12-01</c:v>
                </c:pt>
                <c:pt idx="36">
                  <c:v>2017-01-01</c:v>
                </c:pt>
                <c:pt idx="37">
                  <c:v>2017-02-01</c:v>
                </c:pt>
                <c:pt idx="38">
                  <c:v>2017-03-01</c:v>
                </c:pt>
                <c:pt idx="39">
                  <c:v>2017-04-01</c:v>
                </c:pt>
                <c:pt idx="40">
                  <c:v>2017-05-01</c:v>
                </c:pt>
                <c:pt idx="41">
                  <c:v>2017-06-01</c:v>
                </c:pt>
                <c:pt idx="42">
                  <c:v>2017-07-01</c:v>
                </c:pt>
                <c:pt idx="43">
                  <c:v>2017-08-01</c:v>
                </c:pt>
                <c:pt idx="44">
                  <c:v>2017-09-01</c:v>
                </c:pt>
                <c:pt idx="45">
                  <c:v>2017-10-01</c:v>
                </c:pt>
                <c:pt idx="46">
                  <c:v>2017-11-01</c:v>
                </c:pt>
                <c:pt idx="47">
                  <c:v>2017-12-01</c:v>
                </c:pt>
                <c:pt idx="48">
                  <c:v>2018-01-01</c:v>
                </c:pt>
                <c:pt idx="49">
                  <c:v>2018-02-01</c:v>
                </c:pt>
                <c:pt idx="50">
                  <c:v>2018-03-01</c:v>
                </c:pt>
                <c:pt idx="51">
                  <c:v>2018-04-01</c:v>
                </c:pt>
                <c:pt idx="52">
                  <c:v>2018-05-01</c:v>
                </c:pt>
                <c:pt idx="53">
                  <c:v>2018-06-01</c:v>
                </c:pt>
                <c:pt idx="54">
                  <c:v>2018-07-01</c:v>
                </c:pt>
                <c:pt idx="55">
                  <c:v>2018-08-01</c:v>
                </c:pt>
                <c:pt idx="56">
                  <c:v>2018-09-01</c:v>
                </c:pt>
                <c:pt idx="57">
                  <c:v>2018-10-01</c:v>
                </c:pt>
                <c:pt idx="58">
                  <c:v>2018-11-01</c:v>
                </c:pt>
                <c:pt idx="59">
                  <c:v>2018-12-01</c:v>
                </c:pt>
                <c:pt idx="60">
                  <c:v>2019-01-01</c:v>
                </c:pt>
              </c:strCache>
            </c:strRef>
          </c:cat>
          <c:val>
            <c:numRef>
              <c:f>CHARTS!$D$3:$D$63</c:f>
              <c:numCache>
                <c:formatCode>General</c:formatCode>
                <c:ptCount val="61"/>
                <c:pt idx="1">
                  <c:v>-2.9138299547979685E-2</c:v>
                </c:pt>
                <c:pt idx="2">
                  <c:v>-3.9675806094254355E-3</c:v>
                </c:pt>
                <c:pt idx="3">
                  <c:v>-4.7823125152844778E-3</c:v>
                </c:pt>
                <c:pt idx="4">
                  <c:v>-3.6061820504848671E-2</c:v>
                </c:pt>
                <c:pt idx="5">
                  <c:v>7.2625928513512308E-3</c:v>
                </c:pt>
                <c:pt idx="6">
                  <c:v>-1.5298168110717264E-2</c:v>
                </c:pt>
                <c:pt idx="7">
                  <c:v>9.2184958273189996E-2</c:v>
                </c:pt>
                <c:pt idx="8">
                  <c:v>3.4414297165640928E-2</c:v>
                </c:pt>
                <c:pt idx="9">
                  <c:v>-5.8033229126156195E-2</c:v>
                </c:pt>
                <c:pt idx="10">
                  <c:v>5.3151981149948235E-2</c:v>
                </c:pt>
                <c:pt idx="11">
                  <c:v>-1.087519120141712E-2</c:v>
                </c:pt>
                <c:pt idx="12">
                  <c:v>8.242301330882762E-2</c:v>
                </c:pt>
                <c:pt idx="13">
                  <c:v>8.4330590233328021E-2</c:v>
                </c:pt>
                <c:pt idx="14">
                  <c:v>3.3159361051644826E-2</c:v>
                </c:pt>
                <c:pt idx="15">
                  <c:v>-3.6470301982968349E-2</c:v>
                </c:pt>
                <c:pt idx="16">
                  <c:v>1.3178237549785844E-2</c:v>
                </c:pt>
                <c:pt idx="17">
                  <c:v>2.8848969619537142E-2</c:v>
                </c:pt>
                <c:pt idx="18">
                  <c:v>5.8777364925187453E-2</c:v>
                </c:pt>
                <c:pt idx="19">
                  <c:v>-6.565032440029378E-2</c:v>
                </c:pt>
                <c:pt idx="20">
                  <c:v>-3.8091159816643169E-2</c:v>
                </c:pt>
                <c:pt idx="21">
                  <c:v>0.11719228995496762</c:v>
                </c:pt>
                <c:pt idx="22">
                  <c:v>5.1478325500632902E-2</c:v>
                </c:pt>
                <c:pt idx="23">
                  <c:v>-1.4949299249674532E-2</c:v>
                </c:pt>
                <c:pt idx="24">
                  <c:v>-0.10258954751734242</c:v>
                </c:pt>
                <c:pt idx="25">
                  <c:v>-0.11506964629602895</c:v>
                </c:pt>
                <c:pt idx="26">
                  <c:v>1.927618047268935E-2</c:v>
                </c:pt>
                <c:pt idx="27">
                  <c:v>6.2073421675943881E-2</c:v>
                </c:pt>
                <c:pt idx="28">
                  <c:v>2.5340415815807874E-2</c:v>
                </c:pt>
                <c:pt idx="29">
                  <c:v>-0.18542818312325282</c:v>
                </c:pt>
                <c:pt idx="30">
                  <c:v>2.3589183721399915E-2</c:v>
                </c:pt>
                <c:pt idx="31">
                  <c:v>3.185159404846151E-2</c:v>
                </c:pt>
                <c:pt idx="32">
                  <c:v>6.3558435933309893E-3</c:v>
                </c:pt>
                <c:pt idx="33">
                  <c:v>8.0854772111588702E-2</c:v>
                </c:pt>
                <c:pt idx="34">
                  <c:v>7.931185808277065E-2</c:v>
                </c:pt>
                <c:pt idx="35">
                  <c:v>7.5985926027500664E-2</c:v>
                </c:pt>
                <c:pt idx="36">
                  <c:v>-5.418292256557234E-2</c:v>
                </c:pt>
                <c:pt idx="37">
                  <c:v>-2.0005061243618855E-2</c:v>
                </c:pt>
                <c:pt idx="38">
                  <c:v>8.5382048525241991E-2</c:v>
                </c:pt>
                <c:pt idx="39">
                  <c:v>1.0458564049334906E-2</c:v>
                </c:pt>
                <c:pt idx="40">
                  <c:v>-3.191988392009544E-2</c:v>
                </c:pt>
                <c:pt idx="41">
                  <c:v>5.4810433556706867E-2</c:v>
                </c:pt>
                <c:pt idx="42">
                  <c:v>4.1306028484861257E-2</c:v>
                </c:pt>
                <c:pt idx="43">
                  <c:v>-2.371639865677377E-2</c:v>
                </c:pt>
                <c:pt idx="44">
                  <c:v>4.8643592614788782E-2</c:v>
                </c:pt>
                <c:pt idx="45">
                  <c:v>1.31989228900479E-2</c:v>
                </c:pt>
                <c:pt idx="46">
                  <c:v>-3.2333497076175596E-2</c:v>
                </c:pt>
                <c:pt idx="47">
                  <c:v>-1.484781456012727E-2</c:v>
                </c:pt>
                <c:pt idx="48">
                  <c:v>6.8736721091093203E-2</c:v>
                </c:pt>
                <c:pt idx="49">
                  <c:v>-2.425855192698205E-2</c:v>
                </c:pt>
                <c:pt idx="50">
                  <c:v>-0.18000412482988229</c:v>
                </c:pt>
                <c:pt idx="51">
                  <c:v>9.3625266310516486E-2</c:v>
                </c:pt>
                <c:pt idx="52">
                  <c:v>-0.10643837900372792</c:v>
                </c:pt>
                <c:pt idx="53">
                  <c:v>3.9644871504529715E-2</c:v>
                </c:pt>
                <c:pt idx="54">
                  <c:v>2.7456816650502987E-2</c:v>
                </c:pt>
                <c:pt idx="55">
                  <c:v>6.6906724289217514E-3</c:v>
                </c:pt>
                <c:pt idx="56">
                  <c:v>6.2610739656282541E-2</c:v>
                </c:pt>
                <c:pt idx="57">
                  <c:v>-4.4608825414241535E-2</c:v>
                </c:pt>
                <c:pt idx="58">
                  <c:v>-2.8635568306976819E-2</c:v>
                </c:pt>
                <c:pt idx="59">
                  <c:v>-0.13181315649654357</c:v>
                </c:pt>
                <c:pt idx="60">
                  <c:v>7.0970783836127024E-2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42-43B3-99FB-3436A38C7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150480"/>
        <c:axId val="587156056"/>
      </c:lineChart>
      <c:catAx>
        <c:axId val="58715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0B050">
                  <a:alpha val="30000"/>
                </a:srgb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rgbClr val="00B050"/>
                    </a:solidFill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922639228155406"/>
              <c:y val="0.90099054955591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cap="all" spc="120" normalizeH="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7156056"/>
        <c:crosses val="autoZero"/>
        <c:auto val="1"/>
        <c:lblAlgn val="ctr"/>
        <c:lblOffset val="100"/>
        <c:noMultiLvlLbl val="0"/>
      </c:catAx>
      <c:valAx>
        <c:axId val="5871560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715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95000"/>
        <a:lumOff val="5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  <a:latin typeface="Chiller" panose="04020404031007020602" pitchFamily="82" charset="0"/>
              </a:rPr>
              <a:t>MUNICH RE</a:t>
            </a:r>
          </a:p>
        </c:rich>
      </c:tx>
      <c:layout>
        <c:manualLayout>
          <c:xMode val="edge"/>
          <c:yMode val="edge"/>
          <c:x val="0.39839954147845902"/>
          <c:y val="3.2407537584395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CHARTS!$E$1</c:f>
              <c:strCache>
                <c:ptCount val="1"/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>
              <a:outerShdw blurRad="50800" dist="50800" dir="5400000" algn="ctr" rotWithShape="0">
                <a:srgbClr val="FF0000"/>
              </a:outerShdw>
            </a:effectLst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>
                <a:outerShdw blurRad="50800" dist="50800" dir="5400000" algn="ctr" rotWithShape="0">
                  <a:srgbClr val="FF0000"/>
                </a:outerShdw>
              </a:effectLst>
            </c:spPr>
          </c:marker>
          <c:cat>
            <c:strRef>
              <c:f>CHARTS!$B$2:$B$63</c:f>
              <c:strCache>
                <c:ptCount val="62"/>
                <c:pt idx="0">
                  <c:v>YY/MM/DD</c:v>
                </c:pt>
                <c:pt idx="1">
                  <c:v>2014-01-01</c:v>
                </c:pt>
                <c:pt idx="2">
                  <c:v>2014-02-01</c:v>
                </c:pt>
                <c:pt idx="3">
                  <c:v>2014-03-01</c:v>
                </c:pt>
                <c:pt idx="4">
                  <c:v>2014-04-01</c:v>
                </c:pt>
                <c:pt idx="5">
                  <c:v>2014-05-01</c:v>
                </c:pt>
                <c:pt idx="6">
                  <c:v>2014-06-01</c:v>
                </c:pt>
                <c:pt idx="7">
                  <c:v>2014-07-01</c:v>
                </c:pt>
                <c:pt idx="8">
                  <c:v>2014-08-01</c:v>
                </c:pt>
                <c:pt idx="9">
                  <c:v>2014-09-01</c:v>
                </c:pt>
                <c:pt idx="10">
                  <c:v>2014-10-01</c:v>
                </c:pt>
                <c:pt idx="11">
                  <c:v>2014-11-01</c:v>
                </c:pt>
                <c:pt idx="12">
                  <c:v>2014-12-01</c:v>
                </c:pt>
                <c:pt idx="13">
                  <c:v>2015-01-01</c:v>
                </c:pt>
                <c:pt idx="14">
                  <c:v>2015-02-01</c:v>
                </c:pt>
                <c:pt idx="15">
                  <c:v>2015-03-01</c:v>
                </c:pt>
                <c:pt idx="16">
                  <c:v>2015-04-01</c:v>
                </c:pt>
                <c:pt idx="17">
                  <c:v>2015-05-01</c:v>
                </c:pt>
                <c:pt idx="18">
                  <c:v>2015-06-01</c:v>
                </c:pt>
                <c:pt idx="19">
                  <c:v>2015-07-01</c:v>
                </c:pt>
                <c:pt idx="20">
                  <c:v>2015-08-01</c:v>
                </c:pt>
                <c:pt idx="21">
                  <c:v>2015-09-01</c:v>
                </c:pt>
                <c:pt idx="22">
                  <c:v>2015-10-01</c:v>
                </c:pt>
                <c:pt idx="23">
                  <c:v>2015-11-01</c:v>
                </c:pt>
                <c:pt idx="24">
                  <c:v>2015-12-01</c:v>
                </c:pt>
                <c:pt idx="25">
                  <c:v>2016-01-01</c:v>
                </c:pt>
                <c:pt idx="26">
                  <c:v>2016-02-01</c:v>
                </c:pt>
                <c:pt idx="27">
                  <c:v>2016-03-01</c:v>
                </c:pt>
                <c:pt idx="28">
                  <c:v>2016-04-01</c:v>
                </c:pt>
                <c:pt idx="29">
                  <c:v>2016-05-01</c:v>
                </c:pt>
                <c:pt idx="30">
                  <c:v>2016-06-01</c:v>
                </c:pt>
                <c:pt idx="31">
                  <c:v>2016-07-01</c:v>
                </c:pt>
                <c:pt idx="32">
                  <c:v>2016-08-01</c:v>
                </c:pt>
                <c:pt idx="33">
                  <c:v>2016-09-01</c:v>
                </c:pt>
                <c:pt idx="34">
                  <c:v>2016-10-01</c:v>
                </c:pt>
                <c:pt idx="35">
                  <c:v>2016-11-01</c:v>
                </c:pt>
                <c:pt idx="36">
                  <c:v>2016-12-01</c:v>
                </c:pt>
                <c:pt idx="37">
                  <c:v>2017-01-01</c:v>
                </c:pt>
                <c:pt idx="38">
                  <c:v>2017-02-01</c:v>
                </c:pt>
                <c:pt idx="39">
                  <c:v>2017-03-01</c:v>
                </c:pt>
                <c:pt idx="40">
                  <c:v>2017-04-01</c:v>
                </c:pt>
                <c:pt idx="41">
                  <c:v>2017-05-01</c:v>
                </c:pt>
                <c:pt idx="42">
                  <c:v>2017-06-01</c:v>
                </c:pt>
                <c:pt idx="43">
                  <c:v>2017-07-01</c:v>
                </c:pt>
                <c:pt idx="44">
                  <c:v>2017-08-01</c:v>
                </c:pt>
                <c:pt idx="45">
                  <c:v>2017-09-01</c:v>
                </c:pt>
                <c:pt idx="46">
                  <c:v>2017-10-01</c:v>
                </c:pt>
                <c:pt idx="47">
                  <c:v>2017-11-01</c:v>
                </c:pt>
                <c:pt idx="48">
                  <c:v>2017-12-01</c:v>
                </c:pt>
                <c:pt idx="49">
                  <c:v>2018-01-01</c:v>
                </c:pt>
                <c:pt idx="50">
                  <c:v>2018-02-01</c:v>
                </c:pt>
                <c:pt idx="51">
                  <c:v>2018-03-01</c:v>
                </c:pt>
                <c:pt idx="52">
                  <c:v>2018-04-01</c:v>
                </c:pt>
                <c:pt idx="53">
                  <c:v>2018-05-01</c:v>
                </c:pt>
                <c:pt idx="54">
                  <c:v>2018-06-01</c:v>
                </c:pt>
                <c:pt idx="55">
                  <c:v>2018-07-01</c:v>
                </c:pt>
                <c:pt idx="56">
                  <c:v>2018-08-01</c:v>
                </c:pt>
                <c:pt idx="57">
                  <c:v>2018-09-01</c:v>
                </c:pt>
                <c:pt idx="58">
                  <c:v>2018-10-01</c:v>
                </c:pt>
                <c:pt idx="59">
                  <c:v>2018-11-01</c:v>
                </c:pt>
                <c:pt idx="60">
                  <c:v>2018-12-01</c:v>
                </c:pt>
                <c:pt idx="61">
                  <c:v>2019-01-01</c:v>
                </c:pt>
              </c:strCache>
            </c:strRef>
          </c:cat>
          <c:val>
            <c:numRef>
              <c:f>CHARTS!$E$2:$E$63</c:f>
              <c:numCache>
                <c:formatCode>General</c:formatCode>
                <c:ptCount val="62"/>
                <c:pt idx="0">
                  <c:v>0</c:v>
                </c:pt>
                <c:pt idx="2">
                  <c:v>8.1670802208244353E-3</c:v>
                </c:pt>
                <c:pt idx="3">
                  <c:v>5.6018927372445985E-3</c:v>
                </c:pt>
                <c:pt idx="4">
                  <c:v>3.9494948847186651E-3</c:v>
                </c:pt>
                <c:pt idx="5">
                  <c:v>1.3892732373775364E-2</c:v>
                </c:pt>
                <c:pt idx="6">
                  <c:v>1.0445029326255026E-2</c:v>
                </c:pt>
                <c:pt idx="7">
                  <c:v>8.568138810378401E-3</c:v>
                </c:pt>
                <c:pt idx="8">
                  <c:v>1.7320250875802343E-2</c:v>
                </c:pt>
                <c:pt idx="9">
                  <c:v>-6.5900674935524405E-4</c:v>
                </c:pt>
                <c:pt idx="10">
                  <c:v>4.0795415767701741E-3</c:v>
                </c:pt>
                <c:pt idx="11">
                  <c:v>1.4301542795207792E-2</c:v>
                </c:pt>
                <c:pt idx="12">
                  <c:v>7.4397477001003492E-3</c:v>
                </c:pt>
                <c:pt idx="13">
                  <c:v>1.5478846791586356E-2</c:v>
                </c:pt>
                <c:pt idx="14">
                  <c:v>3.2125210608647337E-3</c:v>
                </c:pt>
                <c:pt idx="15">
                  <c:v>7.8607122685405446E-3</c:v>
                </c:pt>
                <c:pt idx="16">
                  <c:v>5.776652905071393E-3</c:v>
                </c:pt>
                <c:pt idx="17">
                  <c:v>-2.5034091747645676E-2</c:v>
                </c:pt>
                <c:pt idx="18">
                  <c:v>-1.7111464535466116E-2</c:v>
                </c:pt>
                <c:pt idx="19">
                  <c:v>9.8342798028656919E-3</c:v>
                </c:pt>
                <c:pt idx="20">
                  <c:v>1.2350951483715916E-3</c:v>
                </c:pt>
                <c:pt idx="21">
                  <c:v>5.6087501773626289E-3</c:v>
                </c:pt>
                <c:pt idx="22">
                  <c:v>1.0194225360477358E-2</c:v>
                </c:pt>
                <c:pt idx="23">
                  <c:v>3.5598272182540865E-3</c:v>
                </c:pt>
                <c:pt idx="24">
                  <c:v>-1.2946432052287175E-2</c:v>
                </c:pt>
                <c:pt idx="25">
                  <c:v>7.7343186454797708E-3</c:v>
                </c:pt>
                <c:pt idx="26">
                  <c:v>1.7140924130553715E-3</c:v>
                </c:pt>
                <c:pt idx="27">
                  <c:v>1.0256139895822014E-3</c:v>
                </c:pt>
                <c:pt idx="28">
                  <c:v>-3.565811124316944E-4</c:v>
                </c:pt>
                <c:pt idx="29">
                  <c:v>4.3327015261156255E-3</c:v>
                </c:pt>
                <c:pt idx="30">
                  <c:v>1.6934019710089492E-2</c:v>
                </c:pt>
                <c:pt idx="31">
                  <c:v>1.1205147226033349E-2</c:v>
                </c:pt>
                <c:pt idx="32">
                  <c:v>8.2432341657380972E-3</c:v>
                </c:pt>
                <c:pt idx="33">
                  <c:v>-2.5028273168819294E-4</c:v>
                </c:pt>
                <c:pt idx="34">
                  <c:v>-2.3397238819422336E-2</c:v>
                </c:pt>
                <c:pt idx="35">
                  <c:v>-9.7001725150142916E-3</c:v>
                </c:pt>
                <c:pt idx="36">
                  <c:v>2.553134974432311E-4</c:v>
                </c:pt>
                <c:pt idx="37">
                  <c:v>-2.8437223159056908E-2</c:v>
                </c:pt>
                <c:pt idx="38">
                  <c:v>1.7323694785695131E-2</c:v>
                </c:pt>
                <c:pt idx="39">
                  <c:v>-1.2338847710400704E-2</c:v>
                </c:pt>
                <c:pt idx="40">
                  <c:v>3.6927678482026149E-4</c:v>
                </c:pt>
                <c:pt idx="41">
                  <c:v>2.3970825535694893E-3</c:v>
                </c:pt>
                <c:pt idx="42">
                  <c:v>-4.0355413747325966E-3</c:v>
                </c:pt>
                <c:pt idx="43">
                  <c:v>-1.4085916662322779E-2</c:v>
                </c:pt>
                <c:pt idx="44">
                  <c:v>2.4481074782724346E-2</c:v>
                </c:pt>
                <c:pt idx="45">
                  <c:v>-1.6775836363780747E-2</c:v>
                </c:pt>
                <c:pt idx="46">
                  <c:v>1.0840039107502092E-2</c:v>
                </c:pt>
                <c:pt idx="47">
                  <c:v>1.0651638750762863E-2</c:v>
                </c:pt>
                <c:pt idx="48">
                  <c:v>-1.4513444401896862E-3</c:v>
                </c:pt>
                <c:pt idx="49">
                  <c:v>-2.5811878521631245E-2</c:v>
                </c:pt>
                <c:pt idx="50">
                  <c:v>-1.7850487889804203E-3</c:v>
                </c:pt>
                <c:pt idx="51">
                  <c:v>2.1230435705883548E-2</c:v>
                </c:pt>
                <c:pt idx="52">
                  <c:v>-8.0156078486928913E-3</c:v>
                </c:pt>
                <c:pt idx="53">
                  <c:v>1.6671639978138225E-2</c:v>
                </c:pt>
                <c:pt idx="54">
                  <c:v>2.9109471014203184E-3</c:v>
                </c:pt>
                <c:pt idx="55">
                  <c:v>-2.7461815383091216E-3</c:v>
                </c:pt>
                <c:pt idx="56">
                  <c:v>1.7665213116677151E-3</c:v>
                </c:pt>
                <c:pt idx="57">
                  <c:v>-7.5647703179529159E-3</c:v>
                </c:pt>
                <c:pt idx="58">
                  <c:v>9.2597527436271178E-3</c:v>
                </c:pt>
                <c:pt idx="59">
                  <c:v>2.2691843610059435E-3</c:v>
                </c:pt>
                <c:pt idx="60">
                  <c:v>1.9836105981701886E-2</c:v>
                </c:pt>
                <c:pt idx="61">
                  <c:v>9.4160794961614478E-3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61-4BD6-BFC2-C556EB478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139656"/>
        <c:axId val="587144248"/>
      </c:lineChart>
      <c:catAx>
        <c:axId val="587139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0B050">
                  <a:alpha val="30000"/>
                </a:srgb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00B050"/>
                    </a:solidFill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92070561370469939"/>
              <c:y val="0.894335710480102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cap="all" spc="120" normalizeH="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7144248"/>
        <c:crosses val="autoZero"/>
        <c:auto val="1"/>
        <c:lblAlgn val="ctr"/>
        <c:lblOffset val="100"/>
        <c:noMultiLvlLbl val="0"/>
      </c:catAx>
      <c:valAx>
        <c:axId val="5871442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713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cap="none" baseline="0">
                <a:solidFill>
                  <a:schemeClr val="lt1">
                    <a:lumMod val="85000"/>
                  </a:schemeClr>
                </a:solidFill>
                <a:latin typeface="Chiller" panose="04020404031007020602" pitchFamily="82" charset="0"/>
                <a:ea typeface="+mn-ea"/>
                <a:cs typeface="+mn-cs"/>
              </a:defRPr>
            </a:pPr>
            <a:r>
              <a:rPr lang="en-US" sz="1600" u="sng">
                <a:solidFill>
                  <a:srgbClr val="00B050"/>
                </a:solidFill>
                <a:latin typeface="Chiller" panose="04020404031007020602" pitchFamily="82" charset="0"/>
              </a:rPr>
              <a:t>EFFIC</a:t>
            </a:r>
            <a:r>
              <a:rPr lang="en-US" sz="1600" u="sng">
                <a:latin typeface="Chiller" panose="04020404031007020602" pitchFamily="82" charset="0"/>
              </a:rPr>
              <a:t>IENT FR</a:t>
            </a:r>
            <a:r>
              <a:rPr lang="en-US" sz="1600" u="sng">
                <a:solidFill>
                  <a:srgbClr val="FF0000"/>
                </a:solidFill>
                <a:latin typeface="Chiller" panose="04020404031007020602" pitchFamily="82" charset="0"/>
              </a:rPr>
              <a:t>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cap="none" baseline="0">
              <a:solidFill>
                <a:schemeClr val="lt1">
                  <a:lumMod val="85000"/>
                </a:schemeClr>
              </a:solidFill>
              <a:latin typeface="Chiller" panose="04020404031007020602" pitchFamily="82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'EFFICIENT FRONTIER'!$G$7</c:f>
              <c:strCache>
                <c:ptCount val="1"/>
                <c:pt idx="0">
                  <c:v>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'EFFICIENT FRONTIER'!$H$9:$H$21</c:f>
              <c:numCache>
                <c:formatCode>General</c:formatCode>
                <c:ptCount val="13"/>
                <c:pt idx="0">
                  <c:v>9.7735000000000002E-2</c:v>
                </c:pt>
                <c:pt idx="1">
                  <c:v>9.8156999999999994E-2</c:v>
                </c:pt>
                <c:pt idx="2">
                  <c:v>9.9174999999999999E-2</c:v>
                </c:pt>
                <c:pt idx="3">
                  <c:v>0.10077</c:v>
                </c:pt>
                <c:pt idx="4">
                  <c:v>0.101564</c:v>
                </c:pt>
                <c:pt idx="5">
                  <c:v>0.10244399999999999</c:v>
                </c:pt>
                <c:pt idx="6">
                  <c:v>0.103408</c:v>
                </c:pt>
                <c:pt idx="7">
                  <c:v>0.10445400000000001</c:v>
                </c:pt>
                <c:pt idx="8">
                  <c:v>0.105812</c:v>
                </c:pt>
                <c:pt idx="9">
                  <c:v>0.10784100000000001</c:v>
                </c:pt>
                <c:pt idx="10">
                  <c:v>0.11050599999999999</c:v>
                </c:pt>
                <c:pt idx="11">
                  <c:v>0.11376500000000001</c:v>
                </c:pt>
                <c:pt idx="12">
                  <c:v>0.11550100000000001</c:v>
                </c:pt>
              </c:numCache>
            </c:numRef>
          </c:xVal>
          <c:yVal>
            <c:numRef>
              <c:f>'EFFICIENT FRONTIER'!$G$9:$G$21</c:f>
              <c:numCache>
                <c:formatCode>General</c:formatCode>
                <c:ptCount val="13"/>
                <c:pt idx="0">
                  <c:v>-8.5963285204537212E-4</c:v>
                </c:pt>
                <c:pt idx="1">
                  <c:v>-3.5963285204537211E-4</c:v>
                </c:pt>
                <c:pt idx="2">
                  <c:v>1.403671479546279E-4</c:v>
                </c:pt>
                <c:pt idx="3">
                  <c:v>6.4036714795462791E-4</c:v>
                </c:pt>
                <c:pt idx="4">
                  <c:v>8.4036714795462789E-4</c:v>
                </c:pt>
                <c:pt idx="5">
                  <c:v>1.0403671479546279E-3</c:v>
                </c:pt>
                <c:pt idx="6">
                  <c:v>1.240367147954628E-3</c:v>
                </c:pt>
                <c:pt idx="7">
                  <c:v>1.4403671479546281E-3</c:v>
                </c:pt>
                <c:pt idx="8">
                  <c:v>1.6403671479546281E-3</c:v>
                </c:pt>
                <c:pt idx="9">
                  <c:v>1.8403671479546282E-3</c:v>
                </c:pt>
                <c:pt idx="10">
                  <c:v>2.0403671479546281E-3</c:v>
                </c:pt>
                <c:pt idx="11">
                  <c:v>2.2403671479546282E-3</c:v>
                </c:pt>
                <c:pt idx="12">
                  <c:v>2.340367147954628E-3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18-4D02-8006-96ED02EAB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228472"/>
        <c:axId val="646226176"/>
      </c:scatterChart>
      <c:valAx>
        <c:axId val="646228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226176"/>
        <c:crosses val="autoZero"/>
        <c:crossBetween val="midCat"/>
      </c:valAx>
      <c:valAx>
        <c:axId val="6462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228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2</xdr:row>
      <xdr:rowOff>152400</xdr:rowOff>
    </xdr:from>
    <xdr:to>
      <xdr:col>11</xdr:col>
      <xdr:colOff>180975</xdr:colOff>
      <xdr:row>16</xdr:row>
      <xdr:rowOff>57150</xdr:rowOff>
    </xdr:to>
    <xdr:sp macro="" textlink="">
      <xdr:nvSpPr>
        <xdr:cNvPr id="2" name="Rettangolo 1">
          <a:extLst>
            <a:ext uri="{FF2B5EF4-FFF2-40B4-BE49-F238E27FC236}">
              <a16:creationId xmlns:a16="http://schemas.microsoft.com/office/drawing/2014/main" id="{0EF517BA-3920-2105-5026-AD9678D5003B}"/>
            </a:ext>
          </a:extLst>
        </xdr:cNvPr>
        <xdr:cNvSpPr/>
      </xdr:nvSpPr>
      <xdr:spPr>
        <a:xfrm>
          <a:off x="6915150" y="533400"/>
          <a:ext cx="2724150" cy="2628900"/>
        </a:xfrm>
        <a:prstGeom prst="rect">
          <a:avLst/>
        </a:prstGeom>
        <a:noFill/>
        <a:ln>
          <a:solidFill>
            <a:srgbClr val="FF0000"/>
          </a:solidFill>
        </a:ln>
        <a:effectLst>
          <a:outerShdw blurRad="50800" dist="50800" dir="5400000" algn="ctr" rotWithShape="0">
            <a:srgbClr val="00B05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190500</xdr:colOff>
      <xdr:row>1</xdr:row>
      <xdr:rowOff>133350</xdr:rowOff>
    </xdr:from>
    <xdr:to>
      <xdr:col>4</xdr:col>
      <xdr:colOff>1123950</xdr:colOff>
      <xdr:row>64</xdr:row>
      <xdr:rowOff>28575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8122D6C-952F-410D-AF55-5F886D0DF64D}"/>
            </a:ext>
          </a:extLst>
        </xdr:cNvPr>
        <xdr:cNvSpPr/>
      </xdr:nvSpPr>
      <xdr:spPr>
        <a:xfrm>
          <a:off x="1057275" y="323850"/>
          <a:ext cx="4524375" cy="11963400"/>
        </a:xfrm>
        <a:prstGeom prst="rect">
          <a:avLst/>
        </a:prstGeom>
        <a:noFill/>
        <a:ln>
          <a:solidFill>
            <a:srgbClr val="00B050"/>
          </a:solidFill>
        </a:ln>
        <a:effectLst>
          <a:outerShdw blurRad="50800" dist="50800" dir="5400000" algn="ctr" rotWithShape="0">
            <a:srgbClr val="FF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12</xdr:row>
      <xdr:rowOff>104775</xdr:rowOff>
    </xdr:from>
    <xdr:to>
      <xdr:col>5</xdr:col>
      <xdr:colOff>371475</xdr:colOff>
      <xdr:row>14</xdr:row>
      <xdr:rowOff>133350</xdr:rowOff>
    </xdr:to>
    <xdr:sp macro="" textlink="">
      <xdr:nvSpPr>
        <xdr:cNvPr id="2" name="Freccia a destra 1">
          <a:extLst>
            <a:ext uri="{FF2B5EF4-FFF2-40B4-BE49-F238E27FC236}">
              <a16:creationId xmlns:a16="http://schemas.microsoft.com/office/drawing/2014/main" id="{603E7F41-2EB2-CE32-F6DB-C3705F495E5A}"/>
            </a:ext>
          </a:extLst>
        </xdr:cNvPr>
        <xdr:cNvSpPr/>
      </xdr:nvSpPr>
      <xdr:spPr>
        <a:xfrm>
          <a:off x="4467225" y="2466975"/>
          <a:ext cx="1038225" cy="409575"/>
        </a:xfrm>
        <a:prstGeom prst="rightArrow">
          <a:avLst/>
        </a:prstGeom>
        <a:solidFill>
          <a:schemeClr val="tx1"/>
        </a:solidFill>
        <a:ln>
          <a:solidFill>
            <a:srgbClr val="00B050"/>
          </a:solidFill>
        </a:ln>
        <a:effectLst>
          <a:outerShdw blurRad="50800" dist="50800" dir="600000" algn="ctr" rotWithShape="0">
            <a:srgbClr val="FF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12</xdr:col>
      <xdr:colOff>85725</xdr:colOff>
      <xdr:row>2</xdr:row>
      <xdr:rowOff>123825</xdr:rowOff>
    </xdr:from>
    <xdr:to>
      <xdr:col>16</xdr:col>
      <xdr:colOff>123825</xdr:colOff>
      <xdr:row>11</xdr:row>
      <xdr:rowOff>47625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5500B67B-5282-65C8-FFEE-F64035C18C5A}"/>
            </a:ext>
          </a:extLst>
        </xdr:cNvPr>
        <xdr:cNvSpPr/>
      </xdr:nvSpPr>
      <xdr:spPr>
        <a:xfrm>
          <a:off x="11515725" y="504825"/>
          <a:ext cx="2781300" cy="1714500"/>
        </a:xfrm>
        <a:prstGeom prst="rect">
          <a:avLst/>
        </a:prstGeom>
        <a:noFill/>
        <a:ln>
          <a:solidFill>
            <a:srgbClr val="00B050"/>
          </a:solidFill>
        </a:ln>
        <a:effectLst>
          <a:outerShdw blurRad="50800" dist="50800" dir="5400000" algn="ctr" rotWithShape="0">
            <a:srgbClr val="FF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11</xdr:col>
      <xdr:colOff>590550</xdr:colOff>
      <xdr:row>12</xdr:row>
      <xdr:rowOff>180975</xdr:rowOff>
    </xdr:from>
    <xdr:to>
      <xdr:col>16</xdr:col>
      <xdr:colOff>247650</xdr:colOff>
      <xdr:row>19</xdr:row>
      <xdr:rowOff>66675</xdr:rowOff>
    </xdr:to>
    <xdr:sp macro="" textlink="">
      <xdr:nvSpPr>
        <xdr:cNvPr id="4" name="Rettangolo 3">
          <a:extLst>
            <a:ext uri="{FF2B5EF4-FFF2-40B4-BE49-F238E27FC236}">
              <a16:creationId xmlns:a16="http://schemas.microsoft.com/office/drawing/2014/main" id="{1938A317-F525-198D-53F1-B0F343BE881F}"/>
            </a:ext>
          </a:extLst>
        </xdr:cNvPr>
        <xdr:cNvSpPr/>
      </xdr:nvSpPr>
      <xdr:spPr>
        <a:xfrm>
          <a:off x="10191750" y="2733675"/>
          <a:ext cx="2828925" cy="1219200"/>
        </a:xfrm>
        <a:prstGeom prst="rect">
          <a:avLst/>
        </a:prstGeom>
        <a:noFill/>
        <a:ln>
          <a:solidFill>
            <a:srgbClr val="FF0000"/>
          </a:solidFill>
        </a:ln>
        <a:effectLst>
          <a:outerShdw blurRad="50800" dir="5400000" algn="ctr" rotWithShape="0">
            <a:srgbClr val="00B05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76200</xdr:colOff>
      <xdr:row>2</xdr:row>
      <xdr:rowOff>161925</xdr:rowOff>
    </xdr:from>
    <xdr:to>
      <xdr:col>3</xdr:col>
      <xdr:colOff>1095375</xdr:colOff>
      <xdr:row>65</xdr:row>
      <xdr:rowOff>47625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316A1305-E40B-4D68-8EDC-274DC4F5FE7C}"/>
            </a:ext>
          </a:extLst>
        </xdr:cNvPr>
        <xdr:cNvSpPr/>
      </xdr:nvSpPr>
      <xdr:spPr>
        <a:xfrm>
          <a:off x="76200" y="542925"/>
          <a:ext cx="3895725" cy="11972925"/>
        </a:xfrm>
        <a:prstGeom prst="rect">
          <a:avLst/>
        </a:prstGeom>
        <a:noFill/>
        <a:ln>
          <a:solidFill>
            <a:srgbClr val="00B050"/>
          </a:solidFill>
        </a:ln>
        <a:effectLst>
          <a:outerShdw blurRad="50800" dist="50800" dir="5400000" algn="ctr" rotWithShape="0">
            <a:srgbClr val="FF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219075</xdr:colOff>
      <xdr:row>3</xdr:row>
      <xdr:rowOff>0</xdr:rowOff>
    </xdr:from>
    <xdr:to>
      <xdr:col>8</xdr:col>
      <xdr:colOff>1200150</xdr:colOff>
      <xdr:row>65</xdr:row>
      <xdr:rowOff>19050</xdr:rowOff>
    </xdr:to>
    <xdr:sp macro="" textlink="">
      <xdr:nvSpPr>
        <xdr:cNvPr id="6" name="Rettangolo 5">
          <a:extLst>
            <a:ext uri="{FF2B5EF4-FFF2-40B4-BE49-F238E27FC236}">
              <a16:creationId xmlns:a16="http://schemas.microsoft.com/office/drawing/2014/main" id="{D47F0153-6F8E-4EF4-AD8D-7838A0853FD6}"/>
            </a:ext>
          </a:extLst>
        </xdr:cNvPr>
        <xdr:cNvSpPr/>
      </xdr:nvSpPr>
      <xdr:spPr>
        <a:xfrm>
          <a:off x="5962650" y="581025"/>
          <a:ext cx="3409950" cy="11906250"/>
        </a:xfrm>
        <a:prstGeom prst="rect">
          <a:avLst/>
        </a:prstGeom>
        <a:noFill/>
        <a:ln>
          <a:solidFill>
            <a:srgbClr val="FF0000"/>
          </a:solidFill>
        </a:ln>
        <a:effectLst>
          <a:outerShdw blurRad="50800" dist="50800" dir="5400000" algn="ctr" rotWithShape="0">
            <a:srgbClr val="00B05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19050</xdr:rowOff>
    </xdr:from>
    <xdr:to>
      <xdr:col>14</xdr:col>
      <xdr:colOff>590550</xdr:colOff>
      <xdr:row>17</xdr:row>
      <xdr:rowOff>23812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16531F6-495C-470A-8344-D679E22527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19</xdr:row>
      <xdr:rowOff>0</xdr:rowOff>
    </xdr:from>
    <xdr:to>
      <xdr:col>15</xdr:col>
      <xdr:colOff>28575</xdr:colOff>
      <xdr:row>35</xdr:row>
      <xdr:rowOff>28575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F4FA8B1-04C6-43D6-BA23-1192C7D80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609599</xdr:colOff>
      <xdr:row>37</xdr:row>
      <xdr:rowOff>190499</xdr:rowOff>
    </xdr:from>
    <xdr:to>
      <xdr:col>15</xdr:col>
      <xdr:colOff>9524</xdr:colOff>
      <xdr:row>52</xdr:row>
      <xdr:rowOff>71436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55B41A6-30F7-4C6B-B9EF-656A5861F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714375</xdr:colOff>
      <xdr:row>0</xdr:row>
      <xdr:rowOff>142875</xdr:rowOff>
    </xdr:from>
    <xdr:to>
      <xdr:col>4</xdr:col>
      <xdr:colOff>1266825</xdr:colOff>
      <xdr:row>63</xdr:row>
      <xdr:rowOff>66674</xdr:rowOff>
    </xdr:to>
    <xdr:sp macro="" textlink="">
      <xdr:nvSpPr>
        <xdr:cNvPr id="2" name="Rettangolo 1">
          <a:extLst>
            <a:ext uri="{FF2B5EF4-FFF2-40B4-BE49-F238E27FC236}">
              <a16:creationId xmlns:a16="http://schemas.microsoft.com/office/drawing/2014/main" id="{D5D8C77C-A3B1-404D-8191-5D6490C258B4}"/>
            </a:ext>
          </a:extLst>
        </xdr:cNvPr>
        <xdr:cNvSpPr/>
      </xdr:nvSpPr>
      <xdr:spPr>
        <a:xfrm>
          <a:off x="714375" y="142875"/>
          <a:ext cx="4600575" cy="11982449"/>
        </a:xfrm>
        <a:prstGeom prst="rect">
          <a:avLst/>
        </a:prstGeom>
        <a:noFill/>
        <a:ln>
          <a:solidFill>
            <a:srgbClr val="FF0000"/>
          </a:solidFill>
        </a:ln>
        <a:effectLst>
          <a:outerShdw blurRad="50800" dist="50800" dir="5400000" algn="ctr" rotWithShape="0">
            <a:srgbClr val="00B05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609599</xdr:colOff>
      <xdr:row>0</xdr:row>
      <xdr:rowOff>190499</xdr:rowOff>
    </xdr:from>
    <xdr:to>
      <xdr:col>14</xdr:col>
      <xdr:colOff>581024</xdr:colOff>
      <xdr:row>17</xdr:row>
      <xdr:rowOff>28574</xdr:rowOff>
    </xdr:to>
    <xdr:sp macro="" textlink="">
      <xdr:nvSpPr>
        <xdr:cNvPr id="6" name="Rettangolo 5">
          <a:extLst>
            <a:ext uri="{FF2B5EF4-FFF2-40B4-BE49-F238E27FC236}">
              <a16:creationId xmlns:a16="http://schemas.microsoft.com/office/drawing/2014/main" id="{E6C8B842-9278-4552-9D27-82EF8354672F}"/>
            </a:ext>
          </a:extLst>
        </xdr:cNvPr>
        <xdr:cNvSpPr/>
      </xdr:nvSpPr>
      <xdr:spPr>
        <a:xfrm>
          <a:off x="6219824" y="190499"/>
          <a:ext cx="5457825" cy="3133725"/>
        </a:xfrm>
        <a:prstGeom prst="rect">
          <a:avLst/>
        </a:prstGeom>
        <a:noFill/>
        <a:ln>
          <a:solidFill>
            <a:srgbClr val="00B050"/>
          </a:solidFill>
        </a:ln>
        <a:effectLst>
          <a:outerShdw blurRad="50800" dist="50800" dir="5400000" algn="ctr" rotWithShape="0">
            <a:srgbClr val="FF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590550</xdr:colOff>
      <xdr:row>18</xdr:row>
      <xdr:rowOff>133350</xdr:rowOff>
    </xdr:from>
    <xdr:to>
      <xdr:col>14</xdr:col>
      <xdr:colOff>561975</xdr:colOff>
      <xdr:row>35</xdr:row>
      <xdr:rowOff>28575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9D8E780E-ECC7-44F3-B9EC-C4119B5A4594}"/>
            </a:ext>
          </a:extLst>
        </xdr:cNvPr>
        <xdr:cNvSpPr/>
      </xdr:nvSpPr>
      <xdr:spPr>
        <a:xfrm>
          <a:off x="6200775" y="3619500"/>
          <a:ext cx="5457825" cy="3133725"/>
        </a:xfrm>
        <a:prstGeom prst="rect">
          <a:avLst/>
        </a:prstGeom>
        <a:noFill/>
        <a:ln>
          <a:solidFill>
            <a:srgbClr val="00B050"/>
          </a:solidFill>
        </a:ln>
        <a:effectLst>
          <a:outerShdw blurRad="50800" dist="50800" dir="5400000" algn="ctr" rotWithShape="0">
            <a:srgbClr val="FF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0</xdr:colOff>
      <xdr:row>37</xdr:row>
      <xdr:rowOff>85725</xdr:rowOff>
    </xdr:from>
    <xdr:to>
      <xdr:col>14</xdr:col>
      <xdr:colOff>581025</xdr:colOff>
      <xdr:row>52</xdr:row>
      <xdr:rowOff>57150</xdr:rowOff>
    </xdr:to>
    <xdr:sp macro="" textlink="">
      <xdr:nvSpPr>
        <xdr:cNvPr id="8" name="Rettangolo 7">
          <a:extLst>
            <a:ext uri="{FF2B5EF4-FFF2-40B4-BE49-F238E27FC236}">
              <a16:creationId xmlns:a16="http://schemas.microsoft.com/office/drawing/2014/main" id="{007B094A-A590-421A-8496-DBB166ECCEB3}"/>
            </a:ext>
          </a:extLst>
        </xdr:cNvPr>
        <xdr:cNvSpPr/>
      </xdr:nvSpPr>
      <xdr:spPr>
        <a:xfrm>
          <a:off x="6219825" y="7191375"/>
          <a:ext cx="5457825" cy="2828925"/>
        </a:xfrm>
        <a:prstGeom prst="rect">
          <a:avLst/>
        </a:prstGeom>
        <a:noFill/>
        <a:ln>
          <a:solidFill>
            <a:srgbClr val="00B050"/>
          </a:solidFill>
        </a:ln>
        <a:effectLst>
          <a:outerShdw blurRad="50800" dist="50800" dir="5400000" algn="ctr" rotWithShape="0">
            <a:srgbClr val="FF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1</xdr:row>
      <xdr:rowOff>0</xdr:rowOff>
    </xdr:from>
    <xdr:to>
      <xdr:col>10</xdr:col>
      <xdr:colOff>76200</xdr:colOff>
      <xdr:row>6</xdr:row>
      <xdr:rowOff>28575</xdr:rowOff>
    </xdr:to>
    <xdr:sp macro="" textlink="">
      <xdr:nvSpPr>
        <xdr:cNvPr id="2" name="Rettangolo 1">
          <a:extLst>
            <a:ext uri="{FF2B5EF4-FFF2-40B4-BE49-F238E27FC236}">
              <a16:creationId xmlns:a16="http://schemas.microsoft.com/office/drawing/2014/main" id="{192DF946-8656-7411-36FD-CEA661728AA1}"/>
            </a:ext>
          </a:extLst>
        </xdr:cNvPr>
        <xdr:cNvSpPr/>
      </xdr:nvSpPr>
      <xdr:spPr>
        <a:xfrm>
          <a:off x="6667500" y="190500"/>
          <a:ext cx="2619375" cy="1038225"/>
        </a:xfrm>
        <a:prstGeom prst="rect">
          <a:avLst/>
        </a:prstGeom>
        <a:noFill/>
        <a:ln>
          <a:solidFill>
            <a:srgbClr val="FF0000"/>
          </a:solidFill>
        </a:ln>
        <a:effectLst>
          <a:outerShdw blurRad="50800" dist="50800" dir="5400000" algn="ctr" rotWithShape="0">
            <a:srgbClr val="00B05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657225</xdr:colOff>
      <xdr:row>7</xdr:row>
      <xdr:rowOff>19050</xdr:rowOff>
    </xdr:from>
    <xdr:to>
      <xdr:col>10</xdr:col>
      <xdr:colOff>66675</xdr:colOff>
      <xdr:row>12</xdr:row>
      <xdr:rowOff>47625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072E0BBE-B3DC-420A-AFB2-002BF51A52FB}"/>
            </a:ext>
          </a:extLst>
        </xdr:cNvPr>
        <xdr:cNvSpPr/>
      </xdr:nvSpPr>
      <xdr:spPr>
        <a:xfrm>
          <a:off x="6657975" y="1409700"/>
          <a:ext cx="2619375" cy="1038225"/>
        </a:xfrm>
        <a:prstGeom prst="rect">
          <a:avLst/>
        </a:prstGeom>
        <a:noFill/>
        <a:ln>
          <a:solidFill>
            <a:srgbClr val="00B050"/>
          </a:solidFill>
        </a:ln>
        <a:effectLst>
          <a:outerShdw blurRad="50800" dist="50800" dir="5400000" algn="ctr" rotWithShape="0">
            <a:srgbClr val="FF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11</xdr:col>
      <xdr:colOff>571500</xdr:colOff>
      <xdr:row>0</xdr:row>
      <xdr:rowOff>180975</xdr:rowOff>
    </xdr:from>
    <xdr:to>
      <xdr:col>17</xdr:col>
      <xdr:colOff>104775</xdr:colOff>
      <xdr:row>6</xdr:row>
      <xdr:rowOff>19050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45DE7862-21A4-45EA-8FA5-D7599FCD9466}"/>
            </a:ext>
          </a:extLst>
        </xdr:cNvPr>
        <xdr:cNvSpPr/>
      </xdr:nvSpPr>
      <xdr:spPr>
        <a:xfrm>
          <a:off x="10391775" y="180975"/>
          <a:ext cx="3267075" cy="1038225"/>
        </a:xfrm>
        <a:prstGeom prst="rect">
          <a:avLst/>
        </a:prstGeom>
        <a:noFill/>
        <a:ln>
          <a:solidFill>
            <a:srgbClr val="00B050"/>
          </a:solidFill>
        </a:ln>
        <a:effectLst>
          <a:outerShdw blurRad="50800" dist="50800" dir="5400000" algn="ctr" rotWithShape="0">
            <a:srgbClr val="FF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12</xdr:col>
      <xdr:colOff>504825</xdr:colOff>
      <xdr:row>6</xdr:row>
      <xdr:rowOff>133350</xdr:rowOff>
    </xdr:from>
    <xdr:to>
      <xdr:col>16</xdr:col>
      <xdr:colOff>85724</xdr:colOff>
      <xdr:row>14</xdr:row>
      <xdr:rowOff>57150</xdr:rowOff>
    </xdr:to>
    <xdr:sp macro="" textlink="">
      <xdr:nvSpPr>
        <xdr:cNvPr id="6" name="Rettangolo 5">
          <a:extLst>
            <a:ext uri="{FF2B5EF4-FFF2-40B4-BE49-F238E27FC236}">
              <a16:creationId xmlns:a16="http://schemas.microsoft.com/office/drawing/2014/main" id="{18CE9AFD-CA61-442A-B991-6A2D7AC7B328}"/>
            </a:ext>
          </a:extLst>
        </xdr:cNvPr>
        <xdr:cNvSpPr/>
      </xdr:nvSpPr>
      <xdr:spPr>
        <a:xfrm>
          <a:off x="10934700" y="1333500"/>
          <a:ext cx="2095499" cy="1562100"/>
        </a:xfrm>
        <a:prstGeom prst="rect">
          <a:avLst/>
        </a:prstGeom>
        <a:noFill/>
        <a:ln>
          <a:solidFill>
            <a:srgbClr val="FF0000"/>
          </a:solidFill>
        </a:ln>
        <a:effectLst>
          <a:outerShdw blurRad="50800" dist="50800" dir="5400000" algn="ctr" rotWithShape="0">
            <a:srgbClr val="00B05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12</xdr:col>
      <xdr:colOff>28575</xdr:colOff>
      <xdr:row>16</xdr:row>
      <xdr:rowOff>161925</xdr:rowOff>
    </xdr:from>
    <xdr:to>
      <xdr:col>17</xdr:col>
      <xdr:colOff>66674</xdr:colOff>
      <xdr:row>19</xdr:row>
      <xdr:rowOff>47626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0A2376A4-87F4-4343-AB2F-4550A3A5A8D7}"/>
            </a:ext>
          </a:extLst>
        </xdr:cNvPr>
        <xdr:cNvSpPr/>
      </xdr:nvSpPr>
      <xdr:spPr>
        <a:xfrm>
          <a:off x="10458450" y="3381375"/>
          <a:ext cx="3162299" cy="504826"/>
        </a:xfrm>
        <a:prstGeom prst="rect">
          <a:avLst/>
        </a:prstGeom>
        <a:noFill/>
        <a:ln>
          <a:solidFill>
            <a:srgbClr val="00B050"/>
          </a:solidFill>
        </a:ln>
        <a:effectLst>
          <a:outerShdw blurRad="50800" dist="50800" dir="5400000" algn="ctr" rotWithShape="0">
            <a:srgbClr val="FF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12</xdr:col>
      <xdr:colOff>0</xdr:colOff>
      <xdr:row>22</xdr:row>
      <xdr:rowOff>19051</xdr:rowOff>
    </xdr:from>
    <xdr:to>
      <xdr:col>15</xdr:col>
      <xdr:colOff>190499</xdr:colOff>
      <xdr:row>24</xdr:row>
      <xdr:rowOff>66676</xdr:rowOff>
    </xdr:to>
    <xdr:sp macro="" textlink="">
      <xdr:nvSpPr>
        <xdr:cNvPr id="8" name="Rettangolo 7">
          <a:extLst>
            <a:ext uri="{FF2B5EF4-FFF2-40B4-BE49-F238E27FC236}">
              <a16:creationId xmlns:a16="http://schemas.microsoft.com/office/drawing/2014/main" id="{3D7F8D06-0288-4BBD-A4F7-D09897BDA0F4}"/>
            </a:ext>
          </a:extLst>
        </xdr:cNvPr>
        <xdr:cNvSpPr/>
      </xdr:nvSpPr>
      <xdr:spPr>
        <a:xfrm>
          <a:off x="10429875" y="4429126"/>
          <a:ext cx="2095499" cy="457200"/>
        </a:xfrm>
        <a:prstGeom prst="rect">
          <a:avLst/>
        </a:prstGeom>
        <a:noFill/>
        <a:ln>
          <a:solidFill>
            <a:srgbClr val="FF0000"/>
          </a:solidFill>
        </a:ln>
        <a:effectLst>
          <a:outerShdw blurRad="50800" dist="50800" dir="5400000" algn="ctr" rotWithShape="0">
            <a:srgbClr val="00B05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38100</xdr:colOff>
      <xdr:row>13</xdr:row>
      <xdr:rowOff>9525</xdr:rowOff>
    </xdr:from>
    <xdr:to>
      <xdr:col>9</xdr:col>
      <xdr:colOff>190500</xdr:colOff>
      <xdr:row>15</xdr:row>
      <xdr:rowOff>57150</xdr:rowOff>
    </xdr:to>
    <xdr:sp macro="" textlink="">
      <xdr:nvSpPr>
        <xdr:cNvPr id="9" name="Rettangolo 8">
          <a:extLst>
            <a:ext uri="{FF2B5EF4-FFF2-40B4-BE49-F238E27FC236}">
              <a16:creationId xmlns:a16="http://schemas.microsoft.com/office/drawing/2014/main" id="{EC1BA1F8-119F-4D21-B468-9496ADBA9AA1}"/>
            </a:ext>
          </a:extLst>
        </xdr:cNvPr>
        <xdr:cNvSpPr/>
      </xdr:nvSpPr>
      <xdr:spPr>
        <a:xfrm>
          <a:off x="6038850" y="2628900"/>
          <a:ext cx="2514600" cy="457200"/>
        </a:xfrm>
        <a:prstGeom prst="rect">
          <a:avLst/>
        </a:prstGeom>
        <a:noFill/>
        <a:ln>
          <a:solidFill>
            <a:srgbClr val="FF0000"/>
          </a:solidFill>
        </a:ln>
        <a:effectLst>
          <a:outerShdw blurRad="50800" dist="50800" dir="5400000" algn="ctr" rotWithShape="0">
            <a:srgbClr val="00B05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9525</xdr:colOff>
      <xdr:row>21</xdr:row>
      <xdr:rowOff>152400</xdr:rowOff>
    </xdr:from>
    <xdr:to>
      <xdr:col>9</xdr:col>
      <xdr:colOff>161925</xdr:colOff>
      <xdr:row>24</xdr:row>
      <xdr:rowOff>9525</xdr:rowOff>
    </xdr:to>
    <xdr:sp macro="" textlink="">
      <xdr:nvSpPr>
        <xdr:cNvPr id="10" name="Rettangolo 9">
          <a:extLst>
            <a:ext uri="{FF2B5EF4-FFF2-40B4-BE49-F238E27FC236}">
              <a16:creationId xmlns:a16="http://schemas.microsoft.com/office/drawing/2014/main" id="{386B6E3B-E0C9-492C-A9F7-397BEDF34508}"/>
            </a:ext>
          </a:extLst>
        </xdr:cNvPr>
        <xdr:cNvSpPr/>
      </xdr:nvSpPr>
      <xdr:spPr>
        <a:xfrm>
          <a:off x="6010275" y="4371975"/>
          <a:ext cx="2514600" cy="457200"/>
        </a:xfrm>
        <a:prstGeom prst="rect">
          <a:avLst/>
        </a:prstGeom>
        <a:noFill/>
        <a:ln>
          <a:solidFill>
            <a:srgbClr val="FF0000"/>
          </a:solidFill>
        </a:ln>
        <a:effectLst>
          <a:outerShdw blurRad="50800" dist="50800" dir="5400000" algn="ctr" rotWithShape="0">
            <a:srgbClr val="00B05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57150</xdr:colOff>
      <xdr:row>17</xdr:row>
      <xdr:rowOff>0</xdr:rowOff>
    </xdr:from>
    <xdr:to>
      <xdr:col>9</xdr:col>
      <xdr:colOff>142875</xdr:colOff>
      <xdr:row>19</xdr:row>
      <xdr:rowOff>76201</xdr:rowOff>
    </xdr:to>
    <xdr:sp macro="" textlink="">
      <xdr:nvSpPr>
        <xdr:cNvPr id="11" name="Rettangolo 10">
          <a:extLst>
            <a:ext uri="{FF2B5EF4-FFF2-40B4-BE49-F238E27FC236}">
              <a16:creationId xmlns:a16="http://schemas.microsoft.com/office/drawing/2014/main" id="{311C7687-A4A0-4E7C-A4CC-3DB1B3422B3C}"/>
            </a:ext>
          </a:extLst>
        </xdr:cNvPr>
        <xdr:cNvSpPr/>
      </xdr:nvSpPr>
      <xdr:spPr>
        <a:xfrm>
          <a:off x="6057900" y="3409950"/>
          <a:ext cx="2447925" cy="504826"/>
        </a:xfrm>
        <a:prstGeom prst="rect">
          <a:avLst/>
        </a:prstGeom>
        <a:noFill/>
        <a:ln>
          <a:solidFill>
            <a:srgbClr val="00B050"/>
          </a:solidFill>
        </a:ln>
        <a:effectLst>
          <a:outerShdw blurRad="50800" dist="50800" dir="5400000" algn="ctr" rotWithShape="0">
            <a:srgbClr val="FF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85724</xdr:colOff>
      <xdr:row>0</xdr:row>
      <xdr:rowOff>114299</xdr:rowOff>
    </xdr:from>
    <xdr:to>
      <xdr:col>3</xdr:col>
      <xdr:colOff>1219200</xdr:colOff>
      <xdr:row>63</xdr:row>
      <xdr:rowOff>38099</xdr:rowOff>
    </xdr:to>
    <xdr:sp macro="" textlink="">
      <xdr:nvSpPr>
        <xdr:cNvPr id="12" name="Rettangolo 11">
          <a:extLst>
            <a:ext uri="{FF2B5EF4-FFF2-40B4-BE49-F238E27FC236}">
              <a16:creationId xmlns:a16="http://schemas.microsoft.com/office/drawing/2014/main" id="{437557B4-016D-42BA-94EB-7E7A0AF09188}"/>
            </a:ext>
          </a:extLst>
        </xdr:cNvPr>
        <xdr:cNvSpPr/>
      </xdr:nvSpPr>
      <xdr:spPr>
        <a:xfrm>
          <a:off x="85724" y="114299"/>
          <a:ext cx="4429126" cy="12182475"/>
        </a:xfrm>
        <a:prstGeom prst="rect">
          <a:avLst/>
        </a:prstGeom>
        <a:noFill/>
        <a:ln>
          <a:solidFill>
            <a:srgbClr val="00B050"/>
          </a:solidFill>
        </a:ln>
        <a:effectLst>
          <a:outerShdw blurRad="50800" dist="50800" dir="5400000" algn="ctr" rotWithShape="0">
            <a:srgbClr val="FF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0</xdr:rowOff>
    </xdr:from>
    <xdr:to>
      <xdr:col>15</xdr:col>
      <xdr:colOff>38101</xdr:colOff>
      <xdr:row>18</xdr:row>
      <xdr:rowOff>180975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7020C61B-1182-4FD0-AE0E-60E3FE6C9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457201</xdr:colOff>
      <xdr:row>1</xdr:row>
      <xdr:rowOff>161926</xdr:rowOff>
    </xdr:from>
    <xdr:to>
      <xdr:col>5</xdr:col>
      <xdr:colOff>66676</xdr:colOff>
      <xdr:row>5</xdr:row>
      <xdr:rowOff>38101</xdr:rowOff>
    </xdr:to>
    <xdr:sp macro="" textlink="">
      <xdr:nvSpPr>
        <xdr:cNvPr id="2" name="Rettangolo 1">
          <a:extLst>
            <a:ext uri="{FF2B5EF4-FFF2-40B4-BE49-F238E27FC236}">
              <a16:creationId xmlns:a16="http://schemas.microsoft.com/office/drawing/2014/main" id="{C099D246-03C3-4DFF-945D-0A8DC971A6F8}"/>
            </a:ext>
          </a:extLst>
        </xdr:cNvPr>
        <xdr:cNvSpPr/>
      </xdr:nvSpPr>
      <xdr:spPr>
        <a:xfrm>
          <a:off x="1066801" y="352426"/>
          <a:ext cx="2114550" cy="685800"/>
        </a:xfrm>
        <a:prstGeom prst="rect">
          <a:avLst/>
        </a:prstGeom>
        <a:noFill/>
        <a:ln>
          <a:solidFill>
            <a:srgbClr val="00B050"/>
          </a:solidFill>
        </a:ln>
        <a:effectLst>
          <a:outerShdw blurRad="50800" dist="50800" dir="5400000" algn="ctr" rotWithShape="0">
            <a:srgbClr val="FF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228599</xdr:colOff>
      <xdr:row>5</xdr:row>
      <xdr:rowOff>171449</xdr:rowOff>
    </xdr:from>
    <xdr:to>
      <xdr:col>8</xdr:col>
      <xdr:colOff>95249</xdr:colOff>
      <xdr:row>21</xdr:row>
      <xdr:rowOff>47625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6C7500E0-4C5A-4CA1-92B0-27E626A89FEC}"/>
            </a:ext>
          </a:extLst>
        </xdr:cNvPr>
        <xdr:cNvSpPr/>
      </xdr:nvSpPr>
      <xdr:spPr>
        <a:xfrm>
          <a:off x="3952874" y="1171574"/>
          <a:ext cx="1685925" cy="3019426"/>
        </a:xfrm>
        <a:prstGeom prst="rect">
          <a:avLst/>
        </a:prstGeom>
        <a:noFill/>
        <a:ln>
          <a:solidFill>
            <a:srgbClr val="00B050"/>
          </a:solidFill>
        </a:ln>
        <a:effectLst>
          <a:outerShdw blurRad="50800" dist="50800" dir="5400000" algn="ctr" rotWithShape="0">
            <a:srgbClr val="FF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581026</xdr:colOff>
      <xdr:row>6</xdr:row>
      <xdr:rowOff>228600</xdr:rowOff>
    </xdr:from>
    <xdr:to>
      <xdr:col>4</xdr:col>
      <xdr:colOff>47626</xdr:colOff>
      <xdr:row>10</xdr:row>
      <xdr:rowOff>47625</xdr:rowOff>
    </xdr:to>
    <xdr:sp macro="" textlink="">
      <xdr:nvSpPr>
        <xdr:cNvPr id="4" name="Rettangolo 3">
          <a:extLst>
            <a:ext uri="{FF2B5EF4-FFF2-40B4-BE49-F238E27FC236}">
              <a16:creationId xmlns:a16="http://schemas.microsoft.com/office/drawing/2014/main" id="{620AA426-922C-485D-AF22-E52F5AD88F7E}"/>
            </a:ext>
          </a:extLst>
        </xdr:cNvPr>
        <xdr:cNvSpPr/>
      </xdr:nvSpPr>
      <xdr:spPr>
        <a:xfrm>
          <a:off x="581026" y="1419225"/>
          <a:ext cx="1943100" cy="676275"/>
        </a:xfrm>
        <a:prstGeom prst="rect">
          <a:avLst/>
        </a:prstGeom>
        <a:noFill/>
        <a:ln>
          <a:solidFill>
            <a:srgbClr val="FF0000"/>
          </a:solidFill>
        </a:ln>
        <a:effectLst>
          <a:outerShdw blurRad="50800" dist="50800" dir="5400000" algn="ctr" rotWithShape="0">
            <a:srgbClr val="00B05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933449</xdr:colOff>
      <xdr:row>1</xdr:row>
      <xdr:rowOff>190501</xdr:rowOff>
    </xdr:from>
    <xdr:to>
      <xdr:col>15</xdr:col>
      <xdr:colOff>66675</xdr:colOff>
      <xdr:row>4</xdr:row>
      <xdr:rowOff>66676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296B90BD-EB69-416B-835C-4EEB36C0BEB8}"/>
            </a:ext>
          </a:extLst>
        </xdr:cNvPr>
        <xdr:cNvSpPr/>
      </xdr:nvSpPr>
      <xdr:spPr>
        <a:xfrm>
          <a:off x="4657724" y="381001"/>
          <a:ext cx="6381751" cy="495300"/>
        </a:xfrm>
        <a:prstGeom prst="rect">
          <a:avLst/>
        </a:prstGeom>
        <a:noFill/>
        <a:ln>
          <a:solidFill>
            <a:srgbClr val="FF0000"/>
          </a:solidFill>
        </a:ln>
        <a:effectLst>
          <a:outerShdw blurRad="50800" dist="50800" dir="5400000" algn="ctr" rotWithShape="0">
            <a:srgbClr val="00B05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0</xdr:colOff>
      <xdr:row>5</xdr:row>
      <xdr:rowOff>190499</xdr:rowOff>
    </xdr:from>
    <xdr:to>
      <xdr:col>15</xdr:col>
      <xdr:colOff>38100</xdr:colOff>
      <xdr:row>18</xdr:row>
      <xdr:rowOff>180974</xdr:rowOff>
    </xdr:to>
    <xdr:sp macro="" textlink="">
      <xdr:nvSpPr>
        <xdr:cNvPr id="6" name="Rettangolo 5">
          <a:extLst>
            <a:ext uri="{FF2B5EF4-FFF2-40B4-BE49-F238E27FC236}">
              <a16:creationId xmlns:a16="http://schemas.microsoft.com/office/drawing/2014/main" id="{1600C129-471C-4D54-93F5-5C4051B9A838}"/>
            </a:ext>
          </a:extLst>
        </xdr:cNvPr>
        <xdr:cNvSpPr/>
      </xdr:nvSpPr>
      <xdr:spPr>
        <a:xfrm>
          <a:off x="6067425" y="1190624"/>
          <a:ext cx="4943475" cy="2562225"/>
        </a:xfrm>
        <a:prstGeom prst="rect">
          <a:avLst/>
        </a:prstGeom>
        <a:noFill/>
        <a:ln>
          <a:solidFill>
            <a:srgbClr val="FF0000"/>
          </a:solidFill>
        </a:ln>
        <a:effectLst>
          <a:outerShdw blurRad="50800" dist="50800" dir="5400000" algn="ctr" rotWithShape="0">
            <a:srgbClr val="00B05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485776</xdr:colOff>
      <xdr:row>19</xdr:row>
      <xdr:rowOff>161925</xdr:rowOff>
    </xdr:from>
    <xdr:to>
      <xdr:col>15</xdr:col>
      <xdr:colOff>276226</xdr:colOff>
      <xdr:row>22</xdr:row>
      <xdr:rowOff>38100</xdr:rowOff>
    </xdr:to>
    <xdr:sp macro="" textlink="">
      <xdr:nvSpPr>
        <xdr:cNvPr id="8" name="Rettangolo 7">
          <a:extLst>
            <a:ext uri="{FF2B5EF4-FFF2-40B4-BE49-F238E27FC236}">
              <a16:creationId xmlns:a16="http://schemas.microsoft.com/office/drawing/2014/main" id="{49A8C97E-6248-4AEE-9C1D-EF15D35BA262}"/>
            </a:ext>
          </a:extLst>
        </xdr:cNvPr>
        <xdr:cNvSpPr/>
      </xdr:nvSpPr>
      <xdr:spPr>
        <a:xfrm>
          <a:off x="6029326" y="3924300"/>
          <a:ext cx="5219700" cy="447675"/>
        </a:xfrm>
        <a:prstGeom prst="rect">
          <a:avLst/>
        </a:prstGeom>
        <a:noFill/>
        <a:ln>
          <a:solidFill>
            <a:srgbClr val="FF0000"/>
          </a:solidFill>
        </a:ln>
        <a:effectLst>
          <a:outerShdw blurRad="50800" dist="50800" dir="5400000" algn="ctr" rotWithShape="0">
            <a:srgbClr val="00B05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nance.yahoo.com/quote/ALV.DE/" TargetMode="External"/><Relationship Id="rId2" Type="http://schemas.openxmlformats.org/officeDocument/2006/relationships/hyperlink" Target="https://finance.yahoo.com/quote/CS.PA/" TargetMode="External"/><Relationship Id="rId1" Type="http://schemas.openxmlformats.org/officeDocument/2006/relationships/hyperlink" Target="https://en.wikipedia.org/wiki/EURO_STOXX_50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finance.yahoo.com/quote/MUV2.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Covariance_matri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n.wikipedia.org/wiki/Efficient_front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7537-57B0-4A9D-8427-4BFDAC158276}">
  <sheetPr>
    <tabColor rgb="FF00B050"/>
  </sheetPr>
  <dimension ref="B3:K64"/>
  <sheetViews>
    <sheetView topLeftCell="A47" workbookViewId="0">
      <selection activeCell="F67" sqref="F67"/>
    </sheetView>
  </sheetViews>
  <sheetFormatPr defaultRowHeight="15" x14ac:dyDescent="0.25"/>
  <cols>
    <col min="1" max="1" width="13" style="47" customWidth="1"/>
    <col min="2" max="2" width="16.85546875" style="47" customWidth="1"/>
    <col min="3" max="3" width="17.140625" style="47" customWidth="1"/>
    <col min="4" max="4" width="19.85546875" style="47" customWidth="1"/>
    <col min="5" max="5" width="20.140625" style="47" customWidth="1"/>
    <col min="6" max="7" width="9.140625" style="47" customWidth="1"/>
    <col min="8" max="16384" width="9.140625" style="47"/>
  </cols>
  <sheetData>
    <row r="3" spans="2:11" ht="19.5" x14ac:dyDescent="0.35">
      <c r="B3" s="48" t="s">
        <v>76</v>
      </c>
      <c r="C3" s="49" t="s">
        <v>74</v>
      </c>
      <c r="D3" s="50" t="s">
        <v>61</v>
      </c>
      <c r="E3" s="51" t="s">
        <v>75</v>
      </c>
      <c r="K3" s="54"/>
    </row>
    <row r="4" spans="2:11" x14ac:dyDescent="0.25">
      <c r="B4" s="67">
        <v>41640</v>
      </c>
      <c r="C4" s="68">
        <v>84.436676000000006</v>
      </c>
      <c r="D4" s="69">
        <v>12.723331</v>
      </c>
      <c r="E4" s="70">
        <v>26095.900389999999</v>
      </c>
      <c r="H4" s="61" t="s">
        <v>100</v>
      </c>
      <c r="I4" s="63"/>
      <c r="J4" s="63"/>
      <c r="K4" s="63"/>
    </row>
    <row r="5" spans="2:11" x14ac:dyDescent="0.25">
      <c r="B5" s="71" t="s">
        <v>1</v>
      </c>
      <c r="C5" s="68">
        <v>88.460701</v>
      </c>
      <c r="D5" s="69">
        <v>12.357944</v>
      </c>
      <c r="E5" s="70">
        <v>26309.900389999999</v>
      </c>
      <c r="H5" s="62" t="s">
        <v>104</v>
      </c>
      <c r="I5" s="63"/>
      <c r="J5" s="63"/>
      <c r="K5" s="63"/>
    </row>
    <row r="6" spans="2:11" x14ac:dyDescent="0.25">
      <c r="B6" s="71" t="s">
        <v>2</v>
      </c>
      <c r="C6" s="68">
        <v>83.686417000000006</v>
      </c>
      <c r="D6" s="69">
        <v>12.309010000000001</v>
      </c>
      <c r="E6" s="70">
        <v>26457.699219999999</v>
      </c>
      <c r="H6" s="64" t="s">
        <v>99</v>
      </c>
      <c r="I6" s="63"/>
      <c r="J6" s="63"/>
      <c r="K6" s="63"/>
    </row>
    <row r="7" spans="2:11" x14ac:dyDescent="0.25">
      <c r="B7" s="71" t="s">
        <v>3</v>
      </c>
      <c r="C7" s="68">
        <v>85.152801999999994</v>
      </c>
      <c r="D7" s="69">
        <v>12.250285</v>
      </c>
      <c r="E7" s="70">
        <v>26562.400389999999</v>
      </c>
      <c r="H7" s="52" t="s">
        <v>95</v>
      </c>
    </row>
    <row r="8" spans="2:11" x14ac:dyDescent="0.25">
      <c r="B8" s="71" t="s">
        <v>4</v>
      </c>
      <c r="C8" s="68">
        <v>84.845885999999993</v>
      </c>
      <c r="D8" s="69">
        <v>11.816388</v>
      </c>
      <c r="E8" s="70">
        <v>26934</v>
      </c>
    </row>
    <row r="9" spans="2:11" x14ac:dyDescent="0.25">
      <c r="B9" s="71" t="s">
        <v>5</v>
      </c>
      <c r="C9" s="68">
        <v>86.667350999999996</v>
      </c>
      <c r="D9" s="69">
        <v>11.902518000000001</v>
      </c>
      <c r="E9" s="70">
        <v>27216.800780000001</v>
      </c>
    </row>
    <row r="10" spans="2:11" x14ac:dyDescent="0.25">
      <c r="B10" s="71" t="s">
        <v>6</v>
      </c>
      <c r="C10" s="68">
        <v>88.946205000000006</v>
      </c>
      <c r="D10" s="69">
        <v>11.721817</v>
      </c>
      <c r="E10" s="70">
        <v>27451</v>
      </c>
      <c r="H10" s="61" t="s">
        <v>101</v>
      </c>
      <c r="I10" s="61"/>
      <c r="J10" s="61"/>
    </row>
    <row r="11" spans="2:11" x14ac:dyDescent="0.25">
      <c r="B11" s="71" t="s">
        <v>7</v>
      </c>
      <c r="C11" s="68">
        <v>92.435683999999995</v>
      </c>
      <c r="D11" s="69">
        <v>12.853764999999999</v>
      </c>
      <c r="E11" s="70">
        <v>27930.599610000001</v>
      </c>
      <c r="H11" s="65" t="s">
        <v>102</v>
      </c>
      <c r="I11" s="63"/>
      <c r="J11" s="63"/>
    </row>
    <row r="12" spans="2:11" x14ac:dyDescent="0.25">
      <c r="B12" s="71" t="s">
        <v>8</v>
      </c>
      <c r="C12" s="68">
        <v>91.403091000000003</v>
      </c>
      <c r="D12" s="69">
        <v>13.303818</v>
      </c>
      <c r="E12" s="70">
        <v>27912.199219999999</v>
      </c>
      <c r="H12" s="64" t="s">
        <v>103</v>
      </c>
      <c r="I12" s="63"/>
      <c r="J12" s="63"/>
    </row>
    <row r="13" spans="2:11" x14ac:dyDescent="0.25">
      <c r="B13" s="71" t="s">
        <v>9</v>
      </c>
      <c r="C13" s="68">
        <v>90.228049999999996</v>
      </c>
      <c r="D13" s="69">
        <v>12.55373</v>
      </c>
      <c r="E13" s="70">
        <v>28026.300780000001</v>
      </c>
    </row>
    <row r="14" spans="2:11" x14ac:dyDescent="0.25">
      <c r="B14" s="71" t="s">
        <v>10</v>
      </c>
      <c r="C14" s="68">
        <v>98.595687999999996</v>
      </c>
      <c r="D14" s="69">
        <v>13.239037</v>
      </c>
      <c r="E14" s="70">
        <v>28430</v>
      </c>
      <c r="H14" s="56" t="s">
        <v>97</v>
      </c>
      <c r="I14" s="55"/>
      <c r="J14" s="55"/>
      <c r="K14" s="55"/>
    </row>
    <row r="15" spans="2:11" x14ac:dyDescent="0.25">
      <c r="B15" s="71" t="s">
        <v>11</v>
      </c>
      <c r="C15" s="68">
        <v>97.812340000000006</v>
      </c>
      <c r="D15" s="69">
        <v>13.095840000000001</v>
      </c>
      <c r="E15" s="70">
        <v>28642.300780000001</v>
      </c>
      <c r="H15" s="58" t="s">
        <v>96</v>
      </c>
      <c r="I15" s="57"/>
      <c r="J15" s="57"/>
      <c r="K15" s="57"/>
    </row>
    <row r="16" spans="2:11" x14ac:dyDescent="0.25">
      <c r="B16" s="71" t="s">
        <v>12</v>
      </c>
      <c r="C16" s="68">
        <v>104.257187</v>
      </c>
      <c r="D16" s="69">
        <v>14.220969999999999</v>
      </c>
      <c r="E16" s="70">
        <v>29089.099610000001</v>
      </c>
      <c r="H16" s="60" t="s">
        <v>98</v>
      </c>
      <c r="I16" s="59"/>
      <c r="J16" s="59"/>
      <c r="K16" s="59"/>
    </row>
    <row r="17" spans="2:8" x14ac:dyDescent="0.25">
      <c r="B17" s="71" t="s">
        <v>13</v>
      </c>
      <c r="C17" s="68">
        <v>106.536041</v>
      </c>
      <c r="D17" s="69">
        <v>15.472251999999999</v>
      </c>
      <c r="E17" s="70">
        <v>29182.699219999999</v>
      </c>
    </row>
    <row r="18" spans="2:8" x14ac:dyDescent="0.25">
      <c r="B18" s="71" t="s">
        <v>14</v>
      </c>
      <c r="C18" s="68">
        <v>115.259766</v>
      </c>
      <c r="D18" s="69">
        <v>15.993903</v>
      </c>
      <c r="E18" s="70">
        <v>29413</v>
      </c>
      <c r="H18" s="114" t="s">
        <v>117</v>
      </c>
    </row>
    <row r="19" spans="2:8" x14ac:dyDescent="0.25">
      <c r="B19" s="71" t="s">
        <v>15</v>
      </c>
      <c r="C19" s="68">
        <v>108.672462</v>
      </c>
      <c r="D19" s="69">
        <v>15.421109</v>
      </c>
      <c r="E19" s="70">
        <v>29583.400389999999</v>
      </c>
    </row>
    <row r="20" spans="2:8" x14ac:dyDescent="0.25">
      <c r="B20" s="71" t="s">
        <v>16</v>
      </c>
      <c r="C20" s="68">
        <v>101.65788999999999</v>
      </c>
      <c r="D20" s="69">
        <v>15.625677</v>
      </c>
      <c r="E20" s="70">
        <v>28852</v>
      </c>
    </row>
    <row r="21" spans="2:8" x14ac:dyDescent="0.25">
      <c r="B21" s="71" t="s">
        <v>17</v>
      </c>
      <c r="C21" s="68">
        <v>104.110748</v>
      </c>
      <c r="D21" s="69">
        <v>16.083027000000001</v>
      </c>
      <c r="E21" s="70">
        <v>28362.5</v>
      </c>
      <c r="H21" s="57"/>
    </row>
    <row r="22" spans="2:8" x14ac:dyDescent="0.25">
      <c r="B22" s="71" t="s">
        <v>18</v>
      </c>
      <c r="C22" s="68">
        <v>111.116058</v>
      </c>
      <c r="D22" s="69">
        <v>17.056678999999999</v>
      </c>
      <c r="E22" s="70">
        <v>28642.800780000001</v>
      </c>
      <c r="H22" s="59"/>
    </row>
    <row r="23" spans="2:8" x14ac:dyDescent="0.25">
      <c r="B23" s="71" t="s">
        <v>19</v>
      </c>
      <c r="C23" s="68">
        <v>105.750275</v>
      </c>
      <c r="D23" s="69">
        <v>15.972868</v>
      </c>
      <c r="E23" s="70">
        <v>28678.199219999999</v>
      </c>
    </row>
    <row r="24" spans="2:8" x14ac:dyDescent="0.25">
      <c r="B24" s="71" t="s">
        <v>20</v>
      </c>
      <c r="C24" s="68">
        <v>104.52063800000001</v>
      </c>
      <c r="D24" s="69">
        <v>15.375885</v>
      </c>
      <c r="E24" s="70">
        <v>28839.5</v>
      </c>
    </row>
    <row r="25" spans="2:8" x14ac:dyDescent="0.25">
      <c r="B25" s="71" t="s">
        <v>21</v>
      </c>
      <c r="C25" s="68">
        <v>118.754822</v>
      </c>
      <c r="D25" s="69">
        <v>17.287655000000001</v>
      </c>
      <c r="E25" s="70">
        <v>29135</v>
      </c>
    </row>
    <row r="26" spans="2:8" x14ac:dyDescent="0.25">
      <c r="B26" s="71" t="s">
        <v>22</v>
      </c>
      <c r="C26" s="68">
        <v>124.940353</v>
      </c>
      <c r="D26" s="69">
        <v>18.200899</v>
      </c>
      <c r="E26" s="70">
        <v>29238.900389999999</v>
      </c>
    </row>
    <row r="27" spans="2:8" x14ac:dyDescent="0.25">
      <c r="B27" s="71" t="s">
        <v>23</v>
      </c>
      <c r="C27" s="68">
        <v>121.884857</v>
      </c>
      <c r="D27" s="69">
        <v>17.930831999999999</v>
      </c>
      <c r="E27" s="70">
        <v>28862.800780000001</v>
      </c>
    </row>
    <row r="28" spans="2:8" x14ac:dyDescent="0.25">
      <c r="B28" s="71" t="s">
        <v>24</v>
      </c>
      <c r="C28" s="68">
        <v>110.780693</v>
      </c>
      <c r="D28" s="69">
        <v>16.182528000000001</v>
      </c>
      <c r="E28" s="70">
        <v>29086.900389999999</v>
      </c>
    </row>
    <row r="29" spans="2:8" x14ac:dyDescent="0.25">
      <c r="B29" s="71" t="s">
        <v>25</v>
      </c>
      <c r="C29" s="68">
        <v>102.28491200000001</v>
      </c>
      <c r="D29" s="69">
        <v>14.423553</v>
      </c>
      <c r="E29" s="70">
        <v>29136.800780000001</v>
      </c>
    </row>
    <row r="30" spans="2:8" x14ac:dyDescent="0.25">
      <c r="B30" s="71" t="s">
        <v>26</v>
      </c>
      <c r="C30" s="68">
        <v>106.532799</v>
      </c>
      <c r="D30" s="69">
        <v>14.704281</v>
      </c>
      <c r="E30" s="70">
        <v>29166.699219999999</v>
      </c>
    </row>
    <row r="31" spans="2:8" x14ac:dyDescent="0.25">
      <c r="B31" s="71" t="s">
        <v>27</v>
      </c>
      <c r="C31" s="68">
        <v>110.48260500000001</v>
      </c>
      <c r="D31" s="69">
        <v>15.645949999999999</v>
      </c>
      <c r="E31" s="70">
        <v>29156.300780000001</v>
      </c>
    </row>
    <row r="32" spans="2:8" x14ac:dyDescent="0.25">
      <c r="B32" s="71" t="s">
        <v>28</v>
      </c>
      <c r="C32" s="68">
        <v>109.327477</v>
      </c>
      <c r="D32" s="69">
        <v>16.047491000000001</v>
      </c>
      <c r="E32" s="70">
        <v>29282.900389999999</v>
      </c>
    </row>
    <row r="33" spans="2:5" x14ac:dyDescent="0.25">
      <c r="B33" s="71" t="s">
        <v>29</v>
      </c>
      <c r="C33" s="68">
        <v>105.63131</v>
      </c>
      <c r="D33" s="69">
        <v>13.331429</v>
      </c>
      <c r="E33" s="70">
        <v>29783</v>
      </c>
    </row>
    <row r="34" spans="2:5" x14ac:dyDescent="0.25">
      <c r="B34" s="71" t="s">
        <v>30</v>
      </c>
      <c r="C34" s="68">
        <v>106.044571</v>
      </c>
      <c r="D34" s="69">
        <v>13.649645</v>
      </c>
      <c r="E34" s="70">
        <v>30118.599610000001</v>
      </c>
    </row>
    <row r="35" spans="2:5" x14ac:dyDescent="0.25">
      <c r="B35" s="71" t="s">
        <v>31</v>
      </c>
      <c r="C35" s="68">
        <v>110.383888</v>
      </c>
      <c r="D35" s="69">
        <v>14.091405999999999</v>
      </c>
      <c r="E35" s="70">
        <v>30367.900389999999</v>
      </c>
    </row>
    <row r="36" spans="2:5" x14ac:dyDescent="0.25">
      <c r="B36" s="71" t="s">
        <v>32</v>
      </c>
      <c r="C36" s="68">
        <v>109.18541</v>
      </c>
      <c r="D36" s="69">
        <v>14.181253999999999</v>
      </c>
      <c r="E36" s="70">
        <v>30360.300780000001</v>
      </c>
    </row>
    <row r="37" spans="2:5" x14ac:dyDescent="0.25">
      <c r="B37" s="71" t="s">
        <v>33</v>
      </c>
      <c r="C37" s="68">
        <v>117.368118</v>
      </c>
      <c r="D37" s="69">
        <v>15.375506</v>
      </c>
      <c r="E37" s="70">
        <v>29658.199219999999</v>
      </c>
    </row>
    <row r="38" spans="2:5" x14ac:dyDescent="0.25">
      <c r="B38" s="71" t="s">
        <v>34</v>
      </c>
      <c r="C38" s="68">
        <v>123.815094</v>
      </c>
      <c r="D38" s="69">
        <v>16.644628999999998</v>
      </c>
      <c r="E38" s="70">
        <v>29371.900389999999</v>
      </c>
    </row>
    <row r="39" spans="2:5" x14ac:dyDescent="0.25">
      <c r="B39" s="71" t="s">
        <v>35</v>
      </c>
      <c r="C39" s="68">
        <v>128.15441899999999</v>
      </c>
      <c r="D39" s="69">
        <v>17.958679</v>
      </c>
      <c r="E39" s="70">
        <v>29379.400389999999</v>
      </c>
    </row>
    <row r="40" spans="2:5" x14ac:dyDescent="0.25">
      <c r="B40" s="71" t="s">
        <v>36</v>
      </c>
      <c r="C40" s="68">
        <v>129.60084499999999</v>
      </c>
      <c r="D40" s="69">
        <v>17.011517000000001</v>
      </c>
      <c r="E40" s="70">
        <v>28555.699219999999</v>
      </c>
    </row>
    <row r="41" spans="2:5" x14ac:dyDescent="0.25">
      <c r="B41" s="71" t="s">
        <v>37</v>
      </c>
      <c r="C41" s="68">
        <v>135.71722399999999</v>
      </c>
      <c r="D41" s="69">
        <v>16.674582000000001</v>
      </c>
      <c r="E41" s="70">
        <v>29054.699219999999</v>
      </c>
    </row>
    <row r="42" spans="2:5" x14ac:dyDescent="0.25">
      <c r="B42" s="71" t="s">
        <v>38</v>
      </c>
      <c r="C42" s="68">
        <v>143.52796900000001</v>
      </c>
      <c r="D42" s="69">
        <v>18.160838999999999</v>
      </c>
      <c r="E42" s="70">
        <v>28698.400389999999</v>
      </c>
    </row>
    <row r="43" spans="2:5" x14ac:dyDescent="0.25">
      <c r="B43" s="71" t="s">
        <v>39</v>
      </c>
      <c r="C43" s="68">
        <v>144.4785</v>
      </c>
      <c r="D43" s="69">
        <v>18.351772</v>
      </c>
      <c r="E43" s="70">
        <v>28709</v>
      </c>
    </row>
    <row r="44" spans="2:5" x14ac:dyDescent="0.25">
      <c r="B44" s="71" t="s">
        <v>40</v>
      </c>
      <c r="C44" s="68">
        <v>141.25500500000001</v>
      </c>
      <c r="D44" s="69">
        <v>17.775236</v>
      </c>
      <c r="E44" s="70">
        <v>28777.900389999999</v>
      </c>
    </row>
    <row r="45" spans="2:5" x14ac:dyDescent="0.25">
      <c r="B45" s="71" t="s">
        <v>41</v>
      </c>
      <c r="C45" s="68">
        <v>148.91235399999999</v>
      </c>
      <c r="D45" s="69">
        <v>18.776699000000001</v>
      </c>
      <c r="E45" s="70">
        <v>28662</v>
      </c>
    </row>
    <row r="46" spans="2:5" x14ac:dyDescent="0.25">
      <c r="B46" s="71" t="s">
        <v>42</v>
      </c>
      <c r="C46" s="68">
        <v>155.476944</v>
      </c>
      <c r="D46" s="69">
        <v>19.568531</v>
      </c>
      <c r="E46" s="70">
        <v>28261.099610000001</v>
      </c>
    </row>
    <row r="47" spans="2:5" x14ac:dyDescent="0.25">
      <c r="B47" s="71" t="s">
        <v>43</v>
      </c>
      <c r="C47" s="68">
        <v>155.26100199999999</v>
      </c>
      <c r="D47" s="69">
        <v>19.109895999999999</v>
      </c>
      <c r="E47" s="70">
        <v>28961.5</v>
      </c>
    </row>
    <row r="48" spans="2:5" x14ac:dyDescent="0.25">
      <c r="B48" s="71" t="s">
        <v>44</v>
      </c>
      <c r="C48" s="68">
        <v>164.07135</v>
      </c>
      <c r="D48" s="69">
        <v>20.062449999999998</v>
      </c>
      <c r="E48" s="70">
        <v>28479.699219999999</v>
      </c>
    </row>
    <row r="49" spans="2:5" x14ac:dyDescent="0.25">
      <c r="B49" s="71" t="s">
        <v>45</v>
      </c>
      <c r="C49" s="68">
        <v>172.19070400000001</v>
      </c>
      <c r="D49" s="69">
        <v>20.329008000000002</v>
      </c>
      <c r="E49" s="70">
        <v>28790.099610000001</v>
      </c>
    </row>
    <row r="50" spans="2:5" x14ac:dyDescent="0.25">
      <c r="B50" s="71" t="s">
        <v>46</v>
      </c>
      <c r="C50" s="68">
        <v>171.15420499999999</v>
      </c>
      <c r="D50" s="69">
        <v>19.682213000000001</v>
      </c>
      <c r="E50" s="70">
        <v>29098.400389999999</v>
      </c>
    </row>
    <row r="51" spans="2:5" x14ac:dyDescent="0.25">
      <c r="B51" s="71" t="s">
        <v>47</v>
      </c>
      <c r="C51" s="68">
        <v>165.41018700000001</v>
      </c>
      <c r="D51" s="69">
        <v>19.392133999999999</v>
      </c>
      <c r="E51" s="70">
        <v>29056.199219999999</v>
      </c>
    </row>
    <row r="52" spans="2:5" x14ac:dyDescent="0.25">
      <c r="B52" s="71" t="s">
        <v>48</v>
      </c>
      <c r="C52" s="68">
        <v>175.77533</v>
      </c>
      <c r="D52" s="69">
        <v>20.771965000000002</v>
      </c>
      <c r="E52" s="70">
        <v>28315.800780000001</v>
      </c>
    </row>
    <row r="53" spans="2:5" x14ac:dyDescent="0.25">
      <c r="B53" s="71" t="s">
        <v>49</v>
      </c>
      <c r="C53" s="68">
        <v>165.85934399999999</v>
      </c>
      <c r="D53" s="69">
        <v>20.27413</v>
      </c>
      <c r="E53" s="70">
        <v>28265.300780000001</v>
      </c>
    </row>
    <row r="54" spans="2:5" x14ac:dyDescent="0.25">
      <c r="B54" s="71" t="s">
        <v>50</v>
      </c>
      <c r="C54" s="68">
        <v>158.41372699999999</v>
      </c>
      <c r="D54" s="69">
        <v>16.934307</v>
      </c>
      <c r="E54" s="70">
        <v>28871.800780000001</v>
      </c>
    </row>
    <row r="55" spans="2:5" x14ac:dyDescent="0.25">
      <c r="B55" s="71" t="s">
        <v>51</v>
      </c>
      <c r="C55" s="68">
        <v>169.69444300000001</v>
      </c>
      <c r="D55" s="69">
        <v>18.596378000000001</v>
      </c>
      <c r="E55" s="70">
        <v>28641.300780000001</v>
      </c>
    </row>
    <row r="56" spans="2:5" x14ac:dyDescent="0.25">
      <c r="B56" s="71" t="s">
        <v>52</v>
      </c>
      <c r="C56" s="68">
        <v>152.35012800000001</v>
      </c>
      <c r="D56" s="69">
        <v>16.718710000000002</v>
      </c>
      <c r="E56" s="70">
        <v>29122.800780000001</v>
      </c>
    </row>
    <row r="57" spans="2:5" x14ac:dyDescent="0.25">
      <c r="B57" s="71" t="s">
        <v>53</v>
      </c>
      <c r="C57" s="68">
        <v>159.32270800000001</v>
      </c>
      <c r="D57" s="69">
        <v>17.394835</v>
      </c>
      <c r="E57" s="70">
        <v>29207.699219999999</v>
      </c>
    </row>
    <row r="58" spans="2:5" x14ac:dyDescent="0.25">
      <c r="B58" s="71" t="s">
        <v>54</v>
      </c>
      <c r="C58" s="68">
        <v>170.23101800000001</v>
      </c>
      <c r="D58" s="69">
        <v>17.879059000000002</v>
      </c>
      <c r="E58" s="70">
        <v>29127.599610000001</v>
      </c>
    </row>
    <row r="59" spans="2:5" x14ac:dyDescent="0.25">
      <c r="B59" s="71" t="s">
        <v>55</v>
      </c>
      <c r="C59" s="68">
        <v>165.28088399999999</v>
      </c>
      <c r="D59" s="69">
        <v>17.999082999999999</v>
      </c>
      <c r="E59" s="70">
        <v>29179.099610000001</v>
      </c>
    </row>
    <row r="60" spans="2:5" x14ac:dyDescent="0.25">
      <c r="B60" s="71" t="s">
        <v>56</v>
      </c>
      <c r="C60" s="68">
        <v>172.80509900000001</v>
      </c>
      <c r="D60" s="69">
        <v>19.162046</v>
      </c>
      <c r="E60" s="70">
        <v>28959.199219999999</v>
      </c>
    </row>
    <row r="61" spans="2:5" x14ac:dyDescent="0.25">
      <c r="B61" s="71" t="s">
        <v>57</v>
      </c>
      <c r="C61" s="68">
        <v>166.0009</v>
      </c>
      <c r="D61" s="69">
        <v>18.326035000000001</v>
      </c>
      <c r="E61" s="70">
        <v>29228.599610000001</v>
      </c>
    </row>
    <row r="62" spans="2:5" x14ac:dyDescent="0.25">
      <c r="B62" s="71" t="s">
        <v>58</v>
      </c>
      <c r="C62" s="68">
        <v>167.85496499999999</v>
      </c>
      <c r="D62" s="69">
        <v>17.808700999999999</v>
      </c>
      <c r="E62" s="70">
        <v>29295</v>
      </c>
    </row>
    <row r="63" spans="2:5" x14ac:dyDescent="0.25">
      <c r="B63" s="71" t="s">
        <v>59</v>
      </c>
      <c r="C63" s="68">
        <v>157.630661</v>
      </c>
      <c r="D63" s="69">
        <v>15.609411</v>
      </c>
      <c r="E63" s="70">
        <v>29881.900389999999</v>
      </c>
    </row>
    <row r="64" spans="2:5" ht="15.75" thickBot="1" x14ac:dyDescent="0.3">
      <c r="B64" s="72" t="s">
        <v>60</v>
      </c>
      <c r="C64" s="73">
        <v>166.43292199999999</v>
      </c>
      <c r="D64" s="74">
        <v>16.757480999999999</v>
      </c>
      <c r="E64" s="75">
        <v>30164.599610000001</v>
      </c>
    </row>
  </sheetData>
  <hyperlinks>
    <hyperlink ref="H7" r:id="rId1" xr:uid="{443FA143-8FCE-4F99-A1B1-8F48EA7DAC92}"/>
    <hyperlink ref="H15" r:id="rId2" xr:uid="{5C2F0721-F5EB-451C-A286-647D12E6635E}"/>
    <hyperlink ref="H14" r:id="rId3" xr:uid="{C3EEC86D-BD47-4EF6-AB91-B5C0789889AA}"/>
    <hyperlink ref="H16" r:id="rId4" xr:uid="{46143F17-A69D-4326-9D22-5E92F5CF2693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6950-DFCF-4B0B-84B2-A697510776B6}">
  <sheetPr>
    <tabColor theme="0"/>
  </sheetPr>
  <dimension ref="A2:Q65"/>
  <sheetViews>
    <sheetView topLeftCell="E11" zoomScaleNormal="100" workbookViewId="0">
      <selection activeCell="M21" sqref="M21"/>
    </sheetView>
  </sheetViews>
  <sheetFormatPr defaultRowHeight="15" x14ac:dyDescent="0.25"/>
  <cols>
    <col min="1" max="1" width="12.42578125" style="57" customWidth="1"/>
    <col min="2" max="2" width="16.140625" style="55" customWidth="1"/>
    <col min="3" max="3" width="14.5703125" style="57" customWidth="1"/>
    <col min="4" max="4" width="18.85546875" style="59" customWidth="1"/>
    <col min="5" max="5" width="15" style="47" customWidth="1"/>
    <col min="6" max="6" width="9.140625" style="47"/>
    <col min="7" max="7" width="19.7109375" style="55" customWidth="1"/>
    <col min="8" max="8" width="16.7109375" style="57" customWidth="1"/>
    <col min="9" max="9" width="21.42578125" style="59" customWidth="1"/>
    <col min="10" max="12" width="9.140625" style="47"/>
    <col min="13" max="13" width="11" style="47" customWidth="1"/>
    <col min="14" max="15" width="9.140625" style="47"/>
    <col min="16" max="16" width="11.85546875" style="47" customWidth="1"/>
    <col min="17" max="16384" width="9.140625" style="47"/>
  </cols>
  <sheetData>
    <row r="2" spans="1:17" x14ac:dyDescent="0.25">
      <c r="A2" s="81"/>
      <c r="K2" s="66"/>
    </row>
    <row r="3" spans="1:17" ht="15.75" thickBot="1" x14ac:dyDescent="0.3">
      <c r="K3" s="66"/>
      <c r="L3" s="66"/>
      <c r="M3" s="66"/>
    </row>
    <row r="4" spans="1:17" ht="19.5" x14ac:dyDescent="0.35">
      <c r="A4" s="48" t="s">
        <v>76</v>
      </c>
      <c r="B4" s="49" t="s">
        <v>74</v>
      </c>
      <c r="C4" s="50" t="s">
        <v>61</v>
      </c>
      <c r="D4" s="51" t="s">
        <v>75</v>
      </c>
      <c r="G4" s="49" t="s">
        <v>74</v>
      </c>
      <c r="H4" s="50" t="s">
        <v>61</v>
      </c>
      <c r="I4" s="51" t="s">
        <v>75</v>
      </c>
      <c r="K4" s="100"/>
      <c r="L4" s="101"/>
      <c r="M4" s="101"/>
      <c r="N4" s="76" t="s">
        <v>74</v>
      </c>
      <c r="O4" s="77" t="s">
        <v>61</v>
      </c>
      <c r="P4" s="78" t="s">
        <v>75</v>
      </c>
    </row>
    <row r="5" spans="1:17" x14ac:dyDescent="0.25">
      <c r="A5" s="79" t="s">
        <v>0</v>
      </c>
      <c r="B5" s="82">
        <v>84.436676000000006</v>
      </c>
      <c r="C5" s="84">
        <v>12.723331</v>
      </c>
      <c r="D5" s="86">
        <v>26095.900389999999</v>
      </c>
      <c r="G5" s="88"/>
      <c r="H5" s="90"/>
      <c r="I5" s="92"/>
      <c r="K5" s="117" t="s">
        <v>105</v>
      </c>
      <c r="L5" s="117"/>
      <c r="M5" s="117"/>
      <c r="N5" s="55">
        <f>AVERAGE(G6:G65)</f>
        <v>1.1309841673330252E-2</v>
      </c>
      <c r="O5" s="95">
        <f>AVERAGE(H6:H65)</f>
        <v>4.5901231788290061E-3</v>
      </c>
      <c r="P5" s="98">
        <f>AVERAGE(I6:I65)</f>
        <v>2.4148468277221395E-3</v>
      </c>
    </row>
    <row r="6" spans="1:17" x14ac:dyDescent="0.25">
      <c r="A6" s="79" t="s">
        <v>1</v>
      </c>
      <c r="B6" s="82">
        <v>88.460701</v>
      </c>
      <c r="C6" s="84">
        <v>12.357944</v>
      </c>
      <c r="D6" s="86">
        <v>26309.900389999999</v>
      </c>
      <c r="G6" s="88">
        <f>LN(B6/B5)</f>
        <v>4.6556539918885274E-2</v>
      </c>
      <c r="H6" s="90">
        <f>LN(C6/C5)</f>
        <v>-2.9138299547979685E-2</v>
      </c>
      <c r="I6" s="92">
        <f>LN(D6/D5)</f>
        <v>8.1670802208244353E-3</v>
      </c>
      <c r="K6" s="117" t="s">
        <v>106</v>
      </c>
      <c r="L6" s="117"/>
      <c r="M6" s="117"/>
      <c r="N6" s="55">
        <f>STDEV(G6:G65)</f>
        <v>4.9678325908797331E-2</v>
      </c>
      <c r="O6" s="96">
        <f>STDEV(H6:H65)</f>
        <v>6.558117336624672E-2</v>
      </c>
      <c r="P6" s="98">
        <f>STDEV(I6:I65)</f>
        <v>1.1865463741190527E-2</v>
      </c>
    </row>
    <row r="7" spans="1:17" x14ac:dyDescent="0.25">
      <c r="A7" s="79" t="s">
        <v>2</v>
      </c>
      <c r="B7" s="82">
        <v>83.686417000000006</v>
      </c>
      <c r="C7" s="84">
        <v>12.309010000000001</v>
      </c>
      <c r="D7" s="86">
        <v>26457.699219999999</v>
      </c>
      <c r="G7" s="88">
        <f t="shared" ref="G7:G38" si="0">LN(B7/B6)</f>
        <v>-5.5481714527516331E-2</v>
      </c>
      <c r="H7" s="90">
        <f t="shared" ref="H7:H65" si="1">LN(C7/C6)</f>
        <v>-3.9675806094254355E-3</v>
      </c>
      <c r="I7" s="92">
        <f t="shared" ref="I7:I65" si="2">LN(D7/D6)</f>
        <v>5.6018927372445985E-3</v>
      </c>
      <c r="K7" s="118" t="s">
        <v>107</v>
      </c>
      <c r="L7" s="118"/>
      <c r="M7" s="118"/>
      <c r="N7" s="55">
        <f>MIN(G6:G65)</f>
        <v>-0.10781808007960067</v>
      </c>
      <c r="O7" s="96">
        <f>MIN(H6:H65)</f>
        <v>-0.18542818312325282</v>
      </c>
      <c r="P7" s="98">
        <f>MIN(I6:I65)</f>
        <v>-2.8437223159056908E-2</v>
      </c>
    </row>
    <row r="8" spans="1:17" x14ac:dyDescent="0.25">
      <c r="A8" s="79" t="s">
        <v>3</v>
      </c>
      <c r="B8" s="82">
        <v>85.152801999999994</v>
      </c>
      <c r="C8" s="84">
        <v>12.250285</v>
      </c>
      <c r="D8" s="86">
        <v>26562.400389999999</v>
      </c>
      <c r="G8" s="88">
        <f t="shared" si="0"/>
        <v>1.7370630835726208E-2</v>
      </c>
      <c r="H8" s="90">
        <f t="shared" si="1"/>
        <v>-4.7823125152844778E-3</v>
      </c>
      <c r="I8" s="92">
        <f t="shared" si="2"/>
        <v>3.9494948847186651E-3</v>
      </c>
      <c r="K8" s="118" t="s">
        <v>108</v>
      </c>
      <c r="L8" s="118"/>
      <c r="M8" s="118"/>
      <c r="N8" s="55">
        <f>MAX(G6:G65)</f>
        <v>0.12767650367743399</v>
      </c>
      <c r="O8" s="96">
        <f>MAX(H6:H65)</f>
        <v>0.11719228995496762</v>
      </c>
      <c r="P8" s="98">
        <f>MAX(I6:I65)</f>
        <v>2.4481074782724346E-2</v>
      </c>
    </row>
    <row r="9" spans="1:17" x14ac:dyDescent="0.25">
      <c r="A9" s="79" t="s">
        <v>4</v>
      </c>
      <c r="B9" s="82">
        <v>84.845885999999993</v>
      </c>
      <c r="C9" s="84">
        <v>11.816388</v>
      </c>
      <c r="D9" s="86">
        <v>26934</v>
      </c>
      <c r="G9" s="88">
        <f t="shared" si="0"/>
        <v>-3.6108082606206354E-3</v>
      </c>
      <c r="H9" s="90">
        <f t="shared" si="1"/>
        <v>-3.6061820504848671E-2</v>
      </c>
      <c r="I9" s="92">
        <f t="shared" si="2"/>
        <v>1.3892732373775364E-2</v>
      </c>
      <c r="K9" s="118" t="s">
        <v>109</v>
      </c>
      <c r="L9" s="118"/>
      <c r="M9" s="118"/>
      <c r="N9" s="55">
        <f>MEDIAN(G6:G65)</f>
        <v>1.9305682181900694E-2</v>
      </c>
      <c r="O9" s="96">
        <f>MEDIAN(H6:H65)</f>
        <v>1.1818400799560376E-2</v>
      </c>
      <c r="P9" s="98">
        <f>MEDIAN(I6:I65)</f>
        <v>3.7546610514863758E-3</v>
      </c>
    </row>
    <row r="10" spans="1:17" x14ac:dyDescent="0.25">
      <c r="A10" s="79" t="s">
        <v>5</v>
      </c>
      <c r="B10" s="82">
        <v>86.667350999999996</v>
      </c>
      <c r="C10" s="84">
        <v>11.902518000000001</v>
      </c>
      <c r="D10" s="86">
        <v>27216.800780000001</v>
      </c>
      <c r="G10" s="88">
        <f t="shared" si="0"/>
        <v>2.1240733528075175E-2</v>
      </c>
      <c r="H10" s="90">
        <f t="shared" si="1"/>
        <v>7.2625928513512308E-3</v>
      </c>
      <c r="I10" s="92">
        <f t="shared" si="2"/>
        <v>1.0445029326255026E-2</v>
      </c>
      <c r="K10" s="116" t="s">
        <v>110</v>
      </c>
      <c r="L10" s="116"/>
      <c r="M10" s="116"/>
      <c r="N10" s="55">
        <f>KURT(G6:G65)</f>
        <v>-0.35812944011244996</v>
      </c>
      <c r="O10" s="96">
        <f>KURT(H6:H65)</f>
        <v>0.86023624708262192</v>
      </c>
      <c r="P10" s="98">
        <f>KURT(I6:I65)</f>
        <v>0.4385032555715096</v>
      </c>
    </row>
    <row r="11" spans="1:17" ht="15.75" thickBot="1" x14ac:dyDescent="0.3">
      <c r="A11" s="79" t="s">
        <v>6</v>
      </c>
      <c r="B11" s="82">
        <v>88.946205000000006</v>
      </c>
      <c r="C11" s="84">
        <v>11.721817</v>
      </c>
      <c r="D11" s="86">
        <v>27451</v>
      </c>
      <c r="G11" s="88">
        <f t="shared" si="0"/>
        <v>2.5954510313389811E-2</v>
      </c>
      <c r="H11" s="90">
        <f t="shared" si="1"/>
        <v>-1.5298168110717264E-2</v>
      </c>
      <c r="I11" s="92">
        <f t="shared" si="2"/>
        <v>8.568138810378401E-3</v>
      </c>
      <c r="K11" s="116" t="s">
        <v>111</v>
      </c>
      <c r="L11" s="116"/>
      <c r="M11" s="116"/>
      <c r="N11" s="94">
        <f>SKEW(G6:G65)</f>
        <v>-0.33439714787762681</v>
      </c>
      <c r="O11" s="97">
        <f>SKEW(H6:H65)</f>
        <v>-0.87761187428996323</v>
      </c>
      <c r="P11" s="99">
        <f>SKEW(I6:I65)</f>
        <v>-0.78024145572023873</v>
      </c>
    </row>
    <row r="12" spans="1:17" x14ac:dyDescent="0.25">
      <c r="A12" s="79" t="s">
        <v>7</v>
      </c>
      <c r="B12" s="82">
        <v>92.435683999999995</v>
      </c>
      <c r="C12" s="84">
        <v>12.853764999999999</v>
      </c>
      <c r="D12" s="86">
        <v>27930.599610000001</v>
      </c>
      <c r="G12" s="88">
        <f t="shared" si="0"/>
        <v>3.8481345788001095E-2</v>
      </c>
      <c r="H12" s="90">
        <f t="shared" si="1"/>
        <v>9.2184958273189996E-2</v>
      </c>
      <c r="I12" s="92">
        <f t="shared" si="2"/>
        <v>1.7320250875802343E-2</v>
      </c>
      <c r="K12" s="102"/>
      <c r="L12" s="102"/>
      <c r="M12" s="102"/>
    </row>
    <row r="13" spans="1:17" x14ac:dyDescent="0.25">
      <c r="A13" s="79" t="s">
        <v>8</v>
      </c>
      <c r="B13" s="82">
        <v>91.403091000000003</v>
      </c>
      <c r="C13" s="84">
        <v>13.303818</v>
      </c>
      <c r="D13" s="86">
        <v>27912.199219999999</v>
      </c>
      <c r="G13" s="88">
        <f t="shared" si="0"/>
        <v>-1.1233798302460751E-2</v>
      </c>
      <c r="H13" s="90">
        <f t="shared" si="1"/>
        <v>3.4414297165640928E-2</v>
      </c>
      <c r="I13" s="92">
        <f t="shared" si="2"/>
        <v>-6.5900674935524405E-4</v>
      </c>
    </row>
    <row r="14" spans="1:17" x14ac:dyDescent="0.25">
      <c r="A14" s="79" t="s">
        <v>9</v>
      </c>
      <c r="B14" s="82">
        <v>90.228049999999996</v>
      </c>
      <c r="C14" s="84">
        <v>12.55373</v>
      </c>
      <c r="D14" s="86">
        <v>28026.300780000001</v>
      </c>
      <c r="G14" s="88">
        <f t="shared" si="0"/>
        <v>-1.2938941933578613E-2</v>
      </c>
      <c r="H14" s="90">
        <f t="shared" si="1"/>
        <v>-5.8033229126156195E-2</v>
      </c>
      <c r="I14" s="92">
        <f t="shared" si="2"/>
        <v>4.0795415767701741E-3</v>
      </c>
      <c r="M14" s="103" t="s">
        <v>112</v>
      </c>
      <c r="N14" s="53"/>
      <c r="O14" s="53"/>
      <c r="P14" s="53"/>
      <c r="Q14" s="53"/>
    </row>
    <row r="15" spans="1:17" x14ac:dyDescent="0.25">
      <c r="A15" s="79" t="s">
        <v>10</v>
      </c>
      <c r="B15" s="82">
        <v>98.595687999999996</v>
      </c>
      <c r="C15" s="84">
        <v>13.239037</v>
      </c>
      <c r="D15" s="86">
        <v>28430</v>
      </c>
      <c r="G15" s="88">
        <f t="shared" si="0"/>
        <v>8.8687174065344557E-2</v>
      </c>
      <c r="H15" s="90">
        <f t="shared" si="1"/>
        <v>5.3151981149948235E-2</v>
      </c>
      <c r="I15" s="92">
        <f t="shared" si="2"/>
        <v>1.4301542795207792E-2</v>
      </c>
      <c r="M15" s="53"/>
      <c r="N15" s="53"/>
      <c r="O15" s="53"/>
      <c r="P15" s="53"/>
      <c r="Q15" s="53"/>
    </row>
    <row r="16" spans="1:17" x14ac:dyDescent="0.25">
      <c r="A16" s="79" t="s">
        <v>11</v>
      </c>
      <c r="B16" s="82">
        <v>97.812340000000006</v>
      </c>
      <c r="C16" s="84">
        <v>13.095840000000001</v>
      </c>
      <c r="D16" s="86">
        <v>28642.300780000001</v>
      </c>
      <c r="G16" s="88">
        <f t="shared" si="0"/>
        <v>-7.9767834503987334E-3</v>
      </c>
      <c r="H16" s="90">
        <f t="shared" si="1"/>
        <v>-1.087519120141712E-2</v>
      </c>
      <c r="I16" s="92">
        <f t="shared" si="2"/>
        <v>7.4397477001003492E-3</v>
      </c>
      <c r="M16" s="104" t="s">
        <v>115</v>
      </c>
      <c r="N16" s="53"/>
      <c r="O16" s="53"/>
      <c r="P16" s="53"/>
      <c r="Q16" s="53"/>
    </row>
    <row r="17" spans="1:17" x14ac:dyDescent="0.25">
      <c r="A17" s="79" t="s">
        <v>12</v>
      </c>
      <c r="B17" s="82">
        <v>104.257187</v>
      </c>
      <c r="C17" s="84">
        <v>14.220969999999999</v>
      </c>
      <c r="D17" s="86">
        <v>29089.099610000001</v>
      </c>
      <c r="G17" s="88">
        <f t="shared" si="0"/>
        <v>6.3810053400229702E-2</v>
      </c>
      <c r="H17" s="90">
        <f t="shared" si="1"/>
        <v>8.242301330882762E-2</v>
      </c>
      <c r="I17" s="92">
        <f t="shared" si="2"/>
        <v>1.5478846791586356E-2</v>
      </c>
      <c r="M17" s="53"/>
      <c r="N17" s="53"/>
      <c r="O17" s="53"/>
      <c r="P17" s="53"/>
      <c r="Q17" s="53"/>
    </row>
    <row r="18" spans="1:17" x14ac:dyDescent="0.25">
      <c r="A18" s="79" t="s">
        <v>13</v>
      </c>
      <c r="B18" s="82">
        <v>106.536041</v>
      </c>
      <c r="C18" s="84">
        <v>15.472251999999999</v>
      </c>
      <c r="D18" s="86">
        <v>29182.699219999999</v>
      </c>
      <c r="G18" s="88">
        <f t="shared" si="0"/>
        <v>2.1622542695590091E-2</v>
      </c>
      <c r="H18" s="90">
        <f t="shared" si="1"/>
        <v>8.4330590233328021E-2</v>
      </c>
      <c r="I18" s="92">
        <f t="shared" si="2"/>
        <v>3.2125210608647337E-3</v>
      </c>
      <c r="M18" s="105" t="s">
        <v>113</v>
      </c>
      <c r="N18" s="53"/>
      <c r="O18" s="53"/>
      <c r="P18" s="53"/>
      <c r="Q18" s="53"/>
    </row>
    <row r="19" spans="1:17" x14ac:dyDescent="0.25">
      <c r="A19" s="79" t="s">
        <v>14</v>
      </c>
      <c r="B19" s="82">
        <v>115.259766</v>
      </c>
      <c r="C19" s="84">
        <v>15.993903</v>
      </c>
      <c r="D19" s="86">
        <v>29413</v>
      </c>
      <c r="G19" s="88">
        <f t="shared" si="0"/>
        <v>7.8705074767644753E-2</v>
      </c>
      <c r="H19" s="90">
        <f t="shared" si="1"/>
        <v>3.3159361051644826E-2</v>
      </c>
      <c r="I19" s="92">
        <f t="shared" si="2"/>
        <v>7.8607122685405446E-3</v>
      </c>
      <c r="M19" s="53"/>
      <c r="N19" s="53"/>
      <c r="O19" s="53"/>
      <c r="P19" s="106" t="s">
        <v>114</v>
      </c>
      <c r="Q19" s="53"/>
    </row>
    <row r="20" spans="1:17" x14ac:dyDescent="0.25">
      <c r="A20" s="79" t="s">
        <v>15</v>
      </c>
      <c r="B20" s="82">
        <v>108.672462</v>
      </c>
      <c r="C20" s="84">
        <v>15.421109</v>
      </c>
      <c r="D20" s="86">
        <v>29583.400389999999</v>
      </c>
      <c r="G20" s="88">
        <f t="shared" si="0"/>
        <v>-5.8849993248972526E-2</v>
      </c>
      <c r="H20" s="90">
        <f t="shared" si="1"/>
        <v>-3.6470301982968349E-2</v>
      </c>
      <c r="I20" s="92">
        <f t="shared" si="2"/>
        <v>5.776652905071393E-3</v>
      </c>
      <c r="M20" s="53"/>
      <c r="N20" s="53"/>
      <c r="O20" s="53"/>
      <c r="P20" s="53"/>
      <c r="Q20" s="53"/>
    </row>
    <row r="21" spans="1:17" x14ac:dyDescent="0.25">
      <c r="A21" s="79" t="s">
        <v>16</v>
      </c>
      <c r="B21" s="82">
        <v>101.65788999999999</v>
      </c>
      <c r="C21" s="84">
        <v>15.625677</v>
      </c>
      <c r="D21" s="86">
        <v>28852</v>
      </c>
      <c r="G21" s="88">
        <f t="shared" si="0"/>
        <v>-6.6725266220894336E-2</v>
      </c>
      <c r="H21" s="90">
        <f t="shared" si="1"/>
        <v>1.3178237549785844E-2</v>
      </c>
      <c r="I21" s="92">
        <f t="shared" si="2"/>
        <v>-2.5034091747645676E-2</v>
      </c>
      <c r="M21" s="114" t="s">
        <v>117</v>
      </c>
    </row>
    <row r="22" spans="1:17" x14ac:dyDescent="0.25">
      <c r="A22" s="79" t="s">
        <v>17</v>
      </c>
      <c r="B22" s="82">
        <v>104.110748</v>
      </c>
      <c r="C22" s="84">
        <v>16.083027000000001</v>
      </c>
      <c r="D22" s="86">
        <v>28362.5</v>
      </c>
      <c r="G22" s="88">
        <f t="shared" si="0"/>
        <v>2.3842060825348468E-2</v>
      </c>
      <c r="H22" s="90">
        <f t="shared" si="1"/>
        <v>2.8848969619537142E-2</v>
      </c>
      <c r="I22" s="92">
        <f t="shared" si="2"/>
        <v>-1.7111464535466116E-2</v>
      </c>
    </row>
    <row r="23" spans="1:17" x14ac:dyDescent="0.25">
      <c r="A23" s="79" t="s">
        <v>18</v>
      </c>
      <c r="B23" s="82">
        <v>111.116058</v>
      </c>
      <c r="C23" s="84">
        <v>17.056678999999999</v>
      </c>
      <c r="D23" s="86">
        <v>28642.800780000001</v>
      </c>
      <c r="G23" s="88">
        <f t="shared" si="0"/>
        <v>6.512000548550971E-2</v>
      </c>
      <c r="H23" s="90">
        <f t="shared" si="1"/>
        <v>5.8777364925187453E-2</v>
      </c>
      <c r="I23" s="92">
        <f t="shared" si="2"/>
        <v>9.8342798028656919E-3</v>
      </c>
    </row>
    <row r="24" spans="1:17" x14ac:dyDescent="0.25">
      <c r="A24" s="79" t="s">
        <v>19</v>
      </c>
      <c r="B24" s="82">
        <v>105.750275</v>
      </c>
      <c r="C24" s="84">
        <v>15.972868</v>
      </c>
      <c r="D24" s="86">
        <v>28678.199219999999</v>
      </c>
      <c r="G24" s="88">
        <f t="shared" si="0"/>
        <v>-4.9494804259023466E-2</v>
      </c>
      <c r="H24" s="90">
        <f t="shared" si="1"/>
        <v>-6.565032440029378E-2</v>
      </c>
      <c r="I24" s="92">
        <f t="shared" si="2"/>
        <v>1.2350951483715916E-3</v>
      </c>
    </row>
    <row r="25" spans="1:17" x14ac:dyDescent="0.25">
      <c r="A25" s="79" t="s">
        <v>20</v>
      </c>
      <c r="B25" s="82">
        <v>104.52063800000001</v>
      </c>
      <c r="C25" s="84">
        <v>15.375885</v>
      </c>
      <c r="D25" s="86">
        <v>28839.5</v>
      </c>
      <c r="G25" s="88">
        <f t="shared" si="0"/>
        <v>-1.169587366712743E-2</v>
      </c>
      <c r="H25" s="90">
        <f t="shared" si="1"/>
        <v>-3.8091159816643169E-2</v>
      </c>
      <c r="I25" s="92">
        <f t="shared" si="2"/>
        <v>5.6087501773626289E-3</v>
      </c>
    </row>
    <row r="26" spans="1:17" x14ac:dyDescent="0.25">
      <c r="A26" s="79" t="s">
        <v>21</v>
      </c>
      <c r="B26" s="82">
        <v>118.754822</v>
      </c>
      <c r="C26" s="84">
        <v>17.287655000000001</v>
      </c>
      <c r="D26" s="86">
        <v>29135</v>
      </c>
      <c r="G26" s="88">
        <f t="shared" si="0"/>
        <v>0.12767650367743399</v>
      </c>
      <c r="H26" s="90">
        <f t="shared" si="1"/>
        <v>0.11719228995496762</v>
      </c>
      <c r="I26" s="92">
        <f t="shared" si="2"/>
        <v>1.0194225360477358E-2</v>
      </c>
    </row>
    <row r="27" spans="1:17" x14ac:dyDescent="0.25">
      <c r="A27" s="79" t="s">
        <v>22</v>
      </c>
      <c r="B27" s="82">
        <v>124.940353</v>
      </c>
      <c r="C27" s="84">
        <v>18.200899</v>
      </c>
      <c r="D27" s="86">
        <v>29238.900389999999</v>
      </c>
      <c r="G27" s="88">
        <f t="shared" si="0"/>
        <v>5.0775399011477484E-2</v>
      </c>
      <c r="H27" s="90">
        <f t="shared" si="1"/>
        <v>5.1478325500632902E-2</v>
      </c>
      <c r="I27" s="92">
        <f t="shared" si="2"/>
        <v>3.5598272182540865E-3</v>
      </c>
    </row>
    <row r="28" spans="1:17" x14ac:dyDescent="0.25">
      <c r="A28" s="79" t="s">
        <v>23</v>
      </c>
      <c r="B28" s="82">
        <v>121.884857</v>
      </c>
      <c r="C28" s="84">
        <v>17.930831999999999</v>
      </c>
      <c r="D28" s="86">
        <v>28862.800780000001</v>
      </c>
      <c r="G28" s="88">
        <f t="shared" si="0"/>
        <v>-2.4759643421319283E-2</v>
      </c>
      <c r="H28" s="90">
        <f t="shared" si="1"/>
        <v>-1.4949299249674532E-2</v>
      </c>
      <c r="I28" s="92">
        <f t="shared" si="2"/>
        <v>-1.2946432052287175E-2</v>
      </c>
    </row>
    <row r="29" spans="1:17" x14ac:dyDescent="0.25">
      <c r="A29" s="79" t="s">
        <v>24</v>
      </c>
      <c r="B29" s="82">
        <v>110.780693</v>
      </c>
      <c r="C29" s="84">
        <v>16.182528000000001</v>
      </c>
      <c r="D29" s="86">
        <v>29086.900389999999</v>
      </c>
      <c r="G29" s="88">
        <f t="shared" si="0"/>
        <v>-9.5524295769080253E-2</v>
      </c>
      <c r="H29" s="90">
        <f t="shared" si="1"/>
        <v>-0.10258954751734242</v>
      </c>
      <c r="I29" s="92">
        <f t="shared" si="2"/>
        <v>7.7343186454797708E-3</v>
      </c>
    </row>
    <row r="30" spans="1:17" x14ac:dyDescent="0.25">
      <c r="A30" s="79" t="s">
        <v>25</v>
      </c>
      <c r="B30" s="82">
        <v>102.28491200000001</v>
      </c>
      <c r="C30" s="84">
        <v>14.423553</v>
      </c>
      <c r="D30" s="86">
        <v>29136.800780000001</v>
      </c>
      <c r="G30" s="88">
        <f t="shared" si="0"/>
        <v>-7.9790333928051571E-2</v>
      </c>
      <c r="H30" s="90">
        <f t="shared" si="1"/>
        <v>-0.11506964629602895</v>
      </c>
      <c r="I30" s="92">
        <f t="shared" si="2"/>
        <v>1.7140924130553715E-3</v>
      </c>
    </row>
    <row r="31" spans="1:17" x14ac:dyDescent="0.25">
      <c r="A31" s="79" t="s">
        <v>26</v>
      </c>
      <c r="B31" s="82">
        <v>106.532799</v>
      </c>
      <c r="C31" s="84">
        <v>14.704281</v>
      </c>
      <c r="D31" s="86">
        <v>29166.699219999999</v>
      </c>
      <c r="G31" s="88">
        <f t="shared" si="0"/>
        <v>4.0690735267723474E-2</v>
      </c>
      <c r="H31" s="90">
        <f t="shared" si="1"/>
        <v>1.927618047268935E-2</v>
      </c>
      <c r="I31" s="92">
        <f t="shared" si="2"/>
        <v>1.0256139895822014E-3</v>
      </c>
    </row>
    <row r="32" spans="1:17" x14ac:dyDescent="0.25">
      <c r="A32" s="79" t="s">
        <v>27</v>
      </c>
      <c r="B32" s="82">
        <v>110.48260500000001</v>
      </c>
      <c r="C32" s="84">
        <v>15.645949999999999</v>
      </c>
      <c r="D32" s="86">
        <v>29156.300780000001</v>
      </c>
      <c r="G32" s="88">
        <f t="shared" si="0"/>
        <v>3.6405178184495159E-2</v>
      </c>
      <c r="H32" s="90">
        <f t="shared" si="1"/>
        <v>6.2073421675943881E-2</v>
      </c>
      <c r="I32" s="92">
        <f t="shared" si="2"/>
        <v>-3.565811124316944E-4</v>
      </c>
    </row>
    <row r="33" spans="1:9" x14ac:dyDescent="0.25">
      <c r="A33" s="79" t="s">
        <v>28</v>
      </c>
      <c r="B33" s="82">
        <v>109.327477</v>
      </c>
      <c r="C33" s="84">
        <v>16.047491000000001</v>
      </c>
      <c r="D33" s="86">
        <v>29282.900389999999</v>
      </c>
      <c r="G33" s="88">
        <f t="shared" si="0"/>
        <v>-1.0510333494330741E-2</v>
      </c>
      <c r="H33" s="90">
        <f t="shared" si="1"/>
        <v>2.5340415815807874E-2</v>
      </c>
      <c r="I33" s="92">
        <f t="shared" si="2"/>
        <v>4.3327015261156255E-3</v>
      </c>
    </row>
    <row r="34" spans="1:9" x14ac:dyDescent="0.25">
      <c r="A34" s="79" t="s">
        <v>29</v>
      </c>
      <c r="B34" s="82">
        <v>105.63131</v>
      </c>
      <c r="C34" s="84">
        <v>13.331429</v>
      </c>
      <c r="D34" s="86">
        <v>29783</v>
      </c>
      <c r="G34" s="88">
        <f t="shared" si="0"/>
        <v>-3.4392930719073442E-2</v>
      </c>
      <c r="H34" s="90">
        <f t="shared" si="1"/>
        <v>-0.18542818312325282</v>
      </c>
      <c r="I34" s="92">
        <f t="shared" si="2"/>
        <v>1.6934019710089492E-2</v>
      </c>
    </row>
    <row r="35" spans="1:9" x14ac:dyDescent="0.25">
      <c r="A35" s="79" t="s">
        <v>30</v>
      </c>
      <c r="B35" s="82">
        <v>106.044571</v>
      </c>
      <c r="C35" s="84">
        <v>13.649645</v>
      </c>
      <c r="D35" s="86">
        <v>30118.599610000001</v>
      </c>
      <c r="G35" s="88">
        <f t="shared" si="0"/>
        <v>3.9046633287577654E-3</v>
      </c>
      <c r="H35" s="90">
        <f t="shared" si="1"/>
        <v>2.3589183721399915E-2</v>
      </c>
      <c r="I35" s="92">
        <f t="shared" si="2"/>
        <v>1.1205147226033349E-2</v>
      </c>
    </row>
    <row r="36" spans="1:9" x14ac:dyDescent="0.25">
      <c r="A36" s="79" t="s">
        <v>31</v>
      </c>
      <c r="B36" s="82">
        <v>110.383888</v>
      </c>
      <c r="C36" s="84">
        <v>14.091405999999999</v>
      </c>
      <c r="D36" s="86">
        <v>30367.900389999999</v>
      </c>
      <c r="G36" s="88">
        <f t="shared" si="0"/>
        <v>4.010469429671068E-2</v>
      </c>
      <c r="H36" s="90">
        <f t="shared" si="1"/>
        <v>3.185159404846151E-2</v>
      </c>
      <c r="I36" s="92">
        <f t="shared" si="2"/>
        <v>8.2432341657380972E-3</v>
      </c>
    </row>
    <row r="37" spans="1:9" x14ac:dyDescent="0.25">
      <c r="A37" s="79" t="s">
        <v>32</v>
      </c>
      <c r="B37" s="82">
        <v>109.18541</v>
      </c>
      <c r="C37" s="84">
        <v>14.181253999999999</v>
      </c>
      <c r="D37" s="86">
        <v>30360.300780000001</v>
      </c>
      <c r="G37" s="88">
        <f t="shared" si="0"/>
        <v>-1.0916734837590385E-2</v>
      </c>
      <c r="H37" s="90">
        <f t="shared" si="1"/>
        <v>6.3558435933309893E-3</v>
      </c>
      <c r="I37" s="92">
        <f t="shared" si="2"/>
        <v>-2.5028273168819294E-4</v>
      </c>
    </row>
    <row r="38" spans="1:9" x14ac:dyDescent="0.25">
      <c r="A38" s="79" t="s">
        <v>33</v>
      </c>
      <c r="B38" s="82">
        <v>117.368118</v>
      </c>
      <c r="C38" s="84">
        <v>15.375506</v>
      </c>
      <c r="D38" s="86">
        <v>29658.199219999999</v>
      </c>
      <c r="G38" s="88">
        <f t="shared" si="0"/>
        <v>7.2267856895765356E-2</v>
      </c>
      <c r="H38" s="90">
        <f t="shared" si="1"/>
        <v>8.0854772111588702E-2</v>
      </c>
      <c r="I38" s="92">
        <f t="shared" si="2"/>
        <v>-2.3397238819422336E-2</v>
      </c>
    </row>
    <row r="39" spans="1:9" x14ac:dyDescent="0.25">
      <c r="A39" s="79" t="s">
        <v>34</v>
      </c>
      <c r="B39" s="82">
        <v>123.815094</v>
      </c>
      <c r="C39" s="84">
        <v>16.644628999999998</v>
      </c>
      <c r="D39" s="86">
        <v>29371.900389999999</v>
      </c>
      <c r="G39" s="88">
        <f t="shared" ref="G39:G65" si="3">LN(B39/B38)</f>
        <v>5.347397205252049E-2</v>
      </c>
      <c r="H39" s="90">
        <f t="shared" si="1"/>
        <v>7.931185808277065E-2</v>
      </c>
      <c r="I39" s="92">
        <f t="shared" si="2"/>
        <v>-9.7001725150142916E-3</v>
      </c>
    </row>
    <row r="40" spans="1:9" x14ac:dyDescent="0.25">
      <c r="A40" s="79" t="s">
        <v>35</v>
      </c>
      <c r="B40" s="82">
        <v>128.15441899999999</v>
      </c>
      <c r="C40" s="84">
        <v>17.958679</v>
      </c>
      <c r="D40" s="86">
        <v>29379.400389999999</v>
      </c>
      <c r="G40" s="88">
        <f t="shared" si="3"/>
        <v>3.4446659969125257E-2</v>
      </c>
      <c r="H40" s="90">
        <f t="shared" si="1"/>
        <v>7.5985926027500664E-2</v>
      </c>
      <c r="I40" s="92">
        <f t="shared" si="2"/>
        <v>2.553134974432311E-4</v>
      </c>
    </row>
    <row r="41" spans="1:9" x14ac:dyDescent="0.25">
      <c r="A41" s="79" t="s">
        <v>36</v>
      </c>
      <c r="B41" s="82">
        <v>129.60084499999999</v>
      </c>
      <c r="C41" s="84">
        <v>17.011517000000001</v>
      </c>
      <c r="D41" s="86">
        <v>28555.699219999999</v>
      </c>
      <c r="G41" s="88">
        <f t="shared" si="3"/>
        <v>1.122336871539123E-2</v>
      </c>
      <c r="H41" s="90">
        <f t="shared" si="1"/>
        <v>-5.418292256557234E-2</v>
      </c>
      <c r="I41" s="92">
        <f t="shared" si="2"/>
        <v>-2.8437223159056908E-2</v>
      </c>
    </row>
    <row r="42" spans="1:9" x14ac:dyDescent="0.25">
      <c r="A42" s="79" t="s">
        <v>37</v>
      </c>
      <c r="B42" s="82">
        <v>135.71722399999999</v>
      </c>
      <c r="C42" s="84">
        <v>16.674582000000001</v>
      </c>
      <c r="D42" s="86">
        <v>29054.699219999999</v>
      </c>
      <c r="G42" s="88">
        <f t="shared" si="3"/>
        <v>4.6114181872572532E-2</v>
      </c>
      <c r="H42" s="90">
        <f t="shared" si="1"/>
        <v>-2.0005061243618855E-2</v>
      </c>
      <c r="I42" s="92">
        <f t="shared" si="2"/>
        <v>1.7323694785695131E-2</v>
      </c>
    </row>
    <row r="43" spans="1:9" x14ac:dyDescent="0.25">
      <c r="A43" s="79" t="s">
        <v>38</v>
      </c>
      <c r="B43" s="82">
        <v>143.52796900000001</v>
      </c>
      <c r="C43" s="84">
        <v>18.160838999999999</v>
      </c>
      <c r="D43" s="86">
        <v>28698.400389999999</v>
      </c>
      <c r="G43" s="88">
        <f t="shared" si="3"/>
        <v>5.5956436300109325E-2</v>
      </c>
      <c r="H43" s="90">
        <f t="shared" si="1"/>
        <v>8.5382048525241991E-2</v>
      </c>
      <c r="I43" s="92">
        <f t="shared" si="2"/>
        <v>-1.2338847710400704E-2</v>
      </c>
    </row>
    <row r="44" spans="1:9" x14ac:dyDescent="0.25">
      <c r="A44" s="79" t="s">
        <v>39</v>
      </c>
      <c r="B44" s="82">
        <v>144.4785</v>
      </c>
      <c r="C44" s="84">
        <v>18.351772</v>
      </c>
      <c r="D44" s="86">
        <v>28709</v>
      </c>
      <c r="G44" s="88">
        <f t="shared" si="3"/>
        <v>6.6007854236515007E-3</v>
      </c>
      <c r="H44" s="90">
        <f t="shared" si="1"/>
        <v>1.0458564049334906E-2</v>
      </c>
      <c r="I44" s="92">
        <f t="shared" si="2"/>
        <v>3.6927678482026149E-4</v>
      </c>
    </row>
    <row r="45" spans="1:9" x14ac:dyDescent="0.25">
      <c r="A45" s="79" t="s">
        <v>40</v>
      </c>
      <c r="B45" s="82">
        <v>141.25500500000001</v>
      </c>
      <c r="C45" s="84">
        <v>17.775236</v>
      </c>
      <c r="D45" s="86">
        <v>28777.900389999999</v>
      </c>
      <c r="G45" s="88">
        <f t="shared" si="3"/>
        <v>-2.2563904527867797E-2</v>
      </c>
      <c r="H45" s="90">
        <f t="shared" si="1"/>
        <v>-3.191988392009544E-2</v>
      </c>
      <c r="I45" s="92">
        <f t="shared" si="2"/>
        <v>2.3970825535694893E-3</v>
      </c>
    </row>
    <row r="46" spans="1:9" x14ac:dyDescent="0.25">
      <c r="A46" s="79" t="s">
        <v>41</v>
      </c>
      <c r="B46" s="82">
        <v>148.91235399999999</v>
      </c>
      <c r="C46" s="84">
        <v>18.776699000000001</v>
      </c>
      <c r="D46" s="86">
        <v>28662</v>
      </c>
      <c r="G46" s="88">
        <f t="shared" si="3"/>
        <v>5.2791101656351536E-2</v>
      </c>
      <c r="H46" s="90">
        <f t="shared" si="1"/>
        <v>5.4810433556706867E-2</v>
      </c>
      <c r="I46" s="92">
        <f t="shared" si="2"/>
        <v>-4.0355413747325966E-3</v>
      </c>
    </row>
    <row r="47" spans="1:9" x14ac:dyDescent="0.25">
      <c r="A47" s="79" t="s">
        <v>42</v>
      </c>
      <c r="B47" s="82">
        <v>155.476944</v>
      </c>
      <c r="C47" s="84">
        <v>19.568531</v>
      </c>
      <c r="D47" s="86">
        <v>28261.099610000001</v>
      </c>
      <c r="G47" s="88">
        <f t="shared" si="3"/>
        <v>4.3139545846264025E-2</v>
      </c>
      <c r="H47" s="90">
        <f t="shared" si="1"/>
        <v>4.1306028484861257E-2</v>
      </c>
      <c r="I47" s="92">
        <f t="shared" si="2"/>
        <v>-1.4085916662322779E-2</v>
      </c>
    </row>
    <row r="48" spans="1:9" x14ac:dyDescent="0.25">
      <c r="A48" s="79" t="s">
        <v>43</v>
      </c>
      <c r="B48" s="82">
        <v>155.26100199999999</v>
      </c>
      <c r="C48" s="84">
        <v>19.109895999999999</v>
      </c>
      <c r="D48" s="86">
        <v>28961.5</v>
      </c>
      <c r="G48" s="88">
        <f t="shared" si="3"/>
        <v>-1.3898658824356446E-3</v>
      </c>
      <c r="H48" s="90">
        <f t="shared" si="1"/>
        <v>-2.371639865677377E-2</v>
      </c>
      <c r="I48" s="92">
        <f t="shared" si="2"/>
        <v>2.4481074782724346E-2</v>
      </c>
    </row>
    <row r="49" spans="1:9" x14ac:dyDescent="0.25">
      <c r="A49" s="79" t="s">
        <v>44</v>
      </c>
      <c r="B49" s="82">
        <v>164.07135</v>
      </c>
      <c r="C49" s="84">
        <v>20.062449999999998</v>
      </c>
      <c r="D49" s="86">
        <v>28479.699219999999</v>
      </c>
      <c r="G49" s="88">
        <f t="shared" si="3"/>
        <v>5.5193809540929263E-2</v>
      </c>
      <c r="H49" s="90">
        <f t="shared" si="1"/>
        <v>4.8643592614788782E-2</v>
      </c>
      <c r="I49" s="92">
        <f t="shared" si="2"/>
        <v>-1.6775836363780747E-2</v>
      </c>
    </row>
    <row r="50" spans="1:9" x14ac:dyDescent="0.25">
      <c r="A50" s="79" t="s">
        <v>45</v>
      </c>
      <c r="B50" s="82">
        <v>172.19070400000001</v>
      </c>
      <c r="C50" s="84">
        <v>20.329008000000002</v>
      </c>
      <c r="D50" s="86">
        <v>28790.099610000001</v>
      </c>
      <c r="G50" s="88">
        <f t="shared" si="3"/>
        <v>4.8301212608396399E-2</v>
      </c>
      <c r="H50" s="90">
        <f t="shared" si="1"/>
        <v>1.31989228900479E-2</v>
      </c>
      <c r="I50" s="92">
        <f t="shared" si="2"/>
        <v>1.0840039107502092E-2</v>
      </c>
    </row>
    <row r="51" spans="1:9" x14ac:dyDescent="0.25">
      <c r="A51" s="79" t="s">
        <v>46</v>
      </c>
      <c r="B51" s="82">
        <v>171.15420499999999</v>
      </c>
      <c r="C51" s="84">
        <v>19.682213000000001</v>
      </c>
      <c r="D51" s="86">
        <v>29098.400389999999</v>
      </c>
      <c r="G51" s="88">
        <f t="shared" si="3"/>
        <v>-6.0376730307991561E-3</v>
      </c>
      <c r="H51" s="90">
        <f t="shared" si="1"/>
        <v>-3.2333497076175596E-2</v>
      </c>
      <c r="I51" s="92">
        <f t="shared" si="2"/>
        <v>1.0651638750762863E-2</v>
      </c>
    </row>
    <row r="52" spans="1:9" x14ac:dyDescent="0.25">
      <c r="A52" s="79" t="s">
        <v>47</v>
      </c>
      <c r="B52" s="82">
        <v>165.41018700000001</v>
      </c>
      <c r="C52" s="84">
        <v>19.392133999999999</v>
      </c>
      <c r="D52" s="86">
        <v>29056.199219999999</v>
      </c>
      <c r="G52" s="88">
        <f t="shared" si="3"/>
        <v>-3.4136562988176418E-2</v>
      </c>
      <c r="H52" s="90">
        <f t="shared" si="1"/>
        <v>-1.484781456012727E-2</v>
      </c>
      <c r="I52" s="92">
        <f t="shared" si="2"/>
        <v>-1.4513444401896862E-3</v>
      </c>
    </row>
    <row r="53" spans="1:9" x14ac:dyDescent="0.25">
      <c r="A53" s="79" t="s">
        <v>48</v>
      </c>
      <c r="B53" s="82">
        <v>175.77533</v>
      </c>
      <c r="C53" s="84">
        <v>20.771965000000002</v>
      </c>
      <c r="D53" s="86">
        <v>28315.800780000001</v>
      </c>
      <c r="G53" s="88">
        <f t="shared" si="3"/>
        <v>6.0778274705905175E-2</v>
      </c>
      <c r="H53" s="90">
        <f t="shared" si="1"/>
        <v>6.8736721091093203E-2</v>
      </c>
      <c r="I53" s="92">
        <f t="shared" si="2"/>
        <v>-2.5811878521631245E-2</v>
      </c>
    </row>
    <row r="54" spans="1:9" x14ac:dyDescent="0.25">
      <c r="A54" s="79" t="s">
        <v>49</v>
      </c>
      <c r="B54" s="82">
        <v>165.85934399999999</v>
      </c>
      <c r="C54" s="84">
        <v>20.27413</v>
      </c>
      <c r="D54" s="86">
        <v>28265.300780000001</v>
      </c>
      <c r="G54" s="88">
        <f t="shared" si="3"/>
        <v>-5.8066541611203545E-2</v>
      </c>
      <c r="H54" s="90">
        <f t="shared" si="1"/>
        <v>-2.425855192698205E-2</v>
      </c>
      <c r="I54" s="92">
        <f t="shared" si="2"/>
        <v>-1.7850487889804203E-3</v>
      </c>
    </row>
    <row r="55" spans="1:9" x14ac:dyDescent="0.25">
      <c r="A55" s="79" t="s">
        <v>50</v>
      </c>
      <c r="B55" s="82">
        <v>158.41372699999999</v>
      </c>
      <c r="C55" s="84">
        <v>16.934307</v>
      </c>
      <c r="D55" s="86">
        <v>28871.800780000001</v>
      </c>
      <c r="G55" s="88">
        <f t="shared" si="3"/>
        <v>-4.5929967893275116E-2</v>
      </c>
      <c r="H55" s="90">
        <f t="shared" si="1"/>
        <v>-0.18000412482988229</v>
      </c>
      <c r="I55" s="92">
        <f t="shared" si="2"/>
        <v>2.1230435705883548E-2</v>
      </c>
    </row>
    <row r="56" spans="1:9" x14ac:dyDescent="0.25">
      <c r="A56" s="79" t="s">
        <v>51</v>
      </c>
      <c r="B56" s="82">
        <v>169.69444300000001</v>
      </c>
      <c r="C56" s="84">
        <v>18.596378000000001</v>
      </c>
      <c r="D56" s="86">
        <v>28641.300780000001</v>
      </c>
      <c r="G56" s="88">
        <f t="shared" si="3"/>
        <v>6.8789289702556253E-2</v>
      </c>
      <c r="H56" s="90">
        <f t="shared" si="1"/>
        <v>9.3625266310516486E-2</v>
      </c>
      <c r="I56" s="92">
        <f t="shared" si="2"/>
        <v>-8.0156078486928913E-3</v>
      </c>
    </row>
    <row r="57" spans="1:9" x14ac:dyDescent="0.25">
      <c r="A57" s="79" t="s">
        <v>52</v>
      </c>
      <c r="B57" s="82">
        <v>152.35012800000001</v>
      </c>
      <c r="C57" s="84">
        <v>16.718710000000002</v>
      </c>
      <c r="D57" s="86">
        <v>29122.800780000001</v>
      </c>
      <c r="G57" s="88">
        <f t="shared" si="3"/>
        <v>-0.10781808007960067</v>
      </c>
      <c r="H57" s="90">
        <f t="shared" si="1"/>
        <v>-0.10643837900372792</v>
      </c>
      <c r="I57" s="92">
        <f t="shared" si="2"/>
        <v>1.6671639978138225E-2</v>
      </c>
    </row>
    <row r="58" spans="1:9" x14ac:dyDescent="0.25">
      <c r="A58" s="79" t="s">
        <v>53</v>
      </c>
      <c r="B58" s="82">
        <v>159.32270800000001</v>
      </c>
      <c r="C58" s="84">
        <v>17.394835</v>
      </c>
      <c r="D58" s="86">
        <v>29207.699219999999</v>
      </c>
      <c r="G58" s="88">
        <f t="shared" si="3"/>
        <v>4.4750409805229763E-2</v>
      </c>
      <c r="H58" s="90">
        <f t="shared" si="1"/>
        <v>3.9644871504529715E-2</v>
      </c>
      <c r="I58" s="92">
        <f t="shared" si="2"/>
        <v>2.9109471014203184E-3</v>
      </c>
    </row>
    <row r="59" spans="1:9" x14ac:dyDescent="0.25">
      <c r="A59" s="79" t="s">
        <v>54</v>
      </c>
      <c r="B59" s="82">
        <v>170.23101800000001</v>
      </c>
      <c r="C59" s="84">
        <v>17.879059000000002</v>
      </c>
      <c r="D59" s="86">
        <v>29127.599610000001</v>
      </c>
      <c r="G59" s="88">
        <f t="shared" si="3"/>
        <v>6.6224688545853727E-2</v>
      </c>
      <c r="H59" s="90">
        <f t="shared" si="1"/>
        <v>2.7456816650502987E-2</v>
      </c>
      <c r="I59" s="92">
        <f t="shared" si="2"/>
        <v>-2.7461815383091216E-3</v>
      </c>
    </row>
    <row r="60" spans="1:9" x14ac:dyDescent="0.25">
      <c r="A60" s="79" t="s">
        <v>55</v>
      </c>
      <c r="B60" s="82">
        <v>165.28088399999999</v>
      </c>
      <c r="C60" s="84">
        <v>17.999082999999999</v>
      </c>
      <c r="D60" s="86">
        <v>29179.099610000001</v>
      </c>
      <c r="G60" s="88">
        <f t="shared" si="3"/>
        <v>-2.9510090096567354E-2</v>
      </c>
      <c r="H60" s="90">
        <f t="shared" si="1"/>
        <v>6.6906724289217514E-3</v>
      </c>
      <c r="I60" s="92">
        <f t="shared" si="2"/>
        <v>1.7665213116677151E-3</v>
      </c>
    </row>
    <row r="61" spans="1:9" x14ac:dyDescent="0.25">
      <c r="A61" s="79" t="s">
        <v>56</v>
      </c>
      <c r="B61" s="82">
        <v>172.80509900000001</v>
      </c>
      <c r="C61" s="84">
        <v>19.162046</v>
      </c>
      <c r="D61" s="86">
        <v>28959.199219999999</v>
      </c>
      <c r="G61" s="88">
        <f t="shared" si="3"/>
        <v>4.4518010179910521E-2</v>
      </c>
      <c r="H61" s="90">
        <f t="shared" si="1"/>
        <v>6.2610739656282541E-2</v>
      </c>
      <c r="I61" s="92">
        <f t="shared" si="2"/>
        <v>-7.5647703179529159E-3</v>
      </c>
    </row>
    <row r="62" spans="1:9" x14ac:dyDescent="0.25">
      <c r="A62" s="79" t="s">
        <v>57</v>
      </c>
      <c r="B62" s="82">
        <v>166.0009</v>
      </c>
      <c r="C62" s="84">
        <v>18.326035000000001</v>
      </c>
      <c r="D62" s="86">
        <v>29228.599610000001</v>
      </c>
      <c r="G62" s="88">
        <f t="shared" si="3"/>
        <v>-4.0171154007858721E-2</v>
      </c>
      <c r="H62" s="90">
        <f t="shared" si="1"/>
        <v>-4.4608825414241535E-2</v>
      </c>
      <c r="I62" s="92">
        <f t="shared" si="2"/>
        <v>9.2597527436271178E-3</v>
      </c>
    </row>
    <row r="63" spans="1:9" x14ac:dyDescent="0.25">
      <c r="A63" s="79" t="s">
        <v>58</v>
      </c>
      <c r="B63" s="82">
        <v>167.85496499999999</v>
      </c>
      <c r="C63" s="84">
        <v>17.808700999999999</v>
      </c>
      <c r="D63" s="86">
        <v>29295</v>
      </c>
      <c r="G63" s="88">
        <f t="shared" si="3"/>
        <v>1.1107092942098697E-2</v>
      </c>
      <c r="H63" s="90">
        <f t="shared" si="1"/>
        <v>-2.8635568306976819E-2</v>
      </c>
      <c r="I63" s="92">
        <f t="shared" si="2"/>
        <v>2.2691843610059435E-3</v>
      </c>
    </row>
    <row r="64" spans="1:9" x14ac:dyDescent="0.25">
      <c r="A64" s="79" t="s">
        <v>59</v>
      </c>
      <c r="B64" s="82">
        <v>157.630661</v>
      </c>
      <c r="C64" s="84">
        <v>15.609411</v>
      </c>
      <c r="D64" s="86">
        <v>29881.900389999999</v>
      </c>
      <c r="G64" s="88">
        <f t="shared" si="3"/>
        <v>-6.2845594976825472E-2</v>
      </c>
      <c r="H64" s="90">
        <f t="shared" si="1"/>
        <v>-0.13181315649654357</v>
      </c>
      <c r="I64" s="92">
        <f t="shared" si="2"/>
        <v>1.9836105981701886E-2</v>
      </c>
    </row>
    <row r="65" spans="1:9" ht="15.75" thickBot="1" x14ac:dyDescent="0.3">
      <c r="A65" s="80" t="s">
        <v>60</v>
      </c>
      <c r="B65" s="83">
        <v>166.43292199999999</v>
      </c>
      <c r="C65" s="85">
        <v>16.757480999999999</v>
      </c>
      <c r="D65" s="87">
        <v>30164.599610000001</v>
      </c>
      <c r="G65" s="89">
        <f t="shared" si="3"/>
        <v>5.4337649381489446E-2</v>
      </c>
      <c r="H65" s="91">
        <f t="shared" si="1"/>
        <v>7.0970783836127024E-2</v>
      </c>
      <c r="I65" s="93">
        <f t="shared" si="2"/>
        <v>9.4160794961614478E-3</v>
      </c>
    </row>
  </sheetData>
  <mergeCells count="7">
    <mergeCell ref="K11:M11"/>
    <mergeCell ref="K5:M5"/>
    <mergeCell ref="K6:M6"/>
    <mergeCell ref="K7:M7"/>
    <mergeCell ref="K8:M8"/>
    <mergeCell ref="K9:M9"/>
    <mergeCell ref="K10:M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2961-36ED-4EAD-8EE6-FE46890C7D17}">
  <sheetPr>
    <tabColor rgb="FFFF0000"/>
  </sheetPr>
  <dimension ref="B2:N63"/>
  <sheetViews>
    <sheetView topLeftCell="A46" workbookViewId="0">
      <selection activeCell="G55" sqref="G55"/>
    </sheetView>
  </sheetViews>
  <sheetFormatPr defaultRowHeight="15" x14ac:dyDescent="0.25"/>
  <cols>
    <col min="1" max="1" width="11.42578125" style="1" customWidth="1"/>
    <col min="2" max="2" width="12.85546875" style="26" customWidth="1"/>
    <col min="3" max="3" width="18.28515625" style="25" customWidth="1"/>
    <col min="4" max="4" width="18.140625" style="26" customWidth="1"/>
    <col min="5" max="5" width="23.42578125" style="27" customWidth="1"/>
    <col min="6" max="16384" width="9.140625" style="1"/>
  </cols>
  <sheetData>
    <row r="2" spans="2:5" ht="19.5" x14ac:dyDescent="0.35">
      <c r="B2" s="111" t="s">
        <v>76</v>
      </c>
      <c r="C2" s="11" t="s">
        <v>74</v>
      </c>
      <c r="D2" s="12" t="s">
        <v>61</v>
      </c>
      <c r="E2" s="13" t="s">
        <v>75</v>
      </c>
    </row>
    <row r="3" spans="2:5" x14ac:dyDescent="0.25">
      <c r="B3" s="108" t="s">
        <v>0</v>
      </c>
      <c r="C3" s="109"/>
      <c r="D3" s="107"/>
      <c r="E3" s="110"/>
    </row>
    <row r="4" spans="2:5" x14ac:dyDescent="0.25">
      <c r="B4" s="108" t="s">
        <v>1</v>
      </c>
      <c r="C4" s="109">
        <v>4.6556539918885274E-2</v>
      </c>
      <c r="D4" s="107">
        <v>-2.9138299547979685E-2</v>
      </c>
      <c r="E4" s="24">
        <v>8.1670802208244353E-3</v>
      </c>
    </row>
    <row r="5" spans="2:5" x14ac:dyDescent="0.25">
      <c r="B5" s="108" t="s">
        <v>2</v>
      </c>
      <c r="C5" s="109">
        <v>-5.5481714527516331E-2</v>
      </c>
      <c r="D5" s="107">
        <v>-3.9675806094254355E-3</v>
      </c>
      <c r="E5" s="24">
        <v>5.6018927372445985E-3</v>
      </c>
    </row>
    <row r="6" spans="2:5" x14ac:dyDescent="0.25">
      <c r="B6" s="108" t="s">
        <v>3</v>
      </c>
      <c r="C6" s="109">
        <v>1.7370630835726208E-2</v>
      </c>
      <c r="D6" s="107">
        <v>-4.7823125152844778E-3</v>
      </c>
      <c r="E6" s="24">
        <v>3.9494948847186651E-3</v>
      </c>
    </row>
    <row r="7" spans="2:5" x14ac:dyDescent="0.25">
      <c r="B7" s="108" t="s">
        <v>4</v>
      </c>
      <c r="C7" s="109">
        <v>-3.6108082606206354E-3</v>
      </c>
      <c r="D7" s="107">
        <v>-3.6061820504848671E-2</v>
      </c>
      <c r="E7" s="24">
        <v>1.3892732373775364E-2</v>
      </c>
    </row>
    <row r="8" spans="2:5" x14ac:dyDescent="0.25">
      <c r="B8" s="108" t="s">
        <v>5</v>
      </c>
      <c r="C8" s="109">
        <v>2.1240733528075175E-2</v>
      </c>
      <c r="D8" s="107">
        <v>7.2625928513512308E-3</v>
      </c>
      <c r="E8" s="24">
        <v>1.0445029326255026E-2</v>
      </c>
    </row>
    <row r="9" spans="2:5" x14ac:dyDescent="0.25">
      <c r="B9" s="108" t="s">
        <v>6</v>
      </c>
      <c r="C9" s="109">
        <v>2.5954510313389811E-2</v>
      </c>
      <c r="D9" s="107">
        <v>-1.5298168110717264E-2</v>
      </c>
      <c r="E9" s="24">
        <v>8.568138810378401E-3</v>
      </c>
    </row>
    <row r="10" spans="2:5" x14ac:dyDescent="0.25">
      <c r="B10" s="108" t="s">
        <v>7</v>
      </c>
      <c r="C10" s="109">
        <v>3.8481345788001095E-2</v>
      </c>
      <c r="D10" s="107">
        <v>9.2184958273189996E-2</v>
      </c>
      <c r="E10" s="24">
        <v>1.7320250875802343E-2</v>
      </c>
    </row>
    <row r="11" spans="2:5" x14ac:dyDescent="0.25">
      <c r="B11" s="108" t="s">
        <v>8</v>
      </c>
      <c r="C11" s="109">
        <v>-1.1233798302460751E-2</v>
      </c>
      <c r="D11" s="107">
        <v>3.4414297165640928E-2</v>
      </c>
      <c r="E11" s="24">
        <v>-6.5900674935524405E-4</v>
      </c>
    </row>
    <row r="12" spans="2:5" x14ac:dyDescent="0.25">
      <c r="B12" s="108" t="s">
        <v>9</v>
      </c>
      <c r="C12" s="109">
        <v>-1.2938941933578613E-2</v>
      </c>
      <c r="D12" s="107">
        <v>-5.8033229126156195E-2</v>
      </c>
      <c r="E12" s="24">
        <v>4.0795415767701741E-3</v>
      </c>
    </row>
    <row r="13" spans="2:5" x14ac:dyDescent="0.25">
      <c r="B13" s="108" t="s">
        <v>10</v>
      </c>
      <c r="C13" s="109">
        <v>8.8687174065344557E-2</v>
      </c>
      <c r="D13" s="107">
        <v>5.3151981149948235E-2</v>
      </c>
      <c r="E13" s="24">
        <v>1.4301542795207792E-2</v>
      </c>
    </row>
    <row r="14" spans="2:5" x14ac:dyDescent="0.25">
      <c r="B14" s="108" t="s">
        <v>11</v>
      </c>
      <c r="C14" s="109">
        <v>-7.9767834503987334E-3</v>
      </c>
      <c r="D14" s="107">
        <v>-1.087519120141712E-2</v>
      </c>
      <c r="E14" s="24">
        <v>7.4397477001003492E-3</v>
      </c>
    </row>
    <row r="15" spans="2:5" x14ac:dyDescent="0.25">
      <c r="B15" s="108" t="s">
        <v>12</v>
      </c>
      <c r="C15" s="109">
        <v>6.3810053400229702E-2</v>
      </c>
      <c r="D15" s="107">
        <v>8.242301330882762E-2</v>
      </c>
      <c r="E15" s="24">
        <v>1.5478846791586356E-2</v>
      </c>
    </row>
    <row r="16" spans="2:5" x14ac:dyDescent="0.25">
      <c r="B16" s="108" t="s">
        <v>13</v>
      </c>
      <c r="C16" s="109">
        <v>2.1622542695590091E-2</v>
      </c>
      <c r="D16" s="107">
        <v>8.4330590233328021E-2</v>
      </c>
      <c r="E16" s="24">
        <v>3.2125210608647337E-3</v>
      </c>
    </row>
    <row r="17" spans="2:5" x14ac:dyDescent="0.25">
      <c r="B17" s="108" t="s">
        <v>14</v>
      </c>
      <c r="C17" s="109">
        <v>7.8705074767644753E-2</v>
      </c>
      <c r="D17" s="107">
        <v>3.3159361051644826E-2</v>
      </c>
      <c r="E17" s="24">
        <v>7.8607122685405446E-3</v>
      </c>
    </row>
    <row r="18" spans="2:5" x14ac:dyDescent="0.25">
      <c r="B18" s="108" t="s">
        <v>15</v>
      </c>
      <c r="C18" s="109">
        <v>-5.8849993248972526E-2</v>
      </c>
      <c r="D18" s="107">
        <v>-3.6470301982968349E-2</v>
      </c>
      <c r="E18" s="24">
        <v>5.776652905071393E-3</v>
      </c>
    </row>
    <row r="19" spans="2:5" x14ac:dyDescent="0.25">
      <c r="B19" s="108" t="s">
        <v>16</v>
      </c>
      <c r="C19" s="109">
        <v>-6.6725266220894336E-2</v>
      </c>
      <c r="D19" s="107">
        <v>1.3178237549785844E-2</v>
      </c>
      <c r="E19" s="24">
        <v>-2.5034091747645676E-2</v>
      </c>
    </row>
    <row r="20" spans="2:5" x14ac:dyDescent="0.25">
      <c r="B20" s="108" t="s">
        <v>17</v>
      </c>
      <c r="C20" s="109">
        <v>2.3842060825348468E-2</v>
      </c>
      <c r="D20" s="107">
        <v>2.8848969619537142E-2</v>
      </c>
      <c r="E20" s="24">
        <v>-1.7111464535466116E-2</v>
      </c>
    </row>
    <row r="21" spans="2:5" x14ac:dyDescent="0.25">
      <c r="B21" s="108" t="s">
        <v>18</v>
      </c>
      <c r="C21" s="109">
        <v>6.512000548550971E-2</v>
      </c>
      <c r="D21" s="107">
        <v>5.8777364925187453E-2</v>
      </c>
      <c r="E21" s="24">
        <v>9.8342798028656919E-3</v>
      </c>
    </row>
    <row r="22" spans="2:5" x14ac:dyDescent="0.25">
      <c r="B22" s="108" t="s">
        <v>19</v>
      </c>
      <c r="C22" s="109">
        <v>-4.9494804259023466E-2</v>
      </c>
      <c r="D22" s="107">
        <v>-6.565032440029378E-2</v>
      </c>
      <c r="E22" s="24">
        <v>1.2350951483715916E-3</v>
      </c>
    </row>
    <row r="23" spans="2:5" x14ac:dyDescent="0.25">
      <c r="B23" s="108" t="s">
        <v>20</v>
      </c>
      <c r="C23" s="109">
        <v>-1.169587366712743E-2</v>
      </c>
      <c r="D23" s="107">
        <v>-3.8091159816643169E-2</v>
      </c>
      <c r="E23" s="24">
        <v>5.6087501773626289E-3</v>
      </c>
    </row>
    <row r="24" spans="2:5" x14ac:dyDescent="0.25">
      <c r="B24" s="108" t="s">
        <v>21</v>
      </c>
      <c r="C24" s="109">
        <v>0.12767650367743399</v>
      </c>
      <c r="D24" s="107">
        <v>0.11719228995496762</v>
      </c>
      <c r="E24" s="24">
        <v>1.0194225360477358E-2</v>
      </c>
    </row>
    <row r="25" spans="2:5" x14ac:dyDescent="0.25">
      <c r="B25" s="108" t="s">
        <v>22</v>
      </c>
      <c r="C25" s="109">
        <v>5.0775399011477484E-2</v>
      </c>
      <c r="D25" s="107">
        <v>5.1478325500632902E-2</v>
      </c>
      <c r="E25" s="24">
        <v>3.5598272182540865E-3</v>
      </c>
    </row>
    <row r="26" spans="2:5" x14ac:dyDescent="0.25">
      <c r="B26" s="108" t="s">
        <v>23</v>
      </c>
      <c r="C26" s="109">
        <v>-2.4759643421319283E-2</v>
      </c>
      <c r="D26" s="107">
        <v>-1.4949299249674532E-2</v>
      </c>
      <c r="E26" s="24">
        <v>-1.2946432052287175E-2</v>
      </c>
    </row>
    <row r="27" spans="2:5" x14ac:dyDescent="0.25">
      <c r="B27" s="108" t="s">
        <v>24</v>
      </c>
      <c r="C27" s="109">
        <v>-9.5524295769080253E-2</v>
      </c>
      <c r="D27" s="107">
        <v>-0.10258954751734242</v>
      </c>
      <c r="E27" s="24">
        <v>7.7343186454797708E-3</v>
      </c>
    </row>
    <row r="28" spans="2:5" x14ac:dyDescent="0.25">
      <c r="B28" s="108" t="s">
        <v>25</v>
      </c>
      <c r="C28" s="109">
        <v>-7.9790333928051571E-2</v>
      </c>
      <c r="D28" s="107">
        <v>-0.11506964629602895</v>
      </c>
      <c r="E28" s="24">
        <v>1.7140924130553715E-3</v>
      </c>
    </row>
    <row r="29" spans="2:5" x14ac:dyDescent="0.25">
      <c r="B29" s="108" t="s">
        <v>26</v>
      </c>
      <c r="C29" s="109">
        <v>4.0690735267723474E-2</v>
      </c>
      <c r="D29" s="107">
        <v>1.927618047268935E-2</v>
      </c>
      <c r="E29" s="24">
        <v>1.0256139895822014E-3</v>
      </c>
    </row>
    <row r="30" spans="2:5" x14ac:dyDescent="0.25">
      <c r="B30" s="108" t="s">
        <v>27</v>
      </c>
      <c r="C30" s="109">
        <v>3.6405178184495159E-2</v>
      </c>
      <c r="D30" s="107">
        <v>6.2073421675943881E-2</v>
      </c>
      <c r="E30" s="24">
        <v>-3.565811124316944E-4</v>
      </c>
    </row>
    <row r="31" spans="2:5" x14ac:dyDescent="0.25">
      <c r="B31" s="108" t="s">
        <v>28</v>
      </c>
      <c r="C31" s="109">
        <v>-1.0510333494330741E-2</v>
      </c>
      <c r="D31" s="107">
        <v>2.5340415815807874E-2</v>
      </c>
      <c r="E31" s="24">
        <v>4.3327015261156255E-3</v>
      </c>
    </row>
    <row r="32" spans="2:5" x14ac:dyDescent="0.25">
      <c r="B32" s="108" t="s">
        <v>29</v>
      </c>
      <c r="C32" s="109">
        <v>-3.4392930719073442E-2</v>
      </c>
      <c r="D32" s="107">
        <v>-0.18542818312325282</v>
      </c>
      <c r="E32" s="24">
        <v>1.6934019710089492E-2</v>
      </c>
    </row>
    <row r="33" spans="2:5" x14ac:dyDescent="0.25">
      <c r="B33" s="108" t="s">
        <v>30</v>
      </c>
      <c r="C33" s="109">
        <v>3.9046633287577654E-3</v>
      </c>
      <c r="D33" s="107">
        <v>2.3589183721399915E-2</v>
      </c>
      <c r="E33" s="24">
        <v>1.1205147226033349E-2</v>
      </c>
    </row>
    <row r="34" spans="2:5" x14ac:dyDescent="0.25">
      <c r="B34" s="108" t="s">
        <v>31</v>
      </c>
      <c r="C34" s="109">
        <v>4.010469429671068E-2</v>
      </c>
      <c r="D34" s="107">
        <v>3.185159404846151E-2</v>
      </c>
      <c r="E34" s="24">
        <v>8.2432341657380972E-3</v>
      </c>
    </row>
    <row r="35" spans="2:5" x14ac:dyDescent="0.25">
      <c r="B35" s="108" t="s">
        <v>32</v>
      </c>
      <c r="C35" s="109">
        <v>-1.0916734837590385E-2</v>
      </c>
      <c r="D35" s="107">
        <v>6.3558435933309893E-3</v>
      </c>
      <c r="E35" s="24">
        <v>-2.5028273168819294E-4</v>
      </c>
    </row>
    <row r="36" spans="2:5" x14ac:dyDescent="0.25">
      <c r="B36" s="108" t="s">
        <v>33</v>
      </c>
      <c r="C36" s="109">
        <v>7.2267856895765356E-2</v>
      </c>
      <c r="D36" s="107">
        <v>8.0854772111588702E-2</v>
      </c>
      <c r="E36" s="24">
        <v>-2.3397238819422336E-2</v>
      </c>
    </row>
    <row r="37" spans="2:5" x14ac:dyDescent="0.25">
      <c r="B37" s="108" t="s">
        <v>34</v>
      </c>
      <c r="C37" s="109">
        <v>5.347397205252049E-2</v>
      </c>
      <c r="D37" s="107">
        <v>7.931185808277065E-2</v>
      </c>
      <c r="E37" s="24">
        <v>-9.7001725150142916E-3</v>
      </c>
    </row>
    <row r="38" spans="2:5" x14ac:dyDescent="0.25">
      <c r="B38" s="108" t="s">
        <v>35</v>
      </c>
      <c r="C38" s="109">
        <v>3.4446659969125257E-2</v>
      </c>
      <c r="D38" s="107">
        <v>7.5985926027500664E-2</v>
      </c>
      <c r="E38" s="24">
        <v>2.553134974432311E-4</v>
      </c>
    </row>
    <row r="39" spans="2:5" x14ac:dyDescent="0.25">
      <c r="B39" s="108" t="s">
        <v>36</v>
      </c>
      <c r="C39" s="109">
        <v>1.122336871539123E-2</v>
      </c>
      <c r="D39" s="107">
        <v>-5.418292256557234E-2</v>
      </c>
      <c r="E39" s="24">
        <v>-2.8437223159056908E-2</v>
      </c>
    </row>
    <row r="40" spans="2:5" x14ac:dyDescent="0.25">
      <c r="B40" s="108" t="s">
        <v>37</v>
      </c>
      <c r="C40" s="109">
        <v>4.6114181872572532E-2</v>
      </c>
      <c r="D40" s="107">
        <v>-2.0005061243618855E-2</v>
      </c>
      <c r="E40" s="24">
        <v>1.7323694785695131E-2</v>
      </c>
    </row>
    <row r="41" spans="2:5" x14ac:dyDescent="0.25">
      <c r="B41" s="108" t="s">
        <v>38</v>
      </c>
      <c r="C41" s="109">
        <v>5.5956436300109325E-2</v>
      </c>
      <c r="D41" s="107">
        <v>8.5382048525241991E-2</v>
      </c>
      <c r="E41" s="24">
        <v>-1.2338847710400704E-2</v>
      </c>
    </row>
    <row r="42" spans="2:5" x14ac:dyDescent="0.25">
      <c r="B42" s="108" t="s">
        <v>39</v>
      </c>
      <c r="C42" s="109">
        <v>6.6007854236515007E-3</v>
      </c>
      <c r="D42" s="107">
        <v>1.0458564049334906E-2</v>
      </c>
      <c r="E42" s="24">
        <v>3.6927678482026149E-4</v>
      </c>
    </row>
    <row r="43" spans="2:5" x14ac:dyDescent="0.25">
      <c r="B43" s="108" t="s">
        <v>40</v>
      </c>
      <c r="C43" s="109">
        <v>-2.2563904527867797E-2</v>
      </c>
      <c r="D43" s="107">
        <v>-3.191988392009544E-2</v>
      </c>
      <c r="E43" s="24">
        <v>2.3970825535694893E-3</v>
      </c>
    </row>
    <row r="44" spans="2:5" x14ac:dyDescent="0.25">
      <c r="B44" s="108" t="s">
        <v>41</v>
      </c>
      <c r="C44" s="109">
        <v>5.2791101656351536E-2</v>
      </c>
      <c r="D44" s="107">
        <v>5.4810433556706867E-2</v>
      </c>
      <c r="E44" s="24">
        <v>-4.0355413747325966E-3</v>
      </c>
    </row>
    <row r="45" spans="2:5" x14ac:dyDescent="0.25">
      <c r="B45" s="108" t="s">
        <v>42</v>
      </c>
      <c r="C45" s="109">
        <v>4.3139545846264025E-2</v>
      </c>
      <c r="D45" s="107">
        <v>4.1306028484861257E-2</v>
      </c>
      <c r="E45" s="24">
        <v>-1.4085916662322779E-2</v>
      </c>
    </row>
    <row r="46" spans="2:5" x14ac:dyDescent="0.25">
      <c r="B46" s="108" t="s">
        <v>43</v>
      </c>
      <c r="C46" s="109">
        <v>-1.3898658824356446E-3</v>
      </c>
      <c r="D46" s="107">
        <v>-2.371639865677377E-2</v>
      </c>
      <c r="E46" s="24">
        <v>2.4481074782724346E-2</v>
      </c>
    </row>
    <row r="47" spans="2:5" x14ac:dyDescent="0.25">
      <c r="B47" s="108" t="s">
        <v>44</v>
      </c>
      <c r="C47" s="109">
        <v>5.5193809540929263E-2</v>
      </c>
      <c r="D47" s="107">
        <v>4.8643592614788782E-2</v>
      </c>
      <c r="E47" s="24">
        <v>-1.6775836363780747E-2</v>
      </c>
    </row>
    <row r="48" spans="2:5" x14ac:dyDescent="0.25">
      <c r="B48" s="108" t="s">
        <v>45</v>
      </c>
      <c r="C48" s="109">
        <v>4.8301212608396399E-2</v>
      </c>
      <c r="D48" s="107">
        <v>1.31989228900479E-2</v>
      </c>
      <c r="E48" s="24">
        <v>1.0840039107502092E-2</v>
      </c>
    </row>
    <row r="49" spans="2:14" x14ac:dyDescent="0.25">
      <c r="B49" s="108" t="s">
        <v>46</v>
      </c>
      <c r="C49" s="109">
        <v>-6.0376730307991561E-3</v>
      </c>
      <c r="D49" s="107">
        <v>-3.2333497076175596E-2</v>
      </c>
      <c r="E49" s="24">
        <v>1.0651638750762863E-2</v>
      </c>
    </row>
    <row r="50" spans="2:14" x14ac:dyDescent="0.25">
      <c r="B50" s="108" t="s">
        <v>47</v>
      </c>
      <c r="C50" s="109">
        <v>-3.4136562988176418E-2</v>
      </c>
      <c r="D50" s="107">
        <v>-1.484781456012727E-2</v>
      </c>
      <c r="E50" s="24">
        <v>-1.4513444401896862E-3</v>
      </c>
    </row>
    <row r="51" spans="2:14" x14ac:dyDescent="0.25">
      <c r="B51" s="108" t="s">
        <v>48</v>
      </c>
      <c r="C51" s="109">
        <v>6.0778274705905175E-2</v>
      </c>
      <c r="D51" s="107">
        <v>6.8736721091093203E-2</v>
      </c>
      <c r="E51" s="24">
        <v>-2.5811878521631245E-2</v>
      </c>
    </row>
    <row r="52" spans="2:14" x14ac:dyDescent="0.25">
      <c r="B52" s="108" t="s">
        <v>49</v>
      </c>
      <c r="C52" s="109">
        <v>-5.8066541611203545E-2</v>
      </c>
      <c r="D52" s="107">
        <v>-2.425855192698205E-2</v>
      </c>
      <c r="E52" s="24">
        <v>-1.7850487889804203E-3</v>
      </c>
    </row>
    <row r="53" spans="2:14" x14ac:dyDescent="0.25">
      <c r="B53" s="108" t="s">
        <v>50</v>
      </c>
      <c r="C53" s="109">
        <v>-4.5929967893275116E-2</v>
      </c>
      <c r="D53" s="107">
        <v>-0.18000412482988229</v>
      </c>
      <c r="E53" s="24">
        <v>2.1230435705883548E-2</v>
      </c>
    </row>
    <row r="54" spans="2:14" x14ac:dyDescent="0.25">
      <c r="B54" s="108" t="s">
        <v>51</v>
      </c>
      <c r="C54" s="109">
        <v>6.8789289702556253E-2</v>
      </c>
      <c r="D54" s="107">
        <v>9.3625266310516486E-2</v>
      </c>
      <c r="E54" s="24">
        <v>-8.0156078486928913E-3</v>
      </c>
      <c r="N54" s="115" t="s">
        <v>117</v>
      </c>
    </row>
    <row r="55" spans="2:14" x14ac:dyDescent="0.25">
      <c r="B55" s="108" t="s">
        <v>52</v>
      </c>
      <c r="C55" s="109">
        <v>-0.10781808007960067</v>
      </c>
      <c r="D55" s="107">
        <v>-0.10643837900372792</v>
      </c>
      <c r="E55" s="24">
        <v>1.6671639978138225E-2</v>
      </c>
    </row>
    <row r="56" spans="2:14" x14ac:dyDescent="0.25">
      <c r="B56" s="108" t="s">
        <v>53</v>
      </c>
      <c r="C56" s="109">
        <v>4.4750409805229763E-2</v>
      </c>
      <c r="D56" s="107">
        <v>3.9644871504529715E-2</v>
      </c>
      <c r="E56" s="24">
        <v>2.9109471014203184E-3</v>
      </c>
    </row>
    <row r="57" spans="2:14" x14ac:dyDescent="0.25">
      <c r="B57" s="108" t="s">
        <v>54</v>
      </c>
      <c r="C57" s="109">
        <v>6.6224688545853727E-2</v>
      </c>
      <c r="D57" s="107">
        <v>2.7456816650502987E-2</v>
      </c>
      <c r="E57" s="24">
        <v>-2.7461815383091216E-3</v>
      </c>
    </row>
    <row r="58" spans="2:14" x14ac:dyDescent="0.25">
      <c r="B58" s="108" t="s">
        <v>55</v>
      </c>
      <c r="C58" s="109">
        <v>-2.9510090096567354E-2</v>
      </c>
      <c r="D58" s="107">
        <v>6.6906724289217514E-3</v>
      </c>
      <c r="E58" s="24">
        <v>1.7665213116677151E-3</v>
      </c>
    </row>
    <row r="59" spans="2:14" x14ac:dyDescent="0.25">
      <c r="B59" s="108" t="s">
        <v>56</v>
      </c>
      <c r="C59" s="109">
        <v>4.4518010179910521E-2</v>
      </c>
      <c r="D59" s="107">
        <v>6.2610739656282541E-2</v>
      </c>
      <c r="E59" s="24">
        <v>-7.5647703179529159E-3</v>
      </c>
    </row>
    <row r="60" spans="2:14" x14ac:dyDescent="0.25">
      <c r="B60" s="108" t="s">
        <v>57</v>
      </c>
      <c r="C60" s="109">
        <v>-4.0171154007858721E-2</v>
      </c>
      <c r="D60" s="107">
        <v>-4.4608825414241535E-2</v>
      </c>
      <c r="E60" s="24">
        <v>9.2597527436271178E-3</v>
      </c>
    </row>
    <row r="61" spans="2:14" x14ac:dyDescent="0.25">
      <c r="B61" s="108" t="s">
        <v>58</v>
      </c>
      <c r="C61" s="109">
        <v>1.1107092942098697E-2</v>
      </c>
      <c r="D61" s="107">
        <v>-2.8635568306976819E-2</v>
      </c>
      <c r="E61" s="24">
        <v>2.2691843610059435E-3</v>
      </c>
    </row>
    <row r="62" spans="2:14" x14ac:dyDescent="0.25">
      <c r="B62" s="108" t="s">
        <v>59</v>
      </c>
      <c r="C62" s="109">
        <v>-6.2845594976825472E-2</v>
      </c>
      <c r="D62" s="107">
        <v>-0.13181315649654357</v>
      </c>
      <c r="E62" s="24">
        <v>1.9836105981701886E-2</v>
      </c>
    </row>
    <row r="63" spans="2:14" x14ac:dyDescent="0.25">
      <c r="B63" s="108" t="s">
        <v>60</v>
      </c>
      <c r="C63" s="109">
        <v>5.4337649381489446E-2</v>
      </c>
      <c r="D63" s="107">
        <v>7.0970783836127024E-2</v>
      </c>
      <c r="E63" s="24">
        <v>9.4160794961614478E-3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00C7-06C5-4B03-9F8A-967795FDF2E6}">
  <sheetPr>
    <tabColor rgb="FF00B050"/>
  </sheetPr>
  <dimension ref="A1:S63"/>
  <sheetViews>
    <sheetView topLeftCell="A17" workbookViewId="0">
      <selection activeCell="G32" sqref="G32"/>
    </sheetView>
  </sheetViews>
  <sheetFormatPr defaultRowHeight="15" x14ac:dyDescent="0.25"/>
  <cols>
    <col min="1" max="1" width="13.140625" style="1" customWidth="1"/>
    <col min="2" max="3" width="18.140625" style="1" customWidth="1"/>
    <col min="4" max="4" width="22.28515625" style="1" customWidth="1"/>
    <col min="5" max="5" width="9.140625" style="1"/>
    <col min="6" max="6" width="9.140625" style="1" customWidth="1"/>
    <col min="7" max="7" width="11.42578125" style="1" customWidth="1"/>
    <col min="8" max="8" width="13.140625" style="1" customWidth="1"/>
    <col min="9" max="9" width="10.85546875" style="1" customWidth="1"/>
    <col min="10" max="10" width="12.7109375" style="1" bestFit="1" customWidth="1"/>
    <col min="11" max="13" width="9.140625" style="1"/>
    <col min="14" max="15" width="9.7109375" style="1" bestFit="1" customWidth="1"/>
    <col min="16" max="19" width="9.140625" style="1"/>
  </cols>
  <sheetData>
    <row r="1" spans="1:17" s="1" customFormat="1" x14ac:dyDescent="0.25"/>
    <row r="2" spans="1:17" s="1" customFormat="1" ht="19.5" x14ac:dyDescent="0.35">
      <c r="A2" s="10" t="s">
        <v>76</v>
      </c>
      <c r="B2" s="11" t="s">
        <v>74</v>
      </c>
      <c r="C2" s="12" t="s">
        <v>61</v>
      </c>
      <c r="D2" s="13" t="s">
        <v>75</v>
      </c>
      <c r="G2" s="3"/>
      <c r="H2" s="45" t="s">
        <v>78</v>
      </c>
      <c r="I2" s="4"/>
      <c r="J2" s="4"/>
      <c r="M2" s="31" t="s">
        <v>62</v>
      </c>
      <c r="O2" s="7" t="s">
        <v>63</v>
      </c>
      <c r="P2" s="28"/>
      <c r="Q2" s="30" t="s">
        <v>64</v>
      </c>
    </row>
    <row r="3" spans="1:17" s="1" customFormat="1" x14ac:dyDescent="0.25">
      <c r="A3" s="21" t="s">
        <v>0</v>
      </c>
      <c r="B3" s="20"/>
      <c r="C3" s="23"/>
      <c r="D3" s="24"/>
      <c r="H3" s="25">
        <f>STDEV(B51:B62)</f>
        <v>6.0502638537864646E-2</v>
      </c>
      <c r="I3" s="26">
        <f>COVAR(B51:B62,C51:C62)</f>
        <v>3.9032740802345117E-3</v>
      </c>
      <c r="J3" s="27">
        <f>COVAR(B51:B62,D51:D62)</f>
        <v>-5.5921214919251263E-4</v>
      </c>
      <c r="M3" s="32">
        <f>AVERAGE(B51:B62)</f>
        <v>-4.0144718986480626E-3</v>
      </c>
      <c r="O3" s="23">
        <v>1</v>
      </c>
      <c r="P3" s="28"/>
      <c r="Q3" s="29" t="s">
        <v>65</v>
      </c>
    </row>
    <row r="4" spans="1:17" s="1" customFormat="1" x14ac:dyDescent="0.25">
      <c r="A4" s="21" t="s">
        <v>1</v>
      </c>
      <c r="B4" s="20">
        <v>4.6556539918885274E-2</v>
      </c>
      <c r="C4" s="23">
        <v>-2.9138299547979685E-2</v>
      </c>
      <c r="D4" s="24">
        <v>8.1670802208244353E-3</v>
      </c>
      <c r="H4" s="25">
        <f>COVAR(C51:C62,B51:B62)</f>
        <v>3.9032740802345117E-3</v>
      </c>
      <c r="I4" s="26">
        <f>STDEV(C51:C62)</f>
        <v>8.5472368188596867E-2</v>
      </c>
      <c r="J4" s="27">
        <f>COVAR(C51:C62,D51:D62)</f>
        <v>-9.2377274481042374E-4</v>
      </c>
      <c r="M4" s="32">
        <f>AVERAGE(C51:C62)</f>
        <v>-1.8082793194708961E-2</v>
      </c>
      <c r="O4" s="23">
        <v>1</v>
      </c>
      <c r="P4" s="28"/>
      <c r="Q4" s="29" t="s">
        <v>66</v>
      </c>
    </row>
    <row r="5" spans="1:17" s="1" customFormat="1" x14ac:dyDescent="0.25">
      <c r="A5" s="21" t="s">
        <v>2</v>
      </c>
      <c r="B5" s="20">
        <v>-5.5481714527516331E-2</v>
      </c>
      <c r="C5" s="23">
        <v>-3.9675806094254355E-3</v>
      </c>
      <c r="D5" s="24">
        <v>5.6018927372445985E-3</v>
      </c>
      <c r="H5" s="25">
        <f>COVAR(D51:D62,B51:B62)</f>
        <v>-5.5921214919251263E-4</v>
      </c>
      <c r="I5" s="26">
        <f>COVAR(D51:D62,C51:C62)</f>
        <v>-9.2377274481042374E-4</v>
      </c>
      <c r="J5" s="27">
        <f>STDEV(D51:D62)</f>
        <v>1.3340496705170112E-2</v>
      </c>
      <c r="M5" s="32">
        <f>AVERAGE(D51:D62)</f>
        <v>2.3350916806565134E-3</v>
      </c>
      <c r="O5" s="23">
        <v>1</v>
      </c>
      <c r="P5" s="28"/>
      <c r="Q5" s="29" t="s">
        <v>67</v>
      </c>
    </row>
    <row r="6" spans="1:17" s="1" customFormat="1" x14ac:dyDescent="0.25">
      <c r="A6" s="21" t="s">
        <v>3</v>
      </c>
      <c r="B6" s="20">
        <v>1.7370630835726208E-2</v>
      </c>
      <c r="C6" s="23">
        <v>-4.7823125152844778E-3</v>
      </c>
      <c r="D6" s="24">
        <v>3.9494948847186651E-3</v>
      </c>
      <c r="H6" s="2" t="s">
        <v>77</v>
      </c>
    </row>
    <row r="7" spans="1:17" s="1" customFormat="1" x14ac:dyDescent="0.25">
      <c r="A7" s="21" t="s">
        <v>4</v>
      </c>
      <c r="B7" s="20">
        <v>-3.6108082606206354E-3</v>
      </c>
      <c r="C7" s="23">
        <v>-3.6061820504848671E-2</v>
      </c>
      <c r="D7" s="24">
        <v>1.3892732373775364E-2</v>
      </c>
    </row>
    <row r="8" spans="1:17" s="1" customFormat="1" ht="17.25" x14ac:dyDescent="0.25">
      <c r="A8" s="21" t="s">
        <v>5</v>
      </c>
      <c r="B8" s="20">
        <v>2.1240733528075175E-2</v>
      </c>
      <c r="C8" s="23">
        <v>7.2625928513512308E-3</v>
      </c>
      <c r="D8" s="24">
        <v>1.0445029326255026E-2</v>
      </c>
      <c r="H8" s="5" t="s">
        <v>92</v>
      </c>
      <c r="N8" s="36" t="s">
        <v>79</v>
      </c>
    </row>
    <row r="9" spans="1:17" s="1" customFormat="1" x14ac:dyDescent="0.25">
      <c r="A9" s="21" t="s">
        <v>6</v>
      </c>
      <c r="B9" s="20">
        <v>2.5954510313389811E-2</v>
      </c>
      <c r="C9" s="23">
        <v>-1.5298168110717264E-2</v>
      </c>
      <c r="D9" s="24">
        <v>8.568138810378401E-3</v>
      </c>
      <c r="H9" s="25" cm="1">
        <f t="array" ref="H9:J11">MINVERSE(H3:J5)</f>
        <v>16.582555953021</v>
      </c>
      <c r="I9" s="26">
        <v>-0.75032587872412349</v>
      </c>
      <c r="J9" s="27">
        <v>0.64315717373383097</v>
      </c>
      <c r="N9" s="25" cm="1">
        <f t="array" ref="N9:P9">TRANSPOSE(M3:M5)</f>
        <v>-4.0144718986480626E-3</v>
      </c>
      <c r="O9" s="26">
        <v>-1.8082793194708961E-2</v>
      </c>
      <c r="P9" s="27">
        <v>2.3350916806565134E-3</v>
      </c>
    </row>
    <row r="10" spans="1:17" s="1" customFormat="1" ht="17.25" x14ac:dyDescent="0.25">
      <c r="A10" s="21" t="s">
        <v>7</v>
      </c>
      <c r="B10" s="20">
        <v>3.8481345788001095E-2</v>
      </c>
      <c r="C10" s="23">
        <v>9.2184958273189996E-2</v>
      </c>
      <c r="D10" s="24">
        <v>1.7320250875802343E-2</v>
      </c>
      <c r="H10" s="25">
        <v>-0.7503258787241236</v>
      </c>
      <c r="I10" s="26">
        <v>11.742400778690588</v>
      </c>
      <c r="J10" s="27">
        <v>0.78165893528669883</v>
      </c>
      <c r="N10" s="35" t="s">
        <v>80</v>
      </c>
    </row>
    <row r="11" spans="1:17" s="1" customFormat="1" x14ac:dyDescent="0.25">
      <c r="A11" s="21" t="s">
        <v>8</v>
      </c>
      <c r="B11" s="20">
        <v>-1.1233798302460751E-2</v>
      </c>
      <c r="C11" s="23">
        <v>3.4414297165640928E-2</v>
      </c>
      <c r="D11" s="24">
        <v>-6.5900674935524405E-4</v>
      </c>
      <c r="H11" s="25">
        <v>0.64315717373383086</v>
      </c>
      <c r="I11" s="26">
        <v>0.78165893528669872</v>
      </c>
      <c r="J11" s="27">
        <v>75.04081434520937</v>
      </c>
      <c r="N11" s="32" cm="1">
        <f t="array" ref="N11:P11">TRANSPOSE(O3:O5)</f>
        <v>1</v>
      </c>
      <c r="O11" s="33">
        <v>1</v>
      </c>
      <c r="P11" s="34">
        <v>1</v>
      </c>
    </row>
    <row r="12" spans="1:17" s="1" customFormat="1" x14ac:dyDescent="0.25">
      <c r="A12" s="21" t="s">
        <v>9</v>
      </c>
      <c r="B12" s="20">
        <v>-1.2938941933578613E-2</v>
      </c>
      <c r="C12" s="23">
        <v>-5.8033229126156195E-2</v>
      </c>
      <c r="D12" s="24">
        <v>4.0795415767701741E-3</v>
      </c>
    </row>
    <row r="13" spans="1:17" s="1" customFormat="1" ht="17.25" x14ac:dyDescent="0.25">
      <c r="A13" s="21" t="s">
        <v>10</v>
      </c>
      <c r="B13" s="20">
        <v>8.8687174065344557E-2</v>
      </c>
      <c r="C13" s="23">
        <v>5.3151981149948235E-2</v>
      </c>
      <c r="D13" s="24">
        <v>1.4301542795207792E-2</v>
      </c>
      <c r="N13" s="37" t="s">
        <v>89</v>
      </c>
    </row>
    <row r="14" spans="1:17" s="1" customFormat="1" ht="17.25" x14ac:dyDescent="0.25">
      <c r="A14" s="21" t="s">
        <v>11</v>
      </c>
      <c r="B14" s="20">
        <v>-7.9767834503987334E-3</v>
      </c>
      <c r="C14" s="23">
        <v>-1.087519120141712E-2</v>
      </c>
      <c r="D14" s="24">
        <v>7.4397477001003492E-3</v>
      </c>
      <c r="G14" s="119" t="s">
        <v>93</v>
      </c>
      <c r="H14" s="119"/>
      <c r="I14" s="119"/>
      <c r="N14" s="25" t="str" cm="1">
        <f t="array" ref="N14:P14">TRANSPOSE(Q3:Q5)</f>
        <v>x1</v>
      </c>
      <c r="O14" s="26" t="str">
        <v>x2</v>
      </c>
      <c r="P14" s="27" t="str">
        <v>x3</v>
      </c>
    </row>
    <row r="15" spans="1:17" s="1" customFormat="1" x14ac:dyDescent="0.25">
      <c r="A15" s="21" t="s">
        <v>12</v>
      </c>
      <c r="B15" s="20">
        <v>6.3810053400229702E-2</v>
      </c>
      <c r="C15" s="23">
        <v>8.242301330882762E-2</v>
      </c>
      <c r="D15" s="24">
        <v>1.5478846791586356E-2</v>
      </c>
      <c r="G15" s="25" cm="1">
        <f t="array" ref="G15:I15">MMULT(_xlfn.ANCHORARRAY(N9),_xlfn.ANCHORARRAY(H9))</f>
        <v>-5.1500386221814909E-2</v>
      </c>
      <c r="H15" s="26">
        <v>-0.20749799745858616</v>
      </c>
      <c r="I15" s="27">
        <v>0.1585106680112342</v>
      </c>
    </row>
    <row r="16" spans="1:17" s="1" customFormat="1" x14ac:dyDescent="0.25">
      <c r="A16" s="21" t="s">
        <v>13</v>
      </c>
      <c r="B16" s="20">
        <v>2.1622542695590091E-2</v>
      </c>
      <c r="C16" s="23">
        <v>8.4330590233328021E-2</v>
      </c>
      <c r="D16" s="24">
        <v>3.2125210608647337E-3</v>
      </c>
    </row>
    <row r="17" spans="1:17" s="1" customFormat="1" x14ac:dyDescent="0.25">
      <c r="A17" s="21" t="s">
        <v>14</v>
      </c>
      <c r="B17" s="20">
        <v>7.8705074767644753E-2</v>
      </c>
      <c r="C17" s="23">
        <v>3.3159361051644826E-2</v>
      </c>
      <c r="D17" s="24">
        <v>7.8607122685405446E-3</v>
      </c>
    </row>
    <row r="18" spans="1:17" s="1" customFormat="1" ht="18.75" x14ac:dyDescent="0.35">
      <c r="A18" s="21" t="s">
        <v>15</v>
      </c>
      <c r="B18" s="20">
        <v>-5.8849993248972526E-2</v>
      </c>
      <c r="C18" s="23">
        <v>-3.6470301982968349E-2</v>
      </c>
      <c r="D18" s="24">
        <v>5.776652905071393E-3</v>
      </c>
      <c r="G18" s="119" t="s">
        <v>90</v>
      </c>
      <c r="H18" s="119"/>
      <c r="I18" s="119"/>
      <c r="M18" s="9" t="s">
        <v>68</v>
      </c>
      <c r="O18" s="6" t="s">
        <v>69</v>
      </c>
      <c r="Q18" s="8" t="s">
        <v>70</v>
      </c>
    </row>
    <row r="19" spans="1:17" s="1" customFormat="1" x14ac:dyDescent="0.25">
      <c r="A19" s="21" t="s">
        <v>16</v>
      </c>
      <c r="B19" s="20">
        <v>-6.6725266220894336E-2</v>
      </c>
      <c r="C19" s="23">
        <v>1.3178237549785844E-2</v>
      </c>
      <c r="D19" s="24">
        <v>-2.5034091747645676E-2</v>
      </c>
      <c r="G19" s="25" cm="1">
        <f t="array" ref="G19:I19">MMULT(_xlfn.ANCHORARRAY(N11),_xlfn.ANCHORARRAY(H9))</f>
        <v>16.475387248030707</v>
      </c>
      <c r="H19" s="26">
        <v>11.773733835253163</v>
      </c>
      <c r="I19" s="27">
        <v>76.465630454229895</v>
      </c>
      <c r="M19" s="25" cm="1">
        <f t="array" ref="M19">MMULT(_xlfn.ANCHORARRAY(G15),M3:M5)</f>
        <v>4.3290271717851964E-3</v>
      </c>
      <c r="O19" s="26" cm="1">
        <f t="array" ref="O19">MMULT(_xlfn.ANCHORARRAY(G15),O3:O5)</f>
        <v>-0.10048771566916687</v>
      </c>
      <c r="Q19" s="27" cm="1">
        <f t="array" ref="Q19">MMULT(_xlfn.ANCHORARRAY(G19),O3:O5)</f>
        <v>104.71475153751376</v>
      </c>
    </row>
    <row r="20" spans="1:17" s="1" customFormat="1" x14ac:dyDescent="0.25">
      <c r="A20" s="21" t="s">
        <v>17</v>
      </c>
      <c r="B20" s="20">
        <v>2.3842060825348468E-2</v>
      </c>
      <c r="C20" s="23">
        <v>2.8848969619537142E-2</v>
      </c>
      <c r="D20" s="24">
        <v>-1.7111464535466116E-2</v>
      </c>
    </row>
    <row r="21" spans="1:17" s="1" customFormat="1" x14ac:dyDescent="0.25">
      <c r="A21" s="21" t="s">
        <v>18</v>
      </c>
      <c r="B21" s="20">
        <v>6.512000548550971E-2</v>
      </c>
      <c r="C21" s="23">
        <v>5.8777364925187453E-2</v>
      </c>
      <c r="D21" s="24">
        <v>9.8342798028656919E-3</v>
      </c>
    </row>
    <row r="22" spans="1:17" s="1" customFormat="1" x14ac:dyDescent="0.25">
      <c r="A22" s="21" t="s">
        <v>19</v>
      </c>
      <c r="B22" s="20">
        <v>-4.9494804259023466E-2</v>
      </c>
      <c r="C22" s="23">
        <v>-6.565032440029378E-2</v>
      </c>
      <c r="D22" s="24">
        <v>1.2350951483715916E-3</v>
      </c>
    </row>
    <row r="23" spans="1:17" s="1" customFormat="1" ht="17.25" x14ac:dyDescent="0.25">
      <c r="A23" s="21" t="s">
        <v>20</v>
      </c>
      <c r="B23" s="20">
        <v>-1.169587366712743E-2</v>
      </c>
      <c r="C23" s="23">
        <v>-3.8091159816643169E-2</v>
      </c>
      <c r="D23" s="24">
        <v>5.6087501773626289E-3</v>
      </c>
      <c r="G23" s="120" t="s">
        <v>91</v>
      </c>
      <c r="H23" s="120"/>
      <c r="I23" s="120"/>
      <c r="M23" s="9" t="s">
        <v>73</v>
      </c>
      <c r="O23" s="8" t="s">
        <v>62</v>
      </c>
    </row>
    <row r="24" spans="1:17" s="1" customFormat="1" x14ac:dyDescent="0.25">
      <c r="A24" s="21" t="s">
        <v>21</v>
      </c>
      <c r="B24" s="20">
        <v>0.12767650367743399</v>
      </c>
      <c r="C24" s="23">
        <v>0.11719228995496762</v>
      </c>
      <c r="D24" s="24">
        <v>1.0194225360477358E-2</v>
      </c>
      <c r="G24" s="25">
        <f>(1/$Q$19)*G19</f>
        <v>0.15733587680937625</v>
      </c>
      <c r="H24" s="26">
        <f>(1/$Q$19)*H19</f>
        <v>0.1124362485932582</v>
      </c>
      <c r="I24" s="27">
        <f>(1/$Q$19)*I19</f>
        <v>0.7302278745973656</v>
      </c>
      <c r="M24" s="25">
        <f>1/SQRT(Q19)</f>
        <v>9.7722837040758737E-2</v>
      </c>
      <c r="O24" s="27">
        <f>O19/Q19</f>
        <v>-9.5963285204537228E-4</v>
      </c>
    </row>
    <row r="25" spans="1:17" s="1" customFormat="1" x14ac:dyDescent="0.25">
      <c r="A25" s="21" t="s">
        <v>22</v>
      </c>
      <c r="B25" s="20">
        <v>5.0775399011477484E-2</v>
      </c>
      <c r="C25" s="23">
        <v>5.1478325500632902E-2</v>
      </c>
      <c r="D25" s="24">
        <v>3.5598272182540865E-3</v>
      </c>
    </row>
    <row r="26" spans="1:17" s="1" customFormat="1" x14ac:dyDescent="0.25">
      <c r="A26" s="21" t="s">
        <v>23</v>
      </c>
      <c r="B26" s="20">
        <v>-2.4759643421319283E-2</v>
      </c>
      <c r="C26" s="23">
        <v>-1.4949299249674532E-2</v>
      </c>
      <c r="D26" s="24">
        <v>-1.2946432052287175E-2</v>
      </c>
      <c r="G26" s="115" t="s">
        <v>117</v>
      </c>
    </row>
    <row r="27" spans="1:17" s="1" customFormat="1" x14ac:dyDescent="0.25">
      <c r="A27" s="21" t="s">
        <v>24</v>
      </c>
      <c r="B27" s="20">
        <v>-9.5524295769080253E-2</v>
      </c>
      <c r="C27" s="23">
        <v>-0.10258954751734242</v>
      </c>
      <c r="D27" s="24">
        <v>7.7343186454797708E-3</v>
      </c>
    </row>
    <row r="28" spans="1:17" s="1" customFormat="1" x14ac:dyDescent="0.25">
      <c r="A28" s="21" t="s">
        <v>25</v>
      </c>
      <c r="B28" s="20">
        <v>-7.9790333928051571E-2</v>
      </c>
      <c r="C28" s="23">
        <v>-0.11506964629602895</v>
      </c>
      <c r="D28" s="24">
        <v>1.7140924130553715E-3</v>
      </c>
    </row>
    <row r="29" spans="1:17" s="1" customFormat="1" x14ac:dyDescent="0.25">
      <c r="A29" s="21" t="s">
        <v>26</v>
      </c>
      <c r="B29" s="20">
        <v>4.0690735267723474E-2</v>
      </c>
      <c r="C29" s="23">
        <v>1.927618047268935E-2</v>
      </c>
      <c r="D29" s="24">
        <v>1.0256139895822014E-3</v>
      </c>
    </row>
    <row r="30" spans="1:17" s="1" customFormat="1" x14ac:dyDescent="0.25">
      <c r="A30" s="21" t="s">
        <v>27</v>
      </c>
      <c r="B30" s="20">
        <v>3.6405178184495159E-2</v>
      </c>
      <c r="C30" s="23">
        <v>6.2073421675943881E-2</v>
      </c>
      <c r="D30" s="24">
        <v>-3.565811124316944E-4</v>
      </c>
    </row>
    <row r="31" spans="1:17" s="1" customFormat="1" x14ac:dyDescent="0.25">
      <c r="A31" s="21" t="s">
        <v>28</v>
      </c>
      <c r="B31" s="20">
        <v>-1.0510333494330741E-2</v>
      </c>
      <c r="C31" s="23">
        <v>2.5340415815807874E-2</v>
      </c>
      <c r="D31" s="24">
        <v>4.3327015261156255E-3</v>
      </c>
    </row>
    <row r="32" spans="1:17" s="1" customFormat="1" x14ac:dyDescent="0.25">
      <c r="A32" s="21" t="s">
        <v>29</v>
      </c>
      <c r="B32" s="20">
        <v>-3.4392930719073442E-2</v>
      </c>
      <c r="C32" s="23">
        <v>-0.18542818312325282</v>
      </c>
      <c r="D32" s="24">
        <v>1.6934019710089492E-2</v>
      </c>
    </row>
    <row r="33" spans="1:4" s="1" customFormat="1" x14ac:dyDescent="0.25">
      <c r="A33" s="21" t="s">
        <v>30</v>
      </c>
      <c r="B33" s="20">
        <v>3.9046633287577654E-3</v>
      </c>
      <c r="C33" s="23">
        <v>2.3589183721399915E-2</v>
      </c>
      <c r="D33" s="24">
        <v>1.1205147226033349E-2</v>
      </c>
    </row>
    <row r="34" spans="1:4" s="1" customFormat="1" x14ac:dyDescent="0.25">
      <c r="A34" s="21" t="s">
        <v>31</v>
      </c>
      <c r="B34" s="20">
        <v>4.010469429671068E-2</v>
      </c>
      <c r="C34" s="23">
        <v>3.185159404846151E-2</v>
      </c>
      <c r="D34" s="24">
        <v>8.2432341657380972E-3</v>
      </c>
    </row>
    <row r="35" spans="1:4" s="1" customFormat="1" x14ac:dyDescent="0.25">
      <c r="A35" s="21" t="s">
        <v>32</v>
      </c>
      <c r="B35" s="20">
        <v>-1.0916734837590385E-2</v>
      </c>
      <c r="C35" s="23">
        <v>6.3558435933309893E-3</v>
      </c>
      <c r="D35" s="24">
        <v>-2.5028273168819294E-4</v>
      </c>
    </row>
    <row r="36" spans="1:4" s="1" customFormat="1" x14ac:dyDescent="0.25">
      <c r="A36" s="21" t="s">
        <v>33</v>
      </c>
      <c r="B36" s="20">
        <v>7.2267856895765356E-2</v>
      </c>
      <c r="C36" s="23">
        <v>8.0854772111588702E-2</v>
      </c>
      <c r="D36" s="24">
        <v>-2.3397238819422336E-2</v>
      </c>
    </row>
    <row r="37" spans="1:4" s="1" customFormat="1" x14ac:dyDescent="0.25">
      <c r="A37" s="21" t="s">
        <v>34</v>
      </c>
      <c r="B37" s="20">
        <v>5.347397205252049E-2</v>
      </c>
      <c r="C37" s="23">
        <v>7.931185808277065E-2</v>
      </c>
      <c r="D37" s="24">
        <v>-9.7001725150142916E-3</v>
      </c>
    </row>
    <row r="38" spans="1:4" s="1" customFormat="1" x14ac:dyDescent="0.25">
      <c r="A38" s="21" t="s">
        <v>35</v>
      </c>
      <c r="B38" s="20">
        <v>3.4446659969125257E-2</v>
      </c>
      <c r="C38" s="23">
        <v>7.5985926027500664E-2</v>
      </c>
      <c r="D38" s="24">
        <v>2.553134974432311E-4</v>
      </c>
    </row>
    <row r="39" spans="1:4" s="1" customFormat="1" x14ac:dyDescent="0.25">
      <c r="A39" s="21" t="s">
        <v>36</v>
      </c>
      <c r="B39" s="20">
        <v>1.122336871539123E-2</v>
      </c>
      <c r="C39" s="23">
        <v>-5.418292256557234E-2</v>
      </c>
      <c r="D39" s="24">
        <v>-2.8437223159056908E-2</v>
      </c>
    </row>
    <row r="40" spans="1:4" s="1" customFormat="1" x14ac:dyDescent="0.25">
      <c r="A40" s="21" t="s">
        <v>37</v>
      </c>
      <c r="B40" s="20">
        <v>4.6114181872572532E-2</v>
      </c>
      <c r="C40" s="23">
        <v>-2.0005061243618855E-2</v>
      </c>
      <c r="D40" s="24">
        <v>1.7323694785695131E-2</v>
      </c>
    </row>
    <row r="41" spans="1:4" s="1" customFormat="1" x14ac:dyDescent="0.25">
      <c r="A41" s="21" t="s">
        <v>38</v>
      </c>
      <c r="B41" s="20">
        <v>5.5956436300109325E-2</v>
      </c>
      <c r="C41" s="23">
        <v>8.5382048525241991E-2</v>
      </c>
      <c r="D41" s="24">
        <v>-1.2338847710400704E-2</v>
      </c>
    </row>
    <row r="42" spans="1:4" s="1" customFormat="1" x14ac:dyDescent="0.25">
      <c r="A42" s="21" t="s">
        <v>39</v>
      </c>
      <c r="B42" s="20">
        <v>6.6007854236515007E-3</v>
      </c>
      <c r="C42" s="23">
        <v>1.0458564049334906E-2</v>
      </c>
      <c r="D42" s="24">
        <v>3.6927678482026149E-4</v>
      </c>
    </row>
    <row r="43" spans="1:4" s="1" customFormat="1" x14ac:dyDescent="0.25">
      <c r="A43" s="21" t="s">
        <v>40</v>
      </c>
      <c r="B43" s="20">
        <v>-2.2563904527867797E-2</v>
      </c>
      <c r="C43" s="23">
        <v>-3.191988392009544E-2</v>
      </c>
      <c r="D43" s="24">
        <v>2.3970825535694893E-3</v>
      </c>
    </row>
    <row r="44" spans="1:4" s="1" customFormat="1" x14ac:dyDescent="0.25">
      <c r="A44" s="21" t="s">
        <v>41</v>
      </c>
      <c r="B44" s="20">
        <v>5.2791101656351536E-2</v>
      </c>
      <c r="C44" s="23">
        <v>5.4810433556706867E-2</v>
      </c>
      <c r="D44" s="24">
        <v>-4.0355413747325966E-3</v>
      </c>
    </row>
    <row r="45" spans="1:4" s="1" customFormat="1" x14ac:dyDescent="0.25">
      <c r="A45" s="21" t="s">
        <v>42</v>
      </c>
      <c r="B45" s="20">
        <v>4.3139545846264025E-2</v>
      </c>
      <c r="C45" s="23">
        <v>4.1306028484861257E-2</v>
      </c>
      <c r="D45" s="24">
        <v>-1.4085916662322779E-2</v>
      </c>
    </row>
    <row r="46" spans="1:4" s="1" customFormat="1" x14ac:dyDescent="0.25">
      <c r="A46" s="21" t="s">
        <v>43</v>
      </c>
      <c r="B46" s="20">
        <v>-1.3898658824356446E-3</v>
      </c>
      <c r="C46" s="23">
        <v>-2.371639865677377E-2</v>
      </c>
      <c r="D46" s="24">
        <v>2.4481074782724346E-2</v>
      </c>
    </row>
    <row r="47" spans="1:4" s="1" customFormat="1" x14ac:dyDescent="0.25">
      <c r="A47" s="21" t="s">
        <v>44</v>
      </c>
      <c r="B47" s="20">
        <v>5.5193809540929263E-2</v>
      </c>
      <c r="C47" s="23">
        <v>4.8643592614788782E-2</v>
      </c>
      <c r="D47" s="24">
        <v>-1.6775836363780747E-2</v>
      </c>
    </row>
    <row r="48" spans="1:4" s="1" customFormat="1" x14ac:dyDescent="0.25">
      <c r="A48" s="21" t="s">
        <v>45</v>
      </c>
      <c r="B48" s="20">
        <v>4.8301212608396399E-2</v>
      </c>
      <c r="C48" s="23">
        <v>1.31989228900479E-2</v>
      </c>
      <c r="D48" s="24">
        <v>1.0840039107502092E-2</v>
      </c>
    </row>
    <row r="49" spans="1:4" s="1" customFormat="1" x14ac:dyDescent="0.25">
      <c r="A49" s="21" t="s">
        <v>46</v>
      </c>
      <c r="B49" s="20">
        <v>-6.0376730307991561E-3</v>
      </c>
      <c r="C49" s="23">
        <v>-3.2333497076175596E-2</v>
      </c>
      <c r="D49" s="24">
        <v>1.0651638750762863E-2</v>
      </c>
    </row>
    <row r="50" spans="1:4" s="1" customFormat="1" x14ac:dyDescent="0.25">
      <c r="A50" s="21" t="s">
        <v>47</v>
      </c>
      <c r="B50" s="20">
        <v>-3.4136562988176418E-2</v>
      </c>
      <c r="C50" s="23">
        <v>-1.484781456012727E-2</v>
      </c>
      <c r="D50" s="24">
        <v>-1.4513444401896862E-3</v>
      </c>
    </row>
    <row r="51" spans="1:4" s="1" customFormat="1" x14ac:dyDescent="0.25">
      <c r="A51" s="21" t="s">
        <v>48</v>
      </c>
      <c r="B51" s="20">
        <v>6.0778274705905175E-2</v>
      </c>
      <c r="C51" s="23">
        <v>6.8736721091093203E-2</v>
      </c>
      <c r="D51" s="24">
        <v>-2.5811878521631245E-2</v>
      </c>
    </row>
    <row r="52" spans="1:4" s="1" customFormat="1" x14ac:dyDescent="0.25">
      <c r="A52" s="21" t="s">
        <v>49</v>
      </c>
      <c r="B52" s="20">
        <v>-5.8066541611203545E-2</v>
      </c>
      <c r="C52" s="23">
        <v>-2.425855192698205E-2</v>
      </c>
      <c r="D52" s="24">
        <v>-1.7850487889804203E-3</v>
      </c>
    </row>
    <row r="53" spans="1:4" s="1" customFormat="1" x14ac:dyDescent="0.25">
      <c r="A53" s="21" t="s">
        <v>50</v>
      </c>
      <c r="B53" s="20">
        <v>-4.5929967893275116E-2</v>
      </c>
      <c r="C53" s="23">
        <v>-0.18000412482988229</v>
      </c>
      <c r="D53" s="24">
        <v>2.1230435705883548E-2</v>
      </c>
    </row>
    <row r="54" spans="1:4" s="1" customFormat="1" x14ac:dyDescent="0.25">
      <c r="A54" s="21" t="s">
        <v>51</v>
      </c>
      <c r="B54" s="20">
        <v>6.8789289702556253E-2</v>
      </c>
      <c r="C54" s="23">
        <v>9.3625266310516486E-2</v>
      </c>
      <c r="D54" s="24">
        <v>-8.0156078486928913E-3</v>
      </c>
    </row>
    <row r="55" spans="1:4" s="1" customFormat="1" x14ac:dyDescent="0.25">
      <c r="A55" s="21" t="s">
        <v>52</v>
      </c>
      <c r="B55" s="20">
        <v>-0.10781808007960067</v>
      </c>
      <c r="C55" s="23">
        <v>-0.10643837900372792</v>
      </c>
      <c r="D55" s="24">
        <v>1.6671639978138225E-2</v>
      </c>
    </row>
    <row r="56" spans="1:4" s="1" customFormat="1" x14ac:dyDescent="0.25">
      <c r="A56" s="21" t="s">
        <v>53</v>
      </c>
      <c r="B56" s="20">
        <v>4.4750409805229763E-2</v>
      </c>
      <c r="C56" s="23">
        <v>3.9644871504529715E-2</v>
      </c>
      <c r="D56" s="24">
        <v>2.9109471014203184E-3</v>
      </c>
    </row>
    <row r="57" spans="1:4" s="1" customFormat="1" x14ac:dyDescent="0.25">
      <c r="A57" s="21" t="s">
        <v>54</v>
      </c>
      <c r="B57" s="20">
        <v>6.6224688545853727E-2</v>
      </c>
      <c r="C57" s="23">
        <v>2.7456816650502987E-2</v>
      </c>
      <c r="D57" s="24">
        <v>-2.7461815383091216E-3</v>
      </c>
    </row>
    <row r="58" spans="1:4" s="1" customFormat="1" x14ac:dyDescent="0.25">
      <c r="A58" s="21" t="s">
        <v>55</v>
      </c>
      <c r="B58" s="20">
        <v>-2.9510090096567354E-2</v>
      </c>
      <c r="C58" s="23">
        <v>6.6906724289217514E-3</v>
      </c>
      <c r="D58" s="24">
        <v>1.7665213116677151E-3</v>
      </c>
    </row>
    <row r="59" spans="1:4" s="1" customFormat="1" x14ac:dyDescent="0.25">
      <c r="A59" s="21" t="s">
        <v>56</v>
      </c>
      <c r="B59" s="20">
        <v>4.4518010179910521E-2</v>
      </c>
      <c r="C59" s="23">
        <v>6.2610739656282541E-2</v>
      </c>
      <c r="D59" s="24">
        <v>-7.5647703179529159E-3</v>
      </c>
    </row>
    <row r="60" spans="1:4" s="1" customFormat="1" x14ac:dyDescent="0.25">
      <c r="A60" s="21" t="s">
        <v>57</v>
      </c>
      <c r="B60" s="20">
        <v>-4.0171154007858721E-2</v>
      </c>
      <c r="C60" s="23">
        <v>-4.4608825414241535E-2</v>
      </c>
      <c r="D60" s="24">
        <v>9.2597527436271178E-3</v>
      </c>
    </row>
    <row r="61" spans="1:4" s="1" customFormat="1" x14ac:dyDescent="0.25">
      <c r="A61" s="21" t="s">
        <v>58</v>
      </c>
      <c r="B61" s="20">
        <v>1.1107092942098697E-2</v>
      </c>
      <c r="C61" s="23">
        <v>-2.8635568306976819E-2</v>
      </c>
      <c r="D61" s="24">
        <v>2.2691843610059435E-3</v>
      </c>
    </row>
    <row r="62" spans="1:4" s="1" customFormat="1" x14ac:dyDescent="0.25">
      <c r="A62" s="21" t="s">
        <v>59</v>
      </c>
      <c r="B62" s="20">
        <v>-6.2845594976825472E-2</v>
      </c>
      <c r="C62" s="23">
        <v>-0.13181315649654357</v>
      </c>
      <c r="D62" s="24">
        <v>1.9836105981701886E-2</v>
      </c>
    </row>
    <row r="63" spans="1:4" s="1" customFormat="1" ht="15.75" thickBot="1" x14ac:dyDescent="0.3">
      <c r="A63" s="22" t="s">
        <v>60</v>
      </c>
      <c r="B63" s="20">
        <v>5.4337649381489446E-2</v>
      </c>
      <c r="C63" s="23">
        <v>7.0970783836127024E-2</v>
      </c>
      <c r="D63" s="24">
        <v>9.4160794961614478E-3</v>
      </c>
    </row>
  </sheetData>
  <mergeCells count="3">
    <mergeCell ref="G14:I14"/>
    <mergeCell ref="G18:I18"/>
    <mergeCell ref="G23:I23"/>
  </mergeCells>
  <hyperlinks>
    <hyperlink ref="H6" r:id="rId1" xr:uid="{E32DF0A5-E17F-4234-8902-537CA78B10D0}"/>
  </hyperlinks>
  <pageMargins left="0.7" right="0.7" top="0.75" bottom="0.75" header="0.3" footer="0.3"/>
  <pageSetup paperSize="9" orientation="portrait" horizontalDpi="360" verticalDpi="360" r:id="rId2"/>
  <ignoredErrors>
    <ignoredError sqref="I5:J5 I3:I4 H3:H4 H5 J3:J4 M3:M5" formulaRange="1"/>
  </ignoredError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06D9-37FC-480F-95DB-A4930A900CF0}">
  <sheetPr>
    <tabColor theme="0"/>
  </sheetPr>
  <dimension ref="A1:S22"/>
  <sheetViews>
    <sheetView tabSelected="1" topLeftCell="A6" workbookViewId="0">
      <selection activeCell="D13" sqref="D13"/>
    </sheetView>
  </sheetViews>
  <sheetFormatPr defaultRowHeight="15" x14ac:dyDescent="0.25"/>
  <cols>
    <col min="1" max="1" width="9.140625" style="1"/>
    <col min="2" max="2" width="9.5703125" style="1" customWidth="1"/>
    <col min="3" max="3" width="9.140625" style="1"/>
    <col min="4" max="4" width="9.28515625" style="1" customWidth="1"/>
    <col min="5" max="5" width="9.5703125" style="1" customWidth="1"/>
    <col min="6" max="6" width="9.140625" style="1"/>
    <col min="7" max="7" width="14.5703125" style="1" customWidth="1"/>
    <col min="8" max="8" width="12.7109375" style="1" bestFit="1" customWidth="1"/>
    <col min="9" max="9" width="7.85546875" style="1" customWidth="1"/>
    <col min="10" max="10" width="11.140625" style="1" customWidth="1"/>
    <col min="11" max="11" width="15.5703125" style="1" customWidth="1"/>
    <col min="12" max="13" width="9.140625" style="1"/>
    <col min="14" max="14" width="19.42578125" style="1" customWidth="1"/>
    <col min="15" max="19" width="9.140625" style="1"/>
  </cols>
  <sheetData>
    <row r="1" spans="2:15" s="1" customFormat="1" x14ac:dyDescent="0.25"/>
    <row r="2" spans="2:15" s="1" customFormat="1" ht="18.75" x14ac:dyDescent="0.3">
      <c r="B2" s="121"/>
      <c r="C2" s="121"/>
      <c r="D2" s="121"/>
      <c r="E2" s="121"/>
      <c r="H2" s="14"/>
    </row>
    <row r="3" spans="2:15" s="1" customFormat="1" x14ac:dyDescent="0.25">
      <c r="B3" s="46" t="s">
        <v>78</v>
      </c>
      <c r="C3" s="25">
        <v>6.0502638537864646E-2</v>
      </c>
      <c r="D3" s="26">
        <v>3.9032740802345117E-3</v>
      </c>
      <c r="E3" s="27">
        <v>-5.5921214919251263E-4</v>
      </c>
      <c r="H3" s="38" t="s">
        <v>81</v>
      </c>
      <c r="I3" s="38"/>
      <c r="J3" s="38" t="s">
        <v>65</v>
      </c>
      <c r="K3" s="39" t="s">
        <v>66</v>
      </c>
      <c r="L3" s="39" t="s">
        <v>67</v>
      </c>
      <c r="M3" s="40" t="s">
        <v>84</v>
      </c>
      <c r="N3" s="41" t="s">
        <v>82</v>
      </c>
      <c r="O3" s="42" t="s">
        <v>83</v>
      </c>
    </row>
    <row r="4" spans="2:15" s="1" customFormat="1" x14ac:dyDescent="0.25">
      <c r="B4" s="44"/>
      <c r="C4" s="25">
        <v>3.9032740802345117E-3</v>
      </c>
      <c r="D4" s="26">
        <v>8.5472368188596867E-2</v>
      </c>
      <c r="E4" s="27">
        <v>-9.2377274481042374E-4</v>
      </c>
      <c r="H4" s="32">
        <v>2.3349999999999998E-3</v>
      </c>
      <c r="I4" s="25"/>
      <c r="J4" s="32">
        <v>0</v>
      </c>
      <c r="K4" s="33">
        <v>0</v>
      </c>
      <c r="L4" s="33">
        <v>0.99999999959964603</v>
      </c>
      <c r="M4" s="33">
        <f>J4+K4+L4</f>
        <v>0.99999999959964603</v>
      </c>
      <c r="N4" s="34">
        <f>B10*J4+C10*K4+D10*L4</f>
        <v>2.3350916797216501E-3</v>
      </c>
      <c r="O4" s="34">
        <f>(J4^2*C3+K4^2*D4+L4^2*E5+2*J4*K4*D3+2*J4*L4*E3+2*K4*L4*E4)^(1/2)</f>
        <v>0.11550106793657049</v>
      </c>
    </row>
    <row r="5" spans="2:15" s="1" customFormat="1" x14ac:dyDescent="0.25">
      <c r="B5" s="44"/>
      <c r="C5" s="25">
        <v>-5.5921214919251263E-4</v>
      </c>
      <c r="D5" s="26">
        <v>-9.2377274481042374E-4</v>
      </c>
      <c r="E5" s="27">
        <v>1.3340496705170112E-2</v>
      </c>
    </row>
    <row r="6" spans="2:15" s="1" customFormat="1" x14ac:dyDescent="0.25"/>
    <row r="7" spans="2:15" s="1" customFormat="1" ht="18.75" x14ac:dyDescent="0.3">
      <c r="G7" s="112" t="s">
        <v>71</v>
      </c>
      <c r="H7" s="43" t="s">
        <v>72</v>
      </c>
    </row>
    <row r="8" spans="2:15" s="1" customFormat="1" x14ac:dyDescent="0.25">
      <c r="B8" s="19" t="s">
        <v>88</v>
      </c>
      <c r="C8" s="15"/>
      <c r="D8" s="15"/>
      <c r="G8" s="25">
        <v>-9.5963285204537217E-4</v>
      </c>
      <c r="H8" s="27">
        <v>9.7723000000000004E-2</v>
      </c>
    </row>
    <row r="9" spans="2:15" s="1" customFormat="1" ht="18.75" x14ac:dyDescent="0.3">
      <c r="B9" s="17" t="s">
        <v>85</v>
      </c>
      <c r="C9" s="16" t="s">
        <v>86</v>
      </c>
      <c r="D9" s="18" t="s">
        <v>87</v>
      </c>
      <c r="G9" s="25">
        <f>G8+0.0001</f>
        <v>-8.5963285204537212E-4</v>
      </c>
      <c r="H9" s="27">
        <v>9.7735000000000002E-2</v>
      </c>
    </row>
    <row r="10" spans="2:15" s="1" customFormat="1" x14ac:dyDescent="0.25">
      <c r="B10" s="25">
        <v>-4.0144718986480626E-3</v>
      </c>
      <c r="C10" s="26">
        <v>-1.8082793194708961E-2</v>
      </c>
      <c r="D10" s="27">
        <v>2.3350916806565134E-3</v>
      </c>
      <c r="G10" s="25">
        <f>G9+0.0005</f>
        <v>-3.5963285204537211E-4</v>
      </c>
      <c r="H10" s="27">
        <v>9.8156999999999994E-2</v>
      </c>
    </row>
    <row r="11" spans="2:15" s="1" customFormat="1" x14ac:dyDescent="0.25">
      <c r="G11" s="25">
        <f>G10+0.0005</f>
        <v>1.403671479546279E-4</v>
      </c>
      <c r="H11" s="27">
        <v>9.9174999999999999E-2</v>
      </c>
    </row>
    <row r="12" spans="2:15" s="1" customFormat="1" x14ac:dyDescent="0.25">
      <c r="B12" s="115" t="s">
        <v>117</v>
      </c>
      <c r="G12" s="25">
        <f>G11+0.0005</f>
        <v>6.4036714795462791E-4</v>
      </c>
      <c r="H12" s="27">
        <v>0.10077</v>
      </c>
    </row>
    <row r="13" spans="2:15" s="1" customFormat="1" x14ac:dyDescent="0.25">
      <c r="G13" s="25">
        <f t="shared" ref="G13:G20" si="0">G12+0.0002</f>
        <v>8.4036714795462789E-4</v>
      </c>
      <c r="H13" s="27">
        <v>0.101564</v>
      </c>
    </row>
    <row r="14" spans="2:15" s="1" customFormat="1" x14ac:dyDescent="0.25">
      <c r="G14" s="25">
        <f t="shared" si="0"/>
        <v>1.0403671479546279E-3</v>
      </c>
      <c r="H14" s="27">
        <v>0.10244399999999999</v>
      </c>
    </row>
    <row r="15" spans="2:15" s="1" customFormat="1" x14ac:dyDescent="0.25">
      <c r="G15" s="25">
        <f t="shared" si="0"/>
        <v>1.240367147954628E-3</v>
      </c>
      <c r="H15" s="27">
        <v>0.103408</v>
      </c>
    </row>
    <row r="16" spans="2:15" s="1" customFormat="1" x14ac:dyDescent="0.25">
      <c r="G16" s="25">
        <f t="shared" si="0"/>
        <v>1.4403671479546281E-3</v>
      </c>
      <c r="H16" s="27">
        <v>0.10445400000000001</v>
      </c>
    </row>
    <row r="17" spans="7:10" s="1" customFormat="1" x14ac:dyDescent="0.25">
      <c r="G17" s="25">
        <f t="shared" si="0"/>
        <v>1.6403671479546281E-3</v>
      </c>
      <c r="H17" s="27">
        <v>0.105812</v>
      </c>
    </row>
    <row r="18" spans="7:10" s="1" customFormat="1" x14ac:dyDescent="0.25">
      <c r="G18" s="25">
        <f t="shared" si="0"/>
        <v>1.8403671479546282E-3</v>
      </c>
      <c r="H18" s="27">
        <v>0.10784100000000001</v>
      </c>
    </row>
    <row r="19" spans="7:10" s="1" customFormat="1" x14ac:dyDescent="0.25">
      <c r="G19" s="25">
        <f t="shared" si="0"/>
        <v>2.0403671479546281E-3</v>
      </c>
      <c r="H19" s="27">
        <v>0.11050599999999999</v>
      </c>
    </row>
    <row r="20" spans="7:10" s="1" customFormat="1" x14ac:dyDescent="0.25">
      <c r="G20" s="25">
        <f t="shared" si="0"/>
        <v>2.2403671479546282E-3</v>
      </c>
      <c r="H20" s="27">
        <v>0.11376500000000001</v>
      </c>
    </row>
    <row r="21" spans="7:10" s="1" customFormat="1" x14ac:dyDescent="0.25">
      <c r="G21" s="25">
        <f>G20+0.0001</f>
        <v>2.340367147954628E-3</v>
      </c>
      <c r="H21" s="27">
        <v>0.11550100000000001</v>
      </c>
      <c r="J21" s="113" t="s">
        <v>116</v>
      </c>
    </row>
    <row r="22" spans="7:10" x14ac:dyDescent="0.25">
      <c r="J22" s="2" t="s">
        <v>94</v>
      </c>
    </row>
  </sheetData>
  <mergeCells count="1">
    <mergeCell ref="B2:E2"/>
  </mergeCells>
  <hyperlinks>
    <hyperlink ref="J22" r:id="rId1" xr:uid="{5A9C019F-F946-4D52-B8DB-A50E12483877}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TIME SERIES</vt:lpstr>
      <vt:lpstr>LOGARITHMIC RETURNS</vt:lpstr>
      <vt:lpstr>CHARTS</vt:lpstr>
      <vt:lpstr>PORTFOLIOS RETURNS</vt:lpstr>
      <vt:lpstr>EFFICIENT FRONTIER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Working Project #1- EUROSTAXX 50 - Portfolios Returns with Efficient Frontier (2022)</dc:title>
  <dc:subject>Working Project #1</dc:subject>
  <dc:creator>GIUSEPPE ANTONIO SANFILIPPO</dc:creator>
  <cp:keywords>finance; portfolios; insurance; efficientfrontier</cp:keywords>
  <cp:lastModifiedBy>.chrno</cp:lastModifiedBy>
  <dcterms:created xsi:type="dcterms:W3CDTF">2020-10-29T16:04:22Z</dcterms:created>
  <dcterms:modified xsi:type="dcterms:W3CDTF">2023-05-15T19:54:21Z</dcterms:modified>
</cp:coreProperties>
</file>