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rto\Desktop\FINANZA AZIENDALE ESAMI\GESTIONE PORTAFOGLIO\competition\"/>
    </mc:Choice>
  </mc:AlternateContent>
  <bookViews>
    <workbookView xWindow="0" yWindow="0" windowWidth="20490" windowHeight="7020"/>
  </bookViews>
  <sheets>
    <sheet name="Calcolo IR" sheetId="1" r:id="rId1"/>
    <sheet name="Foglio1" sheetId="2" r:id="rId2"/>
    <sheet name="Foglio2" sheetId="3" r:id="rId3"/>
  </sheets>
  <definedNames>
    <definedName name="_xlnm._FilterDatabase" localSheetId="0" hidden="1">'Calcolo IR'!$A$1:$H$52</definedName>
  </definedNames>
  <calcPr calcId="162913"/>
  <fileRecoveryPr repairLoad="1"/>
</workbook>
</file>

<file path=xl/calcChain.xml><?xml version="1.0" encoding="utf-8"?>
<calcChain xmlns="http://schemas.openxmlformats.org/spreadsheetml/2006/main">
  <c r="F40" i="1" l="1"/>
  <c r="F36" i="1" l="1"/>
  <c r="F44" i="1"/>
  <c r="G3" i="3" l="1"/>
  <c r="I3" i="3" l="1"/>
  <c r="H3" i="3"/>
  <c r="F3" i="3"/>
  <c r="E3" i="3"/>
  <c r="D3" i="3"/>
  <c r="C3" i="3"/>
  <c r="B3" i="3"/>
  <c r="A3" i="3"/>
  <c r="J4" i="3"/>
  <c r="J5" i="3"/>
  <c r="J6" i="3"/>
  <c r="J7" i="3"/>
  <c r="J8" i="3"/>
  <c r="J9" i="3"/>
  <c r="J10" i="3"/>
  <c r="J11" i="3"/>
  <c r="J3" i="2"/>
  <c r="I3" i="2"/>
  <c r="H3" i="2"/>
  <c r="G3" i="2"/>
  <c r="F3" i="2"/>
  <c r="E3" i="2"/>
  <c r="D3" i="2"/>
  <c r="C3" i="2"/>
  <c r="K4" i="2"/>
  <c r="K5" i="2"/>
  <c r="K6" i="2"/>
  <c r="K7" i="2"/>
  <c r="K8" i="2"/>
  <c r="K9" i="2"/>
  <c r="B3" i="2"/>
  <c r="A3" i="2"/>
  <c r="J2" i="3"/>
  <c r="K2" i="2"/>
  <c r="E52" i="1"/>
  <c r="F51" i="1"/>
  <c r="F50" i="1"/>
  <c r="F49" i="1"/>
  <c r="F48" i="1"/>
  <c r="F47" i="1"/>
  <c r="F46" i="1"/>
  <c r="F45" i="1"/>
  <c r="F43" i="1"/>
  <c r="F42" i="1"/>
  <c r="F41" i="1"/>
  <c r="F39" i="1"/>
  <c r="F38" i="1"/>
  <c r="F37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J3" i="3" l="1"/>
  <c r="K3" i="2"/>
</calcChain>
</file>

<file path=xl/sharedStrings.xml><?xml version="1.0" encoding="utf-8"?>
<sst xmlns="http://schemas.openxmlformats.org/spreadsheetml/2006/main" count="339" uniqueCount="168">
  <si>
    <t>Ticker dell'emittente</t>
  </si>
  <si>
    <t>Nome</t>
  </si>
  <si>
    <t>NESN</t>
  </si>
  <si>
    <t>NESTLE SA</t>
  </si>
  <si>
    <t>ROG</t>
  </si>
  <si>
    <t>ROCHE HOLDING PAR AG</t>
  </si>
  <si>
    <t>NOVN</t>
  </si>
  <si>
    <t>AZN</t>
  </si>
  <si>
    <t>ASML</t>
  </si>
  <si>
    <t>ASML HOLDING NV</t>
  </si>
  <si>
    <t>SAP</t>
  </si>
  <si>
    <t>SAN</t>
  </si>
  <si>
    <t>SANOFI SA</t>
  </si>
  <si>
    <t>GSK</t>
  </si>
  <si>
    <t>HSBA</t>
  </si>
  <si>
    <t>LIN</t>
  </si>
  <si>
    <t>LINDE PLC</t>
  </si>
  <si>
    <t>MC</t>
  </si>
  <si>
    <t>FP</t>
  </si>
  <si>
    <t>BATS</t>
  </si>
  <si>
    <t>BRITISH AMERICAN TOBACCO PLC</t>
  </si>
  <si>
    <t>DGE</t>
  </si>
  <si>
    <t>BP PLC</t>
  </si>
  <si>
    <t>SIE</t>
  </si>
  <si>
    <t>ALV</t>
  </si>
  <si>
    <t>ALLIANZ</t>
  </si>
  <si>
    <t>RDSA</t>
  </si>
  <si>
    <t>ROYAL DUTCH SHELL PLC</t>
  </si>
  <si>
    <t>OR</t>
  </si>
  <si>
    <t>LOREAL SA</t>
  </si>
  <si>
    <t>RECKITT BENCKISER GROUP PLC</t>
  </si>
  <si>
    <t>BAYN</t>
  </si>
  <si>
    <t>BAYER AG</t>
  </si>
  <si>
    <t>ULVR</t>
  </si>
  <si>
    <t>AI</t>
  </si>
  <si>
    <t>IBE</t>
  </si>
  <si>
    <t>IBERDROLA SA</t>
  </si>
  <si>
    <t>ENEL</t>
  </si>
  <si>
    <t>RIO</t>
  </si>
  <si>
    <t>RIO TINTO PLC</t>
  </si>
  <si>
    <t>SU</t>
  </si>
  <si>
    <t>SCHNEIDER ELECTRIC</t>
  </si>
  <si>
    <t>DTE</t>
  </si>
  <si>
    <t>DEUTSCHE TELEKOM N AG</t>
  </si>
  <si>
    <t>REL</t>
  </si>
  <si>
    <t>DG</t>
  </si>
  <si>
    <t>VINCI SA</t>
  </si>
  <si>
    <t>ZURN</t>
  </si>
  <si>
    <t>BAS</t>
  </si>
  <si>
    <t>BASF N</t>
  </si>
  <si>
    <t>VOD</t>
  </si>
  <si>
    <t>VODAFONE GROUP PLC</t>
  </si>
  <si>
    <t>CS</t>
  </si>
  <si>
    <t>AXA SA</t>
  </si>
  <si>
    <t>PRU</t>
  </si>
  <si>
    <t>PRUDENTIAL PLC</t>
  </si>
  <si>
    <t>KER</t>
  </si>
  <si>
    <t>KERING SA</t>
  </si>
  <si>
    <t>UBSG</t>
  </si>
  <si>
    <t>ABI</t>
  </si>
  <si>
    <t>ANHEUSER BUSCH INBEV NV</t>
  </si>
  <si>
    <t>BNP</t>
  </si>
  <si>
    <t>BNP PARIBAS SA</t>
  </si>
  <si>
    <t>ABBN</t>
  </si>
  <si>
    <t>AIR</t>
  </si>
  <si>
    <t>AIRBUS GROUP</t>
  </si>
  <si>
    <t>SAF</t>
  </si>
  <si>
    <t>SAFRAN SA</t>
  </si>
  <si>
    <t>DAI</t>
  </si>
  <si>
    <t>DAIMLER AG</t>
  </si>
  <si>
    <t>ISP</t>
  </si>
  <si>
    <t>INTESA SANPAOLO</t>
  </si>
  <si>
    <t>Peso Benchmark (%)</t>
  </si>
  <si>
    <t>Exchange</t>
  </si>
  <si>
    <t>SW</t>
  </si>
  <si>
    <t>LN</t>
  </si>
  <si>
    <t>NA</t>
  </si>
  <si>
    <t>GY</t>
  </si>
  <si>
    <t>DC</t>
  </si>
  <si>
    <t>SM</t>
  </si>
  <si>
    <t>IM</t>
  </si>
  <si>
    <t>BB</t>
  </si>
  <si>
    <t>Peso Portafoglio (%)</t>
  </si>
  <si>
    <t>Peso Attivo (%)</t>
  </si>
  <si>
    <t>NOVO B</t>
  </si>
  <si>
    <t>TOTAL</t>
  </si>
  <si>
    <t>BP.</t>
  </si>
  <si>
    <t>LAIR LIQUIDE SOCIETE ANONYME POUR</t>
  </si>
  <si>
    <t>ADYEN</t>
  </si>
  <si>
    <t>ADYEN NV</t>
  </si>
  <si>
    <t>ADS</t>
  </si>
  <si>
    <t>ADIDAS N AG</t>
  </si>
  <si>
    <t>BHP</t>
  </si>
  <si>
    <t>BHP GROUP PLC</t>
  </si>
  <si>
    <t>RB.</t>
  </si>
  <si>
    <t>PRX</t>
  </si>
  <si>
    <t>NG.</t>
  </si>
  <si>
    <t>SETTORE</t>
  </si>
  <si>
    <t>AREA GEOGRAFICA</t>
  </si>
  <si>
    <t>generi di largo consumo</t>
  </si>
  <si>
    <t>salute</t>
  </si>
  <si>
    <t>IT</t>
  </si>
  <si>
    <t>consumi discrezionali</t>
  </si>
  <si>
    <t>materiali</t>
  </si>
  <si>
    <t>energia</t>
  </si>
  <si>
    <t>finanziari</t>
  </si>
  <si>
    <t>industriali</t>
  </si>
  <si>
    <t>public utilities</t>
  </si>
  <si>
    <t>comunicazione</t>
  </si>
  <si>
    <t xml:space="preserve">ENERGIA </t>
  </si>
  <si>
    <t>COMUNICAZIONE</t>
  </si>
  <si>
    <t>CONSUMI DISCREZIONALI</t>
  </si>
  <si>
    <t>FINANZIARI</t>
  </si>
  <si>
    <t>LARGO CONSUMO</t>
  </si>
  <si>
    <t>PUBLIC UTILITIES</t>
  </si>
  <si>
    <t>INDUSTRIALI</t>
  </si>
  <si>
    <t>MATERIALI</t>
  </si>
  <si>
    <t>SALUTE</t>
  </si>
  <si>
    <t>SOMMA</t>
  </si>
  <si>
    <t>BELGIO</t>
  </si>
  <si>
    <t>DANIMARCA</t>
  </si>
  <si>
    <t>FRANCIA</t>
  </si>
  <si>
    <t>GERMANIA</t>
  </si>
  <si>
    <t>ITALIA</t>
  </si>
  <si>
    <t>PAESI BASSI</t>
  </si>
  <si>
    <t>REGNO UNITO</t>
  </si>
  <si>
    <t>SPAGNA</t>
  </si>
  <si>
    <t>SVIZZERA</t>
  </si>
  <si>
    <t xml:space="preserve">SOMMA </t>
  </si>
  <si>
    <t>svizzera</t>
  </si>
  <si>
    <t>paesi bassi</t>
  </si>
  <si>
    <t>francia</t>
  </si>
  <si>
    <t>regno unito</t>
  </si>
  <si>
    <t>germania</t>
  </si>
  <si>
    <t>danimarca</t>
  </si>
  <si>
    <t>italia</t>
  </si>
  <si>
    <t>spagna</t>
  </si>
  <si>
    <t>belgio</t>
  </si>
  <si>
    <t>*NOVO NORDISK CLASS B</t>
  </si>
  <si>
    <t>*ASTRAZENECA PLC</t>
  </si>
  <si>
    <t>buy</t>
  </si>
  <si>
    <t>sell</t>
  </si>
  <si>
    <t>opinione settimana</t>
  </si>
  <si>
    <t>costant</t>
  </si>
  <si>
    <t>UNILEVER PLC</t>
  </si>
  <si>
    <t>*PROSUS NV</t>
  </si>
  <si>
    <t>*NOVARTIS AG</t>
  </si>
  <si>
    <t>*LVMH</t>
  </si>
  <si>
    <t>*UBS GROUP AG</t>
  </si>
  <si>
    <t>*ABB LTD</t>
  </si>
  <si>
    <t>*GLAXOSMITHKLINE PLC</t>
  </si>
  <si>
    <t>*DIAGEO PLC</t>
  </si>
  <si>
    <t>*HSBC HOLDINGS PLC</t>
  </si>
  <si>
    <t>*RELX PLC</t>
  </si>
  <si>
    <t>*NATIONAL GRID PLC</t>
  </si>
  <si>
    <t>*SIEMENS N AG</t>
  </si>
  <si>
    <t>*ENEL</t>
  </si>
  <si>
    <t>**ZURICH INSURANCE GROUP AG</t>
  </si>
  <si>
    <t>previsione cambi</t>
  </si>
  <si>
    <t>EURGBP</t>
  </si>
  <si>
    <t>EURCHF</t>
  </si>
  <si>
    <t>EURDKK</t>
  </si>
  <si>
    <t>NO APPRECIABLE MOVEMENTS</t>
  </si>
  <si>
    <t>SELL(+ COMPONENT)</t>
  </si>
  <si>
    <t xml:space="preserve"> buy</t>
  </si>
  <si>
    <t>variazione settimana precedente</t>
  </si>
  <si>
    <t>ex post</t>
  </si>
  <si>
    <t>sell (+ COMPONENT)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</si>
</sst>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50829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8A5B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10" fontId="2" fillId="4" borderId="4" xfId="0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/>
    </xf>
    <xf numFmtId="10" fontId="2" fillId="4" borderId="5" xfId="0" applyNumberFormat="1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/>
    </xf>
    <xf numFmtId="10" fontId="2" fillId="4" borderId="7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2" fillId="5" borderId="4" xfId="0" applyNumberFormat="1" applyFont="1" applyFill="1" applyBorder="1" applyAlignment="1">
      <alignment horizontal="center"/>
    </xf>
    <xf numFmtId="10" fontId="2" fillId="5" borderId="5" xfId="0" applyNumberFormat="1" applyFont="1" applyFill="1" applyBorder="1" applyAlignment="1">
      <alignment horizontal="center"/>
    </xf>
    <xf numFmtId="10" fontId="2" fillId="5" borderId="7" xfId="0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10" fontId="0" fillId="0" borderId="0" xfId="0" applyNumberFormat="1"/>
    <xf numFmtId="0" fontId="0" fillId="6" borderId="8" xfId="0" applyFill="1" applyBorder="1"/>
    <xf numFmtId="10" fontId="0" fillId="6" borderId="8" xfId="0" applyNumberFormat="1" applyFill="1" applyBorder="1"/>
    <xf numFmtId="10" fontId="0" fillId="0" borderId="0" xfId="0" applyNumberFormat="1" applyBorder="1"/>
  </cellXfs>
  <cellStyles count="1">
    <cellStyle name="Normale" xfId="0" builtinId="0"/>
  </cellStyles>
  <dxfs count="1">
    <dxf>
      <font>
        <color auto="1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variazione</a:t>
            </a:r>
            <a:r>
              <a:rPr lang="en-US" baseline="0"/>
              <a:t> esposizione </a:t>
            </a:r>
            <a:r>
              <a:rPr lang="en-US" baseline="0">
                <a:solidFill>
                  <a:schemeClr val="accent1"/>
                </a:solidFill>
              </a:rPr>
              <a:t>STOXX50</a:t>
            </a:r>
            <a:r>
              <a:rPr lang="en-US" baseline="0"/>
              <a:t>-</a:t>
            </a:r>
            <a:r>
              <a:rPr lang="en-US" baseline="0">
                <a:solidFill>
                  <a:schemeClr val="accent2"/>
                </a:solidFill>
              </a:rPr>
              <a:t>LTCM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Foglio2!$A$1:$I$1</c:f>
              <c:strCache>
                <c:ptCount val="9"/>
                <c:pt idx="0">
                  <c:v>BELGIO</c:v>
                </c:pt>
                <c:pt idx="1">
                  <c:v>DANIMARCA</c:v>
                </c:pt>
                <c:pt idx="2">
                  <c:v>FRANCIA</c:v>
                </c:pt>
                <c:pt idx="3">
                  <c:v>GERMANIA</c:v>
                </c:pt>
                <c:pt idx="4">
                  <c:v>ITALIA</c:v>
                </c:pt>
                <c:pt idx="5">
                  <c:v>PAESI BASSI</c:v>
                </c:pt>
                <c:pt idx="6">
                  <c:v>REGNO UNITO</c:v>
                </c:pt>
                <c:pt idx="7">
                  <c:v>SPAGNA</c:v>
                </c:pt>
                <c:pt idx="8">
                  <c:v>SVIZZERA</c:v>
                </c:pt>
              </c:strCache>
            </c:strRef>
          </c:cat>
          <c:val>
            <c:numRef>
              <c:f>Foglio2!$A$2:$I$2</c:f>
              <c:numCache>
                <c:formatCode>0.00%</c:formatCode>
                <c:ptCount val="9"/>
                <c:pt idx="0">
                  <c:v>1.11E-2</c:v>
                </c:pt>
                <c:pt idx="1">
                  <c:v>2.5000000000000001E-2</c:v>
                </c:pt>
                <c:pt idx="2">
                  <c:v>0.2152</c:v>
                </c:pt>
                <c:pt idx="3">
                  <c:v>0.17369999999999999</c:v>
                </c:pt>
                <c:pt idx="4">
                  <c:v>2.5999999999999999E-2</c:v>
                </c:pt>
                <c:pt idx="5">
                  <c:v>7.2099999999999997E-2</c:v>
                </c:pt>
                <c:pt idx="6">
                  <c:v>0.26</c:v>
                </c:pt>
                <c:pt idx="7">
                  <c:v>1.5299999999999999E-2</c:v>
                </c:pt>
                <c:pt idx="8">
                  <c:v>0.19420000000000001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5-4C06-BA5A-01E563DF58B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Foglio2!$A$1:$I$1</c:f>
              <c:strCache>
                <c:ptCount val="9"/>
                <c:pt idx="0">
                  <c:v>BELGIO</c:v>
                </c:pt>
                <c:pt idx="1">
                  <c:v>DANIMARCA</c:v>
                </c:pt>
                <c:pt idx="2">
                  <c:v>FRANCIA</c:v>
                </c:pt>
                <c:pt idx="3">
                  <c:v>GERMANIA</c:v>
                </c:pt>
                <c:pt idx="4">
                  <c:v>ITALIA</c:v>
                </c:pt>
                <c:pt idx="5">
                  <c:v>PAESI BASSI</c:v>
                </c:pt>
                <c:pt idx="6">
                  <c:v>REGNO UNITO</c:v>
                </c:pt>
                <c:pt idx="7">
                  <c:v>SPAGNA</c:v>
                </c:pt>
                <c:pt idx="8">
                  <c:v>SVIZZERA</c:v>
                </c:pt>
              </c:strCache>
            </c:strRef>
          </c:cat>
          <c:val>
            <c:numRef>
              <c:f>Foglio2!$A$3:$I$3</c:f>
              <c:numCache>
                <c:formatCode>0.00%</c:formatCode>
                <c:ptCount val="9"/>
                <c:pt idx="0">
                  <c:v>1.0999999999999999E-2</c:v>
                </c:pt>
                <c:pt idx="1">
                  <c:v>2.75E-2</c:v>
                </c:pt>
                <c:pt idx="2">
                  <c:v>0.19920000000000007</c:v>
                </c:pt>
                <c:pt idx="3">
                  <c:v>0.16620000000000001</c:v>
                </c:pt>
                <c:pt idx="4">
                  <c:v>2.53E-2</c:v>
                </c:pt>
                <c:pt idx="5">
                  <c:v>8.3199999999999996E-2</c:v>
                </c:pt>
                <c:pt idx="6">
                  <c:v>0.26870000000000005</c:v>
                </c:pt>
                <c:pt idx="7">
                  <c:v>1.67E-2</c:v>
                </c:pt>
                <c:pt idx="8">
                  <c:v>0.20220000000000002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5-4C06-BA5A-01E563DF58B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Foglio2!$A$1:$I$1</c:f>
              <c:strCache>
                <c:ptCount val="9"/>
                <c:pt idx="0">
                  <c:v>BELGIO</c:v>
                </c:pt>
                <c:pt idx="1">
                  <c:v>DANIMARCA</c:v>
                </c:pt>
                <c:pt idx="2">
                  <c:v>FRANCIA</c:v>
                </c:pt>
                <c:pt idx="3">
                  <c:v>GERMANIA</c:v>
                </c:pt>
                <c:pt idx="4">
                  <c:v>ITALIA</c:v>
                </c:pt>
                <c:pt idx="5">
                  <c:v>PAESI BASSI</c:v>
                </c:pt>
                <c:pt idx="6">
                  <c:v>REGNO UNITO</c:v>
                </c:pt>
                <c:pt idx="7">
                  <c:v>SPAGNA</c:v>
                </c:pt>
                <c:pt idx="8">
                  <c:v>SVIZZERA</c:v>
                </c:pt>
              </c:strCache>
            </c:strRef>
          </c:cat>
          <c:val>
            <c:numRef>
              <c:f>Foglio2!$A$4:$I$4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4065-4C06-BA5A-01E563DF58B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Foglio2!$A$1:$I$1</c:f>
              <c:strCache>
                <c:ptCount val="9"/>
                <c:pt idx="0">
                  <c:v>BELGIO</c:v>
                </c:pt>
                <c:pt idx="1">
                  <c:v>DANIMARCA</c:v>
                </c:pt>
                <c:pt idx="2">
                  <c:v>FRANCIA</c:v>
                </c:pt>
                <c:pt idx="3">
                  <c:v>GERMANIA</c:v>
                </c:pt>
                <c:pt idx="4">
                  <c:v>ITALIA</c:v>
                </c:pt>
                <c:pt idx="5">
                  <c:v>PAESI BASSI</c:v>
                </c:pt>
                <c:pt idx="6">
                  <c:v>REGNO UNITO</c:v>
                </c:pt>
                <c:pt idx="7">
                  <c:v>SPAGNA</c:v>
                </c:pt>
                <c:pt idx="8">
                  <c:v>SVIZZERA</c:v>
                </c:pt>
              </c:strCache>
            </c:strRef>
          </c:cat>
          <c:val>
            <c:numRef>
              <c:f>Foglio2!$A$5:$I$5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4065-4C06-BA5A-01E563DF58B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Foglio2!$A$1:$I$1</c:f>
              <c:strCache>
                <c:ptCount val="9"/>
                <c:pt idx="0">
                  <c:v>BELGIO</c:v>
                </c:pt>
                <c:pt idx="1">
                  <c:v>DANIMARCA</c:v>
                </c:pt>
                <c:pt idx="2">
                  <c:v>FRANCIA</c:v>
                </c:pt>
                <c:pt idx="3">
                  <c:v>GERMANIA</c:v>
                </c:pt>
                <c:pt idx="4">
                  <c:v>ITALIA</c:v>
                </c:pt>
                <c:pt idx="5">
                  <c:v>PAESI BASSI</c:v>
                </c:pt>
                <c:pt idx="6">
                  <c:v>REGNO UNITO</c:v>
                </c:pt>
                <c:pt idx="7">
                  <c:v>SPAGNA</c:v>
                </c:pt>
                <c:pt idx="8">
                  <c:v>SVIZZERA</c:v>
                </c:pt>
              </c:strCache>
            </c:strRef>
          </c:cat>
          <c:val>
            <c:numRef>
              <c:f>Foglio2!$A$6:$I$6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4065-4C06-BA5A-01E563DF58B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Foglio2!$A$1:$I$1</c:f>
              <c:strCache>
                <c:ptCount val="9"/>
                <c:pt idx="0">
                  <c:v>BELGIO</c:v>
                </c:pt>
                <c:pt idx="1">
                  <c:v>DANIMARCA</c:v>
                </c:pt>
                <c:pt idx="2">
                  <c:v>FRANCIA</c:v>
                </c:pt>
                <c:pt idx="3">
                  <c:v>GERMANIA</c:v>
                </c:pt>
                <c:pt idx="4">
                  <c:v>ITALIA</c:v>
                </c:pt>
                <c:pt idx="5">
                  <c:v>PAESI BASSI</c:v>
                </c:pt>
                <c:pt idx="6">
                  <c:v>REGNO UNITO</c:v>
                </c:pt>
                <c:pt idx="7">
                  <c:v>SPAGNA</c:v>
                </c:pt>
                <c:pt idx="8">
                  <c:v>SVIZZERA</c:v>
                </c:pt>
              </c:strCache>
            </c:strRef>
          </c:cat>
          <c:val>
            <c:numRef>
              <c:f>Foglio2!$A$7:$I$7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4065-4C06-BA5A-01E563DF58B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Foglio2!$A$1:$I$1</c:f>
              <c:strCache>
                <c:ptCount val="9"/>
                <c:pt idx="0">
                  <c:v>BELGIO</c:v>
                </c:pt>
                <c:pt idx="1">
                  <c:v>DANIMARCA</c:v>
                </c:pt>
                <c:pt idx="2">
                  <c:v>FRANCIA</c:v>
                </c:pt>
                <c:pt idx="3">
                  <c:v>GERMANIA</c:v>
                </c:pt>
                <c:pt idx="4">
                  <c:v>ITALIA</c:v>
                </c:pt>
                <c:pt idx="5">
                  <c:v>PAESI BASSI</c:v>
                </c:pt>
                <c:pt idx="6">
                  <c:v>REGNO UNITO</c:v>
                </c:pt>
                <c:pt idx="7">
                  <c:v>SPAGNA</c:v>
                </c:pt>
                <c:pt idx="8">
                  <c:v>SVIZZERA</c:v>
                </c:pt>
              </c:strCache>
            </c:strRef>
          </c:cat>
          <c:val>
            <c:numRef>
              <c:f>Foglio2!$A$8:$I$8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4065-4C06-BA5A-01E563DF58B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Foglio2!$A$1:$I$1</c:f>
              <c:strCache>
                <c:ptCount val="9"/>
                <c:pt idx="0">
                  <c:v>BELGIO</c:v>
                </c:pt>
                <c:pt idx="1">
                  <c:v>DANIMARCA</c:v>
                </c:pt>
                <c:pt idx="2">
                  <c:v>FRANCIA</c:v>
                </c:pt>
                <c:pt idx="3">
                  <c:v>GERMANIA</c:v>
                </c:pt>
                <c:pt idx="4">
                  <c:v>ITALIA</c:v>
                </c:pt>
                <c:pt idx="5">
                  <c:v>PAESI BASSI</c:v>
                </c:pt>
                <c:pt idx="6">
                  <c:v>REGNO UNITO</c:v>
                </c:pt>
                <c:pt idx="7">
                  <c:v>SPAGNA</c:v>
                </c:pt>
                <c:pt idx="8">
                  <c:v>SVIZZERA</c:v>
                </c:pt>
              </c:strCache>
            </c:strRef>
          </c:cat>
          <c:val>
            <c:numRef>
              <c:f>Foglio2!$A$9:$I$9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7-4065-4C06-BA5A-01E563DF58B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Foglio2!$A$1:$I$1</c:f>
              <c:strCache>
                <c:ptCount val="9"/>
                <c:pt idx="0">
                  <c:v>BELGIO</c:v>
                </c:pt>
                <c:pt idx="1">
                  <c:v>DANIMARCA</c:v>
                </c:pt>
                <c:pt idx="2">
                  <c:v>FRANCIA</c:v>
                </c:pt>
                <c:pt idx="3">
                  <c:v>GERMANIA</c:v>
                </c:pt>
                <c:pt idx="4">
                  <c:v>ITALIA</c:v>
                </c:pt>
                <c:pt idx="5">
                  <c:v>PAESI BASSI</c:v>
                </c:pt>
                <c:pt idx="6">
                  <c:v>REGNO UNITO</c:v>
                </c:pt>
                <c:pt idx="7">
                  <c:v>SPAGNA</c:v>
                </c:pt>
                <c:pt idx="8">
                  <c:v>SVIZZERA</c:v>
                </c:pt>
              </c:strCache>
            </c:strRef>
          </c:cat>
          <c:val>
            <c:numRef>
              <c:f>Foglio2!$A$10:$I$10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8-4065-4C06-BA5A-01E563DF58B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Foglio2!$A$1:$I$1</c:f>
              <c:strCache>
                <c:ptCount val="9"/>
                <c:pt idx="0">
                  <c:v>BELGIO</c:v>
                </c:pt>
                <c:pt idx="1">
                  <c:v>DANIMARCA</c:v>
                </c:pt>
                <c:pt idx="2">
                  <c:v>FRANCIA</c:v>
                </c:pt>
                <c:pt idx="3">
                  <c:v>GERMANIA</c:v>
                </c:pt>
                <c:pt idx="4">
                  <c:v>ITALIA</c:v>
                </c:pt>
                <c:pt idx="5">
                  <c:v>PAESI BASSI</c:v>
                </c:pt>
                <c:pt idx="6">
                  <c:v>REGNO UNITO</c:v>
                </c:pt>
                <c:pt idx="7">
                  <c:v>SPAGNA</c:v>
                </c:pt>
                <c:pt idx="8">
                  <c:v>SVIZZERA</c:v>
                </c:pt>
              </c:strCache>
            </c:strRef>
          </c:cat>
          <c:val>
            <c:numRef>
              <c:f>Foglio2!$A$11:$I$11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9-4065-4C06-BA5A-01E563DF5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317535"/>
        <c:axId val="1866316703"/>
      </c:barChart>
      <c:catAx>
        <c:axId val="186631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316703"/>
        <c:crosses val="autoZero"/>
        <c:auto val="1"/>
        <c:lblAlgn val="ctr"/>
        <c:lblOffset val="100"/>
        <c:noMultiLvlLbl val="0"/>
      </c:catAx>
      <c:valAx>
        <c:axId val="18663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31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3</xdr:row>
      <xdr:rowOff>95250</xdr:rowOff>
    </xdr:from>
    <xdr:to>
      <xdr:col>18</xdr:col>
      <xdr:colOff>571500</xdr:colOff>
      <xdr:row>17</xdr:row>
      <xdr:rowOff>171450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topLeftCell="C39" workbookViewId="0">
      <selection activeCell="F51" sqref="F51"/>
    </sheetView>
  </sheetViews>
  <sheetFormatPr defaultRowHeight="15" x14ac:dyDescent="0.25"/>
  <cols>
    <col min="1" max="1" width="21.7109375" style="13" customWidth="1"/>
    <col min="2" max="2" width="13" style="13" customWidth="1"/>
    <col min="3" max="3" width="31.140625" style="14" customWidth="1"/>
    <col min="4" max="4" width="15.42578125" style="16" customWidth="1"/>
    <col min="5" max="5" width="13" style="16" customWidth="1"/>
    <col min="6" max="6" width="17.140625" style="16" customWidth="1"/>
    <col min="7" max="7" width="33.42578125" customWidth="1"/>
    <col min="8" max="8" width="20.140625" customWidth="1"/>
    <col min="9" max="9" width="4" customWidth="1"/>
    <col min="10" max="10" width="17" customWidth="1"/>
    <col min="11" max="11" width="12.5703125" customWidth="1"/>
  </cols>
  <sheetData>
    <row r="1" spans="1:10" ht="15.75" thickBot="1" x14ac:dyDescent="0.3">
      <c r="A1" s="1" t="s">
        <v>0</v>
      </c>
      <c r="B1" s="1" t="s">
        <v>73</v>
      </c>
      <c r="C1" s="2" t="s">
        <v>1</v>
      </c>
      <c r="D1" s="3" t="s">
        <v>72</v>
      </c>
      <c r="E1" s="3" t="s">
        <v>82</v>
      </c>
      <c r="F1" s="3" t="s">
        <v>83</v>
      </c>
      <c r="G1" s="28" t="s">
        <v>97</v>
      </c>
      <c r="H1" s="28" t="s">
        <v>98</v>
      </c>
      <c r="I1" s="28"/>
      <c r="J1" s="28" t="s">
        <v>142</v>
      </c>
    </row>
    <row r="2" spans="1:10" x14ac:dyDescent="0.25">
      <c r="A2" s="20" t="s">
        <v>2</v>
      </c>
      <c r="B2" s="4" t="s">
        <v>74</v>
      </c>
      <c r="C2" s="5" t="s">
        <v>3</v>
      </c>
      <c r="D2" s="6">
        <v>6.6405858160296927E-2</v>
      </c>
      <c r="E2" s="6">
        <v>6.8199999999999997E-2</v>
      </c>
      <c r="F2" s="17">
        <f>+E2-D2</f>
        <v>1.7941418397030701E-3</v>
      </c>
      <c r="G2" t="s">
        <v>99</v>
      </c>
      <c r="H2" s="16" t="s">
        <v>129</v>
      </c>
      <c r="J2" t="s">
        <v>140</v>
      </c>
    </row>
    <row r="3" spans="1:10" x14ac:dyDescent="0.25">
      <c r="A3" s="21" t="s">
        <v>8</v>
      </c>
      <c r="B3" s="7" t="s">
        <v>76</v>
      </c>
      <c r="C3" s="8" t="s">
        <v>9</v>
      </c>
      <c r="D3" s="9">
        <v>5.2663256093891074E-2</v>
      </c>
      <c r="E3" s="9">
        <v>5.5199999999999999E-2</v>
      </c>
      <c r="F3" s="18">
        <f t="shared" ref="F3:F51" si="0">+E3-D3</f>
        <v>2.536743906108925E-3</v>
      </c>
      <c r="G3" t="s">
        <v>101</v>
      </c>
      <c r="H3" s="16" t="s">
        <v>130</v>
      </c>
      <c r="J3" t="s">
        <v>140</v>
      </c>
    </row>
    <row r="4" spans="1:10" x14ac:dyDescent="0.25">
      <c r="A4" s="21" t="s">
        <v>4</v>
      </c>
      <c r="B4" s="7" t="s">
        <v>74</v>
      </c>
      <c r="C4" s="8" t="s">
        <v>5</v>
      </c>
      <c r="D4" s="9">
        <v>4.9954860066205246E-2</v>
      </c>
      <c r="E4" s="9">
        <v>5.0500000000000003E-2</v>
      </c>
      <c r="F4" s="18">
        <f t="shared" si="0"/>
        <v>5.4513993379475684E-4</v>
      </c>
      <c r="G4" t="s">
        <v>100</v>
      </c>
      <c r="H4" s="16" t="s">
        <v>129</v>
      </c>
      <c r="J4" t="s">
        <v>140</v>
      </c>
    </row>
    <row r="5" spans="1:10" x14ac:dyDescent="0.25">
      <c r="A5" s="21" t="s">
        <v>6</v>
      </c>
      <c r="B5" s="7" t="s">
        <v>74</v>
      </c>
      <c r="C5" s="8" t="s">
        <v>146</v>
      </c>
      <c r="D5" s="9">
        <v>4.5842110542682321E-2</v>
      </c>
      <c r="E5" s="9">
        <v>4.65E-2</v>
      </c>
      <c r="F5" s="18">
        <f t="shared" si="0"/>
        <v>6.5788945731767856E-4</v>
      </c>
      <c r="G5" t="s">
        <v>100</v>
      </c>
      <c r="H5" s="16" t="s">
        <v>129</v>
      </c>
      <c r="J5" t="s">
        <v>140</v>
      </c>
    </row>
    <row r="6" spans="1:10" ht="15" customHeight="1" x14ac:dyDescent="0.25">
      <c r="A6" s="21" t="s">
        <v>17</v>
      </c>
      <c r="B6" s="7" t="s">
        <v>18</v>
      </c>
      <c r="C6" s="8" t="s">
        <v>147</v>
      </c>
      <c r="D6" s="9">
        <v>3.6713812819741204E-2</v>
      </c>
      <c r="E6" s="9">
        <v>3.9199999999999999E-2</v>
      </c>
      <c r="F6" s="18">
        <f t="shared" si="0"/>
        <v>2.4861871802587948E-3</v>
      </c>
      <c r="G6" t="s">
        <v>102</v>
      </c>
      <c r="H6" s="16" t="s">
        <v>131</v>
      </c>
      <c r="J6" t="s">
        <v>140</v>
      </c>
    </row>
    <row r="7" spans="1:10" x14ac:dyDescent="0.25">
      <c r="A7" s="21" t="s">
        <v>33</v>
      </c>
      <c r="B7" s="7" t="s">
        <v>75</v>
      </c>
      <c r="C7" s="8" t="s">
        <v>144</v>
      </c>
      <c r="D7" s="9">
        <v>2.9792356304544094E-2</v>
      </c>
      <c r="E7" s="9">
        <v>3.0300000000000001E-2</v>
      </c>
      <c r="F7" s="18">
        <f t="shared" si="0"/>
        <v>5.0764369545590673E-4</v>
      </c>
      <c r="G7" t="s">
        <v>99</v>
      </c>
      <c r="H7" s="16" t="s">
        <v>132</v>
      </c>
      <c r="J7" t="s">
        <v>140</v>
      </c>
    </row>
    <row r="8" spans="1:10" ht="15" customHeight="1" x14ac:dyDescent="0.25">
      <c r="A8" s="21" t="s">
        <v>10</v>
      </c>
      <c r="B8" s="7" t="s">
        <v>77</v>
      </c>
      <c r="C8" s="8" t="s">
        <v>10</v>
      </c>
      <c r="D8" s="9">
        <v>2.8989868592637181E-2</v>
      </c>
      <c r="E8" s="9">
        <v>3.15E-2</v>
      </c>
      <c r="F8" s="18">
        <f t="shared" si="0"/>
        <v>2.5101314073628193E-3</v>
      </c>
      <c r="G8" t="s">
        <v>101</v>
      </c>
      <c r="H8" s="16" t="s">
        <v>133</v>
      </c>
      <c r="J8" t="s">
        <v>140</v>
      </c>
    </row>
    <row r="9" spans="1:10" x14ac:dyDescent="0.25">
      <c r="A9" s="21" t="s">
        <v>7</v>
      </c>
      <c r="B9" s="7" t="s">
        <v>75</v>
      </c>
      <c r="C9" s="8" t="s">
        <v>139</v>
      </c>
      <c r="D9" s="9">
        <v>2.7986758952753543E-2</v>
      </c>
      <c r="E9" s="9">
        <v>2.8500000000000001E-2</v>
      </c>
      <c r="F9" s="18">
        <f t="shared" si="0"/>
        <v>5.1324104724645783E-4</v>
      </c>
      <c r="G9" t="s">
        <v>100</v>
      </c>
      <c r="H9" s="16" t="s">
        <v>132</v>
      </c>
      <c r="J9" t="s">
        <v>140</v>
      </c>
    </row>
    <row r="10" spans="1:10" ht="15" customHeight="1" x14ac:dyDescent="0.25">
      <c r="A10" s="22" t="s">
        <v>15</v>
      </c>
      <c r="B10" s="7" t="s">
        <v>77</v>
      </c>
      <c r="C10" s="8" t="s">
        <v>16</v>
      </c>
      <c r="D10" s="9">
        <v>2.7685826060788451E-2</v>
      </c>
      <c r="E10" s="9">
        <v>2.7799999999999998E-2</v>
      </c>
      <c r="F10" s="18">
        <f t="shared" si="0"/>
        <v>1.1417393921154748E-4</v>
      </c>
      <c r="G10" t="s">
        <v>103</v>
      </c>
      <c r="H10" s="16" t="s">
        <v>133</v>
      </c>
      <c r="J10" t="s">
        <v>140</v>
      </c>
    </row>
    <row r="11" spans="1:10" x14ac:dyDescent="0.25">
      <c r="A11" s="22" t="s">
        <v>14</v>
      </c>
      <c r="B11" s="7" t="s">
        <v>75</v>
      </c>
      <c r="C11" s="8" t="s">
        <v>152</v>
      </c>
      <c r="D11" s="9">
        <v>2.6482094492928081E-2</v>
      </c>
      <c r="E11" s="9">
        <v>2.6800000000000001E-2</v>
      </c>
      <c r="F11" s="18">
        <f t="shared" si="0"/>
        <v>3.1790550707191945E-4</v>
      </c>
      <c r="G11" t="s">
        <v>105</v>
      </c>
      <c r="H11" s="16" t="s">
        <v>132</v>
      </c>
      <c r="J11" t="s">
        <v>140</v>
      </c>
    </row>
    <row r="12" spans="1:10" ht="15" customHeight="1" x14ac:dyDescent="0.25">
      <c r="A12" s="22" t="s">
        <v>84</v>
      </c>
      <c r="B12" s="7" t="s">
        <v>78</v>
      </c>
      <c r="C12" s="8" t="s">
        <v>138</v>
      </c>
      <c r="D12" s="9">
        <v>2.5999999999999999E-2</v>
      </c>
      <c r="E12" s="9">
        <v>2.75E-2</v>
      </c>
      <c r="F12" s="18">
        <f t="shared" si="0"/>
        <v>1.5000000000000013E-3</v>
      </c>
      <c r="G12" t="s">
        <v>100</v>
      </c>
      <c r="H12" s="16" t="s">
        <v>134</v>
      </c>
      <c r="J12" t="s">
        <v>140</v>
      </c>
    </row>
    <row r="13" spans="1:10" ht="15" customHeight="1" x14ac:dyDescent="0.25">
      <c r="A13" s="22" t="s">
        <v>18</v>
      </c>
      <c r="B13" s="7" t="s">
        <v>18</v>
      </c>
      <c r="C13" s="8" t="s">
        <v>85</v>
      </c>
      <c r="D13" s="9">
        <v>2.537867388905608E-2</v>
      </c>
      <c r="E13" s="9">
        <v>2.3E-2</v>
      </c>
      <c r="F13" s="18">
        <f t="shared" si="0"/>
        <v>-2.37867388905608E-3</v>
      </c>
      <c r="G13" t="s">
        <v>104</v>
      </c>
      <c r="H13" s="16" t="s">
        <v>131</v>
      </c>
      <c r="J13" t="s">
        <v>141</v>
      </c>
    </row>
    <row r="14" spans="1:10" ht="15" customHeight="1" x14ac:dyDescent="0.25">
      <c r="A14" s="22" t="s">
        <v>23</v>
      </c>
      <c r="B14" s="7" t="s">
        <v>77</v>
      </c>
      <c r="C14" s="8" t="s">
        <v>155</v>
      </c>
      <c r="D14" s="9">
        <v>2.5178051961079351E-2</v>
      </c>
      <c r="E14" s="9">
        <v>2.6499999999999999E-2</v>
      </c>
      <c r="F14" s="18">
        <f t="shared" si="0"/>
        <v>1.3219480389206478E-3</v>
      </c>
      <c r="G14" t="s">
        <v>106</v>
      </c>
      <c r="H14" s="16" t="s">
        <v>133</v>
      </c>
      <c r="J14" t="s">
        <v>140</v>
      </c>
    </row>
    <row r="15" spans="1:10" ht="15" customHeight="1" x14ac:dyDescent="0.25">
      <c r="A15" s="22" t="s">
        <v>11</v>
      </c>
      <c r="B15" s="7" t="s">
        <v>18</v>
      </c>
      <c r="C15" s="8" t="s">
        <v>12</v>
      </c>
      <c r="D15" s="9">
        <v>2.2168723041428435E-2</v>
      </c>
      <c r="E15" s="9">
        <v>0.02</v>
      </c>
      <c r="F15" s="18">
        <f t="shared" si="0"/>
        <v>-2.1687230414284345E-3</v>
      </c>
      <c r="G15" t="s">
        <v>100</v>
      </c>
      <c r="H15" s="16" t="s">
        <v>131</v>
      </c>
      <c r="J15" t="s">
        <v>141</v>
      </c>
    </row>
    <row r="16" spans="1:10" ht="15" customHeight="1" x14ac:dyDescent="0.25">
      <c r="A16" s="22" t="s">
        <v>24</v>
      </c>
      <c r="B16" s="7" t="s">
        <v>77</v>
      </c>
      <c r="C16" s="8" t="s">
        <v>25</v>
      </c>
      <c r="D16" s="9">
        <v>2.0563747617614609E-2</v>
      </c>
      <c r="E16" s="9">
        <v>2.07E-2</v>
      </c>
      <c r="F16" s="18">
        <f t="shared" si="0"/>
        <v>1.3625238238539061E-4</v>
      </c>
      <c r="G16" t="s">
        <v>105</v>
      </c>
      <c r="H16" s="16" t="s">
        <v>133</v>
      </c>
      <c r="J16" t="s">
        <v>140</v>
      </c>
    </row>
    <row r="17" spans="1:10" x14ac:dyDescent="0.25">
      <c r="A17" s="22" t="s">
        <v>21</v>
      </c>
      <c r="B17" s="7" t="s">
        <v>75</v>
      </c>
      <c r="C17" s="8" t="s">
        <v>151</v>
      </c>
      <c r="D17" s="9">
        <v>2.0363125689637881E-2</v>
      </c>
      <c r="E17" s="9">
        <v>2.0500000000000001E-2</v>
      </c>
      <c r="F17" s="18">
        <f t="shared" si="0"/>
        <v>1.3687431036212006E-4</v>
      </c>
      <c r="G17" t="s">
        <v>99</v>
      </c>
      <c r="H17" s="16" t="s">
        <v>132</v>
      </c>
      <c r="J17" t="s">
        <v>140</v>
      </c>
    </row>
    <row r="18" spans="1:10" x14ac:dyDescent="0.25">
      <c r="A18" s="24" t="s">
        <v>38</v>
      </c>
      <c r="B18" s="7" t="s">
        <v>75</v>
      </c>
      <c r="C18" s="8" t="s">
        <v>39</v>
      </c>
      <c r="D18" s="9">
        <v>2.0062192797672792E-2</v>
      </c>
      <c r="E18" s="9">
        <v>2.2499999999999999E-2</v>
      </c>
      <c r="F18" s="18">
        <f>+E18-D18</f>
        <v>2.4378072023272072E-3</v>
      </c>
      <c r="G18" t="s">
        <v>103</v>
      </c>
      <c r="H18" s="16" t="s">
        <v>132</v>
      </c>
      <c r="J18" t="s">
        <v>140</v>
      </c>
    </row>
    <row r="19" spans="1:10" ht="15" customHeight="1" x14ac:dyDescent="0.25">
      <c r="A19" s="24" t="s">
        <v>28</v>
      </c>
      <c r="B19" s="7" t="s">
        <v>18</v>
      </c>
      <c r="C19" s="8" t="s">
        <v>29</v>
      </c>
      <c r="D19" s="9">
        <v>1.9360016049754243E-2</v>
      </c>
      <c r="E19" s="9">
        <v>1.7999999999999999E-2</v>
      </c>
      <c r="F19" s="18">
        <f t="shared" si="0"/>
        <v>-1.3600160497542445E-3</v>
      </c>
      <c r="G19" t="s">
        <v>99</v>
      </c>
      <c r="H19" s="16" t="s">
        <v>131</v>
      </c>
      <c r="J19" t="s">
        <v>140</v>
      </c>
    </row>
    <row r="20" spans="1:10" ht="15" customHeight="1" x14ac:dyDescent="0.25">
      <c r="A20" s="24" t="s">
        <v>40</v>
      </c>
      <c r="B20" s="7" t="s">
        <v>18</v>
      </c>
      <c r="C20" s="8" t="s">
        <v>41</v>
      </c>
      <c r="D20" s="9">
        <v>1.8256595445882241E-2</v>
      </c>
      <c r="E20" s="9">
        <v>2.0500000000000001E-2</v>
      </c>
      <c r="F20" s="18">
        <f t="shared" si="0"/>
        <v>2.2434045541177595E-3</v>
      </c>
      <c r="G20" t="s">
        <v>106</v>
      </c>
      <c r="H20" s="16" t="s">
        <v>131</v>
      </c>
      <c r="J20" t="s">
        <v>140</v>
      </c>
    </row>
    <row r="21" spans="1:10" x14ac:dyDescent="0.25">
      <c r="A21" s="24" t="s">
        <v>13</v>
      </c>
      <c r="B21" s="7" t="s">
        <v>75</v>
      </c>
      <c r="C21" s="8" t="s">
        <v>150</v>
      </c>
      <c r="D21" s="9">
        <v>1.7855351589928781E-2</v>
      </c>
      <c r="E21" s="9">
        <v>1.95E-2</v>
      </c>
      <c r="F21" s="18">
        <f t="shared" si="0"/>
        <v>1.6446484100712186E-3</v>
      </c>
      <c r="G21" t="s">
        <v>100</v>
      </c>
      <c r="H21" s="16" t="s">
        <v>132</v>
      </c>
      <c r="J21" t="s">
        <v>140</v>
      </c>
    </row>
    <row r="22" spans="1:10" x14ac:dyDescent="0.25">
      <c r="A22" s="24" t="s">
        <v>26</v>
      </c>
      <c r="B22" s="7" t="s">
        <v>76</v>
      </c>
      <c r="C22" s="8" t="s">
        <v>27</v>
      </c>
      <c r="D22" s="9">
        <v>1.7454107733975325E-2</v>
      </c>
      <c r="E22" s="9">
        <v>1.7500000000000002E-2</v>
      </c>
      <c r="F22" s="18">
        <f t="shared" si="0"/>
        <v>4.5892266024676748E-5</v>
      </c>
      <c r="G22" t="s">
        <v>104</v>
      </c>
      <c r="H22" s="16" t="s">
        <v>130</v>
      </c>
      <c r="J22" t="s">
        <v>140</v>
      </c>
    </row>
    <row r="23" spans="1:10" x14ac:dyDescent="0.25">
      <c r="A23" s="24" t="s">
        <v>19</v>
      </c>
      <c r="B23" s="7" t="s">
        <v>75</v>
      </c>
      <c r="C23" s="8" t="s">
        <v>20</v>
      </c>
      <c r="D23" s="9">
        <v>1.7454107733975325E-2</v>
      </c>
      <c r="E23" s="9">
        <v>1.7999999999999999E-2</v>
      </c>
      <c r="F23" s="18">
        <f t="shared" si="0"/>
        <v>5.4589226602467372E-4</v>
      </c>
      <c r="G23" t="s">
        <v>99</v>
      </c>
      <c r="H23" s="16" t="s">
        <v>132</v>
      </c>
      <c r="J23" t="s">
        <v>140</v>
      </c>
    </row>
    <row r="24" spans="1:10" x14ac:dyDescent="0.25">
      <c r="A24" s="24" t="s">
        <v>86</v>
      </c>
      <c r="B24" s="7" t="s">
        <v>75</v>
      </c>
      <c r="C24" s="8" t="s">
        <v>22</v>
      </c>
      <c r="D24" s="9">
        <v>1.6852241950045144E-2</v>
      </c>
      <c r="E24" s="9">
        <v>1.7299999999999999E-2</v>
      </c>
      <c r="F24" s="18">
        <f t="shared" si="0"/>
        <v>4.4775804995485571E-4</v>
      </c>
      <c r="G24" t="s">
        <v>104</v>
      </c>
      <c r="H24" s="16" t="s">
        <v>132</v>
      </c>
      <c r="J24" t="s">
        <v>140</v>
      </c>
    </row>
    <row r="25" spans="1:10" ht="15" customHeight="1" x14ac:dyDescent="0.25">
      <c r="A25" s="24" t="s">
        <v>48</v>
      </c>
      <c r="B25" s="7" t="s">
        <v>77</v>
      </c>
      <c r="C25" s="8" t="s">
        <v>49</v>
      </c>
      <c r="D25" s="9">
        <v>1.6150065202126595E-2</v>
      </c>
      <c r="E25" s="9">
        <v>1.2999999999999999E-2</v>
      </c>
      <c r="F25" s="18">
        <f t="shared" si="0"/>
        <v>-3.1500652021265955E-3</v>
      </c>
      <c r="G25" t="s">
        <v>103</v>
      </c>
      <c r="H25" s="16" t="s">
        <v>133</v>
      </c>
      <c r="J25" t="s">
        <v>141</v>
      </c>
    </row>
    <row r="26" spans="1:10" ht="15" customHeight="1" x14ac:dyDescent="0.25">
      <c r="A26" s="25" t="s">
        <v>37</v>
      </c>
      <c r="B26" s="7" t="s">
        <v>80</v>
      </c>
      <c r="C26" s="8" t="s">
        <v>156</v>
      </c>
      <c r="D26" s="9">
        <v>1.6049754238138231E-2</v>
      </c>
      <c r="E26" s="9">
        <v>1.6E-2</v>
      </c>
      <c r="F26" s="18">
        <f t="shared" si="0"/>
        <v>-4.9754238138230433E-5</v>
      </c>
      <c r="G26" t="s">
        <v>107</v>
      </c>
      <c r="H26" s="16" t="s">
        <v>135</v>
      </c>
      <c r="J26" t="s">
        <v>140</v>
      </c>
    </row>
    <row r="27" spans="1:10" ht="15" customHeight="1" x14ac:dyDescent="0.25">
      <c r="A27" s="25" t="s">
        <v>34</v>
      </c>
      <c r="B27" s="7" t="s">
        <v>18</v>
      </c>
      <c r="C27" s="8" t="s">
        <v>87</v>
      </c>
      <c r="D27" s="9">
        <v>1.594944327414987E-2</v>
      </c>
      <c r="E27" s="9">
        <v>1.2999999999999999E-2</v>
      </c>
      <c r="F27" s="18">
        <f t="shared" si="0"/>
        <v>-2.9494432741498707E-3</v>
      </c>
      <c r="G27" t="s">
        <v>103</v>
      </c>
      <c r="H27" s="16" t="s">
        <v>131</v>
      </c>
      <c r="J27" t="s">
        <v>143</v>
      </c>
    </row>
    <row r="28" spans="1:10" x14ac:dyDescent="0.25">
      <c r="A28" s="25" t="s">
        <v>88</v>
      </c>
      <c r="B28" s="7" t="s">
        <v>76</v>
      </c>
      <c r="C28" s="8" t="s">
        <v>89</v>
      </c>
      <c r="D28" s="9">
        <v>1.544788845420805E-2</v>
      </c>
      <c r="E28" s="9">
        <v>1.6E-2</v>
      </c>
      <c r="F28" s="18">
        <f t="shared" si="0"/>
        <v>5.5211154579195079E-4</v>
      </c>
      <c r="G28" t="s">
        <v>101</v>
      </c>
      <c r="H28" s="16" t="s">
        <v>130</v>
      </c>
      <c r="J28" t="s">
        <v>140</v>
      </c>
    </row>
    <row r="29" spans="1:10" x14ac:dyDescent="0.25">
      <c r="A29" s="25" t="s">
        <v>35</v>
      </c>
      <c r="B29" s="7" t="s">
        <v>79</v>
      </c>
      <c r="C29" s="8" t="s">
        <v>36</v>
      </c>
      <c r="D29" s="9">
        <v>1.524726652623132E-2</v>
      </c>
      <c r="E29" s="9">
        <v>1.67E-2</v>
      </c>
      <c r="F29" s="18">
        <f t="shared" si="0"/>
        <v>1.45273347376868E-3</v>
      </c>
      <c r="G29" t="s">
        <v>107</v>
      </c>
      <c r="H29" s="16" t="s">
        <v>136</v>
      </c>
      <c r="J29" t="s">
        <v>140</v>
      </c>
    </row>
    <row r="30" spans="1:10" ht="15" customHeight="1" x14ac:dyDescent="0.25">
      <c r="A30" s="25" t="s">
        <v>61</v>
      </c>
      <c r="B30" s="7" t="s">
        <v>18</v>
      </c>
      <c r="C30" s="8" t="s">
        <v>62</v>
      </c>
      <c r="D30" s="9">
        <v>1.4545089778312774E-2</v>
      </c>
      <c r="E30" s="9">
        <v>1.4500000000000001E-2</v>
      </c>
      <c r="F30" s="18">
        <f t="shared" si="0"/>
        <v>-4.5089778312773499E-5</v>
      </c>
      <c r="G30" t="s">
        <v>105</v>
      </c>
      <c r="H30" s="16" t="s">
        <v>131</v>
      </c>
      <c r="J30" t="s">
        <v>143</v>
      </c>
    </row>
    <row r="31" spans="1:10" ht="15" customHeight="1" x14ac:dyDescent="0.25">
      <c r="A31" s="25" t="s">
        <v>68</v>
      </c>
      <c r="B31" s="7" t="s">
        <v>77</v>
      </c>
      <c r="C31" s="8" t="s">
        <v>69</v>
      </c>
      <c r="D31" s="9">
        <v>1.4344467850336044E-2</v>
      </c>
      <c r="E31" s="9">
        <v>1.43E-2</v>
      </c>
      <c r="F31" s="18">
        <f t="shared" si="0"/>
        <v>-4.4467850336044057E-5</v>
      </c>
      <c r="G31" t="s">
        <v>102</v>
      </c>
      <c r="H31" s="16" t="s">
        <v>133</v>
      </c>
      <c r="J31" t="s">
        <v>143</v>
      </c>
    </row>
    <row r="32" spans="1:10" ht="15" customHeight="1" x14ac:dyDescent="0.25">
      <c r="A32" s="25" t="s">
        <v>64</v>
      </c>
      <c r="B32" s="7" t="s">
        <v>18</v>
      </c>
      <c r="C32" s="8" t="s">
        <v>65</v>
      </c>
      <c r="D32" s="9">
        <v>1.4143845922359316E-2</v>
      </c>
      <c r="E32" s="9">
        <v>1.15E-2</v>
      </c>
      <c r="F32" s="18">
        <f t="shared" si="0"/>
        <v>-2.6438459223593162E-3</v>
      </c>
      <c r="G32" t="s">
        <v>106</v>
      </c>
      <c r="H32" s="16" t="s">
        <v>131</v>
      </c>
      <c r="J32" t="s">
        <v>143</v>
      </c>
    </row>
    <row r="33" spans="1:10" ht="15" customHeight="1" x14ac:dyDescent="0.25">
      <c r="A33" s="25" t="s">
        <v>90</v>
      </c>
      <c r="B33" s="7" t="s">
        <v>77</v>
      </c>
      <c r="C33" s="8" t="s">
        <v>91</v>
      </c>
      <c r="D33" s="9">
        <v>1.3842913030394225E-2</v>
      </c>
      <c r="E33" s="9">
        <v>1.0999999999999999E-2</v>
      </c>
      <c r="F33" s="18">
        <f t="shared" si="0"/>
        <v>-2.8429130303942261E-3</v>
      </c>
      <c r="G33" t="s">
        <v>102</v>
      </c>
      <c r="H33" s="16" t="s">
        <v>133</v>
      </c>
      <c r="J33" t="s">
        <v>141</v>
      </c>
    </row>
    <row r="34" spans="1:10" x14ac:dyDescent="0.25">
      <c r="A34" s="23" t="s">
        <v>92</v>
      </c>
      <c r="B34" s="7" t="s">
        <v>75</v>
      </c>
      <c r="C34" s="8" t="s">
        <v>93</v>
      </c>
      <c r="D34" s="9">
        <v>1.3541980138429133E-2</v>
      </c>
      <c r="E34" s="9">
        <v>1.4500000000000001E-2</v>
      </c>
      <c r="F34" s="18">
        <f t="shared" si="0"/>
        <v>9.5801986157086766E-4</v>
      </c>
      <c r="G34" t="s">
        <v>103</v>
      </c>
      <c r="H34" s="16" t="s">
        <v>132</v>
      </c>
      <c r="J34" t="s">
        <v>141</v>
      </c>
    </row>
    <row r="35" spans="1:10" ht="15" customHeight="1" x14ac:dyDescent="0.25">
      <c r="A35" s="23" t="s">
        <v>31</v>
      </c>
      <c r="B35" s="7" t="s">
        <v>77</v>
      </c>
      <c r="C35" s="8" t="s">
        <v>32</v>
      </c>
      <c r="D35" s="9">
        <v>1.3441669174440769E-2</v>
      </c>
      <c r="E35" s="9">
        <v>1.34E-2</v>
      </c>
      <c r="F35" s="18">
        <f t="shared" si="0"/>
        <v>-4.1669174440768508E-5</v>
      </c>
      <c r="G35" t="s">
        <v>100</v>
      </c>
      <c r="H35" s="16" t="s">
        <v>133</v>
      </c>
      <c r="J35" t="s">
        <v>140</v>
      </c>
    </row>
    <row r="36" spans="1:10" x14ac:dyDescent="0.25">
      <c r="A36" s="23" t="s">
        <v>47</v>
      </c>
      <c r="B36" s="7" t="s">
        <v>74</v>
      </c>
      <c r="C36" s="8" t="s">
        <v>157</v>
      </c>
      <c r="D36" s="9">
        <v>1.3241047246464041E-2</v>
      </c>
      <c r="E36" s="9">
        <v>1.37E-2</v>
      </c>
      <c r="F36" s="18">
        <f t="shared" si="0"/>
        <v>4.5895275353595964E-4</v>
      </c>
      <c r="G36" t="s">
        <v>105</v>
      </c>
      <c r="H36" s="16" t="s">
        <v>129</v>
      </c>
      <c r="J36" t="s">
        <v>140</v>
      </c>
    </row>
    <row r="37" spans="1:10" x14ac:dyDescent="0.25">
      <c r="A37" s="23" t="s">
        <v>94</v>
      </c>
      <c r="B37" s="7" t="s">
        <v>75</v>
      </c>
      <c r="C37" s="8" t="s">
        <v>30</v>
      </c>
      <c r="D37" s="9">
        <v>1.2739492426522222E-2</v>
      </c>
      <c r="E37" s="9">
        <v>1.2999999999999999E-2</v>
      </c>
      <c r="F37" s="18">
        <f t="shared" si="0"/>
        <v>2.6050757347777752E-4</v>
      </c>
      <c r="G37" t="s">
        <v>99</v>
      </c>
      <c r="H37" s="16" t="s">
        <v>132</v>
      </c>
      <c r="J37" t="s">
        <v>140</v>
      </c>
    </row>
    <row r="38" spans="1:10" ht="15" customHeight="1" x14ac:dyDescent="0.25">
      <c r="A38" s="23" t="s">
        <v>45</v>
      </c>
      <c r="B38" s="7" t="s">
        <v>18</v>
      </c>
      <c r="C38" s="8" t="s">
        <v>46</v>
      </c>
      <c r="D38" s="9">
        <v>1.2338248570568765E-2</v>
      </c>
      <c r="E38" s="9">
        <v>1.0500000000000001E-2</v>
      </c>
      <c r="F38" s="18">
        <f t="shared" si="0"/>
        <v>-1.8382485705687648E-3</v>
      </c>
      <c r="G38" t="s">
        <v>106</v>
      </c>
      <c r="H38" s="16" t="s">
        <v>131</v>
      </c>
      <c r="J38" t="s">
        <v>141</v>
      </c>
    </row>
    <row r="39" spans="1:10" ht="15" customHeight="1" x14ac:dyDescent="0.25">
      <c r="A39" s="23" t="s">
        <v>42</v>
      </c>
      <c r="B39" s="7" t="s">
        <v>77</v>
      </c>
      <c r="C39" s="8" t="s">
        <v>43</v>
      </c>
      <c r="D39" s="9">
        <v>1.2237937606580403E-2</v>
      </c>
      <c r="E39" s="9">
        <v>8.0000000000000002E-3</v>
      </c>
      <c r="F39" s="18">
        <f t="shared" si="0"/>
        <v>-4.2379376065804029E-3</v>
      </c>
      <c r="G39" t="s">
        <v>108</v>
      </c>
      <c r="H39" s="16" t="s">
        <v>133</v>
      </c>
      <c r="J39" t="s">
        <v>141</v>
      </c>
    </row>
    <row r="40" spans="1:10" x14ac:dyDescent="0.25">
      <c r="A40" s="23" t="s">
        <v>58</v>
      </c>
      <c r="B40" s="7" t="s">
        <v>74</v>
      </c>
      <c r="C40" s="8" t="s">
        <v>148</v>
      </c>
      <c r="D40" s="9">
        <v>1.1937004714615311E-2</v>
      </c>
      <c r="E40" s="9">
        <v>1.15E-2</v>
      </c>
      <c r="F40" s="18">
        <f>+E40-D40</f>
        <v>-4.3700471461531089E-4</v>
      </c>
      <c r="G40" t="s">
        <v>105</v>
      </c>
      <c r="H40" s="16" t="s">
        <v>129</v>
      </c>
      <c r="J40" t="s">
        <v>140</v>
      </c>
    </row>
    <row r="41" spans="1:10" x14ac:dyDescent="0.25">
      <c r="A41" s="23" t="s">
        <v>95</v>
      </c>
      <c r="B41" s="7" t="s">
        <v>76</v>
      </c>
      <c r="C41" s="8" t="s">
        <v>145</v>
      </c>
      <c r="D41" s="9">
        <v>1.1736382786638582E-2</v>
      </c>
      <c r="E41" s="9">
        <v>1.2E-2</v>
      </c>
      <c r="F41" s="18">
        <f t="shared" si="0"/>
        <v>2.6361721336141779E-4</v>
      </c>
      <c r="G41" t="s">
        <v>102</v>
      </c>
      <c r="H41" s="16" t="s">
        <v>130</v>
      </c>
      <c r="J41" t="s">
        <v>164</v>
      </c>
    </row>
    <row r="42" spans="1:10" ht="15" customHeight="1" x14ac:dyDescent="0.25">
      <c r="A42" s="26" t="s">
        <v>59</v>
      </c>
      <c r="B42" s="7" t="s">
        <v>81</v>
      </c>
      <c r="C42" s="8" t="s">
        <v>60</v>
      </c>
      <c r="D42" s="9">
        <v>1.143544989467349E-2</v>
      </c>
      <c r="E42" s="9">
        <v>1.0999999999999999E-2</v>
      </c>
      <c r="F42" s="18">
        <f t="shared" si="0"/>
        <v>-4.3544989467349075E-4</v>
      </c>
      <c r="G42" t="s">
        <v>99</v>
      </c>
      <c r="H42" s="16" t="s">
        <v>137</v>
      </c>
      <c r="J42" t="s">
        <v>143</v>
      </c>
    </row>
    <row r="43" spans="1:10" x14ac:dyDescent="0.25">
      <c r="A43" s="26" t="s">
        <v>63</v>
      </c>
      <c r="B43" s="7" t="s">
        <v>74</v>
      </c>
      <c r="C43" s="8" t="s">
        <v>149</v>
      </c>
      <c r="D43" s="9">
        <v>1.1299999999999999E-2</v>
      </c>
      <c r="E43" s="9">
        <v>1.18E-2</v>
      </c>
      <c r="F43" s="18">
        <f t="shared" si="0"/>
        <v>5.0000000000000044E-4</v>
      </c>
      <c r="G43" t="s">
        <v>106</v>
      </c>
      <c r="H43" s="16" t="s">
        <v>129</v>
      </c>
      <c r="J43" t="s">
        <v>140</v>
      </c>
    </row>
    <row r="44" spans="1:10" x14ac:dyDescent="0.25">
      <c r="A44" s="26" t="s">
        <v>54</v>
      </c>
      <c r="B44" s="7" t="s">
        <v>75</v>
      </c>
      <c r="C44" s="8" t="s">
        <v>55</v>
      </c>
      <c r="D44" s="9">
        <v>1.1034206038720034E-2</v>
      </c>
      <c r="E44" s="9">
        <v>1.0999999999999999E-2</v>
      </c>
      <c r="F44" s="18">
        <f t="shared" si="0"/>
        <v>-3.420603872003429E-5</v>
      </c>
      <c r="G44" t="s">
        <v>105</v>
      </c>
      <c r="H44" s="16" t="s">
        <v>132</v>
      </c>
      <c r="J44" t="s">
        <v>140</v>
      </c>
    </row>
    <row r="45" spans="1:10" ht="15" customHeight="1" x14ac:dyDescent="0.25">
      <c r="A45" s="26" t="s">
        <v>52</v>
      </c>
      <c r="B45" s="7" t="s">
        <v>18</v>
      </c>
      <c r="C45" s="8" t="s">
        <v>53</v>
      </c>
      <c r="D45" s="9">
        <v>1.0532651218778215E-2</v>
      </c>
      <c r="E45" s="9">
        <v>1.2E-2</v>
      </c>
      <c r="F45" s="18">
        <f t="shared" si="0"/>
        <v>1.4673487812217854E-3</v>
      </c>
      <c r="G45" t="s">
        <v>105</v>
      </c>
      <c r="H45" s="16" t="s">
        <v>131</v>
      </c>
      <c r="J45" t="s">
        <v>143</v>
      </c>
    </row>
    <row r="46" spans="1:10" x14ac:dyDescent="0.25">
      <c r="A46" s="26" t="s">
        <v>50</v>
      </c>
      <c r="B46" s="7" t="s">
        <v>75</v>
      </c>
      <c r="C46" s="8" t="s">
        <v>51</v>
      </c>
      <c r="D46" s="9">
        <v>1.0332029290801487E-2</v>
      </c>
      <c r="E46" s="9">
        <v>1.0500000000000001E-2</v>
      </c>
      <c r="F46" s="18">
        <f t="shared" si="0"/>
        <v>1.6797070919851408E-4</v>
      </c>
      <c r="G46" t="s">
        <v>108</v>
      </c>
      <c r="H46" s="16" t="s">
        <v>132</v>
      </c>
      <c r="J46" t="s">
        <v>140</v>
      </c>
    </row>
    <row r="47" spans="1:10" ht="15" customHeight="1" x14ac:dyDescent="0.25">
      <c r="A47" s="26" t="s">
        <v>66</v>
      </c>
      <c r="B47" s="7" t="s">
        <v>18</v>
      </c>
      <c r="C47" s="8" t="s">
        <v>67</v>
      </c>
      <c r="D47" s="9">
        <v>1.0332029290801487E-2</v>
      </c>
      <c r="E47" s="9">
        <v>8.9999999999999993E-3</v>
      </c>
      <c r="F47" s="18">
        <f t="shared" si="0"/>
        <v>-1.3320292908014873E-3</v>
      </c>
      <c r="G47" t="s">
        <v>106</v>
      </c>
      <c r="H47" s="16" t="s">
        <v>131</v>
      </c>
      <c r="J47" t="s">
        <v>143</v>
      </c>
    </row>
    <row r="48" spans="1:10" x14ac:dyDescent="0.25">
      <c r="A48" s="26" t="s">
        <v>44</v>
      </c>
      <c r="B48" s="7" t="s">
        <v>75</v>
      </c>
      <c r="C48" s="8" t="s">
        <v>153</v>
      </c>
      <c r="D48" s="9">
        <v>1.0131407362824758E-2</v>
      </c>
      <c r="E48" s="9">
        <v>1.0800000000000001E-2</v>
      </c>
      <c r="F48" s="18">
        <f t="shared" si="0"/>
        <v>6.6859263717524223E-4</v>
      </c>
      <c r="G48" t="s">
        <v>106</v>
      </c>
      <c r="H48" s="16" t="s">
        <v>132</v>
      </c>
      <c r="J48" t="s">
        <v>140</v>
      </c>
    </row>
    <row r="49" spans="1:10" ht="15" customHeight="1" x14ac:dyDescent="0.25">
      <c r="A49" s="26" t="s">
        <v>56</v>
      </c>
      <c r="B49" s="7" t="s">
        <v>18</v>
      </c>
      <c r="C49" s="8" t="s">
        <v>57</v>
      </c>
      <c r="D49" s="9">
        <v>1.0031096398836396E-2</v>
      </c>
      <c r="E49" s="9">
        <v>8.0000000000000002E-3</v>
      </c>
      <c r="F49" s="18">
        <f t="shared" si="0"/>
        <v>-2.0310963988363958E-3</v>
      </c>
      <c r="G49" t="s">
        <v>102</v>
      </c>
      <c r="H49" s="16" t="s">
        <v>131</v>
      </c>
      <c r="J49" t="s">
        <v>141</v>
      </c>
    </row>
    <row r="50" spans="1:10" ht="15" customHeight="1" x14ac:dyDescent="0.25">
      <c r="A50" s="21" t="s">
        <v>70</v>
      </c>
      <c r="B50" s="7" t="s">
        <v>80</v>
      </c>
      <c r="C50" s="8" t="s">
        <v>71</v>
      </c>
      <c r="D50" s="9">
        <v>9.830474470859666E-3</v>
      </c>
      <c r="E50" s="9">
        <v>9.2999999999999992E-3</v>
      </c>
      <c r="F50" s="18">
        <f t="shared" si="0"/>
        <v>-5.3047447085966676E-4</v>
      </c>
      <c r="G50" t="s">
        <v>105</v>
      </c>
      <c r="H50" s="16" t="s">
        <v>135</v>
      </c>
      <c r="J50" t="s">
        <v>143</v>
      </c>
    </row>
    <row r="51" spans="1:10" ht="15.75" thickBot="1" x14ac:dyDescent="0.3">
      <c r="A51" s="27" t="s">
        <v>96</v>
      </c>
      <c r="B51" s="10" t="s">
        <v>75</v>
      </c>
      <c r="C51" s="11" t="s">
        <v>154</v>
      </c>
      <c r="D51" s="12">
        <v>8.6267429029993001E-3</v>
      </c>
      <c r="E51" s="12">
        <v>8.0000000000000002E-3</v>
      </c>
      <c r="F51" s="19">
        <f t="shared" si="0"/>
        <v>-6.2674290299929991E-4</v>
      </c>
      <c r="G51" t="s">
        <v>107</v>
      </c>
      <c r="H51" s="16" t="s">
        <v>132</v>
      </c>
      <c r="J51" t="s">
        <v>140</v>
      </c>
    </row>
    <row r="52" spans="1:10" ht="15" customHeight="1" x14ac:dyDescent="0.25">
      <c r="D52" s="15"/>
      <c r="E52" s="15">
        <f>SUM(E2:E51)</f>
        <v>0.99999999999999989</v>
      </c>
      <c r="F52" s="15"/>
    </row>
    <row r="53" spans="1:10" ht="15.75" customHeight="1" x14ac:dyDescent="0.25">
      <c r="D53" s="15"/>
    </row>
    <row r="54" spans="1:10" ht="15" customHeight="1" x14ac:dyDescent="0.25"/>
    <row r="55" spans="1:10" ht="15.75" customHeight="1" x14ac:dyDescent="0.25"/>
    <row r="56" spans="1:10" ht="15" customHeight="1" x14ac:dyDescent="0.25"/>
    <row r="57" spans="1:10" ht="15.75" customHeight="1" x14ac:dyDescent="0.25">
      <c r="F57" s="16" t="s">
        <v>158</v>
      </c>
      <c r="H57" t="s">
        <v>166</v>
      </c>
    </row>
    <row r="58" spans="1:10" ht="15" customHeight="1" x14ac:dyDescent="0.25">
      <c r="F58" s="16" t="s">
        <v>159</v>
      </c>
      <c r="G58" t="s">
        <v>167</v>
      </c>
      <c r="H58">
        <v>-0.19</v>
      </c>
    </row>
    <row r="59" spans="1:10" ht="15.75" customHeight="1" x14ac:dyDescent="0.25">
      <c r="F59" s="16" t="s">
        <v>160</v>
      </c>
      <c r="G59" t="s">
        <v>163</v>
      </c>
      <c r="H59">
        <v>0.15</v>
      </c>
    </row>
    <row r="60" spans="1:10" x14ac:dyDescent="0.25">
      <c r="F60" s="16" t="s">
        <v>161</v>
      </c>
      <c r="G60" t="s">
        <v>162</v>
      </c>
    </row>
  </sheetData>
  <autoFilter ref="A1:H52"/>
  <conditionalFormatting sqref="E10:E51">
    <cfRule type="cellIs" dxfId="0" priority="2" operator="equal">
      <formula>0</formula>
    </cfRule>
  </conditionalFormatting>
  <conditionalFormatting sqref="F2:F51">
    <cfRule type="iconSet" priority="1">
      <iconSet>
        <cfvo type="percent" val="0"/>
        <cfvo type="num" val="-5.0000000000000001E-3" gte="0"/>
        <cfvo type="num" val="5.0000000000000001E-3" gte="0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B17" sqref="B17"/>
    </sheetView>
  </sheetViews>
  <sheetFormatPr defaultRowHeight="15" x14ac:dyDescent="0.25"/>
  <cols>
    <col min="1" max="1" width="9.140625" style="29"/>
    <col min="2" max="2" width="16" style="29" customWidth="1"/>
    <col min="3" max="3" width="24.28515625" style="29" customWidth="1"/>
    <col min="4" max="4" width="18.5703125" style="29" customWidth="1"/>
    <col min="5" max="5" width="20.5703125" style="29" customWidth="1"/>
    <col min="6" max="6" width="16.7109375" style="29" customWidth="1"/>
    <col min="7" max="7" width="12.42578125" style="29" customWidth="1"/>
    <col min="8" max="8" width="9.140625" style="29"/>
    <col min="9" max="9" width="12.7109375" style="29" customWidth="1"/>
    <col min="10" max="16384" width="9.140625" style="29"/>
  </cols>
  <sheetData>
    <row r="1" spans="1:11" s="32" customFormat="1" x14ac:dyDescent="0.25">
      <c r="A1" s="31" t="s">
        <v>109</v>
      </c>
      <c r="B1" s="31" t="s">
        <v>110</v>
      </c>
      <c r="C1" s="31" t="s">
        <v>111</v>
      </c>
      <c r="D1" s="31" t="s">
        <v>112</v>
      </c>
      <c r="E1" s="31" t="s">
        <v>113</v>
      </c>
      <c r="F1" s="31" t="s">
        <v>114</v>
      </c>
      <c r="G1" s="31" t="s">
        <v>115</v>
      </c>
      <c r="H1" s="31" t="s">
        <v>101</v>
      </c>
      <c r="I1" s="31" t="s">
        <v>116</v>
      </c>
      <c r="J1" s="31" t="s">
        <v>117</v>
      </c>
      <c r="K1" s="31" t="s">
        <v>118</v>
      </c>
    </row>
    <row r="2" spans="1:11" x14ac:dyDescent="0.25">
      <c r="A2" s="29">
        <v>6.3200000000000006E-2</v>
      </c>
      <c r="B2" s="29">
        <v>2.3900000000000001E-2</v>
      </c>
      <c r="C2" s="29">
        <v>8.6499999999999994E-2</v>
      </c>
      <c r="D2" s="29">
        <v>0.11990000000000001</v>
      </c>
      <c r="E2" s="29">
        <v>0.1787</v>
      </c>
      <c r="F2" s="29">
        <v>3.9300000000000002E-2</v>
      </c>
      <c r="G2" s="29">
        <v>0.1023</v>
      </c>
      <c r="H2" s="29">
        <v>8.9700000000000002E-2</v>
      </c>
      <c r="I2" s="29">
        <v>9.01E-2</v>
      </c>
      <c r="J2" s="29">
        <v>0.19900000000000001</v>
      </c>
      <c r="K2" s="29">
        <f>SUM(A2:J2)</f>
        <v>0.99259999999999993</v>
      </c>
    </row>
    <row r="3" spans="1:11" x14ac:dyDescent="0.25">
      <c r="A3" s="29">
        <f>'Calcolo IR'!E13+'Calcolo IR'!E22+'Calcolo IR'!E24</f>
        <v>5.7800000000000004E-2</v>
      </c>
      <c r="B3" s="29">
        <f>'Calcolo IR'!E39+'Calcolo IR'!E46</f>
        <v>1.8500000000000003E-2</v>
      </c>
      <c r="C3" s="29">
        <f>'Calcolo IR'!E6+'Calcolo IR'!E31+'Calcolo IR'!E33+'Calcolo IR'!E41+'Calcolo IR'!E49</f>
        <v>8.4499999999999992E-2</v>
      </c>
      <c r="D3" s="29">
        <f>'Calcolo IR'!E11+'Calcolo IR'!E16+'Calcolo IR'!E30+'Calcolo IR'!E36+'Calcolo IR'!E44+'Calcolo IR'!E40+'Calcolo IR'!E45+'Calcolo IR'!E50</f>
        <v>0.1195</v>
      </c>
      <c r="E3" s="29">
        <f>'Calcolo IR'!E2+'Calcolo IR'!E7+'Calcolo IR'!E17+'Calcolo IR'!E19+'Calcolo IR'!E23+'Calcolo IR'!E37+'Calcolo IR'!E42</f>
        <v>0.17900000000000002</v>
      </c>
      <c r="F3" s="29">
        <f>'Calcolo IR'!E26+'Calcolo IR'!E29+'Calcolo IR'!E51</f>
        <v>4.07E-2</v>
      </c>
      <c r="G3" s="29">
        <f>'Calcolo IR'!E14+'Calcolo IR'!E20+'Calcolo IR'!E32+'Calcolo IR'!E38+'Calcolo IR'!E43+'Calcolo IR'!E47+'Calcolo IR'!E48</f>
        <v>0.10059999999999999</v>
      </c>
      <c r="H3" s="29">
        <f>'Calcolo IR'!E3+'Calcolo IR'!E8+'Calcolo IR'!E28</f>
        <v>0.1027</v>
      </c>
      <c r="I3" s="29">
        <f>'Calcolo IR'!E10+'Calcolo IR'!E18+'Calcolo IR'!E25+'Calcolo IR'!E27+'Calcolo IR'!E34</f>
        <v>9.0799999999999992E-2</v>
      </c>
      <c r="J3" s="29">
        <f>'Calcolo IR'!E4+'Calcolo IR'!E5+'Calcolo IR'!E9+'Calcolo IR'!E12+'Calcolo IR'!E15+'Calcolo IR'!E21+'Calcolo IR'!E35</f>
        <v>0.20589999999999997</v>
      </c>
      <c r="K3" s="29">
        <f t="shared" ref="K3:K9" si="0">SUM(A3:J3)</f>
        <v>1</v>
      </c>
    </row>
    <row r="4" spans="1:11" x14ac:dyDescent="0.25">
      <c r="K4" s="29">
        <f t="shared" si="0"/>
        <v>0</v>
      </c>
    </row>
    <row r="5" spans="1:11" x14ac:dyDescent="0.25">
      <c r="K5" s="29">
        <f t="shared" si="0"/>
        <v>0</v>
      </c>
    </row>
    <row r="6" spans="1:11" x14ac:dyDescent="0.25">
      <c r="K6" s="29">
        <f t="shared" si="0"/>
        <v>0</v>
      </c>
    </row>
    <row r="7" spans="1:11" x14ac:dyDescent="0.25">
      <c r="K7" s="29">
        <f t="shared" si="0"/>
        <v>0</v>
      </c>
    </row>
    <row r="8" spans="1:11" x14ac:dyDescent="0.25">
      <c r="K8" s="29">
        <f t="shared" si="0"/>
        <v>0</v>
      </c>
    </row>
    <row r="9" spans="1:11" x14ac:dyDescent="0.25">
      <c r="K9" s="29">
        <f t="shared" si="0"/>
        <v>0</v>
      </c>
    </row>
    <row r="16" spans="1:11" x14ac:dyDescent="0.25">
      <c r="A16" s="29" t="s">
        <v>165</v>
      </c>
    </row>
    <row r="17" spans="1:1" x14ac:dyDescent="0.25">
      <c r="A17" s="29">
        <v>5.5E-2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A17" sqref="A17"/>
    </sheetView>
  </sheetViews>
  <sheetFormatPr defaultRowHeight="15" x14ac:dyDescent="0.25"/>
  <cols>
    <col min="2" max="2" width="9.140625" customWidth="1"/>
    <col min="6" max="6" width="14" customWidth="1"/>
    <col min="7" max="7" width="9.140625" customWidth="1"/>
  </cols>
  <sheetData>
    <row r="1" spans="1:10" x14ac:dyDescent="0.25">
      <c r="A1" s="30" t="s">
        <v>119</v>
      </c>
      <c r="B1" s="30" t="s">
        <v>120</v>
      </c>
      <c r="C1" s="30" t="s">
        <v>121</v>
      </c>
      <c r="D1" s="30" t="s">
        <v>122</v>
      </c>
      <c r="E1" s="30" t="s">
        <v>123</v>
      </c>
      <c r="F1" s="30" t="s">
        <v>124</v>
      </c>
      <c r="G1" s="30" t="s">
        <v>125</v>
      </c>
      <c r="H1" s="30" t="s">
        <v>126</v>
      </c>
      <c r="I1" s="30" t="s">
        <v>127</v>
      </c>
      <c r="J1" s="30" t="s">
        <v>128</v>
      </c>
    </row>
    <row r="2" spans="1:10" s="29" customFormat="1" x14ac:dyDescent="0.25">
      <c r="A2" s="29">
        <v>1.11E-2</v>
      </c>
      <c r="B2" s="29">
        <v>2.5000000000000001E-2</v>
      </c>
      <c r="C2" s="29">
        <v>0.2152</v>
      </c>
      <c r="D2" s="29">
        <v>0.17369999999999999</v>
      </c>
      <c r="E2" s="29">
        <v>2.5999999999999999E-2</v>
      </c>
      <c r="F2" s="29">
        <v>7.2099999999999997E-2</v>
      </c>
      <c r="G2" s="29">
        <v>0.26</v>
      </c>
      <c r="H2" s="29">
        <v>1.5299999999999999E-2</v>
      </c>
      <c r="I2" s="29">
        <v>0.19420000000000001</v>
      </c>
      <c r="J2" s="29">
        <f>SUM(A2:I2)</f>
        <v>0.99260000000000015</v>
      </c>
    </row>
    <row r="3" spans="1:10" x14ac:dyDescent="0.25">
      <c r="A3" s="29">
        <f>'Calcolo IR'!E42</f>
        <v>1.0999999999999999E-2</v>
      </c>
      <c r="B3" s="29">
        <f>'Calcolo IR'!E12</f>
        <v>2.75E-2</v>
      </c>
      <c r="C3" s="29">
        <f>'Calcolo IR'!E6+'Calcolo IR'!E13+'Calcolo IR'!E15+'Calcolo IR'!E19+'Calcolo IR'!E20+'Calcolo IR'!E27+'Calcolo IR'!E30+'Calcolo IR'!E32+'Calcolo IR'!E38+'Calcolo IR'!E45+'Calcolo IR'!E47+'Calcolo IR'!E49</f>
        <v>0.19920000000000007</v>
      </c>
      <c r="D3" s="29">
        <f>'Calcolo IR'!E8+'Calcolo IR'!E10+'Calcolo IR'!E14+'Calcolo IR'!E16+'Calcolo IR'!E25+'Calcolo IR'!E31+'Calcolo IR'!E33+'Calcolo IR'!E35+'Calcolo IR'!E39</f>
        <v>0.16620000000000001</v>
      </c>
      <c r="E3" s="29">
        <f>'Calcolo IR'!E26+'Calcolo IR'!E50</f>
        <v>2.53E-2</v>
      </c>
      <c r="F3" s="29">
        <f>'Calcolo IR'!E3+'Calcolo IR'!E28+'Calcolo IR'!E41</f>
        <v>8.3199999999999996E-2</v>
      </c>
      <c r="G3" s="29">
        <f>'Calcolo IR'!E7+'Calcolo IR'!E9+'Calcolo IR'!E11+'Calcolo IR'!E17+'Calcolo IR'!E18+'Calcolo IR'!E21+'Calcolo IR'!E22+'Calcolo IR'!E23+'Calcolo IR'!E24+'Calcolo IR'!E34+'Calcolo IR'!E37+'Calcolo IR'!E44+'Calcolo IR'!E46+'Calcolo IR'!E48+'Calcolo IR'!E51</f>
        <v>0.26870000000000005</v>
      </c>
      <c r="H3" s="29">
        <f>'Calcolo IR'!E29</f>
        <v>1.67E-2</v>
      </c>
      <c r="I3" s="29">
        <f>'Calcolo IR'!E2+'Calcolo IR'!E4+'Calcolo IR'!E5+'Calcolo IR'!E36+'Calcolo IR'!E40+'Calcolo IR'!E43</f>
        <v>0.20220000000000002</v>
      </c>
      <c r="J3" s="29">
        <f t="shared" ref="J3:J11" si="0">SUM(A3:I3)</f>
        <v>1.0000000000000002</v>
      </c>
    </row>
    <row r="4" spans="1:10" x14ac:dyDescent="0.25">
      <c r="J4" s="29">
        <f t="shared" si="0"/>
        <v>0</v>
      </c>
    </row>
    <row r="5" spans="1:10" x14ac:dyDescent="0.25">
      <c r="J5" s="29">
        <f t="shared" si="0"/>
        <v>0</v>
      </c>
    </row>
    <row r="6" spans="1:10" x14ac:dyDescent="0.25">
      <c r="J6" s="29">
        <f t="shared" si="0"/>
        <v>0</v>
      </c>
    </row>
    <row r="7" spans="1:10" x14ac:dyDescent="0.25">
      <c r="J7" s="29">
        <f t="shared" si="0"/>
        <v>0</v>
      </c>
    </row>
    <row r="8" spans="1:10" x14ac:dyDescent="0.25">
      <c r="J8" s="29">
        <f t="shared" si="0"/>
        <v>0</v>
      </c>
    </row>
    <row r="9" spans="1:10" x14ac:dyDescent="0.25">
      <c r="J9" s="29">
        <f t="shared" si="0"/>
        <v>0</v>
      </c>
    </row>
    <row r="10" spans="1:10" x14ac:dyDescent="0.25">
      <c r="J10" s="29">
        <f t="shared" si="0"/>
        <v>0</v>
      </c>
    </row>
    <row r="11" spans="1:10" x14ac:dyDescent="0.25">
      <c r="J11" s="29">
        <f t="shared" si="0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12FFC620BF98149A565411DB7018CFE" ma:contentTypeVersion="7" ma:contentTypeDescription="Creare un nuovo documento." ma:contentTypeScope="" ma:versionID="0323303242d3216992221b8deb296a3f">
  <xsd:schema xmlns:xsd="http://www.w3.org/2001/XMLSchema" xmlns:xs="http://www.w3.org/2001/XMLSchema" xmlns:p="http://schemas.microsoft.com/office/2006/metadata/properties" xmlns:ns2="60ac2efa-5d5f-4d7a-ba69-81312faee217" targetNamespace="http://schemas.microsoft.com/office/2006/metadata/properties" ma:root="true" ma:fieldsID="6d1aaa8874e8997f2c70781d56ca9c7e" ns2:_="">
    <xsd:import namespace="60ac2efa-5d5f-4d7a-ba69-81312faee2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ac2efa-5d5f-4d7a-ba69-81312faee2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98DB6F-3204-4C06-A867-F6204C3E4A6F}"/>
</file>

<file path=customXml/itemProps2.xml><?xml version="1.0" encoding="utf-8"?>
<ds:datastoreItem xmlns:ds="http://schemas.openxmlformats.org/officeDocument/2006/customXml" ds:itemID="{F9FC35C1-BE32-42DA-8E68-F2E064FDA9D1}"/>
</file>

<file path=customXml/itemProps3.xml><?xml version="1.0" encoding="utf-8"?>
<ds:datastoreItem xmlns:ds="http://schemas.openxmlformats.org/officeDocument/2006/customXml" ds:itemID="{1A1A1678-EA78-4ED4-9482-14ED22217A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Calcolo IR</vt:lpstr>
      <vt:lpstr>Foglio1</vt:lpstr>
      <vt:lpstr>Foglio2</vt:lpstr>
    </vt:vector>
  </TitlesOfParts>
  <Company>SGS BP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SANFILIPPO GIUSEPPE ANTONIO</dc:creator>
  <cp:lastModifiedBy>Alberto</cp:lastModifiedBy>
  <dcterms:created xsi:type="dcterms:W3CDTF">2020-05-19T07:30:22Z</dcterms:created>
  <dcterms:modified xsi:type="dcterms:W3CDTF">2021-04-18T17:10:43Z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0x010100912FFC620BF98149A565411DB7018CFE</vt:lpwstr>
  </property>
</Properties>
</file>