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dogukanspor-my.sharepoint.com/personal/gizem_bayindir_sporthink_com_tr/Documents/Masaüstü/gizem/DATA/"/>
    </mc:Choice>
  </mc:AlternateContent>
  <xr:revisionPtr revIDLastSave="904" documentId="11_FFC65FC0FFD92DE89C160BB983BA5CED709AB5BC" xr6:coauthVersionLast="47" xr6:coauthVersionMax="47" xr10:uidLastSave="{D940584F-DE15-43B4-868D-F86ABEFCD155}"/>
  <bookViews>
    <workbookView xWindow="-108" yWindow="-108" windowWidth="23256" windowHeight="12456" tabRatio="548" firstSheet="1" activeTab="2" xr2:uid="{00000000-000D-0000-FFFF-FFFF00000000}"/>
  </bookViews>
  <sheets>
    <sheet name="RAPOR" sheetId="10" r:id="rId1"/>
    <sheet name="Şikayet olumsuz Kapatma Oran" sheetId="13" r:id="rId2"/>
    <sheet name="Sayfa3" sheetId="14" r:id="rId3"/>
    <sheet name="3 aylık veri" sheetId="1" r:id="rId4"/>
    <sheet name="3 AYLIK İNCELEME" sheetId="9" r:id="rId5"/>
    <sheet name="Sayfa1" sheetId="11" r:id="rId6"/>
    <sheet name="mart" sheetId="3" r:id="rId7"/>
    <sheet name="nisan" sheetId="5" r:id="rId8"/>
    <sheet name="mayıs" sheetId="2" r:id="rId9"/>
    <sheet name="Müşteri Şikayet Çözüm Süresi " sheetId="12" r:id="rId10"/>
  </sheets>
  <definedNames>
    <definedName name="_xlnm._FilterDatabase" localSheetId="8" hidden="1">mayıs!$A$1:$P$51</definedName>
    <definedName name="Dilimleyici_CSAT_Puanı">#N/A</definedName>
    <definedName name="Dilimleyici_Çağrı_Süresi__dk">#N/A</definedName>
    <definedName name="Dilimleyici_Kanal">#N/A</definedName>
    <definedName name="Dilimleyici_Konu">#N/A</definedName>
    <definedName name="Dilimleyici_Temsilci_Adı">#N/A</definedName>
  </definedNames>
  <calcPr calcId="191028"/>
  <pivotCaches>
    <pivotCache cacheId="0" r:id="rId11"/>
    <pivotCache cacheId="1" r:id="rId12"/>
    <pivotCache cacheId="2" r:id="rId13"/>
    <pivotCache cacheId="3" r:id="rId14"/>
    <pivotCache cacheId="4" r:id="rId15"/>
    <pivotCache cacheId="9"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B12" i="13"/>
  <c r="L272" i="1"/>
  <c r="L269" i="1"/>
  <c r="L263" i="1"/>
  <c r="H270" i="1"/>
  <c r="H271" i="1"/>
  <c r="H272" i="1"/>
  <c r="H273" i="1"/>
  <c r="H269" i="1"/>
  <c r="I269" i="1"/>
  <c r="D65" i="10"/>
  <c r="D64" i="10"/>
  <c r="F52" i="2"/>
  <c r="Q52" i="2"/>
  <c r="F102" i="5"/>
  <c r="F100" i="3"/>
  <c r="B55" i="2"/>
  <c r="C100" i="3"/>
  <c r="Q2" i="5"/>
  <c r="Q102" i="5" s="1"/>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G189" i="9"/>
  <c r="G89" i="9"/>
  <c r="G139" i="9"/>
  <c r="G223" i="9"/>
  <c r="G251" i="9"/>
  <c r="G25" i="9"/>
  <c r="G98" i="9"/>
  <c r="G197" i="9"/>
  <c r="G250" i="9"/>
  <c r="G83" i="9"/>
  <c r="G101" i="9"/>
  <c r="G195" i="9"/>
  <c r="G212" i="9"/>
  <c r="G102" i="9"/>
  <c r="G46" i="9"/>
  <c r="G196" i="9"/>
  <c r="G26" i="9"/>
  <c r="G33" i="9"/>
  <c r="G34" i="9"/>
  <c r="G82" i="9"/>
  <c r="G242" i="9"/>
  <c r="G112" i="9"/>
  <c r="G180" i="9"/>
  <c r="G190" i="9"/>
  <c r="G168" i="9"/>
  <c r="G249" i="9"/>
  <c r="G243" i="9"/>
  <c r="G74" i="9"/>
  <c r="G221" i="9"/>
  <c r="G224" i="9"/>
  <c r="G11" i="9"/>
  <c r="G35" i="9"/>
  <c r="G157" i="9"/>
  <c r="G99" i="9"/>
  <c r="G244" i="9"/>
  <c r="G115" i="9"/>
  <c r="G113" i="9"/>
  <c r="G62" i="9"/>
  <c r="G222" i="9"/>
  <c r="G129" i="9"/>
  <c r="G108" i="9"/>
  <c r="G228" i="9"/>
  <c r="G233" i="9"/>
  <c r="G128" i="9"/>
  <c r="G100" i="9"/>
  <c r="G167" i="9"/>
  <c r="G169" i="9"/>
  <c r="G114" i="9"/>
  <c r="G47" i="9"/>
  <c r="G146" i="9"/>
  <c r="G200" i="9"/>
  <c r="G30" i="9"/>
  <c r="G27" i="9"/>
  <c r="G28" i="9"/>
  <c r="G191" i="9"/>
  <c r="G64" i="9"/>
  <c r="G84" i="9"/>
  <c r="G2" i="9"/>
  <c r="G103" i="9"/>
  <c r="G5" i="9"/>
  <c r="G234" i="9"/>
  <c r="G202" i="9"/>
  <c r="G12" i="9"/>
  <c r="G91" i="9"/>
  <c r="G92" i="9"/>
  <c r="G171" i="9"/>
  <c r="G237" i="9"/>
  <c r="G49" i="9"/>
  <c r="G201" i="9"/>
  <c r="G123" i="9"/>
  <c r="G3" i="9"/>
  <c r="G162" i="9"/>
  <c r="G50" i="9"/>
  <c r="G121" i="9"/>
  <c r="G57" i="9"/>
  <c r="G150" i="9"/>
  <c r="G119" i="9"/>
  <c r="G142" i="9"/>
  <c r="G58" i="9"/>
  <c r="G181" i="9"/>
  <c r="G183" i="9"/>
  <c r="G38" i="9"/>
  <c r="G65" i="9"/>
  <c r="G216" i="9"/>
  <c r="G76" i="9"/>
  <c r="G67" i="9"/>
  <c r="G229" i="9"/>
  <c r="G173" i="9"/>
  <c r="G13" i="9"/>
  <c r="G55" i="9"/>
  <c r="G192" i="9"/>
  <c r="G39" i="9"/>
  <c r="G4" i="9"/>
  <c r="G159" i="9"/>
  <c r="G151" i="9"/>
  <c r="G29" i="9"/>
  <c r="G147" i="9"/>
  <c r="G86" i="9"/>
  <c r="G193" i="9"/>
  <c r="G148" i="9"/>
  <c r="G77" i="9"/>
  <c r="G6" i="9"/>
  <c r="G217" i="9"/>
  <c r="G66" i="9"/>
  <c r="G40" i="9"/>
  <c r="G68" i="9"/>
  <c r="G245" i="9"/>
  <c r="G158" i="9"/>
  <c r="G120" i="9"/>
  <c r="G174" i="9"/>
  <c r="G238" i="9"/>
  <c r="G225" i="9"/>
  <c r="G135" i="9"/>
  <c r="G152" i="9"/>
  <c r="G175" i="9"/>
  <c r="G198" i="9"/>
  <c r="G36" i="9"/>
  <c r="G141" i="9"/>
  <c r="G143" i="9"/>
  <c r="G31" i="9"/>
  <c r="G48" i="9"/>
  <c r="G213" i="9"/>
  <c r="G226" i="9"/>
  <c r="G15" i="9"/>
  <c r="G170" i="9"/>
  <c r="G140" i="9"/>
  <c r="G214" i="9"/>
  <c r="G235" i="9"/>
  <c r="G149" i="9"/>
  <c r="G14" i="9"/>
  <c r="G236" i="9"/>
  <c r="G199" i="9"/>
  <c r="G75" i="9"/>
  <c r="G134" i="9"/>
  <c r="G215" i="9"/>
  <c r="G172" i="9"/>
  <c r="G230" i="9"/>
  <c r="G37" i="9"/>
  <c r="G63" i="9"/>
  <c r="G56" i="9"/>
  <c r="G163" i="9"/>
  <c r="G130" i="9"/>
  <c r="G161" i="9"/>
  <c r="G160" i="9"/>
  <c r="G16" i="9"/>
  <c r="G218" i="9"/>
  <c r="G85" i="9"/>
  <c r="G90" i="9"/>
  <c r="G182" i="9"/>
  <c r="G122" i="9"/>
  <c r="G185" i="9"/>
  <c r="G20" i="9"/>
  <c r="G110" i="9"/>
  <c r="G69" i="9"/>
  <c r="G93" i="9"/>
  <c r="G184" i="9"/>
  <c r="G136" i="9"/>
  <c r="G219" i="9"/>
  <c r="G53" i="9"/>
  <c r="G155" i="9"/>
  <c r="G166" i="9"/>
  <c r="G144" i="9"/>
  <c r="G42" i="9"/>
  <c r="G70" i="9"/>
  <c r="G51" i="9"/>
  <c r="G24" i="9"/>
  <c r="G43" i="9"/>
  <c r="G153" i="9"/>
  <c r="G54" i="9"/>
  <c r="G246" i="9"/>
  <c r="G107" i="9"/>
  <c r="G22" i="9"/>
  <c r="G124" i="9"/>
  <c r="G94" i="9"/>
  <c r="G88" i="9"/>
  <c r="G81" i="9"/>
  <c r="G117" i="9"/>
  <c r="G203" i="9"/>
  <c r="G52" i="9"/>
  <c r="G125" i="9"/>
  <c r="G19" i="9"/>
  <c r="G145" i="9"/>
  <c r="G165" i="9"/>
  <c r="G209" i="9"/>
  <c r="G78" i="9"/>
  <c r="G9" i="9"/>
  <c r="G79" i="9"/>
  <c r="G17" i="9"/>
  <c r="G247" i="9"/>
  <c r="G204" i="9"/>
  <c r="G18" i="9"/>
  <c r="G208" i="9"/>
  <c r="G187" i="9"/>
  <c r="G227" i="9"/>
  <c r="G97" i="9"/>
  <c r="G126" i="9"/>
  <c r="G186" i="9"/>
  <c r="G156" i="9"/>
  <c r="G127" i="9"/>
  <c r="G231" i="9"/>
  <c r="G71" i="9"/>
  <c r="G59" i="9"/>
  <c r="G211" i="9"/>
  <c r="G133" i="9"/>
  <c r="G210" i="9"/>
  <c r="G220" i="9"/>
  <c r="G248" i="9"/>
  <c r="G87" i="9"/>
  <c r="G240" i="9"/>
  <c r="G188" i="9"/>
  <c r="G241" i="9"/>
  <c r="G137" i="9"/>
  <c r="G72" i="9"/>
  <c r="G32" i="9"/>
  <c r="G132" i="9"/>
  <c r="G164" i="9"/>
  <c r="G23" i="9"/>
  <c r="G41" i="9"/>
  <c r="G95" i="9"/>
  <c r="G178" i="9"/>
  <c r="G205" i="9"/>
  <c r="G61" i="9"/>
  <c r="G116" i="9"/>
  <c r="G21" i="9"/>
  <c r="G73" i="9"/>
  <c r="G154" i="9"/>
  <c r="G10" i="9"/>
  <c r="G194" i="9"/>
  <c r="G7" i="9"/>
  <c r="G131" i="9"/>
  <c r="G176" i="9"/>
  <c r="G179" i="9"/>
  <c r="G60" i="9"/>
  <c r="G104" i="9"/>
  <c r="G80" i="9"/>
  <c r="G177" i="9"/>
  <c r="G8" i="9"/>
  <c r="G232" i="9"/>
  <c r="G45" i="9"/>
  <c r="G96" i="9"/>
  <c r="G109" i="9"/>
  <c r="G106" i="9"/>
  <c r="G239" i="9"/>
  <c r="G44" i="9"/>
  <c r="G105" i="9"/>
  <c r="G111" i="9"/>
  <c r="G138" i="9"/>
  <c r="G206" i="9"/>
  <c r="G118" i="9"/>
  <c r="G207" i="9"/>
  <c r="F263" i="1"/>
  <c r="P263" i="1"/>
  <c r="D8" i="12"/>
  <c r="D7" i="12"/>
  <c r="D6" i="12"/>
  <c r="D5" i="12"/>
  <c r="D4" i="12"/>
  <c r="Q10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tc={5554F64A-2213-4D2D-9478-F81C1A5C5ADA}</author>
  </authors>
  <commentList>
    <comment ref="C70" authorId="0" shapeId="0" xr:uid="{5554F64A-2213-4D2D-9478-F81C1A5C5ADA}">
      <text>
        <t>[Yorum yazışması]
Excel sürümünüz bu yorum yazışmasını okumanıza izin veriyor, ancak dosya daha yeni bir Excel sürümünde açılırsa, yapılan düzenlemeler kaldırılır. Daha fazla bilgi: https://go.microsoft.com/fwlink/?linkid=870924.
Açıklama:
    Bu raporda ay ay ve üç aylık veriler halinde temsilcilerin hangi kanaldan kaçar adet hangi sürelerde çağrı aldıkları ve kanal bazlık aylık ve 3 aylık çağrı adetleri yer almaktadır.</t>
      </text>
    </comment>
  </commentList>
</comments>
</file>

<file path=xl/sharedStrings.xml><?xml version="1.0" encoding="utf-8"?>
<sst xmlns="http://schemas.openxmlformats.org/spreadsheetml/2006/main" count="6380" uniqueCount="148">
  <si>
    <t>MART</t>
  </si>
  <si>
    <t>TEMSİLCİ</t>
  </si>
  <si>
    <t>Say İlk Temasta Çözüm</t>
  </si>
  <si>
    <t>Ortalama Yanıtlama Süresi (dk)</t>
  </si>
  <si>
    <t>Toplam Çağrı Süresi (dk)</t>
  </si>
  <si>
    <t>Ahmet Can</t>
  </si>
  <si>
    <t>Ayşe Yılmaz</t>
  </si>
  <si>
    <t>Elif Yıldız</t>
  </si>
  <si>
    <t>Mehmet Demir</t>
  </si>
  <si>
    <t>Zeynep Kaya</t>
  </si>
  <si>
    <t>KANAL</t>
  </si>
  <si>
    <t>Genel Toplam</t>
  </si>
  <si>
    <t>Çağrı Merkezi</t>
  </si>
  <si>
    <t>Pazaryeri</t>
  </si>
  <si>
    <t>Sosyal Medya</t>
  </si>
  <si>
    <t>WhatsApp</t>
  </si>
  <si>
    <t>Toplam Çağrı Süresi (dk) Toplamı</t>
  </si>
  <si>
    <t>Say Kanal Toplamı</t>
  </si>
  <si>
    <t>Satır Etiketleri</t>
  </si>
  <si>
    <t>Say Kanal</t>
  </si>
  <si>
    <t>NİSAN</t>
  </si>
  <si>
    <t>MAYIS</t>
  </si>
  <si>
    <t>Toplam Yanıtlama Süresi (dk) Toplamı</t>
  </si>
  <si>
    <t>Toplam Yanıtlama Süresi (dk)</t>
  </si>
  <si>
    <t>AYLAR</t>
  </si>
  <si>
    <t>ORTALAMA ÇAĞRI SÜRESİ</t>
  </si>
  <si>
    <t>%DEĞİŞİM</t>
  </si>
  <si>
    <t>Tarih</t>
  </si>
  <si>
    <t>Temsilci Adı</t>
  </si>
  <si>
    <t>Kanal</t>
  </si>
  <si>
    <t>Konu</t>
  </si>
  <si>
    <t>Müşteri ID</t>
  </si>
  <si>
    <t>Çağrı Süresi (dk)</t>
  </si>
  <si>
    <t>Yanıtlama Süresi (dk)</t>
  </si>
  <si>
    <t>İlk Temasta Çözüm</t>
  </si>
  <si>
    <t>Şikayet Var mı?</t>
  </si>
  <si>
    <t>Şikayet Çözüm Süresi (saat)</t>
  </si>
  <si>
    <t>Şikayet Durumu</t>
  </si>
  <si>
    <t>CSAT Puanı</t>
  </si>
  <si>
    <t>Kalite Skoru</t>
  </si>
  <si>
    <t>KVKK/GDPR Uyum</t>
  </si>
  <si>
    <t>Tekrar İletişim</t>
  </si>
  <si>
    <t>Devamsızlık</t>
  </si>
  <si>
    <t>01.03.2025</t>
  </si>
  <si>
    <t>Ürün Bilgisi</t>
  </si>
  <si>
    <t>Hayır</t>
  </si>
  <si>
    <t>Evet</t>
  </si>
  <si>
    <t>09.05.2025</t>
  </si>
  <si>
    <t>İade</t>
  </si>
  <si>
    <t>Olumsuz</t>
  </si>
  <si>
    <t>16.05.2025</t>
  </si>
  <si>
    <t>Kargo</t>
  </si>
  <si>
    <t>24.05.2025</t>
  </si>
  <si>
    <t>28.05.2025</t>
  </si>
  <si>
    <t>02.05.2025</t>
  </si>
  <si>
    <t>10.05.2025</t>
  </si>
  <si>
    <t>22.05.2025</t>
  </si>
  <si>
    <t>Stok Durumu</t>
  </si>
  <si>
    <t>08.05.2025</t>
  </si>
  <si>
    <t>Olumlu</t>
  </si>
  <si>
    <t>23.05.2025</t>
  </si>
  <si>
    <t>04.05.2025</t>
  </si>
  <si>
    <t>Kampanya</t>
  </si>
  <si>
    <t>03.05.2025</t>
  </si>
  <si>
    <t>27.05.2025</t>
  </si>
  <si>
    <t>12.05.2025</t>
  </si>
  <si>
    <t>20.05.2025</t>
  </si>
  <si>
    <t>21.05.2025</t>
  </si>
  <si>
    <t>19.05.2025</t>
  </si>
  <si>
    <t>01.05.2025</t>
  </si>
  <si>
    <t>18.05.2025</t>
  </si>
  <si>
    <t>06.05.2025</t>
  </si>
  <si>
    <t>14.05.2025</t>
  </si>
  <si>
    <t>11.05.2025</t>
  </si>
  <si>
    <t>25.05.2025</t>
  </si>
  <si>
    <t>26.05.2025</t>
  </si>
  <si>
    <t>02.03.2025</t>
  </si>
  <si>
    <t>17.05.2025</t>
  </si>
  <si>
    <t>23.03.2025</t>
  </si>
  <si>
    <t>03.03.2025</t>
  </si>
  <si>
    <t>02.04.2025</t>
  </si>
  <si>
    <t>22.03.2025</t>
  </si>
  <si>
    <t>07.03.2025</t>
  </si>
  <si>
    <t>09.03.2025</t>
  </si>
  <si>
    <t>11.03.2025</t>
  </si>
  <si>
    <t>27.03.2025</t>
  </si>
  <si>
    <t>10.03.2025</t>
  </si>
  <si>
    <t>20.03.2025</t>
  </si>
  <si>
    <t>05.03.2025</t>
  </si>
  <si>
    <t>14.03.2025</t>
  </si>
  <si>
    <t>04.03.2025</t>
  </si>
  <si>
    <t>19.03.2025</t>
  </si>
  <si>
    <t>06.03.2025</t>
  </si>
  <si>
    <t>18.03.2025</t>
  </si>
  <si>
    <t>17.03.2025</t>
  </si>
  <si>
    <t>21.03.2025</t>
  </si>
  <si>
    <t>24.03.2025</t>
  </si>
  <si>
    <t>08.03.2025</t>
  </si>
  <si>
    <t>26.03.2025</t>
  </si>
  <si>
    <t>04.04.2025</t>
  </si>
  <si>
    <t>05.04.2025</t>
  </si>
  <si>
    <t>28.03.2025</t>
  </si>
  <si>
    <t>07.05.2025</t>
  </si>
  <si>
    <t>16.03.2025</t>
  </si>
  <si>
    <t>08.04.2025</t>
  </si>
  <si>
    <t>25.03.2025</t>
  </si>
  <si>
    <t>10.04.2025</t>
  </si>
  <si>
    <t>11.04.2025</t>
  </si>
  <si>
    <t>15.03.2025</t>
  </si>
  <si>
    <t>21.04.2025</t>
  </si>
  <si>
    <t>12.04.2025</t>
  </si>
  <si>
    <t>07.04.2025</t>
  </si>
  <si>
    <t>15.04.2025</t>
  </si>
  <si>
    <t>16.04.2025</t>
  </si>
  <si>
    <t>24.04.2025</t>
  </si>
  <si>
    <t>18.04.2025</t>
  </si>
  <si>
    <t>19.04.2025</t>
  </si>
  <si>
    <t>17.04.2025</t>
  </si>
  <si>
    <t>14.04.2025</t>
  </si>
  <si>
    <t>09.04.2025</t>
  </si>
  <si>
    <t>13.04.2025</t>
  </si>
  <si>
    <t>23.04.2025</t>
  </si>
  <si>
    <t>01.04.2025</t>
  </si>
  <si>
    <t>28.04.2025</t>
  </si>
  <si>
    <t>26.04.2025</t>
  </si>
  <si>
    <t>06.04.2025</t>
  </si>
  <si>
    <t>27.04.2025</t>
  </si>
  <si>
    <t>03.04.2025</t>
  </si>
  <si>
    <t>20.04.2025</t>
  </si>
  <si>
    <t>22.04.2025</t>
  </si>
  <si>
    <t>25.04.2025</t>
  </si>
  <si>
    <t>Toplam</t>
  </si>
  <si>
    <t>Talep karşılama süresi</t>
  </si>
  <si>
    <t>Ortalama Talep karşılama süresi</t>
  </si>
  <si>
    <t>Sütun Etiketleri</t>
  </si>
  <si>
    <t>ahmet</t>
  </si>
  <si>
    <t>ayse</t>
  </si>
  <si>
    <t>elif</t>
  </si>
  <si>
    <t>mehmet</t>
  </si>
  <si>
    <t>zeyep</t>
  </si>
  <si>
    <t>Toplam Şikayet Çözüm Süresi (saat)</t>
  </si>
  <si>
    <t>Say Şikayet Durumu</t>
  </si>
  <si>
    <t xml:space="preserve">Müşteri Şikayet Çözüm Süresi </t>
  </si>
  <si>
    <t>Say Şikayet Var mı?</t>
  </si>
  <si>
    <t>(boş)</t>
  </si>
  <si>
    <t>Şikayet olumsuz Kapatma Oran</t>
  </si>
  <si>
    <t>Toplam Kalite Skoru</t>
  </si>
  <si>
    <t>Ortalama Kalite Skoru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</si>
</sst>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Aptos Narrow"/>
      <family val="2"/>
      <scheme val="minor"/>
    </font>
    <font>
      <b/>
      <sz val="11"/>
      <color theme="1"/>
      <name val="Aptos Narrow"/>
      <family val="2"/>
      <scheme val="minor"/>
    </font>
    <font>
      <b/>
      <sz val="11"/>
      <color theme="0"/>
      <name val="Aptos Narrow"/>
      <family val="2"/>
      <scheme val="minor"/>
    </font>
    <font>
      <sz val="11"/>
      <color theme="1"/>
      <name val="Aptos Narrow"/>
      <family val="2"/>
      <scheme val="minor"/>
    </font>
    <font>
      <b/>
      <sz val="14"/>
      <color theme="1"/>
      <name val="Aptos Narrow"/>
      <family val="2"/>
      <scheme val="minor"/>
    </font>
    <font>
      <sz val="8"/>
      <color rgb="FF252423"/>
      <name val="Segoe UI"/>
      <family val="2"/>
      <charset val="162"/>
    </font>
  </fonts>
  <fills count="9">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3" tint="0.749992370372631"/>
        <bgColor theme="4"/>
      </patternFill>
    </fill>
    <fill>
      <patternFill patternType="solid">
        <fgColor theme="3" tint="0.749992370372631"/>
        <bgColor theme="4" tint="0.79998168889431442"/>
      </patternFill>
    </fill>
    <fill>
      <patternFill patternType="solid">
        <fgColor theme="3" tint="0.749992370372631"/>
        <bgColor theme="4" tint="0.59999389629810485"/>
      </patternFill>
    </fill>
    <fill>
      <patternFill patternType="solid">
        <fgColor theme="3" tint="0.749992370372631"/>
        <bgColor indexed="64"/>
      </patternFill>
    </fill>
  </fills>
  <borders count="18">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top/>
      <bottom style="thick">
        <color theme="0"/>
      </bottom>
      <diagonal/>
    </border>
    <border>
      <left style="thin">
        <color theme="0"/>
      </left>
      <right style="thin">
        <color theme="0"/>
      </right>
      <top/>
      <bottom style="thin">
        <color theme="0"/>
      </bottom>
      <diagonal/>
    </border>
    <border>
      <left style="thin">
        <color theme="0"/>
      </left>
      <right style="thin">
        <color theme="0"/>
      </right>
      <top style="thick">
        <color theme="0"/>
      </top>
      <bottom/>
      <diagonal/>
    </border>
    <border>
      <left style="thin">
        <color auto="1"/>
      </left>
      <right style="thin">
        <color auto="1"/>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ck">
        <color theme="0"/>
      </top>
      <bottom style="thin">
        <color theme="0"/>
      </bottom>
      <diagonal/>
    </border>
    <border>
      <left style="thin">
        <color theme="0"/>
      </left>
      <right/>
      <top style="thick">
        <color theme="0"/>
      </top>
      <bottom style="thin">
        <color theme="0"/>
      </bottom>
      <diagonal/>
    </border>
  </borders>
  <cellStyleXfs count="2">
    <xf numFmtId="0" fontId="0" fillId="0" borderId="0"/>
    <xf numFmtId="9" fontId="3" fillId="0" borderId="0" applyFont="0" applyFill="0" applyBorder="0" applyAlignment="0" applyProtection="0"/>
  </cellStyleXfs>
  <cellXfs count="37">
    <xf numFmtId="0" fontId="0" fillId="0" borderId="0" xfId="0"/>
    <xf numFmtId="0" fontId="1" fillId="0" borderId="1" xfId="0" applyFont="1" applyBorder="1" applyAlignment="1">
      <alignment horizontal="center" vertical="top"/>
    </xf>
    <xf numFmtId="0" fontId="0" fillId="3" borderId="3" xfId="0" applyFill="1" applyBorder="1"/>
    <xf numFmtId="0" fontId="0" fillId="3" borderId="4" xfId="0" applyFill="1" applyBorder="1"/>
    <xf numFmtId="0" fontId="0" fillId="4" borderId="3" xfId="0" applyFill="1" applyBorder="1"/>
    <xf numFmtId="0" fontId="0" fillId="4" borderId="4" xfId="0" applyFill="1" applyBorder="1"/>
    <xf numFmtId="0" fontId="0" fillId="3" borderId="5" xfId="0" applyFill="1" applyBorder="1"/>
    <xf numFmtId="0" fontId="0" fillId="4" borderId="5" xfId="0" applyFill="1" applyBorder="1"/>
    <xf numFmtId="0" fontId="2" fillId="2" borderId="2" xfId="0" applyFont="1" applyFill="1" applyBorder="1" applyAlignment="1">
      <alignment horizontal="center" vertical="top"/>
    </xf>
    <xf numFmtId="0" fontId="0" fillId="4" borderId="6" xfId="0" applyFill="1" applyBorder="1"/>
    <xf numFmtId="0" fontId="0" fillId="4" borderId="7" xfId="0" applyFill="1" applyBorder="1"/>
    <xf numFmtId="0" fontId="0" fillId="4" borderId="8" xfId="0" applyFill="1" applyBorder="1"/>
    <xf numFmtId="0" fontId="0" fillId="0" borderId="0" xfId="0" pivotButton="1"/>
    <xf numFmtId="0" fontId="0" fillId="0" borderId="0" xfId="0" applyAlignment="1">
      <alignment horizontal="left"/>
    </xf>
    <xf numFmtId="0" fontId="2" fillId="2" borderId="9" xfId="0" applyFont="1" applyFill="1" applyBorder="1"/>
    <xf numFmtId="2" fontId="0" fillId="0" borderId="0" xfId="0" applyNumberFormat="1"/>
    <xf numFmtId="0" fontId="0" fillId="4" borderId="10" xfId="0" applyFill="1" applyBorder="1"/>
    <xf numFmtId="0" fontId="2" fillId="2" borderId="12" xfId="0" applyFont="1" applyFill="1" applyBorder="1" applyAlignment="1">
      <alignment horizontal="center" vertical="top"/>
    </xf>
    <xf numFmtId="0" fontId="4" fillId="0" borderId="0" xfId="0" applyFont="1"/>
    <xf numFmtId="0" fontId="0" fillId="4" borderId="13" xfId="0" applyFill="1" applyBorder="1"/>
    <xf numFmtId="0" fontId="0" fillId="4" borderId="14" xfId="0" applyFill="1" applyBorder="1"/>
    <xf numFmtId="0" fontId="0" fillId="4" borderId="15" xfId="0" applyFill="1" applyBorder="1"/>
    <xf numFmtId="2" fontId="2" fillId="6" borderId="11" xfId="0" applyNumberFormat="1" applyFont="1" applyFill="1" applyBorder="1"/>
    <xf numFmtId="2" fontId="2" fillId="6" borderId="16" xfId="0" applyNumberFormat="1" applyFont="1" applyFill="1" applyBorder="1"/>
    <xf numFmtId="0" fontId="2" fillId="2" borderId="15" xfId="0" applyFont="1" applyFill="1" applyBorder="1"/>
    <xf numFmtId="0" fontId="0" fillId="7" borderId="3" xfId="0" applyFill="1" applyBorder="1"/>
    <xf numFmtId="9" fontId="0" fillId="8" borderId="0" xfId="1" applyFont="1" applyFill="1"/>
    <xf numFmtId="0" fontId="0" fillId="6" borderId="3" xfId="0" applyFill="1" applyBorder="1"/>
    <xf numFmtId="0" fontId="0" fillId="7" borderId="6" xfId="0" applyFill="1" applyBorder="1"/>
    <xf numFmtId="0" fontId="0" fillId="8" borderId="0" xfId="0" applyFill="1"/>
    <xf numFmtId="2" fontId="2" fillId="5" borderId="17" xfId="0" applyNumberFormat="1" applyFont="1" applyFill="1" applyBorder="1"/>
    <xf numFmtId="9" fontId="0" fillId="8" borderId="0" xfId="1" applyFont="1" applyFill="1" applyBorder="1"/>
    <xf numFmtId="164" fontId="0" fillId="0" borderId="0" xfId="0" applyNumberFormat="1"/>
    <xf numFmtId="0" fontId="5" fillId="0" borderId="0" xfId="0" applyFont="1"/>
    <xf numFmtId="0" fontId="1" fillId="0" borderId="0" xfId="0" applyFont="1"/>
    <xf numFmtId="0" fontId="0" fillId="0" borderId="0" xfId="0" applyNumberFormat="1"/>
    <xf numFmtId="9" fontId="0" fillId="0" borderId="0" xfId="1" applyFont="1"/>
  </cellXfs>
  <cellStyles count="2">
    <cellStyle name="Normal" xfId="0" builtinId="0"/>
    <cellStyle name="Yüzde" xfId="1" builtinId="5"/>
  </cellStyles>
  <dxfs count="91">
    <dxf>
      <numFmt numFmtId="0" formatCode="General"/>
    </dxf>
    <dxf>
      <fill>
        <patternFill patternType="solid">
          <fgColor theme="4" tint="0.79998168889431442"/>
          <bgColor theme="4" tint="0.79998168889431442"/>
        </patternFill>
      </fill>
      <border diagonalUp="0" diagonalDown="0" outline="0">
        <left style="thin">
          <color theme="0"/>
        </left>
        <right/>
        <top/>
        <bottom/>
      </border>
    </dxf>
    <dxf>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style="thin">
          <color theme="0"/>
        </left>
        <right style="thin">
          <color theme="0"/>
        </right>
        <top/>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border diagonalUp="0" diagonalDown="0" outline="0">
        <left/>
        <right style="thin">
          <color theme="0"/>
        </right>
        <top/>
        <bottom/>
      </border>
    </dxf>
    <dxf>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right style="thin">
          <color theme="0"/>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numFmt numFmtId="0" formatCode="Genera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[KPI_Verisi_Mart_Nisan_Dahil.xlsx]RAPOR!PivotTable3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r-TR"/>
              <a:t>MART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RAPOR!$C$13</c:f>
              <c:strCache>
                <c:ptCount val="1"/>
                <c:pt idx="0">
                  <c:v>Toplam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FB-4B4D-8EDE-C8BA9EBEFEB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FB-4B4D-8EDE-C8BA9EBEFEB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EFB-4B4D-8EDE-C8BA9EBEFEB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EFB-4B4D-8EDE-C8BA9EBEFE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RAPOR!$B$14:$B$18</c:f>
              <c:strCache>
                <c:ptCount val="4"/>
                <c:pt idx="0">
                  <c:v>Çağrı Merkezi</c:v>
                </c:pt>
                <c:pt idx="1">
                  <c:v>Pazaryeri</c:v>
                </c:pt>
                <c:pt idx="2">
                  <c:v>Sosyal Medya</c:v>
                </c:pt>
                <c:pt idx="3">
                  <c:v>WhatsApp</c:v>
                </c:pt>
              </c:strCache>
            </c:strRef>
          </c:cat>
          <c:val>
            <c:numRef>
              <c:f>RAPOR!$C$14:$C$18</c:f>
              <c:numCache>
                <c:formatCode>General</c:formatCode>
                <c:ptCount val="4"/>
                <c:pt idx="0">
                  <c:v>21</c:v>
                </c:pt>
                <c:pt idx="1">
                  <c:v>18</c:v>
                </c:pt>
                <c:pt idx="2">
                  <c:v>31</c:v>
                </c:pt>
                <c:pt idx="3">
                  <c:v>28</c:v>
                </c:pt>
              </c:numCache>
            </c:numRef>
          </c:val>
          <c:extLst>
            <c:ext xmlns:c16="http://schemas.microsoft.com/office/drawing/2014/chart" uri="{C3380CC4-5D6E-409C-BE32-E72D297353CC}">
              <c16:uniqueId val="{00000000-6178-4518-9010-0BD3CE3591E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[KPI_Verisi_Mart_Nisan_Dahil.xlsx]RAPOR!PivotTable7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r-TR"/>
              <a:t>NİSAN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r-TR"/>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RAPOR!$C$36</c:f>
              <c:strCache>
                <c:ptCount val="1"/>
                <c:pt idx="0">
                  <c:v>Toplam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90-40C1-B0A2-83B7CF77FB1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90-40C1-B0A2-83B7CF77FB1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90-40C1-B0A2-83B7CF77FB1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A90-40C1-B0A2-83B7CF77FB1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RAPOR!$B$37:$B$41</c:f>
              <c:strCache>
                <c:ptCount val="4"/>
                <c:pt idx="0">
                  <c:v>Çağrı Merkezi</c:v>
                </c:pt>
                <c:pt idx="1">
                  <c:v>Pazaryeri</c:v>
                </c:pt>
                <c:pt idx="2">
                  <c:v>Sosyal Medya</c:v>
                </c:pt>
                <c:pt idx="3">
                  <c:v>WhatsApp</c:v>
                </c:pt>
              </c:strCache>
            </c:strRef>
          </c:cat>
          <c:val>
            <c:numRef>
              <c:f>RAPOR!$C$37:$C$41</c:f>
              <c:numCache>
                <c:formatCode>General</c:formatCode>
                <c:ptCount val="4"/>
                <c:pt idx="0">
                  <c:v>26</c:v>
                </c:pt>
                <c:pt idx="1">
                  <c:v>22</c:v>
                </c:pt>
                <c:pt idx="2">
                  <c:v>27</c:v>
                </c:pt>
                <c:pt idx="3">
                  <c:v>25</c:v>
                </c:pt>
              </c:numCache>
            </c:numRef>
          </c:val>
          <c:extLst>
            <c:ext xmlns:c16="http://schemas.microsoft.com/office/drawing/2014/chart" uri="{C3380CC4-5D6E-409C-BE32-E72D297353CC}">
              <c16:uniqueId val="{00000000-19CD-4618-B0FF-5FB3CBFFCC8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[KPI_Verisi_Mart_Nisan_Dahil.xlsx]RAPOR!PivotTable12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r-TR"/>
              <a:t>MAYIS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RAPOR!$C$55</c:f>
              <c:strCache>
                <c:ptCount val="1"/>
                <c:pt idx="0">
                  <c:v>Toplam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C0F-49F6-A801-EBFA27FCC8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C0F-49F6-A801-EBFA27FCC84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0F-49F6-A801-EBFA27FCC84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C0F-49F6-A801-EBFA27FCC84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RAPOR!$B$56:$B$60</c:f>
              <c:strCache>
                <c:ptCount val="4"/>
                <c:pt idx="0">
                  <c:v>Çağrı Merkezi</c:v>
                </c:pt>
                <c:pt idx="1">
                  <c:v>Pazaryeri</c:v>
                </c:pt>
                <c:pt idx="2">
                  <c:v>Sosyal Medya</c:v>
                </c:pt>
                <c:pt idx="3">
                  <c:v>WhatsApp</c:v>
                </c:pt>
              </c:strCache>
            </c:strRef>
          </c:cat>
          <c:val>
            <c:numRef>
              <c:f>RAPOR!$C$56:$C$60</c:f>
              <c:numCache>
                <c:formatCode>General</c:formatCode>
                <c:ptCount val="4"/>
                <c:pt idx="0">
                  <c:v>13</c:v>
                </c:pt>
                <c:pt idx="1">
                  <c:v>9</c:v>
                </c:pt>
                <c:pt idx="2">
                  <c:v>14</c:v>
                </c:pt>
                <c:pt idx="3">
                  <c:v>14</c:v>
                </c:pt>
              </c:numCache>
            </c:numRef>
          </c:val>
          <c:extLst>
            <c:ext xmlns:c16="http://schemas.microsoft.com/office/drawing/2014/chart" uri="{C3380CC4-5D6E-409C-BE32-E72D297353CC}">
              <c16:uniqueId val="{00000000-91E0-4808-B68C-D788D84277E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[KPI_Verisi_Mart_Nisan_Dahil.xlsx]3 AYLIK İNCELEME!PivotTable2</c:name>
    <c:fmtId val="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'3 AYLIK İNCELEME'!$K$13</c:f>
              <c:strCache>
                <c:ptCount val="1"/>
                <c:pt idx="0">
                  <c:v>Toplam</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38D-490B-A633-258EB9E5665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38D-490B-A633-258EB9E5665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38D-490B-A633-258EB9E5665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38D-490B-A633-258EB9E566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tr-TR"/>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'3 AYLIK İNCELEME'!$J$14:$J$18</c:f>
              <c:strCache>
                <c:ptCount val="4"/>
                <c:pt idx="0">
                  <c:v>Çağrı Merkezi</c:v>
                </c:pt>
                <c:pt idx="1">
                  <c:v>Pazaryeri</c:v>
                </c:pt>
                <c:pt idx="2">
                  <c:v>Sosyal Medya</c:v>
                </c:pt>
                <c:pt idx="3">
                  <c:v>WhatsApp</c:v>
                </c:pt>
              </c:strCache>
            </c:strRef>
          </c:cat>
          <c:val>
            <c:numRef>
              <c:f>'3 AYLIK İNCELEME'!$K$14:$K$18</c:f>
              <c:numCache>
                <c:formatCode>General</c:formatCode>
                <c:ptCount val="4"/>
                <c:pt idx="0">
                  <c:v>60</c:v>
                </c:pt>
                <c:pt idx="1">
                  <c:v>49</c:v>
                </c:pt>
                <c:pt idx="2">
                  <c:v>73</c:v>
                </c:pt>
                <c:pt idx="3">
                  <c:v>68</c:v>
                </c:pt>
              </c:numCache>
            </c:numRef>
          </c:val>
          <c:extLst>
            <c:ext xmlns:c16="http://schemas.microsoft.com/office/drawing/2014/chart" uri="{C3380CC4-5D6E-409C-BE32-E72D297353CC}">
              <c16:uniqueId val="{00000000-977D-420A-81D5-59332262A41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[KPI_Verisi_Mart_Nisan_Dahil.xlsx]mart!PivotTable28</c:name>
    <c:fmtId val="1"/>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mart!$S$14</c:f>
              <c:strCache>
                <c:ptCount val="1"/>
                <c:pt idx="0">
                  <c:v>Toplam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FB-4224-ADE2-BE7285A068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FB-4224-ADE2-BE7285A068F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CFB-4224-ADE2-BE7285A068F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CFB-4224-ADE2-BE7285A068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r-TR"/>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mart!$R$15:$R$19</c:f>
              <c:strCache>
                <c:ptCount val="4"/>
                <c:pt idx="0">
                  <c:v>Çağrı Merkezi</c:v>
                </c:pt>
                <c:pt idx="1">
                  <c:v>Pazaryeri</c:v>
                </c:pt>
                <c:pt idx="2">
                  <c:v>Sosyal Medya</c:v>
                </c:pt>
                <c:pt idx="3">
                  <c:v>WhatsApp</c:v>
                </c:pt>
              </c:strCache>
            </c:strRef>
          </c:cat>
          <c:val>
            <c:numRef>
              <c:f>mart!$S$15:$S$19</c:f>
              <c:numCache>
                <c:formatCode>General</c:formatCode>
                <c:ptCount val="4"/>
                <c:pt idx="0">
                  <c:v>21</c:v>
                </c:pt>
                <c:pt idx="1">
                  <c:v>18</c:v>
                </c:pt>
                <c:pt idx="2">
                  <c:v>31</c:v>
                </c:pt>
                <c:pt idx="3">
                  <c:v>28</c:v>
                </c:pt>
              </c:numCache>
            </c:numRef>
          </c:val>
          <c:extLst>
            <c:ext xmlns:c16="http://schemas.microsoft.com/office/drawing/2014/chart" uri="{C3380CC4-5D6E-409C-BE32-E72D297353CC}">
              <c16:uniqueId val="{00000000-1AB9-414D-A6AB-71ACBE41743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[KPI_Verisi_Mart_Nisan_Dahil.xlsx]nisan!PivotTable30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nisan!$T$17</c:f>
              <c:strCache>
                <c:ptCount val="1"/>
                <c:pt idx="0">
                  <c:v>Toplam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2-4B40-8C49-B5881BB7D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2-4B40-8C49-B5881BB7D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2-4B40-8C49-B5881BB7D5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92-4B40-8C49-B5881BB7D5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nisan!$S$18:$S$22</c:f>
              <c:strCache>
                <c:ptCount val="4"/>
                <c:pt idx="0">
                  <c:v>Çağrı Merkezi</c:v>
                </c:pt>
                <c:pt idx="1">
                  <c:v>Pazaryeri</c:v>
                </c:pt>
                <c:pt idx="2">
                  <c:v>Sosyal Medya</c:v>
                </c:pt>
                <c:pt idx="3">
                  <c:v>WhatsApp</c:v>
                </c:pt>
              </c:strCache>
            </c:strRef>
          </c:cat>
          <c:val>
            <c:numRef>
              <c:f>nisan!$T$18:$T$22</c:f>
              <c:numCache>
                <c:formatCode>General</c:formatCode>
                <c:ptCount val="4"/>
                <c:pt idx="0">
                  <c:v>26</c:v>
                </c:pt>
                <c:pt idx="1">
                  <c:v>22</c:v>
                </c:pt>
                <c:pt idx="2">
                  <c:v>27</c:v>
                </c:pt>
                <c:pt idx="3">
                  <c:v>25</c:v>
                </c:pt>
              </c:numCache>
            </c:numRef>
          </c:val>
          <c:extLst>
            <c:ext xmlns:c16="http://schemas.microsoft.com/office/drawing/2014/chart" uri="{C3380CC4-5D6E-409C-BE32-E72D297353CC}">
              <c16:uniqueId val="{00000000-CBFB-4639-B5CB-E284C10D58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[KPI_Verisi_Mart_Nisan_Dahil.xlsx]mayıs!PivotTable32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mayıs!$T$16</c:f>
              <c:strCache>
                <c:ptCount val="1"/>
                <c:pt idx="0">
                  <c:v>Toplam</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55-4099-B5F2-F62DD145D0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55-4099-B5F2-F62DD145D0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55-4099-B5F2-F62DD145D0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55-4099-B5F2-F62DD145D0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tr-T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mayıs!$S$17:$S$21</c:f>
              <c:strCache>
                <c:ptCount val="4"/>
                <c:pt idx="0">
                  <c:v>Çağrı Merkezi</c:v>
                </c:pt>
                <c:pt idx="1">
                  <c:v>Pazaryeri</c:v>
                </c:pt>
                <c:pt idx="2">
                  <c:v>Sosyal Medya</c:v>
                </c:pt>
                <c:pt idx="3">
                  <c:v>WhatsApp</c:v>
                </c:pt>
              </c:strCache>
            </c:strRef>
          </c:cat>
          <c:val>
            <c:numRef>
              <c:f>mayıs!$T$17:$T$21</c:f>
              <c:numCache>
                <c:formatCode>General</c:formatCode>
                <c:ptCount val="4"/>
                <c:pt idx="0">
                  <c:v>13</c:v>
                </c:pt>
                <c:pt idx="1">
                  <c:v>9</c:v>
                </c:pt>
                <c:pt idx="2">
                  <c:v>14</c:v>
                </c:pt>
                <c:pt idx="3">
                  <c:v>14</c:v>
                </c:pt>
              </c:numCache>
            </c:numRef>
          </c:val>
          <c:extLst>
            <c:ext xmlns:c16="http://schemas.microsoft.com/office/drawing/2014/chart" uri="{C3380CC4-5D6E-409C-BE32-E72D297353CC}">
              <c16:uniqueId val="{00000000-8F1F-4C9E-8C80-6941C068CE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472440</xdr:colOff>
      <xdr:row>2</xdr:row>
      <xdr:rowOff>41910</xdr:rowOff>
    </xdr:from>
    <xdr:to>
      <xdr:col>10</xdr:col>
      <xdr:colOff>403860</xdr:colOff>
      <xdr:row>14</xdr:row>
      <xdr:rowOff>160020</xdr:rowOff>
    </xdr:to>
    <xdr:graphicFrame macro="">
      <xdr:nvGraphicFramePr>
        <xdr:cNvPr id="2" name="Grafik 1">
          <a:extLst>
            <a:ext uri="{FF2B5EF4-FFF2-40B4-BE49-F238E27FC236}">
              <a16:creationId xmlns:a16="http://schemas.microsoft.com/office/drawing/2014/main" id="{6EF35C0A-F97B-3C5F-8EE0-F9115AF37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24</xdr:row>
      <xdr:rowOff>95250</xdr:rowOff>
    </xdr:from>
    <xdr:to>
      <xdr:col>10</xdr:col>
      <xdr:colOff>449580</xdr:colOff>
      <xdr:row>36</xdr:row>
      <xdr:rowOff>144780</xdr:rowOff>
    </xdr:to>
    <xdr:graphicFrame macro="">
      <xdr:nvGraphicFramePr>
        <xdr:cNvPr id="3" name="Grafik 2">
          <a:extLst>
            <a:ext uri="{FF2B5EF4-FFF2-40B4-BE49-F238E27FC236}">
              <a16:creationId xmlns:a16="http://schemas.microsoft.com/office/drawing/2014/main" id="{0771C019-9FE3-569B-1706-35F8ED902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44</xdr:row>
      <xdr:rowOff>26670</xdr:rowOff>
    </xdr:from>
    <xdr:to>
      <xdr:col>10</xdr:col>
      <xdr:colOff>556260</xdr:colOff>
      <xdr:row>56</xdr:row>
      <xdr:rowOff>30480</xdr:rowOff>
    </xdr:to>
    <xdr:graphicFrame macro="">
      <xdr:nvGraphicFramePr>
        <xdr:cNvPr id="5" name="Grafik 4">
          <a:extLst>
            <a:ext uri="{FF2B5EF4-FFF2-40B4-BE49-F238E27FC236}">
              <a16:creationId xmlns:a16="http://schemas.microsoft.com/office/drawing/2014/main" id="{DC59B680-3ED9-81C4-87E7-2B9D97062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38100</xdr:colOff>
      <xdr:row>0</xdr:row>
      <xdr:rowOff>38101</xdr:rowOff>
    </xdr:from>
    <xdr:to>
      <xdr:col>4</xdr:col>
      <xdr:colOff>480060</xdr:colOff>
      <xdr:row>10</xdr:row>
      <xdr:rowOff>7621</xdr:rowOff>
    </xdr:to>
    <mc:AlternateContent xmlns:mc="http://schemas.openxmlformats.org/markup-compatibility/2006" xmlns:sle15="http://schemas.microsoft.com/office/drawing/2012/slicer">
      <mc:Choice Requires="sle15">
        <xdr:graphicFrame macro="">
          <xdr:nvGraphicFramePr>
            <xdr:cNvPr id="2" name="Temsilci Adı">
              <a:extLst>
                <a:ext uri="{FF2B5EF4-FFF2-40B4-BE49-F238E27FC236}">
                  <a16:creationId xmlns:a16="http://schemas.microsoft.com/office/drawing/2014/main" id="{C261736E-FF1B-E29D-B0D2-B67C6FA1192A}"/>
                </a:ext>
              </a:extLst>
            </xdr:cNvPr>
            <xdr:cNvGraphicFramePr/>
          </xdr:nvGraphicFramePr>
          <xdr:xfrm>
            <a:off x="0" y="0"/>
            <a:ext cx="0" cy="0"/>
          </xdr:xfrm>
          <a:graphic>
            <a:graphicData uri="http://schemas.microsoft.com/office/drawing/2010/slicer">
              <sle:slicer xmlns:sle="http://schemas.microsoft.com/office/drawing/2010/slicer" name="Temsilci Adı"/>
            </a:graphicData>
          </a:graphic>
        </xdr:graphicFrame>
      </mc:Choice>
      <mc:Fallback xmlns="">
        <xdr:sp macro="" textlink="">
          <xdr:nvSpPr>
            <xdr:cNvPr id="0" name=""/>
            <xdr:cNvSpPr>
              <a:spLocks noTextEdit="1"/>
            </xdr:cNvSpPr>
          </xdr:nvSpPr>
          <xdr:spPr>
            <a:xfrm>
              <a:off x="2575560" y="38101"/>
              <a:ext cx="1828800" cy="1798320"/>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4</xdr:col>
      <xdr:colOff>502920</xdr:colOff>
      <xdr:row>0</xdr:row>
      <xdr:rowOff>45721</xdr:rowOff>
    </xdr:from>
    <xdr:to>
      <xdr:col>6</xdr:col>
      <xdr:colOff>411480</xdr:colOff>
      <xdr:row>9</xdr:row>
      <xdr:rowOff>175260</xdr:rowOff>
    </xdr:to>
    <mc:AlternateContent xmlns:mc="http://schemas.openxmlformats.org/markup-compatibility/2006" xmlns:sle15="http://schemas.microsoft.com/office/drawing/2012/slicer">
      <mc:Choice Requires="sle15">
        <xdr:graphicFrame macro="">
          <xdr:nvGraphicFramePr>
            <xdr:cNvPr id="3" name="Kanal">
              <a:extLst>
                <a:ext uri="{FF2B5EF4-FFF2-40B4-BE49-F238E27FC236}">
                  <a16:creationId xmlns:a16="http://schemas.microsoft.com/office/drawing/2014/main" id="{865A4F56-B0C5-3525-0B67-BB52A4B05D05}"/>
                </a:ext>
              </a:extLst>
            </xdr:cNvPr>
            <xdr:cNvGraphicFramePr/>
          </xdr:nvGraphicFramePr>
          <xdr:xfrm>
            <a:off x="0" y="0"/>
            <a:ext cx="0" cy="0"/>
          </xdr:xfrm>
          <a:graphic>
            <a:graphicData uri="http://schemas.microsoft.com/office/drawing/2010/slicer">
              <sle:slicer xmlns:sle="http://schemas.microsoft.com/office/drawing/2010/slicer" name="Kanal"/>
            </a:graphicData>
          </a:graphic>
        </xdr:graphicFrame>
      </mc:Choice>
      <mc:Fallback xmlns="">
        <xdr:sp macro="" textlink="">
          <xdr:nvSpPr>
            <xdr:cNvPr id="0" name=""/>
            <xdr:cNvSpPr>
              <a:spLocks noTextEdit="1"/>
            </xdr:cNvSpPr>
          </xdr:nvSpPr>
          <xdr:spPr>
            <a:xfrm>
              <a:off x="4427220" y="45721"/>
              <a:ext cx="1828800" cy="1775459"/>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6</xdr:col>
      <xdr:colOff>441960</xdr:colOff>
      <xdr:row>0</xdr:row>
      <xdr:rowOff>53341</xdr:rowOff>
    </xdr:from>
    <xdr:to>
      <xdr:col>7</xdr:col>
      <xdr:colOff>861060</xdr:colOff>
      <xdr:row>9</xdr:row>
      <xdr:rowOff>160020</xdr:rowOff>
    </xdr:to>
    <mc:AlternateContent xmlns:mc="http://schemas.openxmlformats.org/markup-compatibility/2006" xmlns:sle15="http://schemas.microsoft.com/office/drawing/2012/slicer">
      <mc:Choice Requires="sle15">
        <xdr:graphicFrame macro="">
          <xdr:nvGraphicFramePr>
            <xdr:cNvPr id="4" name="Konu">
              <a:extLst>
                <a:ext uri="{FF2B5EF4-FFF2-40B4-BE49-F238E27FC236}">
                  <a16:creationId xmlns:a16="http://schemas.microsoft.com/office/drawing/2014/main" id="{55B06D95-100E-ADA4-7DCA-56F9AC3D16A1}"/>
                </a:ext>
              </a:extLst>
            </xdr:cNvPr>
            <xdr:cNvGraphicFramePr/>
          </xdr:nvGraphicFramePr>
          <xdr:xfrm>
            <a:off x="0" y="0"/>
            <a:ext cx="0" cy="0"/>
          </xdr:xfrm>
          <a:graphic>
            <a:graphicData uri="http://schemas.microsoft.com/office/drawing/2010/slicer">
              <sle:slicer xmlns:sle="http://schemas.microsoft.com/office/drawing/2010/slicer" name="Konu"/>
            </a:graphicData>
          </a:graphic>
        </xdr:graphicFrame>
      </mc:Choice>
      <mc:Fallback xmlns="">
        <xdr:sp macro="" textlink="">
          <xdr:nvSpPr>
            <xdr:cNvPr id="0" name=""/>
            <xdr:cNvSpPr>
              <a:spLocks noTextEdit="1"/>
            </xdr:cNvSpPr>
          </xdr:nvSpPr>
          <xdr:spPr>
            <a:xfrm>
              <a:off x="6286500" y="53341"/>
              <a:ext cx="1828800" cy="1752599"/>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7</xdr:col>
      <xdr:colOff>906780</xdr:colOff>
      <xdr:row>0</xdr:row>
      <xdr:rowOff>91441</xdr:rowOff>
    </xdr:from>
    <xdr:to>
      <xdr:col>9</xdr:col>
      <xdr:colOff>373380</xdr:colOff>
      <xdr:row>9</xdr:row>
      <xdr:rowOff>167640</xdr:rowOff>
    </xdr:to>
    <mc:AlternateContent xmlns:mc="http://schemas.openxmlformats.org/markup-compatibility/2006" xmlns:sle15="http://schemas.microsoft.com/office/drawing/2012/slicer">
      <mc:Choice Requires="sle15">
        <xdr:graphicFrame macro="">
          <xdr:nvGraphicFramePr>
            <xdr:cNvPr id="5" name="Çağrı Süresi (dk)">
              <a:extLst>
                <a:ext uri="{FF2B5EF4-FFF2-40B4-BE49-F238E27FC236}">
                  <a16:creationId xmlns:a16="http://schemas.microsoft.com/office/drawing/2014/main" id="{75338722-43E1-7610-51A8-AE1C45ED3A77}"/>
                </a:ext>
              </a:extLst>
            </xdr:cNvPr>
            <xdr:cNvGraphicFramePr/>
          </xdr:nvGraphicFramePr>
          <xdr:xfrm>
            <a:off x="0" y="0"/>
            <a:ext cx="0" cy="0"/>
          </xdr:xfrm>
          <a:graphic>
            <a:graphicData uri="http://schemas.microsoft.com/office/drawing/2010/slicer">
              <sle:slicer xmlns:sle="http://schemas.microsoft.com/office/drawing/2010/slicer" name="Çağrı Süresi (dk)"/>
            </a:graphicData>
          </a:graphic>
        </xdr:graphicFrame>
      </mc:Choice>
      <mc:Fallback xmlns="">
        <xdr:sp macro="" textlink="">
          <xdr:nvSpPr>
            <xdr:cNvPr id="0" name=""/>
            <xdr:cNvSpPr>
              <a:spLocks noTextEdit="1"/>
            </xdr:cNvSpPr>
          </xdr:nvSpPr>
          <xdr:spPr>
            <a:xfrm>
              <a:off x="8161020" y="91441"/>
              <a:ext cx="1828800" cy="1722119"/>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twoCellAnchor editAs="absolute">
    <xdr:from>
      <xdr:col>9</xdr:col>
      <xdr:colOff>419100</xdr:colOff>
      <xdr:row>0</xdr:row>
      <xdr:rowOff>76201</xdr:rowOff>
    </xdr:from>
    <xdr:to>
      <xdr:col>10</xdr:col>
      <xdr:colOff>472440</xdr:colOff>
      <xdr:row>9</xdr:row>
      <xdr:rowOff>152400</xdr:rowOff>
    </xdr:to>
    <mc:AlternateContent xmlns:mc="http://schemas.openxmlformats.org/markup-compatibility/2006" xmlns:sle15="http://schemas.microsoft.com/office/drawing/2012/slicer">
      <mc:Choice Requires="sle15">
        <xdr:graphicFrame macro="">
          <xdr:nvGraphicFramePr>
            <xdr:cNvPr id="7" name="CSAT Puanı">
              <a:extLst>
                <a:ext uri="{FF2B5EF4-FFF2-40B4-BE49-F238E27FC236}">
                  <a16:creationId xmlns:a16="http://schemas.microsoft.com/office/drawing/2014/main" id="{C9D1D6BB-3759-12D1-8A95-1CA0A0E77CA0}"/>
                </a:ext>
              </a:extLst>
            </xdr:cNvPr>
            <xdr:cNvGraphicFramePr/>
          </xdr:nvGraphicFramePr>
          <xdr:xfrm>
            <a:off x="0" y="0"/>
            <a:ext cx="0" cy="0"/>
          </xdr:xfrm>
          <a:graphic>
            <a:graphicData uri="http://schemas.microsoft.com/office/drawing/2010/slicer">
              <sle:slicer xmlns:sle="http://schemas.microsoft.com/office/drawing/2010/slicer" name="CSAT Puanı"/>
            </a:graphicData>
          </a:graphic>
        </xdr:graphicFrame>
      </mc:Choice>
      <mc:Fallback xmlns="">
        <xdr:sp macro="" textlink="">
          <xdr:nvSpPr>
            <xdr:cNvPr id="0" name=""/>
            <xdr:cNvSpPr>
              <a:spLocks noTextEdit="1"/>
            </xdr:cNvSpPr>
          </xdr:nvSpPr>
          <xdr:spPr>
            <a:xfrm>
              <a:off x="10035540" y="76201"/>
              <a:ext cx="1828800" cy="1722119"/>
            </a:xfrm>
            <a:prstGeom prst="rect">
              <a:avLst/>
            </a:prstGeom>
            <a:solidFill>
              <a:prstClr val="white"/>
            </a:solidFill>
            <a:ln w="1">
              <a:solidFill>
                <a:prstClr val="green"/>
              </a:solidFill>
            </a:ln>
          </xdr:spPr>
          <xdr:txBody>
            <a:bodyPr vertOverflow="clip" horzOverflow="clip"/>
            <a:lstStyle/>
            <a:p>
              <a:r>
                <a:rPr lang="tr-TR" sz="1100"/>
                <a:t>Bu şekil bir tablo dilimleyicisini temsil eder. Tablo dilimleyicileri bu Excel sürümünde desteklenmez.
Şekil eski bir Excel sürümünde değiştirildiyse ya da çalışma kitabı Excel 2007 veya önceki bir sürümde kaydedildiyse dilimleyici kullanılamaz.</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22860</xdr:colOff>
      <xdr:row>19</xdr:row>
      <xdr:rowOff>72390</xdr:rowOff>
    </xdr:from>
    <xdr:to>
      <xdr:col>11</xdr:col>
      <xdr:colOff>502920</xdr:colOff>
      <xdr:row>32</xdr:row>
      <xdr:rowOff>121920</xdr:rowOff>
    </xdr:to>
    <xdr:graphicFrame macro="">
      <xdr:nvGraphicFramePr>
        <xdr:cNvPr id="3" name="Grafik 2">
          <a:extLst>
            <a:ext uri="{FF2B5EF4-FFF2-40B4-BE49-F238E27FC236}">
              <a16:creationId xmlns:a16="http://schemas.microsoft.com/office/drawing/2014/main" id="{E9927A57-6959-AD9D-7286-D2E841556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144780</xdr:colOff>
      <xdr:row>20</xdr:row>
      <xdr:rowOff>76200</xdr:rowOff>
    </xdr:from>
    <xdr:to>
      <xdr:col>20</xdr:col>
      <xdr:colOff>373380</xdr:colOff>
      <xdr:row>30</xdr:row>
      <xdr:rowOff>152400</xdr:rowOff>
    </xdr:to>
    <xdr:graphicFrame macro="">
      <xdr:nvGraphicFramePr>
        <xdr:cNvPr id="2" name="Grafik 1">
          <a:extLst>
            <a:ext uri="{FF2B5EF4-FFF2-40B4-BE49-F238E27FC236}">
              <a16:creationId xmlns:a16="http://schemas.microsoft.com/office/drawing/2014/main" id="{7F9809DD-1CCF-C913-F44B-1C8FB3860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281940</xdr:colOff>
      <xdr:row>13</xdr:row>
      <xdr:rowOff>179070</xdr:rowOff>
    </xdr:from>
    <xdr:to>
      <xdr:col>22</xdr:col>
      <xdr:colOff>114300</xdr:colOff>
      <xdr:row>26</xdr:row>
      <xdr:rowOff>38100</xdr:rowOff>
    </xdr:to>
    <xdr:graphicFrame macro="">
      <xdr:nvGraphicFramePr>
        <xdr:cNvPr id="2" name="Grafik 1">
          <a:extLst>
            <a:ext uri="{FF2B5EF4-FFF2-40B4-BE49-F238E27FC236}">
              <a16:creationId xmlns:a16="http://schemas.microsoft.com/office/drawing/2014/main" id="{D7DEA1E0-0D24-FFA7-C267-3AEECDA5C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335280</xdr:colOff>
      <xdr:row>22</xdr:row>
      <xdr:rowOff>80010</xdr:rowOff>
    </xdr:from>
    <xdr:to>
      <xdr:col>20</xdr:col>
      <xdr:colOff>472440</xdr:colOff>
      <xdr:row>34</xdr:row>
      <xdr:rowOff>137160</xdr:rowOff>
    </xdr:to>
    <xdr:graphicFrame macro="">
      <xdr:nvGraphicFramePr>
        <xdr:cNvPr id="3" name="Grafik 2">
          <a:extLst>
            <a:ext uri="{FF2B5EF4-FFF2-40B4-BE49-F238E27FC236}">
              <a16:creationId xmlns:a16="http://schemas.microsoft.com/office/drawing/2014/main" id="{72DC6D24-856A-BC41-7517-76BBF29CB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izem Can BAYINDIR" id="{E28BA54F-74F0-4334-9E9B-148230EE45E2}" userId="S::gizem.bayindir@sporthink.com.tr::6c58bd3b-3fad-4d92-93a2-7ff24f2f0de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zem Can Bayındır" refreshedDate="45820.509486226852" createdVersion="8" refreshedVersion="8" minRefreshableVersion="3" recordCount="98" xr:uid="{69B86DDF-E008-41E5-BBC6-FE21FAD8B22B}">
  <cacheSource type="worksheet">
    <worksheetSource name="Tablo13"/>
  </cacheSource>
  <cacheFields count="16">
    <cacheField name="Tarih" numFmtId="0">
      <sharedItems count="26">
        <s v="23.03.2025"/>
        <s v="03.03.2025"/>
        <s v="22.03.2025"/>
        <s v="07.03.2025"/>
        <s v="09.03.2025"/>
        <s v="01.03.2025"/>
        <s v="11.03.2025"/>
        <s v="27.03.2025"/>
        <s v="02.03.2025"/>
        <s v="10.03.2025"/>
        <s v="20.03.2025"/>
        <s v="05.03.2025"/>
        <s v="14.03.2025"/>
        <s v="19.03.2025"/>
        <s v="06.03.2025"/>
        <s v="18.03.2025"/>
        <s v="17.03.2025"/>
        <s v="21.03.2025"/>
        <s v="04.03.2025"/>
        <s v="24.03.2025"/>
        <s v="08.03.2025"/>
        <s v="26.03.2025"/>
        <s v="28.03.2025"/>
        <s v="25.03.2025"/>
        <s v="16.03.2025"/>
        <s v="15.03.2025"/>
      </sharedItems>
    </cacheField>
    <cacheField name="Temsilci Adı" numFmtId="0">
      <sharedItems count="5">
        <s v="Ayşe Yılmaz"/>
        <s v="Zeynep Kaya"/>
        <s v="Ahmet Can"/>
        <s v="Elif Yıldız"/>
        <s v="Mehmet Demir"/>
      </sharedItems>
    </cacheField>
    <cacheField name="Kanal" numFmtId="0">
      <sharedItems count="4">
        <s v="WhatsApp"/>
        <s v="Çağrı Merkezi"/>
        <s v="Sosyal Medya"/>
        <s v="Pazaryeri"/>
      </sharedItems>
    </cacheField>
    <cacheField name="Konu" numFmtId="0">
      <sharedItems count="5">
        <s v="İade"/>
        <s v="Stok Durumu"/>
        <s v="Kargo"/>
        <s v="Ürün Bilgisi"/>
        <s v="Kampanya"/>
      </sharedItems>
    </cacheField>
    <cacheField name="Müşteri ID" numFmtId="0">
      <sharedItems containsSemiMixedTypes="0" containsString="0" containsNumber="1" containsInteger="1" minValue="10525" maxValue="99023" count="98">
        <n v="48509"/>
        <n v="42375"/>
        <n v="31899"/>
        <n v="82057"/>
        <n v="56879"/>
        <n v="67377"/>
        <n v="31454"/>
        <n v="97865"/>
        <n v="27242"/>
        <n v="49251"/>
        <n v="61579"/>
        <n v="44601"/>
        <n v="20787"/>
        <n v="26742"/>
        <n v="77987"/>
        <n v="41583"/>
        <n v="20957"/>
        <n v="63890"/>
        <n v="65437"/>
        <n v="50954"/>
        <n v="14526"/>
        <n v="37620"/>
        <n v="37834"/>
        <n v="39309"/>
        <n v="49817"/>
        <n v="76541"/>
        <n v="25674"/>
        <n v="23772"/>
        <n v="97300"/>
        <n v="97355"/>
        <n v="26227"/>
        <n v="33507"/>
        <n v="95756"/>
        <n v="12799"/>
        <n v="93629"/>
        <n v="62475"/>
        <n v="64012"/>
        <n v="52335"/>
        <n v="66458"/>
        <n v="23547"/>
        <n v="38503"/>
        <n v="23886"/>
        <n v="87897"/>
        <n v="86303"/>
        <n v="72053"/>
        <n v="93286"/>
        <n v="70630"/>
        <n v="17385"/>
        <n v="34055"/>
        <n v="59662"/>
        <n v="19572"/>
        <n v="48852"/>
        <n v="27386"/>
        <n v="34192"/>
        <n v="57306"/>
        <n v="77011"/>
        <n v="90593"/>
        <n v="69859"/>
        <n v="55530"/>
        <n v="76341"/>
        <n v="86462"/>
        <n v="38176"/>
        <n v="76061"/>
        <n v="29958"/>
        <n v="44804"/>
        <n v="40070"/>
        <n v="87346"/>
        <n v="65751"/>
        <n v="15959"/>
        <n v="36174"/>
        <n v="81915"/>
        <n v="61330"/>
        <n v="10525"/>
        <n v="14681"/>
        <n v="23734"/>
        <n v="32099"/>
        <n v="18346"/>
        <n v="17179"/>
        <n v="62731"/>
        <n v="96594"/>
        <n v="70291"/>
        <n v="86828"/>
        <n v="19108"/>
        <n v="72512"/>
        <n v="70454"/>
        <n v="54748"/>
        <n v="66456"/>
        <n v="79530"/>
        <n v="31060"/>
        <n v="97404"/>
        <n v="99023"/>
        <n v="13333"/>
        <n v="20863"/>
        <n v="84720"/>
        <n v="31468"/>
        <n v="83376"/>
        <n v="48258"/>
        <n v="27511"/>
      </sharedItems>
    </cacheField>
    <cacheField name="Çağrı Süresi (dk)" numFmtId="0">
      <sharedItems containsSemiMixedTypes="0" containsString="0" containsNumber="1" minValue="3.01" maxValue="14.67" count="95">
        <n v="5.1100000000000003"/>
        <n v="4.53"/>
        <n v="10.78"/>
        <n v="10.25"/>
        <n v="3.48"/>
        <n v="7.53"/>
        <n v="5.04"/>
        <n v="6.43"/>
        <n v="3.16"/>
        <n v="12.47"/>
        <n v="13.64"/>
        <n v="6.59"/>
        <n v="3.15"/>
        <n v="8.0399999999999991"/>
        <n v="10.01"/>
        <n v="10.69"/>
        <n v="14.67"/>
        <n v="13.58"/>
        <n v="10.84"/>
        <n v="8.73"/>
        <n v="9.85"/>
        <n v="4.46"/>
        <n v="5.33"/>
        <n v="14.54"/>
        <n v="3.35"/>
        <n v="8.2899999999999991"/>
        <n v="12.39"/>
        <n v="8.6300000000000008"/>
        <n v="10.199999999999999"/>
        <n v="12.18"/>
        <n v="6.16"/>
        <n v="9.18"/>
        <n v="3.19"/>
        <n v="4.74"/>
        <n v="5.74"/>
        <n v="14.57"/>
        <n v="5.73"/>
        <n v="4.0999999999999996"/>
        <n v="8.66"/>
        <n v="8.56"/>
        <n v="14"/>
        <n v="5.0599999999999996"/>
        <n v="10.43"/>
        <n v="9.66"/>
        <n v="3.56"/>
        <n v="11.19"/>
        <n v="12.98"/>
        <n v="13.16"/>
        <n v="11.28"/>
        <n v="6.29"/>
        <n v="11.04"/>
        <n v="4.55"/>
        <n v="9.1"/>
        <n v="11.52"/>
        <n v="5.56"/>
        <n v="10.7"/>
        <n v="13.66"/>
        <n v="4.4800000000000004"/>
        <n v="6.78"/>
        <n v="11.49"/>
        <n v="3.38"/>
        <n v="12.14"/>
        <n v="3.95"/>
        <n v="5.92"/>
        <n v="9.6300000000000008"/>
        <n v="8.81"/>
        <n v="13.31"/>
        <n v="3.53"/>
        <n v="3.01"/>
        <n v="6.3"/>
        <n v="11.42"/>
        <n v="8.23"/>
        <n v="4.22"/>
        <n v="14.29"/>
        <n v="3.09"/>
        <n v="7.55"/>
        <n v="12.68"/>
        <n v="11.26"/>
        <n v="11.76"/>
        <n v="12.21"/>
        <n v="8.65"/>
        <n v="7.16"/>
        <n v="7.78"/>
        <n v="3.74"/>
        <n v="7.92"/>
        <n v="5.75"/>
        <n v="3.47"/>
        <n v="6.28"/>
        <n v="13.6"/>
        <n v="10.77"/>
        <n v="3.31"/>
        <n v="3.22"/>
        <n v="11.82"/>
        <n v="7.82"/>
        <n v="11.54"/>
      </sharedItems>
    </cacheField>
    <cacheField name="Yanıtlama Süresi (dk)" numFmtId="0">
      <sharedItems containsSemiMixedTypes="0" containsString="0" containsNumber="1" minValue="2.13" maxValue="9.9" count="92">
        <n v="9.48"/>
        <n v="3.35"/>
        <n v="3.67"/>
        <n v="9.49"/>
        <n v="3.82"/>
        <n v="8.5"/>
        <n v="6.99"/>
        <n v="9.1300000000000008"/>
        <n v="7.55"/>
        <n v="2.4"/>
        <n v="9.7200000000000006"/>
        <n v="8.56"/>
        <n v="7.42"/>
        <n v="9.15"/>
        <n v="4.55"/>
        <n v="8.1300000000000008"/>
        <n v="3.51"/>
        <n v="9.68"/>
        <n v="6.05"/>
        <n v="3.46"/>
        <n v="8.2100000000000009"/>
        <n v="5.27"/>
        <n v="7.75"/>
        <n v="6.94"/>
        <n v="5.44"/>
        <n v="3.99"/>
        <n v="7.46"/>
        <n v="6.88"/>
        <n v="8.31"/>
        <n v="9.1999999999999993"/>
        <n v="3.8"/>
        <n v="8.24"/>
        <n v="8.44"/>
        <n v="8.6199999999999992"/>
        <n v="3.4"/>
        <n v="3.05"/>
        <n v="4.66"/>
        <n v="2.83"/>
        <n v="5.12"/>
        <n v="4.51"/>
        <n v="2.13"/>
        <n v="3.22"/>
        <n v="5.08"/>
        <n v="9.76"/>
        <n v="9.17"/>
        <n v="4.2300000000000004"/>
        <n v="3.81"/>
        <n v="9.5500000000000007"/>
        <n v="2.2599999999999998"/>
        <n v="7.24"/>
        <n v="5.68"/>
        <n v="6.66"/>
        <n v="8.23"/>
        <n v="3.57"/>
        <n v="2.5"/>
        <n v="9.0399999999999991"/>
        <n v="7.71"/>
        <n v="6.8"/>
        <n v="7.47"/>
        <n v="8.51"/>
        <n v="8.92"/>
        <n v="9.02"/>
        <n v="6.19"/>
        <n v="7.61"/>
        <n v="8.67"/>
        <n v="3.42"/>
        <n v="5.26"/>
        <n v="7.6"/>
        <n v="2.52"/>
        <n v="4.79"/>
        <n v="2.95"/>
        <n v="7.56"/>
        <n v="9.9"/>
        <n v="6.92"/>
        <n v="8.48"/>
        <n v="3.33"/>
        <n v="7"/>
        <n v="8.9600000000000009"/>
        <n v="7.52"/>
        <n v="6.34"/>
        <n v="7.63"/>
        <n v="4.3"/>
        <n v="8.42"/>
        <n v="4.43"/>
        <n v="8.94"/>
        <n v="6.83"/>
        <n v="6.27"/>
        <n v="2.63"/>
        <n v="8.5399999999999991"/>
        <n v="9.25"/>
        <n v="9.58"/>
        <n v="6.14"/>
      </sharedItems>
    </cacheField>
    <cacheField name="İlk Temasta Çözüm" numFmtId="0">
      <sharedItems count="2">
        <s v="Evet"/>
        <s v="Hayır"/>
      </sharedItems>
    </cacheField>
    <cacheField name="Şikayet Var mı?" numFmtId="0">
      <sharedItems count="2">
        <s v="Hayır"/>
        <s v="Evet"/>
      </sharedItems>
    </cacheField>
    <cacheField name="Şikayet Çözüm Süresi (saat)" numFmtId="0">
      <sharedItems containsString="0" containsBlank="1" containsNumber="1" minValue="5.38" maxValue="49.26"/>
    </cacheField>
    <cacheField name="Şikayet Durumu" numFmtId="0">
      <sharedItems containsBlank="1"/>
    </cacheField>
    <cacheField name="CSAT Puanı" numFmtId="0">
      <sharedItems containsSemiMixedTypes="0" containsString="0" containsNumber="1" containsInteger="1" minValue="1" maxValue="5"/>
    </cacheField>
    <cacheField name="Kalite Skoru" numFmtId="0">
      <sharedItems containsSemiMixedTypes="0" containsString="0" containsNumber="1" containsInteger="1" minValue="70" maxValue="100"/>
    </cacheField>
    <cacheField name="KVKK/GDPR Uyum" numFmtId="0">
      <sharedItems/>
    </cacheField>
    <cacheField name="Tekrar İletişim" numFmtId="0">
      <sharedItems/>
    </cacheField>
    <cacheField name="Devamsızlık"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zem Can Bayındır" refreshedDate="45820.589311342592" createdVersion="8" refreshedVersion="8" minRefreshableVersion="3" recordCount="250" xr:uid="{CE83D851-E2AA-460A-A249-716EEB560BCA}">
  <cacheSource type="worksheet">
    <worksheetSource name="Tablo3[[Temsilci Adı]:[Talep karşılama süresi]]"/>
  </cacheSource>
  <cacheFields count="6">
    <cacheField name="Temsilci Adı" numFmtId="0">
      <sharedItems count="5">
        <s v="Ahmet Can"/>
        <s v="Mehmet Demir"/>
        <s v="Zeynep Kaya"/>
        <s v="Ayşe Yılmaz"/>
        <s v="Elif Yıldız"/>
      </sharedItems>
    </cacheField>
    <cacheField name="Kanal" numFmtId="0">
      <sharedItems/>
    </cacheField>
    <cacheField name="Konu" numFmtId="0">
      <sharedItems/>
    </cacheField>
    <cacheField name="Çağrı Süresi (dk)" numFmtId="0">
      <sharedItems containsSemiMixedTypes="0" containsString="0" containsNumber="1" minValue="3.01" maxValue="14.98"/>
    </cacheField>
    <cacheField name="Yanıtlama Süresi (dk)" numFmtId="0">
      <sharedItems containsSemiMixedTypes="0" containsString="0" containsNumber="1" minValue="0.52" maxValue="9.99"/>
    </cacheField>
    <cacheField name="Talep karşılama süresi" numFmtId="0">
      <sharedItems containsSemiMixedTypes="0" containsString="0" containsNumber="1" minValue="-6.1999999999999993" maxValue="12.3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zem Can Bayındır" refreshedDate="45820.749404166665" createdVersion="8" refreshedVersion="8" minRefreshableVersion="3" recordCount="100" xr:uid="{6E7087DE-F554-4BEE-87CD-518BE79D1600}">
  <cacheSource type="worksheet">
    <worksheetSource name="Tablo8"/>
  </cacheSource>
  <cacheFields count="17">
    <cacheField name="Tarih" numFmtId="0">
      <sharedItems/>
    </cacheField>
    <cacheField name="Temsilci Adı" numFmtId="0">
      <sharedItems count="5">
        <s v="Elif Yıldız"/>
        <s v="Mehmet Demir"/>
        <s v="Ayşe Yılmaz"/>
        <s v="Ahmet Can"/>
        <s v="Zeynep Kaya"/>
      </sharedItems>
    </cacheField>
    <cacheField name="Kanal" numFmtId="0">
      <sharedItems count="4">
        <s v="Sosyal Medya"/>
        <s v="WhatsApp"/>
        <s v="Çağrı Merkezi"/>
        <s v="Pazaryeri"/>
      </sharedItems>
    </cacheField>
    <cacheField name="Konu" numFmtId="0">
      <sharedItems/>
    </cacheField>
    <cacheField name="Müşteri ID" numFmtId="0">
      <sharedItems containsSemiMixedTypes="0" containsString="0" containsNumber="1" containsInteger="1" minValue="10326" maxValue="97890"/>
    </cacheField>
    <cacheField name="Çağrı Süresi (dk)" numFmtId="0">
      <sharedItems containsSemiMixedTypes="0" containsString="0" containsNumber="1" minValue="3.04" maxValue="14.72"/>
    </cacheField>
    <cacheField name="Yanıtlama Süresi (dk)" numFmtId="0">
      <sharedItems containsSemiMixedTypes="0" containsString="0" containsNumber="1" minValue="2.0499999999999998" maxValue="9.99"/>
    </cacheField>
    <cacheField name="İlk Temasta Çözüm" numFmtId="0">
      <sharedItems/>
    </cacheField>
    <cacheField name="Şikayet Var mı?" numFmtId="0">
      <sharedItems/>
    </cacheField>
    <cacheField name="Şikayet Çözüm Süresi (saat)" numFmtId="0">
      <sharedItems containsString="0" containsBlank="1" containsNumber="1" minValue="6.05" maxValue="48.14"/>
    </cacheField>
    <cacheField name="Şikayet Durumu" numFmtId="0">
      <sharedItems containsBlank="1"/>
    </cacheField>
    <cacheField name="CSAT Puanı" numFmtId="0">
      <sharedItems containsSemiMixedTypes="0" containsString="0" containsNumber="1" containsInteger="1" minValue="1" maxValue="5"/>
    </cacheField>
    <cacheField name="Kalite Skoru" numFmtId="0">
      <sharedItems containsSemiMixedTypes="0" containsString="0" containsNumber="1" containsInteger="1" minValue="70" maxValue="100"/>
    </cacheField>
    <cacheField name="KVKK/GDPR Uyum" numFmtId="0">
      <sharedItems/>
    </cacheField>
    <cacheField name="Tekrar İletişim" numFmtId="0">
      <sharedItems/>
    </cacheField>
    <cacheField name="Devamsızlık" numFmtId="0">
      <sharedItems/>
    </cacheField>
    <cacheField name="Talep karşılama süresi" numFmtId="0">
      <sharedItems containsSemiMixedTypes="0" containsString="0" containsNumber="1" minValue="-5.26" maxValue="12.0300000000000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zem Can Bayındır" refreshedDate="45820.750934143522" createdVersion="8" refreshedVersion="8" minRefreshableVersion="3" recordCount="50" xr:uid="{83E7F44D-ECDB-4BF0-926B-9E87C2663B0E}">
  <cacheSource type="worksheet">
    <worksheetSource name="Tablo4"/>
  </cacheSource>
  <cacheFields count="17">
    <cacheField name="Tarih" numFmtId="0">
      <sharedItems/>
    </cacheField>
    <cacheField name="Temsilci Adı" numFmtId="0">
      <sharedItems count="5">
        <s v="Ahmet Can"/>
        <s v="Mehmet Demir"/>
        <s v="Elif Yıldız"/>
        <s v="Zeynep Kaya"/>
        <s v="Ayşe Yılmaz"/>
      </sharedItems>
    </cacheField>
    <cacheField name="Kanal" numFmtId="0">
      <sharedItems count="4">
        <s v="Pazaryeri"/>
        <s v="Çağrı Merkezi"/>
        <s v="Sosyal Medya"/>
        <s v="WhatsApp"/>
      </sharedItems>
    </cacheField>
    <cacheField name="Konu" numFmtId="0">
      <sharedItems/>
    </cacheField>
    <cacheField name="Müşteri ID" numFmtId="0">
      <sharedItems containsSemiMixedTypes="0" containsString="0" containsNumber="1" containsInteger="1" minValue="10530" maxValue="99946"/>
    </cacheField>
    <cacheField name="Çağrı Süresi (dk)" numFmtId="0">
      <sharedItems containsSemiMixedTypes="0" containsString="0" containsNumber="1" minValue="3.08" maxValue="14.98"/>
    </cacheField>
    <cacheField name="Yanıtlama Süresi (dk)" numFmtId="0">
      <sharedItems containsSemiMixedTypes="0" containsString="0" containsNumber="1" minValue="0.52" maxValue="9.6199999999999992"/>
    </cacheField>
    <cacheField name="İlk Temasta Çözüm" numFmtId="0">
      <sharedItems count="2">
        <s v="Hayır"/>
        <s v="Evet"/>
      </sharedItems>
    </cacheField>
    <cacheField name="Şikayet Var mı?" numFmtId="0">
      <sharedItems/>
    </cacheField>
    <cacheField name="Şikayet Çözüm Süresi (saat)" numFmtId="0">
      <sharedItems containsString="0" containsBlank="1" containsNumber="1" minValue="2.23" maxValue="47.87"/>
    </cacheField>
    <cacheField name="Şikayet Durumu" numFmtId="0">
      <sharedItems containsBlank="1"/>
    </cacheField>
    <cacheField name="CSAT Puanı" numFmtId="0">
      <sharedItems containsSemiMixedTypes="0" containsString="0" containsNumber="1" containsInteger="1" minValue="1" maxValue="5"/>
    </cacheField>
    <cacheField name="Kalite Skoru" numFmtId="0">
      <sharedItems containsSemiMixedTypes="0" containsString="0" containsNumber="1" containsInteger="1" minValue="70" maxValue="100"/>
    </cacheField>
    <cacheField name="KVKK/GDPR Uyum" numFmtId="0">
      <sharedItems/>
    </cacheField>
    <cacheField name="Tekrar İletişim" numFmtId="0">
      <sharedItems/>
    </cacheField>
    <cacheField name="Devamsızlık" numFmtId="0">
      <sharedItems/>
    </cacheField>
    <cacheField name="Talep karşılama süresi" numFmtId="0">
      <sharedItems containsSemiMixedTypes="0" containsString="0" containsNumber="1" minValue="-4.5499999999999989" maxValue="12.3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zem Can Bayındır" refreshedDate="45821.382137384258" createdVersion="8" refreshedVersion="8" minRefreshableVersion="3" recordCount="250" xr:uid="{B8BF5EA9-83AD-4FAD-B779-275FB303096C}">
  <cacheSource type="worksheet">
    <worksheetSource name="Tablo3"/>
  </cacheSource>
  <cacheFields count="8">
    <cacheField name="Tarih" numFmtId="0">
      <sharedItems/>
    </cacheField>
    <cacheField name="Temsilci Adı" numFmtId="0">
      <sharedItems/>
    </cacheField>
    <cacheField name="Kanal" numFmtId="0">
      <sharedItems count="4">
        <s v="Pazaryeri"/>
        <s v="Sosyal Medya"/>
        <s v="WhatsApp"/>
        <s v="Çağrı Merkezi"/>
      </sharedItems>
    </cacheField>
    <cacheField name="Konu" numFmtId="0">
      <sharedItems/>
    </cacheField>
    <cacheField name="Çağrı Süresi (dk)" numFmtId="0">
      <sharedItems containsSemiMixedTypes="0" containsString="0" containsNumber="1" minValue="3.01" maxValue="14.98"/>
    </cacheField>
    <cacheField name="Yanıtlama Süresi (dk)" numFmtId="0">
      <sharedItems containsSemiMixedTypes="0" containsString="0" containsNumber="1" minValue="0.52" maxValue="9.99"/>
    </cacheField>
    <cacheField name="Talep karşılama süresi" numFmtId="0">
      <sharedItems containsSemiMixedTypes="0" containsString="0" containsNumber="1" minValue="-6.1999999999999993" maxValue="12.37"/>
    </cacheField>
    <cacheField name="İlk Temasta Çözüm"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zem Can Bayındır" refreshedDate="45832.673364236114" createdVersion="8" refreshedVersion="8" minRefreshableVersion="3" recordCount="250" xr:uid="{2B5ADE26-96FA-49AA-99E4-A117A0E6EE89}">
  <cacheSource type="worksheet">
    <worksheetSource name="Tablo1"/>
  </cacheSource>
  <cacheFields count="16">
    <cacheField name="Tarih" numFmtId="0">
      <sharedItems/>
    </cacheField>
    <cacheField name="Temsilci Adı" numFmtId="0">
      <sharedItems count="5">
        <s v="Ahmet Can"/>
        <s v="Mehmet Demir"/>
        <s v="Elif Yıldız"/>
        <s v="Zeynep Kaya"/>
        <s v="Ayşe Yılmaz"/>
      </sharedItems>
    </cacheField>
    <cacheField name="Kanal" numFmtId="0">
      <sharedItems count="4">
        <s v="Pazaryeri"/>
        <s v="Çağrı Merkezi"/>
        <s v="Sosyal Medya"/>
        <s v="WhatsApp"/>
      </sharedItems>
    </cacheField>
    <cacheField name="Konu" numFmtId="0">
      <sharedItems/>
    </cacheField>
    <cacheField name="Müşteri ID" numFmtId="0">
      <sharedItems containsSemiMixedTypes="0" containsString="0" containsNumber="1" containsInteger="1" minValue="10326" maxValue="99946"/>
    </cacheField>
    <cacheField name="Çağrı Süresi (dk)" numFmtId="0">
      <sharedItems containsSemiMixedTypes="0" containsString="0" containsNumber="1" minValue="3.01" maxValue="14.98"/>
    </cacheField>
    <cacheField name="Yanıtlama Süresi (dk)" numFmtId="0">
      <sharedItems containsSemiMixedTypes="0" containsString="0" containsNumber="1" minValue="0.52" maxValue="9.99"/>
    </cacheField>
    <cacheField name="İlk Temasta Çözüm" numFmtId="0">
      <sharedItems/>
    </cacheField>
    <cacheField name="Şikayet Var mı?" numFmtId="0">
      <sharedItems count="2">
        <s v="Hayır"/>
        <s v="Evet"/>
      </sharedItems>
    </cacheField>
    <cacheField name="Şikayet Çözüm Süresi (saat)" numFmtId="0">
      <sharedItems containsString="0" containsBlank="1" containsNumber="1" minValue="2.23" maxValue="49.26" count="135">
        <m/>
        <n v="36.67"/>
        <n v="47.87"/>
        <n v="10.52"/>
        <n v="36.92"/>
        <n v="10.050000000000001"/>
        <n v="24.26"/>
        <n v="15.86"/>
        <n v="40.44"/>
        <n v="24.76"/>
        <n v="29.24"/>
        <n v="37.71"/>
        <n v="20.57"/>
        <n v="36.89"/>
        <n v="3.97"/>
        <n v="43.24"/>
        <n v="20.8"/>
        <n v="47.1"/>
        <n v="33.04"/>
        <n v="4.6100000000000003"/>
        <n v="2.23"/>
        <n v="43.94"/>
        <n v="34.47"/>
        <n v="20.55"/>
        <n v="41.01"/>
        <n v="9.5399999999999991"/>
        <n v="25.6"/>
        <n v="20.190000000000001"/>
        <n v="12.63"/>
        <n v="45.17"/>
        <n v="15"/>
        <n v="44.01"/>
        <n v="20.87"/>
        <n v="47.96"/>
        <n v="15.02"/>
        <n v="6.59"/>
        <n v="15.77"/>
        <n v="14.99"/>
        <n v="47.56"/>
        <n v="38.340000000000003"/>
        <n v="40.08"/>
        <n v="35.53"/>
        <n v="30.21"/>
        <n v="6.76"/>
        <n v="23.99"/>
        <n v="11.44"/>
        <n v="9.66"/>
        <n v="20.67"/>
        <n v="10.7"/>
        <n v="43.14"/>
        <n v="8.4600000000000009"/>
        <n v="36.520000000000003"/>
        <n v="35.89"/>
        <n v="36.229999999999997"/>
        <n v="47.51"/>
        <n v="9.0500000000000007"/>
        <n v="16.45"/>
        <n v="12.45"/>
        <n v="11.24"/>
        <n v="36.299999999999997"/>
        <n v="29.75"/>
        <n v="5.54"/>
        <n v="27.41"/>
        <n v="21.22"/>
        <n v="36.35"/>
        <n v="42.29"/>
        <n v="18.34"/>
        <n v="31.31"/>
        <n v="24.5"/>
        <n v="13.63"/>
        <n v="8.92"/>
        <n v="31.17"/>
        <n v="28.71"/>
        <n v="49.26"/>
        <n v="10.82"/>
        <n v="33.24"/>
        <n v="27.77"/>
        <n v="6.44"/>
        <n v="17.59"/>
        <n v="9.58"/>
        <n v="40.76"/>
        <n v="17.649999999999999"/>
        <n v="7.26"/>
        <n v="25.35"/>
        <n v="10.32"/>
        <n v="16.600000000000001"/>
        <n v="48.14"/>
        <n v="37.950000000000003"/>
        <n v="42.84"/>
        <n v="38.01"/>
        <n v="9.4"/>
        <n v="31.24"/>
        <n v="30.63"/>
        <n v="46.07"/>
        <n v="44.22"/>
        <n v="42.94"/>
        <n v="17.87"/>
        <n v="6.05"/>
        <n v="19.16"/>
        <n v="24.24"/>
        <n v="7.89"/>
        <n v="17.77"/>
        <n v="11.99"/>
        <n v="31.64"/>
        <n v="15.53"/>
        <n v="8.64"/>
        <n v="6.49"/>
        <n v="13.76"/>
        <n v="12.89"/>
        <n v="42.44"/>
        <n v="29.01"/>
        <n v="40.479999999999997"/>
        <n v="5.38"/>
        <n v="7.74"/>
        <n v="27.22"/>
        <n v="38.85"/>
        <n v="30.57"/>
        <n v="40.54"/>
        <n v="25.16"/>
        <n v="17.18"/>
        <n v="18.66"/>
        <n v="46.5"/>
        <n v="43.13"/>
        <n v="14.28"/>
        <n v="25.94"/>
        <n v="7.93"/>
        <n v="18.010000000000002"/>
        <n v="24.53"/>
        <n v="17.07"/>
        <n v="18.440000000000001"/>
        <n v="11.88"/>
        <n v="37.92"/>
        <n v="26.52"/>
        <n v="42.42"/>
        <n v="35.520000000000003"/>
      </sharedItems>
    </cacheField>
    <cacheField name="Şikayet Durumu" numFmtId="0">
      <sharedItems containsBlank="1" count="3">
        <m/>
        <s v="Olumsuz"/>
        <s v="Olumlu"/>
      </sharedItems>
    </cacheField>
    <cacheField name="CSAT Puanı" numFmtId="0">
      <sharedItems containsSemiMixedTypes="0" containsString="0" containsNumber="1" containsInteger="1" minValue="1" maxValue="5"/>
    </cacheField>
    <cacheField name="Kalite Skoru" numFmtId="0">
      <sharedItems containsSemiMixedTypes="0" containsString="0" containsNumber="1" containsInteger="1" minValue="70" maxValue="100" count="31">
        <n v="91"/>
        <n v="74"/>
        <n v="90"/>
        <n v="80"/>
        <n v="93"/>
        <n v="70"/>
        <n v="71"/>
        <n v="100"/>
        <n v="77"/>
        <n v="78"/>
        <n v="99"/>
        <n v="92"/>
        <n v="76"/>
        <n v="81"/>
        <n v="82"/>
        <n v="89"/>
        <n v="95"/>
        <n v="87"/>
        <n v="98"/>
        <n v="85"/>
        <n v="72"/>
        <n v="86"/>
        <n v="88"/>
        <n v="79"/>
        <n v="97"/>
        <n v="73"/>
        <n v="84"/>
        <n v="75"/>
        <n v="94"/>
        <n v="83"/>
        <n v="96"/>
      </sharedItems>
    </cacheField>
    <cacheField name="KVKK/GDPR Uyum" numFmtId="0">
      <sharedItems/>
    </cacheField>
    <cacheField name="Tekrar İletişim" numFmtId="0">
      <sharedItems/>
    </cacheField>
    <cacheField name="Devamsızlı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x v="0"/>
    <x v="0"/>
    <x v="0"/>
    <x v="0"/>
    <x v="0"/>
    <x v="0"/>
    <x v="0"/>
    <m/>
    <m/>
    <n v="3"/>
    <n v="85"/>
    <s v="Hayır"/>
    <s v="Hayır"/>
    <s v="Hayır"/>
  </r>
  <r>
    <x v="1"/>
    <x v="1"/>
    <x v="1"/>
    <x v="1"/>
    <x v="1"/>
    <x v="1"/>
    <x v="1"/>
    <x v="1"/>
    <x v="1"/>
    <n v="12.63"/>
    <s v="Olumlu"/>
    <n v="3"/>
    <n v="91"/>
    <s v="Evet"/>
    <s v="Evet"/>
    <s v="Hayır"/>
  </r>
  <r>
    <x v="1"/>
    <x v="2"/>
    <x v="1"/>
    <x v="0"/>
    <x v="2"/>
    <x v="2"/>
    <x v="2"/>
    <x v="0"/>
    <x v="1"/>
    <n v="15.02"/>
    <s v="Olumlu"/>
    <n v="2"/>
    <n v="81"/>
    <s v="Evet"/>
    <s v="Hayır"/>
    <s v="Hayır"/>
  </r>
  <r>
    <x v="1"/>
    <x v="3"/>
    <x v="0"/>
    <x v="1"/>
    <x v="3"/>
    <x v="3"/>
    <x v="3"/>
    <x v="0"/>
    <x v="1"/>
    <n v="45.17"/>
    <s v="Olumsuz"/>
    <n v="5"/>
    <n v="94"/>
    <s v="Evet"/>
    <s v="Hayır"/>
    <s v="Evet"/>
  </r>
  <r>
    <x v="2"/>
    <x v="3"/>
    <x v="2"/>
    <x v="0"/>
    <x v="4"/>
    <x v="4"/>
    <x v="4"/>
    <x v="1"/>
    <x v="1"/>
    <n v="15"/>
    <s v="Olumsuz"/>
    <n v="5"/>
    <n v="100"/>
    <s v="Evet"/>
    <s v="Hayır"/>
    <s v="Hayır"/>
  </r>
  <r>
    <x v="3"/>
    <x v="3"/>
    <x v="2"/>
    <x v="2"/>
    <x v="5"/>
    <x v="5"/>
    <x v="5"/>
    <x v="1"/>
    <x v="0"/>
    <m/>
    <m/>
    <n v="3"/>
    <n v="91"/>
    <s v="Evet"/>
    <s v="Evet"/>
    <s v="Evet"/>
  </r>
  <r>
    <x v="4"/>
    <x v="0"/>
    <x v="2"/>
    <x v="1"/>
    <x v="6"/>
    <x v="6"/>
    <x v="6"/>
    <x v="1"/>
    <x v="0"/>
    <m/>
    <m/>
    <n v="1"/>
    <n v="89"/>
    <s v="Hayır"/>
    <s v="Hayır"/>
    <s v="Hayır"/>
  </r>
  <r>
    <x v="5"/>
    <x v="2"/>
    <x v="3"/>
    <x v="3"/>
    <x v="7"/>
    <x v="7"/>
    <x v="7"/>
    <x v="1"/>
    <x v="0"/>
    <m/>
    <m/>
    <n v="5"/>
    <n v="91"/>
    <s v="Hayır"/>
    <s v="Evet"/>
    <s v="Evet"/>
  </r>
  <r>
    <x v="6"/>
    <x v="3"/>
    <x v="2"/>
    <x v="2"/>
    <x v="8"/>
    <x v="8"/>
    <x v="8"/>
    <x v="1"/>
    <x v="0"/>
    <m/>
    <m/>
    <n v="2"/>
    <n v="83"/>
    <s v="Hayır"/>
    <s v="Hayır"/>
    <s v="Evet"/>
  </r>
  <r>
    <x v="5"/>
    <x v="4"/>
    <x v="2"/>
    <x v="4"/>
    <x v="9"/>
    <x v="9"/>
    <x v="9"/>
    <x v="1"/>
    <x v="1"/>
    <n v="20.87"/>
    <s v="Olumlu"/>
    <n v="2"/>
    <n v="96"/>
    <s v="Hayır"/>
    <s v="Hayır"/>
    <s v="Hayır"/>
  </r>
  <r>
    <x v="7"/>
    <x v="3"/>
    <x v="0"/>
    <x v="4"/>
    <x v="10"/>
    <x v="10"/>
    <x v="10"/>
    <x v="0"/>
    <x v="1"/>
    <n v="47.96"/>
    <s v="Olumsuz"/>
    <n v="2"/>
    <n v="85"/>
    <s v="Hayır"/>
    <s v="Hayır"/>
    <s v="Hayır"/>
  </r>
  <r>
    <x v="0"/>
    <x v="1"/>
    <x v="0"/>
    <x v="4"/>
    <x v="11"/>
    <x v="11"/>
    <x v="11"/>
    <x v="1"/>
    <x v="0"/>
    <m/>
    <m/>
    <n v="3"/>
    <n v="80"/>
    <s v="Evet"/>
    <s v="Evet"/>
    <s v="Hayır"/>
  </r>
  <r>
    <x v="8"/>
    <x v="2"/>
    <x v="3"/>
    <x v="0"/>
    <x v="12"/>
    <x v="12"/>
    <x v="6"/>
    <x v="1"/>
    <x v="1"/>
    <n v="41.01"/>
    <s v="Olumlu"/>
    <n v="1"/>
    <n v="85"/>
    <s v="Hayır"/>
    <s v="Hayır"/>
    <s v="Evet"/>
  </r>
  <r>
    <x v="9"/>
    <x v="1"/>
    <x v="0"/>
    <x v="4"/>
    <x v="13"/>
    <x v="13"/>
    <x v="12"/>
    <x v="1"/>
    <x v="1"/>
    <n v="6.59"/>
    <s v="Olumsuz"/>
    <n v="4"/>
    <n v="78"/>
    <s v="Hayır"/>
    <s v="Evet"/>
    <s v="Hayır"/>
  </r>
  <r>
    <x v="9"/>
    <x v="1"/>
    <x v="0"/>
    <x v="4"/>
    <x v="14"/>
    <x v="14"/>
    <x v="13"/>
    <x v="1"/>
    <x v="1"/>
    <n v="15.77"/>
    <s v="Olumlu"/>
    <n v="3"/>
    <n v="79"/>
    <s v="Evet"/>
    <s v="Evet"/>
    <s v="Hayır"/>
  </r>
  <r>
    <x v="10"/>
    <x v="0"/>
    <x v="2"/>
    <x v="3"/>
    <x v="15"/>
    <x v="15"/>
    <x v="14"/>
    <x v="0"/>
    <x v="1"/>
    <n v="14.99"/>
    <s v="Olumsuz"/>
    <n v="4"/>
    <n v="99"/>
    <s v="Evet"/>
    <s v="Evet"/>
    <s v="Hayır"/>
  </r>
  <r>
    <x v="7"/>
    <x v="1"/>
    <x v="0"/>
    <x v="1"/>
    <x v="16"/>
    <x v="16"/>
    <x v="15"/>
    <x v="1"/>
    <x v="0"/>
    <m/>
    <m/>
    <n v="1"/>
    <n v="96"/>
    <s v="Hayır"/>
    <s v="Hayır"/>
    <s v="Evet"/>
  </r>
  <r>
    <x v="11"/>
    <x v="1"/>
    <x v="1"/>
    <x v="3"/>
    <x v="17"/>
    <x v="17"/>
    <x v="16"/>
    <x v="1"/>
    <x v="1"/>
    <n v="47.56"/>
    <s v="Olumsuz"/>
    <n v="3"/>
    <n v="96"/>
    <s v="Hayır"/>
    <s v="Evet"/>
    <s v="Hayır"/>
  </r>
  <r>
    <x v="0"/>
    <x v="0"/>
    <x v="0"/>
    <x v="3"/>
    <x v="18"/>
    <x v="18"/>
    <x v="17"/>
    <x v="1"/>
    <x v="0"/>
    <m/>
    <m/>
    <n v="4"/>
    <n v="72"/>
    <s v="Evet"/>
    <s v="Evet"/>
    <s v="Hayır"/>
  </r>
  <r>
    <x v="12"/>
    <x v="1"/>
    <x v="1"/>
    <x v="2"/>
    <x v="19"/>
    <x v="19"/>
    <x v="18"/>
    <x v="0"/>
    <x v="0"/>
    <m/>
    <m/>
    <n v="2"/>
    <n v="100"/>
    <s v="Evet"/>
    <s v="Evet"/>
    <s v="Hayır"/>
  </r>
  <r>
    <x v="5"/>
    <x v="2"/>
    <x v="2"/>
    <x v="4"/>
    <x v="20"/>
    <x v="20"/>
    <x v="19"/>
    <x v="0"/>
    <x v="0"/>
    <m/>
    <m/>
    <n v="2"/>
    <n v="81"/>
    <s v="Evet"/>
    <s v="Hayır"/>
    <s v="Hayır"/>
  </r>
  <r>
    <x v="13"/>
    <x v="1"/>
    <x v="0"/>
    <x v="2"/>
    <x v="21"/>
    <x v="21"/>
    <x v="20"/>
    <x v="0"/>
    <x v="0"/>
    <m/>
    <m/>
    <n v="5"/>
    <n v="93"/>
    <s v="Hayır"/>
    <s v="Hayır"/>
    <s v="Evet"/>
  </r>
  <r>
    <x v="11"/>
    <x v="1"/>
    <x v="0"/>
    <x v="2"/>
    <x v="22"/>
    <x v="22"/>
    <x v="21"/>
    <x v="1"/>
    <x v="1"/>
    <n v="40.08"/>
    <s v="Olumlu"/>
    <n v="3"/>
    <n v="98"/>
    <s v="Hayır"/>
    <s v="Evet"/>
    <s v="Evet"/>
  </r>
  <r>
    <x v="12"/>
    <x v="0"/>
    <x v="3"/>
    <x v="4"/>
    <x v="23"/>
    <x v="23"/>
    <x v="22"/>
    <x v="0"/>
    <x v="0"/>
    <m/>
    <m/>
    <n v="2"/>
    <n v="83"/>
    <s v="Hayır"/>
    <s v="Evet"/>
    <s v="Evet"/>
  </r>
  <r>
    <x v="14"/>
    <x v="0"/>
    <x v="1"/>
    <x v="4"/>
    <x v="24"/>
    <x v="24"/>
    <x v="23"/>
    <x v="0"/>
    <x v="0"/>
    <m/>
    <m/>
    <n v="1"/>
    <n v="92"/>
    <s v="Evet"/>
    <s v="Evet"/>
    <s v="Evet"/>
  </r>
  <r>
    <x v="15"/>
    <x v="4"/>
    <x v="2"/>
    <x v="2"/>
    <x v="25"/>
    <x v="25"/>
    <x v="24"/>
    <x v="1"/>
    <x v="1"/>
    <n v="35.53"/>
    <s v="Olumsuz"/>
    <n v="5"/>
    <n v="94"/>
    <s v="Hayır"/>
    <s v="Hayır"/>
    <s v="Hayır"/>
  </r>
  <r>
    <x v="12"/>
    <x v="2"/>
    <x v="3"/>
    <x v="4"/>
    <x v="26"/>
    <x v="26"/>
    <x v="25"/>
    <x v="0"/>
    <x v="0"/>
    <m/>
    <m/>
    <n v="2"/>
    <n v="92"/>
    <s v="Evet"/>
    <s v="Evet"/>
    <s v="Hayır"/>
  </r>
  <r>
    <x v="16"/>
    <x v="4"/>
    <x v="3"/>
    <x v="2"/>
    <x v="27"/>
    <x v="27"/>
    <x v="26"/>
    <x v="0"/>
    <x v="1"/>
    <n v="30.21"/>
    <s v="Olumlu"/>
    <n v="5"/>
    <n v="85"/>
    <s v="Hayır"/>
    <s v="Hayır"/>
    <s v="Evet"/>
  </r>
  <r>
    <x v="14"/>
    <x v="4"/>
    <x v="2"/>
    <x v="4"/>
    <x v="28"/>
    <x v="28"/>
    <x v="27"/>
    <x v="0"/>
    <x v="0"/>
    <m/>
    <m/>
    <n v="3"/>
    <n v="94"/>
    <s v="Hayır"/>
    <s v="Evet"/>
    <s v="Evet"/>
  </r>
  <r>
    <x v="17"/>
    <x v="0"/>
    <x v="2"/>
    <x v="4"/>
    <x v="29"/>
    <x v="29"/>
    <x v="28"/>
    <x v="0"/>
    <x v="1"/>
    <n v="6.76"/>
    <s v="Olumsuz"/>
    <n v="3"/>
    <n v="94"/>
    <s v="Evet"/>
    <s v="Hayır"/>
    <s v="Hayır"/>
  </r>
  <r>
    <x v="17"/>
    <x v="1"/>
    <x v="0"/>
    <x v="4"/>
    <x v="30"/>
    <x v="30"/>
    <x v="29"/>
    <x v="1"/>
    <x v="0"/>
    <m/>
    <m/>
    <n v="2"/>
    <n v="94"/>
    <s v="Evet"/>
    <s v="Hayır"/>
    <s v="Hayır"/>
  </r>
  <r>
    <x v="18"/>
    <x v="0"/>
    <x v="0"/>
    <x v="1"/>
    <x v="31"/>
    <x v="31"/>
    <x v="30"/>
    <x v="0"/>
    <x v="0"/>
    <m/>
    <m/>
    <n v="3"/>
    <n v="89"/>
    <s v="Hayır"/>
    <s v="Evet"/>
    <s v="Evet"/>
  </r>
  <r>
    <x v="3"/>
    <x v="3"/>
    <x v="1"/>
    <x v="0"/>
    <x v="32"/>
    <x v="32"/>
    <x v="31"/>
    <x v="1"/>
    <x v="0"/>
    <m/>
    <m/>
    <n v="4"/>
    <n v="75"/>
    <s v="Hayır"/>
    <s v="Hayır"/>
    <s v="Hayır"/>
  </r>
  <r>
    <x v="19"/>
    <x v="4"/>
    <x v="0"/>
    <x v="2"/>
    <x v="33"/>
    <x v="33"/>
    <x v="32"/>
    <x v="1"/>
    <x v="1"/>
    <n v="23.99"/>
    <s v="Olumsuz"/>
    <n v="2"/>
    <n v="71"/>
    <s v="Evet"/>
    <s v="Hayır"/>
    <s v="Hayır"/>
  </r>
  <r>
    <x v="20"/>
    <x v="0"/>
    <x v="0"/>
    <x v="1"/>
    <x v="34"/>
    <x v="34"/>
    <x v="33"/>
    <x v="1"/>
    <x v="0"/>
    <m/>
    <m/>
    <n v="5"/>
    <n v="86"/>
    <s v="Evet"/>
    <s v="Evet"/>
    <s v="Hayır"/>
  </r>
  <r>
    <x v="3"/>
    <x v="4"/>
    <x v="1"/>
    <x v="3"/>
    <x v="35"/>
    <x v="35"/>
    <x v="34"/>
    <x v="0"/>
    <x v="1"/>
    <n v="11.44"/>
    <s v="Olumsuz"/>
    <n v="4"/>
    <n v="85"/>
    <s v="Evet"/>
    <s v="Evet"/>
    <s v="Hayır"/>
  </r>
  <r>
    <x v="21"/>
    <x v="3"/>
    <x v="1"/>
    <x v="0"/>
    <x v="36"/>
    <x v="36"/>
    <x v="35"/>
    <x v="0"/>
    <x v="1"/>
    <n v="9.66"/>
    <s v="Olumlu"/>
    <n v="1"/>
    <n v="92"/>
    <s v="Evet"/>
    <s v="Hayır"/>
    <s v="Hayır"/>
  </r>
  <r>
    <x v="10"/>
    <x v="3"/>
    <x v="3"/>
    <x v="2"/>
    <x v="37"/>
    <x v="37"/>
    <x v="36"/>
    <x v="0"/>
    <x v="0"/>
    <m/>
    <m/>
    <n v="1"/>
    <n v="90"/>
    <s v="Evet"/>
    <s v="Hayır"/>
    <s v="Hayır"/>
  </r>
  <r>
    <x v="8"/>
    <x v="0"/>
    <x v="0"/>
    <x v="2"/>
    <x v="38"/>
    <x v="38"/>
    <x v="37"/>
    <x v="0"/>
    <x v="1"/>
    <n v="20.67"/>
    <s v="Olumlu"/>
    <n v="4"/>
    <n v="95"/>
    <s v="Hayır"/>
    <s v="Evet"/>
    <s v="Evet"/>
  </r>
  <r>
    <x v="14"/>
    <x v="2"/>
    <x v="2"/>
    <x v="3"/>
    <x v="39"/>
    <x v="39"/>
    <x v="38"/>
    <x v="1"/>
    <x v="0"/>
    <m/>
    <m/>
    <n v="4"/>
    <n v="78"/>
    <s v="Evet"/>
    <s v="Hayır"/>
    <s v="Evet"/>
  </r>
  <r>
    <x v="2"/>
    <x v="4"/>
    <x v="3"/>
    <x v="2"/>
    <x v="40"/>
    <x v="40"/>
    <x v="39"/>
    <x v="1"/>
    <x v="1"/>
    <n v="43.14"/>
    <s v="Olumsuz"/>
    <n v="3"/>
    <n v="93"/>
    <s v="Evet"/>
    <s v="Evet"/>
    <s v="Evet"/>
  </r>
  <r>
    <x v="18"/>
    <x v="3"/>
    <x v="3"/>
    <x v="3"/>
    <x v="41"/>
    <x v="41"/>
    <x v="40"/>
    <x v="0"/>
    <x v="0"/>
    <m/>
    <m/>
    <n v="3"/>
    <n v="76"/>
    <s v="Evet"/>
    <s v="Hayır"/>
    <s v="Hayır"/>
  </r>
  <r>
    <x v="5"/>
    <x v="2"/>
    <x v="0"/>
    <x v="0"/>
    <x v="42"/>
    <x v="42"/>
    <x v="41"/>
    <x v="1"/>
    <x v="1"/>
    <n v="20.8"/>
    <s v="Olumlu"/>
    <n v="3"/>
    <n v="72"/>
    <s v="Evet"/>
    <s v="Hayır"/>
    <s v="Hayır"/>
  </r>
  <r>
    <x v="13"/>
    <x v="3"/>
    <x v="1"/>
    <x v="3"/>
    <x v="43"/>
    <x v="43"/>
    <x v="42"/>
    <x v="0"/>
    <x v="0"/>
    <m/>
    <m/>
    <n v="5"/>
    <n v="86"/>
    <s v="Evet"/>
    <s v="Hayır"/>
    <s v="Evet"/>
  </r>
  <r>
    <x v="15"/>
    <x v="4"/>
    <x v="0"/>
    <x v="4"/>
    <x v="44"/>
    <x v="44"/>
    <x v="43"/>
    <x v="1"/>
    <x v="0"/>
    <m/>
    <m/>
    <n v="3"/>
    <n v="99"/>
    <s v="Evet"/>
    <s v="Hayır"/>
    <s v="Hayır"/>
  </r>
  <r>
    <x v="1"/>
    <x v="4"/>
    <x v="1"/>
    <x v="1"/>
    <x v="45"/>
    <x v="45"/>
    <x v="44"/>
    <x v="0"/>
    <x v="1"/>
    <n v="8.4600000000000009"/>
    <s v="Olumlu"/>
    <n v="3"/>
    <n v="95"/>
    <s v="Hayır"/>
    <s v="Evet"/>
    <s v="Evet"/>
  </r>
  <r>
    <x v="15"/>
    <x v="2"/>
    <x v="2"/>
    <x v="3"/>
    <x v="46"/>
    <x v="46"/>
    <x v="45"/>
    <x v="1"/>
    <x v="0"/>
    <m/>
    <m/>
    <n v="2"/>
    <n v="84"/>
    <s v="Hayır"/>
    <s v="Hayır"/>
    <s v="Hayır"/>
  </r>
  <r>
    <x v="4"/>
    <x v="4"/>
    <x v="2"/>
    <x v="2"/>
    <x v="47"/>
    <x v="47"/>
    <x v="46"/>
    <x v="1"/>
    <x v="1"/>
    <n v="36.520000000000003"/>
    <s v="Olumlu"/>
    <n v="3"/>
    <n v="92"/>
    <s v="Evet"/>
    <s v="Hayır"/>
    <s v="Evet"/>
  </r>
  <r>
    <x v="2"/>
    <x v="4"/>
    <x v="2"/>
    <x v="4"/>
    <x v="48"/>
    <x v="48"/>
    <x v="47"/>
    <x v="0"/>
    <x v="1"/>
    <n v="35.89"/>
    <s v="Olumsuz"/>
    <n v="3"/>
    <n v="91"/>
    <s v="Evet"/>
    <s v="Hayır"/>
    <s v="Evet"/>
  </r>
  <r>
    <x v="15"/>
    <x v="3"/>
    <x v="2"/>
    <x v="1"/>
    <x v="49"/>
    <x v="49"/>
    <x v="48"/>
    <x v="1"/>
    <x v="1"/>
    <n v="36.229999999999997"/>
    <s v="Olumsuz"/>
    <n v="1"/>
    <n v="86"/>
    <s v="Hayır"/>
    <s v="Hayır"/>
    <s v="Evet"/>
  </r>
  <r>
    <x v="20"/>
    <x v="4"/>
    <x v="2"/>
    <x v="3"/>
    <x v="50"/>
    <x v="50"/>
    <x v="49"/>
    <x v="0"/>
    <x v="0"/>
    <m/>
    <m/>
    <n v="5"/>
    <n v="93"/>
    <s v="Hayır"/>
    <s v="Hayır"/>
    <s v="Evet"/>
  </r>
  <r>
    <x v="5"/>
    <x v="1"/>
    <x v="1"/>
    <x v="0"/>
    <x v="51"/>
    <x v="51"/>
    <x v="50"/>
    <x v="0"/>
    <x v="0"/>
    <m/>
    <m/>
    <n v="1"/>
    <n v="81"/>
    <s v="Hayır"/>
    <s v="Hayır"/>
    <s v="Hayır"/>
  </r>
  <r>
    <x v="19"/>
    <x v="4"/>
    <x v="2"/>
    <x v="2"/>
    <x v="52"/>
    <x v="52"/>
    <x v="51"/>
    <x v="1"/>
    <x v="1"/>
    <n v="47.51"/>
    <s v="Olumsuz"/>
    <n v="2"/>
    <n v="95"/>
    <s v="Evet"/>
    <s v="Hayır"/>
    <s v="Hayır"/>
  </r>
  <r>
    <x v="3"/>
    <x v="3"/>
    <x v="2"/>
    <x v="2"/>
    <x v="53"/>
    <x v="53"/>
    <x v="33"/>
    <x v="1"/>
    <x v="0"/>
    <m/>
    <m/>
    <n v="5"/>
    <n v="97"/>
    <s v="Evet"/>
    <s v="Hayır"/>
    <s v="Hayır"/>
  </r>
  <r>
    <x v="18"/>
    <x v="1"/>
    <x v="2"/>
    <x v="0"/>
    <x v="54"/>
    <x v="54"/>
    <x v="52"/>
    <x v="1"/>
    <x v="0"/>
    <m/>
    <m/>
    <n v="5"/>
    <n v="75"/>
    <s v="Evet"/>
    <s v="Hayır"/>
    <s v="Hayır"/>
  </r>
  <r>
    <x v="3"/>
    <x v="1"/>
    <x v="1"/>
    <x v="3"/>
    <x v="55"/>
    <x v="55"/>
    <x v="53"/>
    <x v="1"/>
    <x v="1"/>
    <n v="9.0500000000000007"/>
    <s v="Olumlu"/>
    <n v="4"/>
    <n v="81"/>
    <s v="Evet"/>
    <s v="Evet"/>
    <s v="Evet"/>
  </r>
  <r>
    <x v="22"/>
    <x v="4"/>
    <x v="3"/>
    <x v="3"/>
    <x v="56"/>
    <x v="46"/>
    <x v="54"/>
    <x v="1"/>
    <x v="0"/>
    <m/>
    <m/>
    <n v="1"/>
    <n v="77"/>
    <s v="Hayır"/>
    <s v="Hayır"/>
    <s v="Evet"/>
  </r>
  <r>
    <x v="13"/>
    <x v="0"/>
    <x v="1"/>
    <x v="0"/>
    <x v="57"/>
    <x v="56"/>
    <x v="55"/>
    <x v="0"/>
    <x v="1"/>
    <n v="16.45"/>
    <s v="Olumlu"/>
    <n v="5"/>
    <n v="90"/>
    <s v="Hayır"/>
    <s v="Evet"/>
    <s v="Hayır"/>
  </r>
  <r>
    <x v="12"/>
    <x v="2"/>
    <x v="1"/>
    <x v="3"/>
    <x v="58"/>
    <x v="57"/>
    <x v="56"/>
    <x v="0"/>
    <x v="1"/>
    <n v="33.24"/>
    <s v="Olumsuz"/>
    <n v="4"/>
    <n v="93"/>
    <s v="Evet"/>
    <s v="Evet"/>
    <s v="Evet"/>
  </r>
  <r>
    <x v="10"/>
    <x v="4"/>
    <x v="3"/>
    <x v="1"/>
    <x v="59"/>
    <x v="58"/>
    <x v="57"/>
    <x v="1"/>
    <x v="0"/>
    <m/>
    <m/>
    <n v="2"/>
    <n v="81"/>
    <s v="Hayır"/>
    <s v="Evet"/>
    <s v="Hayır"/>
  </r>
  <r>
    <x v="7"/>
    <x v="1"/>
    <x v="1"/>
    <x v="0"/>
    <x v="60"/>
    <x v="59"/>
    <x v="13"/>
    <x v="1"/>
    <x v="0"/>
    <m/>
    <m/>
    <n v="1"/>
    <n v="97"/>
    <s v="Hayır"/>
    <s v="Evet"/>
    <s v="Hayır"/>
  </r>
  <r>
    <x v="23"/>
    <x v="2"/>
    <x v="1"/>
    <x v="2"/>
    <x v="61"/>
    <x v="60"/>
    <x v="58"/>
    <x v="0"/>
    <x v="1"/>
    <n v="43.13"/>
    <s v="Olumsuz"/>
    <n v="4"/>
    <n v="84"/>
    <s v="Evet"/>
    <s v="Evet"/>
    <s v="Evet"/>
  </r>
  <r>
    <x v="24"/>
    <x v="1"/>
    <x v="2"/>
    <x v="0"/>
    <x v="62"/>
    <x v="61"/>
    <x v="59"/>
    <x v="1"/>
    <x v="1"/>
    <n v="11.24"/>
    <s v="Olumlu"/>
    <n v="1"/>
    <n v="79"/>
    <s v="Evet"/>
    <s v="Hayır"/>
    <s v="Evet"/>
  </r>
  <r>
    <x v="15"/>
    <x v="4"/>
    <x v="1"/>
    <x v="0"/>
    <x v="63"/>
    <x v="62"/>
    <x v="60"/>
    <x v="0"/>
    <x v="0"/>
    <m/>
    <m/>
    <n v="1"/>
    <n v="90"/>
    <s v="Hayır"/>
    <s v="Hayır"/>
    <s v="Hayır"/>
  </r>
  <r>
    <x v="10"/>
    <x v="4"/>
    <x v="3"/>
    <x v="2"/>
    <x v="64"/>
    <x v="63"/>
    <x v="61"/>
    <x v="1"/>
    <x v="0"/>
    <m/>
    <m/>
    <n v="1"/>
    <n v="74"/>
    <s v="Evet"/>
    <s v="Evet"/>
    <s v="Evet"/>
  </r>
  <r>
    <x v="0"/>
    <x v="2"/>
    <x v="2"/>
    <x v="2"/>
    <x v="65"/>
    <x v="64"/>
    <x v="62"/>
    <x v="1"/>
    <x v="0"/>
    <m/>
    <m/>
    <n v="4"/>
    <n v="100"/>
    <s v="Hayır"/>
    <s v="Hayır"/>
    <s v="Hayır"/>
  </r>
  <r>
    <x v="18"/>
    <x v="2"/>
    <x v="0"/>
    <x v="3"/>
    <x v="66"/>
    <x v="65"/>
    <x v="63"/>
    <x v="1"/>
    <x v="1"/>
    <n v="38.340000000000003"/>
    <s v="Olumsuz"/>
    <n v="5"/>
    <n v="76"/>
    <s v="Evet"/>
    <s v="Evet"/>
    <s v="Evet"/>
  </r>
  <r>
    <x v="16"/>
    <x v="0"/>
    <x v="0"/>
    <x v="0"/>
    <x v="67"/>
    <x v="66"/>
    <x v="64"/>
    <x v="1"/>
    <x v="1"/>
    <n v="29.75"/>
    <s v="Olumlu"/>
    <n v="1"/>
    <n v="82"/>
    <s v="Evet"/>
    <s v="Hayır"/>
    <s v="Hayır"/>
  </r>
  <r>
    <x v="16"/>
    <x v="4"/>
    <x v="3"/>
    <x v="3"/>
    <x v="68"/>
    <x v="67"/>
    <x v="65"/>
    <x v="0"/>
    <x v="1"/>
    <n v="5.54"/>
    <s v="Olumsuz"/>
    <n v="5"/>
    <n v="91"/>
    <s v="Evet"/>
    <s v="Hayır"/>
    <s v="Hayır"/>
  </r>
  <r>
    <x v="1"/>
    <x v="1"/>
    <x v="3"/>
    <x v="1"/>
    <x v="69"/>
    <x v="68"/>
    <x v="66"/>
    <x v="1"/>
    <x v="1"/>
    <n v="27.41"/>
    <s v="Olumlu"/>
    <n v="5"/>
    <n v="70"/>
    <s v="Hayır"/>
    <s v="Hayır"/>
    <s v="Evet"/>
  </r>
  <r>
    <x v="11"/>
    <x v="4"/>
    <x v="1"/>
    <x v="3"/>
    <x v="70"/>
    <x v="69"/>
    <x v="67"/>
    <x v="0"/>
    <x v="0"/>
    <m/>
    <m/>
    <n v="3"/>
    <n v="79"/>
    <s v="Hayır"/>
    <s v="Evet"/>
    <s v="Hayır"/>
  </r>
  <r>
    <x v="19"/>
    <x v="0"/>
    <x v="0"/>
    <x v="3"/>
    <x v="71"/>
    <x v="70"/>
    <x v="68"/>
    <x v="0"/>
    <x v="0"/>
    <m/>
    <m/>
    <n v="4"/>
    <n v="92"/>
    <s v="Evet"/>
    <s v="Evet"/>
    <s v="Hayır"/>
  </r>
  <r>
    <x v="23"/>
    <x v="0"/>
    <x v="0"/>
    <x v="4"/>
    <x v="72"/>
    <x v="71"/>
    <x v="11"/>
    <x v="1"/>
    <x v="0"/>
    <m/>
    <m/>
    <n v="5"/>
    <n v="95"/>
    <s v="Evet"/>
    <s v="Hayır"/>
    <s v="Evet"/>
  </r>
  <r>
    <x v="8"/>
    <x v="4"/>
    <x v="3"/>
    <x v="3"/>
    <x v="73"/>
    <x v="72"/>
    <x v="69"/>
    <x v="1"/>
    <x v="1"/>
    <n v="21.22"/>
    <s v="Olumsuz"/>
    <n v="1"/>
    <n v="90"/>
    <s v="Evet"/>
    <s v="Evet"/>
    <s v="Hayır"/>
  </r>
  <r>
    <x v="10"/>
    <x v="2"/>
    <x v="0"/>
    <x v="1"/>
    <x v="74"/>
    <x v="73"/>
    <x v="48"/>
    <x v="1"/>
    <x v="0"/>
    <m/>
    <m/>
    <n v="1"/>
    <n v="84"/>
    <s v="Evet"/>
    <s v="Hayır"/>
    <s v="Hayır"/>
  </r>
  <r>
    <x v="16"/>
    <x v="2"/>
    <x v="3"/>
    <x v="4"/>
    <x v="75"/>
    <x v="74"/>
    <x v="64"/>
    <x v="0"/>
    <x v="1"/>
    <n v="37.950000000000003"/>
    <s v="Olumlu"/>
    <n v="3"/>
    <n v="90"/>
    <s v="Hayır"/>
    <s v="Evet"/>
    <s v="Hayır"/>
  </r>
  <r>
    <x v="19"/>
    <x v="0"/>
    <x v="0"/>
    <x v="2"/>
    <x v="76"/>
    <x v="67"/>
    <x v="70"/>
    <x v="1"/>
    <x v="1"/>
    <n v="18.34"/>
    <s v="Olumsuz"/>
    <n v="3"/>
    <n v="76"/>
    <s v="Evet"/>
    <s v="Evet"/>
    <s v="Evet"/>
  </r>
  <r>
    <x v="7"/>
    <x v="4"/>
    <x v="0"/>
    <x v="2"/>
    <x v="77"/>
    <x v="75"/>
    <x v="71"/>
    <x v="0"/>
    <x v="0"/>
    <m/>
    <m/>
    <n v="4"/>
    <n v="88"/>
    <s v="Evet"/>
    <s v="Hayır"/>
    <s v="Hayır"/>
  </r>
  <r>
    <x v="15"/>
    <x v="3"/>
    <x v="0"/>
    <x v="2"/>
    <x v="78"/>
    <x v="76"/>
    <x v="72"/>
    <x v="0"/>
    <x v="1"/>
    <n v="31.31"/>
    <s v="Olumsuz"/>
    <n v="3"/>
    <n v="89"/>
    <s v="Evet"/>
    <s v="Evet"/>
    <s v="Evet"/>
  </r>
  <r>
    <x v="8"/>
    <x v="3"/>
    <x v="0"/>
    <x v="4"/>
    <x v="79"/>
    <x v="77"/>
    <x v="73"/>
    <x v="0"/>
    <x v="1"/>
    <n v="24.5"/>
    <s v="Olumlu"/>
    <n v="1"/>
    <n v="99"/>
    <s v="Evet"/>
    <s v="Hayır"/>
    <s v="Evet"/>
  </r>
  <r>
    <x v="7"/>
    <x v="4"/>
    <x v="2"/>
    <x v="0"/>
    <x v="80"/>
    <x v="78"/>
    <x v="74"/>
    <x v="0"/>
    <x v="0"/>
    <m/>
    <m/>
    <n v="3"/>
    <n v="83"/>
    <s v="Hayır"/>
    <s v="Evet"/>
    <s v="Evet"/>
  </r>
  <r>
    <x v="0"/>
    <x v="2"/>
    <x v="3"/>
    <x v="3"/>
    <x v="81"/>
    <x v="79"/>
    <x v="75"/>
    <x v="0"/>
    <x v="1"/>
    <n v="5.38"/>
    <s v="Olumsuz"/>
    <n v="5"/>
    <n v="89"/>
    <s v="Evet"/>
    <s v="Hayır"/>
    <s v="Evet"/>
  </r>
  <r>
    <x v="20"/>
    <x v="2"/>
    <x v="2"/>
    <x v="2"/>
    <x v="82"/>
    <x v="80"/>
    <x v="76"/>
    <x v="0"/>
    <x v="0"/>
    <m/>
    <m/>
    <n v="1"/>
    <n v="77"/>
    <s v="Evet"/>
    <s v="Evet"/>
    <s v="Hayır"/>
  </r>
  <r>
    <x v="24"/>
    <x v="2"/>
    <x v="0"/>
    <x v="4"/>
    <x v="83"/>
    <x v="81"/>
    <x v="77"/>
    <x v="1"/>
    <x v="1"/>
    <n v="10.32"/>
    <s v="Olumlu"/>
    <n v="3"/>
    <n v="83"/>
    <s v="Hayır"/>
    <s v="Hayır"/>
    <s v="Hayır"/>
  </r>
  <r>
    <x v="19"/>
    <x v="0"/>
    <x v="1"/>
    <x v="0"/>
    <x v="84"/>
    <x v="82"/>
    <x v="78"/>
    <x v="0"/>
    <x v="0"/>
    <m/>
    <m/>
    <n v="1"/>
    <n v="82"/>
    <s v="Evet"/>
    <s v="Evet"/>
    <s v="Evet"/>
  </r>
  <r>
    <x v="10"/>
    <x v="0"/>
    <x v="2"/>
    <x v="1"/>
    <x v="85"/>
    <x v="21"/>
    <x v="79"/>
    <x v="0"/>
    <x v="0"/>
    <m/>
    <m/>
    <n v="5"/>
    <n v="82"/>
    <s v="Hayır"/>
    <s v="Hayır"/>
    <s v="Hayır"/>
  </r>
  <r>
    <x v="21"/>
    <x v="1"/>
    <x v="2"/>
    <x v="2"/>
    <x v="86"/>
    <x v="83"/>
    <x v="80"/>
    <x v="0"/>
    <x v="1"/>
    <n v="31.17"/>
    <s v="Olumsuz"/>
    <n v="1"/>
    <n v="77"/>
    <s v="Evet"/>
    <s v="Evet"/>
    <s v="Evet"/>
  </r>
  <r>
    <x v="18"/>
    <x v="2"/>
    <x v="3"/>
    <x v="3"/>
    <x v="87"/>
    <x v="84"/>
    <x v="81"/>
    <x v="0"/>
    <x v="0"/>
    <m/>
    <m/>
    <n v="3"/>
    <n v="90"/>
    <s v="Hayır"/>
    <s v="Hayır"/>
    <s v="Evet"/>
  </r>
  <r>
    <x v="3"/>
    <x v="0"/>
    <x v="1"/>
    <x v="3"/>
    <x v="88"/>
    <x v="85"/>
    <x v="82"/>
    <x v="1"/>
    <x v="1"/>
    <n v="28.71"/>
    <s v="Olumsuz"/>
    <n v="1"/>
    <n v="95"/>
    <s v="Hayır"/>
    <s v="Evet"/>
    <s v="Evet"/>
  </r>
  <r>
    <x v="14"/>
    <x v="2"/>
    <x v="1"/>
    <x v="1"/>
    <x v="89"/>
    <x v="86"/>
    <x v="83"/>
    <x v="1"/>
    <x v="0"/>
    <m/>
    <m/>
    <n v="2"/>
    <n v="70"/>
    <s v="Evet"/>
    <s v="Evet"/>
    <s v="Hayır"/>
  </r>
  <r>
    <x v="13"/>
    <x v="1"/>
    <x v="2"/>
    <x v="4"/>
    <x v="90"/>
    <x v="87"/>
    <x v="84"/>
    <x v="1"/>
    <x v="0"/>
    <m/>
    <m/>
    <n v="2"/>
    <n v="80"/>
    <s v="Evet"/>
    <s v="Evet"/>
    <s v="Hayır"/>
  </r>
  <r>
    <x v="25"/>
    <x v="1"/>
    <x v="2"/>
    <x v="1"/>
    <x v="91"/>
    <x v="88"/>
    <x v="85"/>
    <x v="0"/>
    <x v="0"/>
    <m/>
    <m/>
    <n v="3"/>
    <n v="72"/>
    <s v="Hayır"/>
    <s v="Hayır"/>
    <s v="Hayır"/>
  </r>
  <r>
    <x v="13"/>
    <x v="4"/>
    <x v="0"/>
    <x v="4"/>
    <x v="92"/>
    <x v="89"/>
    <x v="86"/>
    <x v="0"/>
    <x v="0"/>
    <m/>
    <m/>
    <n v="5"/>
    <n v="93"/>
    <s v="Hayır"/>
    <s v="Hayır"/>
    <s v="Hayır"/>
  </r>
  <r>
    <x v="13"/>
    <x v="3"/>
    <x v="3"/>
    <x v="0"/>
    <x v="93"/>
    <x v="90"/>
    <x v="87"/>
    <x v="0"/>
    <x v="1"/>
    <n v="49.26"/>
    <s v="Olumsuz"/>
    <n v="4"/>
    <n v="84"/>
    <s v="Evet"/>
    <s v="Evet"/>
    <s v="Evet"/>
  </r>
  <r>
    <x v="8"/>
    <x v="1"/>
    <x v="2"/>
    <x v="3"/>
    <x v="94"/>
    <x v="91"/>
    <x v="88"/>
    <x v="1"/>
    <x v="0"/>
    <m/>
    <m/>
    <n v="2"/>
    <n v="79"/>
    <s v="Evet"/>
    <s v="Evet"/>
    <s v="Hayır"/>
  </r>
  <r>
    <x v="19"/>
    <x v="1"/>
    <x v="2"/>
    <x v="4"/>
    <x v="95"/>
    <x v="92"/>
    <x v="89"/>
    <x v="0"/>
    <x v="1"/>
    <n v="10.82"/>
    <s v="Olumsuz"/>
    <n v="4"/>
    <n v="91"/>
    <s v="Hayır"/>
    <s v="Evet"/>
    <s v="Evet"/>
  </r>
  <r>
    <x v="4"/>
    <x v="0"/>
    <x v="2"/>
    <x v="0"/>
    <x v="96"/>
    <x v="93"/>
    <x v="90"/>
    <x v="1"/>
    <x v="0"/>
    <m/>
    <m/>
    <n v="3"/>
    <n v="76"/>
    <s v="Hayır"/>
    <s v="Evet"/>
    <s v="Hayır"/>
  </r>
  <r>
    <x v="9"/>
    <x v="2"/>
    <x v="2"/>
    <x v="2"/>
    <x v="97"/>
    <x v="94"/>
    <x v="91"/>
    <x v="1"/>
    <x v="1"/>
    <n v="42.29"/>
    <s v="Olumlu"/>
    <n v="2"/>
    <n v="94"/>
    <s v="Hayır"/>
    <s v="Evet"/>
    <s v="Hayı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s v="Pazaryeri"/>
    <s v="Ürün Bilgisi"/>
    <n v="6.43"/>
    <n v="9.1300000000000008"/>
    <n v="-2.7000000000000011"/>
  </r>
  <r>
    <x v="0"/>
    <s v="Sosyal Medya"/>
    <s v="Kampanya"/>
    <n v="9.85"/>
    <n v="3.46"/>
    <n v="6.39"/>
  </r>
  <r>
    <x v="0"/>
    <s v="WhatsApp"/>
    <s v="İade"/>
    <n v="10.43"/>
    <n v="3.22"/>
    <n v="7.2099999999999991"/>
  </r>
  <r>
    <x v="1"/>
    <s v="Sosyal Medya"/>
    <s v="Kampanya"/>
    <n v="12.47"/>
    <n v="2.4"/>
    <n v="10.07"/>
  </r>
  <r>
    <x v="2"/>
    <s v="Çağrı Merkezi"/>
    <s v="İade"/>
    <n v="4.55"/>
    <n v="5.68"/>
    <n v="-1.1299999999999999"/>
  </r>
  <r>
    <x v="3"/>
    <s v="Çağrı Merkezi"/>
    <s v="İade"/>
    <n v="11.69"/>
    <n v="2.42"/>
    <n v="9.27"/>
  </r>
  <r>
    <x v="3"/>
    <s v="Sosyal Medya"/>
    <s v="Stok Durumu"/>
    <n v="4.71"/>
    <n v="5.34"/>
    <n v="-0.62999999999999989"/>
  </r>
  <r>
    <x v="4"/>
    <s v="WhatsApp"/>
    <s v="Stok Durumu"/>
    <n v="14.25"/>
    <n v="7.29"/>
    <n v="6.96"/>
  </r>
  <r>
    <x v="2"/>
    <s v="Sosyal Medya"/>
    <s v="Stok Durumu"/>
    <n v="8.14"/>
    <n v="4.28"/>
    <n v="3.8600000000000003"/>
  </r>
  <r>
    <x v="4"/>
    <s v="Pazaryeri"/>
    <s v="Kampanya"/>
    <n v="7.92"/>
    <n v="1.83"/>
    <n v="6.09"/>
  </r>
  <r>
    <x v="0"/>
    <s v="Pazaryeri"/>
    <s v="İade"/>
    <n v="3.15"/>
    <n v="6.99"/>
    <n v="-3.8400000000000003"/>
  </r>
  <r>
    <x v="3"/>
    <s v="WhatsApp"/>
    <s v="Kargo"/>
    <n v="8.66"/>
    <n v="2.83"/>
    <n v="5.83"/>
  </r>
  <r>
    <x v="4"/>
    <s v="WhatsApp"/>
    <s v="Kampanya"/>
    <n v="11.26"/>
    <n v="6.92"/>
    <n v="4.34"/>
  </r>
  <r>
    <x v="1"/>
    <s v="Pazaryeri"/>
    <s v="Ürün Bilgisi"/>
    <n v="4.22"/>
    <n v="4.79"/>
    <n v="-0.57000000000000028"/>
  </r>
  <r>
    <x v="2"/>
    <s v="Sosyal Medya"/>
    <s v="Ürün Bilgisi"/>
    <n v="3.22"/>
    <n v="8.5399999999999991"/>
    <n v="-5.3199999999999985"/>
  </r>
  <r>
    <x v="0"/>
    <s v="Pazaryeri"/>
    <s v="Kampanya"/>
    <n v="6.18"/>
    <n v="5.59"/>
    <n v="0.58999999999999986"/>
  </r>
  <r>
    <x v="0"/>
    <s v="Çağrı Merkezi"/>
    <s v="Kargo"/>
    <n v="8.0399999999999991"/>
    <n v="2.16"/>
    <n v="5.879999999999999"/>
  </r>
  <r>
    <x v="3"/>
    <s v="Çağrı Merkezi"/>
    <s v="Ürün Bilgisi"/>
    <n v="4.83"/>
    <n v="9.2799999999999994"/>
    <n v="-4.4499999999999993"/>
  </r>
  <r>
    <x v="4"/>
    <s v="WhatsApp"/>
    <s v="Ürün Bilgisi"/>
    <n v="9.7100000000000009"/>
    <n v="5.21"/>
    <n v="4.5000000000000009"/>
  </r>
  <r>
    <x v="4"/>
    <s v="WhatsApp"/>
    <s v="Kargo"/>
    <n v="5.49"/>
    <n v="8.01"/>
    <n v="-2.5199999999999996"/>
  </r>
  <r>
    <x v="1"/>
    <s v="WhatsApp"/>
    <s v="İade"/>
    <n v="6.84"/>
    <n v="5.55"/>
    <n v="1.29"/>
  </r>
  <r>
    <x v="1"/>
    <s v="Sosyal Medya"/>
    <s v="Ürün Bilgisi"/>
    <n v="6.29"/>
    <n v="6.83"/>
    <n v="-0.54"/>
  </r>
  <r>
    <x v="2"/>
    <s v="WhatsApp"/>
    <s v="Stok Durumu"/>
    <n v="7.64"/>
    <n v="9.2799999999999994"/>
    <n v="-1.6399999999999997"/>
  </r>
  <r>
    <x v="3"/>
    <s v="Çağrı Merkezi"/>
    <s v="İade"/>
    <n v="7.16"/>
    <n v="4.28"/>
    <n v="2.88"/>
  </r>
  <r>
    <x v="1"/>
    <s v="Çağrı Merkezi"/>
    <s v="Kampanya"/>
    <n v="4.87"/>
    <n v="8.41"/>
    <n v="-3.54"/>
  </r>
  <r>
    <x v="0"/>
    <s v="Çağrı Merkezi"/>
    <s v="İade"/>
    <n v="10.78"/>
    <n v="3.67"/>
    <n v="7.1099999999999994"/>
  </r>
  <r>
    <x v="4"/>
    <s v="WhatsApp"/>
    <s v="Stok Durumu"/>
    <n v="10.25"/>
    <n v="9.49"/>
    <n v="0.75999999999999979"/>
  </r>
  <r>
    <x v="1"/>
    <s v="Çağrı Merkezi"/>
    <s v="Stok Durumu"/>
    <n v="11.19"/>
    <n v="9.17"/>
    <n v="2.0199999999999996"/>
  </r>
  <r>
    <x v="2"/>
    <s v="Çağrı Merkezi"/>
    <s v="Stok Durumu"/>
    <n v="4.53"/>
    <n v="3.35"/>
    <n v="1.1800000000000002"/>
  </r>
  <r>
    <x v="2"/>
    <s v="Pazaryeri"/>
    <s v="Stok Durumu"/>
    <n v="3.01"/>
    <n v="5.26"/>
    <n v="-2.25"/>
  </r>
  <r>
    <x v="2"/>
    <s v="WhatsApp"/>
    <s v="Stok Durumu"/>
    <n v="8.49"/>
    <n v="3.22"/>
    <n v="5.27"/>
  </r>
  <r>
    <x v="4"/>
    <s v="Sosyal Medya"/>
    <s v="Ürün Bilgisi"/>
    <n v="8.1300000000000008"/>
    <n v="4.75"/>
    <n v="3.3800000000000008"/>
  </r>
  <r>
    <x v="4"/>
    <s v="WhatsApp"/>
    <s v="Kargo"/>
    <n v="10.5"/>
    <n v="0.94"/>
    <n v="9.56"/>
  </r>
  <r>
    <x v="1"/>
    <s v="Çağrı Merkezi"/>
    <s v="Ürün Bilgisi"/>
    <n v="10.119999999999999"/>
    <n v="2.2999999999999998"/>
    <n v="7.8199999999999994"/>
  </r>
  <r>
    <x v="0"/>
    <s v="WhatsApp"/>
    <s v="Ürün Bilgisi"/>
    <n v="8.81"/>
    <n v="7.61"/>
    <n v="1.2000000000000002"/>
  </r>
  <r>
    <x v="0"/>
    <s v="Pazaryeri"/>
    <s v="Ürün Bilgisi"/>
    <n v="7.92"/>
    <n v="4.3"/>
    <n v="3.62"/>
  </r>
  <r>
    <x v="3"/>
    <s v="WhatsApp"/>
    <s v="Stok Durumu"/>
    <n v="9.18"/>
    <n v="3.8"/>
    <n v="5.38"/>
  </r>
  <r>
    <x v="4"/>
    <s v="Pazaryeri"/>
    <s v="Ürün Bilgisi"/>
    <n v="5.0599999999999996"/>
    <n v="2.13"/>
    <n v="2.9299999999999997"/>
  </r>
  <r>
    <x v="2"/>
    <s v="Sosyal Medya"/>
    <s v="İade"/>
    <n v="5.56"/>
    <n v="8.23"/>
    <n v="-2.6700000000000008"/>
  </r>
  <r>
    <x v="0"/>
    <s v="Pazaryeri"/>
    <s v="Ürün Bilgisi"/>
    <n v="6.31"/>
    <n v="9.56"/>
    <n v="-3.2500000000000009"/>
  </r>
  <r>
    <x v="3"/>
    <s v="Çağrı Merkezi"/>
    <s v="Kampanya"/>
    <n v="4.2"/>
    <n v="2.46"/>
    <n v="1.7400000000000002"/>
  </r>
  <r>
    <x v="3"/>
    <s v="Sosyal Medya"/>
    <s v="Ürün Bilgisi"/>
    <n v="11.14"/>
    <n v="2.7"/>
    <n v="8.4400000000000013"/>
  </r>
  <r>
    <x v="4"/>
    <s v="Sosyal Medya"/>
    <s v="Kampanya"/>
    <n v="7.26"/>
    <n v="6.65"/>
    <n v="0.60999999999999943"/>
  </r>
  <r>
    <x v="2"/>
    <s v="Pazaryeri"/>
    <s v="İade"/>
    <n v="10.07"/>
    <n v="5.92"/>
    <n v="4.1500000000000004"/>
  </r>
  <r>
    <x v="1"/>
    <s v="Pazaryeri"/>
    <s v="Ürün Bilgisi"/>
    <n v="7.05"/>
    <n v="4.29"/>
    <n v="2.76"/>
  </r>
  <r>
    <x v="2"/>
    <s v="Çağrı Merkezi"/>
    <s v="Stok Durumu"/>
    <n v="4.26"/>
    <n v="2.39"/>
    <n v="1.8699999999999997"/>
  </r>
  <r>
    <x v="1"/>
    <s v="Çağrı Merkezi"/>
    <s v="Ürün Bilgisi"/>
    <n v="6.3"/>
    <n v="7.6"/>
    <n v="-1.2999999999999998"/>
  </r>
  <r>
    <x v="2"/>
    <s v="Çağrı Merkezi"/>
    <s v="Ürün Bilgisi"/>
    <n v="13.58"/>
    <n v="3.51"/>
    <n v="10.07"/>
  </r>
  <r>
    <x v="2"/>
    <s v="WhatsApp"/>
    <s v="Kargo"/>
    <n v="5.33"/>
    <n v="5.27"/>
    <n v="6.0000000000000497E-2"/>
  </r>
  <r>
    <x v="0"/>
    <s v="Pazaryeri"/>
    <s v="Ürün Bilgisi"/>
    <n v="4.21"/>
    <n v="3.07"/>
    <n v="1.1400000000000001"/>
  </r>
  <r>
    <x v="3"/>
    <s v="Sosyal Medya"/>
    <s v="Kargo"/>
    <n v="14.72"/>
    <n v="2.8"/>
    <n v="11.920000000000002"/>
  </r>
  <r>
    <x v="4"/>
    <s v="Pazaryeri"/>
    <s v="Stok Durumu"/>
    <n v="9.36"/>
    <n v="6.7"/>
    <n v="2.6599999999999993"/>
  </r>
  <r>
    <x v="2"/>
    <s v="WhatsApp"/>
    <s v="İade"/>
    <n v="8.26"/>
    <n v="7.45"/>
    <n v="0.80999999999999961"/>
  </r>
  <r>
    <x v="0"/>
    <s v="Sosyal Medya"/>
    <s v="Ürün Bilgisi"/>
    <n v="8.56"/>
    <n v="5.12"/>
    <n v="3.4400000000000004"/>
  </r>
  <r>
    <x v="0"/>
    <s v="Çağrı Merkezi"/>
    <s v="Stok Durumu"/>
    <n v="3.47"/>
    <n v="4.43"/>
    <n v="-0.95999999999999952"/>
  </r>
  <r>
    <x v="3"/>
    <s v="Çağrı Merkezi"/>
    <s v="Kampanya"/>
    <n v="3.35"/>
    <n v="6.94"/>
    <n v="-3.5900000000000003"/>
  </r>
  <r>
    <x v="1"/>
    <s v="Sosyal Medya"/>
    <s v="Kampanya"/>
    <n v="10.199999999999999"/>
    <n v="6.88"/>
    <n v="3.3199999999999994"/>
  </r>
  <r>
    <x v="3"/>
    <s v="Çağrı Merkezi"/>
    <s v="Stok Durumu"/>
    <n v="4.4400000000000004"/>
    <n v="6.83"/>
    <n v="-2.3899999999999997"/>
  </r>
  <r>
    <x v="1"/>
    <s v="Çağrı Merkezi"/>
    <s v="Ürün Bilgisi"/>
    <n v="8.52"/>
    <n v="2.62"/>
    <n v="5.8999999999999995"/>
  </r>
  <r>
    <x v="2"/>
    <s v="Çağrı Merkezi"/>
    <s v="Stok Durumu"/>
    <n v="13.29"/>
    <n v="8.26"/>
    <n v="5.0299999999999994"/>
  </r>
  <r>
    <x v="4"/>
    <s v="WhatsApp"/>
    <s v="Kampanya"/>
    <n v="4.66"/>
    <n v="6.47"/>
    <n v="-1.8099999999999996"/>
  </r>
  <r>
    <x v="3"/>
    <s v="Çağrı Merkezi"/>
    <s v="Ürün Bilgisi"/>
    <n v="5.75"/>
    <n v="8.42"/>
    <n v="-2.67"/>
  </r>
  <r>
    <x v="4"/>
    <s v="Sosyal Medya"/>
    <s v="Kargo"/>
    <n v="7.53"/>
    <n v="8.5"/>
    <n v="-0.96999999999999975"/>
  </r>
  <r>
    <x v="4"/>
    <s v="Çağrı Merkezi"/>
    <s v="İade"/>
    <n v="3.19"/>
    <n v="8.24"/>
    <n v="-5.0500000000000007"/>
  </r>
  <r>
    <x v="4"/>
    <s v="Sosyal Medya"/>
    <s v="Kargo"/>
    <n v="11.52"/>
    <n v="8.6199999999999992"/>
    <n v="2.9000000000000004"/>
  </r>
  <r>
    <x v="1"/>
    <s v="Çağrı Merkezi"/>
    <s v="Ürün Bilgisi"/>
    <n v="14.57"/>
    <n v="3.4"/>
    <n v="11.17"/>
  </r>
  <r>
    <x v="2"/>
    <s v="Çağrı Merkezi"/>
    <s v="Ürün Bilgisi"/>
    <n v="10.7"/>
    <n v="3.57"/>
    <n v="7.129999999999999"/>
  </r>
  <r>
    <x v="3"/>
    <s v="WhatsApp"/>
    <s v="Kampanya"/>
    <n v="12.55"/>
    <n v="5.66"/>
    <n v="6.8900000000000006"/>
  </r>
  <r>
    <x v="1"/>
    <s v="WhatsApp"/>
    <s v="Kampanya"/>
    <n v="4.71"/>
    <n v="8.8000000000000007"/>
    <n v="-4.0900000000000007"/>
  </r>
  <r>
    <x v="1"/>
    <s v="Çağrı Merkezi"/>
    <s v="Ürün Bilgisi"/>
    <n v="8.77"/>
    <n v="7.38"/>
    <n v="1.3899999999999997"/>
  </r>
  <r>
    <x v="1"/>
    <s v="WhatsApp"/>
    <s v="Kampanya"/>
    <n v="13.5"/>
    <n v="2.63"/>
    <n v="10.870000000000001"/>
  </r>
  <r>
    <x v="1"/>
    <s v="Sosyal Medya"/>
    <s v="Stok Durumu"/>
    <n v="11.27"/>
    <n v="9.91"/>
    <n v="1.3599999999999994"/>
  </r>
  <r>
    <x v="0"/>
    <s v="Sosyal Medya"/>
    <s v="Kampanya"/>
    <n v="14.98"/>
    <n v="7.67"/>
    <n v="7.3100000000000005"/>
  </r>
  <r>
    <x v="0"/>
    <s v="Sosyal Medya"/>
    <s v="Kargo"/>
    <n v="8.65"/>
    <n v="7"/>
    <n v="1.6500000000000004"/>
  </r>
  <r>
    <x v="3"/>
    <s v="WhatsApp"/>
    <s v="Stok Durumu"/>
    <n v="5.74"/>
    <n v="8.6199999999999992"/>
    <n v="-2.879999999999999"/>
  </r>
  <r>
    <x v="1"/>
    <s v="Sosyal Medya"/>
    <s v="Ürün Bilgisi"/>
    <n v="11.04"/>
    <n v="7.24"/>
    <n v="3.7999999999999989"/>
  </r>
  <r>
    <x v="0"/>
    <s v="Çağrı Merkezi"/>
    <s v="Stok Durumu"/>
    <n v="3.28"/>
    <n v="7.69"/>
    <n v="-4.41"/>
  </r>
  <r>
    <x v="4"/>
    <s v="Sosyal Medya"/>
    <s v="Stok Durumu"/>
    <n v="11.39"/>
    <n v="7.57"/>
    <n v="3.8200000000000003"/>
  </r>
  <r>
    <x v="1"/>
    <s v="Sosyal Medya"/>
    <s v="İade"/>
    <n v="7.25"/>
    <n v="4.84"/>
    <n v="2.41"/>
  </r>
  <r>
    <x v="2"/>
    <s v="Çağrı Merkezi"/>
    <s v="Kampanya"/>
    <n v="6.48"/>
    <n v="5.9"/>
    <n v="0.58000000000000007"/>
  </r>
  <r>
    <x v="0"/>
    <s v="Pazaryeri"/>
    <s v="Stok Durumu"/>
    <n v="12.7"/>
    <n v="8.6999999999999993"/>
    <n v="4"/>
  </r>
  <r>
    <x v="2"/>
    <s v="Pazaryeri"/>
    <s v="Stok Durumu"/>
    <n v="4.78"/>
    <n v="3.88"/>
    <n v="0.90000000000000036"/>
  </r>
  <r>
    <x v="3"/>
    <s v="Sosyal Medya"/>
    <s v="Stok Durumu"/>
    <n v="5.04"/>
    <n v="6.99"/>
    <n v="-1.9500000000000002"/>
  </r>
  <r>
    <x v="3"/>
    <s v="Sosyal Medya"/>
    <s v="İade"/>
    <n v="7.82"/>
    <n v="9.58"/>
    <n v="-1.7599999999999998"/>
  </r>
  <r>
    <x v="1"/>
    <s v="Sosyal Medya"/>
    <s v="Kargo"/>
    <n v="13.16"/>
    <n v="3.81"/>
    <n v="9.35"/>
  </r>
  <r>
    <x v="4"/>
    <s v="Sosyal Medya"/>
    <s v="İade"/>
    <n v="8.09"/>
    <n v="4.9000000000000004"/>
    <n v="3.1899999999999995"/>
  </r>
  <r>
    <x v="1"/>
    <s v="Pazaryeri"/>
    <s v="Kampanya"/>
    <n v="8"/>
    <n v="8.1300000000000008"/>
    <n v="-0.13000000000000078"/>
  </r>
  <r>
    <x v="1"/>
    <s v="Pazaryeri"/>
    <s v="İade"/>
    <n v="5.07"/>
    <n v="9.6199999999999992"/>
    <n v="-4.5499999999999989"/>
  </r>
  <r>
    <x v="0"/>
    <s v="Sosyal Medya"/>
    <s v="Kargo"/>
    <n v="11.54"/>
    <n v="6.14"/>
    <n v="5.3999999999999995"/>
  </r>
  <r>
    <x v="2"/>
    <s v="WhatsApp"/>
    <s v="Kampanya"/>
    <n v="8.0399999999999991"/>
    <n v="7.42"/>
    <n v="0.61999999999999922"/>
  </r>
  <r>
    <x v="2"/>
    <s v="WhatsApp"/>
    <s v="Kampanya"/>
    <n v="10.01"/>
    <n v="9.15"/>
    <n v="0.85999999999999943"/>
  </r>
  <r>
    <x v="0"/>
    <s v="Çağrı Merkezi"/>
    <s v="İade"/>
    <n v="12.9"/>
    <n v="8.14"/>
    <n v="4.76"/>
  </r>
  <r>
    <x v="0"/>
    <s v="Çağrı Merkezi"/>
    <s v="Kargo"/>
    <n v="7.42"/>
    <n v="6.87"/>
    <n v="0.54999999999999982"/>
  </r>
  <r>
    <x v="4"/>
    <s v="Sosyal Medya"/>
    <s v="Stok Durumu"/>
    <n v="14.15"/>
    <n v="9.83"/>
    <n v="4.32"/>
  </r>
  <r>
    <x v="4"/>
    <s v="Çağrı Merkezi"/>
    <s v="Ürün Bilgisi"/>
    <n v="4.59"/>
    <n v="3.38"/>
    <n v="1.21"/>
  </r>
  <r>
    <x v="2"/>
    <s v="Sosyal Medya"/>
    <s v="Stok Durumu"/>
    <n v="3.04"/>
    <n v="8.24"/>
    <n v="-5.2"/>
  </r>
  <r>
    <x v="3"/>
    <s v="Çağrı Merkezi"/>
    <s v="Ürün Bilgisi"/>
    <n v="6.21"/>
    <n v="4.45"/>
    <n v="1.7599999999999998"/>
  </r>
  <r>
    <x v="3"/>
    <s v="Sosyal Medya"/>
    <s v="Stok Durumu"/>
    <n v="14.12"/>
    <n v="2.83"/>
    <n v="11.29"/>
  </r>
  <r>
    <x v="4"/>
    <s v="WhatsApp"/>
    <s v="İade"/>
    <n v="14.42"/>
    <n v="5.49"/>
    <n v="8.93"/>
  </r>
  <r>
    <x v="1"/>
    <s v="WhatsApp"/>
    <s v="Ürün Bilgisi"/>
    <n v="6.16"/>
    <n v="8.9499999999999993"/>
    <n v="-2.7899999999999991"/>
  </r>
  <r>
    <x v="1"/>
    <s v="Pazaryeri"/>
    <s v="Kargo"/>
    <n v="13.52"/>
    <n v="6.05"/>
    <n v="7.47"/>
  </r>
  <r>
    <x v="4"/>
    <s v="Sosyal Medya"/>
    <s v="Kargo"/>
    <n v="3.16"/>
    <n v="7.55"/>
    <n v="-4.3899999999999997"/>
  </r>
  <r>
    <x v="0"/>
    <s v="WhatsApp"/>
    <s v="Kampanya"/>
    <n v="3.79"/>
    <n v="4.3899999999999997"/>
    <n v="-0.59999999999999964"/>
  </r>
  <r>
    <x v="0"/>
    <s v="WhatsApp"/>
    <s v="İade"/>
    <n v="5.16"/>
    <n v="7.02"/>
    <n v="-1.8599999999999994"/>
  </r>
  <r>
    <x v="3"/>
    <s v="Sosyal Medya"/>
    <s v="Kargo"/>
    <n v="9.9"/>
    <n v="5.35"/>
    <n v="4.5500000000000007"/>
  </r>
  <r>
    <x v="1"/>
    <s v="Pazaryeri"/>
    <s v="İade"/>
    <n v="14.04"/>
    <n v="6.35"/>
    <n v="7.6899999999999995"/>
  </r>
  <r>
    <x v="3"/>
    <s v="Çağrı Merkezi"/>
    <s v="İade"/>
    <n v="3.27"/>
    <n v="4.91"/>
    <n v="-1.6400000000000001"/>
  </r>
  <r>
    <x v="3"/>
    <s v="Pazaryeri"/>
    <s v="Kampanya"/>
    <n v="5.96"/>
    <n v="4.43"/>
    <n v="1.5300000000000002"/>
  </r>
  <r>
    <x v="1"/>
    <s v="WhatsApp"/>
    <s v="İade"/>
    <n v="12.79"/>
    <n v="4.91"/>
    <n v="7.879999999999999"/>
  </r>
  <r>
    <x v="2"/>
    <s v="WhatsApp"/>
    <s v="Stok Durumu"/>
    <n v="13.32"/>
    <n v="3.01"/>
    <n v="10.31"/>
  </r>
  <r>
    <x v="3"/>
    <s v="Sosyal Medya"/>
    <s v="Kargo"/>
    <n v="9.2100000000000009"/>
    <n v="1.02"/>
    <n v="8.1900000000000013"/>
  </r>
  <r>
    <x v="4"/>
    <s v="WhatsApp"/>
    <s v="Stok Durumu"/>
    <n v="14.67"/>
    <n v="4.8099999999999996"/>
    <n v="9.86"/>
  </r>
  <r>
    <x v="4"/>
    <s v="WhatsApp"/>
    <s v="Kampanya"/>
    <n v="8.5399999999999991"/>
    <n v="3.53"/>
    <n v="5.01"/>
  </r>
  <r>
    <x v="2"/>
    <s v="Sosyal Medya"/>
    <s v="Kargo"/>
    <n v="11.99"/>
    <n v="6.98"/>
    <n v="5.01"/>
  </r>
  <r>
    <x v="4"/>
    <s v="Çağrı Merkezi"/>
    <s v="Kargo"/>
    <n v="6.15"/>
    <n v="8.42"/>
    <n v="-2.2699999999999996"/>
  </r>
  <r>
    <x v="2"/>
    <s v="WhatsApp"/>
    <s v="Kargo"/>
    <n v="4.71"/>
    <n v="2.27"/>
    <n v="2.44"/>
  </r>
  <r>
    <x v="2"/>
    <s v="WhatsApp"/>
    <s v="Ürün Bilgisi"/>
    <n v="14.22"/>
    <n v="2.19"/>
    <n v="12.030000000000001"/>
  </r>
  <r>
    <x v="0"/>
    <s v="Pazaryeri"/>
    <s v="Kampanya"/>
    <n v="12.39"/>
    <n v="3.99"/>
    <n v="8.4"/>
  </r>
  <r>
    <x v="0"/>
    <s v="Çağrı Merkezi"/>
    <s v="Ürün Bilgisi"/>
    <n v="4.4800000000000004"/>
    <n v="7.71"/>
    <n v="-3.2299999999999995"/>
  </r>
  <r>
    <x v="3"/>
    <s v="Pazaryeri"/>
    <s v="Kampanya"/>
    <n v="14.54"/>
    <n v="7.75"/>
    <n v="6.7899999999999991"/>
  </r>
  <r>
    <x v="1"/>
    <s v="Sosyal Medya"/>
    <s v="İade"/>
    <n v="13.8"/>
    <n v="2.83"/>
    <n v="10.97"/>
  </r>
  <r>
    <x v="2"/>
    <s v="Çağrı Merkezi"/>
    <s v="Kargo"/>
    <n v="8.73"/>
    <n v="6.05"/>
    <n v="2.6800000000000006"/>
  </r>
  <r>
    <x v="3"/>
    <s v="Sosyal Medya"/>
    <s v="Kargo"/>
    <n v="6.08"/>
    <n v="5.94"/>
    <n v="0.13999999999999968"/>
  </r>
  <r>
    <x v="4"/>
    <s v="Sosyal Medya"/>
    <s v="Ürün Bilgisi"/>
    <n v="6.09"/>
    <n v="5.63"/>
    <n v="0.45999999999999996"/>
  </r>
  <r>
    <x v="1"/>
    <s v="Pazaryeri"/>
    <s v="Kampanya"/>
    <n v="13.43"/>
    <n v="9.99"/>
    <n v="3.4399999999999995"/>
  </r>
  <r>
    <x v="2"/>
    <s v="Çağrı Merkezi"/>
    <s v="Kampanya"/>
    <n v="9.4600000000000009"/>
    <n v="7.9"/>
    <n v="1.5600000000000005"/>
  </r>
  <r>
    <x v="3"/>
    <s v="Sosyal Medya"/>
    <s v="Kargo"/>
    <n v="3.08"/>
    <n v="6.79"/>
    <n v="-3.71"/>
  </r>
  <r>
    <x v="2"/>
    <s v="Çağrı Merkezi"/>
    <s v="Stok Durumu"/>
    <n v="10.26"/>
    <n v="7.03"/>
    <n v="3.2299999999999995"/>
  </r>
  <r>
    <x v="2"/>
    <s v="Sosyal Medya"/>
    <s v="Stok Durumu"/>
    <n v="13.6"/>
    <n v="6.83"/>
    <n v="6.77"/>
  </r>
  <r>
    <x v="0"/>
    <s v="Çağrı Merkezi"/>
    <s v="Ürün Bilgisi"/>
    <n v="5.75"/>
    <n v="7.95"/>
    <n v="-2.2000000000000002"/>
  </r>
  <r>
    <x v="3"/>
    <s v="Çağrı Merkezi"/>
    <s v="Kargo"/>
    <n v="5.08"/>
    <n v="9.15"/>
    <n v="-4.07"/>
  </r>
  <r>
    <x v="2"/>
    <s v="WhatsApp"/>
    <s v="Stok Durumu"/>
    <n v="5.01"/>
    <n v="3.34"/>
    <n v="1.67"/>
  </r>
  <r>
    <x v="0"/>
    <s v="WhatsApp"/>
    <s v="Kampanya"/>
    <n v="7.16"/>
    <n v="8.9600000000000009"/>
    <n v="-1.8000000000000007"/>
  </r>
  <r>
    <x v="2"/>
    <s v="Sosyal Medya"/>
    <s v="İade"/>
    <n v="12.14"/>
    <n v="8.51"/>
    <n v="3.6300000000000008"/>
  </r>
  <r>
    <x v="3"/>
    <s v="Sosyal Medya"/>
    <s v="Stok Durumu"/>
    <n v="10.18"/>
    <n v="4.3099999999999996"/>
    <n v="5.87"/>
  </r>
  <r>
    <x v="1"/>
    <s v="Çağrı Merkezi"/>
    <s v="Kargo"/>
    <n v="5.14"/>
    <n v="9.67"/>
    <n v="-4.53"/>
  </r>
  <r>
    <x v="1"/>
    <s v="WhatsApp"/>
    <s v="Kampanya"/>
    <n v="9.52"/>
    <n v="2.23"/>
    <n v="7.2899999999999991"/>
  </r>
  <r>
    <x v="1"/>
    <s v="Çağrı Merkezi"/>
    <s v="Kargo"/>
    <n v="4.38"/>
    <n v="8.8000000000000007"/>
    <n v="-4.4200000000000008"/>
  </r>
  <r>
    <x v="0"/>
    <s v="Pazaryeri"/>
    <s v="Kampanya"/>
    <n v="3.09"/>
    <n v="8.67"/>
    <n v="-5.58"/>
  </r>
  <r>
    <x v="3"/>
    <s v="WhatsApp"/>
    <s v="İade"/>
    <n v="13.31"/>
    <n v="8.67"/>
    <n v="4.6400000000000006"/>
  </r>
  <r>
    <x v="1"/>
    <s v="Pazaryeri"/>
    <s v="Kargo"/>
    <n v="8.6300000000000008"/>
    <n v="7.46"/>
    <n v="1.1700000000000008"/>
  </r>
  <r>
    <x v="1"/>
    <s v="Pazaryeri"/>
    <s v="Ürün Bilgisi"/>
    <n v="3.53"/>
    <n v="3.42"/>
    <n v="0.10999999999999988"/>
  </r>
  <r>
    <x v="2"/>
    <s v="Pazaryeri"/>
    <s v="Stok Durumu"/>
    <n v="11.54"/>
    <n v="5.13"/>
    <n v="6.4099999999999993"/>
  </r>
  <r>
    <x v="2"/>
    <s v="Pazaryeri"/>
    <s v="Kargo"/>
    <n v="5.01"/>
    <n v="4.97"/>
    <n v="4.0000000000000036E-2"/>
  </r>
  <r>
    <x v="2"/>
    <s v="Çağrı Merkezi"/>
    <s v="Kampanya"/>
    <n v="11.02"/>
    <n v="3.39"/>
    <n v="7.629999999999999"/>
  </r>
  <r>
    <x v="0"/>
    <s v="Sosyal Medya"/>
    <s v="Ürün Bilgisi"/>
    <n v="12.98"/>
    <n v="4.2300000000000004"/>
    <n v="8.75"/>
  </r>
  <r>
    <x v="4"/>
    <s v="Sosyal Medya"/>
    <s v="Stok Durumu"/>
    <n v="6.29"/>
    <n v="2.2599999999999998"/>
    <n v="4.03"/>
  </r>
  <r>
    <x v="4"/>
    <s v="WhatsApp"/>
    <s v="Kargo"/>
    <n v="12.68"/>
    <n v="9.9"/>
    <n v="2.7799999999999994"/>
  </r>
  <r>
    <x v="1"/>
    <s v="Sosyal Medya"/>
    <s v="Kargo"/>
    <n v="8.2899999999999991"/>
    <n v="5.44"/>
    <n v="2.8499999999999988"/>
  </r>
  <r>
    <x v="1"/>
    <s v="WhatsApp"/>
    <s v="Kampanya"/>
    <n v="3.56"/>
    <n v="9.76"/>
    <n v="-6.1999999999999993"/>
  </r>
  <r>
    <x v="1"/>
    <s v="Çağrı Merkezi"/>
    <s v="İade"/>
    <n v="3.95"/>
    <n v="8.92"/>
    <n v="-4.97"/>
  </r>
  <r>
    <x v="0"/>
    <s v="Pazaryeri"/>
    <s v="Stok Durumu"/>
    <n v="8.85"/>
    <n v="5.08"/>
    <n v="3.7699999999999996"/>
  </r>
  <r>
    <x v="0"/>
    <s v="WhatsApp"/>
    <s v="Ürün Bilgisi"/>
    <n v="4.2300000000000004"/>
    <n v="6.62"/>
    <n v="-2.3899999999999997"/>
  </r>
  <r>
    <x v="3"/>
    <s v="Sosyal Medya"/>
    <s v="Kampanya"/>
    <n v="7.83"/>
    <n v="3.17"/>
    <n v="4.66"/>
  </r>
  <r>
    <x v="1"/>
    <s v="Çağrı Merkezi"/>
    <s v="Stok Durumu"/>
    <n v="3.6"/>
    <n v="2.0499999999999998"/>
    <n v="1.5500000000000003"/>
  </r>
  <r>
    <x v="4"/>
    <s v="WhatsApp"/>
    <s v="Kargo"/>
    <n v="11.22"/>
    <n v="2.15"/>
    <n v="9.07"/>
  </r>
  <r>
    <x v="3"/>
    <s v="Çağrı Merkezi"/>
    <s v="İade"/>
    <n v="13.66"/>
    <n v="9.0399999999999991"/>
    <n v="4.620000000000001"/>
  </r>
  <r>
    <x v="4"/>
    <s v="Çağrı Merkezi"/>
    <s v="Ürün Bilgisi"/>
    <n v="9.66"/>
    <n v="5.08"/>
    <n v="4.58"/>
  </r>
  <r>
    <x v="4"/>
    <s v="Pazaryeri"/>
    <s v="İade"/>
    <n v="3.31"/>
    <n v="2.63"/>
    <n v="0.68000000000000016"/>
  </r>
  <r>
    <x v="1"/>
    <s v="WhatsApp"/>
    <s v="Kampanya"/>
    <n v="10.77"/>
    <n v="6.27"/>
    <n v="4.5"/>
  </r>
  <r>
    <x v="2"/>
    <s v="WhatsApp"/>
    <s v="Kargo"/>
    <n v="4.46"/>
    <n v="8.2100000000000009"/>
    <n v="-3.7500000000000009"/>
  </r>
  <r>
    <x v="2"/>
    <s v="Sosyal Medya"/>
    <s v="Kampanya"/>
    <n v="6.28"/>
    <n v="8.94"/>
    <n v="-2.6599999999999993"/>
  </r>
  <r>
    <x v="0"/>
    <s v="WhatsApp"/>
    <s v="Kargo"/>
    <n v="4.6399999999999997"/>
    <n v="9.41"/>
    <n v="-4.7700000000000005"/>
  </r>
  <r>
    <x v="3"/>
    <s v="Pazaryeri"/>
    <s v="Ürün Bilgisi"/>
    <n v="6.75"/>
    <n v="8"/>
    <n v="-1.25"/>
  </r>
  <r>
    <x v="2"/>
    <s v="WhatsApp"/>
    <s v="Ürün Bilgisi"/>
    <n v="6.8"/>
    <n v="2.14"/>
    <n v="4.66"/>
  </r>
  <r>
    <x v="0"/>
    <s v="Çağrı Merkezi"/>
    <s v="İade"/>
    <n v="6.41"/>
    <n v="3.22"/>
    <n v="3.19"/>
  </r>
  <r>
    <x v="1"/>
    <s v="Pazaryeri"/>
    <s v="Kargo"/>
    <n v="8.58"/>
    <n v="4.24"/>
    <n v="4.34"/>
  </r>
  <r>
    <x v="1"/>
    <s v="WhatsApp"/>
    <s v="Ürün Bilgisi"/>
    <n v="5.53"/>
    <n v="3.2"/>
    <n v="2.33"/>
  </r>
  <r>
    <x v="0"/>
    <s v="WhatsApp"/>
    <s v="Stok Durumu"/>
    <n v="14.29"/>
    <n v="2.2599999999999998"/>
    <n v="12.03"/>
  </r>
  <r>
    <x v="3"/>
    <s v="Sosyal Medya"/>
    <s v="Ürün Bilgisi"/>
    <n v="10.69"/>
    <n v="4.55"/>
    <n v="6.14"/>
  </r>
  <r>
    <x v="3"/>
    <s v="Sosyal Medya"/>
    <s v="Stok Durumu"/>
    <n v="4.46"/>
    <n v="6.34"/>
    <n v="-1.88"/>
  </r>
  <r>
    <x v="4"/>
    <s v="Pazaryeri"/>
    <s v="Kargo"/>
    <n v="4.0999999999999996"/>
    <n v="4.66"/>
    <n v="-0.5600000000000005"/>
  </r>
  <r>
    <x v="1"/>
    <s v="Pazaryeri"/>
    <s v="Stok Durumu"/>
    <n v="6.78"/>
    <n v="6.8"/>
    <n v="-1.9999999999999574E-2"/>
  </r>
  <r>
    <x v="1"/>
    <s v="Pazaryeri"/>
    <s v="Kargo"/>
    <n v="5.92"/>
    <n v="9.02"/>
    <n v="-3.0999999999999996"/>
  </r>
  <r>
    <x v="4"/>
    <s v="Pazaryeri"/>
    <s v="Kampanya"/>
    <n v="10.32"/>
    <n v="5.77"/>
    <n v="4.5500000000000007"/>
  </r>
  <r>
    <x v="1"/>
    <s v="Pazaryeri"/>
    <s v="Kargo"/>
    <n v="9.01"/>
    <n v="6.83"/>
    <n v="2.1799999999999997"/>
  </r>
  <r>
    <x v="2"/>
    <s v="Pazaryeri"/>
    <s v="Kargo"/>
    <n v="13.09"/>
    <n v="5.95"/>
    <n v="7.14"/>
  </r>
  <r>
    <x v="2"/>
    <s v="Pazaryeri"/>
    <s v="İade"/>
    <n v="7.11"/>
    <n v="7.39"/>
    <n v="-0.27999999999999936"/>
  </r>
  <r>
    <x v="2"/>
    <s v="Sosyal Medya"/>
    <s v="Kampanya"/>
    <n v="11.88"/>
    <n v="8.15"/>
    <n v="3.7300000000000004"/>
  </r>
  <r>
    <x v="3"/>
    <s v="Sosyal Medya"/>
    <s v="Kampanya"/>
    <n v="12.18"/>
    <n v="8.31"/>
    <n v="3.8699999999999992"/>
  </r>
  <r>
    <x v="3"/>
    <s v="WhatsApp"/>
    <s v="Kargo"/>
    <n v="11.34"/>
    <n v="8.17"/>
    <n v="3.17"/>
  </r>
  <r>
    <x v="2"/>
    <s v="WhatsApp"/>
    <s v="Kampanya"/>
    <n v="6.16"/>
    <n v="9.1999999999999993"/>
    <n v="-3.0399999999999991"/>
  </r>
  <r>
    <x v="3"/>
    <s v="Çağrı Merkezi"/>
    <s v="Ürün Bilgisi"/>
    <n v="4.5599999999999996"/>
    <n v="9.01"/>
    <n v="-4.45"/>
  </r>
  <r>
    <x v="4"/>
    <s v="Sosyal Medya"/>
    <s v="Ürün Bilgisi"/>
    <n v="13.61"/>
    <n v="6.73"/>
    <n v="6.879999999999999"/>
  </r>
  <r>
    <x v="4"/>
    <s v="WhatsApp"/>
    <s v="Kampanya"/>
    <n v="12.69"/>
    <n v="8.0399999999999991"/>
    <n v="4.6500000000000004"/>
  </r>
  <r>
    <x v="1"/>
    <s v="WhatsApp"/>
    <s v="Ürün Bilgisi"/>
    <n v="11.82"/>
    <n v="5.3"/>
    <n v="6.5200000000000005"/>
  </r>
  <r>
    <x v="1"/>
    <s v="Pazaryeri"/>
    <s v="Stok Durumu"/>
    <n v="4.51"/>
    <n v="2.54"/>
    <n v="1.9699999999999998"/>
  </r>
  <r>
    <x v="0"/>
    <s v="Pazaryeri"/>
    <s v="Kargo"/>
    <n v="13.03"/>
    <n v="9.0299999999999994"/>
    <n v="4"/>
  </r>
  <r>
    <x v="2"/>
    <s v="Çağrı Merkezi"/>
    <s v="Ürün Bilgisi"/>
    <n v="5.42"/>
    <n v="3.16"/>
    <n v="2.2599999999999998"/>
  </r>
  <r>
    <x v="4"/>
    <s v="Sosyal Medya"/>
    <s v="İade"/>
    <n v="3.48"/>
    <n v="3.82"/>
    <n v="-0.33999999999999986"/>
  </r>
  <r>
    <x v="1"/>
    <s v="Pazaryeri"/>
    <s v="Kargo"/>
    <n v="14"/>
    <n v="4.51"/>
    <n v="9.49"/>
  </r>
  <r>
    <x v="1"/>
    <s v="Sosyal Medya"/>
    <s v="Kampanya"/>
    <n v="11.28"/>
    <n v="9.5500000000000007"/>
    <n v="1.7299999999999986"/>
  </r>
  <r>
    <x v="3"/>
    <s v="Pazaryeri"/>
    <s v="İade"/>
    <n v="6.04"/>
    <n v="3.33"/>
    <n v="2.71"/>
  </r>
  <r>
    <x v="3"/>
    <s v="WhatsApp"/>
    <s v="İade"/>
    <n v="8.5299999999999994"/>
    <n v="7.14"/>
    <n v="1.3899999999999997"/>
  </r>
  <r>
    <x v="3"/>
    <s v="WhatsApp"/>
    <s v="İade"/>
    <n v="8.3000000000000007"/>
    <n v="2.78"/>
    <n v="5.5200000000000014"/>
  </r>
  <r>
    <x v="2"/>
    <s v="Sosyal Medya"/>
    <s v="Ürün Bilgisi"/>
    <n v="14.95"/>
    <n v="2.58"/>
    <n v="12.37"/>
  </r>
  <r>
    <x v="0"/>
    <s v="Sosyal Medya"/>
    <s v="Kargo"/>
    <n v="9.6300000000000008"/>
    <n v="6.19"/>
    <n v="3.4400000000000004"/>
  </r>
  <r>
    <x v="0"/>
    <s v="Pazaryeri"/>
    <s v="Ürün Bilgisi"/>
    <n v="12.21"/>
    <n v="3.33"/>
    <n v="8.8800000000000008"/>
  </r>
  <r>
    <x v="3"/>
    <s v="WhatsApp"/>
    <s v="İade"/>
    <n v="5.1100000000000003"/>
    <n v="9.48"/>
    <n v="-4.37"/>
  </r>
  <r>
    <x v="3"/>
    <s v="WhatsApp"/>
    <s v="Ürün Bilgisi"/>
    <n v="10.84"/>
    <n v="9.68"/>
    <n v="1.1600000000000001"/>
  </r>
  <r>
    <x v="2"/>
    <s v="WhatsApp"/>
    <s v="Kampanya"/>
    <n v="6.59"/>
    <n v="8.56"/>
    <n v="-1.9700000000000006"/>
  </r>
  <r>
    <x v="0"/>
    <s v="Çağrı Merkezi"/>
    <s v="Kampanya"/>
    <n v="5.18"/>
    <n v="9.0500000000000007"/>
    <n v="-3.870000000000001"/>
  </r>
  <r>
    <x v="0"/>
    <s v="Sosyal Medya"/>
    <s v="Stok Durumu"/>
    <n v="13.58"/>
    <n v="7.85"/>
    <n v="5.73"/>
  </r>
  <r>
    <x v="0"/>
    <s v="Sosyal Medya"/>
    <s v="Stok Durumu"/>
    <n v="8.2899999999999991"/>
    <n v="8.25"/>
    <n v="3.9999999999999147E-2"/>
  </r>
  <r>
    <x v="3"/>
    <s v="Çağrı Merkezi"/>
    <s v="Kargo"/>
    <n v="14.64"/>
    <n v="5.39"/>
    <n v="9.25"/>
  </r>
  <r>
    <x v="3"/>
    <s v="Pazaryeri"/>
    <s v="Kargo"/>
    <n v="5.26"/>
    <n v="3.25"/>
    <n v="2.0099999999999998"/>
  </r>
  <r>
    <x v="4"/>
    <s v="Çağrı Merkezi"/>
    <s v="Kargo"/>
    <n v="14.64"/>
    <n v="9.59"/>
    <n v="5.0500000000000007"/>
  </r>
  <r>
    <x v="1"/>
    <s v="Sosyal Medya"/>
    <s v="Kargo"/>
    <n v="5.26"/>
    <n v="3.37"/>
    <n v="1.8899999999999997"/>
  </r>
  <r>
    <x v="1"/>
    <s v="Çağrı Merkezi"/>
    <s v="Kampanya"/>
    <n v="10.7"/>
    <n v="5.12"/>
    <n v="5.5799999999999992"/>
  </r>
  <r>
    <x v="2"/>
    <s v="Pazaryeri"/>
    <s v="Ürün Bilgisi"/>
    <n v="10"/>
    <n v="2.95"/>
    <n v="7.05"/>
  </r>
  <r>
    <x v="4"/>
    <s v="WhatsApp"/>
    <s v="İade"/>
    <n v="4.7"/>
    <n v="6.55"/>
    <n v="-1.8499999999999996"/>
  </r>
  <r>
    <x v="3"/>
    <s v="WhatsApp"/>
    <s v="Ürün Bilgisi"/>
    <n v="11.42"/>
    <n v="2.52"/>
    <n v="8.9"/>
  </r>
  <r>
    <x v="3"/>
    <s v="WhatsApp"/>
    <s v="Kargo"/>
    <n v="3.53"/>
    <n v="2.95"/>
    <n v="0.57999999999999963"/>
  </r>
  <r>
    <x v="3"/>
    <s v="Çağrı Merkezi"/>
    <s v="İade"/>
    <n v="7.78"/>
    <n v="7.52"/>
    <n v="0.26000000000000068"/>
  </r>
  <r>
    <x v="1"/>
    <s v="WhatsApp"/>
    <s v="Kargo"/>
    <n v="4.74"/>
    <n v="8.44"/>
    <n v="-3.6999999999999993"/>
  </r>
  <r>
    <x v="1"/>
    <s v="Sosyal Medya"/>
    <s v="Kargo"/>
    <n v="9.1"/>
    <n v="6.66"/>
    <n v="2.4399999999999995"/>
  </r>
  <r>
    <x v="2"/>
    <s v="Sosyal Medya"/>
    <s v="Kampanya"/>
    <n v="11.82"/>
    <n v="9.25"/>
    <n v="2.5700000000000003"/>
  </r>
  <r>
    <x v="1"/>
    <s v="Sosyal Medya"/>
    <s v="Ürün Bilgisi"/>
    <n v="5.25"/>
    <n v="2.36"/>
    <n v="2.89"/>
  </r>
  <r>
    <x v="2"/>
    <s v="Sosyal Medya"/>
    <s v="Stok Durumu"/>
    <n v="3.06"/>
    <n v="2.34"/>
    <n v="0.7200000000000002"/>
  </r>
  <r>
    <x v="3"/>
    <s v="Sosyal Medya"/>
    <s v="Stok Durumu"/>
    <n v="11.24"/>
    <n v="4.2"/>
    <n v="7.04"/>
  </r>
  <r>
    <x v="3"/>
    <s v="WhatsApp"/>
    <s v="Kampanya"/>
    <n v="14.73"/>
    <n v="3.54"/>
    <n v="11.190000000000001"/>
  </r>
  <r>
    <x v="4"/>
    <s v="Sosyal Medya"/>
    <s v="Kargo"/>
    <n v="6.89"/>
    <n v="5.52"/>
    <n v="1.37"/>
  </r>
  <r>
    <x v="1"/>
    <s v="Sosyal Medya"/>
    <s v="Kargo"/>
    <n v="13.49"/>
    <n v="5.32"/>
    <n v="8.17"/>
  </r>
  <r>
    <x v="0"/>
    <s v="Çağrı Merkezi"/>
    <s v="Kargo"/>
    <n v="3.38"/>
    <n v="7.47"/>
    <n v="-4.09"/>
  </r>
  <r>
    <x v="3"/>
    <s v="WhatsApp"/>
    <s v="Kampanya"/>
    <n v="8.23"/>
    <n v="8.56"/>
    <n v="-0.33000000000000007"/>
  </r>
  <r>
    <x v="0"/>
    <s v="Sosyal Medya"/>
    <s v="İade"/>
    <n v="12.58"/>
    <n v="2.48"/>
    <n v="10.1"/>
  </r>
  <r>
    <x v="1"/>
    <s v="Çağrı Merkezi"/>
    <s v="İade"/>
    <n v="10.72"/>
    <n v="5.85"/>
    <n v="4.870000000000001"/>
  </r>
  <r>
    <x v="4"/>
    <s v="Çağrı Merkezi"/>
    <s v="İade"/>
    <n v="5.73"/>
    <n v="3.05"/>
    <n v="2.6800000000000006"/>
  </r>
  <r>
    <x v="2"/>
    <s v="Sosyal Medya"/>
    <s v="Kargo"/>
    <n v="3.74"/>
    <n v="7.63"/>
    <n v="-3.8899999999999997"/>
  </r>
  <r>
    <x v="1"/>
    <s v="WhatsApp"/>
    <s v="Stok Durumu"/>
    <n v="5.42"/>
    <n v="5.6"/>
    <n v="-0.17999999999999972"/>
  </r>
  <r>
    <x v="2"/>
    <s v="Çağrı Merkezi"/>
    <s v="Ürün Bilgisi"/>
    <n v="5.25"/>
    <n v="3.15"/>
    <n v="2.1"/>
  </r>
  <r>
    <x v="4"/>
    <s v="Pazaryeri"/>
    <s v="İade"/>
    <n v="6.46"/>
    <n v="7.59"/>
    <n v="-1.1299999999999999"/>
  </r>
  <r>
    <x v="4"/>
    <s v="WhatsApp"/>
    <s v="Kampanya"/>
    <n v="13.64"/>
    <n v="9.7200000000000006"/>
    <n v="3.92"/>
  </r>
  <r>
    <x v="1"/>
    <s v="WhatsApp"/>
    <s v="Kargo"/>
    <n v="7.55"/>
    <n v="7.56"/>
    <n v="-9.9999999999997868E-3"/>
  </r>
  <r>
    <x v="1"/>
    <s v="Sosyal Medya"/>
    <s v="İade"/>
    <n v="11.76"/>
    <n v="8.48"/>
    <n v="3.2799999999999994"/>
  </r>
  <r>
    <x v="2"/>
    <s v="WhatsApp"/>
    <s v="Stok Durumu"/>
    <n v="14.67"/>
    <n v="8.1300000000000008"/>
    <n v="6.5399999999999991"/>
  </r>
  <r>
    <x v="2"/>
    <s v="Çağrı Merkezi"/>
    <s v="İade"/>
    <n v="11.49"/>
    <n v="9.15"/>
    <n v="2.34"/>
  </r>
  <r>
    <x v="0"/>
    <s v="Pazaryeri"/>
    <s v="Ürün Bilgisi"/>
    <n v="4.18"/>
    <n v="9.44"/>
    <n v="-5.26"/>
  </r>
  <r>
    <x v="1"/>
    <s v="Sosyal Medya"/>
    <s v="İade"/>
    <n v="11.12"/>
    <n v="5.81"/>
    <n v="5.31"/>
  </r>
  <r>
    <x v="2"/>
    <s v="Çağrı Merkezi"/>
    <s v="Kargo"/>
    <n v="4.88"/>
    <n v="5.84"/>
    <n v="-0.96"/>
  </r>
  <r>
    <x v="3"/>
    <s v="WhatsApp"/>
    <s v="Stok Durumu"/>
    <n v="9.3000000000000007"/>
    <n v="7.67"/>
    <n v="1.6300000000000008"/>
  </r>
  <r>
    <x v="4"/>
    <s v="Çağrı Merkezi"/>
    <s v="Kargo"/>
    <n v="4.79"/>
    <n v="2.0699999999999998"/>
    <n v="2.72"/>
  </r>
  <r>
    <x v="2"/>
    <s v="Sosyal Medya"/>
    <s v="Kampanya"/>
    <n v="3.39"/>
    <n v="0.52"/>
    <n v="2.87"/>
  </r>
  <r>
    <x v="1"/>
    <s v="Pazaryeri"/>
    <s v="Ürün Bilgisi"/>
    <n v="12.98"/>
    <n v="2.5"/>
    <n v="10.48"/>
  </r>
  <r>
    <x v="0"/>
    <s v="Sosyal Medya"/>
    <s v="Stok Durumu"/>
    <n v="4.87"/>
    <n v="7.81"/>
    <n v="-2.9399999999999995"/>
  </r>
  <r>
    <x v="3"/>
    <s v="WhatsApp"/>
    <s v="Kargo"/>
    <n v="4.05"/>
    <n v="6.1"/>
    <n v="-2.0499999999999998"/>
  </r>
  <r>
    <x v="2"/>
    <s v="Sosyal Medya"/>
    <s v="Ürün Bilgisi"/>
    <n v="5.38"/>
    <n v="7.94"/>
    <n v="-2.5600000000000005"/>
  </r>
  <r>
    <x v="4"/>
    <s v="Sosyal Medya"/>
    <s v="Stok Durumu"/>
    <n v="13.04"/>
    <n v="3.73"/>
    <n v="9.3099999999999987"/>
  </r>
  <r>
    <x v="1"/>
    <s v="Sosyal Medya"/>
    <s v="Stok Durumu"/>
    <n v="3.94"/>
    <n v="3.23"/>
    <n v="0.71"/>
  </r>
  <r>
    <x v="2"/>
    <s v="WhatsApp"/>
    <s v="Kargo"/>
    <n v="5.44"/>
    <n v="2.57"/>
    <n v="2.870000000000000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21.04.2025"/>
    <x v="0"/>
    <x v="0"/>
    <s v="Ürün Bilgisi"/>
    <n v="60197"/>
    <n v="13.61"/>
    <n v="6.73"/>
    <s v="Evet"/>
    <s v="Evet"/>
    <n v="6.44"/>
    <s v="Olumsuz"/>
    <n v="2"/>
    <n v="79"/>
    <s v="Hayır"/>
    <s v="Hayır"/>
    <s v="Hayır"/>
    <n v="6.879999999999999"/>
  </r>
  <r>
    <s v="02.04.2025"/>
    <x v="0"/>
    <x v="1"/>
    <s v="Ürün Bilgisi"/>
    <n v="94203"/>
    <n v="9.7100000000000009"/>
    <n v="5.21"/>
    <s v="Evet"/>
    <s v="Hayır"/>
    <m/>
    <m/>
    <n v="2"/>
    <n v="98"/>
    <s v="Evet"/>
    <s v="Evet"/>
    <s v="Hayır"/>
    <n v="4.5000000000000009"/>
  </r>
  <r>
    <s v="12.04.2025"/>
    <x v="1"/>
    <x v="1"/>
    <s v="İade"/>
    <n v="22424"/>
    <n v="12.79"/>
    <n v="4.91"/>
    <s v="Hayır"/>
    <s v="Hayır"/>
    <m/>
    <m/>
    <n v="3"/>
    <n v="100"/>
    <s v="Hayır"/>
    <s v="Evet"/>
    <s v="Evet"/>
    <n v="7.879999999999999"/>
  </r>
  <r>
    <s v="07.04.2025"/>
    <x v="2"/>
    <x v="1"/>
    <s v="Kampanya"/>
    <n v="94491"/>
    <n v="12.55"/>
    <n v="5.66"/>
    <s v="Evet"/>
    <s v="Hayır"/>
    <m/>
    <m/>
    <n v="5"/>
    <n v="98"/>
    <s v="Evet"/>
    <s v="Evet"/>
    <s v="Evet"/>
    <n v="6.8900000000000006"/>
  </r>
  <r>
    <s v="10.04.2025"/>
    <x v="3"/>
    <x v="2"/>
    <s v="İade"/>
    <n v="52442"/>
    <n v="12.9"/>
    <n v="8.14"/>
    <s v="Evet"/>
    <s v="Evet"/>
    <n v="13.63"/>
    <s v="Olumsuz"/>
    <n v="5"/>
    <n v="85"/>
    <s v="Evet"/>
    <s v="Hayır"/>
    <s v="Evet"/>
    <n v="4.76"/>
  </r>
  <r>
    <s v="21.04.2025"/>
    <x v="2"/>
    <x v="2"/>
    <s v="Ürün Bilgisi"/>
    <n v="76559"/>
    <n v="4.5599999999999996"/>
    <n v="9.01"/>
    <s v="Evet"/>
    <s v="Evet"/>
    <n v="9.58"/>
    <s v="Olumlu"/>
    <n v="2"/>
    <n v="88"/>
    <s v="Evet"/>
    <s v="Evet"/>
    <s v="Evet"/>
    <n v="-4.45"/>
  </r>
  <r>
    <s v="16.04.2025"/>
    <x v="2"/>
    <x v="0"/>
    <s v="Stok Durumu"/>
    <n v="66049"/>
    <n v="10.18"/>
    <n v="4.3099999999999996"/>
    <s v="Hayır"/>
    <s v="Hayır"/>
    <m/>
    <m/>
    <n v="2"/>
    <n v="94"/>
    <s v="Hayır"/>
    <s v="Evet"/>
    <s v="Evet"/>
    <n v="5.87"/>
  </r>
  <r>
    <s v="24.04.2025"/>
    <x v="1"/>
    <x v="0"/>
    <s v="Ürün Bilgisi"/>
    <n v="11533"/>
    <n v="5.25"/>
    <n v="2.36"/>
    <s v="Evet"/>
    <s v="Evet"/>
    <n v="40.76"/>
    <s v="Olumsuz"/>
    <n v="2"/>
    <n v="97"/>
    <s v="Hayır"/>
    <s v="Hayır"/>
    <s v="Evet"/>
    <n v="2.89"/>
  </r>
  <r>
    <s v="05.04.2025"/>
    <x v="0"/>
    <x v="3"/>
    <s v="Stok Durumu"/>
    <n v="57257"/>
    <n v="9.36"/>
    <n v="6.7"/>
    <s v="Evet"/>
    <s v="Evet"/>
    <n v="17.649999999999999"/>
    <s v="Olumlu"/>
    <n v="4"/>
    <n v="71"/>
    <s v="Hayır"/>
    <s v="Evet"/>
    <s v="Evet"/>
    <n v="2.6599999999999993"/>
  </r>
  <r>
    <s v="18.04.2025"/>
    <x v="2"/>
    <x v="0"/>
    <s v="Kampanya"/>
    <n v="61070"/>
    <n v="7.83"/>
    <n v="3.17"/>
    <s v="Evet"/>
    <s v="Hayır"/>
    <m/>
    <m/>
    <n v="5"/>
    <n v="98"/>
    <s v="Hayır"/>
    <s v="Evet"/>
    <s v="Evet"/>
    <n v="4.66"/>
  </r>
  <r>
    <s v="19.04.2025"/>
    <x v="4"/>
    <x v="1"/>
    <s v="Ürün Bilgisi"/>
    <n v="19084"/>
    <n v="6.8"/>
    <n v="2.14"/>
    <s v="Hayır"/>
    <s v="Hayır"/>
    <m/>
    <m/>
    <n v="1"/>
    <n v="88"/>
    <s v="Hayır"/>
    <s v="Hayır"/>
    <s v="Evet"/>
    <n v="4.66"/>
  </r>
  <r>
    <s v="17.04.2025"/>
    <x v="4"/>
    <x v="3"/>
    <s v="Stok Durumu"/>
    <n v="47364"/>
    <n v="11.54"/>
    <n v="5.13"/>
    <s v="Hayır"/>
    <s v="Hayır"/>
    <m/>
    <m/>
    <n v="5"/>
    <n v="73"/>
    <s v="Evet"/>
    <s v="Evet"/>
    <s v="Hayır"/>
    <n v="6.4099999999999993"/>
  </r>
  <r>
    <s v="04.04.2025"/>
    <x v="2"/>
    <x v="2"/>
    <s v="Kampanya"/>
    <n v="56991"/>
    <n v="4.2"/>
    <n v="2.46"/>
    <s v="Evet"/>
    <s v="Evet"/>
    <n v="7.26"/>
    <s v="Olumsuz"/>
    <n v="2"/>
    <n v="84"/>
    <s v="Hayır"/>
    <s v="Hayır"/>
    <s v="Evet"/>
    <n v="1.7400000000000002"/>
  </r>
  <r>
    <s v="07.04.2025"/>
    <x v="1"/>
    <x v="1"/>
    <s v="Kampanya"/>
    <n v="86524"/>
    <n v="4.71"/>
    <n v="8.8000000000000007"/>
    <s v="Evet"/>
    <s v="Evet"/>
    <n v="25.35"/>
    <s v="Olumsuz"/>
    <n v="2"/>
    <n v="72"/>
    <s v="Hayır"/>
    <s v="Evet"/>
    <s v="Hayır"/>
    <n v="-4.0900000000000007"/>
  </r>
  <r>
    <s v="05.04.2025"/>
    <x v="3"/>
    <x v="3"/>
    <s v="Ürün Bilgisi"/>
    <n v="39374"/>
    <n v="4.21"/>
    <n v="3.07"/>
    <s v="Hayır"/>
    <s v="Hayır"/>
    <m/>
    <m/>
    <n v="3"/>
    <n v="88"/>
    <s v="Hayır"/>
    <s v="Hayır"/>
    <s v="Evet"/>
    <n v="1.1400000000000001"/>
  </r>
  <r>
    <s v="02.04.2025"/>
    <x v="4"/>
    <x v="1"/>
    <s v="Stok Durumu"/>
    <n v="34078"/>
    <n v="7.64"/>
    <n v="9.2799999999999994"/>
    <s v="Evet"/>
    <s v="Evet"/>
    <n v="16.600000000000001"/>
    <s v="Olumlu"/>
    <n v="1"/>
    <n v="96"/>
    <s v="Hayır"/>
    <s v="Evet"/>
    <s v="Evet"/>
    <n v="-1.6399999999999997"/>
  </r>
  <r>
    <s v="04.04.2025"/>
    <x v="2"/>
    <x v="0"/>
    <s v="Ürün Bilgisi"/>
    <n v="14077"/>
    <n v="11.14"/>
    <n v="2.7"/>
    <s v="Hayır"/>
    <s v="Evet"/>
    <n v="48.14"/>
    <s v="Olumlu"/>
    <n v="4"/>
    <n v="93"/>
    <s v="Evet"/>
    <s v="Hayır"/>
    <s v="Hayır"/>
    <n v="8.4400000000000013"/>
  </r>
  <r>
    <s v="18.04.2025"/>
    <x v="3"/>
    <x v="3"/>
    <s v="Stok Durumu"/>
    <n v="86017"/>
    <n v="8.85"/>
    <n v="5.08"/>
    <s v="Hayır"/>
    <s v="Evet"/>
    <n v="9.4"/>
    <s v="Olumlu"/>
    <n v="1"/>
    <n v="90"/>
    <s v="Evet"/>
    <s v="Hayır"/>
    <s v="Hayır"/>
    <n v="3.7699999999999996"/>
  </r>
  <r>
    <s v="05.04.2025"/>
    <x v="4"/>
    <x v="1"/>
    <s v="İade"/>
    <n v="46130"/>
    <n v="8.26"/>
    <n v="7.45"/>
    <s v="Evet"/>
    <s v="Evet"/>
    <n v="42.84"/>
    <s v="Olumsuz"/>
    <n v="1"/>
    <n v="100"/>
    <s v="Evet"/>
    <s v="Hayır"/>
    <s v="Hayır"/>
    <n v="0.80999999999999961"/>
  </r>
  <r>
    <s v="28.04.2025"/>
    <x v="3"/>
    <x v="0"/>
    <s v="Stok Durumu"/>
    <n v="93223"/>
    <n v="4.87"/>
    <n v="7.81"/>
    <s v="Hayır"/>
    <s v="Evet"/>
    <n v="37.92"/>
    <s v="Olumsuz"/>
    <n v="5"/>
    <n v="97"/>
    <s v="Hayır"/>
    <s v="Hayır"/>
    <s v="Evet"/>
    <n v="-2.9399999999999995"/>
  </r>
  <r>
    <s v="11.04.2025"/>
    <x v="1"/>
    <x v="3"/>
    <s v="İade"/>
    <n v="44552"/>
    <n v="14.04"/>
    <n v="6.35"/>
    <s v="Hayır"/>
    <s v="Hayır"/>
    <m/>
    <m/>
    <n v="5"/>
    <n v="74"/>
    <s v="Hayır"/>
    <s v="Hayır"/>
    <s v="Hayır"/>
    <n v="7.6899999999999995"/>
  </r>
  <r>
    <s v="02.04.2025"/>
    <x v="1"/>
    <x v="1"/>
    <s v="İade"/>
    <n v="55905"/>
    <n v="6.84"/>
    <n v="5.55"/>
    <s v="Hayır"/>
    <s v="Hayır"/>
    <m/>
    <m/>
    <n v="1"/>
    <n v="92"/>
    <s v="Hayır"/>
    <s v="Evet"/>
    <s v="Evet"/>
    <n v="1.29"/>
  </r>
  <r>
    <s v="14.04.2025"/>
    <x v="2"/>
    <x v="0"/>
    <s v="Kargo"/>
    <n v="67187"/>
    <n v="6.08"/>
    <n v="5.94"/>
    <s v="Evet"/>
    <s v="Evet"/>
    <n v="38.01"/>
    <s v="Olumsuz"/>
    <n v="1"/>
    <n v="82"/>
    <s v="Evet"/>
    <s v="Hayır"/>
    <s v="Hayır"/>
    <n v="0.13999999999999968"/>
  </r>
  <r>
    <s v="10.04.2025"/>
    <x v="3"/>
    <x v="2"/>
    <s v="Kargo"/>
    <n v="91160"/>
    <n v="7.42"/>
    <n v="6.87"/>
    <s v="Hayır"/>
    <s v="Hayır"/>
    <m/>
    <m/>
    <n v="3"/>
    <n v="95"/>
    <s v="Evet"/>
    <s v="Hayır"/>
    <s v="Evet"/>
    <n v="0.54999999999999982"/>
  </r>
  <r>
    <s v="09.04.2025"/>
    <x v="1"/>
    <x v="3"/>
    <s v="Kampanya"/>
    <n v="66998"/>
    <n v="8"/>
    <n v="8.1300000000000008"/>
    <s v="Hayır"/>
    <s v="Evet"/>
    <n v="31.24"/>
    <s v="Olumsuz"/>
    <n v="1"/>
    <n v="86"/>
    <s v="Hayır"/>
    <s v="Evet"/>
    <s v="Hayır"/>
    <n v="-0.13000000000000078"/>
  </r>
  <r>
    <s v="08.04.2025"/>
    <x v="4"/>
    <x v="2"/>
    <s v="Kampanya"/>
    <n v="93579"/>
    <n v="6.48"/>
    <n v="5.9"/>
    <s v="Evet"/>
    <s v="Evet"/>
    <n v="30.63"/>
    <s v="Olumsuz"/>
    <n v="1"/>
    <n v="82"/>
    <s v="Hayır"/>
    <s v="Hayır"/>
    <s v="Evet"/>
    <n v="0.58000000000000007"/>
  </r>
  <r>
    <s v="13.04.2025"/>
    <x v="4"/>
    <x v="1"/>
    <s v="Kargo"/>
    <n v="34995"/>
    <n v="4.71"/>
    <n v="2.27"/>
    <s v="Hayır"/>
    <s v="Evet"/>
    <n v="46.07"/>
    <s v="Olumsuz"/>
    <n v="4"/>
    <n v="77"/>
    <s v="Evet"/>
    <s v="Hayır"/>
    <s v="Evet"/>
    <n v="2.44"/>
  </r>
  <r>
    <s v="23.04.2025"/>
    <x v="3"/>
    <x v="2"/>
    <s v="Kampanya"/>
    <n v="72466"/>
    <n v="5.18"/>
    <n v="9.0500000000000007"/>
    <s v="Evet"/>
    <s v="Evet"/>
    <n v="27.22"/>
    <s v="Olumsuz"/>
    <n v="4"/>
    <n v="98"/>
    <s v="Evet"/>
    <s v="Evet"/>
    <s v="Evet"/>
    <n v="-3.870000000000001"/>
  </r>
  <r>
    <s v="05.04.2025"/>
    <x v="2"/>
    <x v="0"/>
    <s v="Kargo"/>
    <n v="78657"/>
    <n v="14.72"/>
    <n v="2.8"/>
    <s v="Hayır"/>
    <s v="Evet"/>
    <n v="44.22"/>
    <s v="Olumsuz"/>
    <n v="3"/>
    <n v="96"/>
    <s v="Hayır"/>
    <s v="Hayır"/>
    <s v="Hayır"/>
    <n v="11.920000000000002"/>
  </r>
  <r>
    <s v="14.04.2025"/>
    <x v="0"/>
    <x v="0"/>
    <s v="Ürün Bilgisi"/>
    <n v="86314"/>
    <n v="6.09"/>
    <n v="5.63"/>
    <s v="Evet"/>
    <s v="Evet"/>
    <n v="42.94"/>
    <s v="Olumsuz"/>
    <n v="4"/>
    <n v="77"/>
    <s v="Hayır"/>
    <s v="Evet"/>
    <s v="Evet"/>
    <n v="0.45999999999999996"/>
  </r>
  <r>
    <s v="02.04.2025"/>
    <x v="2"/>
    <x v="2"/>
    <s v="Ürün Bilgisi"/>
    <n v="61952"/>
    <n v="4.83"/>
    <n v="9.2799999999999994"/>
    <s v="Hayır"/>
    <s v="Evet"/>
    <n v="17.87"/>
    <s v="Olumlu"/>
    <n v="4"/>
    <n v="85"/>
    <s v="Evet"/>
    <s v="Hayır"/>
    <s v="Evet"/>
    <n v="-4.4499999999999993"/>
  </r>
  <r>
    <s v="17.04.2025"/>
    <x v="4"/>
    <x v="3"/>
    <s v="Kargo"/>
    <n v="72206"/>
    <n v="5.01"/>
    <n v="4.97"/>
    <s v="Hayır"/>
    <s v="Evet"/>
    <n v="6.05"/>
    <s v="Olumsuz"/>
    <n v="3"/>
    <n v="70"/>
    <s v="Evet"/>
    <s v="Hayır"/>
    <s v="Evet"/>
    <n v="4.0000000000000036E-2"/>
  </r>
  <r>
    <s v="19.04.2025"/>
    <x v="2"/>
    <x v="3"/>
    <s v="Ürün Bilgisi"/>
    <n v="92745"/>
    <n v="6.75"/>
    <n v="8"/>
    <s v="Hayır"/>
    <s v="Hayır"/>
    <m/>
    <m/>
    <n v="4"/>
    <n v="98"/>
    <s v="Hayır"/>
    <s v="Hayır"/>
    <s v="Hayır"/>
    <n v="-1.25"/>
  </r>
  <r>
    <s v="23.04.2025"/>
    <x v="1"/>
    <x v="0"/>
    <s v="Kargo"/>
    <n v="94525"/>
    <n v="5.26"/>
    <n v="3.37"/>
    <s v="Evet"/>
    <s v="Hayır"/>
    <m/>
    <m/>
    <n v="3"/>
    <n v="89"/>
    <s v="Hayır"/>
    <s v="Evet"/>
    <s v="Evet"/>
    <n v="1.8899999999999997"/>
  </r>
  <r>
    <s v="08.04.2025"/>
    <x v="3"/>
    <x v="2"/>
    <s v="Stok Durumu"/>
    <n v="14930"/>
    <n v="3.28"/>
    <n v="7.69"/>
    <s v="Evet"/>
    <s v="Evet"/>
    <n v="36.299999999999997"/>
    <s v="Olumsuz"/>
    <n v="4"/>
    <n v="84"/>
    <s v="Evet"/>
    <s v="Evet"/>
    <s v="Evet"/>
    <n v="-4.41"/>
  </r>
  <r>
    <s v="01.04.2025"/>
    <x v="0"/>
    <x v="1"/>
    <s v="Stok Durumu"/>
    <n v="12393"/>
    <n v="14.25"/>
    <n v="7.29"/>
    <s v="Hayır"/>
    <s v="Evet"/>
    <n v="19.16"/>
    <s v="Olumlu"/>
    <n v="4"/>
    <n v="86"/>
    <s v="Evet"/>
    <s v="Hayır"/>
    <s v="Evet"/>
    <n v="6.96"/>
  </r>
  <r>
    <s v="08.04.2025"/>
    <x v="0"/>
    <x v="0"/>
    <s v="Stok Durumu"/>
    <n v="22840"/>
    <n v="11.39"/>
    <n v="7.57"/>
    <s v="Evet"/>
    <s v="Evet"/>
    <n v="24.24"/>
    <s v="Olumsuz"/>
    <n v="1"/>
    <n v="100"/>
    <s v="Evet"/>
    <s v="Hayır"/>
    <s v="Hayır"/>
    <n v="3.8200000000000003"/>
  </r>
  <r>
    <s v="02.04.2025"/>
    <x v="3"/>
    <x v="3"/>
    <s v="Kampanya"/>
    <n v="80070"/>
    <n v="6.18"/>
    <n v="5.59"/>
    <s v="Evet"/>
    <s v="Hayır"/>
    <m/>
    <m/>
    <n v="3"/>
    <n v="70"/>
    <s v="Hayır"/>
    <s v="Evet"/>
    <s v="Hayır"/>
    <n v="0.58999999999999986"/>
  </r>
  <r>
    <s v="28.04.2025"/>
    <x v="2"/>
    <x v="1"/>
    <s v="Kargo"/>
    <n v="30641"/>
    <n v="4.05"/>
    <n v="6.1"/>
    <s v="Evet"/>
    <s v="Hayır"/>
    <m/>
    <m/>
    <n v="1"/>
    <n v="100"/>
    <s v="Evet"/>
    <s v="Hayır"/>
    <s v="Evet"/>
    <n v="-2.0499999999999998"/>
  </r>
  <r>
    <s v="23.04.2025"/>
    <x v="3"/>
    <x v="0"/>
    <s v="Stok Durumu"/>
    <n v="86201"/>
    <n v="13.58"/>
    <n v="7.85"/>
    <s v="Evet"/>
    <s v="Evet"/>
    <n v="30.57"/>
    <s v="Olumsuz"/>
    <n v="2"/>
    <n v="100"/>
    <s v="Hayır"/>
    <s v="Evet"/>
    <s v="Evet"/>
    <n v="5.73"/>
  </r>
  <r>
    <s v="02.04.2025"/>
    <x v="3"/>
    <x v="2"/>
    <s v="Kargo"/>
    <n v="79047"/>
    <n v="8.0399999999999991"/>
    <n v="2.16"/>
    <s v="Hayır"/>
    <s v="Evet"/>
    <n v="44.01"/>
    <s v="Olumlu"/>
    <n v="1"/>
    <n v="74"/>
    <s v="Evet"/>
    <s v="Hayır"/>
    <s v="Hayır"/>
    <n v="5.879999999999999"/>
  </r>
  <r>
    <s v="23.04.2025"/>
    <x v="0"/>
    <x v="2"/>
    <s v="Kargo"/>
    <n v="89119"/>
    <n v="14.64"/>
    <n v="9.59"/>
    <s v="Hayır"/>
    <s v="Hayır"/>
    <m/>
    <m/>
    <n v="4"/>
    <n v="74"/>
    <s v="Evet"/>
    <s v="Hayır"/>
    <s v="Evet"/>
    <n v="5.0500000000000007"/>
  </r>
  <r>
    <s v="21.04.2025"/>
    <x v="1"/>
    <x v="1"/>
    <s v="Ürün Bilgisi"/>
    <n v="91303"/>
    <n v="11.82"/>
    <n v="5.3"/>
    <s v="Hayır"/>
    <s v="Hayır"/>
    <m/>
    <m/>
    <n v="1"/>
    <n v="87"/>
    <s v="Hayır"/>
    <s v="Hayır"/>
    <s v="Evet"/>
    <n v="6.5200000000000005"/>
  </r>
  <r>
    <s v="25.04.2025"/>
    <x v="3"/>
    <x v="0"/>
    <s v="İade"/>
    <n v="14328"/>
    <n v="12.58"/>
    <n v="2.48"/>
    <s v="Evet"/>
    <s v="Hayır"/>
    <m/>
    <m/>
    <n v="5"/>
    <n v="83"/>
    <s v="Hayır"/>
    <s v="Evet"/>
    <s v="Evet"/>
    <n v="10.1"/>
  </r>
  <r>
    <s v="10.04.2025"/>
    <x v="4"/>
    <x v="0"/>
    <s v="Stok Durumu"/>
    <n v="87970"/>
    <n v="3.04"/>
    <n v="8.24"/>
    <s v="Evet"/>
    <s v="Hayır"/>
    <m/>
    <m/>
    <n v="5"/>
    <n v="86"/>
    <s v="Evet"/>
    <s v="Evet"/>
    <s v="Evet"/>
    <n v="-5.2"/>
  </r>
  <r>
    <s v="14.04.2025"/>
    <x v="1"/>
    <x v="3"/>
    <s v="Kampanya"/>
    <n v="36635"/>
    <n v="13.43"/>
    <n v="9.99"/>
    <s v="Hayır"/>
    <s v="Evet"/>
    <n v="17.77"/>
    <s v="Olumlu"/>
    <n v="2"/>
    <n v="89"/>
    <s v="Hayır"/>
    <s v="Hayır"/>
    <s v="Evet"/>
    <n v="3.4399999999999995"/>
  </r>
  <r>
    <s v="21.04.2025"/>
    <x v="0"/>
    <x v="1"/>
    <s v="Kampanya"/>
    <n v="22606"/>
    <n v="12.69"/>
    <n v="8.0399999999999991"/>
    <s v="Hayır"/>
    <s v="Evet"/>
    <n v="11.99"/>
    <s v="Olumlu"/>
    <n v="2"/>
    <n v="77"/>
    <s v="Evet"/>
    <s v="Evet"/>
    <s v="Evet"/>
    <n v="4.6500000000000004"/>
  </r>
  <r>
    <s v="18.04.2025"/>
    <x v="1"/>
    <x v="2"/>
    <s v="Stok Durumu"/>
    <n v="65256"/>
    <n v="3.6"/>
    <n v="2.0499999999999998"/>
    <s v="Evet"/>
    <s v="Hayır"/>
    <m/>
    <m/>
    <n v="2"/>
    <n v="93"/>
    <s v="Hayır"/>
    <s v="Hayır"/>
    <s v="Hayır"/>
    <n v="1.5500000000000003"/>
  </r>
  <r>
    <s v="14.04.2025"/>
    <x v="4"/>
    <x v="2"/>
    <s v="Kampanya"/>
    <n v="53298"/>
    <n v="9.4600000000000009"/>
    <n v="7.9"/>
    <s v="Evet"/>
    <s v="Evet"/>
    <n v="31.64"/>
    <s v="Olumsuz"/>
    <n v="3"/>
    <n v="74"/>
    <s v="Hayır"/>
    <s v="Evet"/>
    <s v="Hayır"/>
    <n v="1.5600000000000005"/>
  </r>
  <r>
    <s v="26.04.2025"/>
    <x v="1"/>
    <x v="1"/>
    <s v="Stok Durumu"/>
    <n v="57252"/>
    <n v="5.42"/>
    <n v="5.6"/>
    <s v="Hayır"/>
    <s v="Evet"/>
    <n v="15.53"/>
    <s v="Olumlu"/>
    <n v="5"/>
    <n v="93"/>
    <s v="Evet"/>
    <s v="Hayır"/>
    <s v="Evet"/>
    <n v="-0.17999999999999972"/>
  </r>
  <r>
    <s v="07.04.2025"/>
    <x v="1"/>
    <x v="2"/>
    <s v="Ürün Bilgisi"/>
    <n v="95537"/>
    <n v="8.77"/>
    <n v="7.38"/>
    <s v="Hayır"/>
    <s v="Hayır"/>
    <m/>
    <m/>
    <n v="1"/>
    <n v="100"/>
    <s v="Hayır"/>
    <s v="Hayır"/>
    <s v="Hayır"/>
    <n v="1.3899999999999997"/>
  </r>
  <r>
    <s v="06.04.2025"/>
    <x v="2"/>
    <x v="2"/>
    <s v="Stok Durumu"/>
    <n v="40216"/>
    <n v="4.4400000000000004"/>
    <n v="6.83"/>
    <s v="Hayır"/>
    <s v="Hayır"/>
    <m/>
    <m/>
    <n v="5"/>
    <n v="78"/>
    <s v="Evet"/>
    <s v="Hayır"/>
    <s v="Evet"/>
    <n v="-2.3899999999999997"/>
  </r>
  <r>
    <s v="23.04.2025"/>
    <x v="4"/>
    <x v="3"/>
    <s v="Ürün Bilgisi"/>
    <n v="81860"/>
    <n v="10"/>
    <n v="2.95"/>
    <s v="Hayır"/>
    <s v="Evet"/>
    <n v="8.64"/>
    <s v="Olumsuz"/>
    <n v="2"/>
    <n v="75"/>
    <s v="Hayır"/>
    <s v="Evet"/>
    <s v="Hayır"/>
    <n v="7.05"/>
  </r>
  <r>
    <s v="15.04.2025"/>
    <x v="4"/>
    <x v="1"/>
    <s v="Stok Durumu"/>
    <n v="74223"/>
    <n v="5.01"/>
    <n v="3.34"/>
    <s v="Hayır"/>
    <s v="Evet"/>
    <n v="47.96"/>
    <s v="Olumsuz"/>
    <n v="3"/>
    <n v="100"/>
    <s v="Hayır"/>
    <s v="Hayır"/>
    <s v="Evet"/>
    <n v="1.67"/>
  </r>
  <r>
    <s v="23.04.2025"/>
    <x v="1"/>
    <x v="2"/>
    <s v="Kampanya"/>
    <n v="27422"/>
    <n v="10.7"/>
    <n v="5.12"/>
    <s v="Evet"/>
    <s v="Evet"/>
    <n v="6.49"/>
    <s v="Olumlu"/>
    <n v="1"/>
    <n v="70"/>
    <s v="Evet"/>
    <s v="Hayır"/>
    <s v="Evet"/>
    <n v="5.5799999999999992"/>
  </r>
  <r>
    <s v="24.04.2025"/>
    <x v="4"/>
    <x v="0"/>
    <s v="Stok Durumu"/>
    <n v="51411"/>
    <n v="3.06"/>
    <n v="2.34"/>
    <s v="Hayır"/>
    <s v="Evet"/>
    <n v="13.76"/>
    <s v="Olumsuz"/>
    <n v="4"/>
    <n v="77"/>
    <s v="Hayır"/>
    <s v="Hayır"/>
    <s v="Evet"/>
    <n v="0.7200000000000002"/>
  </r>
  <r>
    <s v="28.04.2025"/>
    <x v="4"/>
    <x v="0"/>
    <s v="Ürün Bilgisi"/>
    <n v="64809"/>
    <n v="5.38"/>
    <n v="7.94"/>
    <s v="Hayır"/>
    <s v="Evet"/>
    <n v="12.89"/>
    <s v="Olumlu"/>
    <n v="5"/>
    <n v="96"/>
    <s v="Evet"/>
    <s v="Evet"/>
    <s v="Evet"/>
    <n v="-2.5600000000000005"/>
  </r>
  <r>
    <s v="09.04.2025"/>
    <x v="0"/>
    <x v="0"/>
    <s v="İade"/>
    <n v="13352"/>
    <n v="8.09"/>
    <n v="4.9000000000000004"/>
    <s v="Hayır"/>
    <s v="Hayır"/>
    <m/>
    <m/>
    <n v="2"/>
    <n v="75"/>
    <s v="Hayır"/>
    <s v="Evet"/>
    <s v="Hayır"/>
    <n v="3.1899999999999995"/>
  </r>
  <r>
    <s v="27.04.2025"/>
    <x v="1"/>
    <x v="0"/>
    <s v="İade"/>
    <n v="48794"/>
    <n v="11.12"/>
    <n v="5.81"/>
    <s v="Evet"/>
    <s v="Evet"/>
    <n v="42.44"/>
    <s v="Olumsuz"/>
    <n v="4"/>
    <n v="88"/>
    <s v="Evet"/>
    <s v="Hayır"/>
    <s v="Hayır"/>
    <n v="5.31"/>
  </r>
  <r>
    <s v="21.04.2025"/>
    <x v="1"/>
    <x v="3"/>
    <s v="Stok Durumu"/>
    <n v="26763"/>
    <n v="4.51"/>
    <n v="2.54"/>
    <s v="Evet"/>
    <s v="Hayır"/>
    <m/>
    <m/>
    <n v="2"/>
    <n v="72"/>
    <s v="Hayır"/>
    <s v="Evet"/>
    <s v="Hayır"/>
    <n v="1.9699999999999998"/>
  </r>
  <r>
    <s v="27.04.2025"/>
    <x v="4"/>
    <x v="2"/>
    <s v="Kargo"/>
    <n v="93973"/>
    <n v="4.88"/>
    <n v="5.84"/>
    <s v="Hayır"/>
    <s v="Hayır"/>
    <m/>
    <m/>
    <n v="4"/>
    <n v="75"/>
    <s v="Hayır"/>
    <s v="Evet"/>
    <s v="Evet"/>
    <n v="-0.96"/>
  </r>
  <r>
    <s v="16.04.2025"/>
    <x v="1"/>
    <x v="2"/>
    <s v="Kargo"/>
    <n v="60825"/>
    <n v="5.14"/>
    <n v="9.67"/>
    <s v="Hayır"/>
    <s v="Evet"/>
    <n v="29.01"/>
    <s v="Olumsuz"/>
    <n v="1"/>
    <n v="92"/>
    <s v="Evet"/>
    <s v="Evet"/>
    <s v="Hayır"/>
    <n v="-4.53"/>
  </r>
  <r>
    <s v="07.04.2025"/>
    <x v="1"/>
    <x v="1"/>
    <s v="Kampanya"/>
    <n v="14882"/>
    <n v="13.5"/>
    <n v="2.63"/>
    <s v="Hayır"/>
    <s v="Hayır"/>
    <m/>
    <m/>
    <n v="5"/>
    <n v="84"/>
    <s v="Evet"/>
    <s v="Evet"/>
    <s v="Hayır"/>
    <n v="10.870000000000001"/>
  </r>
  <r>
    <s v="03.04.2025"/>
    <x v="4"/>
    <x v="1"/>
    <s v="Stok Durumu"/>
    <n v="76844"/>
    <n v="8.49"/>
    <n v="3.22"/>
    <s v="Evet"/>
    <s v="Evet"/>
    <n v="40.479999999999997"/>
    <s v="Olumsuz"/>
    <n v="4"/>
    <n v="99"/>
    <s v="Evet"/>
    <s v="Evet"/>
    <s v="Hayır"/>
    <n v="5.27"/>
  </r>
  <r>
    <s v="15.04.2025"/>
    <x v="2"/>
    <x v="2"/>
    <s v="Kargo"/>
    <n v="11808"/>
    <n v="5.08"/>
    <n v="9.15"/>
    <s v="Hayır"/>
    <s v="Hayır"/>
    <m/>
    <m/>
    <n v="1"/>
    <n v="72"/>
    <s v="Evet"/>
    <s v="Hayır"/>
    <s v="Evet"/>
    <n v="-4.07"/>
  </r>
  <r>
    <s v="19.04.2025"/>
    <x v="3"/>
    <x v="1"/>
    <s v="Kargo"/>
    <n v="32568"/>
    <n v="4.6399999999999997"/>
    <n v="9.41"/>
    <s v="Hayır"/>
    <s v="Hayır"/>
    <m/>
    <m/>
    <n v="2"/>
    <n v="89"/>
    <s v="Evet"/>
    <s v="Hayır"/>
    <s v="Hayır"/>
    <n v="-4.7700000000000005"/>
  </r>
  <r>
    <s v="02.04.2025"/>
    <x v="1"/>
    <x v="0"/>
    <s v="Ürün Bilgisi"/>
    <n v="62856"/>
    <n v="6.29"/>
    <n v="6.83"/>
    <s v="Evet"/>
    <s v="Evet"/>
    <n v="7.74"/>
    <s v="Olumsuz"/>
    <n v="5"/>
    <n v="71"/>
    <s v="Hayır"/>
    <s v="Evet"/>
    <s v="Evet"/>
    <n v="-0.54"/>
  </r>
  <r>
    <s v="04.04.2025"/>
    <x v="3"/>
    <x v="3"/>
    <s v="Ürün Bilgisi"/>
    <n v="78813"/>
    <n v="6.31"/>
    <n v="9.56"/>
    <s v="Evet"/>
    <s v="Evet"/>
    <n v="10.7"/>
    <s v="Olumlu"/>
    <n v="4"/>
    <n v="93"/>
    <s v="Evet"/>
    <s v="Hayır"/>
    <s v="Evet"/>
    <n v="-3.2500000000000009"/>
  </r>
  <r>
    <s v="10.04.2025"/>
    <x v="0"/>
    <x v="0"/>
    <s v="Stok Durumu"/>
    <n v="34250"/>
    <n v="14.15"/>
    <n v="9.83"/>
    <s v="Hayır"/>
    <s v="Evet"/>
    <n v="38.85"/>
    <s v="Olumlu"/>
    <n v="2"/>
    <n v="83"/>
    <s v="Hayır"/>
    <s v="Evet"/>
    <s v="Hayır"/>
    <n v="4.32"/>
  </r>
  <r>
    <s v="20.04.2025"/>
    <x v="4"/>
    <x v="3"/>
    <s v="Kargo"/>
    <n v="31247"/>
    <n v="13.09"/>
    <n v="5.95"/>
    <s v="Evet"/>
    <s v="Hayır"/>
    <m/>
    <m/>
    <n v="5"/>
    <n v="73"/>
    <s v="Hayır"/>
    <s v="Evet"/>
    <s v="Hayır"/>
    <n v="7.14"/>
  </r>
  <r>
    <s v="23.04.2025"/>
    <x v="3"/>
    <x v="0"/>
    <s v="Stok Durumu"/>
    <n v="12158"/>
    <n v="8.2899999999999991"/>
    <n v="8.25"/>
    <s v="Hayır"/>
    <s v="Hayır"/>
    <m/>
    <m/>
    <n v="3"/>
    <n v="79"/>
    <s v="Evet"/>
    <s v="Evet"/>
    <s v="Hayır"/>
    <n v="3.9999999999999147E-2"/>
  </r>
  <r>
    <s v="06.04.2025"/>
    <x v="4"/>
    <x v="2"/>
    <s v="Stok Durumu"/>
    <n v="94077"/>
    <n v="13.29"/>
    <n v="8.26"/>
    <s v="Hayır"/>
    <s v="Evet"/>
    <n v="40.54"/>
    <s v="Olumlu"/>
    <n v="4"/>
    <n v="93"/>
    <s v="Evet"/>
    <s v="Evet"/>
    <s v="Evet"/>
    <n v="5.0299999999999994"/>
  </r>
  <r>
    <s v="13.04.2025"/>
    <x v="0"/>
    <x v="2"/>
    <s v="Kargo"/>
    <n v="17148"/>
    <n v="6.15"/>
    <n v="8.42"/>
    <s v="Hayır"/>
    <s v="Evet"/>
    <n v="25.16"/>
    <s v="Olumsuz"/>
    <n v="2"/>
    <n v="74"/>
    <s v="Hayır"/>
    <s v="Hayır"/>
    <s v="Hayır"/>
    <n v="-2.2699999999999996"/>
  </r>
  <r>
    <s v="02.04.2025"/>
    <x v="0"/>
    <x v="1"/>
    <s v="Kargo"/>
    <n v="39032"/>
    <n v="5.49"/>
    <n v="8.01"/>
    <s v="Evet"/>
    <s v="Evet"/>
    <n v="17.18"/>
    <s v="Olumsuz"/>
    <n v="5"/>
    <n v="80"/>
    <s v="Evet"/>
    <s v="Evet"/>
    <s v="Evet"/>
    <n v="-2.5199999999999996"/>
  </r>
  <r>
    <s v="07.04.2025"/>
    <x v="1"/>
    <x v="0"/>
    <s v="Stok Durumu"/>
    <n v="46997"/>
    <n v="11.27"/>
    <n v="9.91"/>
    <s v="Evet"/>
    <s v="Evet"/>
    <n v="34.47"/>
    <s v="Olumsuz"/>
    <n v="3"/>
    <n v="93"/>
    <s v="Evet"/>
    <s v="Evet"/>
    <s v="Hayır"/>
    <n v="1.3599999999999994"/>
  </r>
  <r>
    <s v="18.04.2025"/>
    <x v="3"/>
    <x v="1"/>
    <s v="Ürün Bilgisi"/>
    <n v="92057"/>
    <n v="4.2300000000000004"/>
    <n v="6.62"/>
    <s v="Hayır"/>
    <s v="Hayır"/>
    <m/>
    <m/>
    <n v="5"/>
    <n v="81"/>
    <s v="Hayır"/>
    <s v="Evet"/>
    <s v="Hayır"/>
    <n v="-2.3899999999999997"/>
  </r>
  <r>
    <s v="01.04.2025"/>
    <x v="4"/>
    <x v="0"/>
    <s v="Stok Durumu"/>
    <n v="24941"/>
    <n v="8.14"/>
    <n v="4.28"/>
    <s v="Hayır"/>
    <s v="Evet"/>
    <n v="18.66"/>
    <s v="Olumsuz"/>
    <n v="1"/>
    <n v="100"/>
    <s v="Hayır"/>
    <s v="Hayır"/>
    <s v="Hayır"/>
    <n v="3.8600000000000003"/>
  </r>
  <r>
    <s v="22.04.2025"/>
    <x v="2"/>
    <x v="3"/>
    <s v="İade"/>
    <n v="32955"/>
    <n v="6.04"/>
    <n v="3.33"/>
    <s v="Evet"/>
    <s v="Hayır"/>
    <m/>
    <m/>
    <n v="4"/>
    <n v="81"/>
    <s v="Evet"/>
    <s v="Evet"/>
    <s v="Hayır"/>
    <n v="2.71"/>
  </r>
  <r>
    <s v="01.04.2025"/>
    <x v="2"/>
    <x v="2"/>
    <s v="İade"/>
    <n v="42595"/>
    <n v="11.69"/>
    <n v="2.42"/>
    <s v="Evet"/>
    <s v="Evet"/>
    <n v="46.5"/>
    <s v="Olumsuz"/>
    <n v="3"/>
    <n v="70"/>
    <s v="Hayır"/>
    <s v="Evet"/>
    <s v="Hayır"/>
    <n v="9.27"/>
  </r>
  <r>
    <s v="15.04.2025"/>
    <x v="3"/>
    <x v="2"/>
    <s v="Ürün Bilgisi"/>
    <n v="29660"/>
    <n v="5.75"/>
    <n v="7.95"/>
    <s v="Evet"/>
    <s v="Evet"/>
    <n v="17.59"/>
    <s v="Olumlu"/>
    <n v="1"/>
    <n v="81"/>
    <s v="Evet"/>
    <s v="Hayır"/>
    <s v="Hayır"/>
    <n v="-2.2000000000000002"/>
  </r>
  <r>
    <s v="20.04.2025"/>
    <x v="0"/>
    <x v="3"/>
    <s v="Kampanya"/>
    <n v="94488"/>
    <n v="10.32"/>
    <n v="5.77"/>
    <s v="Evet"/>
    <s v="Hayır"/>
    <m/>
    <m/>
    <n v="1"/>
    <n v="93"/>
    <s v="Evet"/>
    <s v="Evet"/>
    <s v="Evet"/>
    <n v="4.5500000000000007"/>
  </r>
  <r>
    <s v="20.04.2025"/>
    <x v="4"/>
    <x v="3"/>
    <s v="İade"/>
    <n v="72212"/>
    <n v="7.11"/>
    <n v="7.39"/>
    <s v="Evet"/>
    <s v="Evet"/>
    <n v="14.28"/>
    <s v="Olumlu"/>
    <n v="3"/>
    <n v="77"/>
    <s v="Evet"/>
    <s v="Hayır"/>
    <s v="Hayır"/>
    <n v="-0.27999999999999936"/>
  </r>
  <r>
    <s v="06.04.2025"/>
    <x v="1"/>
    <x v="2"/>
    <s v="Ürün Bilgisi"/>
    <n v="64849"/>
    <n v="8.52"/>
    <n v="2.62"/>
    <s v="Evet"/>
    <s v="Evet"/>
    <n v="25.94"/>
    <s v="Olumsuz"/>
    <n v="4"/>
    <n v="73"/>
    <s v="Hayır"/>
    <s v="Hayır"/>
    <s v="Hayır"/>
    <n v="5.8999999999999995"/>
  </r>
  <r>
    <s v="11.04.2025"/>
    <x v="3"/>
    <x v="1"/>
    <s v="Kampanya"/>
    <n v="52898"/>
    <n v="3.79"/>
    <n v="4.3899999999999997"/>
    <s v="Evet"/>
    <s v="Evet"/>
    <n v="8.92"/>
    <s v="Olumsuz"/>
    <n v="3"/>
    <n v="97"/>
    <s v="Evet"/>
    <s v="Evet"/>
    <s v="Hayır"/>
    <n v="-0.59999999999999964"/>
  </r>
  <r>
    <s v="08.04.2025"/>
    <x v="1"/>
    <x v="0"/>
    <s v="İade"/>
    <n v="24869"/>
    <n v="7.25"/>
    <n v="4.84"/>
    <s v="Hayır"/>
    <s v="Hayır"/>
    <m/>
    <m/>
    <n v="1"/>
    <n v="80"/>
    <s v="Hayır"/>
    <s v="Hayır"/>
    <s v="Hayır"/>
    <n v="2.41"/>
  </r>
  <r>
    <s v="20.04.2025"/>
    <x v="1"/>
    <x v="3"/>
    <s v="Kargo"/>
    <n v="63980"/>
    <n v="9.01"/>
    <n v="6.83"/>
    <s v="Evet"/>
    <s v="Hayır"/>
    <m/>
    <m/>
    <n v="1"/>
    <n v="86"/>
    <s v="Hayır"/>
    <s v="Evet"/>
    <s v="Evet"/>
    <n v="2.1799999999999997"/>
  </r>
  <r>
    <s v="01.04.2025"/>
    <x v="2"/>
    <x v="0"/>
    <s v="Stok Durumu"/>
    <n v="84381"/>
    <n v="4.71"/>
    <n v="5.34"/>
    <s v="Hayır"/>
    <s v="Evet"/>
    <n v="7.93"/>
    <s v="Olumlu"/>
    <n v="5"/>
    <n v="84"/>
    <s v="Hayır"/>
    <s v="Hayır"/>
    <s v="Hayır"/>
    <n v="-0.62999999999999989"/>
  </r>
  <r>
    <s v="26.04.2025"/>
    <x v="4"/>
    <x v="2"/>
    <s v="Ürün Bilgisi"/>
    <n v="31650"/>
    <n v="5.25"/>
    <n v="3.15"/>
    <s v="Evet"/>
    <s v="Evet"/>
    <n v="18.010000000000002"/>
    <s v="Olumlu"/>
    <n v="3"/>
    <n v="72"/>
    <s v="Hayır"/>
    <s v="Hayır"/>
    <s v="Hayır"/>
    <n v="2.1"/>
  </r>
  <r>
    <s v="04.04.2025"/>
    <x v="4"/>
    <x v="3"/>
    <s v="İade"/>
    <n v="90036"/>
    <n v="10.07"/>
    <n v="5.92"/>
    <s v="Hayır"/>
    <s v="Evet"/>
    <n v="24.53"/>
    <s v="Olumlu"/>
    <n v="4"/>
    <n v="87"/>
    <s v="Hayır"/>
    <s v="Hayır"/>
    <s v="Evet"/>
    <n v="4.1500000000000004"/>
  </r>
  <r>
    <s v="10.04.2025"/>
    <x v="0"/>
    <x v="2"/>
    <s v="Ürün Bilgisi"/>
    <n v="86505"/>
    <n v="4.59"/>
    <n v="3.38"/>
    <s v="Hayır"/>
    <s v="Hayır"/>
    <m/>
    <m/>
    <n v="2"/>
    <n v="72"/>
    <s v="Evet"/>
    <s v="Hayır"/>
    <s v="Evet"/>
    <n v="1.21"/>
  </r>
  <r>
    <s v="12.04.2025"/>
    <x v="2"/>
    <x v="3"/>
    <s v="Kampanya"/>
    <n v="32182"/>
    <n v="5.96"/>
    <n v="4.43"/>
    <s v="Evet"/>
    <s v="Hayır"/>
    <m/>
    <m/>
    <n v="1"/>
    <n v="73"/>
    <s v="Hayır"/>
    <s v="Evet"/>
    <s v="Evet"/>
    <n v="1.5300000000000002"/>
  </r>
  <r>
    <s v="11.04.2025"/>
    <x v="2"/>
    <x v="0"/>
    <s v="Kargo"/>
    <n v="16076"/>
    <n v="9.9"/>
    <n v="5.35"/>
    <s v="Hayır"/>
    <s v="Evet"/>
    <n v="17.07"/>
    <s v="Olumlu"/>
    <n v="4"/>
    <n v="85"/>
    <s v="Hayır"/>
    <s v="Evet"/>
    <s v="Evet"/>
    <n v="4.5500000000000007"/>
  </r>
  <r>
    <s v="27.04.2025"/>
    <x v="3"/>
    <x v="3"/>
    <s v="Ürün Bilgisi"/>
    <n v="82660"/>
    <n v="4.18"/>
    <n v="9.44"/>
    <s v="Evet"/>
    <s v="Evet"/>
    <n v="18.440000000000001"/>
    <s v="Olumsuz"/>
    <n v="3"/>
    <n v="84"/>
    <s v="Evet"/>
    <s v="Hayır"/>
    <s v="Hayır"/>
    <n v="-5.26"/>
  </r>
  <r>
    <s v="04.04.2025"/>
    <x v="0"/>
    <x v="0"/>
    <s v="Kampanya"/>
    <n v="61036"/>
    <n v="7.26"/>
    <n v="6.65"/>
    <s v="Hayır"/>
    <s v="Evet"/>
    <n v="11.88"/>
    <s v="Olumlu"/>
    <n v="3"/>
    <n v="91"/>
    <s v="Hayır"/>
    <s v="Evet"/>
    <s v="Hayır"/>
    <n v="0.60999999999999943"/>
  </r>
  <r>
    <s v="11.04.2025"/>
    <x v="3"/>
    <x v="1"/>
    <s v="İade"/>
    <n v="10326"/>
    <n v="5.16"/>
    <n v="7.02"/>
    <s v="Hayır"/>
    <s v="Hayır"/>
    <m/>
    <m/>
    <n v="1"/>
    <n v="77"/>
    <s v="Hayır"/>
    <s v="Hayır"/>
    <s v="Hayır"/>
    <n v="-1.8599999999999994"/>
  </r>
  <r>
    <s v="12.04.2025"/>
    <x v="4"/>
    <x v="1"/>
    <s v="Stok Durumu"/>
    <n v="92658"/>
    <n v="13.32"/>
    <n v="3.01"/>
    <s v="Evet"/>
    <s v="Evet"/>
    <n v="26.52"/>
    <s v="Olumlu"/>
    <n v="3"/>
    <n v="84"/>
    <s v="Evet"/>
    <s v="Evet"/>
    <s v="Hayır"/>
    <n v="10.31"/>
  </r>
  <r>
    <s v="16.04.2025"/>
    <x v="1"/>
    <x v="1"/>
    <s v="Kampanya"/>
    <n v="97890"/>
    <n v="9.52"/>
    <n v="2.23"/>
    <s v="Evet"/>
    <s v="Evet"/>
    <n v="42.42"/>
    <s v="Olumlu"/>
    <n v="1"/>
    <n v="99"/>
    <s v="Evet"/>
    <s v="Hayır"/>
    <s v="Hayır"/>
    <n v="7.2899999999999991"/>
  </r>
  <r>
    <s v="23.04.2025"/>
    <x v="2"/>
    <x v="2"/>
    <s v="Kargo"/>
    <n v="57747"/>
    <n v="14.64"/>
    <n v="5.39"/>
    <s v="Hayır"/>
    <s v="Evet"/>
    <n v="15.02"/>
    <s v="Olumsuz"/>
    <n v="4"/>
    <n v="84"/>
    <s v="Hayır"/>
    <s v="Evet"/>
    <s v="Evet"/>
    <n v="9.25"/>
  </r>
  <r>
    <s v="13.04.2025"/>
    <x v="4"/>
    <x v="1"/>
    <s v="Ürün Bilgisi"/>
    <n v="24008"/>
    <n v="14.22"/>
    <n v="2.19"/>
    <s v="Evet"/>
    <s v="Evet"/>
    <n v="35.520000000000003"/>
    <s v="Olumlu"/>
    <n v="5"/>
    <n v="90"/>
    <s v="Hayır"/>
    <s v="Evet"/>
    <s v="Hayır"/>
    <n v="12.030000000000001"/>
  </r>
  <r>
    <s v="23.04.2025"/>
    <x v="2"/>
    <x v="3"/>
    <s v="Kargo"/>
    <n v="32185"/>
    <n v="5.26"/>
    <n v="3.25"/>
    <s v="Hayır"/>
    <s v="Hayır"/>
    <m/>
    <m/>
    <n v="4"/>
    <n v="86"/>
    <s v="Hayır"/>
    <s v="Evet"/>
    <s v="Hayır"/>
    <n v="2.00999999999999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21.05.2025"/>
    <x v="0"/>
    <x v="0"/>
    <s v="Kargo"/>
    <n v="69298"/>
    <n v="13.03"/>
    <n v="9.0299999999999994"/>
    <x v="0"/>
    <s v="Hayır"/>
    <m/>
    <m/>
    <n v="4"/>
    <n v="85"/>
    <s v="Hayır"/>
    <s v="Evet"/>
    <s v="Evet"/>
    <n v="4"/>
  </r>
  <r>
    <s v="09.05.2025"/>
    <x v="1"/>
    <x v="0"/>
    <s v="İade"/>
    <n v="76872"/>
    <n v="5.07"/>
    <n v="9.6199999999999992"/>
    <x v="0"/>
    <s v="Evet"/>
    <n v="36.67"/>
    <s v="Olumsuz"/>
    <n v="3"/>
    <n v="74"/>
    <s v="Hayır"/>
    <s v="Hayır"/>
    <s v="Hayır"/>
    <n v="-4.5499999999999989"/>
  </r>
  <r>
    <s v="16.05.2025"/>
    <x v="1"/>
    <x v="1"/>
    <s v="Kargo"/>
    <n v="84152"/>
    <n v="4.38"/>
    <n v="8.8000000000000007"/>
    <x v="1"/>
    <s v="Evet"/>
    <n v="47.87"/>
    <s v="Olumsuz"/>
    <n v="2"/>
    <n v="90"/>
    <s v="Evet"/>
    <s v="Hayır"/>
    <s v="Hayır"/>
    <n v="-4.4200000000000008"/>
  </r>
  <r>
    <s v="24.05.2025"/>
    <x v="2"/>
    <x v="2"/>
    <s v="Kargo"/>
    <n v="90895"/>
    <n v="6.89"/>
    <n v="5.52"/>
    <x v="1"/>
    <s v="Evet"/>
    <n v="10.52"/>
    <s v="Olumsuz"/>
    <n v="1"/>
    <n v="80"/>
    <s v="Evet"/>
    <s v="Evet"/>
    <s v="Evet"/>
    <n v="1.37"/>
  </r>
  <r>
    <s v="28.05.2025"/>
    <x v="3"/>
    <x v="3"/>
    <s v="Kargo"/>
    <n v="28173"/>
    <n v="5.44"/>
    <n v="2.57"/>
    <x v="0"/>
    <s v="Hayır"/>
    <m/>
    <m/>
    <n v="5"/>
    <n v="93"/>
    <s v="Hayır"/>
    <s v="Hayır"/>
    <s v="Hayır"/>
    <n v="2.8700000000000006"/>
  </r>
  <r>
    <s v="02.05.2025"/>
    <x v="4"/>
    <x v="1"/>
    <s v="İade"/>
    <n v="42951"/>
    <n v="7.16"/>
    <n v="4.28"/>
    <x v="1"/>
    <s v="Hayır"/>
    <m/>
    <m/>
    <n v="5"/>
    <n v="70"/>
    <s v="Evet"/>
    <s v="Hayır"/>
    <s v="Hayır"/>
    <n v="2.88"/>
  </r>
  <r>
    <s v="10.05.2025"/>
    <x v="4"/>
    <x v="1"/>
    <s v="Ürün Bilgisi"/>
    <n v="17709"/>
    <n v="6.21"/>
    <n v="4.45"/>
    <x v="1"/>
    <s v="Evet"/>
    <n v="36.92"/>
    <s v="Olumsuz"/>
    <n v="3"/>
    <n v="71"/>
    <s v="Hayır"/>
    <s v="Hayır"/>
    <s v="Evet"/>
    <n v="1.7599999999999998"/>
  </r>
  <r>
    <s v="22.05.2025"/>
    <x v="3"/>
    <x v="2"/>
    <s v="Ürün Bilgisi"/>
    <n v="53272"/>
    <n v="14.95"/>
    <n v="2.58"/>
    <x v="1"/>
    <s v="Hayır"/>
    <m/>
    <m/>
    <n v="5"/>
    <n v="100"/>
    <s v="Evet"/>
    <s v="Evet"/>
    <s v="Evet"/>
    <n v="12.37"/>
  </r>
  <r>
    <s v="28.05.2025"/>
    <x v="1"/>
    <x v="2"/>
    <s v="Stok Durumu"/>
    <n v="13116"/>
    <n v="3.94"/>
    <n v="3.23"/>
    <x v="0"/>
    <s v="Hayır"/>
    <m/>
    <m/>
    <n v="1"/>
    <n v="77"/>
    <s v="Hayır"/>
    <s v="Hayır"/>
    <s v="Evet"/>
    <n v="0.71"/>
  </r>
  <r>
    <s v="08.05.2025"/>
    <x v="3"/>
    <x v="0"/>
    <s v="Stok Durumu"/>
    <n v="45140"/>
    <n v="4.78"/>
    <n v="3.88"/>
    <x v="0"/>
    <s v="Hayır"/>
    <m/>
    <m/>
    <n v="5"/>
    <n v="78"/>
    <s v="Hayır"/>
    <s v="Hayır"/>
    <s v="Evet"/>
    <n v="0.90000000000000036"/>
  </r>
  <r>
    <s v="10.05.2025"/>
    <x v="1"/>
    <x v="3"/>
    <s v="Ürün Bilgisi"/>
    <n v="63062"/>
    <n v="6.16"/>
    <n v="8.9499999999999993"/>
    <x v="0"/>
    <s v="Hayır"/>
    <m/>
    <m/>
    <n v="3"/>
    <n v="99"/>
    <s v="Evet"/>
    <s v="Evet"/>
    <s v="Evet"/>
    <n v="-2.7899999999999991"/>
  </r>
  <r>
    <s v="22.05.2025"/>
    <x v="4"/>
    <x v="3"/>
    <s v="İade"/>
    <n v="10530"/>
    <n v="8.5299999999999994"/>
    <n v="7.14"/>
    <x v="1"/>
    <s v="Evet"/>
    <n v="10.050000000000001"/>
    <s v="Olumlu"/>
    <n v="1"/>
    <n v="92"/>
    <s v="Hayır"/>
    <s v="Hayır"/>
    <s v="Evet"/>
    <n v="1.3899999999999997"/>
  </r>
  <r>
    <s v="23.05.2025"/>
    <x v="2"/>
    <x v="3"/>
    <s v="İade"/>
    <n v="53598"/>
    <n v="4.7"/>
    <n v="6.55"/>
    <x v="1"/>
    <s v="Evet"/>
    <n v="24.26"/>
    <s v="Olumsuz"/>
    <n v="4"/>
    <n v="76"/>
    <s v="Evet"/>
    <s v="Evet"/>
    <s v="Evet"/>
    <n v="-1.8499999999999996"/>
  </r>
  <r>
    <s v="10.05.2025"/>
    <x v="1"/>
    <x v="0"/>
    <s v="Kargo"/>
    <n v="99140"/>
    <n v="13.52"/>
    <n v="6.05"/>
    <x v="1"/>
    <s v="Hayır"/>
    <m/>
    <m/>
    <n v="4"/>
    <n v="81"/>
    <s v="Evet"/>
    <s v="Hayır"/>
    <s v="Evet"/>
    <n v="7.47"/>
  </r>
  <r>
    <s v="04.05.2025"/>
    <x v="1"/>
    <x v="0"/>
    <s v="Ürün Bilgisi"/>
    <n v="96523"/>
    <n v="7.05"/>
    <n v="4.29"/>
    <x v="0"/>
    <s v="Evet"/>
    <n v="15.86"/>
    <s v="Olumsuz"/>
    <n v="3"/>
    <n v="78"/>
    <s v="Hayır"/>
    <s v="Evet"/>
    <s v="Hayır"/>
    <n v="2.76"/>
  </r>
  <r>
    <s v="22.05.2025"/>
    <x v="4"/>
    <x v="3"/>
    <s v="İade"/>
    <n v="55084"/>
    <n v="8.3000000000000007"/>
    <n v="2.78"/>
    <x v="0"/>
    <s v="Evet"/>
    <n v="40.44"/>
    <s v="Olumlu"/>
    <n v="2"/>
    <n v="82"/>
    <s v="Hayır"/>
    <s v="Evet"/>
    <s v="Evet"/>
    <n v="5.5200000000000014"/>
  </r>
  <r>
    <s v="02.05.2025"/>
    <x v="1"/>
    <x v="1"/>
    <s v="Kampanya"/>
    <n v="14631"/>
    <n v="4.87"/>
    <n v="8.41"/>
    <x v="1"/>
    <s v="Evet"/>
    <n v="24.76"/>
    <s v="Olumsuz"/>
    <n v="4"/>
    <n v="81"/>
    <s v="Evet"/>
    <s v="Evet"/>
    <s v="Evet"/>
    <n v="-3.54"/>
  </r>
  <r>
    <s v="03.05.2025"/>
    <x v="2"/>
    <x v="2"/>
    <s v="Ürün Bilgisi"/>
    <n v="94054"/>
    <n v="8.1300000000000008"/>
    <n v="4.75"/>
    <x v="1"/>
    <s v="Evet"/>
    <n v="29.24"/>
    <s v="Olumsuz"/>
    <n v="1"/>
    <n v="89"/>
    <s v="Hayır"/>
    <s v="Evet"/>
    <s v="Hayır"/>
    <n v="3.3800000000000008"/>
  </r>
  <r>
    <s v="03.05.2025"/>
    <x v="2"/>
    <x v="3"/>
    <s v="Kargo"/>
    <n v="29760"/>
    <n v="10.5"/>
    <n v="0.94"/>
    <x v="0"/>
    <s v="Evet"/>
    <n v="37.71"/>
    <s v="Olumlu"/>
    <n v="5"/>
    <n v="95"/>
    <s v="Hayır"/>
    <s v="Evet"/>
    <s v="Evet"/>
    <n v="9.56"/>
  </r>
  <r>
    <s v="08.05.2025"/>
    <x v="0"/>
    <x v="0"/>
    <s v="Stok Durumu"/>
    <n v="79317"/>
    <n v="12.7"/>
    <n v="8.6999999999999993"/>
    <x v="1"/>
    <s v="Evet"/>
    <n v="36.35"/>
    <s v="Olumlu"/>
    <n v="1"/>
    <n v="86"/>
    <s v="Evet"/>
    <s v="Evet"/>
    <s v="Hayır"/>
    <n v="4"/>
  </r>
  <r>
    <s v="27.05.2025"/>
    <x v="4"/>
    <x v="3"/>
    <s v="Stok Durumu"/>
    <n v="72918"/>
    <n v="9.3000000000000007"/>
    <n v="7.67"/>
    <x v="0"/>
    <s v="Evet"/>
    <n v="20.57"/>
    <s v="Olumlu"/>
    <n v="2"/>
    <n v="87"/>
    <s v="Hayır"/>
    <s v="Evet"/>
    <s v="Hayır"/>
    <n v="1.6300000000000008"/>
  </r>
  <r>
    <s v="12.05.2025"/>
    <x v="4"/>
    <x v="2"/>
    <s v="Kargo"/>
    <n v="73799"/>
    <n v="9.2100000000000009"/>
    <n v="1.02"/>
    <x v="1"/>
    <s v="Hayır"/>
    <m/>
    <m/>
    <n v="2"/>
    <n v="95"/>
    <s v="Hayır"/>
    <s v="Hayır"/>
    <s v="Hayır"/>
    <n v="8.1900000000000013"/>
  </r>
  <r>
    <s v="20.05.2025"/>
    <x v="3"/>
    <x v="2"/>
    <s v="Kampanya"/>
    <n v="66420"/>
    <n v="11.88"/>
    <n v="8.15"/>
    <x v="1"/>
    <s v="Hayır"/>
    <m/>
    <m/>
    <n v="1"/>
    <n v="98"/>
    <s v="Hayır"/>
    <s v="Hayır"/>
    <s v="Hayır"/>
    <n v="3.7300000000000004"/>
  </r>
  <r>
    <s v="21.05.2025"/>
    <x v="3"/>
    <x v="1"/>
    <s v="Ürün Bilgisi"/>
    <n v="55680"/>
    <n v="5.42"/>
    <n v="3.16"/>
    <x v="1"/>
    <s v="Evet"/>
    <n v="36.89"/>
    <s v="Olumlu"/>
    <n v="2"/>
    <n v="82"/>
    <s v="Evet"/>
    <s v="Evet"/>
    <s v="Evet"/>
    <n v="2.2599999999999998"/>
  </r>
  <r>
    <s v="19.05.2025"/>
    <x v="1"/>
    <x v="0"/>
    <s v="Kargo"/>
    <n v="18449"/>
    <n v="8.58"/>
    <n v="4.24"/>
    <x v="1"/>
    <s v="Hayır"/>
    <m/>
    <m/>
    <n v="1"/>
    <n v="85"/>
    <s v="Evet"/>
    <s v="Evet"/>
    <s v="Hayır"/>
    <n v="4.34"/>
  </r>
  <r>
    <s v="28.05.2025"/>
    <x v="2"/>
    <x v="2"/>
    <s v="Stok Durumu"/>
    <n v="79103"/>
    <n v="13.04"/>
    <n v="3.73"/>
    <x v="0"/>
    <s v="Evet"/>
    <n v="3.97"/>
    <s v="Olumsuz"/>
    <n v="2"/>
    <n v="100"/>
    <s v="Evet"/>
    <s v="Hayır"/>
    <s v="Hayır"/>
    <n v="9.3099999999999987"/>
  </r>
  <r>
    <s v="27.05.2025"/>
    <x v="2"/>
    <x v="1"/>
    <s v="Kargo"/>
    <n v="42374"/>
    <n v="4.79"/>
    <n v="2.0699999999999998"/>
    <x v="0"/>
    <s v="Evet"/>
    <n v="43.24"/>
    <s v="Olumlu"/>
    <n v="5"/>
    <n v="81"/>
    <s v="Hayır"/>
    <s v="Evet"/>
    <s v="Evet"/>
    <n v="2.72"/>
  </r>
  <r>
    <s v="07.05.2025"/>
    <x v="0"/>
    <x v="2"/>
    <s v="Kampanya"/>
    <n v="65890"/>
    <n v="14.98"/>
    <n v="7.67"/>
    <x v="1"/>
    <s v="Evet"/>
    <n v="12.45"/>
    <s v="Olumsuz"/>
    <n v="2"/>
    <n v="99"/>
    <s v="Hayır"/>
    <s v="Evet"/>
    <s v="Evet"/>
    <n v="7.3100000000000005"/>
  </r>
  <r>
    <s v="24.05.2025"/>
    <x v="4"/>
    <x v="2"/>
    <s v="Stok Durumu"/>
    <n v="93472"/>
    <n v="11.24"/>
    <n v="4.2"/>
    <x v="0"/>
    <s v="Evet"/>
    <n v="47.1"/>
    <s v="Olumlu"/>
    <n v="2"/>
    <n v="70"/>
    <s v="Evet"/>
    <s v="Hayır"/>
    <s v="Evet"/>
    <n v="7.04"/>
  </r>
  <r>
    <s v="24.05.2025"/>
    <x v="1"/>
    <x v="2"/>
    <s v="Kargo"/>
    <n v="68293"/>
    <n v="13.49"/>
    <n v="5.32"/>
    <x v="1"/>
    <s v="Hayır"/>
    <m/>
    <m/>
    <n v="4"/>
    <n v="86"/>
    <s v="Evet"/>
    <s v="Hayır"/>
    <s v="Evet"/>
    <n v="8.17"/>
  </r>
  <r>
    <s v="01.05.2025"/>
    <x v="2"/>
    <x v="0"/>
    <s v="Kampanya"/>
    <n v="78647"/>
    <n v="7.92"/>
    <n v="1.83"/>
    <x v="1"/>
    <s v="Hayır"/>
    <m/>
    <m/>
    <n v="1"/>
    <n v="88"/>
    <s v="Hayır"/>
    <s v="Evet"/>
    <s v="Evet"/>
    <n v="6.09"/>
  </r>
  <r>
    <s v="03.05.2025"/>
    <x v="1"/>
    <x v="1"/>
    <s v="Ürün Bilgisi"/>
    <n v="99946"/>
    <n v="10.119999999999999"/>
    <n v="2.2999999999999998"/>
    <x v="0"/>
    <s v="Evet"/>
    <n v="33.04"/>
    <s v="Olumsuz"/>
    <n v="4"/>
    <n v="77"/>
    <s v="Evet"/>
    <s v="Hayır"/>
    <s v="Evet"/>
    <n v="7.8199999999999994"/>
  </r>
  <r>
    <s v="18.05.2025"/>
    <x v="2"/>
    <x v="3"/>
    <s v="Kargo"/>
    <n v="46914"/>
    <n v="11.22"/>
    <n v="2.15"/>
    <x v="0"/>
    <s v="Hayır"/>
    <m/>
    <m/>
    <n v="2"/>
    <n v="79"/>
    <s v="Evet"/>
    <s v="Hayır"/>
    <s v="Hayır"/>
    <n v="9.07"/>
  </r>
  <r>
    <s v="10.05.2025"/>
    <x v="4"/>
    <x v="2"/>
    <s v="Stok Durumu"/>
    <n v="54159"/>
    <n v="14.12"/>
    <n v="2.83"/>
    <x v="0"/>
    <s v="Evet"/>
    <n v="4.6100000000000003"/>
    <s v="Olumlu"/>
    <n v="3"/>
    <n v="79"/>
    <s v="Evet"/>
    <s v="Hayır"/>
    <s v="Evet"/>
    <n v="11.29"/>
  </r>
  <r>
    <s v="27.05.2025"/>
    <x v="3"/>
    <x v="2"/>
    <s v="Kampanya"/>
    <n v="96747"/>
    <n v="3.39"/>
    <n v="0.52"/>
    <x v="0"/>
    <s v="Hayır"/>
    <m/>
    <m/>
    <n v="1"/>
    <n v="82"/>
    <s v="Hayır"/>
    <s v="Hayır"/>
    <s v="Hayır"/>
    <n v="2.87"/>
  </r>
  <r>
    <s v="12.05.2025"/>
    <x v="3"/>
    <x v="2"/>
    <s v="Kargo"/>
    <n v="54312"/>
    <n v="11.99"/>
    <n v="6.98"/>
    <x v="1"/>
    <s v="Evet"/>
    <n v="2.23"/>
    <s v="Olumsuz"/>
    <n v="3"/>
    <n v="97"/>
    <s v="Hayır"/>
    <s v="Evet"/>
    <s v="Hayır"/>
    <n v="5.01"/>
  </r>
  <r>
    <s v="12.05.2025"/>
    <x v="2"/>
    <x v="3"/>
    <s v="Stok Durumu"/>
    <n v="37625"/>
    <n v="14.67"/>
    <n v="4.8099999999999996"/>
    <x v="0"/>
    <s v="Hayır"/>
    <m/>
    <m/>
    <n v="4"/>
    <n v="73"/>
    <s v="Hayır"/>
    <s v="Hayır"/>
    <s v="Hayır"/>
    <n v="9.86"/>
  </r>
  <r>
    <s v="06.05.2025"/>
    <x v="2"/>
    <x v="3"/>
    <s v="Kampanya"/>
    <n v="17184"/>
    <n v="4.66"/>
    <n v="6.47"/>
    <x v="0"/>
    <s v="Hayır"/>
    <m/>
    <m/>
    <n v="1"/>
    <n v="84"/>
    <s v="Hayır"/>
    <s v="Evet"/>
    <s v="Evet"/>
    <n v="-1.8099999999999996"/>
  </r>
  <r>
    <s v="24.05.2025"/>
    <x v="4"/>
    <x v="3"/>
    <s v="Kampanya"/>
    <n v="93560"/>
    <n v="14.73"/>
    <n v="3.54"/>
    <x v="0"/>
    <s v="Hayır"/>
    <m/>
    <m/>
    <n v="5"/>
    <n v="85"/>
    <s v="Hayır"/>
    <s v="Evet"/>
    <s v="Hayır"/>
    <n v="11.190000000000001"/>
  </r>
  <r>
    <s v="14.05.2025"/>
    <x v="3"/>
    <x v="1"/>
    <s v="Stok Durumu"/>
    <n v="66128"/>
    <n v="10.26"/>
    <n v="7.03"/>
    <x v="0"/>
    <s v="Hayır"/>
    <m/>
    <m/>
    <n v="3"/>
    <n v="99"/>
    <s v="Evet"/>
    <s v="Hayır"/>
    <s v="Evet"/>
    <n v="3.2299999999999995"/>
  </r>
  <r>
    <s v="11.05.2025"/>
    <x v="4"/>
    <x v="1"/>
    <s v="İade"/>
    <n v="32843"/>
    <n v="3.27"/>
    <n v="4.91"/>
    <x v="0"/>
    <s v="Evet"/>
    <n v="43.94"/>
    <s v="Olumsuz"/>
    <n v="3"/>
    <n v="78"/>
    <s v="Evet"/>
    <s v="Evet"/>
    <s v="Evet"/>
    <n v="-1.6400000000000001"/>
  </r>
  <r>
    <s v="25.05.2025"/>
    <x v="1"/>
    <x v="1"/>
    <s v="İade"/>
    <n v="57870"/>
    <n v="10.72"/>
    <n v="5.85"/>
    <x v="0"/>
    <s v="Hayır"/>
    <m/>
    <m/>
    <n v="2"/>
    <n v="86"/>
    <s v="Evet"/>
    <s v="Hayır"/>
    <s v="Hayır"/>
    <n v="4.870000000000001"/>
  </r>
  <r>
    <s v="26.05.2025"/>
    <x v="2"/>
    <x v="0"/>
    <s v="İade"/>
    <n v="96176"/>
    <n v="6.46"/>
    <n v="7.59"/>
    <x v="1"/>
    <s v="Evet"/>
    <n v="34.47"/>
    <s v="Olumsuz"/>
    <n v="5"/>
    <n v="77"/>
    <s v="Hayır"/>
    <s v="Hayır"/>
    <s v="Hayır"/>
    <n v="-1.1299999999999999"/>
  </r>
  <r>
    <s v="14.05.2025"/>
    <x v="4"/>
    <x v="2"/>
    <s v="Kargo"/>
    <n v="38995"/>
    <n v="3.08"/>
    <n v="6.79"/>
    <x v="1"/>
    <s v="Hayır"/>
    <m/>
    <m/>
    <n v="5"/>
    <n v="79"/>
    <s v="Hayır"/>
    <s v="Evet"/>
    <s v="Hayır"/>
    <n v="-3.71"/>
  </r>
  <r>
    <s v="10.05.2025"/>
    <x v="2"/>
    <x v="3"/>
    <s v="İade"/>
    <n v="54002"/>
    <n v="14.42"/>
    <n v="5.49"/>
    <x v="1"/>
    <s v="Evet"/>
    <n v="20.55"/>
    <s v="Olumsuz"/>
    <n v="1"/>
    <n v="75"/>
    <s v="Evet"/>
    <s v="Hayır"/>
    <s v="Evet"/>
    <n v="8.93"/>
  </r>
  <r>
    <s v="19.05.2025"/>
    <x v="0"/>
    <x v="1"/>
    <s v="İade"/>
    <n v="17882"/>
    <n v="6.41"/>
    <n v="3.22"/>
    <x v="1"/>
    <s v="Evet"/>
    <n v="7.89"/>
    <s v="Olumsuz"/>
    <n v="1"/>
    <n v="79"/>
    <s v="Hayır"/>
    <s v="Evet"/>
    <s v="Evet"/>
    <n v="3.19"/>
  </r>
  <r>
    <s v="19.05.2025"/>
    <x v="1"/>
    <x v="3"/>
    <s v="Ürün Bilgisi"/>
    <n v="54291"/>
    <n v="5.53"/>
    <n v="3.2"/>
    <x v="1"/>
    <s v="Hayır"/>
    <m/>
    <m/>
    <n v="2"/>
    <n v="93"/>
    <s v="Evet"/>
    <s v="Hayır"/>
    <s v="Evet"/>
    <n v="2.33"/>
  </r>
  <r>
    <s v="12.05.2025"/>
    <x v="2"/>
    <x v="3"/>
    <s v="Kampanya"/>
    <n v="35377"/>
    <n v="8.5399999999999991"/>
    <n v="3.53"/>
    <x v="0"/>
    <s v="Evet"/>
    <n v="9.5399999999999991"/>
    <s v="Olumsuz"/>
    <n v="3"/>
    <n v="85"/>
    <s v="Evet"/>
    <s v="Hayır"/>
    <s v="Evet"/>
    <n v="5.01"/>
  </r>
  <r>
    <s v="04.05.2025"/>
    <x v="3"/>
    <x v="1"/>
    <s v="Stok Durumu"/>
    <n v="47937"/>
    <n v="4.26"/>
    <n v="2.39"/>
    <x v="0"/>
    <s v="Evet"/>
    <n v="25.6"/>
    <s v="Olumsuz"/>
    <n v="2"/>
    <n v="97"/>
    <s v="Hayır"/>
    <s v="Evet"/>
    <s v="Hayır"/>
    <n v="1.8699999999999997"/>
  </r>
  <r>
    <s v="17.05.2025"/>
    <x v="3"/>
    <x v="1"/>
    <s v="Kampanya"/>
    <n v="28390"/>
    <n v="11.02"/>
    <n v="3.39"/>
    <x v="1"/>
    <s v="Evet"/>
    <n v="20.190000000000001"/>
    <s v="Olumsuz"/>
    <n v="5"/>
    <n v="92"/>
    <s v="Hayır"/>
    <s v="Evet"/>
    <s v="Evet"/>
    <n v="7.62999999999999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01.03.2025"/>
    <s v="Ahmet Can"/>
    <x v="0"/>
    <s v="Ürün Bilgisi"/>
    <n v="6.43"/>
    <n v="9.1300000000000008"/>
    <n v="-2.7000000000000011"/>
    <s v="Hayır"/>
  </r>
  <r>
    <s v="01.03.2025"/>
    <s v="Ahmet Can"/>
    <x v="1"/>
    <s v="Kampanya"/>
    <n v="9.85"/>
    <n v="3.46"/>
    <n v="6.39"/>
    <s v="Hayır"/>
  </r>
  <r>
    <s v="01.03.2025"/>
    <s v="Ahmet Can"/>
    <x v="2"/>
    <s v="İade"/>
    <n v="10.43"/>
    <n v="3.22"/>
    <n v="7.2099999999999991"/>
    <s v="Evet"/>
  </r>
  <r>
    <s v="01.03.2025"/>
    <s v="Mehmet Demir"/>
    <x v="1"/>
    <s v="Kampanya"/>
    <n v="12.47"/>
    <n v="2.4"/>
    <n v="10.07"/>
    <s v="Evet"/>
  </r>
  <r>
    <s v="01.03.2025"/>
    <s v="Zeynep Kaya"/>
    <x v="3"/>
    <s v="İade"/>
    <n v="4.55"/>
    <n v="5.68"/>
    <n v="-1.1299999999999999"/>
    <s v="Hayır"/>
  </r>
  <r>
    <s v="01.04.2025"/>
    <s v="Ayşe Yılmaz"/>
    <x v="3"/>
    <s v="İade"/>
    <n v="11.69"/>
    <n v="2.42"/>
    <n v="9.27"/>
    <s v="Evet"/>
  </r>
  <r>
    <s v="01.04.2025"/>
    <s v="Ayşe Yılmaz"/>
    <x v="1"/>
    <s v="Stok Durumu"/>
    <n v="4.71"/>
    <n v="5.34"/>
    <n v="-0.62999999999999989"/>
    <s v="Evet"/>
  </r>
  <r>
    <s v="01.04.2025"/>
    <s v="Elif Yıldız"/>
    <x v="2"/>
    <s v="Stok Durumu"/>
    <n v="14.25"/>
    <n v="7.29"/>
    <n v="6.96"/>
    <s v="Evet"/>
  </r>
  <r>
    <s v="01.04.2025"/>
    <s v="Zeynep Kaya"/>
    <x v="1"/>
    <s v="Stok Durumu"/>
    <n v="8.14"/>
    <n v="4.28"/>
    <n v="3.8600000000000003"/>
    <s v="Hayır"/>
  </r>
  <r>
    <s v="01.05.2025"/>
    <s v="Elif Yıldız"/>
    <x v="0"/>
    <s v="Kampanya"/>
    <n v="7.92"/>
    <n v="1.83"/>
    <n v="6.09"/>
    <s v="Hayır"/>
  </r>
  <r>
    <s v="02.03.2025"/>
    <s v="Ahmet Can"/>
    <x v="0"/>
    <s v="İade"/>
    <n v="3.15"/>
    <n v="6.99"/>
    <n v="-3.8400000000000003"/>
    <s v="Hayır"/>
  </r>
  <r>
    <s v="02.03.2025"/>
    <s v="Ayşe Yılmaz"/>
    <x v="2"/>
    <s v="Kargo"/>
    <n v="8.66"/>
    <n v="2.83"/>
    <n v="5.83"/>
    <s v="Evet"/>
  </r>
  <r>
    <s v="02.03.2025"/>
    <s v="Elif Yıldız"/>
    <x v="2"/>
    <s v="Kampanya"/>
    <n v="11.26"/>
    <n v="6.92"/>
    <n v="4.34"/>
    <s v="Evet"/>
  </r>
  <r>
    <s v="02.03.2025"/>
    <s v="Mehmet Demir"/>
    <x v="0"/>
    <s v="Ürün Bilgisi"/>
    <n v="4.22"/>
    <n v="4.79"/>
    <n v="-0.57000000000000028"/>
    <s v="Evet"/>
  </r>
  <r>
    <s v="02.03.2025"/>
    <s v="Zeynep Kaya"/>
    <x v="1"/>
    <s v="Ürün Bilgisi"/>
    <n v="3.22"/>
    <n v="8.5399999999999991"/>
    <n v="-5.3199999999999985"/>
    <s v="Hayır"/>
  </r>
  <r>
    <s v="02.04.2025"/>
    <s v="Ahmet Can"/>
    <x v="0"/>
    <s v="Kampanya"/>
    <n v="6.18"/>
    <n v="5.59"/>
    <n v="0.58999999999999986"/>
    <s v="Hayır"/>
  </r>
  <r>
    <s v="02.04.2025"/>
    <s v="Ahmet Can"/>
    <x v="3"/>
    <s v="Kargo"/>
    <n v="8.0399999999999991"/>
    <n v="2.16"/>
    <n v="5.879999999999999"/>
    <s v="Evet"/>
  </r>
  <r>
    <s v="02.04.2025"/>
    <s v="Ayşe Yılmaz"/>
    <x v="3"/>
    <s v="Ürün Bilgisi"/>
    <n v="4.83"/>
    <n v="9.2799999999999994"/>
    <n v="-4.4499999999999993"/>
    <s v="Evet"/>
  </r>
  <r>
    <s v="02.04.2025"/>
    <s v="Elif Yıldız"/>
    <x v="2"/>
    <s v="Ürün Bilgisi"/>
    <n v="9.7100000000000009"/>
    <n v="5.21"/>
    <n v="4.5000000000000009"/>
    <s v="Hayır"/>
  </r>
  <r>
    <s v="02.04.2025"/>
    <s v="Elif Yıldız"/>
    <x v="2"/>
    <s v="Kargo"/>
    <n v="5.49"/>
    <n v="8.01"/>
    <n v="-2.5199999999999996"/>
    <s v="Evet"/>
  </r>
  <r>
    <s v="02.04.2025"/>
    <s v="Mehmet Demir"/>
    <x v="2"/>
    <s v="İade"/>
    <n v="6.84"/>
    <n v="5.55"/>
    <n v="1.29"/>
    <s v="Hayır"/>
  </r>
  <r>
    <s v="02.04.2025"/>
    <s v="Mehmet Demir"/>
    <x v="1"/>
    <s v="Ürün Bilgisi"/>
    <n v="6.29"/>
    <n v="6.83"/>
    <n v="-0.54"/>
    <s v="Evet"/>
  </r>
  <r>
    <s v="02.04.2025"/>
    <s v="Zeynep Kaya"/>
    <x v="2"/>
    <s v="Stok Durumu"/>
    <n v="7.64"/>
    <n v="9.2799999999999994"/>
    <n v="-1.6399999999999997"/>
    <s v="Evet"/>
  </r>
  <r>
    <s v="02.05.2025"/>
    <s v="Ayşe Yılmaz"/>
    <x v="3"/>
    <s v="İade"/>
    <n v="7.16"/>
    <n v="4.28"/>
    <n v="2.88"/>
    <s v="Evet"/>
  </r>
  <r>
    <s v="02.05.2025"/>
    <s v="Mehmet Demir"/>
    <x v="3"/>
    <s v="Kampanya"/>
    <n v="4.87"/>
    <n v="8.41"/>
    <n v="-3.54"/>
    <s v="Evet"/>
  </r>
  <r>
    <s v="03.03.2025"/>
    <s v="Ahmet Can"/>
    <x v="3"/>
    <s v="İade"/>
    <n v="10.78"/>
    <n v="3.67"/>
    <n v="7.1099999999999994"/>
    <s v="Hayır"/>
  </r>
  <r>
    <s v="03.03.2025"/>
    <s v="Elif Yıldız"/>
    <x v="2"/>
    <s v="Stok Durumu"/>
    <n v="10.25"/>
    <n v="9.49"/>
    <n v="0.75999999999999979"/>
    <s v="Hayır"/>
  </r>
  <r>
    <s v="03.03.2025"/>
    <s v="Mehmet Demir"/>
    <x v="3"/>
    <s v="Stok Durumu"/>
    <n v="11.19"/>
    <n v="9.17"/>
    <n v="2.0199999999999996"/>
    <s v="Evet"/>
  </r>
  <r>
    <s v="03.03.2025"/>
    <s v="Zeynep Kaya"/>
    <x v="3"/>
    <s v="Stok Durumu"/>
    <n v="4.53"/>
    <n v="3.35"/>
    <n v="1.1800000000000002"/>
    <s v="Hayır"/>
  </r>
  <r>
    <s v="03.03.2025"/>
    <s v="Zeynep Kaya"/>
    <x v="0"/>
    <s v="Stok Durumu"/>
    <n v="3.01"/>
    <n v="5.26"/>
    <n v="-2.25"/>
    <s v="Evet"/>
  </r>
  <r>
    <s v="03.04.2025"/>
    <s v="Zeynep Kaya"/>
    <x v="2"/>
    <s v="Stok Durumu"/>
    <n v="8.49"/>
    <n v="3.22"/>
    <n v="5.27"/>
    <s v="Evet"/>
  </r>
  <r>
    <s v="03.05.2025"/>
    <s v="Elif Yıldız"/>
    <x v="1"/>
    <s v="Ürün Bilgisi"/>
    <n v="8.1300000000000008"/>
    <n v="4.75"/>
    <n v="3.3800000000000008"/>
    <s v="Hayır"/>
  </r>
  <r>
    <s v="03.05.2025"/>
    <s v="Elif Yıldız"/>
    <x v="2"/>
    <s v="Kargo"/>
    <n v="10.5"/>
    <n v="0.94"/>
    <n v="9.56"/>
    <s v="Hayır"/>
  </r>
  <r>
    <s v="03.05.2025"/>
    <s v="Mehmet Demir"/>
    <x v="3"/>
    <s v="Ürün Bilgisi"/>
    <n v="10.119999999999999"/>
    <n v="2.2999999999999998"/>
    <n v="7.8199999999999994"/>
    <s v="Hayır"/>
  </r>
  <r>
    <s v="04.03.2025"/>
    <s v="Ahmet Can"/>
    <x v="2"/>
    <s v="Ürün Bilgisi"/>
    <n v="8.81"/>
    <n v="7.61"/>
    <n v="1.2000000000000002"/>
    <s v="Hayır"/>
  </r>
  <r>
    <s v="04.03.2025"/>
    <s v="Ahmet Can"/>
    <x v="0"/>
    <s v="Ürün Bilgisi"/>
    <n v="7.92"/>
    <n v="4.3"/>
    <n v="3.62"/>
    <s v="Evet"/>
  </r>
  <r>
    <s v="04.03.2025"/>
    <s v="Ayşe Yılmaz"/>
    <x v="2"/>
    <s v="Stok Durumu"/>
    <n v="9.18"/>
    <n v="3.8"/>
    <n v="5.38"/>
    <s v="Hayır"/>
  </r>
  <r>
    <s v="04.03.2025"/>
    <s v="Elif Yıldız"/>
    <x v="0"/>
    <s v="Ürün Bilgisi"/>
    <n v="5.0599999999999996"/>
    <n v="2.13"/>
    <n v="2.9299999999999997"/>
    <s v="Hayır"/>
  </r>
  <r>
    <s v="04.03.2025"/>
    <s v="Zeynep Kaya"/>
    <x v="1"/>
    <s v="İade"/>
    <n v="5.56"/>
    <n v="8.23"/>
    <n v="-2.6700000000000008"/>
    <s v="Hayır"/>
  </r>
  <r>
    <s v="04.04.2025"/>
    <s v="Ahmet Can"/>
    <x v="0"/>
    <s v="Ürün Bilgisi"/>
    <n v="6.31"/>
    <n v="9.56"/>
    <n v="-3.2500000000000009"/>
    <s v="Hayır"/>
  </r>
  <r>
    <s v="04.04.2025"/>
    <s v="Ayşe Yılmaz"/>
    <x v="3"/>
    <s v="Kampanya"/>
    <n v="4.2"/>
    <n v="2.46"/>
    <n v="1.7400000000000002"/>
    <s v="Hayır"/>
  </r>
  <r>
    <s v="04.04.2025"/>
    <s v="Ayşe Yılmaz"/>
    <x v="1"/>
    <s v="Ürün Bilgisi"/>
    <n v="11.14"/>
    <n v="2.7"/>
    <n v="8.4400000000000013"/>
    <s v="Hayır"/>
  </r>
  <r>
    <s v="04.04.2025"/>
    <s v="Elif Yıldız"/>
    <x v="1"/>
    <s v="Kampanya"/>
    <n v="7.26"/>
    <n v="6.65"/>
    <n v="0.60999999999999943"/>
    <s v="Evet"/>
  </r>
  <r>
    <s v="04.04.2025"/>
    <s v="Zeynep Kaya"/>
    <x v="0"/>
    <s v="İade"/>
    <n v="10.07"/>
    <n v="5.92"/>
    <n v="4.1500000000000004"/>
    <s v="Evet"/>
  </r>
  <r>
    <s v="04.05.2025"/>
    <s v="Mehmet Demir"/>
    <x v="0"/>
    <s v="Ürün Bilgisi"/>
    <n v="7.05"/>
    <n v="4.29"/>
    <n v="2.76"/>
    <s v="Evet"/>
  </r>
  <r>
    <s v="04.05.2025"/>
    <s v="Zeynep Kaya"/>
    <x v="3"/>
    <s v="Stok Durumu"/>
    <n v="4.26"/>
    <n v="2.39"/>
    <n v="1.8699999999999997"/>
    <s v="Evet"/>
  </r>
  <r>
    <s v="05.03.2025"/>
    <s v="Mehmet Demir"/>
    <x v="3"/>
    <s v="Ürün Bilgisi"/>
    <n v="6.3"/>
    <n v="7.6"/>
    <n v="-1.2999999999999998"/>
    <s v="Evet"/>
  </r>
  <r>
    <s v="05.03.2025"/>
    <s v="Zeynep Kaya"/>
    <x v="3"/>
    <s v="Ürün Bilgisi"/>
    <n v="13.58"/>
    <n v="3.51"/>
    <n v="10.07"/>
    <s v="Hayır"/>
  </r>
  <r>
    <s v="05.03.2025"/>
    <s v="Zeynep Kaya"/>
    <x v="2"/>
    <s v="Kargo"/>
    <n v="5.33"/>
    <n v="5.27"/>
    <n v="6.0000000000000497E-2"/>
    <s v="Hayır"/>
  </r>
  <r>
    <s v="05.04.2025"/>
    <s v="Ahmet Can"/>
    <x v="0"/>
    <s v="Ürün Bilgisi"/>
    <n v="4.21"/>
    <n v="3.07"/>
    <n v="1.1400000000000001"/>
    <s v="Evet"/>
  </r>
  <r>
    <s v="05.04.2025"/>
    <s v="Ayşe Yılmaz"/>
    <x v="1"/>
    <s v="Kargo"/>
    <n v="14.72"/>
    <n v="2.8"/>
    <n v="11.920000000000002"/>
    <s v="Evet"/>
  </r>
  <r>
    <s v="05.04.2025"/>
    <s v="Elif Yıldız"/>
    <x v="0"/>
    <s v="Stok Durumu"/>
    <n v="9.36"/>
    <n v="6.7"/>
    <n v="2.6599999999999993"/>
    <s v="Hayır"/>
  </r>
  <r>
    <s v="05.04.2025"/>
    <s v="Zeynep Kaya"/>
    <x v="2"/>
    <s v="İade"/>
    <n v="8.26"/>
    <n v="7.45"/>
    <n v="0.80999999999999961"/>
    <s v="Evet"/>
  </r>
  <r>
    <s v="06.03.2025"/>
    <s v="Ahmet Can"/>
    <x v="1"/>
    <s v="Ürün Bilgisi"/>
    <n v="8.56"/>
    <n v="5.12"/>
    <n v="3.4400000000000004"/>
    <s v="Evet"/>
  </r>
  <r>
    <s v="06.03.2025"/>
    <s v="Ahmet Can"/>
    <x v="3"/>
    <s v="Stok Durumu"/>
    <n v="3.47"/>
    <n v="4.43"/>
    <n v="-0.95999999999999952"/>
    <s v="Hayır"/>
  </r>
  <r>
    <s v="06.03.2025"/>
    <s v="Ayşe Yılmaz"/>
    <x v="3"/>
    <s v="Kampanya"/>
    <n v="3.35"/>
    <n v="6.94"/>
    <n v="-3.5900000000000003"/>
    <s v="Hayır"/>
  </r>
  <r>
    <s v="06.03.2025"/>
    <s v="Mehmet Demir"/>
    <x v="1"/>
    <s v="Kampanya"/>
    <n v="10.199999999999999"/>
    <n v="6.88"/>
    <n v="3.3199999999999994"/>
    <s v="Hayır"/>
  </r>
  <r>
    <s v="06.04.2025"/>
    <s v="Ayşe Yılmaz"/>
    <x v="3"/>
    <s v="Stok Durumu"/>
    <n v="4.4400000000000004"/>
    <n v="6.83"/>
    <n v="-2.3899999999999997"/>
    <s v="Hayır"/>
  </r>
  <r>
    <s v="06.04.2025"/>
    <s v="Mehmet Demir"/>
    <x v="3"/>
    <s v="Ürün Bilgisi"/>
    <n v="8.52"/>
    <n v="2.62"/>
    <n v="5.8999999999999995"/>
    <s v="Hayır"/>
  </r>
  <r>
    <s v="06.04.2025"/>
    <s v="Zeynep Kaya"/>
    <x v="3"/>
    <s v="Stok Durumu"/>
    <n v="13.29"/>
    <n v="8.26"/>
    <n v="5.0299999999999994"/>
    <s v="Hayır"/>
  </r>
  <r>
    <s v="06.05.2025"/>
    <s v="Elif Yıldız"/>
    <x v="2"/>
    <s v="Kampanya"/>
    <n v="4.66"/>
    <n v="6.47"/>
    <n v="-1.8099999999999996"/>
    <s v="Evet"/>
  </r>
  <r>
    <s v="07.03.2025"/>
    <s v="Ayşe Yılmaz"/>
    <x v="3"/>
    <s v="Ürün Bilgisi"/>
    <n v="5.75"/>
    <n v="8.42"/>
    <n v="-2.67"/>
    <s v="Hayır"/>
  </r>
  <r>
    <s v="07.03.2025"/>
    <s v="Elif Yıldız"/>
    <x v="1"/>
    <s v="Kargo"/>
    <n v="7.53"/>
    <n v="8.5"/>
    <n v="-0.96999999999999975"/>
    <s v="Hayır"/>
  </r>
  <r>
    <s v="07.03.2025"/>
    <s v="Elif Yıldız"/>
    <x v="3"/>
    <s v="İade"/>
    <n v="3.19"/>
    <n v="8.24"/>
    <n v="-5.0500000000000007"/>
    <s v="Hayır"/>
  </r>
  <r>
    <s v="07.03.2025"/>
    <s v="Elif Yıldız"/>
    <x v="1"/>
    <s v="Kargo"/>
    <n v="11.52"/>
    <n v="8.6199999999999992"/>
    <n v="2.9000000000000004"/>
    <s v="Hayır"/>
  </r>
  <r>
    <s v="07.03.2025"/>
    <s v="Mehmet Demir"/>
    <x v="3"/>
    <s v="Ürün Bilgisi"/>
    <n v="14.57"/>
    <n v="3.4"/>
    <n v="11.17"/>
    <s v="Evet"/>
  </r>
  <r>
    <s v="07.03.2025"/>
    <s v="Zeynep Kaya"/>
    <x v="3"/>
    <s v="Ürün Bilgisi"/>
    <n v="10.7"/>
    <n v="3.57"/>
    <n v="7.129999999999999"/>
    <s v="Hayır"/>
  </r>
  <r>
    <s v="07.04.2025"/>
    <s v="Ayşe Yılmaz"/>
    <x v="2"/>
    <s v="Kampanya"/>
    <n v="12.55"/>
    <n v="5.66"/>
    <n v="6.8900000000000006"/>
    <s v="Hayır"/>
  </r>
  <r>
    <s v="07.04.2025"/>
    <s v="Mehmet Demir"/>
    <x v="2"/>
    <s v="Kampanya"/>
    <n v="4.71"/>
    <n v="8.8000000000000007"/>
    <n v="-4.0900000000000007"/>
    <s v="Hayır"/>
  </r>
  <r>
    <s v="07.04.2025"/>
    <s v="Mehmet Demir"/>
    <x v="3"/>
    <s v="Ürün Bilgisi"/>
    <n v="8.77"/>
    <n v="7.38"/>
    <n v="1.3899999999999997"/>
    <s v="Evet"/>
  </r>
  <r>
    <s v="07.04.2025"/>
    <s v="Mehmet Demir"/>
    <x v="2"/>
    <s v="Kampanya"/>
    <n v="13.5"/>
    <n v="2.63"/>
    <n v="10.870000000000001"/>
    <s v="Evet"/>
  </r>
  <r>
    <s v="07.04.2025"/>
    <s v="Mehmet Demir"/>
    <x v="1"/>
    <s v="Stok Durumu"/>
    <n v="11.27"/>
    <n v="9.91"/>
    <n v="1.3599999999999994"/>
    <s v="Evet"/>
  </r>
  <r>
    <s v="07.05.2025"/>
    <s v="Ahmet Can"/>
    <x v="1"/>
    <s v="Kampanya"/>
    <n v="14.98"/>
    <n v="7.67"/>
    <n v="7.3100000000000005"/>
    <s v="Hayır"/>
  </r>
  <r>
    <s v="08.03.2025"/>
    <s v="Ahmet Can"/>
    <x v="1"/>
    <s v="Kargo"/>
    <n v="8.65"/>
    <n v="7"/>
    <n v="1.6500000000000004"/>
    <s v="Evet"/>
  </r>
  <r>
    <s v="08.03.2025"/>
    <s v="Ayşe Yılmaz"/>
    <x v="2"/>
    <s v="Stok Durumu"/>
    <n v="5.74"/>
    <n v="8.6199999999999992"/>
    <n v="-2.879999999999999"/>
    <s v="Evet"/>
  </r>
  <r>
    <s v="08.03.2025"/>
    <s v="Mehmet Demir"/>
    <x v="1"/>
    <s v="Ürün Bilgisi"/>
    <n v="11.04"/>
    <n v="7.24"/>
    <n v="3.7999999999999989"/>
    <s v="Hayır"/>
  </r>
  <r>
    <s v="08.04.2025"/>
    <s v="Ahmet Can"/>
    <x v="3"/>
    <s v="Stok Durumu"/>
    <n v="3.28"/>
    <n v="7.69"/>
    <n v="-4.41"/>
    <s v="Evet"/>
  </r>
  <r>
    <s v="08.04.2025"/>
    <s v="Elif Yıldız"/>
    <x v="1"/>
    <s v="Stok Durumu"/>
    <n v="11.39"/>
    <n v="7.57"/>
    <n v="3.8200000000000003"/>
    <s v="Evet"/>
  </r>
  <r>
    <s v="08.04.2025"/>
    <s v="Mehmet Demir"/>
    <x v="1"/>
    <s v="İade"/>
    <n v="7.25"/>
    <n v="4.84"/>
    <n v="2.41"/>
    <s v="Evet"/>
  </r>
  <r>
    <s v="08.04.2025"/>
    <s v="Zeynep Kaya"/>
    <x v="3"/>
    <s v="Kampanya"/>
    <n v="6.48"/>
    <n v="5.9"/>
    <n v="0.58000000000000007"/>
    <s v="Evet"/>
  </r>
  <r>
    <s v="08.05.2025"/>
    <s v="Ahmet Can"/>
    <x v="0"/>
    <s v="Stok Durumu"/>
    <n v="12.7"/>
    <n v="8.6999999999999993"/>
    <n v="4"/>
    <s v="Hayır"/>
  </r>
  <r>
    <s v="08.05.2025"/>
    <s v="Zeynep Kaya"/>
    <x v="0"/>
    <s v="Stok Durumu"/>
    <n v="4.78"/>
    <n v="3.88"/>
    <n v="0.90000000000000036"/>
    <s v="Evet"/>
  </r>
  <r>
    <s v="09.03.2025"/>
    <s v="Ayşe Yılmaz"/>
    <x v="1"/>
    <s v="Stok Durumu"/>
    <n v="5.04"/>
    <n v="6.99"/>
    <n v="-1.9500000000000002"/>
    <s v="Hayır"/>
  </r>
  <r>
    <s v="09.03.2025"/>
    <s v="Ayşe Yılmaz"/>
    <x v="1"/>
    <s v="İade"/>
    <n v="7.82"/>
    <n v="9.58"/>
    <n v="-1.7599999999999998"/>
    <s v="Hayır"/>
  </r>
  <r>
    <s v="09.03.2025"/>
    <s v="Mehmet Demir"/>
    <x v="1"/>
    <s v="Kargo"/>
    <n v="13.16"/>
    <n v="3.81"/>
    <n v="9.35"/>
    <s v="Hayır"/>
  </r>
  <r>
    <s v="09.04.2025"/>
    <s v="Elif Yıldız"/>
    <x v="1"/>
    <s v="İade"/>
    <n v="8.09"/>
    <n v="4.9000000000000004"/>
    <n v="3.1899999999999995"/>
    <s v="Evet"/>
  </r>
  <r>
    <s v="09.04.2025"/>
    <s v="Mehmet Demir"/>
    <x v="0"/>
    <s v="Kampanya"/>
    <n v="8"/>
    <n v="8.1300000000000008"/>
    <n v="-0.13000000000000078"/>
    <s v="Evet"/>
  </r>
  <r>
    <s v="09.05.2025"/>
    <s v="Mehmet Demir"/>
    <x v="0"/>
    <s v="İade"/>
    <n v="5.07"/>
    <n v="9.6199999999999992"/>
    <n v="-4.5499999999999989"/>
    <s v="Evet"/>
  </r>
  <r>
    <s v="10.03.2025"/>
    <s v="Ahmet Can"/>
    <x v="1"/>
    <s v="Kargo"/>
    <n v="11.54"/>
    <n v="6.14"/>
    <n v="5.3999999999999995"/>
    <s v="Evet"/>
  </r>
  <r>
    <s v="10.03.2025"/>
    <s v="Zeynep Kaya"/>
    <x v="2"/>
    <s v="Kampanya"/>
    <n v="8.0399999999999991"/>
    <n v="7.42"/>
    <n v="0.61999999999999922"/>
    <s v="Hayır"/>
  </r>
  <r>
    <s v="10.03.2025"/>
    <s v="Zeynep Kaya"/>
    <x v="2"/>
    <s v="Kampanya"/>
    <n v="10.01"/>
    <n v="9.15"/>
    <n v="0.85999999999999943"/>
    <s v="Hayır"/>
  </r>
  <r>
    <s v="10.04.2025"/>
    <s v="Ahmet Can"/>
    <x v="3"/>
    <s v="İade"/>
    <n v="12.9"/>
    <n v="8.14"/>
    <n v="4.76"/>
    <s v="Evet"/>
  </r>
  <r>
    <s v="10.04.2025"/>
    <s v="Ahmet Can"/>
    <x v="3"/>
    <s v="Kargo"/>
    <n v="7.42"/>
    <n v="6.87"/>
    <n v="0.54999999999999982"/>
    <s v="Hayır"/>
  </r>
  <r>
    <s v="10.04.2025"/>
    <s v="Elif Yıldız"/>
    <x v="1"/>
    <s v="Stok Durumu"/>
    <n v="14.15"/>
    <n v="9.83"/>
    <n v="4.32"/>
    <s v="Evet"/>
  </r>
  <r>
    <s v="10.04.2025"/>
    <s v="Elif Yıldız"/>
    <x v="3"/>
    <s v="Ürün Bilgisi"/>
    <n v="4.59"/>
    <n v="3.38"/>
    <n v="1.21"/>
    <s v="Hayır"/>
  </r>
  <r>
    <s v="10.04.2025"/>
    <s v="Zeynep Kaya"/>
    <x v="1"/>
    <s v="Stok Durumu"/>
    <n v="3.04"/>
    <n v="8.24"/>
    <n v="-5.2"/>
    <s v="Evet"/>
  </r>
  <r>
    <s v="10.05.2025"/>
    <s v="Ayşe Yılmaz"/>
    <x v="3"/>
    <s v="Ürün Bilgisi"/>
    <n v="6.21"/>
    <n v="4.45"/>
    <n v="1.7599999999999998"/>
    <s v="Hayır"/>
  </r>
  <r>
    <s v="10.05.2025"/>
    <s v="Ayşe Yılmaz"/>
    <x v="1"/>
    <s v="Stok Durumu"/>
    <n v="14.12"/>
    <n v="2.83"/>
    <n v="11.29"/>
    <s v="Hayır"/>
  </r>
  <r>
    <s v="10.05.2025"/>
    <s v="Elif Yıldız"/>
    <x v="2"/>
    <s v="İade"/>
    <n v="14.42"/>
    <n v="5.49"/>
    <n v="8.93"/>
    <s v="Evet"/>
  </r>
  <r>
    <s v="10.05.2025"/>
    <s v="Mehmet Demir"/>
    <x v="2"/>
    <s v="Ürün Bilgisi"/>
    <n v="6.16"/>
    <n v="8.9499999999999993"/>
    <n v="-2.7899999999999991"/>
    <s v="Hayır"/>
  </r>
  <r>
    <s v="10.05.2025"/>
    <s v="Mehmet Demir"/>
    <x v="0"/>
    <s v="Kargo"/>
    <n v="13.52"/>
    <n v="6.05"/>
    <n v="7.47"/>
    <s v="Evet"/>
  </r>
  <r>
    <s v="11.03.2025"/>
    <s v="Elif Yıldız"/>
    <x v="1"/>
    <s v="Kargo"/>
    <n v="3.16"/>
    <n v="7.55"/>
    <n v="-4.3899999999999997"/>
    <s v="Evet"/>
  </r>
  <r>
    <s v="11.04.2025"/>
    <s v="Ahmet Can"/>
    <x v="2"/>
    <s v="Kampanya"/>
    <n v="3.79"/>
    <n v="4.3899999999999997"/>
    <n v="-0.59999999999999964"/>
    <s v="Hayır"/>
  </r>
  <r>
    <s v="11.04.2025"/>
    <s v="Ahmet Can"/>
    <x v="2"/>
    <s v="İade"/>
    <n v="5.16"/>
    <n v="7.02"/>
    <n v="-1.8599999999999994"/>
    <s v="Hayır"/>
  </r>
  <r>
    <s v="11.04.2025"/>
    <s v="Ayşe Yılmaz"/>
    <x v="1"/>
    <s v="Kargo"/>
    <n v="9.9"/>
    <n v="5.35"/>
    <n v="4.5500000000000007"/>
    <s v="Hayır"/>
  </r>
  <r>
    <s v="11.04.2025"/>
    <s v="Mehmet Demir"/>
    <x v="0"/>
    <s v="İade"/>
    <n v="14.04"/>
    <n v="6.35"/>
    <n v="7.6899999999999995"/>
    <s v="Hayır"/>
  </r>
  <r>
    <s v="11.05.2025"/>
    <s v="Ayşe Yılmaz"/>
    <x v="3"/>
    <s v="İade"/>
    <n v="3.27"/>
    <n v="4.91"/>
    <n v="-1.6400000000000001"/>
    <s v="Hayır"/>
  </r>
  <r>
    <s v="12.04.2025"/>
    <s v="Ayşe Yılmaz"/>
    <x v="0"/>
    <s v="Kampanya"/>
    <n v="5.96"/>
    <n v="4.43"/>
    <n v="1.5300000000000002"/>
    <s v="Evet"/>
  </r>
  <r>
    <s v="12.04.2025"/>
    <s v="Mehmet Demir"/>
    <x v="2"/>
    <s v="İade"/>
    <n v="12.79"/>
    <n v="4.91"/>
    <n v="7.879999999999999"/>
    <s v="Evet"/>
  </r>
  <r>
    <s v="12.04.2025"/>
    <s v="Zeynep Kaya"/>
    <x v="2"/>
    <s v="Stok Durumu"/>
    <n v="13.32"/>
    <n v="3.01"/>
    <n v="10.31"/>
    <s v="Hayır"/>
  </r>
  <r>
    <s v="12.05.2025"/>
    <s v="Ayşe Yılmaz"/>
    <x v="1"/>
    <s v="Kargo"/>
    <n v="9.2100000000000009"/>
    <n v="1.02"/>
    <n v="8.1900000000000013"/>
    <s v="Hayır"/>
  </r>
  <r>
    <s v="12.05.2025"/>
    <s v="Elif Yıldız"/>
    <x v="2"/>
    <s v="Stok Durumu"/>
    <n v="14.67"/>
    <n v="4.8099999999999996"/>
    <n v="9.86"/>
    <s v="Evet"/>
  </r>
  <r>
    <s v="12.05.2025"/>
    <s v="Elif Yıldız"/>
    <x v="2"/>
    <s v="Kampanya"/>
    <n v="8.5399999999999991"/>
    <n v="3.53"/>
    <n v="5.01"/>
    <s v="Hayır"/>
  </r>
  <r>
    <s v="12.05.2025"/>
    <s v="Zeynep Kaya"/>
    <x v="1"/>
    <s v="Kargo"/>
    <n v="11.99"/>
    <n v="6.98"/>
    <n v="5.01"/>
    <s v="Evet"/>
  </r>
  <r>
    <s v="13.04.2025"/>
    <s v="Elif Yıldız"/>
    <x v="3"/>
    <s v="Kargo"/>
    <n v="6.15"/>
    <n v="8.42"/>
    <n v="-2.2699999999999996"/>
    <s v="Hayır"/>
  </r>
  <r>
    <s v="13.04.2025"/>
    <s v="Zeynep Kaya"/>
    <x v="2"/>
    <s v="Kargo"/>
    <n v="4.71"/>
    <n v="2.27"/>
    <n v="2.44"/>
    <s v="Hayır"/>
  </r>
  <r>
    <s v="13.04.2025"/>
    <s v="Zeynep Kaya"/>
    <x v="2"/>
    <s v="Ürün Bilgisi"/>
    <n v="14.22"/>
    <n v="2.19"/>
    <n v="12.030000000000001"/>
    <s v="Hayır"/>
  </r>
  <r>
    <s v="14.03.2025"/>
    <s v="Ahmet Can"/>
    <x v="0"/>
    <s v="Kampanya"/>
    <n v="12.39"/>
    <n v="3.99"/>
    <n v="8.4"/>
    <s v="Hayır"/>
  </r>
  <r>
    <s v="14.03.2025"/>
    <s v="Ahmet Can"/>
    <x v="3"/>
    <s v="Ürün Bilgisi"/>
    <n v="4.4800000000000004"/>
    <n v="7.71"/>
    <n v="-3.2299999999999995"/>
    <s v="Evet"/>
  </r>
  <r>
    <s v="14.03.2025"/>
    <s v="Ayşe Yılmaz"/>
    <x v="0"/>
    <s v="Kampanya"/>
    <n v="14.54"/>
    <n v="7.75"/>
    <n v="6.7899999999999991"/>
    <s v="Hayır"/>
  </r>
  <r>
    <s v="14.03.2025"/>
    <s v="Mehmet Demir"/>
    <x v="1"/>
    <s v="İade"/>
    <n v="13.8"/>
    <n v="2.83"/>
    <n v="10.97"/>
    <s v="Evet"/>
  </r>
  <r>
    <s v="14.03.2025"/>
    <s v="Zeynep Kaya"/>
    <x v="3"/>
    <s v="Kargo"/>
    <n v="8.73"/>
    <n v="6.05"/>
    <n v="2.6800000000000006"/>
    <s v="Evet"/>
  </r>
  <r>
    <s v="14.04.2025"/>
    <s v="Ayşe Yılmaz"/>
    <x v="1"/>
    <s v="Kargo"/>
    <n v="6.08"/>
    <n v="5.94"/>
    <n v="0.13999999999999968"/>
    <s v="Hayır"/>
  </r>
  <r>
    <s v="14.04.2025"/>
    <s v="Elif Yıldız"/>
    <x v="1"/>
    <s v="Ürün Bilgisi"/>
    <n v="6.09"/>
    <n v="5.63"/>
    <n v="0.45999999999999996"/>
    <s v="Hayır"/>
  </r>
  <r>
    <s v="14.04.2025"/>
    <s v="Mehmet Demir"/>
    <x v="0"/>
    <s v="Kampanya"/>
    <n v="13.43"/>
    <n v="9.99"/>
    <n v="3.4399999999999995"/>
    <s v="Hayır"/>
  </r>
  <r>
    <s v="14.04.2025"/>
    <s v="Zeynep Kaya"/>
    <x v="3"/>
    <s v="Kampanya"/>
    <n v="9.4600000000000009"/>
    <n v="7.9"/>
    <n v="1.5600000000000005"/>
    <s v="Evet"/>
  </r>
  <r>
    <s v="14.05.2025"/>
    <s v="Ayşe Yılmaz"/>
    <x v="1"/>
    <s v="Kargo"/>
    <n v="3.08"/>
    <n v="6.79"/>
    <n v="-3.71"/>
    <s v="Hayır"/>
  </r>
  <r>
    <s v="14.05.2025"/>
    <s v="Zeynep Kaya"/>
    <x v="3"/>
    <s v="Stok Durumu"/>
    <n v="10.26"/>
    <n v="7.03"/>
    <n v="3.2299999999999995"/>
    <s v="Evet"/>
  </r>
  <r>
    <s v="15.03.2025"/>
    <s v="Zeynep Kaya"/>
    <x v="1"/>
    <s v="Stok Durumu"/>
    <n v="13.6"/>
    <n v="6.83"/>
    <n v="6.77"/>
    <s v="Evet"/>
  </r>
  <r>
    <s v="15.04.2025"/>
    <s v="Ahmet Can"/>
    <x v="3"/>
    <s v="Ürün Bilgisi"/>
    <n v="5.75"/>
    <n v="7.95"/>
    <n v="-2.2000000000000002"/>
    <s v="Evet"/>
  </r>
  <r>
    <s v="15.04.2025"/>
    <s v="Ayşe Yılmaz"/>
    <x v="3"/>
    <s v="Kargo"/>
    <n v="5.08"/>
    <n v="9.15"/>
    <n v="-4.07"/>
    <s v="Evet"/>
  </r>
  <r>
    <s v="15.04.2025"/>
    <s v="Zeynep Kaya"/>
    <x v="2"/>
    <s v="Stok Durumu"/>
    <n v="5.01"/>
    <n v="3.34"/>
    <n v="1.67"/>
    <s v="Evet"/>
  </r>
  <r>
    <s v="16.03.2025"/>
    <s v="Ahmet Can"/>
    <x v="2"/>
    <s v="Kampanya"/>
    <n v="7.16"/>
    <n v="8.9600000000000009"/>
    <n v="-1.8000000000000007"/>
    <s v="Evet"/>
  </r>
  <r>
    <s v="16.03.2025"/>
    <s v="Zeynep Kaya"/>
    <x v="1"/>
    <s v="İade"/>
    <n v="12.14"/>
    <n v="8.51"/>
    <n v="3.6300000000000008"/>
    <s v="Hayır"/>
  </r>
  <r>
    <s v="16.04.2025"/>
    <s v="Ayşe Yılmaz"/>
    <x v="1"/>
    <s v="Stok Durumu"/>
    <n v="10.18"/>
    <n v="4.3099999999999996"/>
    <n v="5.87"/>
    <s v="Evet"/>
  </r>
  <r>
    <s v="16.04.2025"/>
    <s v="Mehmet Demir"/>
    <x v="3"/>
    <s v="Kargo"/>
    <n v="5.14"/>
    <n v="9.67"/>
    <n v="-4.53"/>
    <s v="Evet"/>
  </r>
  <r>
    <s v="16.04.2025"/>
    <s v="Mehmet Demir"/>
    <x v="2"/>
    <s v="Kampanya"/>
    <n v="9.52"/>
    <n v="2.23"/>
    <n v="7.2899999999999991"/>
    <s v="Evet"/>
  </r>
  <r>
    <s v="16.05.2025"/>
    <s v="Mehmet Demir"/>
    <x v="3"/>
    <s v="Kargo"/>
    <n v="4.38"/>
    <n v="8.8000000000000007"/>
    <n v="-4.4200000000000008"/>
    <s v="Evet"/>
  </r>
  <r>
    <s v="17.03.2025"/>
    <s v="Ahmet Can"/>
    <x v="0"/>
    <s v="Kampanya"/>
    <n v="3.09"/>
    <n v="8.67"/>
    <n v="-5.58"/>
    <s v="Hayır"/>
  </r>
  <r>
    <s v="17.03.2025"/>
    <s v="Ayşe Yılmaz"/>
    <x v="2"/>
    <s v="İade"/>
    <n v="13.31"/>
    <n v="8.67"/>
    <n v="4.6400000000000006"/>
    <s v="Hayır"/>
  </r>
  <r>
    <s v="17.03.2025"/>
    <s v="Mehmet Demir"/>
    <x v="0"/>
    <s v="Kargo"/>
    <n v="8.6300000000000008"/>
    <n v="7.46"/>
    <n v="1.1700000000000008"/>
    <s v="Hayır"/>
  </r>
  <r>
    <s v="17.03.2025"/>
    <s v="Mehmet Demir"/>
    <x v="0"/>
    <s v="Ürün Bilgisi"/>
    <n v="3.53"/>
    <n v="3.42"/>
    <n v="0.10999999999999988"/>
    <s v="Evet"/>
  </r>
  <r>
    <s v="17.04.2025"/>
    <s v="Zeynep Kaya"/>
    <x v="0"/>
    <s v="Stok Durumu"/>
    <n v="11.54"/>
    <n v="5.13"/>
    <n v="6.4099999999999993"/>
    <s v="Evet"/>
  </r>
  <r>
    <s v="17.04.2025"/>
    <s v="Zeynep Kaya"/>
    <x v="0"/>
    <s v="Kargo"/>
    <n v="5.01"/>
    <n v="4.97"/>
    <n v="4.0000000000000036E-2"/>
    <s v="Evet"/>
  </r>
  <r>
    <s v="17.05.2025"/>
    <s v="Zeynep Kaya"/>
    <x v="3"/>
    <s v="Kampanya"/>
    <n v="11.02"/>
    <n v="3.39"/>
    <n v="7.629999999999999"/>
    <s v="Hayır"/>
  </r>
  <r>
    <s v="18.03.2025"/>
    <s v="Ahmet Can"/>
    <x v="1"/>
    <s v="Ürün Bilgisi"/>
    <n v="12.98"/>
    <n v="4.2300000000000004"/>
    <n v="8.75"/>
    <s v="Evet"/>
  </r>
  <r>
    <s v="18.03.2025"/>
    <s v="Elif Yıldız"/>
    <x v="1"/>
    <s v="Stok Durumu"/>
    <n v="6.29"/>
    <n v="2.2599999999999998"/>
    <n v="4.03"/>
    <s v="Hayır"/>
  </r>
  <r>
    <s v="18.03.2025"/>
    <s v="Elif Yıldız"/>
    <x v="2"/>
    <s v="Kargo"/>
    <n v="12.68"/>
    <n v="9.9"/>
    <n v="2.7799999999999994"/>
    <s v="Hayır"/>
  </r>
  <r>
    <s v="18.03.2025"/>
    <s v="Mehmet Demir"/>
    <x v="1"/>
    <s v="Kargo"/>
    <n v="8.2899999999999991"/>
    <n v="5.44"/>
    <n v="2.8499999999999988"/>
    <s v="Evet"/>
  </r>
  <r>
    <s v="18.03.2025"/>
    <s v="Mehmet Demir"/>
    <x v="2"/>
    <s v="Kampanya"/>
    <n v="3.56"/>
    <n v="9.76"/>
    <n v="-6.1999999999999993"/>
    <s v="Hayır"/>
  </r>
  <r>
    <s v="18.03.2025"/>
    <s v="Mehmet Demir"/>
    <x v="3"/>
    <s v="İade"/>
    <n v="3.95"/>
    <n v="8.92"/>
    <n v="-4.97"/>
    <s v="Evet"/>
  </r>
  <r>
    <s v="18.04.2025"/>
    <s v="Ahmet Can"/>
    <x v="0"/>
    <s v="Stok Durumu"/>
    <n v="8.85"/>
    <n v="5.08"/>
    <n v="3.7699999999999996"/>
    <s v="Evet"/>
  </r>
  <r>
    <s v="18.04.2025"/>
    <s v="Ahmet Can"/>
    <x v="2"/>
    <s v="Ürün Bilgisi"/>
    <n v="4.2300000000000004"/>
    <n v="6.62"/>
    <n v="-2.3899999999999997"/>
    <s v="Hayır"/>
  </r>
  <r>
    <s v="18.04.2025"/>
    <s v="Ayşe Yılmaz"/>
    <x v="1"/>
    <s v="Kampanya"/>
    <n v="7.83"/>
    <n v="3.17"/>
    <n v="4.66"/>
    <s v="Evet"/>
  </r>
  <r>
    <s v="18.04.2025"/>
    <s v="Mehmet Demir"/>
    <x v="3"/>
    <s v="Stok Durumu"/>
    <n v="3.6"/>
    <n v="2.0499999999999998"/>
    <n v="1.5500000000000003"/>
    <s v="Evet"/>
  </r>
  <r>
    <s v="18.05.2025"/>
    <s v="Elif Yıldız"/>
    <x v="2"/>
    <s v="Kargo"/>
    <n v="11.22"/>
    <n v="2.15"/>
    <n v="9.07"/>
    <s v="Evet"/>
  </r>
  <r>
    <s v="19.03.2025"/>
    <s v="Ayşe Yılmaz"/>
    <x v="3"/>
    <s v="İade"/>
    <n v="13.66"/>
    <n v="9.0399999999999991"/>
    <n v="4.620000000000001"/>
    <s v="Hayır"/>
  </r>
  <r>
    <s v="19.03.2025"/>
    <s v="Elif Yıldız"/>
    <x v="3"/>
    <s v="Ürün Bilgisi"/>
    <n v="9.66"/>
    <n v="5.08"/>
    <n v="4.58"/>
    <s v="Evet"/>
  </r>
  <r>
    <s v="19.03.2025"/>
    <s v="Elif Yıldız"/>
    <x v="0"/>
    <s v="İade"/>
    <n v="3.31"/>
    <n v="2.63"/>
    <n v="0.68000000000000016"/>
    <s v="Evet"/>
  </r>
  <r>
    <s v="19.03.2025"/>
    <s v="Mehmet Demir"/>
    <x v="2"/>
    <s v="Kampanya"/>
    <n v="10.77"/>
    <n v="6.27"/>
    <n v="4.5"/>
    <s v="Evet"/>
  </r>
  <r>
    <s v="19.03.2025"/>
    <s v="Zeynep Kaya"/>
    <x v="2"/>
    <s v="Kargo"/>
    <n v="4.46"/>
    <n v="8.2100000000000009"/>
    <n v="-3.7500000000000009"/>
    <s v="Hayır"/>
  </r>
  <r>
    <s v="19.03.2025"/>
    <s v="Zeynep Kaya"/>
    <x v="1"/>
    <s v="Kampanya"/>
    <n v="6.28"/>
    <n v="8.94"/>
    <n v="-2.6599999999999993"/>
    <s v="Hayır"/>
  </r>
  <r>
    <s v="19.04.2025"/>
    <s v="Ahmet Can"/>
    <x v="2"/>
    <s v="Kargo"/>
    <n v="4.6399999999999997"/>
    <n v="9.41"/>
    <n v="-4.7700000000000005"/>
    <s v="Evet"/>
  </r>
  <r>
    <s v="19.04.2025"/>
    <s v="Ayşe Yılmaz"/>
    <x v="0"/>
    <s v="Ürün Bilgisi"/>
    <n v="6.75"/>
    <n v="8"/>
    <n v="-1.25"/>
    <s v="Evet"/>
  </r>
  <r>
    <s v="19.04.2025"/>
    <s v="Zeynep Kaya"/>
    <x v="2"/>
    <s v="Ürün Bilgisi"/>
    <n v="6.8"/>
    <n v="2.14"/>
    <n v="4.66"/>
    <s v="Hayır"/>
  </r>
  <r>
    <s v="19.05.2025"/>
    <s v="Ahmet Can"/>
    <x v="3"/>
    <s v="İade"/>
    <n v="6.41"/>
    <n v="3.22"/>
    <n v="3.19"/>
    <s v="Evet"/>
  </r>
  <r>
    <s v="19.05.2025"/>
    <s v="Mehmet Demir"/>
    <x v="0"/>
    <s v="Kargo"/>
    <n v="8.58"/>
    <n v="4.24"/>
    <n v="4.34"/>
    <s v="Hayır"/>
  </r>
  <r>
    <s v="19.05.2025"/>
    <s v="Mehmet Demir"/>
    <x v="2"/>
    <s v="Ürün Bilgisi"/>
    <n v="5.53"/>
    <n v="3.2"/>
    <n v="2.33"/>
    <s v="Hayır"/>
  </r>
  <r>
    <s v="20.03.2025"/>
    <s v="Ahmet Can"/>
    <x v="2"/>
    <s v="Stok Durumu"/>
    <n v="14.29"/>
    <n v="2.2599999999999998"/>
    <n v="12.03"/>
    <s v="Evet"/>
  </r>
  <r>
    <s v="20.03.2025"/>
    <s v="Ayşe Yılmaz"/>
    <x v="1"/>
    <s v="Ürün Bilgisi"/>
    <n v="10.69"/>
    <n v="4.55"/>
    <n v="6.14"/>
    <s v="Hayır"/>
  </r>
  <r>
    <s v="20.03.2025"/>
    <s v="Ayşe Yılmaz"/>
    <x v="1"/>
    <s v="Stok Durumu"/>
    <n v="4.46"/>
    <n v="6.34"/>
    <n v="-1.88"/>
    <s v="Hayır"/>
  </r>
  <r>
    <s v="20.03.2025"/>
    <s v="Elif Yıldız"/>
    <x v="0"/>
    <s v="Kargo"/>
    <n v="4.0999999999999996"/>
    <n v="4.66"/>
    <n v="-0.5600000000000005"/>
    <s v="Hayır"/>
  </r>
  <r>
    <s v="20.03.2025"/>
    <s v="Mehmet Demir"/>
    <x v="0"/>
    <s v="Stok Durumu"/>
    <n v="6.78"/>
    <n v="6.8"/>
    <n v="-1.9999999999999574E-2"/>
    <s v="Evet"/>
  </r>
  <r>
    <s v="20.03.2025"/>
    <s v="Mehmet Demir"/>
    <x v="0"/>
    <s v="Kargo"/>
    <n v="5.92"/>
    <n v="9.02"/>
    <n v="-3.0999999999999996"/>
    <s v="Hayır"/>
  </r>
  <r>
    <s v="20.04.2025"/>
    <s v="Elif Yıldız"/>
    <x v="0"/>
    <s v="Kampanya"/>
    <n v="10.32"/>
    <n v="5.77"/>
    <n v="4.5500000000000007"/>
    <s v="Hayır"/>
  </r>
  <r>
    <s v="20.04.2025"/>
    <s v="Mehmet Demir"/>
    <x v="0"/>
    <s v="Kargo"/>
    <n v="9.01"/>
    <n v="6.83"/>
    <n v="2.1799999999999997"/>
    <s v="Evet"/>
  </r>
  <r>
    <s v="20.04.2025"/>
    <s v="Zeynep Kaya"/>
    <x v="0"/>
    <s v="Kargo"/>
    <n v="13.09"/>
    <n v="5.95"/>
    <n v="7.14"/>
    <s v="Hayır"/>
  </r>
  <r>
    <s v="20.04.2025"/>
    <s v="Zeynep Kaya"/>
    <x v="0"/>
    <s v="İade"/>
    <n v="7.11"/>
    <n v="7.39"/>
    <n v="-0.27999999999999936"/>
    <s v="Evet"/>
  </r>
  <r>
    <s v="20.05.2025"/>
    <s v="Zeynep Kaya"/>
    <x v="1"/>
    <s v="Kampanya"/>
    <n v="11.88"/>
    <n v="8.15"/>
    <n v="3.7300000000000004"/>
    <s v="Hayır"/>
  </r>
  <r>
    <s v="21.03.2025"/>
    <s v="Ayşe Yılmaz"/>
    <x v="1"/>
    <s v="Kampanya"/>
    <n v="12.18"/>
    <n v="8.31"/>
    <n v="3.8699999999999992"/>
    <s v="Evet"/>
  </r>
  <r>
    <s v="21.03.2025"/>
    <s v="Ayşe Yılmaz"/>
    <x v="2"/>
    <s v="Kargo"/>
    <n v="11.34"/>
    <n v="8.17"/>
    <n v="3.17"/>
    <s v="Hayır"/>
  </r>
  <r>
    <s v="21.03.2025"/>
    <s v="Zeynep Kaya"/>
    <x v="2"/>
    <s v="Kampanya"/>
    <n v="6.16"/>
    <n v="9.1999999999999993"/>
    <n v="-3.0399999999999991"/>
    <s v="Hayır"/>
  </r>
  <r>
    <s v="21.04.2025"/>
    <s v="Ayşe Yılmaz"/>
    <x v="3"/>
    <s v="Ürün Bilgisi"/>
    <n v="4.5599999999999996"/>
    <n v="9.01"/>
    <n v="-4.45"/>
    <s v="Hayır"/>
  </r>
  <r>
    <s v="21.04.2025"/>
    <s v="Elif Yıldız"/>
    <x v="1"/>
    <s v="Ürün Bilgisi"/>
    <n v="13.61"/>
    <n v="6.73"/>
    <n v="6.879999999999999"/>
    <s v="Evet"/>
  </r>
  <r>
    <s v="21.04.2025"/>
    <s v="Elif Yıldız"/>
    <x v="2"/>
    <s v="Kampanya"/>
    <n v="12.69"/>
    <n v="8.0399999999999991"/>
    <n v="4.6500000000000004"/>
    <s v="Evet"/>
  </r>
  <r>
    <s v="21.04.2025"/>
    <s v="Mehmet Demir"/>
    <x v="2"/>
    <s v="Ürün Bilgisi"/>
    <n v="11.82"/>
    <n v="5.3"/>
    <n v="6.5200000000000005"/>
    <s v="Hayır"/>
  </r>
  <r>
    <s v="21.04.2025"/>
    <s v="Mehmet Demir"/>
    <x v="0"/>
    <s v="Stok Durumu"/>
    <n v="4.51"/>
    <n v="2.54"/>
    <n v="1.9699999999999998"/>
    <s v="Evet"/>
  </r>
  <r>
    <s v="21.05.2025"/>
    <s v="Ahmet Can"/>
    <x v="0"/>
    <s v="Kargo"/>
    <n v="13.03"/>
    <n v="9.0299999999999994"/>
    <n v="4"/>
    <s v="Evet"/>
  </r>
  <r>
    <s v="21.05.2025"/>
    <s v="Zeynep Kaya"/>
    <x v="3"/>
    <s v="Ürün Bilgisi"/>
    <n v="5.42"/>
    <n v="3.16"/>
    <n v="2.2599999999999998"/>
    <s v="Evet"/>
  </r>
  <r>
    <s v="22.03.2025"/>
    <s v="Elif Yıldız"/>
    <x v="1"/>
    <s v="İade"/>
    <n v="3.48"/>
    <n v="3.82"/>
    <n v="-0.33999999999999986"/>
    <s v="Evet"/>
  </r>
  <r>
    <s v="22.03.2025"/>
    <s v="Mehmet Demir"/>
    <x v="0"/>
    <s v="Kargo"/>
    <n v="14"/>
    <n v="4.51"/>
    <n v="9.49"/>
    <s v="Hayır"/>
  </r>
  <r>
    <s v="22.03.2025"/>
    <s v="Mehmet Demir"/>
    <x v="1"/>
    <s v="Kampanya"/>
    <n v="11.28"/>
    <n v="9.5500000000000007"/>
    <n v="1.7299999999999986"/>
    <s v="Hayır"/>
  </r>
  <r>
    <s v="22.04.2025"/>
    <s v="Ayşe Yılmaz"/>
    <x v="0"/>
    <s v="İade"/>
    <n v="6.04"/>
    <n v="3.33"/>
    <n v="2.71"/>
    <s v="Hayır"/>
  </r>
  <r>
    <s v="22.05.2025"/>
    <s v="Ayşe Yılmaz"/>
    <x v="2"/>
    <s v="İade"/>
    <n v="8.5299999999999994"/>
    <n v="7.14"/>
    <n v="1.3899999999999997"/>
    <s v="Evet"/>
  </r>
  <r>
    <s v="22.05.2025"/>
    <s v="Ayşe Yılmaz"/>
    <x v="2"/>
    <s v="İade"/>
    <n v="8.3000000000000007"/>
    <n v="2.78"/>
    <n v="5.5200000000000014"/>
    <s v="Evet"/>
  </r>
  <r>
    <s v="22.05.2025"/>
    <s v="Zeynep Kaya"/>
    <x v="1"/>
    <s v="Ürün Bilgisi"/>
    <n v="14.95"/>
    <n v="2.58"/>
    <n v="12.37"/>
    <s v="Hayır"/>
  </r>
  <r>
    <s v="23.03.2025"/>
    <s v="Ahmet Can"/>
    <x v="1"/>
    <s v="Kargo"/>
    <n v="9.6300000000000008"/>
    <n v="6.19"/>
    <n v="3.4400000000000004"/>
    <s v="Hayır"/>
  </r>
  <r>
    <s v="23.03.2025"/>
    <s v="Ahmet Can"/>
    <x v="0"/>
    <s v="Ürün Bilgisi"/>
    <n v="12.21"/>
    <n v="3.33"/>
    <n v="8.8800000000000008"/>
    <s v="Evet"/>
  </r>
  <r>
    <s v="23.03.2025"/>
    <s v="Ayşe Yılmaz"/>
    <x v="2"/>
    <s v="İade"/>
    <n v="5.1100000000000003"/>
    <n v="9.48"/>
    <n v="-4.37"/>
    <s v="Evet"/>
  </r>
  <r>
    <s v="23.03.2025"/>
    <s v="Ayşe Yılmaz"/>
    <x v="2"/>
    <s v="Ürün Bilgisi"/>
    <n v="10.84"/>
    <n v="9.68"/>
    <n v="1.1600000000000001"/>
    <s v="Hayır"/>
  </r>
  <r>
    <s v="23.03.2025"/>
    <s v="Zeynep Kaya"/>
    <x v="2"/>
    <s v="Kampanya"/>
    <n v="6.59"/>
    <n v="8.56"/>
    <n v="-1.9700000000000006"/>
    <s v="Hayır"/>
  </r>
  <r>
    <s v="23.04.2025"/>
    <s v="Ahmet Can"/>
    <x v="3"/>
    <s v="Kampanya"/>
    <n v="5.18"/>
    <n v="9.0500000000000007"/>
    <n v="-3.870000000000001"/>
    <s v="Hayır"/>
  </r>
  <r>
    <s v="23.04.2025"/>
    <s v="Ahmet Can"/>
    <x v="1"/>
    <s v="Stok Durumu"/>
    <n v="13.58"/>
    <n v="7.85"/>
    <n v="5.73"/>
    <s v="Hayır"/>
  </r>
  <r>
    <s v="23.04.2025"/>
    <s v="Ahmet Can"/>
    <x v="1"/>
    <s v="Stok Durumu"/>
    <n v="8.2899999999999991"/>
    <n v="8.25"/>
    <n v="3.9999999999999147E-2"/>
    <s v="Hayır"/>
  </r>
  <r>
    <s v="23.04.2025"/>
    <s v="Ayşe Yılmaz"/>
    <x v="3"/>
    <s v="Kargo"/>
    <n v="14.64"/>
    <n v="5.39"/>
    <n v="9.25"/>
    <s v="Evet"/>
  </r>
  <r>
    <s v="23.04.2025"/>
    <s v="Ayşe Yılmaz"/>
    <x v="0"/>
    <s v="Kargo"/>
    <n v="5.26"/>
    <n v="3.25"/>
    <n v="2.0099999999999998"/>
    <s v="Hayır"/>
  </r>
  <r>
    <s v="23.04.2025"/>
    <s v="Elif Yıldız"/>
    <x v="3"/>
    <s v="Kargo"/>
    <n v="14.64"/>
    <n v="9.59"/>
    <n v="5.0500000000000007"/>
    <s v="Hayır"/>
  </r>
  <r>
    <s v="23.04.2025"/>
    <s v="Mehmet Demir"/>
    <x v="1"/>
    <s v="Kargo"/>
    <n v="5.26"/>
    <n v="3.37"/>
    <n v="1.8899999999999997"/>
    <s v="Hayır"/>
  </r>
  <r>
    <s v="23.04.2025"/>
    <s v="Mehmet Demir"/>
    <x v="3"/>
    <s v="Kampanya"/>
    <n v="10.7"/>
    <n v="5.12"/>
    <n v="5.5799999999999992"/>
    <s v="Evet"/>
  </r>
  <r>
    <s v="23.04.2025"/>
    <s v="Zeynep Kaya"/>
    <x v="0"/>
    <s v="Ürün Bilgisi"/>
    <n v="10"/>
    <n v="2.95"/>
    <n v="7.05"/>
    <s v="Evet"/>
  </r>
  <r>
    <s v="23.05.2025"/>
    <s v="Elif Yıldız"/>
    <x v="2"/>
    <s v="İade"/>
    <n v="4.7"/>
    <n v="6.55"/>
    <n v="-1.8499999999999996"/>
    <s v="Hayır"/>
  </r>
  <r>
    <s v="24.03.2025"/>
    <s v="Ayşe Yılmaz"/>
    <x v="2"/>
    <s v="Ürün Bilgisi"/>
    <n v="11.42"/>
    <n v="2.52"/>
    <n v="8.9"/>
    <s v="Hayır"/>
  </r>
  <r>
    <s v="24.03.2025"/>
    <s v="Ayşe Yılmaz"/>
    <x v="2"/>
    <s v="Kargo"/>
    <n v="3.53"/>
    <n v="2.95"/>
    <n v="0.57999999999999963"/>
    <s v="Hayır"/>
  </r>
  <r>
    <s v="24.03.2025"/>
    <s v="Ayşe Yılmaz"/>
    <x v="3"/>
    <s v="İade"/>
    <n v="7.78"/>
    <n v="7.52"/>
    <n v="0.26000000000000068"/>
    <s v="Evet"/>
  </r>
  <r>
    <s v="24.03.2025"/>
    <s v="Mehmet Demir"/>
    <x v="2"/>
    <s v="Kargo"/>
    <n v="4.74"/>
    <n v="8.44"/>
    <n v="-3.6999999999999993"/>
    <s v="Hayır"/>
  </r>
  <r>
    <s v="24.03.2025"/>
    <s v="Mehmet Demir"/>
    <x v="1"/>
    <s v="Kargo"/>
    <n v="9.1"/>
    <n v="6.66"/>
    <n v="2.4399999999999995"/>
    <s v="Hayır"/>
  </r>
  <r>
    <s v="24.03.2025"/>
    <s v="Zeynep Kaya"/>
    <x v="1"/>
    <s v="Kampanya"/>
    <n v="11.82"/>
    <n v="9.25"/>
    <n v="2.5700000000000003"/>
    <s v="Evet"/>
  </r>
  <r>
    <s v="24.04.2025"/>
    <s v="Mehmet Demir"/>
    <x v="1"/>
    <s v="Ürün Bilgisi"/>
    <n v="5.25"/>
    <n v="2.36"/>
    <n v="2.89"/>
    <s v="Evet"/>
  </r>
  <r>
    <s v="24.04.2025"/>
    <s v="Zeynep Kaya"/>
    <x v="1"/>
    <s v="Stok Durumu"/>
    <n v="3.06"/>
    <n v="2.34"/>
    <n v="0.7200000000000002"/>
    <s v="Hayır"/>
  </r>
  <r>
    <s v="24.05.2025"/>
    <s v="Ayşe Yılmaz"/>
    <x v="1"/>
    <s v="Stok Durumu"/>
    <n v="11.24"/>
    <n v="4.2"/>
    <n v="7.04"/>
    <s v="Evet"/>
  </r>
  <r>
    <s v="24.05.2025"/>
    <s v="Ayşe Yılmaz"/>
    <x v="2"/>
    <s v="Kampanya"/>
    <n v="14.73"/>
    <n v="3.54"/>
    <n v="11.190000000000001"/>
    <s v="Hayır"/>
  </r>
  <r>
    <s v="24.05.2025"/>
    <s v="Elif Yıldız"/>
    <x v="1"/>
    <s v="Kargo"/>
    <n v="6.89"/>
    <n v="5.52"/>
    <n v="1.37"/>
    <s v="Hayır"/>
  </r>
  <r>
    <s v="24.05.2025"/>
    <s v="Mehmet Demir"/>
    <x v="1"/>
    <s v="Kargo"/>
    <n v="13.49"/>
    <n v="5.32"/>
    <n v="8.17"/>
    <s v="Hayır"/>
  </r>
  <r>
    <s v="25.03.2025"/>
    <s v="Ahmet Can"/>
    <x v="3"/>
    <s v="Kargo"/>
    <n v="3.38"/>
    <n v="7.47"/>
    <n v="-4.09"/>
    <s v="Evet"/>
  </r>
  <r>
    <s v="25.03.2025"/>
    <s v="Ayşe Yılmaz"/>
    <x v="2"/>
    <s v="Kampanya"/>
    <n v="8.23"/>
    <n v="8.56"/>
    <n v="-0.33000000000000007"/>
    <s v="Evet"/>
  </r>
  <r>
    <s v="25.04.2025"/>
    <s v="Ahmet Can"/>
    <x v="1"/>
    <s v="İade"/>
    <n v="12.58"/>
    <n v="2.48"/>
    <n v="10.1"/>
    <s v="Hayır"/>
  </r>
  <r>
    <s v="25.05.2025"/>
    <s v="Mehmet Demir"/>
    <x v="3"/>
    <s v="İade"/>
    <n v="10.72"/>
    <n v="5.85"/>
    <n v="4.870000000000001"/>
    <s v="Hayır"/>
  </r>
  <r>
    <s v="26.03.2025"/>
    <s v="Elif Yıldız"/>
    <x v="3"/>
    <s v="İade"/>
    <n v="5.73"/>
    <n v="3.05"/>
    <n v="2.6800000000000006"/>
    <s v="Evet"/>
  </r>
  <r>
    <s v="26.03.2025"/>
    <s v="Zeynep Kaya"/>
    <x v="1"/>
    <s v="Kargo"/>
    <n v="3.74"/>
    <n v="7.63"/>
    <n v="-3.8899999999999997"/>
    <s v="Evet"/>
  </r>
  <r>
    <s v="26.04.2025"/>
    <s v="Mehmet Demir"/>
    <x v="2"/>
    <s v="Stok Durumu"/>
    <n v="5.42"/>
    <n v="5.6"/>
    <n v="-0.17999999999999972"/>
    <s v="Evet"/>
  </r>
  <r>
    <s v="26.04.2025"/>
    <s v="Zeynep Kaya"/>
    <x v="3"/>
    <s v="Ürün Bilgisi"/>
    <n v="5.25"/>
    <n v="3.15"/>
    <n v="2.1"/>
    <s v="Evet"/>
  </r>
  <r>
    <s v="26.05.2025"/>
    <s v="Elif Yıldız"/>
    <x v="0"/>
    <s v="İade"/>
    <n v="6.46"/>
    <n v="7.59"/>
    <n v="-1.1299999999999999"/>
    <s v="Evet"/>
  </r>
  <r>
    <s v="27.03.2025"/>
    <s v="Elif Yıldız"/>
    <x v="2"/>
    <s v="Kampanya"/>
    <n v="13.64"/>
    <n v="9.7200000000000006"/>
    <n v="3.92"/>
    <s v="Evet"/>
  </r>
  <r>
    <s v="27.03.2025"/>
    <s v="Mehmet Demir"/>
    <x v="2"/>
    <s v="Kargo"/>
    <n v="7.55"/>
    <n v="7.56"/>
    <n v="-9.9999999999997868E-3"/>
    <s v="Evet"/>
  </r>
  <r>
    <s v="27.03.2025"/>
    <s v="Mehmet Demir"/>
    <x v="1"/>
    <s v="İade"/>
    <n v="11.76"/>
    <n v="8.48"/>
    <n v="3.2799999999999994"/>
    <s v="Hayır"/>
  </r>
  <r>
    <s v="27.03.2025"/>
    <s v="Zeynep Kaya"/>
    <x v="2"/>
    <s v="Stok Durumu"/>
    <n v="14.67"/>
    <n v="8.1300000000000008"/>
    <n v="6.5399999999999991"/>
    <s v="Evet"/>
  </r>
  <r>
    <s v="27.03.2025"/>
    <s v="Zeynep Kaya"/>
    <x v="3"/>
    <s v="İade"/>
    <n v="11.49"/>
    <n v="9.15"/>
    <n v="2.34"/>
    <s v="Hayır"/>
  </r>
  <r>
    <s v="27.04.2025"/>
    <s v="Ahmet Can"/>
    <x v="0"/>
    <s v="Ürün Bilgisi"/>
    <n v="4.18"/>
    <n v="9.44"/>
    <n v="-5.26"/>
    <s v="Evet"/>
  </r>
  <r>
    <s v="27.04.2025"/>
    <s v="Mehmet Demir"/>
    <x v="1"/>
    <s v="İade"/>
    <n v="11.12"/>
    <n v="5.81"/>
    <n v="5.31"/>
    <s v="Hayır"/>
  </r>
  <r>
    <s v="27.04.2025"/>
    <s v="Zeynep Kaya"/>
    <x v="3"/>
    <s v="Kargo"/>
    <n v="4.88"/>
    <n v="5.84"/>
    <n v="-0.96"/>
    <s v="Hayır"/>
  </r>
  <r>
    <s v="27.05.2025"/>
    <s v="Ayşe Yılmaz"/>
    <x v="2"/>
    <s v="Stok Durumu"/>
    <n v="9.3000000000000007"/>
    <n v="7.67"/>
    <n v="1.6300000000000008"/>
    <s v="Evet"/>
  </r>
  <r>
    <s v="27.05.2025"/>
    <s v="Elif Yıldız"/>
    <x v="3"/>
    <s v="Kargo"/>
    <n v="4.79"/>
    <n v="2.0699999999999998"/>
    <n v="2.72"/>
    <s v="Hayır"/>
  </r>
  <r>
    <s v="27.05.2025"/>
    <s v="Zeynep Kaya"/>
    <x v="1"/>
    <s v="Kampanya"/>
    <n v="3.39"/>
    <n v="0.52"/>
    <n v="2.87"/>
    <s v="Evet"/>
  </r>
  <r>
    <s v="28.03.2025"/>
    <s v="Mehmet Demir"/>
    <x v="0"/>
    <s v="Ürün Bilgisi"/>
    <n v="12.98"/>
    <n v="2.5"/>
    <n v="10.48"/>
    <s v="Hayır"/>
  </r>
  <r>
    <s v="28.04.2025"/>
    <s v="Ahmet Can"/>
    <x v="1"/>
    <s v="Stok Durumu"/>
    <n v="4.87"/>
    <n v="7.81"/>
    <n v="-2.9399999999999995"/>
    <s v="Hayır"/>
  </r>
  <r>
    <s v="28.04.2025"/>
    <s v="Ayşe Yılmaz"/>
    <x v="2"/>
    <s v="Kargo"/>
    <n v="4.05"/>
    <n v="6.1"/>
    <n v="-2.0499999999999998"/>
    <s v="Evet"/>
  </r>
  <r>
    <s v="28.04.2025"/>
    <s v="Zeynep Kaya"/>
    <x v="1"/>
    <s v="Ürün Bilgisi"/>
    <n v="5.38"/>
    <n v="7.94"/>
    <n v="-2.5600000000000005"/>
    <s v="Evet"/>
  </r>
  <r>
    <s v="28.05.2025"/>
    <s v="Elif Yıldız"/>
    <x v="1"/>
    <s v="Stok Durumu"/>
    <n v="13.04"/>
    <n v="3.73"/>
    <n v="9.3099999999999987"/>
    <s v="Hayır"/>
  </r>
  <r>
    <s v="28.05.2025"/>
    <s v="Mehmet Demir"/>
    <x v="1"/>
    <s v="Stok Durumu"/>
    <n v="3.94"/>
    <n v="3.23"/>
    <n v="0.71"/>
    <s v="Evet"/>
  </r>
  <r>
    <s v="28.05.2025"/>
    <s v="Zeynep Kaya"/>
    <x v="2"/>
    <s v="Kargo"/>
    <n v="5.44"/>
    <n v="2.57"/>
    <n v="2.8700000000000006"/>
    <s v="Hayır"/>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01.03.2025"/>
    <x v="0"/>
    <x v="0"/>
    <s v="Ürün Bilgisi"/>
    <n v="97865"/>
    <n v="6.43"/>
    <n v="9.1300000000000008"/>
    <s v="Hayır"/>
    <x v="0"/>
    <x v="0"/>
    <x v="0"/>
    <n v="5"/>
    <x v="0"/>
    <s v="Hayır"/>
    <s v="Evet"/>
    <s v="Evet"/>
  </r>
  <r>
    <s v="09.05.2025"/>
    <x v="1"/>
    <x v="0"/>
    <s v="İade"/>
    <n v="76872"/>
    <n v="5.07"/>
    <n v="9.6199999999999992"/>
    <s v="Hayır"/>
    <x v="1"/>
    <x v="1"/>
    <x v="1"/>
    <n v="3"/>
    <x v="1"/>
    <s v="Hayır"/>
    <s v="Hayır"/>
    <s v="Hayır"/>
  </r>
  <r>
    <s v="16.05.2025"/>
    <x v="1"/>
    <x v="1"/>
    <s v="Kargo"/>
    <n v="84152"/>
    <n v="4.38"/>
    <n v="8.8000000000000007"/>
    <s v="Evet"/>
    <x v="1"/>
    <x v="2"/>
    <x v="1"/>
    <n v="2"/>
    <x v="2"/>
    <s v="Evet"/>
    <s v="Hayır"/>
    <s v="Hayır"/>
  </r>
  <r>
    <s v="24.05.2025"/>
    <x v="2"/>
    <x v="2"/>
    <s v="Kargo"/>
    <n v="90895"/>
    <n v="6.89"/>
    <n v="5.52"/>
    <s v="Evet"/>
    <x v="1"/>
    <x v="3"/>
    <x v="1"/>
    <n v="1"/>
    <x v="3"/>
    <s v="Evet"/>
    <s v="Evet"/>
    <s v="Evet"/>
  </r>
  <r>
    <s v="28.05.2025"/>
    <x v="3"/>
    <x v="3"/>
    <s v="Kargo"/>
    <n v="28173"/>
    <n v="5.44"/>
    <n v="2.57"/>
    <s v="Hayır"/>
    <x v="0"/>
    <x v="0"/>
    <x v="0"/>
    <n v="5"/>
    <x v="4"/>
    <s v="Hayır"/>
    <s v="Hayır"/>
    <s v="Hayır"/>
  </r>
  <r>
    <s v="02.05.2025"/>
    <x v="4"/>
    <x v="1"/>
    <s v="İade"/>
    <n v="42951"/>
    <n v="7.16"/>
    <n v="4.28"/>
    <s v="Evet"/>
    <x v="0"/>
    <x v="0"/>
    <x v="0"/>
    <n v="5"/>
    <x v="5"/>
    <s v="Evet"/>
    <s v="Hayır"/>
    <s v="Hayır"/>
  </r>
  <r>
    <s v="10.05.2025"/>
    <x v="4"/>
    <x v="1"/>
    <s v="Ürün Bilgisi"/>
    <n v="17709"/>
    <n v="6.21"/>
    <n v="4.45"/>
    <s v="Evet"/>
    <x v="1"/>
    <x v="4"/>
    <x v="1"/>
    <n v="3"/>
    <x v="6"/>
    <s v="Hayır"/>
    <s v="Hayır"/>
    <s v="Evet"/>
  </r>
  <r>
    <s v="22.05.2025"/>
    <x v="3"/>
    <x v="2"/>
    <s v="Ürün Bilgisi"/>
    <n v="53272"/>
    <n v="14.95"/>
    <n v="2.58"/>
    <s v="Evet"/>
    <x v="0"/>
    <x v="0"/>
    <x v="0"/>
    <n v="5"/>
    <x v="7"/>
    <s v="Evet"/>
    <s v="Evet"/>
    <s v="Evet"/>
  </r>
  <r>
    <s v="28.05.2025"/>
    <x v="1"/>
    <x v="2"/>
    <s v="Stok Durumu"/>
    <n v="13116"/>
    <n v="3.94"/>
    <n v="3.23"/>
    <s v="Hayır"/>
    <x v="0"/>
    <x v="0"/>
    <x v="0"/>
    <n v="1"/>
    <x v="8"/>
    <s v="Hayır"/>
    <s v="Hayır"/>
    <s v="Evet"/>
  </r>
  <r>
    <s v="08.05.2025"/>
    <x v="3"/>
    <x v="0"/>
    <s v="Stok Durumu"/>
    <n v="45140"/>
    <n v="4.78"/>
    <n v="3.88"/>
    <s v="Hayır"/>
    <x v="0"/>
    <x v="0"/>
    <x v="0"/>
    <n v="5"/>
    <x v="9"/>
    <s v="Hayır"/>
    <s v="Hayır"/>
    <s v="Evet"/>
  </r>
  <r>
    <s v="10.05.2025"/>
    <x v="1"/>
    <x v="3"/>
    <s v="Ürün Bilgisi"/>
    <n v="63062"/>
    <n v="6.16"/>
    <n v="8.9499999999999993"/>
    <s v="Hayır"/>
    <x v="0"/>
    <x v="0"/>
    <x v="0"/>
    <n v="3"/>
    <x v="10"/>
    <s v="Evet"/>
    <s v="Evet"/>
    <s v="Evet"/>
  </r>
  <r>
    <s v="22.05.2025"/>
    <x v="4"/>
    <x v="3"/>
    <s v="İade"/>
    <n v="10530"/>
    <n v="8.5299999999999994"/>
    <n v="7.14"/>
    <s v="Evet"/>
    <x v="1"/>
    <x v="5"/>
    <x v="2"/>
    <n v="1"/>
    <x v="11"/>
    <s v="Hayır"/>
    <s v="Hayır"/>
    <s v="Evet"/>
  </r>
  <r>
    <s v="23.05.2025"/>
    <x v="2"/>
    <x v="3"/>
    <s v="İade"/>
    <n v="53598"/>
    <n v="4.7"/>
    <n v="6.55"/>
    <s v="Evet"/>
    <x v="1"/>
    <x v="6"/>
    <x v="1"/>
    <n v="4"/>
    <x v="12"/>
    <s v="Evet"/>
    <s v="Evet"/>
    <s v="Evet"/>
  </r>
  <r>
    <s v="10.05.2025"/>
    <x v="1"/>
    <x v="0"/>
    <s v="Kargo"/>
    <n v="99140"/>
    <n v="13.52"/>
    <n v="6.05"/>
    <s v="Evet"/>
    <x v="0"/>
    <x v="0"/>
    <x v="0"/>
    <n v="4"/>
    <x v="13"/>
    <s v="Evet"/>
    <s v="Hayır"/>
    <s v="Evet"/>
  </r>
  <r>
    <s v="04.05.2025"/>
    <x v="1"/>
    <x v="0"/>
    <s v="Ürün Bilgisi"/>
    <n v="96523"/>
    <n v="7.05"/>
    <n v="4.29"/>
    <s v="Hayır"/>
    <x v="1"/>
    <x v="7"/>
    <x v="1"/>
    <n v="3"/>
    <x v="9"/>
    <s v="Hayır"/>
    <s v="Evet"/>
    <s v="Hayır"/>
  </r>
  <r>
    <s v="22.05.2025"/>
    <x v="4"/>
    <x v="3"/>
    <s v="İade"/>
    <n v="55084"/>
    <n v="8.3000000000000007"/>
    <n v="2.78"/>
    <s v="Hayır"/>
    <x v="1"/>
    <x v="8"/>
    <x v="2"/>
    <n v="2"/>
    <x v="14"/>
    <s v="Hayır"/>
    <s v="Evet"/>
    <s v="Evet"/>
  </r>
  <r>
    <s v="02.05.2025"/>
    <x v="1"/>
    <x v="1"/>
    <s v="Kampanya"/>
    <n v="14631"/>
    <n v="4.87"/>
    <n v="8.41"/>
    <s v="Evet"/>
    <x v="1"/>
    <x v="9"/>
    <x v="1"/>
    <n v="4"/>
    <x v="13"/>
    <s v="Evet"/>
    <s v="Evet"/>
    <s v="Evet"/>
  </r>
  <r>
    <s v="03.05.2025"/>
    <x v="2"/>
    <x v="2"/>
    <s v="Ürün Bilgisi"/>
    <n v="94054"/>
    <n v="8.1300000000000008"/>
    <n v="4.75"/>
    <s v="Evet"/>
    <x v="1"/>
    <x v="10"/>
    <x v="1"/>
    <n v="1"/>
    <x v="15"/>
    <s v="Hayır"/>
    <s v="Evet"/>
    <s v="Hayır"/>
  </r>
  <r>
    <s v="03.05.2025"/>
    <x v="2"/>
    <x v="3"/>
    <s v="Kargo"/>
    <n v="29760"/>
    <n v="10.5"/>
    <n v="0.94"/>
    <s v="Hayır"/>
    <x v="1"/>
    <x v="11"/>
    <x v="2"/>
    <n v="5"/>
    <x v="16"/>
    <s v="Hayır"/>
    <s v="Evet"/>
    <s v="Evet"/>
  </r>
  <r>
    <s v="01.03.2025"/>
    <x v="0"/>
    <x v="2"/>
    <s v="Kampanya"/>
    <n v="14526"/>
    <n v="9.85"/>
    <n v="3.46"/>
    <s v="Evet"/>
    <x v="0"/>
    <x v="0"/>
    <x v="0"/>
    <n v="2"/>
    <x v="13"/>
    <s v="Evet"/>
    <s v="Hayır"/>
    <s v="Hayır"/>
  </r>
  <r>
    <s v="27.05.2025"/>
    <x v="4"/>
    <x v="3"/>
    <s v="Stok Durumu"/>
    <n v="72918"/>
    <n v="9.3000000000000007"/>
    <n v="7.67"/>
    <s v="Hayır"/>
    <x v="1"/>
    <x v="12"/>
    <x v="2"/>
    <n v="2"/>
    <x v="17"/>
    <s v="Hayır"/>
    <s v="Evet"/>
    <s v="Hayır"/>
  </r>
  <r>
    <s v="12.05.2025"/>
    <x v="4"/>
    <x v="2"/>
    <s v="Kargo"/>
    <n v="73799"/>
    <n v="9.2100000000000009"/>
    <n v="1.02"/>
    <s v="Evet"/>
    <x v="0"/>
    <x v="0"/>
    <x v="0"/>
    <n v="2"/>
    <x v="16"/>
    <s v="Hayır"/>
    <s v="Hayır"/>
    <s v="Hayır"/>
  </r>
  <r>
    <s v="20.05.2025"/>
    <x v="3"/>
    <x v="2"/>
    <s v="Kampanya"/>
    <n v="66420"/>
    <n v="11.88"/>
    <n v="8.15"/>
    <s v="Evet"/>
    <x v="0"/>
    <x v="0"/>
    <x v="0"/>
    <n v="1"/>
    <x v="18"/>
    <s v="Hayır"/>
    <s v="Hayır"/>
    <s v="Hayır"/>
  </r>
  <r>
    <s v="21.05.2025"/>
    <x v="3"/>
    <x v="1"/>
    <s v="Ürün Bilgisi"/>
    <n v="55680"/>
    <n v="5.42"/>
    <n v="3.16"/>
    <s v="Evet"/>
    <x v="1"/>
    <x v="13"/>
    <x v="2"/>
    <n v="2"/>
    <x v="14"/>
    <s v="Evet"/>
    <s v="Evet"/>
    <s v="Evet"/>
  </r>
  <r>
    <s v="19.05.2025"/>
    <x v="1"/>
    <x v="0"/>
    <s v="Kargo"/>
    <n v="18449"/>
    <n v="8.58"/>
    <n v="4.24"/>
    <s v="Evet"/>
    <x v="0"/>
    <x v="0"/>
    <x v="0"/>
    <n v="1"/>
    <x v="19"/>
    <s v="Evet"/>
    <s v="Evet"/>
    <s v="Hayır"/>
  </r>
  <r>
    <s v="28.05.2025"/>
    <x v="2"/>
    <x v="2"/>
    <s v="Stok Durumu"/>
    <n v="79103"/>
    <n v="13.04"/>
    <n v="3.73"/>
    <s v="Hayır"/>
    <x v="1"/>
    <x v="14"/>
    <x v="1"/>
    <n v="2"/>
    <x v="7"/>
    <s v="Evet"/>
    <s v="Hayır"/>
    <s v="Hayır"/>
  </r>
  <r>
    <s v="27.05.2025"/>
    <x v="2"/>
    <x v="1"/>
    <s v="Kargo"/>
    <n v="42374"/>
    <n v="4.79"/>
    <n v="2.0699999999999998"/>
    <s v="Hayır"/>
    <x v="1"/>
    <x v="15"/>
    <x v="2"/>
    <n v="5"/>
    <x v="13"/>
    <s v="Hayır"/>
    <s v="Evet"/>
    <s v="Evet"/>
  </r>
  <r>
    <s v="01.03.2025"/>
    <x v="0"/>
    <x v="3"/>
    <s v="İade"/>
    <n v="87897"/>
    <n v="10.43"/>
    <n v="3.22"/>
    <s v="Hayır"/>
    <x v="1"/>
    <x v="16"/>
    <x v="2"/>
    <n v="3"/>
    <x v="20"/>
    <s v="Evet"/>
    <s v="Hayır"/>
    <s v="Hayır"/>
  </r>
  <r>
    <s v="24.05.2025"/>
    <x v="4"/>
    <x v="2"/>
    <s v="Stok Durumu"/>
    <n v="93472"/>
    <n v="11.24"/>
    <n v="4.2"/>
    <s v="Hayır"/>
    <x v="1"/>
    <x v="17"/>
    <x v="2"/>
    <n v="2"/>
    <x v="5"/>
    <s v="Evet"/>
    <s v="Hayır"/>
    <s v="Evet"/>
  </r>
  <r>
    <s v="24.05.2025"/>
    <x v="1"/>
    <x v="2"/>
    <s v="Kargo"/>
    <n v="68293"/>
    <n v="13.49"/>
    <n v="5.32"/>
    <s v="Evet"/>
    <x v="0"/>
    <x v="0"/>
    <x v="0"/>
    <n v="4"/>
    <x v="21"/>
    <s v="Evet"/>
    <s v="Hayır"/>
    <s v="Evet"/>
  </r>
  <r>
    <s v="01.05.2025"/>
    <x v="2"/>
    <x v="0"/>
    <s v="Kampanya"/>
    <n v="78647"/>
    <n v="7.92"/>
    <n v="1.83"/>
    <s v="Evet"/>
    <x v="0"/>
    <x v="0"/>
    <x v="0"/>
    <n v="1"/>
    <x v="22"/>
    <s v="Hayır"/>
    <s v="Evet"/>
    <s v="Evet"/>
  </r>
  <r>
    <s v="03.05.2025"/>
    <x v="1"/>
    <x v="1"/>
    <s v="Ürün Bilgisi"/>
    <n v="99946"/>
    <n v="10.119999999999999"/>
    <n v="2.2999999999999998"/>
    <s v="Hayır"/>
    <x v="1"/>
    <x v="18"/>
    <x v="1"/>
    <n v="4"/>
    <x v="8"/>
    <s v="Evet"/>
    <s v="Hayır"/>
    <s v="Evet"/>
  </r>
  <r>
    <s v="18.05.2025"/>
    <x v="2"/>
    <x v="3"/>
    <s v="Kargo"/>
    <n v="46914"/>
    <n v="11.22"/>
    <n v="2.15"/>
    <s v="Hayır"/>
    <x v="0"/>
    <x v="0"/>
    <x v="0"/>
    <n v="2"/>
    <x v="23"/>
    <s v="Evet"/>
    <s v="Hayır"/>
    <s v="Hayır"/>
  </r>
  <r>
    <s v="10.05.2025"/>
    <x v="4"/>
    <x v="2"/>
    <s v="Stok Durumu"/>
    <n v="54159"/>
    <n v="14.12"/>
    <n v="2.83"/>
    <s v="Hayır"/>
    <x v="1"/>
    <x v="19"/>
    <x v="2"/>
    <n v="3"/>
    <x v="23"/>
    <s v="Evet"/>
    <s v="Hayır"/>
    <s v="Evet"/>
  </r>
  <r>
    <s v="27.05.2025"/>
    <x v="3"/>
    <x v="2"/>
    <s v="Kampanya"/>
    <n v="96747"/>
    <n v="3.39"/>
    <n v="0.52"/>
    <s v="Hayır"/>
    <x v="0"/>
    <x v="0"/>
    <x v="0"/>
    <n v="1"/>
    <x v="14"/>
    <s v="Hayır"/>
    <s v="Hayır"/>
    <s v="Hayır"/>
  </r>
  <r>
    <s v="12.05.2025"/>
    <x v="3"/>
    <x v="2"/>
    <s v="Kargo"/>
    <n v="54312"/>
    <n v="11.99"/>
    <n v="6.98"/>
    <s v="Evet"/>
    <x v="1"/>
    <x v="20"/>
    <x v="1"/>
    <n v="3"/>
    <x v="24"/>
    <s v="Hayır"/>
    <s v="Evet"/>
    <s v="Hayır"/>
  </r>
  <r>
    <s v="12.05.2025"/>
    <x v="2"/>
    <x v="3"/>
    <s v="Stok Durumu"/>
    <n v="37625"/>
    <n v="14.67"/>
    <n v="4.8099999999999996"/>
    <s v="Hayır"/>
    <x v="0"/>
    <x v="0"/>
    <x v="0"/>
    <n v="4"/>
    <x v="25"/>
    <s v="Hayır"/>
    <s v="Hayır"/>
    <s v="Hayır"/>
  </r>
  <r>
    <s v="06.05.2025"/>
    <x v="2"/>
    <x v="3"/>
    <s v="Kampanya"/>
    <n v="17184"/>
    <n v="4.66"/>
    <n v="6.47"/>
    <s v="Hayır"/>
    <x v="0"/>
    <x v="0"/>
    <x v="0"/>
    <n v="1"/>
    <x v="26"/>
    <s v="Hayır"/>
    <s v="Evet"/>
    <s v="Evet"/>
  </r>
  <r>
    <s v="24.05.2025"/>
    <x v="4"/>
    <x v="3"/>
    <s v="Kampanya"/>
    <n v="93560"/>
    <n v="14.73"/>
    <n v="3.54"/>
    <s v="Hayır"/>
    <x v="0"/>
    <x v="0"/>
    <x v="0"/>
    <n v="5"/>
    <x v="19"/>
    <s v="Hayır"/>
    <s v="Evet"/>
    <s v="Hayır"/>
  </r>
  <r>
    <s v="14.05.2025"/>
    <x v="3"/>
    <x v="1"/>
    <s v="Stok Durumu"/>
    <n v="66128"/>
    <n v="10.26"/>
    <n v="7.03"/>
    <s v="Hayır"/>
    <x v="0"/>
    <x v="0"/>
    <x v="0"/>
    <n v="3"/>
    <x v="10"/>
    <s v="Evet"/>
    <s v="Hayır"/>
    <s v="Evet"/>
  </r>
  <r>
    <s v="11.05.2025"/>
    <x v="4"/>
    <x v="1"/>
    <s v="İade"/>
    <n v="32843"/>
    <n v="3.27"/>
    <n v="4.91"/>
    <s v="Hayır"/>
    <x v="1"/>
    <x v="21"/>
    <x v="1"/>
    <n v="3"/>
    <x v="9"/>
    <s v="Evet"/>
    <s v="Evet"/>
    <s v="Evet"/>
  </r>
  <r>
    <s v="25.05.2025"/>
    <x v="1"/>
    <x v="1"/>
    <s v="İade"/>
    <n v="57870"/>
    <n v="10.72"/>
    <n v="5.85"/>
    <s v="Hayır"/>
    <x v="0"/>
    <x v="0"/>
    <x v="0"/>
    <n v="2"/>
    <x v="21"/>
    <s v="Evet"/>
    <s v="Hayır"/>
    <s v="Hayır"/>
  </r>
  <r>
    <s v="26.05.2025"/>
    <x v="2"/>
    <x v="0"/>
    <s v="İade"/>
    <n v="96176"/>
    <n v="6.46"/>
    <n v="7.59"/>
    <s v="Evet"/>
    <x v="1"/>
    <x v="22"/>
    <x v="1"/>
    <n v="5"/>
    <x v="8"/>
    <s v="Hayır"/>
    <s v="Hayır"/>
    <s v="Hayır"/>
  </r>
  <r>
    <s v="14.05.2025"/>
    <x v="4"/>
    <x v="2"/>
    <s v="Kargo"/>
    <n v="38995"/>
    <n v="3.08"/>
    <n v="6.79"/>
    <s v="Evet"/>
    <x v="0"/>
    <x v="0"/>
    <x v="0"/>
    <n v="5"/>
    <x v="23"/>
    <s v="Hayır"/>
    <s v="Evet"/>
    <s v="Hayır"/>
  </r>
  <r>
    <s v="10.05.2025"/>
    <x v="2"/>
    <x v="3"/>
    <s v="İade"/>
    <n v="54002"/>
    <n v="14.42"/>
    <n v="5.49"/>
    <s v="Evet"/>
    <x v="1"/>
    <x v="23"/>
    <x v="1"/>
    <n v="1"/>
    <x v="27"/>
    <s v="Evet"/>
    <s v="Hayır"/>
    <s v="Evet"/>
  </r>
  <r>
    <s v="02.03.2025"/>
    <x v="0"/>
    <x v="0"/>
    <s v="İade"/>
    <n v="20787"/>
    <n v="3.15"/>
    <n v="6.99"/>
    <s v="Hayır"/>
    <x v="1"/>
    <x v="24"/>
    <x v="2"/>
    <n v="1"/>
    <x v="19"/>
    <s v="Hayır"/>
    <s v="Hayır"/>
    <s v="Evet"/>
  </r>
  <r>
    <s v="19.05.2025"/>
    <x v="1"/>
    <x v="3"/>
    <s v="Ürün Bilgisi"/>
    <n v="54291"/>
    <n v="5.53"/>
    <n v="3.2"/>
    <s v="Evet"/>
    <x v="0"/>
    <x v="0"/>
    <x v="0"/>
    <n v="2"/>
    <x v="4"/>
    <s v="Evet"/>
    <s v="Hayır"/>
    <s v="Evet"/>
  </r>
  <r>
    <s v="12.05.2025"/>
    <x v="2"/>
    <x v="3"/>
    <s v="Kampanya"/>
    <n v="35377"/>
    <n v="8.5399999999999991"/>
    <n v="3.53"/>
    <s v="Hayır"/>
    <x v="1"/>
    <x v="25"/>
    <x v="1"/>
    <n v="3"/>
    <x v="19"/>
    <s v="Evet"/>
    <s v="Hayır"/>
    <s v="Evet"/>
  </r>
  <r>
    <s v="04.05.2025"/>
    <x v="3"/>
    <x v="1"/>
    <s v="Stok Durumu"/>
    <n v="47937"/>
    <n v="4.26"/>
    <n v="2.39"/>
    <s v="Hayır"/>
    <x v="1"/>
    <x v="26"/>
    <x v="1"/>
    <n v="2"/>
    <x v="24"/>
    <s v="Hayır"/>
    <s v="Evet"/>
    <s v="Hayır"/>
  </r>
  <r>
    <s v="17.05.2025"/>
    <x v="3"/>
    <x v="1"/>
    <s v="Kampanya"/>
    <n v="28390"/>
    <n v="11.02"/>
    <n v="3.39"/>
    <s v="Evet"/>
    <x v="1"/>
    <x v="27"/>
    <x v="1"/>
    <n v="5"/>
    <x v="11"/>
    <s v="Hayır"/>
    <s v="Evet"/>
    <s v="Evet"/>
  </r>
  <r>
    <s v="23.03.2025"/>
    <x v="4"/>
    <x v="3"/>
    <s v="İade"/>
    <n v="48509"/>
    <n v="5.1100000000000003"/>
    <n v="9.48"/>
    <s v="Evet"/>
    <x v="0"/>
    <x v="0"/>
    <x v="0"/>
    <n v="3"/>
    <x v="19"/>
    <s v="Hayır"/>
    <s v="Hayır"/>
    <s v="Hayır"/>
  </r>
  <r>
    <s v="03.03.2025"/>
    <x v="3"/>
    <x v="1"/>
    <s v="Stok Durumu"/>
    <n v="42375"/>
    <n v="4.53"/>
    <n v="3.35"/>
    <s v="Hayır"/>
    <x v="1"/>
    <x v="28"/>
    <x v="2"/>
    <n v="3"/>
    <x v="0"/>
    <s v="Evet"/>
    <s v="Evet"/>
    <s v="Hayır"/>
  </r>
  <r>
    <s v="02.04.2025"/>
    <x v="0"/>
    <x v="0"/>
    <s v="Kampanya"/>
    <n v="80070"/>
    <n v="6.18"/>
    <n v="5.59"/>
    <s v="Evet"/>
    <x v="0"/>
    <x v="0"/>
    <x v="0"/>
    <n v="3"/>
    <x v="5"/>
    <s v="Hayır"/>
    <s v="Evet"/>
    <s v="Hayır"/>
  </r>
  <r>
    <s v="03.03.2025"/>
    <x v="2"/>
    <x v="3"/>
    <s v="Stok Durumu"/>
    <n v="82057"/>
    <n v="10.25"/>
    <n v="9.49"/>
    <s v="Evet"/>
    <x v="1"/>
    <x v="29"/>
    <x v="1"/>
    <n v="5"/>
    <x v="28"/>
    <s v="Evet"/>
    <s v="Hayır"/>
    <s v="Evet"/>
  </r>
  <r>
    <s v="22.03.2025"/>
    <x v="2"/>
    <x v="2"/>
    <s v="İade"/>
    <n v="56879"/>
    <n v="3.48"/>
    <n v="3.82"/>
    <s v="Hayır"/>
    <x v="1"/>
    <x v="30"/>
    <x v="1"/>
    <n v="5"/>
    <x v="7"/>
    <s v="Evet"/>
    <s v="Hayır"/>
    <s v="Hayır"/>
  </r>
  <r>
    <s v="07.03.2025"/>
    <x v="2"/>
    <x v="2"/>
    <s v="Kargo"/>
    <n v="67377"/>
    <n v="7.53"/>
    <n v="8.5"/>
    <s v="Hayır"/>
    <x v="0"/>
    <x v="0"/>
    <x v="0"/>
    <n v="3"/>
    <x v="0"/>
    <s v="Evet"/>
    <s v="Evet"/>
    <s v="Evet"/>
  </r>
  <r>
    <s v="09.03.2025"/>
    <x v="4"/>
    <x v="2"/>
    <s v="Stok Durumu"/>
    <n v="31454"/>
    <n v="5.04"/>
    <n v="6.99"/>
    <s v="Hayır"/>
    <x v="0"/>
    <x v="0"/>
    <x v="0"/>
    <n v="1"/>
    <x v="15"/>
    <s v="Hayır"/>
    <s v="Hayır"/>
    <s v="Hayır"/>
  </r>
  <r>
    <s v="02.04.2025"/>
    <x v="0"/>
    <x v="1"/>
    <s v="Kargo"/>
    <n v="79047"/>
    <n v="8.0399999999999991"/>
    <n v="2.16"/>
    <s v="Hayır"/>
    <x v="1"/>
    <x v="31"/>
    <x v="2"/>
    <n v="1"/>
    <x v="1"/>
    <s v="Evet"/>
    <s v="Hayır"/>
    <s v="Hayır"/>
  </r>
  <r>
    <s v="11.03.2025"/>
    <x v="2"/>
    <x v="2"/>
    <s v="Kargo"/>
    <n v="27242"/>
    <n v="3.16"/>
    <n v="7.55"/>
    <s v="Hayır"/>
    <x v="0"/>
    <x v="0"/>
    <x v="0"/>
    <n v="2"/>
    <x v="29"/>
    <s v="Hayır"/>
    <s v="Hayır"/>
    <s v="Evet"/>
  </r>
  <r>
    <s v="01.03.2025"/>
    <x v="1"/>
    <x v="2"/>
    <s v="Kampanya"/>
    <n v="49251"/>
    <n v="12.47"/>
    <n v="2.4"/>
    <s v="Hayır"/>
    <x v="1"/>
    <x v="32"/>
    <x v="2"/>
    <n v="2"/>
    <x v="30"/>
    <s v="Hayır"/>
    <s v="Hayır"/>
    <s v="Hayır"/>
  </r>
  <r>
    <s v="27.03.2025"/>
    <x v="2"/>
    <x v="3"/>
    <s v="Kampanya"/>
    <n v="61579"/>
    <n v="13.64"/>
    <n v="9.7200000000000006"/>
    <s v="Evet"/>
    <x v="1"/>
    <x v="33"/>
    <x v="1"/>
    <n v="2"/>
    <x v="19"/>
    <s v="Hayır"/>
    <s v="Hayır"/>
    <s v="Hayır"/>
  </r>
  <r>
    <s v="23.03.2025"/>
    <x v="3"/>
    <x v="3"/>
    <s v="Kampanya"/>
    <n v="44601"/>
    <n v="6.59"/>
    <n v="8.56"/>
    <s v="Hayır"/>
    <x v="0"/>
    <x v="0"/>
    <x v="0"/>
    <n v="3"/>
    <x v="3"/>
    <s v="Evet"/>
    <s v="Evet"/>
    <s v="Hayır"/>
  </r>
  <r>
    <s v="03.03.2025"/>
    <x v="0"/>
    <x v="1"/>
    <s v="İade"/>
    <n v="31899"/>
    <n v="10.78"/>
    <n v="3.67"/>
    <s v="Evet"/>
    <x v="1"/>
    <x v="34"/>
    <x v="2"/>
    <n v="2"/>
    <x v="13"/>
    <s v="Evet"/>
    <s v="Hayır"/>
    <s v="Hayır"/>
  </r>
  <r>
    <s v="10.03.2025"/>
    <x v="3"/>
    <x v="3"/>
    <s v="Kampanya"/>
    <n v="26742"/>
    <n v="8.0399999999999991"/>
    <n v="7.42"/>
    <s v="Hayır"/>
    <x v="1"/>
    <x v="35"/>
    <x v="1"/>
    <n v="4"/>
    <x v="9"/>
    <s v="Hayır"/>
    <s v="Evet"/>
    <s v="Hayır"/>
  </r>
  <r>
    <s v="10.03.2025"/>
    <x v="3"/>
    <x v="3"/>
    <s v="Kampanya"/>
    <n v="77987"/>
    <n v="10.01"/>
    <n v="9.15"/>
    <s v="Hayır"/>
    <x v="1"/>
    <x v="36"/>
    <x v="2"/>
    <n v="3"/>
    <x v="23"/>
    <s v="Evet"/>
    <s v="Evet"/>
    <s v="Hayır"/>
  </r>
  <r>
    <s v="20.03.2025"/>
    <x v="4"/>
    <x v="2"/>
    <s v="Ürün Bilgisi"/>
    <n v="41583"/>
    <n v="10.69"/>
    <n v="4.55"/>
    <s v="Evet"/>
    <x v="1"/>
    <x v="37"/>
    <x v="1"/>
    <n v="4"/>
    <x v="10"/>
    <s v="Evet"/>
    <s v="Evet"/>
    <s v="Hayır"/>
  </r>
  <r>
    <s v="27.03.2025"/>
    <x v="3"/>
    <x v="3"/>
    <s v="Stok Durumu"/>
    <n v="20957"/>
    <n v="14.67"/>
    <n v="8.1300000000000008"/>
    <s v="Hayır"/>
    <x v="0"/>
    <x v="0"/>
    <x v="0"/>
    <n v="1"/>
    <x v="30"/>
    <s v="Hayır"/>
    <s v="Hayır"/>
    <s v="Evet"/>
  </r>
  <r>
    <s v="05.03.2025"/>
    <x v="3"/>
    <x v="1"/>
    <s v="Ürün Bilgisi"/>
    <n v="63890"/>
    <n v="13.58"/>
    <n v="3.51"/>
    <s v="Hayır"/>
    <x v="1"/>
    <x v="38"/>
    <x v="1"/>
    <n v="3"/>
    <x v="30"/>
    <s v="Hayır"/>
    <s v="Evet"/>
    <s v="Hayır"/>
  </r>
  <r>
    <s v="23.03.2025"/>
    <x v="4"/>
    <x v="3"/>
    <s v="Ürün Bilgisi"/>
    <n v="65437"/>
    <n v="10.84"/>
    <n v="9.68"/>
    <s v="Hayır"/>
    <x v="0"/>
    <x v="0"/>
    <x v="0"/>
    <n v="4"/>
    <x v="20"/>
    <s v="Evet"/>
    <s v="Evet"/>
    <s v="Hayır"/>
  </r>
  <r>
    <s v="14.03.2025"/>
    <x v="3"/>
    <x v="1"/>
    <s v="Kargo"/>
    <n v="50954"/>
    <n v="8.73"/>
    <n v="6.05"/>
    <s v="Evet"/>
    <x v="0"/>
    <x v="0"/>
    <x v="0"/>
    <n v="2"/>
    <x v="7"/>
    <s v="Evet"/>
    <s v="Evet"/>
    <s v="Hayır"/>
  </r>
  <r>
    <s v="04.03.2025"/>
    <x v="0"/>
    <x v="3"/>
    <s v="Ürün Bilgisi"/>
    <n v="87346"/>
    <n v="8.81"/>
    <n v="7.61"/>
    <s v="Hayır"/>
    <x v="1"/>
    <x v="39"/>
    <x v="1"/>
    <n v="5"/>
    <x v="12"/>
    <s v="Evet"/>
    <s v="Evet"/>
    <s v="Evet"/>
  </r>
  <r>
    <s v="19.03.2025"/>
    <x v="3"/>
    <x v="3"/>
    <s v="Kargo"/>
    <n v="37620"/>
    <n v="4.46"/>
    <n v="8.2100000000000009"/>
    <s v="Evet"/>
    <x v="0"/>
    <x v="0"/>
    <x v="0"/>
    <n v="5"/>
    <x v="4"/>
    <s v="Hayır"/>
    <s v="Hayır"/>
    <s v="Evet"/>
  </r>
  <r>
    <s v="05.03.2025"/>
    <x v="3"/>
    <x v="3"/>
    <s v="Kargo"/>
    <n v="37834"/>
    <n v="5.33"/>
    <n v="5.27"/>
    <s v="Hayır"/>
    <x v="1"/>
    <x v="40"/>
    <x v="2"/>
    <n v="3"/>
    <x v="18"/>
    <s v="Hayır"/>
    <s v="Evet"/>
    <s v="Evet"/>
  </r>
  <r>
    <s v="14.03.2025"/>
    <x v="4"/>
    <x v="0"/>
    <s v="Kampanya"/>
    <n v="39309"/>
    <n v="14.54"/>
    <n v="7.75"/>
    <s v="Evet"/>
    <x v="0"/>
    <x v="0"/>
    <x v="0"/>
    <n v="2"/>
    <x v="29"/>
    <s v="Hayır"/>
    <s v="Evet"/>
    <s v="Evet"/>
  </r>
  <r>
    <s v="06.03.2025"/>
    <x v="4"/>
    <x v="1"/>
    <s v="Kampanya"/>
    <n v="49817"/>
    <n v="3.35"/>
    <n v="6.94"/>
    <s v="Evet"/>
    <x v="0"/>
    <x v="0"/>
    <x v="0"/>
    <n v="1"/>
    <x v="11"/>
    <s v="Evet"/>
    <s v="Evet"/>
    <s v="Evet"/>
  </r>
  <r>
    <s v="18.03.2025"/>
    <x v="1"/>
    <x v="2"/>
    <s v="Kargo"/>
    <n v="76541"/>
    <n v="8.2899999999999991"/>
    <n v="5.44"/>
    <s v="Hayır"/>
    <x v="1"/>
    <x v="41"/>
    <x v="1"/>
    <n v="5"/>
    <x v="28"/>
    <s v="Hayır"/>
    <s v="Hayır"/>
    <s v="Hayır"/>
  </r>
  <r>
    <s v="04.03.2025"/>
    <x v="0"/>
    <x v="0"/>
    <s v="Ürün Bilgisi"/>
    <n v="79530"/>
    <n v="7.92"/>
    <n v="4.3"/>
    <s v="Evet"/>
    <x v="0"/>
    <x v="0"/>
    <x v="0"/>
    <n v="3"/>
    <x v="2"/>
    <s v="Hayır"/>
    <s v="Hayır"/>
    <s v="Evet"/>
  </r>
  <r>
    <s v="17.03.2025"/>
    <x v="1"/>
    <x v="0"/>
    <s v="Kargo"/>
    <n v="23772"/>
    <n v="8.6300000000000008"/>
    <n v="7.46"/>
    <s v="Evet"/>
    <x v="1"/>
    <x v="42"/>
    <x v="2"/>
    <n v="5"/>
    <x v="19"/>
    <s v="Hayır"/>
    <s v="Hayır"/>
    <s v="Evet"/>
  </r>
  <r>
    <s v="06.03.2025"/>
    <x v="1"/>
    <x v="2"/>
    <s v="Kampanya"/>
    <n v="97300"/>
    <n v="10.199999999999999"/>
    <n v="6.88"/>
    <s v="Evet"/>
    <x v="0"/>
    <x v="0"/>
    <x v="0"/>
    <n v="3"/>
    <x v="28"/>
    <s v="Hayır"/>
    <s v="Evet"/>
    <s v="Evet"/>
  </r>
  <r>
    <s v="21.03.2025"/>
    <x v="4"/>
    <x v="2"/>
    <s v="Kampanya"/>
    <n v="97355"/>
    <n v="12.18"/>
    <n v="8.31"/>
    <s v="Evet"/>
    <x v="1"/>
    <x v="43"/>
    <x v="1"/>
    <n v="3"/>
    <x v="28"/>
    <s v="Evet"/>
    <s v="Hayır"/>
    <s v="Hayır"/>
  </r>
  <r>
    <s v="21.03.2025"/>
    <x v="3"/>
    <x v="3"/>
    <s v="Kampanya"/>
    <n v="26227"/>
    <n v="6.16"/>
    <n v="9.1999999999999993"/>
    <s v="Hayır"/>
    <x v="0"/>
    <x v="0"/>
    <x v="0"/>
    <n v="2"/>
    <x v="28"/>
    <s v="Evet"/>
    <s v="Hayır"/>
    <s v="Hayır"/>
  </r>
  <r>
    <s v="04.03.2025"/>
    <x v="4"/>
    <x v="3"/>
    <s v="Stok Durumu"/>
    <n v="33507"/>
    <n v="9.18"/>
    <n v="3.8"/>
    <s v="Evet"/>
    <x v="0"/>
    <x v="0"/>
    <x v="0"/>
    <n v="3"/>
    <x v="15"/>
    <s v="Hayır"/>
    <s v="Evet"/>
    <s v="Evet"/>
  </r>
  <r>
    <s v="07.03.2025"/>
    <x v="2"/>
    <x v="1"/>
    <s v="İade"/>
    <n v="95756"/>
    <n v="3.19"/>
    <n v="8.24"/>
    <s v="Hayır"/>
    <x v="0"/>
    <x v="0"/>
    <x v="0"/>
    <n v="4"/>
    <x v="27"/>
    <s v="Hayır"/>
    <s v="Hayır"/>
    <s v="Hayır"/>
  </r>
  <r>
    <s v="24.03.2025"/>
    <x v="1"/>
    <x v="3"/>
    <s v="Kargo"/>
    <n v="12799"/>
    <n v="4.74"/>
    <n v="8.44"/>
    <s v="Hayır"/>
    <x v="1"/>
    <x v="44"/>
    <x v="1"/>
    <n v="2"/>
    <x v="6"/>
    <s v="Evet"/>
    <s v="Hayır"/>
    <s v="Hayır"/>
  </r>
  <r>
    <s v="08.03.2025"/>
    <x v="4"/>
    <x v="3"/>
    <s v="Stok Durumu"/>
    <n v="93629"/>
    <n v="5.74"/>
    <n v="8.6199999999999992"/>
    <s v="Hayır"/>
    <x v="0"/>
    <x v="0"/>
    <x v="0"/>
    <n v="5"/>
    <x v="21"/>
    <s v="Evet"/>
    <s v="Evet"/>
    <s v="Hayır"/>
  </r>
  <r>
    <s v="07.03.2025"/>
    <x v="1"/>
    <x v="1"/>
    <s v="Ürün Bilgisi"/>
    <n v="62475"/>
    <n v="14.57"/>
    <n v="3.4"/>
    <s v="Evet"/>
    <x v="1"/>
    <x v="45"/>
    <x v="1"/>
    <n v="4"/>
    <x v="19"/>
    <s v="Evet"/>
    <s v="Evet"/>
    <s v="Hayır"/>
  </r>
  <r>
    <s v="26.03.2025"/>
    <x v="2"/>
    <x v="1"/>
    <s v="İade"/>
    <n v="64012"/>
    <n v="5.73"/>
    <n v="3.05"/>
    <s v="Evet"/>
    <x v="1"/>
    <x v="46"/>
    <x v="2"/>
    <n v="1"/>
    <x v="11"/>
    <s v="Evet"/>
    <s v="Hayır"/>
    <s v="Hayır"/>
  </r>
  <r>
    <s v="20.03.2025"/>
    <x v="2"/>
    <x v="0"/>
    <s v="Kargo"/>
    <n v="52335"/>
    <n v="4.0999999999999996"/>
    <n v="4.66"/>
    <s v="Evet"/>
    <x v="0"/>
    <x v="0"/>
    <x v="0"/>
    <n v="1"/>
    <x v="2"/>
    <s v="Evet"/>
    <s v="Hayır"/>
    <s v="Hayır"/>
  </r>
  <r>
    <s v="02.03.2025"/>
    <x v="4"/>
    <x v="3"/>
    <s v="Kargo"/>
    <n v="66458"/>
    <n v="8.66"/>
    <n v="2.83"/>
    <s v="Evet"/>
    <x v="1"/>
    <x v="47"/>
    <x v="2"/>
    <n v="4"/>
    <x v="16"/>
    <s v="Hayır"/>
    <s v="Evet"/>
    <s v="Evet"/>
  </r>
  <r>
    <s v="04.04.2025"/>
    <x v="0"/>
    <x v="0"/>
    <s v="Ürün Bilgisi"/>
    <n v="78813"/>
    <n v="6.31"/>
    <n v="9.56"/>
    <s v="Evet"/>
    <x v="1"/>
    <x v="48"/>
    <x v="2"/>
    <n v="4"/>
    <x v="4"/>
    <s v="Evet"/>
    <s v="Hayır"/>
    <s v="Evet"/>
  </r>
  <r>
    <s v="22.03.2025"/>
    <x v="1"/>
    <x v="0"/>
    <s v="Kargo"/>
    <n v="38503"/>
    <n v="14"/>
    <n v="4.51"/>
    <s v="Hayır"/>
    <x v="1"/>
    <x v="49"/>
    <x v="1"/>
    <n v="3"/>
    <x v="4"/>
    <s v="Evet"/>
    <s v="Evet"/>
    <s v="Evet"/>
  </r>
  <r>
    <s v="04.03.2025"/>
    <x v="2"/>
    <x v="0"/>
    <s v="Ürün Bilgisi"/>
    <n v="23886"/>
    <n v="5.0599999999999996"/>
    <n v="2.13"/>
    <s v="Evet"/>
    <x v="0"/>
    <x v="0"/>
    <x v="0"/>
    <n v="3"/>
    <x v="12"/>
    <s v="Evet"/>
    <s v="Hayır"/>
    <s v="Hayır"/>
  </r>
  <r>
    <s v="05.04.2025"/>
    <x v="0"/>
    <x v="0"/>
    <s v="Ürün Bilgisi"/>
    <n v="39374"/>
    <n v="4.21"/>
    <n v="3.07"/>
    <s v="Hayır"/>
    <x v="0"/>
    <x v="0"/>
    <x v="0"/>
    <n v="3"/>
    <x v="22"/>
    <s v="Hayır"/>
    <s v="Hayır"/>
    <s v="Evet"/>
  </r>
  <r>
    <s v="19.03.2025"/>
    <x v="2"/>
    <x v="1"/>
    <s v="Ürün Bilgisi"/>
    <n v="86303"/>
    <n v="9.66"/>
    <n v="5.08"/>
    <s v="Evet"/>
    <x v="0"/>
    <x v="0"/>
    <x v="0"/>
    <n v="5"/>
    <x v="21"/>
    <s v="Evet"/>
    <s v="Hayır"/>
    <s v="Evet"/>
  </r>
  <r>
    <s v="18.03.2025"/>
    <x v="1"/>
    <x v="3"/>
    <s v="Kampanya"/>
    <n v="72053"/>
    <n v="3.56"/>
    <n v="9.76"/>
    <s v="Hayır"/>
    <x v="0"/>
    <x v="0"/>
    <x v="0"/>
    <n v="3"/>
    <x v="10"/>
    <s v="Evet"/>
    <s v="Hayır"/>
    <s v="Hayır"/>
  </r>
  <r>
    <s v="03.03.2025"/>
    <x v="1"/>
    <x v="1"/>
    <s v="Stok Durumu"/>
    <n v="93286"/>
    <n v="11.19"/>
    <n v="9.17"/>
    <s v="Evet"/>
    <x v="1"/>
    <x v="50"/>
    <x v="2"/>
    <n v="3"/>
    <x v="16"/>
    <s v="Hayır"/>
    <s v="Evet"/>
    <s v="Evet"/>
  </r>
  <r>
    <s v="06.03.2025"/>
    <x v="0"/>
    <x v="2"/>
    <s v="Ürün Bilgisi"/>
    <n v="23547"/>
    <n v="8.56"/>
    <n v="5.12"/>
    <s v="Hayır"/>
    <x v="0"/>
    <x v="0"/>
    <x v="0"/>
    <n v="4"/>
    <x v="9"/>
    <s v="Evet"/>
    <s v="Hayır"/>
    <s v="Evet"/>
  </r>
  <r>
    <s v="09.03.2025"/>
    <x v="1"/>
    <x v="2"/>
    <s v="Kargo"/>
    <n v="17385"/>
    <n v="13.16"/>
    <n v="3.81"/>
    <s v="Hayır"/>
    <x v="1"/>
    <x v="51"/>
    <x v="2"/>
    <n v="3"/>
    <x v="11"/>
    <s v="Evet"/>
    <s v="Hayır"/>
    <s v="Evet"/>
  </r>
  <r>
    <s v="22.03.2025"/>
    <x v="1"/>
    <x v="2"/>
    <s v="Kampanya"/>
    <n v="34055"/>
    <n v="11.28"/>
    <n v="9.5500000000000007"/>
    <s v="Evet"/>
    <x v="1"/>
    <x v="52"/>
    <x v="1"/>
    <n v="3"/>
    <x v="0"/>
    <s v="Evet"/>
    <s v="Hayır"/>
    <s v="Evet"/>
  </r>
  <r>
    <s v="18.03.2025"/>
    <x v="2"/>
    <x v="2"/>
    <s v="Stok Durumu"/>
    <n v="59662"/>
    <n v="6.29"/>
    <n v="2.2599999999999998"/>
    <s v="Hayır"/>
    <x v="1"/>
    <x v="53"/>
    <x v="1"/>
    <n v="1"/>
    <x v="21"/>
    <s v="Hayır"/>
    <s v="Hayır"/>
    <s v="Evet"/>
  </r>
  <r>
    <s v="08.03.2025"/>
    <x v="1"/>
    <x v="2"/>
    <s v="Ürün Bilgisi"/>
    <n v="19572"/>
    <n v="11.04"/>
    <n v="7.24"/>
    <s v="Evet"/>
    <x v="0"/>
    <x v="0"/>
    <x v="0"/>
    <n v="5"/>
    <x v="4"/>
    <s v="Hayır"/>
    <s v="Hayır"/>
    <s v="Evet"/>
  </r>
  <r>
    <s v="01.03.2025"/>
    <x v="3"/>
    <x v="1"/>
    <s v="İade"/>
    <n v="48852"/>
    <n v="4.55"/>
    <n v="5.68"/>
    <s v="Evet"/>
    <x v="0"/>
    <x v="0"/>
    <x v="0"/>
    <n v="1"/>
    <x v="13"/>
    <s v="Hayır"/>
    <s v="Hayır"/>
    <s v="Hayır"/>
  </r>
  <r>
    <s v="24.03.2025"/>
    <x v="1"/>
    <x v="2"/>
    <s v="Kargo"/>
    <n v="27386"/>
    <n v="9.1"/>
    <n v="6.66"/>
    <s v="Hayır"/>
    <x v="1"/>
    <x v="54"/>
    <x v="1"/>
    <n v="2"/>
    <x v="16"/>
    <s v="Evet"/>
    <s v="Hayır"/>
    <s v="Hayır"/>
  </r>
  <r>
    <s v="07.03.2025"/>
    <x v="2"/>
    <x v="2"/>
    <s v="Kargo"/>
    <n v="34192"/>
    <n v="11.52"/>
    <n v="8.6199999999999992"/>
    <s v="Hayır"/>
    <x v="0"/>
    <x v="0"/>
    <x v="0"/>
    <n v="5"/>
    <x v="24"/>
    <s v="Evet"/>
    <s v="Hayır"/>
    <s v="Hayır"/>
  </r>
  <r>
    <s v="04.03.2025"/>
    <x v="3"/>
    <x v="2"/>
    <s v="İade"/>
    <n v="57306"/>
    <n v="5.56"/>
    <n v="8.23"/>
    <s v="Hayır"/>
    <x v="0"/>
    <x v="0"/>
    <x v="0"/>
    <n v="5"/>
    <x v="27"/>
    <s v="Evet"/>
    <s v="Hayır"/>
    <s v="Hayır"/>
  </r>
  <r>
    <s v="07.03.2025"/>
    <x v="3"/>
    <x v="1"/>
    <s v="Ürün Bilgisi"/>
    <n v="77011"/>
    <n v="10.7"/>
    <n v="3.57"/>
    <s v="Hayır"/>
    <x v="1"/>
    <x v="55"/>
    <x v="2"/>
    <n v="4"/>
    <x v="13"/>
    <s v="Evet"/>
    <s v="Evet"/>
    <s v="Evet"/>
  </r>
  <r>
    <s v="28.03.2025"/>
    <x v="1"/>
    <x v="0"/>
    <s v="Ürün Bilgisi"/>
    <n v="90593"/>
    <n v="12.98"/>
    <n v="2.5"/>
    <s v="Hayır"/>
    <x v="0"/>
    <x v="0"/>
    <x v="0"/>
    <n v="1"/>
    <x v="8"/>
    <s v="Hayır"/>
    <s v="Hayır"/>
    <s v="Evet"/>
  </r>
  <r>
    <s v="19.03.2025"/>
    <x v="4"/>
    <x v="1"/>
    <s v="İade"/>
    <n v="69859"/>
    <n v="13.66"/>
    <n v="9.0399999999999991"/>
    <s v="Evet"/>
    <x v="1"/>
    <x v="56"/>
    <x v="2"/>
    <n v="5"/>
    <x v="2"/>
    <s v="Hayır"/>
    <s v="Evet"/>
    <s v="Hayır"/>
  </r>
  <r>
    <s v="06.03.2025"/>
    <x v="0"/>
    <x v="1"/>
    <s v="Stok Durumu"/>
    <n v="97404"/>
    <n v="3.47"/>
    <n v="4.43"/>
    <s v="Hayır"/>
    <x v="0"/>
    <x v="0"/>
    <x v="0"/>
    <n v="2"/>
    <x v="5"/>
    <s v="Evet"/>
    <s v="Evet"/>
    <s v="Hayır"/>
  </r>
  <r>
    <s v="20.03.2025"/>
    <x v="1"/>
    <x v="0"/>
    <s v="Stok Durumu"/>
    <n v="76341"/>
    <n v="6.78"/>
    <n v="6.8"/>
    <s v="Hayır"/>
    <x v="0"/>
    <x v="0"/>
    <x v="0"/>
    <n v="2"/>
    <x v="13"/>
    <s v="Hayır"/>
    <s v="Evet"/>
    <s v="Hayır"/>
  </r>
  <r>
    <s v="27.03.2025"/>
    <x v="3"/>
    <x v="1"/>
    <s v="İade"/>
    <n v="86462"/>
    <n v="11.49"/>
    <n v="9.15"/>
    <s v="Hayır"/>
    <x v="0"/>
    <x v="0"/>
    <x v="0"/>
    <n v="1"/>
    <x v="24"/>
    <s v="Hayır"/>
    <s v="Evet"/>
    <s v="Hayır"/>
  </r>
  <r>
    <s v="07.05.2025"/>
    <x v="0"/>
    <x v="2"/>
    <s v="Kampanya"/>
    <n v="65890"/>
    <n v="14.98"/>
    <n v="7.67"/>
    <s v="Evet"/>
    <x v="1"/>
    <x v="57"/>
    <x v="1"/>
    <n v="2"/>
    <x v="10"/>
    <s v="Hayır"/>
    <s v="Evet"/>
    <s v="Evet"/>
  </r>
  <r>
    <s v="16.03.2025"/>
    <x v="3"/>
    <x v="2"/>
    <s v="İade"/>
    <n v="76061"/>
    <n v="12.14"/>
    <n v="8.51"/>
    <s v="Hayır"/>
    <x v="1"/>
    <x v="58"/>
    <x v="2"/>
    <n v="1"/>
    <x v="23"/>
    <s v="Evet"/>
    <s v="Hayır"/>
    <s v="Evet"/>
  </r>
  <r>
    <s v="18.03.2025"/>
    <x v="1"/>
    <x v="1"/>
    <s v="İade"/>
    <n v="29958"/>
    <n v="3.95"/>
    <n v="8.92"/>
    <s v="Evet"/>
    <x v="0"/>
    <x v="0"/>
    <x v="0"/>
    <n v="1"/>
    <x v="2"/>
    <s v="Hayır"/>
    <s v="Hayır"/>
    <s v="Hayır"/>
  </r>
  <r>
    <s v="20.03.2025"/>
    <x v="1"/>
    <x v="0"/>
    <s v="Kargo"/>
    <n v="44804"/>
    <n v="5.92"/>
    <n v="9.02"/>
    <s v="Hayır"/>
    <x v="0"/>
    <x v="0"/>
    <x v="0"/>
    <n v="1"/>
    <x v="1"/>
    <s v="Evet"/>
    <s v="Evet"/>
    <s v="Evet"/>
  </r>
  <r>
    <s v="08.03.2025"/>
    <x v="0"/>
    <x v="2"/>
    <s v="Kargo"/>
    <n v="19108"/>
    <n v="8.65"/>
    <n v="7"/>
    <s v="Evet"/>
    <x v="0"/>
    <x v="0"/>
    <x v="0"/>
    <n v="1"/>
    <x v="8"/>
    <s v="Evet"/>
    <s v="Evet"/>
    <s v="Hayır"/>
  </r>
  <r>
    <s v="08.04.2025"/>
    <x v="0"/>
    <x v="1"/>
    <s v="Stok Durumu"/>
    <n v="14930"/>
    <n v="3.28"/>
    <n v="7.69"/>
    <s v="Evet"/>
    <x v="1"/>
    <x v="59"/>
    <x v="1"/>
    <n v="4"/>
    <x v="26"/>
    <s v="Evet"/>
    <s v="Evet"/>
    <s v="Evet"/>
  </r>
  <r>
    <s v="17.03.2025"/>
    <x v="4"/>
    <x v="3"/>
    <s v="İade"/>
    <n v="65751"/>
    <n v="13.31"/>
    <n v="8.67"/>
    <s v="Hayır"/>
    <x v="1"/>
    <x v="60"/>
    <x v="2"/>
    <n v="1"/>
    <x v="14"/>
    <s v="Evet"/>
    <s v="Hayır"/>
    <s v="Hayır"/>
  </r>
  <r>
    <s v="17.03.2025"/>
    <x v="1"/>
    <x v="0"/>
    <s v="Ürün Bilgisi"/>
    <n v="15959"/>
    <n v="3.53"/>
    <n v="3.42"/>
    <s v="Evet"/>
    <x v="1"/>
    <x v="61"/>
    <x v="1"/>
    <n v="5"/>
    <x v="0"/>
    <s v="Evet"/>
    <s v="Hayır"/>
    <s v="Hayır"/>
  </r>
  <r>
    <s v="03.03.2025"/>
    <x v="3"/>
    <x v="0"/>
    <s v="Stok Durumu"/>
    <n v="36174"/>
    <n v="3.01"/>
    <n v="5.26"/>
    <s v="Hayır"/>
    <x v="1"/>
    <x v="62"/>
    <x v="2"/>
    <n v="5"/>
    <x v="5"/>
    <s v="Hayır"/>
    <s v="Hayır"/>
    <s v="Evet"/>
  </r>
  <r>
    <s v="05.03.2025"/>
    <x v="1"/>
    <x v="1"/>
    <s v="Ürün Bilgisi"/>
    <n v="81915"/>
    <n v="6.3"/>
    <n v="7.6"/>
    <s v="Evet"/>
    <x v="0"/>
    <x v="0"/>
    <x v="0"/>
    <n v="3"/>
    <x v="23"/>
    <s v="Hayır"/>
    <s v="Evet"/>
    <s v="Hayır"/>
  </r>
  <r>
    <s v="24.03.2025"/>
    <x v="4"/>
    <x v="3"/>
    <s v="Ürün Bilgisi"/>
    <n v="61330"/>
    <n v="11.42"/>
    <n v="2.52"/>
    <s v="Evet"/>
    <x v="0"/>
    <x v="0"/>
    <x v="0"/>
    <n v="4"/>
    <x v="11"/>
    <s v="Evet"/>
    <s v="Evet"/>
    <s v="Hayır"/>
  </r>
  <r>
    <s v="25.03.2025"/>
    <x v="4"/>
    <x v="3"/>
    <s v="Kampanya"/>
    <n v="10525"/>
    <n v="8.23"/>
    <n v="8.56"/>
    <s v="Hayır"/>
    <x v="0"/>
    <x v="0"/>
    <x v="0"/>
    <n v="5"/>
    <x v="16"/>
    <s v="Evet"/>
    <s v="Hayır"/>
    <s v="Evet"/>
  </r>
  <r>
    <s v="02.03.2025"/>
    <x v="1"/>
    <x v="0"/>
    <s v="Ürün Bilgisi"/>
    <n v="14681"/>
    <n v="4.22"/>
    <n v="4.79"/>
    <s v="Hayır"/>
    <x v="1"/>
    <x v="63"/>
    <x v="1"/>
    <n v="1"/>
    <x v="2"/>
    <s v="Evet"/>
    <s v="Evet"/>
    <s v="Hayır"/>
  </r>
  <r>
    <s v="08.05.2025"/>
    <x v="0"/>
    <x v="0"/>
    <s v="Stok Durumu"/>
    <n v="79317"/>
    <n v="12.7"/>
    <n v="8.6999999999999993"/>
    <s v="Evet"/>
    <x v="1"/>
    <x v="64"/>
    <x v="2"/>
    <n v="1"/>
    <x v="21"/>
    <s v="Evet"/>
    <s v="Evet"/>
    <s v="Hayır"/>
  </r>
  <r>
    <s v="10.03.2025"/>
    <x v="0"/>
    <x v="2"/>
    <s v="Kargo"/>
    <n v="27511"/>
    <n v="11.54"/>
    <n v="6.14"/>
    <s v="Hayır"/>
    <x v="1"/>
    <x v="65"/>
    <x v="2"/>
    <n v="2"/>
    <x v="28"/>
    <s v="Hayır"/>
    <s v="Evet"/>
    <s v="Hayır"/>
  </r>
  <r>
    <s v="24.03.2025"/>
    <x v="4"/>
    <x v="3"/>
    <s v="Kargo"/>
    <n v="18346"/>
    <n v="3.53"/>
    <n v="2.95"/>
    <s v="Hayır"/>
    <x v="1"/>
    <x v="66"/>
    <x v="1"/>
    <n v="3"/>
    <x v="12"/>
    <s v="Evet"/>
    <s v="Evet"/>
    <s v="Evet"/>
  </r>
  <r>
    <s v="27.03.2025"/>
    <x v="1"/>
    <x v="3"/>
    <s v="Kargo"/>
    <n v="17179"/>
    <n v="7.55"/>
    <n v="7.56"/>
    <s v="Evet"/>
    <x v="0"/>
    <x v="0"/>
    <x v="0"/>
    <n v="4"/>
    <x v="22"/>
    <s v="Evet"/>
    <s v="Hayır"/>
    <s v="Hayır"/>
  </r>
  <r>
    <s v="18.03.2025"/>
    <x v="2"/>
    <x v="3"/>
    <s v="Kargo"/>
    <n v="62731"/>
    <n v="12.68"/>
    <n v="9.9"/>
    <s v="Evet"/>
    <x v="1"/>
    <x v="67"/>
    <x v="1"/>
    <n v="3"/>
    <x v="15"/>
    <s v="Evet"/>
    <s v="Evet"/>
    <s v="Evet"/>
  </r>
  <r>
    <s v="02.03.2025"/>
    <x v="2"/>
    <x v="3"/>
    <s v="Kampanya"/>
    <n v="96594"/>
    <n v="11.26"/>
    <n v="6.92"/>
    <s v="Evet"/>
    <x v="1"/>
    <x v="68"/>
    <x v="2"/>
    <n v="1"/>
    <x v="10"/>
    <s v="Evet"/>
    <s v="Hayır"/>
    <s v="Evet"/>
  </r>
  <r>
    <s v="27.03.2025"/>
    <x v="1"/>
    <x v="2"/>
    <s v="İade"/>
    <n v="70291"/>
    <n v="11.76"/>
    <n v="8.48"/>
    <s v="Evet"/>
    <x v="0"/>
    <x v="0"/>
    <x v="0"/>
    <n v="3"/>
    <x v="29"/>
    <s v="Hayır"/>
    <s v="Evet"/>
    <s v="Evet"/>
  </r>
  <r>
    <s v="10.04.2025"/>
    <x v="0"/>
    <x v="1"/>
    <s v="İade"/>
    <n v="52442"/>
    <n v="12.9"/>
    <n v="8.14"/>
    <s v="Evet"/>
    <x v="1"/>
    <x v="69"/>
    <x v="1"/>
    <n v="5"/>
    <x v="19"/>
    <s v="Evet"/>
    <s v="Hayır"/>
    <s v="Evet"/>
  </r>
  <r>
    <s v="10.04.2025"/>
    <x v="0"/>
    <x v="1"/>
    <s v="Kargo"/>
    <n v="91160"/>
    <n v="7.42"/>
    <n v="6.87"/>
    <s v="Hayır"/>
    <x v="0"/>
    <x v="0"/>
    <x v="0"/>
    <n v="3"/>
    <x v="16"/>
    <s v="Evet"/>
    <s v="Hayır"/>
    <s v="Evet"/>
  </r>
  <r>
    <s v="11.04.2025"/>
    <x v="0"/>
    <x v="3"/>
    <s v="Kampanya"/>
    <n v="52898"/>
    <n v="3.79"/>
    <n v="4.3899999999999997"/>
    <s v="Evet"/>
    <x v="1"/>
    <x v="70"/>
    <x v="1"/>
    <n v="3"/>
    <x v="24"/>
    <s v="Evet"/>
    <s v="Evet"/>
    <s v="Hayır"/>
  </r>
  <r>
    <s v="24.03.2025"/>
    <x v="4"/>
    <x v="1"/>
    <s v="İade"/>
    <n v="70454"/>
    <n v="7.78"/>
    <n v="7.52"/>
    <s v="Evet"/>
    <x v="0"/>
    <x v="0"/>
    <x v="0"/>
    <n v="1"/>
    <x v="14"/>
    <s v="Evet"/>
    <s v="Evet"/>
    <s v="Evet"/>
  </r>
  <r>
    <s v="20.03.2025"/>
    <x v="4"/>
    <x v="2"/>
    <s v="Stok Durumu"/>
    <n v="54748"/>
    <n v="4.46"/>
    <n v="6.34"/>
    <s v="Evet"/>
    <x v="0"/>
    <x v="0"/>
    <x v="0"/>
    <n v="5"/>
    <x v="14"/>
    <s v="Hayır"/>
    <s v="Hayır"/>
    <s v="Hayır"/>
  </r>
  <r>
    <s v="26.03.2025"/>
    <x v="3"/>
    <x v="2"/>
    <s v="Kargo"/>
    <n v="66456"/>
    <n v="3.74"/>
    <n v="7.63"/>
    <s v="Evet"/>
    <x v="1"/>
    <x v="71"/>
    <x v="1"/>
    <n v="1"/>
    <x v="8"/>
    <s v="Evet"/>
    <s v="Evet"/>
    <s v="Evet"/>
  </r>
  <r>
    <s v="11.04.2025"/>
    <x v="0"/>
    <x v="3"/>
    <s v="İade"/>
    <n v="10326"/>
    <n v="5.16"/>
    <n v="7.02"/>
    <s v="Hayır"/>
    <x v="0"/>
    <x v="0"/>
    <x v="0"/>
    <n v="1"/>
    <x v="8"/>
    <s v="Hayır"/>
    <s v="Hayır"/>
    <s v="Hayır"/>
  </r>
  <r>
    <s v="07.03.2025"/>
    <x v="4"/>
    <x v="1"/>
    <s v="Ürün Bilgisi"/>
    <n v="31060"/>
    <n v="5.75"/>
    <n v="8.42"/>
    <s v="Hayır"/>
    <x v="1"/>
    <x v="72"/>
    <x v="1"/>
    <n v="1"/>
    <x v="16"/>
    <s v="Hayır"/>
    <s v="Evet"/>
    <s v="Evet"/>
  </r>
  <r>
    <s v="14.03.2025"/>
    <x v="0"/>
    <x v="0"/>
    <s v="Kampanya"/>
    <n v="25674"/>
    <n v="12.39"/>
    <n v="3.99"/>
    <s v="Evet"/>
    <x v="0"/>
    <x v="0"/>
    <x v="0"/>
    <n v="2"/>
    <x v="11"/>
    <s v="Evet"/>
    <s v="Evet"/>
    <s v="Hayır"/>
  </r>
  <r>
    <s v="19.03.2025"/>
    <x v="3"/>
    <x v="2"/>
    <s v="Kampanya"/>
    <n v="99023"/>
    <n v="6.28"/>
    <n v="8.94"/>
    <s v="Hayır"/>
    <x v="0"/>
    <x v="0"/>
    <x v="0"/>
    <n v="2"/>
    <x v="3"/>
    <s v="Evet"/>
    <s v="Evet"/>
    <s v="Hayır"/>
  </r>
  <r>
    <s v="15.03.2025"/>
    <x v="3"/>
    <x v="2"/>
    <s v="Stok Durumu"/>
    <n v="13333"/>
    <n v="13.6"/>
    <n v="6.83"/>
    <s v="Evet"/>
    <x v="0"/>
    <x v="0"/>
    <x v="0"/>
    <n v="3"/>
    <x v="20"/>
    <s v="Hayır"/>
    <s v="Hayır"/>
    <s v="Hayır"/>
  </r>
  <r>
    <s v="19.03.2025"/>
    <x v="1"/>
    <x v="3"/>
    <s v="Kampanya"/>
    <n v="20863"/>
    <n v="10.77"/>
    <n v="6.27"/>
    <s v="Evet"/>
    <x v="0"/>
    <x v="0"/>
    <x v="0"/>
    <n v="5"/>
    <x v="4"/>
    <s v="Hayır"/>
    <s v="Hayır"/>
    <s v="Hayır"/>
  </r>
  <r>
    <s v="19.03.2025"/>
    <x v="2"/>
    <x v="0"/>
    <s v="İade"/>
    <n v="84720"/>
    <n v="3.31"/>
    <n v="2.63"/>
    <s v="Evet"/>
    <x v="1"/>
    <x v="73"/>
    <x v="1"/>
    <n v="4"/>
    <x v="26"/>
    <s v="Evet"/>
    <s v="Evet"/>
    <s v="Evet"/>
  </r>
  <r>
    <s v="02.03.2025"/>
    <x v="3"/>
    <x v="2"/>
    <s v="Ürün Bilgisi"/>
    <n v="31468"/>
    <n v="3.22"/>
    <n v="8.5399999999999991"/>
    <s v="Hayır"/>
    <x v="0"/>
    <x v="0"/>
    <x v="0"/>
    <n v="2"/>
    <x v="23"/>
    <s v="Evet"/>
    <s v="Evet"/>
    <s v="Hayır"/>
  </r>
  <r>
    <s v="24.03.2025"/>
    <x v="3"/>
    <x v="2"/>
    <s v="Kampanya"/>
    <n v="83376"/>
    <n v="11.82"/>
    <n v="9.25"/>
    <s v="Evet"/>
    <x v="1"/>
    <x v="74"/>
    <x v="1"/>
    <n v="4"/>
    <x v="0"/>
    <s v="Hayır"/>
    <s v="Evet"/>
    <s v="Evet"/>
  </r>
  <r>
    <s v="09.03.2025"/>
    <x v="4"/>
    <x v="2"/>
    <s v="İade"/>
    <n v="48258"/>
    <n v="7.82"/>
    <n v="9.58"/>
    <s v="Hayır"/>
    <x v="0"/>
    <x v="0"/>
    <x v="0"/>
    <n v="3"/>
    <x v="12"/>
    <s v="Hayır"/>
    <s v="Evet"/>
    <s v="Hayır"/>
  </r>
  <r>
    <s v="14.03.2025"/>
    <x v="0"/>
    <x v="1"/>
    <s v="Ürün Bilgisi"/>
    <n v="55530"/>
    <n v="4.4800000000000004"/>
    <n v="7.71"/>
    <s v="Evet"/>
    <x v="1"/>
    <x v="75"/>
    <x v="1"/>
    <n v="4"/>
    <x v="4"/>
    <s v="Evet"/>
    <s v="Evet"/>
    <s v="Evet"/>
  </r>
  <r>
    <s v="21.03.2025"/>
    <x v="4"/>
    <x v="3"/>
    <s v="Kargo"/>
    <n v="39181"/>
    <n v="11.34"/>
    <n v="8.17"/>
    <s v="Evet"/>
    <x v="1"/>
    <x v="76"/>
    <x v="1"/>
    <n v="1"/>
    <x v="2"/>
    <s v="Evet"/>
    <s v="Hayır"/>
    <s v="Evet"/>
  </r>
  <r>
    <s v="14.03.2025"/>
    <x v="1"/>
    <x v="2"/>
    <s v="İade"/>
    <n v="55726"/>
    <n v="13.8"/>
    <n v="2.83"/>
    <s v="Hayır"/>
    <x v="0"/>
    <x v="0"/>
    <x v="0"/>
    <n v="3"/>
    <x v="18"/>
    <s v="Evet"/>
    <s v="Hayır"/>
    <s v="Hayır"/>
  </r>
  <r>
    <s v="21.04.2025"/>
    <x v="2"/>
    <x v="2"/>
    <s v="Ürün Bilgisi"/>
    <n v="60197"/>
    <n v="13.61"/>
    <n v="6.73"/>
    <s v="Evet"/>
    <x v="1"/>
    <x v="77"/>
    <x v="1"/>
    <n v="2"/>
    <x v="23"/>
    <s v="Hayır"/>
    <s v="Hayır"/>
    <s v="Hayır"/>
  </r>
  <r>
    <s v="02.04.2025"/>
    <x v="2"/>
    <x v="3"/>
    <s v="Ürün Bilgisi"/>
    <n v="94203"/>
    <n v="9.7100000000000009"/>
    <n v="5.21"/>
    <s v="Evet"/>
    <x v="0"/>
    <x v="0"/>
    <x v="0"/>
    <n v="2"/>
    <x v="18"/>
    <s v="Evet"/>
    <s v="Evet"/>
    <s v="Hayır"/>
  </r>
  <r>
    <s v="12.04.2025"/>
    <x v="1"/>
    <x v="3"/>
    <s v="İade"/>
    <n v="22424"/>
    <n v="12.79"/>
    <n v="4.91"/>
    <s v="Hayır"/>
    <x v="0"/>
    <x v="0"/>
    <x v="0"/>
    <n v="3"/>
    <x v="7"/>
    <s v="Hayır"/>
    <s v="Evet"/>
    <s v="Evet"/>
  </r>
  <r>
    <s v="07.04.2025"/>
    <x v="4"/>
    <x v="3"/>
    <s v="Kampanya"/>
    <n v="94491"/>
    <n v="12.55"/>
    <n v="5.66"/>
    <s v="Evet"/>
    <x v="0"/>
    <x v="0"/>
    <x v="0"/>
    <n v="5"/>
    <x v="18"/>
    <s v="Evet"/>
    <s v="Evet"/>
    <s v="Evet"/>
  </r>
  <r>
    <s v="15.04.2025"/>
    <x v="0"/>
    <x v="1"/>
    <s v="Ürün Bilgisi"/>
    <n v="29660"/>
    <n v="5.75"/>
    <n v="7.95"/>
    <s v="Evet"/>
    <x v="1"/>
    <x v="78"/>
    <x v="2"/>
    <n v="1"/>
    <x v="13"/>
    <s v="Evet"/>
    <s v="Hayır"/>
    <s v="Hayır"/>
  </r>
  <r>
    <s v="21.04.2025"/>
    <x v="4"/>
    <x v="1"/>
    <s v="Ürün Bilgisi"/>
    <n v="76559"/>
    <n v="4.5599999999999996"/>
    <n v="9.01"/>
    <s v="Evet"/>
    <x v="1"/>
    <x v="79"/>
    <x v="2"/>
    <n v="2"/>
    <x v="22"/>
    <s v="Evet"/>
    <s v="Evet"/>
    <s v="Evet"/>
  </r>
  <r>
    <s v="16.04.2025"/>
    <x v="4"/>
    <x v="2"/>
    <s v="Stok Durumu"/>
    <n v="66049"/>
    <n v="10.18"/>
    <n v="4.3099999999999996"/>
    <s v="Hayır"/>
    <x v="0"/>
    <x v="0"/>
    <x v="0"/>
    <n v="2"/>
    <x v="28"/>
    <s v="Hayır"/>
    <s v="Evet"/>
    <s v="Evet"/>
  </r>
  <r>
    <s v="24.04.2025"/>
    <x v="1"/>
    <x v="2"/>
    <s v="Ürün Bilgisi"/>
    <n v="11533"/>
    <n v="5.25"/>
    <n v="2.36"/>
    <s v="Evet"/>
    <x v="1"/>
    <x v="80"/>
    <x v="1"/>
    <n v="2"/>
    <x v="24"/>
    <s v="Hayır"/>
    <s v="Hayır"/>
    <s v="Evet"/>
  </r>
  <r>
    <s v="05.04.2025"/>
    <x v="2"/>
    <x v="0"/>
    <s v="Stok Durumu"/>
    <n v="57257"/>
    <n v="9.36"/>
    <n v="6.7"/>
    <s v="Evet"/>
    <x v="1"/>
    <x v="81"/>
    <x v="2"/>
    <n v="4"/>
    <x v="6"/>
    <s v="Hayır"/>
    <s v="Evet"/>
    <s v="Evet"/>
  </r>
  <r>
    <s v="18.04.2025"/>
    <x v="4"/>
    <x v="2"/>
    <s v="Kampanya"/>
    <n v="61070"/>
    <n v="7.83"/>
    <n v="3.17"/>
    <s v="Evet"/>
    <x v="0"/>
    <x v="0"/>
    <x v="0"/>
    <n v="5"/>
    <x v="18"/>
    <s v="Hayır"/>
    <s v="Evet"/>
    <s v="Evet"/>
  </r>
  <r>
    <s v="19.04.2025"/>
    <x v="3"/>
    <x v="3"/>
    <s v="Ürün Bilgisi"/>
    <n v="19084"/>
    <n v="6.8"/>
    <n v="2.14"/>
    <s v="Hayır"/>
    <x v="0"/>
    <x v="0"/>
    <x v="0"/>
    <n v="1"/>
    <x v="22"/>
    <s v="Hayır"/>
    <s v="Hayır"/>
    <s v="Evet"/>
  </r>
  <r>
    <s v="17.04.2025"/>
    <x v="3"/>
    <x v="0"/>
    <s v="Stok Durumu"/>
    <n v="47364"/>
    <n v="11.54"/>
    <n v="5.13"/>
    <s v="Hayır"/>
    <x v="0"/>
    <x v="0"/>
    <x v="0"/>
    <n v="5"/>
    <x v="25"/>
    <s v="Evet"/>
    <s v="Evet"/>
    <s v="Hayır"/>
  </r>
  <r>
    <s v="04.04.2025"/>
    <x v="4"/>
    <x v="1"/>
    <s v="Kampanya"/>
    <n v="56991"/>
    <n v="4.2"/>
    <n v="2.46"/>
    <s v="Evet"/>
    <x v="1"/>
    <x v="82"/>
    <x v="1"/>
    <n v="2"/>
    <x v="26"/>
    <s v="Hayır"/>
    <s v="Hayır"/>
    <s v="Evet"/>
  </r>
  <r>
    <s v="07.04.2025"/>
    <x v="1"/>
    <x v="3"/>
    <s v="Kampanya"/>
    <n v="86524"/>
    <n v="4.71"/>
    <n v="8.8000000000000007"/>
    <s v="Evet"/>
    <x v="1"/>
    <x v="83"/>
    <x v="1"/>
    <n v="2"/>
    <x v="20"/>
    <s v="Hayır"/>
    <s v="Evet"/>
    <s v="Hayır"/>
  </r>
  <r>
    <s v="16.03.2025"/>
    <x v="0"/>
    <x v="3"/>
    <s v="Kampanya"/>
    <n v="72512"/>
    <n v="7.16"/>
    <n v="8.9600000000000009"/>
    <s v="Hayır"/>
    <x v="1"/>
    <x v="84"/>
    <x v="2"/>
    <n v="3"/>
    <x v="29"/>
    <s v="Hayır"/>
    <s v="Hayır"/>
    <s v="Hayır"/>
  </r>
  <r>
    <s v="02.04.2025"/>
    <x v="3"/>
    <x v="3"/>
    <s v="Stok Durumu"/>
    <n v="34078"/>
    <n v="7.64"/>
    <n v="9.2799999999999994"/>
    <s v="Evet"/>
    <x v="1"/>
    <x v="85"/>
    <x v="2"/>
    <n v="1"/>
    <x v="30"/>
    <s v="Hayır"/>
    <s v="Evet"/>
    <s v="Evet"/>
  </r>
  <r>
    <s v="04.04.2025"/>
    <x v="4"/>
    <x v="2"/>
    <s v="Ürün Bilgisi"/>
    <n v="14077"/>
    <n v="11.14"/>
    <n v="2.7"/>
    <s v="Hayır"/>
    <x v="1"/>
    <x v="86"/>
    <x v="2"/>
    <n v="4"/>
    <x v="4"/>
    <s v="Evet"/>
    <s v="Hayır"/>
    <s v="Hayır"/>
  </r>
  <r>
    <s v="17.03.2025"/>
    <x v="0"/>
    <x v="0"/>
    <s v="Kampanya"/>
    <n v="32099"/>
    <n v="3.09"/>
    <n v="8.67"/>
    <s v="Evet"/>
    <x v="1"/>
    <x v="87"/>
    <x v="2"/>
    <n v="3"/>
    <x v="2"/>
    <s v="Hayır"/>
    <s v="Evet"/>
    <s v="Hayır"/>
  </r>
  <r>
    <s v="05.04.2025"/>
    <x v="3"/>
    <x v="3"/>
    <s v="İade"/>
    <n v="46130"/>
    <n v="8.26"/>
    <n v="7.45"/>
    <s v="Evet"/>
    <x v="1"/>
    <x v="88"/>
    <x v="1"/>
    <n v="1"/>
    <x v="7"/>
    <s v="Evet"/>
    <s v="Hayır"/>
    <s v="Hayır"/>
  </r>
  <r>
    <s v="18.03.2025"/>
    <x v="0"/>
    <x v="2"/>
    <s v="Ürün Bilgisi"/>
    <n v="70630"/>
    <n v="12.98"/>
    <n v="4.2300000000000004"/>
    <s v="Hayır"/>
    <x v="0"/>
    <x v="0"/>
    <x v="0"/>
    <n v="2"/>
    <x v="26"/>
    <s v="Hayır"/>
    <s v="Hayır"/>
    <s v="Hayır"/>
  </r>
  <r>
    <s v="11.04.2025"/>
    <x v="1"/>
    <x v="0"/>
    <s v="İade"/>
    <n v="44552"/>
    <n v="14.04"/>
    <n v="6.35"/>
    <s v="Hayır"/>
    <x v="0"/>
    <x v="0"/>
    <x v="0"/>
    <n v="5"/>
    <x v="1"/>
    <s v="Hayır"/>
    <s v="Hayır"/>
    <s v="Hayır"/>
  </r>
  <r>
    <s v="02.04.2025"/>
    <x v="1"/>
    <x v="3"/>
    <s v="İade"/>
    <n v="55905"/>
    <n v="6.84"/>
    <n v="5.55"/>
    <s v="Hayır"/>
    <x v="0"/>
    <x v="0"/>
    <x v="0"/>
    <n v="1"/>
    <x v="11"/>
    <s v="Hayır"/>
    <s v="Evet"/>
    <s v="Evet"/>
  </r>
  <r>
    <s v="14.04.2025"/>
    <x v="4"/>
    <x v="2"/>
    <s v="Kargo"/>
    <n v="67187"/>
    <n v="6.08"/>
    <n v="5.94"/>
    <s v="Evet"/>
    <x v="1"/>
    <x v="89"/>
    <x v="1"/>
    <n v="1"/>
    <x v="14"/>
    <s v="Evet"/>
    <s v="Hayır"/>
    <s v="Hayır"/>
  </r>
  <r>
    <s v="18.04.2025"/>
    <x v="0"/>
    <x v="0"/>
    <s v="Stok Durumu"/>
    <n v="86017"/>
    <n v="8.85"/>
    <n v="5.08"/>
    <s v="Hayır"/>
    <x v="1"/>
    <x v="90"/>
    <x v="2"/>
    <n v="1"/>
    <x v="2"/>
    <s v="Evet"/>
    <s v="Hayır"/>
    <s v="Hayır"/>
  </r>
  <r>
    <s v="09.04.2025"/>
    <x v="1"/>
    <x v="0"/>
    <s v="Kampanya"/>
    <n v="66998"/>
    <n v="8"/>
    <n v="8.1300000000000008"/>
    <s v="Hayır"/>
    <x v="1"/>
    <x v="91"/>
    <x v="1"/>
    <n v="1"/>
    <x v="21"/>
    <s v="Hayır"/>
    <s v="Evet"/>
    <s v="Hayır"/>
  </r>
  <r>
    <s v="08.04.2025"/>
    <x v="3"/>
    <x v="1"/>
    <s v="Kampanya"/>
    <n v="93579"/>
    <n v="6.48"/>
    <n v="5.9"/>
    <s v="Evet"/>
    <x v="1"/>
    <x v="92"/>
    <x v="1"/>
    <n v="1"/>
    <x v="14"/>
    <s v="Hayır"/>
    <s v="Hayır"/>
    <s v="Evet"/>
  </r>
  <r>
    <s v="13.04.2025"/>
    <x v="3"/>
    <x v="3"/>
    <s v="Kargo"/>
    <n v="34995"/>
    <n v="4.71"/>
    <n v="2.27"/>
    <s v="Hayır"/>
    <x v="1"/>
    <x v="93"/>
    <x v="1"/>
    <n v="4"/>
    <x v="8"/>
    <s v="Evet"/>
    <s v="Hayır"/>
    <s v="Evet"/>
  </r>
  <r>
    <s v="18.04.2025"/>
    <x v="0"/>
    <x v="3"/>
    <s v="Ürün Bilgisi"/>
    <n v="92057"/>
    <n v="4.2300000000000004"/>
    <n v="6.62"/>
    <s v="Hayır"/>
    <x v="0"/>
    <x v="0"/>
    <x v="0"/>
    <n v="5"/>
    <x v="13"/>
    <s v="Hayır"/>
    <s v="Evet"/>
    <s v="Hayır"/>
  </r>
  <r>
    <s v="05.04.2025"/>
    <x v="4"/>
    <x v="2"/>
    <s v="Kargo"/>
    <n v="78657"/>
    <n v="14.72"/>
    <n v="2.8"/>
    <s v="Hayır"/>
    <x v="1"/>
    <x v="94"/>
    <x v="1"/>
    <n v="3"/>
    <x v="30"/>
    <s v="Hayır"/>
    <s v="Hayır"/>
    <s v="Hayır"/>
  </r>
  <r>
    <s v="14.04.2025"/>
    <x v="2"/>
    <x v="2"/>
    <s v="Ürün Bilgisi"/>
    <n v="86314"/>
    <n v="6.09"/>
    <n v="5.63"/>
    <s v="Evet"/>
    <x v="1"/>
    <x v="95"/>
    <x v="1"/>
    <n v="4"/>
    <x v="8"/>
    <s v="Hayır"/>
    <s v="Evet"/>
    <s v="Evet"/>
  </r>
  <r>
    <s v="02.04.2025"/>
    <x v="4"/>
    <x v="1"/>
    <s v="Ürün Bilgisi"/>
    <n v="61952"/>
    <n v="4.83"/>
    <n v="9.2799999999999994"/>
    <s v="Hayır"/>
    <x v="1"/>
    <x v="96"/>
    <x v="2"/>
    <n v="4"/>
    <x v="19"/>
    <s v="Evet"/>
    <s v="Hayır"/>
    <s v="Evet"/>
  </r>
  <r>
    <s v="17.04.2025"/>
    <x v="3"/>
    <x v="0"/>
    <s v="Kargo"/>
    <n v="72206"/>
    <n v="5.01"/>
    <n v="4.97"/>
    <s v="Hayır"/>
    <x v="1"/>
    <x v="97"/>
    <x v="1"/>
    <n v="3"/>
    <x v="5"/>
    <s v="Evet"/>
    <s v="Hayır"/>
    <s v="Evet"/>
  </r>
  <r>
    <s v="19.04.2025"/>
    <x v="4"/>
    <x v="0"/>
    <s v="Ürün Bilgisi"/>
    <n v="92745"/>
    <n v="6.75"/>
    <n v="8"/>
    <s v="Hayır"/>
    <x v="0"/>
    <x v="0"/>
    <x v="0"/>
    <n v="4"/>
    <x v="18"/>
    <s v="Hayır"/>
    <s v="Hayır"/>
    <s v="Hayır"/>
  </r>
  <r>
    <s v="23.04.2025"/>
    <x v="1"/>
    <x v="2"/>
    <s v="Kargo"/>
    <n v="94525"/>
    <n v="5.26"/>
    <n v="3.37"/>
    <s v="Evet"/>
    <x v="0"/>
    <x v="0"/>
    <x v="0"/>
    <n v="3"/>
    <x v="15"/>
    <s v="Hayır"/>
    <s v="Evet"/>
    <s v="Evet"/>
  </r>
  <r>
    <s v="19.04.2025"/>
    <x v="0"/>
    <x v="3"/>
    <s v="Kargo"/>
    <n v="32568"/>
    <n v="4.6399999999999997"/>
    <n v="9.41"/>
    <s v="Hayır"/>
    <x v="0"/>
    <x v="0"/>
    <x v="0"/>
    <n v="2"/>
    <x v="15"/>
    <s v="Evet"/>
    <s v="Hayır"/>
    <s v="Hayır"/>
  </r>
  <r>
    <s v="01.04.2025"/>
    <x v="2"/>
    <x v="3"/>
    <s v="Stok Durumu"/>
    <n v="12393"/>
    <n v="14.25"/>
    <n v="7.29"/>
    <s v="Hayır"/>
    <x v="1"/>
    <x v="98"/>
    <x v="2"/>
    <n v="4"/>
    <x v="21"/>
    <s v="Evet"/>
    <s v="Hayır"/>
    <s v="Evet"/>
  </r>
  <r>
    <s v="08.04.2025"/>
    <x v="2"/>
    <x v="2"/>
    <s v="Stok Durumu"/>
    <n v="22840"/>
    <n v="11.39"/>
    <n v="7.57"/>
    <s v="Evet"/>
    <x v="1"/>
    <x v="99"/>
    <x v="1"/>
    <n v="1"/>
    <x v="7"/>
    <s v="Evet"/>
    <s v="Hayır"/>
    <s v="Hayır"/>
  </r>
  <r>
    <s v="19.05.2025"/>
    <x v="0"/>
    <x v="1"/>
    <s v="İade"/>
    <n v="17882"/>
    <n v="6.41"/>
    <n v="3.22"/>
    <s v="Evet"/>
    <x v="1"/>
    <x v="100"/>
    <x v="1"/>
    <n v="1"/>
    <x v="23"/>
    <s v="Hayır"/>
    <s v="Evet"/>
    <s v="Evet"/>
  </r>
  <r>
    <s v="28.04.2025"/>
    <x v="4"/>
    <x v="3"/>
    <s v="Kargo"/>
    <n v="30641"/>
    <n v="4.05"/>
    <n v="6.1"/>
    <s v="Evet"/>
    <x v="0"/>
    <x v="0"/>
    <x v="0"/>
    <n v="1"/>
    <x v="7"/>
    <s v="Evet"/>
    <s v="Hayır"/>
    <s v="Evet"/>
  </r>
  <r>
    <s v="20.03.2025"/>
    <x v="0"/>
    <x v="3"/>
    <s v="Stok Durumu"/>
    <n v="23734"/>
    <n v="14.29"/>
    <n v="2.2599999999999998"/>
    <s v="Hayır"/>
    <x v="0"/>
    <x v="0"/>
    <x v="0"/>
    <n v="1"/>
    <x v="26"/>
    <s v="Evet"/>
    <s v="Hayır"/>
    <s v="Hayır"/>
  </r>
  <r>
    <s v="21.05.2025"/>
    <x v="0"/>
    <x v="0"/>
    <s v="Kargo"/>
    <n v="69298"/>
    <n v="13.03"/>
    <n v="9.0299999999999994"/>
    <s v="Hayır"/>
    <x v="0"/>
    <x v="0"/>
    <x v="0"/>
    <n v="4"/>
    <x v="19"/>
    <s v="Hayır"/>
    <s v="Evet"/>
    <s v="Evet"/>
  </r>
  <r>
    <s v="23.04.2025"/>
    <x v="2"/>
    <x v="1"/>
    <s v="Kargo"/>
    <n v="89119"/>
    <n v="14.64"/>
    <n v="9.59"/>
    <s v="Hayır"/>
    <x v="0"/>
    <x v="0"/>
    <x v="0"/>
    <n v="4"/>
    <x v="1"/>
    <s v="Evet"/>
    <s v="Hayır"/>
    <s v="Evet"/>
  </r>
  <r>
    <s v="21.04.2025"/>
    <x v="1"/>
    <x v="3"/>
    <s v="Ürün Bilgisi"/>
    <n v="91303"/>
    <n v="11.82"/>
    <n v="5.3"/>
    <s v="Hayır"/>
    <x v="0"/>
    <x v="0"/>
    <x v="0"/>
    <n v="1"/>
    <x v="17"/>
    <s v="Hayır"/>
    <s v="Hayır"/>
    <s v="Evet"/>
  </r>
  <r>
    <s v="23.03.2025"/>
    <x v="0"/>
    <x v="2"/>
    <s v="Kargo"/>
    <n v="40070"/>
    <n v="9.6300000000000008"/>
    <n v="6.19"/>
    <s v="Hayır"/>
    <x v="0"/>
    <x v="0"/>
    <x v="0"/>
    <n v="4"/>
    <x v="7"/>
    <s v="Hayır"/>
    <s v="Hayır"/>
    <s v="Hayır"/>
  </r>
  <r>
    <s v="10.04.2025"/>
    <x v="3"/>
    <x v="2"/>
    <s v="Stok Durumu"/>
    <n v="87970"/>
    <n v="3.04"/>
    <n v="8.24"/>
    <s v="Evet"/>
    <x v="0"/>
    <x v="0"/>
    <x v="0"/>
    <n v="5"/>
    <x v="21"/>
    <s v="Evet"/>
    <s v="Evet"/>
    <s v="Evet"/>
  </r>
  <r>
    <s v="14.04.2025"/>
    <x v="1"/>
    <x v="0"/>
    <s v="Kampanya"/>
    <n v="36635"/>
    <n v="13.43"/>
    <n v="9.99"/>
    <s v="Hayır"/>
    <x v="1"/>
    <x v="101"/>
    <x v="2"/>
    <n v="2"/>
    <x v="15"/>
    <s v="Hayır"/>
    <s v="Hayır"/>
    <s v="Evet"/>
  </r>
  <r>
    <s v="21.04.2025"/>
    <x v="2"/>
    <x v="3"/>
    <s v="Kampanya"/>
    <n v="22606"/>
    <n v="12.69"/>
    <n v="8.0399999999999991"/>
    <s v="Hayır"/>
    <x v="1"/>
    <x v="102"/>
    <x v="2"/>
    <n v="2"/>
    <x v="8"/>
    <s v="Evet"/>
    <s v="Evet"/>
    <s v="Evet"/>
  </r>
  <r>
    <s v="18.04.2025"/>
    <x v="1"/>
    <x v="1"/>
    <s v="Stok Durumu"/>
    <n v="65256"/>
    <n v="3.6"/>
    <n v="2.0499999999999998"/>
    <s v="Evet"/>
    <x v="0"/>
    <x v="0"/>
    <x v="0"/>
    <n v="2"/>
    <x v="4"/>
    <s v="Hayır"/>
    <s v="Hayır"/>
    <s v="Hayır"/>
  </r>
  <r>
    <s v="14.04.2025"/>
    <x v="3"/>
    <x v="1"/>
    <s v="Kampanya"/>
    <n v="53298"/>
    <n v="9.4600000000000009"/>
    <n v="7.9"/>
    <s v="Evet"/>
    <x v="1"/>
    <x v="103"/>
    <x v="1"/>
    <n v="3"/>
    <x v="1"/>
    <s v="Hayır"/>
    <s v="Evet"/>
    <s v="Hayır"/>
  </r>
  <r>
    <s v="26.04.2025"/>
    <x v="1"/>
    <x v="3"/>
    <s v="Stok Durumu"/>
    <n v="57252"/>
    <n v="5.42"/>
    <n v="5.6"/>
    <s v="Hayır"/>
    <x v="1"/>
    <x v="104"/>
    <x v="2"/>
    <n v="5"/>
    <x v="4"/>
    <s v="Evet"/>
    <s v="Hayır"/>
    <s v="Evet"/>
  </r>
  <r>
    <s v="07.04.2025"/>
    <x v="1"/>
    <x v="1"/>
    <s v="Ürün Bilgisi"/>
    <n v="95537"/>
    <n v="8.77"/>
    <n v="7.38"/>
    <s v="Hayır"/>
    <x v="0"/>
    <x v="0"/>
    <x v="0"/>
    <n v="1"/>
    <x v="7"/>
    <s v="Hayır"/>
    <s v="Hayır"/>
    <s v="Hayır"/>
  </r>
  <r>
    <s v="06.04.2025"/>
    <x v="4"/>
    <x v="1"/>
    <s v="Stok Durumu"/>
    <n v="40216"/>
    <n v="4.4400000000000004"/>
    <n v="6.83"/>
    <s v="Hayır"/>
    <x v="0"/>
    <x v="0"/>
    <x v="0"/>
    <n v="5"/>
    <x v="9"/>
    <s v="Evet"/>
    <s v="Hayır"/>
    <s v="Evet"/>
  </r>
  <r>
    <s v="23.04.2025"/>
    <x v="3"/>
    <x v="0"/>
    <s v="Ürün Bilgisi"/>
    <n v="81860"/>
    <n v="10"/>
    <n v="2.95"/>
    <s v="Hayır"/>
    <x v="1"/>
    <x v="105"/>
    <x v="1"/>
    <n v="2"/>
    <x v="27"/>
    <s v="Hayır"/>
    <s v="Evet"/>
    <s v="Hayır"/>
  </r>
  <r>
    <s v="15.04.2025"/>
    <x v="3"/>
    <x v="3"/>
    <s v="Stok Durumu"/>
    <n v="74223"/>
    <n v="5.01"/>
    <n v="3.34"/>
    <s v="Hayır"/>
    <x v="1"/>
    <x v="33"/>
    <x v="1"/>
    <n v="3"/>
    <x v="7"/>
    <s v="Hayır"/>
    <s v="Hayır"/>
    <s v="Evet"/>
  </r>
  <r>
    <s v="23.04.2025"/>
    <x v="1"/>
    <x v="1"/>
    <s v="Kampanya"/>
    <n v="27422"/>
    <n v="10.7"/>
    <n v="5.12"/>
    <s v="Evet"/>
    <x v="1"/>
    <x v="106"/>
    <x v="2"/>
    <n v="1"/>
    <x v="5"/>
    <s v="Evet"/>
    <s v="Hayır"/>
    <s v="Evet"/>
  </r>
  <r>
    <s v="24.04.2025"/>
    <x v="3"/>
    <x v="2"/>
    <s v="Stok Durumu"/>
    <n v="51411"/>
    <n v="3.06"/>
    <n v="2.34"/>
    <s v="Hayır"/>
    <x v="1"/>
    <x v="107"/>
    <x v="1"/>
    <n v="4"/>
    <x v="8"/>
    <s v="Hayır"/>
    <s v="Hayır"/>
    <s v="Evet"/>
  </r>
  <r>
    <s v="28.04.2025"/>
    <x v="3"/>
    <x v="2"/>
    <s v="Ürün Bilgisi"/>
    <n v="64809"/>
    <n v="5.38"/>
    <n v="7.94"/>
    <s v="Hayır"/>
    <x v="1"/>
    <x v="108"/>
    <x v="2"/>
    <n v="5"/>
    <x v="30"/>
    <s v="Evet"/>
    <s v="Evet"/>
    <s v="Evet"/>
  </r>
  <r>
    <s v="09.04.2025"/>
    <x v="2"/>
    <x v="2"/>
    <s v="İade"/>
    <n v="13352"/>
    <n v="8.09"/>
    <n v="4.9000000000000004"/>
    <s v="Hayır"/>
    <x v="0"/>
    <x v="0"/>
    <x v="0"/>
    <n v="2"/>
    <x v="27"/>
    <s v="Hayır"/>
    <s v="Evet"/>
    <s v="Hayır"/>
  </r>
  <r>
    <s v="27.04.2025"/>
    <x v="1"/>
    <x v="2"/>
    <s v="İade"/>
    <n v="48794"/>
    <n v="11.12"/>
    <n v="5.81"/>
    <s v="Evet"/>
    <x v="1"/>
    <x v="109"/>
    <x v="1"/>
    <n v="4"/>
    <x v="22"/>
    <s v="Evet"/>
    <s v="Hayır"/>
    <s v="Hayır"/>
  </r>
  <r>
    <s v="21.04.2025"/>
    <x v="1"/>
    <x v="0"/>
    <s v="Stok Durumu"/>
    <n v="26763"/>
    <n v="4.51"/>
    <n v="2.54"/>
    <s v="Evet"/>
    <x v="0"/>
    <x v="0"/>
    <x v="0"/>
    <n v="2"/>
    <x v="20"/>
    <s v="Hayır"/>
    <s v="Evet"/>
    <s v="Hayır"/>
  </r>
  <r>
    <s v="27.04.2025"/>
    <x v="3"/>
    <x v="1"/>
    <s v="Kargo"/>
    <n v="93973"/>
    <n v="4.88"/>
    <n v="5.84"/>
    <s v="Hayır"/>
    <x v="0"/>
    <x v="0"/>
    <x v="0"/>
    <n v="4"/>
    <x v="27"/>
    <s v="Hayır"/>
    <s v="Evet"/>
    <s v="Evet"/>
  </r>
  <r>
    <s v="16.04.2025"/>
    <x v="1"/>
    <x v="1"/>
    <s v="Kargo"/>
    <n v="60825"/>
    <n v="5.14"/>
    <n v="9.67"/>
    <s v="Hayır"/>
    <x v="1"/>
    <x v="110"/>
    <x v="1"/>
    <n v="1"/>
    <x v="11"/>
    <s v="Evet"/>
    <s v="Evet"/>
    <s v="Hayır"/>
  </r>
  <r>
    <s v="07.04.2025"/>
    <x v="1"/>
    <x v="3"/>
    <s v="Kampanya"/>
    <n v="14882"/>
    <n v="13.5"/>
    <n v="2.63"/>
    <s v="Hayır"/>
    <x v="0"/>
    <x v="0"/>
    <x v="0"/>
    <n v="5"/>
    <x v="26"/>
    <s v="Evet"/>
    <s v="Evet"/>
    <s v="Hayır"/>
  </r>
  <r>
    <s v="03.04.2025"/>
    <x v="3"/>
    <x v="3"/>
    <s v="Stok Durumu"/>
    <n v="76844"/>
    <n v="8.49"/>
    <n v="3.22"/>
    <s v="Evet"/>
    <x v="1"/>
    <x v="111"/>
    <x v="1"/>
    <n v="4"/>
    <x v="10"/>
    <s v="Evet"/>
    <s v="Evet"/>
    <s v="Hayır"/>
  </r>
  <r>
    <s v="15.04.2025"/>
    <x v="4"/>
    <x v="1"/>
    <s v="Kargo"/>
    <n v="11808"/>
    <n v="5.08"/>
    <n v="9.15"/>
    <s v="Hayır"/>
    <x v="0"/>
    <x v="0"/>
    <x v="0"/>
    <n v="1"/>
    <x v="20"/>
    <s v="Evet"/>
    <s v="Hayır"/>
    <s v="Evet"/>
  </r>
  <r>
    <s v="23.03.2025"/>
    <x v="0"/>
    <x v="0"/>
    <s v="Ürün Bilgisi"/>
    <n v="86828"/>
    <n v="12.21"/>
    <n v="3.33"/>
    <s v="Evet"/>
    <x v="1"/>
    <x v="112"/>
    <x v="1"/>
    <n v="5"/>
    <x v="15"/>
    <s v="Evet"/>
    <s v="Hayır"/>
    <s v="Evet"/>
  </r>
  <r>
    <s v="02.04.2025"/>
    <x v="1"/>
    <x v="2"/>
    <s v="Ürün Bilgisi"/>
    <n v="62856"/>
    <n v="6.29"/>
    <n v="6.83"/>
    <s v="Evet"/>
    <x v="1"/>
    <x v="113"/>
    <x v="1"/>
    <n v="5"/>
    <x v="6"/>
    <s v="Hayır"/>
    <s v="Evet"/>
    <s v="Evet"/>
  </r>
  <r>
    <s v="23.04.2025"/>
    <x v="0"/>
    <x v="1"/>
    <s v="Kampanya"/>
    <n v="72466"/>
    <n v="5.18"/>
    <n v="9.0500000000000007"/>
    <s v="Evet"/>
    <x v="1"/>
    <x v="114"/>
    <x v="1"/>
    <n v="4"/>
    <x v="18"/>
    <s v="Evet"/>
    <s v="Evet"/>
    <s v="Evet"/>
  </r>
  <r>
    <s v="10.04.2025"/>
    <x v="2"/>
    <x v="2"/>
    <s v="Stok Durumu"/>
    <n v="34250"/>
    <n v="14.15"/>
    <n v="9.83"/>
    <s v="Hayır"/>
    <x v="1"/>
    <x v="115"/>
    <x v="2"/>
    <n v="2"/>
    <x v="29"/>
    <s v="Hayır"/>
    <s v="Evet"/>
    <s v="Hayır"/>
  </r>
  <r>
    <s v="20.04.2025"/>
    <x v="3"/>
    <x v="0"/>
    <s v="Kargo"/>
    <n v="31247"/>
    <n v="13.09"/>
    <n v="5.95"/>
    <s v="Evet"/>
    <x v="0"/>
    <x v="0"/>
    <x v="0"/>
    <n v="5"/>
    <x v="25"/>
    <s v="Hayır"/>
    <s v="Evet"/>
    <s v="Hayır"/>
  </r>
  <r>
    <s v="23.04.2025"/>
    <x v="0"/>
    <x v="2"/>
    <s v="Stok Durumu"/>
    <n v="86201"/>
    <n v="13.58"/>
    <n v="7.85"/>
    <s v="Evet"/>
    <x v="1"/>
    <x v="116"/>
    <x v="1"/>
    <n v="2"/>
    <x v="7"/>
    <s v="Hayır"/>
    <s v="Evet"/>
    <s v="Evet"/>
  </r>
  <r>
    <s v="06.04.2025"/>
    <x v="3"/>
    <x v="1"/>
    <s v="Stok Durumu"/>
    <n v="94077"/>
    <n v="13.29"/>
    <n v="8.26"/>
    <s v="Hayır"/>
    <x v="1"/>
    <x v="117"/>
    <x v="2"/>
    <n v="4"/>
    <x v="4"/>
    <s v="Evet"/>
    <s v="Evet"/>
    <s v="Evet"/>
  </r>
  <r>
    <s v="13.04.2025"/>
    <x v="2"/>
    <x v="1"/>
    <s v="Kargo"/>
    <n v="17148"/>
    <n v="6.15"/>
    <n v="8.42"/>
    <s v="Hayır"/>
    <x v="1"/>
    <x v="118"/>
    <x v="1"/>
    <n v="2"/>
    <x v="1"/>
    <s v="Hayır"/>
    <s v="Hayır"/>
    <s v="Hayır"/>
  </r>
  <r>
    <s v="02.04.2025"/>
    <x v="2"/>
    <x v="3"/>
    <s v="Kargo"/>
    <n v="39032"/>
    <n v="5.49"/>
    <n v="8.01"/>
    <s v="Evet"/>
    <x v="1"/>
    <x v="119"/>
    <x v="1"/>
    <n v="5"/>
    <x v="3"/>
    <s v="Evet"/>
    <s v="Evet"/>
    <s v="Evet"/>
  </r>
  <r>
    <s v="07.04.2025"/>
    <x v="1"/>
    <x v="2"/>
    <s v="Stok Durumu"/>
    <n v="46997"/>
    <n v="11.27"/>
    <n v="9.91"/>
    <s v="Evet"/>
    <x v="1"/>
    <x v="22"/>
    <x v="1"/>
    <n v="3"/>
    <x v="4"/>
    <s v="Evet"/>
    <s v="Evet"/>
    <s v="Hayır"/>
  </r>
  <r>
    <s v="23.04.2025"/>
    <x v="0"/>
    <x v="2"/>
    <s v="Stok Durumu"/>
    <n v="12158"/>
    <n v="8.2899999999999991"/>
    <n v="8.25"/>
    <s v="Hayır"/>
    <x v="0"/>
    <x v="0"/>
    <x v="0"/>
    <n v="3"/>
    <x v="23"/>
    <s v="Evet"/>
    <s v="Evet"/>
    <s v="Hayır"/>
  </r>
  <r>
    <s v="01.04.2025"/>
    <x v="3"/>
    <x v="2"/>
    <s v="Stok Durumu"/>
    <n v="24941"/>
    <n v="8.14"/>
    <n v="4.28"/>
    <s v="Hayır"/>
    <x v="1"/>
    <x v="120"/>
    <x v="1"/>
    <n v="1"/>
    <x v="7"/>
    <s v="Hayır"/>
    <s v="Hayır"/>
    <s v="Hayır"/>
  </r>
  <r>
    <s v="22.04.2025"/>
    <x v="4"/>
    <x v="0"/>
    <s v="İade"/>
    <n v="32955"/>
    <n v="6.04"/>
    <n v="3.33"/>
    <s v="Evet"/>
    <x v="0"/>
    <x v="0"/>
    <x v="0"/>
    <n v="4"/>
    <x v="13"/>
    <s v="Evet"/>
    <s v="Evet"/>
    <s v="Hayır"/>
  </r>
  <r>
    <s v="01.04.2025"/>
    <x v="4"/>
    <x v="1"/>
    <s v="İade"/>
    <n v="42595"/>
    <n v="11.69"/>
    <n v="2.42"/>
    <s v="Evet"/>
    <x v="1"/>
    <x v="121"/>
    <x v="1"/>
    <n v="3"/>
    <x v="5"/>
    <s v="Hayır"/>
    <s v="Evet"/>
    <s v="Hayır"/>
  </r>
  <r>
    <s v="25.03.2025"/>
    <x v="0"/>
    <x v="1"/>
    <s v="Kargo"/>
    <n v="38176"/>
    <n v="3.38"/>
    <n v="7.47"/>
    <s v="Evet"/>
    <x v="1"/>
    <x v="122"/>
    <x v="1"/>
    <n v="4"/>
    <x v="26"/>
    <s v="Evet"/>
    <s v="Evet"/>
    <s v="Evet"/>
  </r>
  <r>
    <s v="20.04.2025"/>
    <x v="2"/>
    <x v="0"/>
    <s v="Kampanya"/>
    <n v="94488"/>
    <n v="10.32"/>
    <n v="5.77"/>
    <s v="Evet"/>
    <x v="0"/>
    <x v="0"/>
    <x v="0"/>
    <n v="1"/>
    <x v="4"/>
    <s v="Evet"/>
    <s v="Evet"/>
    <s v="Evet"/>
  </r>
  <r>
    <s v="20.04.2025"/>
    <x v="3"/>
    <x v="0"/>
    <s v="İade"/>
    <n v="72212"/>
    <n v="7.11"/>
    <n v="7.39"/>
    <s v="Evet"/>
    <x v="1"/>
    <x v="123"/>
    <x v="2"/>
    <n v="3"/>
    <x v="8"/>
    <s v="Evet"/>
    <s v="Hayır"/>
    <s v="Hayır"/>
  </r>
  <r>
    <s v="06.04.2025"/>
    <x v="1"/>
    <x v="1"/>
    <s v="Ürün Bilgisi"/>
    <n v="64849"/>
    <n v="8.52"/>
    <n v="2.62"/>
    <s v="Evet"/>
    <x v="1"/>
    <x v="124"/>
    <x v="1"/>
    <n v="4"/>
    <x v="25"/>
    <s v="Hayır"/>
    <s v="Hayır"/>
    <s v="Hayır"/>
  </r>
  <r>
    <s v="25.04.2025"/>
    <x v="0"/>
    <x v="2"/>
    <s v="İade"/>
    <n v="14328"/>
    <n v="12.58"/>
    <n v="2.48"/>
    <s v="Evet"/>
    <x v="0"/>
    <x v="0"/>
    <x v="0"/>
    <n v="5"/>
    <x v="29"/>
    <s v="Hayır"/>
    <s v="Evet"/>
    <s v="Evet"/>
  </r>
  <r>
    <s v="08.04.2025"/>
    <x v="1"/>
    <x v="2"/>
    <s v="İade"/>
    <n v="24869"/>
    <n v="7.25"/>
    <n v="4.84"/>
    <s v="Hayır"/>
    <x v="0"/>
    <x v="0"/>
    <x v="0"/>
    <n v="1"/>
    <x v="3"/>
    <s v="Hayır"/>
    <s v="Hayır"/>
    <s v="Hayır"/>
  </r>
  <r>
    <s v="20.04.2025"/>
    <x v="1"/>
    <x v="0"/>
    <s v="Kargo"/>
    <n v="63980"/>
    <n v="9.01"/>
    <n v="6.83"/>
    <s v="Evet"/>
    <x v="0"/>
    <x v="0"/>
    <x v="0"/>
    <n v="1"/>
    <x v="21"/>
    <s v="Hayır"/>
    <s v="Evet"/>
    <s v="Evet"/>
  </r>
  <r>
    <s v="01.04.2025"/>
    <x v="4"/>
    <x v="2"/>
    <s v="Stok Durumu"/>
    <n v="84381"/>
    <n v="4.71"/>
    <n v="5.34"/>
    <s v="Hayır"/>
    <x v="1"/>
    <x v="125"/>
    <x v="2"/>
    <n v="5"/>
    <x v="26"/>
    <s v="Hayır"/>
    <s v="Hayır"/>
    <s v="Hayır"/>
  </r>
  <r>
    <s v="26.04.2025"/>
    <x v="3"/>
    <x v="1"/>
    <s v="Ürün Bilgisi"/>
    <n v="31650"/>
    <n v="5.25"/>
    <n v="3.15"/>
    <s v="Evet"/>
    <x v="1"/>
    <x v="126"/>
    <x v="2"/>
    <n v="3"/>
    <x v="20"/>
    <s v="Hayır"/>
    <s v="Hayır"/>
    <s v="Hayır"/>
  </r>
  <r>
    <s v="04.04.2025"/>
    <x v="3"/>
    <x v="0"/>
    <s v="İade"/>
    <n v="90036"/>
    <n v="10.07"/>
    <n v="5.92"/>
    <s v="Hayır"/>
    <x v="1"/>
    <x v="127"/>
    <x v="2"/>
    <n v="4"/>
    <x v="17"/>
    <s v="Hayır"/>
    <s v="Hayır"/>
    <s v="Evet"/>
  </r>
  <r>
    <s v="10.04.2025"/>
    <x v="2"/>
    <x v="1"/>
    <s v="Ürün Bilgisi"/>
    <n v="86505"/>
    <n v="4.59"/>
    <n v="3.38"/>
    <s v="Hayır"/>
    <x v="0"/>
    <x v="0"/>
    <x v="0"/>
    <n v="2"/>
    <x v="20"/>
    <s v="Evet"/>
    <s v="Hayır"/>
    <s v="Evet"/>
  </r>
  <r>
    <s v="12.04.2025"/>
    <x v="4"/>
    <x v="0"/>
    <s v="Kampanya"/>
    <n v="32182"/>
    <n v="5.96"/>
    <n v="4.43"/>
    <s v="Evet"/>
    <x v="0"/>
    <x v="0"/>
    <x v="0"/>
    <n v="1"/>
    <x v="25"/>
    <s v="Hayır"/>
    <s v="Evet"/>
    <s v="Evet"/>
  </r>
  <r>
    <s v="11.04.2025"/>
    <x v="4"/>
    <x v="2"/>
    <s v="Kargo"/>
    <n v="16076"/>
    <n v="9.9"/>
    <n v="5.35"/>
    <s v="Hayır"/>
    <x v="1"/>
    <x v="128"/>
    <x v="2"/>
    <n v="4"/>
    <x v="19"/>
    <s v="Hayır"/>
    <s v="Evet"/>
    <s v="Evet"/>
  </r>
  <r>
    <s v="27.04.2025"/>
    <x v="0"/>
    <x v="0"/>
    <s v="Ürün Bilgisi"/>
    <n v="82660"/>
    <n v="4.18"/>
    <n v="9.44"/>
    <s v="Evet"/>
    <x v="1"/>
    <x v="129"/>
    <x v="1"/>
    <n v="3"/>
    <x v="26"/>
    <s v="Evet"/>
    <s v="Hayır"/>
    <s v="Hayır"/>
  </r>
  <r>
    <s v="04.04.2025"/>
    <x v="2"/>
    <x v="2"/>
    <s v="Kampanya"/>
    <n v="61036"/>
    <n v="7.26"/>
    <n v="6.65"/>
    <s v="Hayır"/>
    <x v="1"/>
    <x v="130"/>
    <x v="2"/>
    <n v="3"/>
    <x v="0"/>
    <s v="Hayır"/>
    <s v="Evet"/>
    <s v="Hayır"/>
  </r>
  <r>
    <s v="28.04.2025"/>
    <x v="0"/>
    <x v="2"/>
    <s v="Stok Durumu"/>
    <n v="93223"/>
    <n v="4.87"/>
    <n v="7.81"/>
    <s v="Hayır"/>
    <x v="1"/>
    <x v="131"/>
    <x v="1"/>
    <n v="5"/>
    <x v="24"/>
    <s v="Hayır"/>
    <s v="Hayır"/>
    <s v="Evet"/>
  </r>
  <r>
    <s v="12.04.2025"/>
    <x v="3"/>
    <x v="3"/>
    <s v="Stok Durumu"/>
    <n v="92658"/>
    <n v="13.32"/>
    <n v="3.01"/>
    <s v="Evet"/>
    <x v="1"/>
    <x v="132"/>
    <x v="2"/>
    <n v="3"/>
    <x v="26"/>
    <s v="Evet"/>
    <s v="Evet"/>
    <s v="Hayır"/>
  </r>
  <r>
    <s v="16.04.2025"/>
    <x v="1"/>
    <x v="3"/>
    <s v="Kampanya"/>
    <n v="97890"/>
    <n v="9.52"/>
    <n v="2.23"/>
    <s v="Evet"/>
    <x v="1"/>
    <x v="133"/>
    <x v="2"/>
    <n v="1"/>
    <x v="10"/>
    <s v="Evet"/>
    <s v="Hayır"/>
    <s v="Hayır"/>
  </r>
  <r>
    <s v="23.04.2025"/>
    <x v="4"/>
    <x v="1"/>
    <s v="Kargo"/>
    <n v="57747"/>
    <n v="14.64"/>
    <n v="5.39"/>
    <s v="Hayır"/>
    <x v="1"/>
    <x v="34"/>
    <x v="1"/>
    <n v="4"/>
    <x v="26"/>
    <s v="Hayır"/>
    <s v="Evet"/>
    <s v="Evet"/>
  </r>
  <r>
    <s v="13.04.2025"/>
    <x v="3"/>
    <x v="3"/>
    <s v="Ürün Bilgisi"/>
    <n v="24008"/>
    <n v="14.22"/>
    <n v="2.19"/>
    <s v="Evet"/>
    <x v="1"/>
    <x v="134"/>
    <x v="2"/>
    <n v="5"/>
    <x v="2"/>
    <s v="Hayır"/>
    <s v="Evet"/>
    <s v="Hayır"/>
  </r>
  <r>
    <s v="23.04.2025"/>
    <x v="4"/>
    <x v="0"/>
    <s v="Kargo"/>
    <n v="32185"/>
    <n v="5.26"/>
    <n v="3.25"/>
    <s v="Hayır"/>
    <x v="0"/>
    <x v="0"/>
    <x v="0"/>
    <n v="4"/>
    <x v="21"/>
    <s v="Hayır"/>
    <s v="Evet"/>
    <s v="Hayı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BB928F-DB20-461A-8467-6D6E30F6A6FD}" name="PivotTable12" cacheId="3"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7" rowHeaderCaption="KANAL">
  <location ref="B55:C60" firstHeaderRow="1" firstDataRow="1" firstDataCol="1"/>
  <pivotFields count="17">
    <pivotField showAll="0"/>
    <pivotField showAll="0"/>
    <pivotField axis="axisRow" showAll="0">
      <items count="5">
        <item x="1"/>
        <item x="0"/>
        <item x="2"/>
        <item x="3"/>
        <item t="default"/>
      </items>
    </pivotField>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866629-8C6B-438C-93FA-AFB8E9C27298}" name="PivotTable1" cacheId="9"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A3:F8" firstHeaderRow="1" firstDataRow="2" firstDataCol="1"/>
  <pivotFields count="16">
    <pivotField showAll="0"/>
    <pivotField showAll="0"/>
    <pivotField axis="axisCol" showAll="0">
      <items count="5">
        <item x="1"/>
        <item x="0"/>
        <item x="2"/>
        <item x="3"/>
        <item t="default"/>
      </items>
    </pivotField>
    <pivotField showAll="0"/>
    <pivotField showAll="0"/>
    <pivotField showAll="0"/>
    <pivotField showAll="0"/>
    <pivotField showAll="0"/>
    <pivotField dataField="1" showAll="0">
      <items count="3">
        <item x="1"/>
        <item x="0"/>
        <item t="default"/>
      </items>
    </pivotField>
    <pivotField showAll="0"/>
    <pivotField axis="axisRow" showAll="0">
      <items count="4">
        <item x="2"/>
        <item x="1"/>
        <item x="0"/>
        <item t="default"/>
      </items>
    </pivotField>
    <pivotField showAll="0"/>
    <pivotField showAll="0"/>
    <pivotField showAll="0"/>
    <pivotField showAll="0"/>
    <pivotField showAll="0"/>
  </pivotFields>
  <rowFields count="1">
    <field x="10"/>
  </rowFields>
  <rowItems count="4">
    <i>
      <x/>
    </i>
    <i>
      <x v="1"/>
    </i>
    <i>
      <x v="2"/>
    </i>
    <i t="grand">
      <x/>
    </i>
  </rowItems>
  <colFields count="1">
    <field x="2"/>
  </colFields>
  <colItems count="5">
    <i>
      <x/>
    </i>
    <i>
      <x v="1"/>
    </i>
    <i>
      <x v="2"/>
    </i>
    <i>
      <x v="3"/>
    </i>
    <i t="grand">
      <x/>
    </i>
  </colItems>
  <dataFields count="1">
    <dataField name="Say Şikayet Var mı?"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947D16-9978-415A-A7F3-BA01FBECB5AD}" name="PivotTable2" cacheId="9"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A3:C9" firstHeaderRow="0" firstDataRow="1" firstDataCol="1"/>
  <pivotFields count="16">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showAll="0"/>
    <pivotField showAll="0"/>
    <pivotField showAll="0"/>
    <pivotField dataField="1" showAll="0">
      <items count="32">
        <item x="5"/>
        <item x="6"/>
        <item x="20"/>
        <item x="25"/>
        <item x="1"/>
        <item x="27"/>
        <item x="12"/>
        <item x="8"/>
        <item x="9"/>
        <item x="23"/>
        <item x="3"/>
        <item x="13"/>
        <item x="14"/>
        <item x="29"/>
        <item x="26"/>
        <item x="19"/>
        <item x="21"/>
        <item x="17"/>
        <item x="22"/>
        <item x="15"/>
        <item x="2"/>
        <item x="0"/>
        <item x="11"/>
        <item x="4"/>
        <item x="28"/>
        <item x="16"/>
        <item x="30"/>
        <item x="24"/>
        <item x="18"/>
        <item x="10"/>
        <item x="7"/>
        <item t="default"/>
      </items>
    </pivotField>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Ortalama Kalite Skoru" fld="12" subtotal="average" baseField="1" baseItem="0"/>
    <dataField name="Toplam Kalite Skoru"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7B70EA-C463-4A12-B5FF-2E4F80065D78}" name="PivotTable2" cacheId="4"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4">
  <location ref="J13:K18" firstHeaderRow="1" firstDataRow="1" firstDataCol="1"/>
  <pivotFields count="8">
    <pivotField showAll="0"/>
    <pivotField showAll="0"/>
    <pivotField axis="axisRow" showAll="0">
      <items count="5">
        <item x="3"/>
        <item x="0"/>
        <item x="1"/>
        <item x="2"/>
        <item t="default"/>
      </items>
    </pivotField>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B643051-48FA-43A6-994C-187055B6E564}" name="PivotTable23" cacheId="1"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J4:K10" firstHeaderRow="1" firstDataRow="1" firstDataCol="1"/>
  <pivotFields count="6">
    <pivotField axis="axisRow" showAll="0">
      <items count="6">
        <item x="0"/>
        <item x="3"/>
        <item x="4"/>
        <item x="1"/>
        <item x="2"/>
        <item t="default"/>
      </items>
    </pivotField>
    <pivotField showAll="0"/>
    <pivotField showAll="0"/>
    <pivotField showAll="0"/>
    <pivotField showAll="0"/>
    <pivotField dataField="1" showAll="0"/>
  </pivotFields>
  <rowFields count="1">
    <field x="0"/>
  </rowFields>
  <rowItems count="6">
    <i>
      <x/>
    </i>
    <i>
      <x v="1"/>
    </i>
    <i>
      <x v="2"/>
    </i>
    <i>
      <x v="3"/>
    </i>
    <i>
      <x v="4"/>
    </i>
    <i t="grand">
      <x/>
    </i>
  </rowItems>
  <colItems count="1">
    <i/>
  </colItems>
  <dataFields count="1">
    <dataField name="Ortalama Talep karşılama süresi" fld="5" subtotal="average" baseField="0" baseItem="0"/>
  </dataFields>
  <formats count="1">
    <format dxfId="86">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0845446-847E-4482-BBB7-0C22E8743562}" name="PivotTable29"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R36:AB44" firstHeaderRow="1" firstDataRow="3" firstDataCol="1"/>
  <pivotFields count="16">
    <pivotField showAll="0"/>
    <pivotField axis="axisRow" showAll="0">
      <items count="6">
        <item x="2"/>
        <item x="0"/>
        <item x="3"/>
        <item x="4"/>
        <item x="1"/>
        <item t="default"/>
      </items>
    </pivotField>
    <pivotField axis="axisCol" dataField="1" showAll="0">
      <items count="5">
        <item x="1"/>
        <item x="3"/>
        <item x="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Toplam Çağrı Süresi (dk)" fld="5" baseField="0" baseItem="0"/>
    <dataField name="Say Ka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BEC1799-7644-4DBF-88B2-B6E695FDC979}" name="PivotTable28"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4">
  <location ref="R14:S19" firstHeaderRow="1" firstDataRow="1" firstDataCol="1"/>
  <pivotFields count="16">
    <pivotField showAll="0"/>
    <pivotField showAll="0"/>
    <pivotField axis="axisRow" showAll="0">
      <items count="5">
        <item x="1"/>
        <item x="3"/>
        <item x="2"/>
        <item x="0"/>
        <item t="default"/>
      </items>
    </pivotField>
    <pivotField showAll="0"/>
    <pivotField showAll="0">
      <items count="99">
        <item x="72"/>
        <item x="33"/>
        <item x="91"/>
        <item x="20"/>
        <item x="73"/>
        <item x="68"/>
        <item x="77"/>
        <item x="47"/>
        <item x="76"/>
        <item x="82"/>
        <item x="50"/>
        <item x="12"/>
        <item x="92"/>
        <item x="16"/>
        <item x="39"/>
        <item x="74"/>
        <item x="27"/>
        <item x="41"/>
        <item x="26"/>
        <item x="30"/>
        <item x="13"/>
        <item x="8"/>
        <item x="52"/>
        <item x="97"/>
        <item x="63"/>
        <item x="88"/>
        <item x="6"/>
        <item x="94"/>
        <item x="2"/>
        <item x="75"/>
        <item x="31"/>
        <item x="48"/>
        <item x="53"/>
        <item x="69"/>
        <item x="21"/>
        <item x="22"/>
        <item x="61"/>
        <item x="40"/>
        <item x="23"/>
        <item x="65"/>
        <item x="15"/>
        <item x="1"/>
        <item x="11"/>
        <item x="64"/>
        <item x="96"/>
        <item x="0"/>
        <item x="51"/>
        <item x="9"/>
        <item x="24"/>
        <item x="19"/>
        <item x="37"/>
        <item x="85"/>
        <item x="58"/>
        <item x="4"/>
        <item x="54"/>
        <item x="49"/>
        <item x="71"/>
        <item x="10"/>
        <item x="35"/>
        <item x="78"/>
        <item x="17"/>
        <item x="36"/>
        <item x="18"/>
        <item x="67"/>
        <item x="86"/>
        <item x="38"/>
        <item x="5"/>
        <item x="57"/>
        <item x="80"/>
        <item x="84"/>
        <item x="46"/>
        <item x="44"/>
        <item x="83"/>
        <item x="62"/>
        <item x="59"/>
        <item x="25"/>
        <item x="55"/>
        <item x="14"/>
        <item x="87"/>
        <item x="70"/>
        <item x="3"/>
        <item x="95"/>
        <item x="93"/>
        <item x="43"/>
        <item x="60"/>
        <item x="81"/>
        <item x="66"/>
        <item x="42"/>
        <item x="56"/>
        <item x="45"/>
        <item x="34"/>
        <item x="32"/>
        <item x="79"/>
        <item x="28"/>
        <item x="29"/>
        <item x="89"/>
        <item x="7"/>
        <item x="9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D621028-21A6-4720-8521-F2ACC3788E5F}" name="PivotTable19"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R4:T10" firstHeaderRow="0" firstDataRow="1" firstDataCol="1"/>
  <pivotFields count="16">
    <pivotField showAll="0"/>
    <pivotField axis="axisRow" showAll="0">
      <items count="6">
        <item x="2"/>
        <item x="0"/>
        <item x="3"/>
        <item x="4"/>
        <item x="1"/>
        <item t="default"/>
      </items>
    </pivotField>
    <pivotField showAll="0"/>
    <pivotField showAll="0"/>
    <pivotField showAll="0"/>
    <pivotField dataField="1" showAll="0">
      <items count="96">
        <item x="68"/>
        <item x="74"/>
        <item x="12"/>
        <item x="8"/>
        <item x="32"/>
        <item x="91"/>
        <item x="90"/>
        <item x="24"/>
        <item x="60"/>
        <item x="86"/>
        <item x="4"/>
        <item x="67"/>
        <item x="44"/>
        <item x="83"/>
        <item x="62"/>
        <item x="37"/>
        <item x="72"/>
        <item x="21"/>
        <item x="57"/>
        <item x="1"/>
        <item x="51"/>
        <item x="33"/>
        <item x="6"/>
        <item x="41"/>
        <item x="0"/>
        <item x="22"/>
        <item x="54"/>
        <item x="36"/>
        <item x="34"/>
        <item x="85"/>
        <item x="63"/>
        <item x="30"/>
        <item x="87"/>
        <item x="49"/>
        <item x="69"/>
        <item x="7"/>
        <item x="11"/>
        <item x="58"/>
        <item x="81"/>
        <item x="5"/>
        <item x="75"/>
        <item x="82"/>
        <item x="93"/>
        <item x="84"/>
        <item x="13"/>
        <item x="71"/>
        <item x="25"/>
        <item x="39"/>
        <item x="27"/>
        <item x="80"/>
        <item x="38"/>
        <item x="19"/>
        <item x="65"/>
        <item x="52"/>
        <item x="31"/>
        <item x="64"/>
        <item x="43"/>
        <item x="20"/>
        <item x="14"/>
        <item x="28"/>
        <item x="3"/>
        <item x="42"/>
        <item x="15"/>
        <item x="55"/>
        <item x="89"/>
        <item x="2"/>
        <item x="18"/>
        <item x="50"/>
        <item x="45"/>
        <item x="77"/>
        <item x="48"/>
        <item x="70"/>
        <item x="59"/>
        <item x="53"/>
        <item x="94"/>
        <item x="78"/>
        <item x="92"/>
        <item x="61"/>
        <item x="29"/>
        <item x="79"/>
        <item x="26"/>
        <item x="9"/>
        <item x="76"/>
        <item x="46"/>
        <item x="47"/>
        <item x="66"/>
        <item x="17"/>
        <item x="88"/>
        <item x="10"/>
        <item x="56"/>
        <item x="40"/>
        <item x="73"/>
        <item x="23"/>
        <item x="35"/>
        <item x="16"/>
        <item t="default"/>
      </items>
    </pivotField>
    <pivotField dataField="1" showAll="0">
      <items count="93">
        <item x="40"/>
        <item x="48"/>
        <item x="9"/>
        <item x="54"/>
        <item x="68"/>
        <item x="87"/>
        <item x="37"/>
        <item x="70"/>
        <item x="35"/>
        <item x="41"/>
        <item x="75"/>
        <item x="1"/>
        <item x="34"/>
        <item x="65"/>
        <item x="19"/>
        <item x="16"/>
        <item x="53"/>
        <item x="2"/>
        <item x="30"/>
        <item x="46"/>
        <item x="4"/>
        <item x="25"/>
        <item x="45"/>
        <item x="81"/>
        <item x="83"/>
        <item x="39"/>
        <item x="14"/>
        <item x="36"/>
        <item x="69"/>
        <item x="42"/>
        <item x="38"/>
        <item x="66"/>
        <item x="21"/>
        <item x="24"/>
        <item x="50"/>
        <item x="18"/>
        <item x="91"/>
        <item x="62"/>
        <item x="86"/>
        <item x="79"/>
        <item x="51"/>
        <item x="57"/>
        <item x="85"/>
        <item x="27"/>
        <item x="73"/>
        <item x="23"/>
        <item x="6"/>
        <item x="76"/>
        <item x="49"/>
        <item x="12"/>
        <item x="26"/>
        <item x="58"/>
        <item x="78"/>
        <item x="8"/>
        <item x="71"/>
        <item x="67"/>
        <item x="63"/>
        <item x="80"/>
        <item x="56"/>
        <item x="22"/>
        <item x="15"/>
        <item x="20"/>
        <item x="52"/>
        <item x="31"/>
        <item x="28"/>
        <item x="82"/>
        <item x="32"/>
        <item x="74"/>
        <item x="5"/>
        <item x="59"/>
        <item x="88"/>
        <item x="11"/>
        <item x="33"/>
        <item x="64"/>
        <item x="60"/>
        <item x="84"/>
        <item x="77"/>
        <item x="61"/>
        <item x="55"/>
        <item x="7"/>
        <item x="13"/>
        <item x="44"/>
        <item x="29"/>
        <item x="89"/>
        <item x="0"/>
        <item x="3"/>
        <item x="47"/>
        <item x="90"/>
        <item x="17"/>
        <item x="10"/>
        <item x="43"/>
        <item x="72"/>
        <item t="default"/>
      </items>
    </pivotField>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i>
    <i i="1">
      <x v="1"/>
    </i>
  </colItems>
  <dataFields count="2">
    <dataField name="Toplam Çağrı Süresi (dk)" fld="5" baseField="0" baseItem="0"/>
    <dataField name="Ortalama Yanıtlama Süresi (dk)"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2515FAF-D3A2-4EB0-8D4C-06E0B64F6321}" name="PivotTable9" cacheId="2"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S27:AC35" firstHeaderRow="1" firstDataRow="3" firstDataCol="1"/>
  <pivotFields count="17">
    <pivotField showAll="0"/>
    <pivotField axis="axisRow" showAll="0">
      <items count="6">
        <item x="3"/>
        <item x="2"/>
        <item x="0"/>
        <item x="1"/>
        <item x="4"/>
        <item t="default"/>
      </items>
    </pivotField>
    <pivotField axis="axisCol" dataField="1"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Toplam Çağrı Süresi (dk)" fld="5" baseField="0" baseItem="0"/>
    <dataField name="Say Ka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224E592-F896-4855-B3BE-7CE14D7CBB4F}" name="PivotTable4" cacheId="2"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S4:V10" firstHeaderRow="0" firstDataRow="1" firstDataCol="1"/>
  <pivotFields count="17">
    <pivotField showAll="0"/>
    <pivotField axis="axisRow" showAll="0">
      <items count="6">
        <item x="3"/>
        <item x="2"/>
        <item x="0"/>
        <item x="1"/>
        <item x="4"/>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ay İlk Temasta Çözüm" fld="7" subtotal="count" baseField="0" baseItem="0"/>
    <dataField name="Ortalama Yanıtlama Süresi (dk)" fld="6" subtotal="average" baseField="1" baseItem="0"/>
    <dataField name="Toplam Çağrı Süresi (dk)"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705EA01-4708-429E-96AB-7ADAB66C47D3}" name="PivotTable30" cacheId="2"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2">
  <location ref="S17:T22" firstHeaderRow="1" firstDataRow="1" firstDataCol="1"/>
  <pivotFields count="17">
    <pivotField showAll="0"/>
    <pivotField showAll="0"/>
    <pivotField axis="axisRow"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42BD30-D635-4930-A367-3AFC0955D0F0}" name="PivotTable5" cacheId="2"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B26:E32" firstHeaderRow="0" firstDataRow="1" firstDataCol="1"/>
  <pivotFields count="17">
    <pivotField showAll="0"/>
    <pivotField axis="axisRow" showAll="0">
      <items count="6">
        <item x="3"/>
        <item x="2"/>
        <item x="0"/>
        <item x="1"/>
        <item x="4"/>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ay İlk Temasta Çözüm" fld="7" subtotal="count" baseField="0" baseItem="0"/>
    <dataField name="Ortalama Yanıtlama Süresi (dk)" fld="6" subtotal="average" baseField="1" baseItem="0"/>
    <dataField name="Toplam Çağrı Süresi (dk)"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3AC81A8-1689-449A-A4F9-BC20B95001F8}" name="PivotTable32" cacheId="3"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2">
  <location ref="S16:T21" firstHeaderRow="1" firstDataRow="1" firstDataCol="1"/>
  <pivotFields count="17">
    <pivotField showAll="0"/>
    <pivotField showAll="0"/>
    <pivotField axis="axisRow" showAll="0">
      <items count="5">
        <item x="1"/>
        <item x="0"/>
        <item x="2"/>
        <item x="3"/>
        <item t="default"/>
      </items>
    </pivotField>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45EB151-EBC7-4AEC-8ED9-A26C5E2D1FD0}" name="PivotTable11" cacheId="3"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S51:AC59" firstHeaderRow="1" firstDataRow="3" firstDataCol="1"/>
  <pivotFields count="17">
    <pivotField showAll="0"/>
    <pivotField axis="axisRow" showAll="0">
      <items count="6">
        <item x="0"/>
        <item x="4"/>
        <item x="2"/>
        <item x="1"/>
        <item x="3"/>
        <item t="default"/>
      </items>
    </pivotField>
    <pivotField axis="axisCol" dataField="1" showAll="0">
      <items count="5">
        <item x="1"/>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Say Kanal" fld="2" subtotal="count" baseField="0" baseItem="0"/>
    <dataField name="Toplam Yanıtlama Süresi (dk)"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34E6B1F-0D9B-49AE-BFAC-C580FB3796A2}" name="PivotTable10" cacheId="3"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rowHeaderCaption="TEMSİLCİ">
  <location ref="S4:V10" firstHeaderRow="0" firstDataRow="1" firstDataCol="1"/>
  <pivotFields count="17">
    <pivotField showAll="0"/>
    <pivotField axis="axisRow" showAll="0">
      <items count="6">
        <item x="0"/>
        <item x="4"/>
        <item x="2"/>
        <item x="1"/>
        <item x="3"/>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ay İlk Temasta Çözüm" fld="7" subtotal="count" baseField="0" baseItem="0"/>
    <dataField name="Ortalama Yanıtlama Süresi (dk)" fld="6" subtotal="average" baseField="1" baseItem="0"/>
    <dataField name="Toplam Çağrı Süresi (dk)"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759D2BE-1006-4673-82E9-EFED71C2D55B}" name="PivotTable1" cacheId="9"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location ref="A3:C9" firstHeaderRow="0" firstDataRow="1" firstDataCol="1" rowPageCount="1" colPageCount="1"/>
  <pivotFields count="16">
    <pivotField showAll="0"/>
    <pivotField axis="axisRow" showAll="0">
      <items count="6">
        <item x="0"/>
        <item x="4"/>
        <item x="2"/>
        <item x="1"/>
        <item x="3"/>
        <item t="default"/>
      </items>
    </pivotField>
    <pivotField showAll="0"/>
    <pivotField showAll="0"/>
    <pivotField showAll="0"/>
    <pivotField showAll="0"/>
    <pivotField showAll="0"/>
    <pivotField showAll="0"/>
    <pivotField axis="axisPage" showAll="0">
      <items count="3">
        <item x="1"/>
        <item x="0"/>
        <item t="default"/>
      </items>
    </pivotField>
    <pivotField dataField="1" showAll="0">
      <items count="136">
        <item x="20"/>
        <item x="14"/>
        <item x="19"/>
        <item x="112"/>
        <item x="61"/>
        <item x="97"/>
        <item x="77"/>
        <item x="106"/>
        <item x="35"/>
        <item x="43"/>
        <item x="82"/>
        <item x="113"/>
        <item x="100"/>
        <item x="125"/>
        <item x="50"/>
        <item x="105"/>
        <item x="70"/>
        <item x="55"/>
        <item x="90"/>
        <item x="25"/>
        <item x="79"/>
        <item x="46"/>
        <item x="5"/>
        <item x="84"/>
        <item x="3"/>
        <item x="48"/>
        <item x="74"/>
        <item x="58"/>
        <item x="45"/>
        <item x="130"/>
        <item x="102"/>
        <item x="57"/>
        <item x="28"/>
        <item x="108"/>
        <item x="69"/>
        <item x="107"/>
        <item x="123"/>
        <item x="37"/>
        <item x="30"/>
        <item x="34"/>
        <item x="104"/>
        <item x="36"/>
        <item x="7"/>
        <item x="56"/>
        <item x="85"/>
        <item x="128"/>
        <item x="119"/>
        <item x="78"/>
        <item x="81"/>
        <item x="101"/>
        <item x="96"/>
        <item x="126"/>
        <item x="66"/>
        <item x="129"/>
        <item x="120"/>
        <item x="98"/>
        <item x="27"/>
        <item x="23"/>
        <item x="12"/>
        <item x="47"/>
        <item x="16"/>
        <item x="32"/>
        <item x="63"/>
        <item x="44"/>
        <item x="99"/>
        <item x="6"/>
        <item x="68"/>
        <item x="127"/>
        <item x="9"/>
        <item x="118"/>
        <item x="83"/>
        <item x="26"/>
        <item x="124"/>
        <item x="132"/>
        <item x="114"/>
        <item x="62"/>
        <item x="76"/>
        <item x="72"/>
        <item x="110"/>
        <item x="10"/>
        <item x="60"/>
        <item x="42"/>
        <item x="116"/>
        <item x="92"/>
        <item x="71"/>
        <item x="91"/>
        <item x="67"/>
        <item x="103"/>
        <item x="18"/>
        <item x="75"/>
        <item x="22"/>
        <item x="134"/>
        <item x="41"/>
        <item x="52"/>
        <item x="53"/>
        <item x="59"/>
        <item x="64"/>
        <item x="51"/>
        <item x="1"/>
        <item x="13"/>
        <item x="4"/>
        <item x="11"/>
        <item x="131"/>
        <item x="87"/>
        <item x="89"/>
        <item x="39"/>
        <item x="115"/>
        <item x="40"/>
        <item x="8"/>
        <item x="111"/>
        <item x="117"/>
        <item x="80"/>
        <item x="24"/>
        <item x="65"/>
        <item x="133"/>
        <item x="109"/>
        <item x="88"/>
        <item x="95"/>
        <item x="122"/>
        <item x="49"/>
        <item x="15"/>
        <item x="21"/>
        <item x="31"/>
        <item x="94"/>
        <item x="29"/>
        <item x="93"/>
        <item x="121"/>
        <item x="17"/>
        <item x="54"/>
        <item x="38"/>
        <item x="2"/>
        <item x="33"/>
        <item x="86"/>
        <item x="73"/>
        <item x="0"/>
        <item t="default"/>
      </items>
    </pivotField>
    <pivotField dataField="1" showAll="0">
      <items count="4">
        <item x="2"/>
        <item x="1"/>
        <item x="0"/>
        <item t="default"/>
      </items>
    </pivotField>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i>
    <i i="1">
      <x v="1"/>
    </i>
  </colItems>
  <pageFields count="1">
    <pageField fld="8" item="0" hier="-1"/>
  </pageFields>
  <dataFields count="2">
    <dataField name="Toplam Şikayet Çözüm Süresi (saat)" fld="9" baseField="0" baseItem="0"/>
    <dataField name="Say Şikayet Durumu"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C01A4-F56F-40A4-9849-AC8F079CE3E0}" name="PivotTable7" cacheId="2"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10" rowHeaderCaption="KANAL">
  <location ref="B36:C41" firstHeaderRow="1" firstDataRow="1" firstDataCol="1"/>
  <pivotFields count="17">
    <pivotField showAll="0"/>
    <pivotField showAll="0"/>
    <pivotField axis="axisRow"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CDF908-3785-4A50-8C66-B3FD4B5DCD69}" name="PivotTable13" cacheId="3"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olHeaderCaption="KANAL">
  <location ref="M48:W56" firstHeaderRow="1" firstDataRow="3" firstDataCol="1"/>
  <pivotFields count="17">
    <pivotField showAll="0"/>
    <pivotField axis="axisRow" showAll="0">
      <items count="6">
        <item x="0"/>
        <item x="4"/>
        <item x="2"/>
        <item x="1"/>
        <item x="3"/>
        <item t="default"/>
      </items>
    </pivotField>
    <pivotField axis="axisCol" dataField="1" showAll="0">
      <items count="5">
        <item x="1"/>
        <item x="0"/>
        <item x="2"/>
        <item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Say Kanal" fld="2" subtotal="count" baseField="0" baseItem="0"/>
    <dataField name="Toplam Yanıtlama Süresi (dk)"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2E6BA8-78BA-49FF-B3F0-925F702AB332}" name="PivotTable6" cacheId="3"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rowHeaderCaption="TEMSİLCİ">
  <location ref="B46:E52" firstHeaderRow="0" firstDataRow="1" firstDataCol="1"/>
  <pivotFields count="17">
    <pivotField showAll="0"/>
    <pivotField axis="axisRow" showAll="0">
      <items count="6">
        <item x="0"/>
        <item x="4"/>
        <item x="2"/>
        <item x="1"/>
        <item x="3"/>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ay İlk Temasta Çözüm" fld="7" subtotal="count" baseField="0" baseItem="0"/>
    <dataField name="Ortalama Yanıtlama Süresi (dk)" fld="6" subtotal="average" baseField="1" baseItem="0"/>
    <dataField name="Toplam Çağrı Süresi (dk)"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678900-0A3C-48B2-BF76-6E765B1C16B0}" name="PivotTable3"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8" rowHeaderCaption="KANAL">
  <location ref="B13:C18" firstHeaderRow="1" firstDataRow="1" firstDataCol="1"/>
  <pivotFields count="16">
    <pivotField showAll="0"/>
    <pivotField showAll="0"/>
    <pivotField axis="axisRow" showAll="0">
      <items count="5">
        <item x="1"/>
        <item x="3"/>
        <item x="2"/>
        <item x="0"/>
        <item t="default"/>
      </items>
    </pivotField>
    <pivotField showAll="0"/>
    <pivotField showAll="0">
      <items count="99">
        <item x="72"/>
        <item x="33"/>
        <item x="91"/>
        <item x="20"/>
        <item x="73"/>
        <item x="68"/>
        <item x="77"/>
        <item x="47"/>
        <item x="76"/>
        <item x="82"/>
        <item x="50"/>
        <item x="12"/>
        <item x="92"/>
        <item x="16"/>
        <item x="39"/>
        <item x="74"/>
        <item x="27"/>
        <item x="41"/>
        <item x="26"/>
        <item x="30"/>
        <item x="13"/>
        <item x="8"/>
        <item x="52"/>
        <item x="97"/>
        <item x="63"/>
        <item x="88"/>
        <item x="6"/>
        <item x="94"/>
        <item x="2"/>
        <item x="75"/>
        <item x="31"/>
        <item x="48"/>
        <item x="53"/>
        <item x="69"/>
        <item x="21"/>
        <item x="22"/>
        <item x="61"/>
        <item x="40"/>
        <item x="23"/>
        <item x="65"/>
        <item x="15"/>
        <item x="1"/>
        <item x="11"/>
        <item x="64"/>
        <item x="96"/>
        <item x="0"/>
        <item x="51"/>
        <item x="9"/>
        <item x="24"/>
        <item x="19"/>
        <item x="37"/>
        <item x="85"/>
        <item x="58"/>
        <item x="4"/>
        <item x="54"/>
        <item x="49"/>
        <item x="71"/>
        <item x="10"/>
        <item x="35"/>
        <item x="78"/>
        <item x="17"/>
        <item x="36"/>
        <item x="18"/>
        <item x="67"/>
        <item x="86"/>
        <item x="38"/>
        <item x="5"/>
        <item x="57"/>
        <item x="80"/>
        <item x="84"/>
        <item x="46"/>
        <item x="44"/>
        <item x="83"/>
        <item x="62"/>
        <item x="59"/>
        <item x="25"/>
        <item x="55"/>
        <item x="14"/>
        <item x="87"/>
        <item x="70"/>
        <item x="3"/>
        <item x="95"/>
        <item x="93"/>
        <item x="43"/>
        <item x="60"/>
        <item x="81"/>
        <item x="66"/>
        <item x="42"/>
        <item x="56"/>
        <item x="45"/>
        <item x="34"/>
        <item x="32"/>
        <item x="79"/>
        <item x="28"/>
        <item x="29"/>
        <item x="89"/>
        <item x="7"/>
        <item x="9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Say İlk Temasta Çözüm" fld="7" subtotal="count"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 chart="5" format="3">
      <pivotArea type="data" outline="0" fieldPosition="0">
        <references count="2">
          <reference field="4294967294" count="1" selected="0">
            <x v="0"/>
          </reference>
          <reference field="2" count="1" selected="0">
            <x v="2"/>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B49A4D-D602-4E5D-BD93-D6B7822B948C}" name="PivotTable10" cacheId="2"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olHeaderCaption="KANAL">
  <location ref="M27:W35" firstHeaderRow="1" firstDataRow="3" firstDataCol="1"/>
  <pivotFields count="17">
    <pivotField showAll="0"/>
    <pivotField axis="axisRow" showAll="0">
      <items count="6">
        <item x="3"/>
        <item x="2"/>
        <item x="0"/>
        <item x="1"/>
        <item x="4"/>
        <item t="default"/>
      </items>
    </pivotField>
    <pivotField axis="axisCol" dataField="1" showAll="0">
      <items count="5">
        <item x="2"/>
        <item x="3"/>
        <item x="0"/>
        <item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Toplam Çağrı Süresi (dk)" fld="5" baseField="0" baseItem="0"/>
    <dataField name="Say Ka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ED35B4-97C6-4280-AD88-980DC98700C3}" name="PivotTable8"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olHeaderCaption="KANAL">
  <location ref="M8:W16" firstHeaderRow="1" firstDataRow="3" firstDataCol="1"/>
  <pivotFields count="16">
    <pivotField showAll="0"/>
    <pivotField axis="axisRow" showAll="0">
      <items count="6">
        <item x="2"/>
        <item x="0"/>
        <item x="3"/>
        <item x="4"/>
        <item x="1"/>
        <item t="default"/>
      </items>
    </pivotField>
    <pivotField axis="axisCol" dataField="1" showAll="0">
      <items count="5">
        <item x="1"/>
        <item x="3"/>
        <item x="2"/>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2">
    <field x="2"/>
    <field x="-2"/>
  </colFields>
  <colItems count="10">
    <i>
      <x/>
      <x/>
    </i>
    <i r="1" i="1">
      <x v="1"/>
    </i>
    <i>
      <x v="1"/>
      <x/>
    </i>
    <i r="1" i="1">
      <x v="1"/>
    </i>
    <i>
      <x v="2"/>
      <x/>
    </i>
    <i r="1" i="1">
      <x v="1"/>
    </i>
    <i>
      <x v="3"/>
      <x/>
    </i>
    <i r="1" i="1">
      <x v="1"/>
    </i>
    <i t="grand">
      <x/>
    </i>
    <i t="grand" i="1">
      <x/>
    </i>
  </colItems>
  <dataFields count="2">
    <dataField name="Toplam Çağrı Süresi (dk)" fld="5" baseField="0" baseItem="0"/>
    <dataField name="Say Ka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0FADE8-B2A6-40FE-AE48-E5EBC4CC0A1D}" name="PivotTable4"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rowHeaderCaption="TEMSİLCİ">
  <location ref="B3:E9" firstHeaderRow="0" firstDataRow="1" firstDataCol="1"/>
  <pivotFields count="16">
    <pivotField showAll="0"/>
    <pivotField axis="axisRow" showAll="0">
      <items count="6">
        <item x="2"/>
        <item x="0"/>
        <item x="3"/>
        <item x="4"/>
        <item x="1"/>
        <item t="default"/>
      </items>
    </pivotField>
    <pivotField showAll="0"/>
    <pivotField showAll="0"/>
    <pivotField showAll="0"/>
    <pivotField dataField="1" showAll="0">
      <items count="96">
        <item x="68"/>
        <item x="74"/>
        <item x="12"/>
        <item x="8"/>
        <item x="32"/>
        <item x="91"/>
        <item x="90"/>
        <item x="24"/>
        <item x="60"/>
        <item x="86"/>
        <item x="4"/>
        <item x="67"/>
        <item x="44"/>
        <item x="83"/>
        <item x="62"/>
        <item x="37"/>
        <item x="72"/>
        <item x="21"/>
        <item x="57"/>
        <item x="1"/>
        <item x="51"/>
        <item x="33"/>
        <item x="6"/>
        <item x="41"/>
        <item x="0"/>
        <item x="22"/>
        <item x="54"/>
        <item x="36"/>
        <item x="34"/>
        <item x="85"/>
        <item x="63"/>
        <item x="30"/>
        <item x="87"/>
        <item x="49"/>
        <item x="69"/>
        <item x="7"/>
        <item x="11"/>
        <item x="58"/>
        <item x="81"/>
        <item x="5"/>
        <item x="75"/>
        <item x="82"/>
        <item x="93"/>
        <item x="84"/>
        <item x="13"/>
        <item x="71"/>
        <item x="25"/>
        <item x="39"/>
        <item x="27"/>
        <item x="80"/>
        <item x="38"/>
        <item x="19"/>
        <item x="65"/>
        <item x="52"/>
        <item x="31"/>
        <item x="64"/>
        <item x="43"/>
        <item x="20"/>
        <item x="14"/>
        <item x="28"/>
        <item x="3"/>
        <item x="42"/>
        <item x="15"/>
        <item x="55"/>
        <item x="89"/>
        <item x="2"/>
        <item x="18"/>
        <item x="50"/>
        <item x="45"/>
        <item x="77"/>
        <item x="48"/>
        <item x="70"/>
        <item x="59"/>
        <item x="53"/>
        <item x="94"/>
        <item x="78"/>
        <item x="92"/>
        <item x="61"/>
        <item x="29"/>
        <item x="79"/>
        <item x="26"/>
        <item x="9"/>
        <item x="76"/>
        <item x="46"/>
        <item x="47"/>
        <item x="66"/>
        <item x="17"/>
        <item x="88"/>
        <item x="10"/>
        <item x="56"/>
        <item x="40"/>
        <item x="73"/>
        <item x="23"/>
        <item x="35"/>
        <item x="16"/>
        <item t="default"/>
      </items>
    </pivotField>
    <pivotField dataField="1" showAll="0">
      <items count="93">
        <item x="40"/>
        <item x="48"/>
        <item x="9"/>
        <item x="54"/>
        <item x="68"/>
        <item x="87"/>
        <item x="37"/>
        <item x="70"/>
        <item x="35"/>
        <item x="41"/>
        <item x="75"/>
        <item x="1"/>
        <item x="34"/>
        <item x="65"/>
        <item x="19"/>
        <item x="16"/>
        <item x="53"/>
        <item x="2"/>
        <item x="30"/>
        <item x="46"/>
        <item x="4"/>
        <item x="25"/>
        <item x="45"/>
        <item x="81"/>
        <item x="83"/>
        <item x="39"/>
        <item x="14"/>
        <item x="36"/>
        <item x="69"/>
        <item x="42"/>
        <item x="38"/>
        <item x="66"/>
        <item x="21"/>
        <item x="24"/>
        <item x="50"/>
        <item x="18"/>
        <item x="91"/>
        <item x="62"/>
        <item x="86"/>
        <item x="79"/>
        <item x="51"/>
        <item x="57"/>
        <item x="85"/>
        <item x="27"/>
        <item x="73"/>
        <item x="23"/>
        <item x="6"/>
        <item x="76"/>
        <item x="49"/>
        <item x="12"/>
        <item x="26"/>
        <item x="58"/>
        <item x="78"/>
        <item x="8"/>
        <item x="71"/>
        <item x="67"/>
        <item x="63"/>
        <item x="80"/>
        <item x="56"/>
        <item x="22"/>
        <item x="15"/>
        <item x="20"/>
        <item x="52"/>
        <item x="31"/>
        <item x="28"/>
        <item x="82"/>
        <item x="32"/>
        <item x="74"/>
        <item x="5"/>
        <item x="59"/>
        <item x="88"/>
        <item x="11"/>
        <item x="33"/>
        <item x="64"/>
        <item x="60"/>
        <item x="84"/>
        <item x="77"/>
        <item x="61"/>
        <item x="55"/>
        <item x="7"/>
        <item x="13"/>
        <item x="44"/>
        <item x="29"/>
        <item x="89"/>
        <item x="0"/>
        <item x="3"/>
        <item x="47"/>
        <item x="90"/>
        <item x="17"/>
        <item x="10"/>
        <item x="43"/>
        <item x="72"/>
        <item t="default"/>
      </items>
    </pivotField>
    <pivotField dataField="1"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3">
    <i>
      <x/>
    </i>
    <i i="1">
      <x v="1"/>
    </i>
    <i i="2">
      <x v="2"/>
    </i>
  </colItems>
  <dataFields count="3">
    <dataField name="Say İlk Temasta Çözüm" fld="7" subtotal="count" baseField="0" baseItem="0"/>
    <dataField name="Ortalama Yanıtlama Süresi (dk)" fld="6" subtotal="average" baseField="1" baseItem="0"/>
    <dataField name="Toplam Çağrı Süresi (dk)"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Temsilci_Adı" xr10:uid="{B0EC1362-70F8-4FD1-922F-AB0EF99403E8}" sourceName="Temsilci Adı">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Kanal" xr10:uid="{5E624238-B56B-4AA4-9534-301DE92442EE}" sourceName="Kanal">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Konu" xr10:uid="{ED28398C-211D-4CDA-A7F3-5EF96AC5A602}" sourceName="Konu">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Çağrı_Süresi__dk" xr10:uid="{3D6E3181-EC93-4DB5-B9F0-86FDB9C0F6D2}" sourceName="Çağrı Süresi (dk)">
  <extLst>
    <x:ext xmlns:x15="http://schemas.microsoft.com/office/spreadsheetml/2010/11/main" uri="{2F2917AC-EB37-4324-AD4E-5DD8C200BD13}">
      <x15:tableSlicerCache tableId="1" column="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ilimleyici_CSAT_Puanı" xr10:uid="{0DD6EFB0-358F-481D-B556-0080E8F0190C}" sourceName="CSAT Puanı">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silci Adı" xr10:uid="{CB31E01B-4798-4866-ADCE-64FD7B2A0001}" cache="Dilimleyici_Temsilci_Adı" caption="Temsilci Adı" rowHeight="234950"/>
  <slicer name="Kanal" xr10:uid="{A4C8995D-E28E-4256-94B1-02C36368B96A}" cache="Dilimleyici_Kanal" caption="Kanal" rowHeight="234950"/>
  <slicer name="Konu" xr10:uid="{022BA2C2-9AF1-41DA-A84B-A2B6B097B587}" cache="Dilimleyici_Konu" caption="Konu" rowHeight="234950"/>
  <slicer name="Çağrı Süresi (dk)" xr10:uid="{6B0B61EE-FE81-4378-9D2E-EFC1FB400F21}" cache="Dilimleyici_Çağrı_Süresi__dk" caption="Çağrı Süresi (dk)" rowHeight="234950"/>
  <slicer name="CSAT Puanı" xr10:uid="{E6C151B2-7F95-494D-8AF2-DD2901A4101B}" cache="Dilimleyici_CSAT_Puanı" caption="CSAT Puanı"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59F45C-7CA0-45E5-9F76-3892A4520A1F}" name="Tablo6" displayName="Tablo6" ref="B63:D66" totalsRowShown="0">
  <autoFilter ref="B63:D66" xr:uid="{1F59F45C-7CA0-45E5-9F76-3892A4520A1F}"/>
  <tableColumns count="3">
    <tableColumn id="1" xr3:uid="{9E7E0C5D-FD5C-465C-9E81-0E544755C5B5}" name="AYLAR"/>
    <tableColumn id="2" xr3:uid="{C83DAFA1-0A91-414E-913F-05FF64C84DFB}" name="ORTALAMA ÇAĞRI SÜRESİ"/>
    <tableColumn id="3" xr3:uid="{659F856D-B423-4A32-85DA-2521F22154D5}" name="%DEĞİŞİM" dataDxfId="9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331177-0D39-4C31-84BC-B6587F493EA1}" name="Tablo1" displayName="Tablo1" ref="A12:P263" totalsRowCount="1" headerRowDxfId="89" headerRowBorderDxfId="88" tableBorderDxfId="87">
  <autoFilter ref="A12:P262" xr:uid="{17331177-0D39-4C31-84BC-B6587F493EA1}"/>
  <sortState xmlns:xlrd2="http://schemas.microsoft.com/office/spreadsheetml/2017/richdata2" ref="A13:P257">
    <sortCondition ref="A12:A262"/>
  </sortState>
  <tableColumns count="16">
    <tableColumn id="1" xr3:uid="{63B8DF2D-4953-4F0C-8BED-03B7783E4F3C}" name="Tarih" totalsRowLabel="Toplam"/>
    <tableColumn id="2" xr3:uid="{DAB897E0-9104-48DF-BB5C-DAE7C2311DF5}" name="Temsilci Adı"/>
    <tableColumn id="3" xr3:uid="{D42D2235-3681-46D4-AD5E-486785D2EA63}" name="Kanal"/>
    <tableColumn id="4" xr3:uid="{46B8B0AB-CA53-4A0E-AC22-36855F660820}" name="Konu"/>
    <tableColumn id="5" xr3:uid="{69AD4C7C-F40E-4742-9D56-3270A2C56CB4}" name="Müşteri ID"/>
    <tableColumn id="6" xr3:uid="{47C2B9F3-BF60-4FAB-BA5E-F4351EE6DA13}" name="Çağrı Süresi (dk)" totalsRowFunction="sum"/>
    <tableColumn id="7" xr3:uid="{C5967A5E-A6E4-4D22-B1B3-1B5E0C19C101}" name="Yanıtlama Süresi (dk)"/>
    <tableColumn id="8" xr3:uid="{646DFA0A-E3F8-4FC9-A457-922A7FFE4148}" name="İlk Temasta Çözüm"/>
    <tableColumn id="9" xr3:uid="{7F771D1E-6529-4716-BE6B-19FC27B3F348}" name="Şikayet Var mı?"/>
    <tableColumn id="10" xr3:uid="{816D4059-78A8-4353-9FCA-F5A76A571F3C}" name="Şikayet Çözüm Süresi (saat)"/>
    <tableColumn id="11" xr3:uid="{9FC86DD1-1C64-4892-964C-7AED1B7D5ECB}" name="Şikayet Durumu"/>
    <tableColumn id="12" xr3:uid="{1D5EBEB6-71F8-4B80-B679-6240C63CAEB3}" name="CSAT Puanı" totalsRowFunction="countNums"/>
    <tableColumn id="13" xr3:uid="{4D3B473F-0812-43A5-B60E-DBA28774D84B}" name="Kalite Skoru"/>
    <tableColumn id="14" xr3:uid="{0C9A56F0-A610-4F52-9F7B-22BFF6DBE751}" name="KVKK/GDPR Uyum"/>
    <tableColumn id="15" xr3:uid="{7294BA9A-5005-492C-AE8E-DBC5F9AFF395}" name="Tekrar İletişim"/>
    <tableColumn id="16" xr3:uid="{5940BFA5-B87E-45A9-94B0-0936DBDA67C9}" name="Devamsızlık" totalsRowFunction="cou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590378-0467-4128-9F33-0C4A68F9A38D}" name="Tablo3" displayName="Tablo3" ref="A1:H251" totalsRowShown="0" headerRowDxfId="85" dataDxfId="84">
  <autoFilter ref="A1:H251" xr:uid="{79590378-0467-4128-9F33-0C4A68F9A38D}"/>
  <sortState xmlns:xlrd2="http://schemas.microsoft.com/office/spreadsheetml/2017/richdata2" ref="A2:G251">
    <sortCondition ref="A2:A251" customList="01,02,03,04,05,06,07,08,09,10,11,12"/>
    <sortCondition ref="B2:B251"/>
  </sortState>
  <tableColumns count="8">
    <tableColumn id="1" xr3:uid="{F815A74C-C068-4ED4-9683-79A1AA80F8E6}" name="Tarih" dataDxfId="83"/>
    <tableColumn id="2" xr3:uid="{F651545C-2CD9-498D-8568-D10CFE699073}" name="Temsilci Adı" dataDxfId="82"/>
    <tableColumn id="3" xr3:uid="{3044E7B2-5578-40A7-801C-C81D0C9D0032}" name="Kanal" dataDxfId="81"/>
    <tableColumn id="4" xr3:uid="{4B48C50B-C9EE-4281-94D1-6456A321459D}" name="Konu" dataDxfId="80"/>
    <tableColumn id="6" xr3:uid="{DC27D9D7-09AA-424F-ABC6-9877073AD31E}" name="Çağrı Süresi (dk)" dataDxfId="79"/>
    <tableColumn id="7" xr3:uid="{E61D2BAB-4F36-4142-BF8D-B704F64E016A}" name="Yanıtlama Süresi (dk)" dataDxfId="78"/>
    <tableColumn id="8" xr3:uid="{BA0830EE-B493-443B-955F-137956392998}" name="Talep karşılama süresi" dataDxfId="77">
      <calculatedColumnFormula>Tablo3[[#This Row],[Çağrı Süresi (dk)]]-Tablo3[[#This Row],[Yanıtlama Süresi (dk)]]</calculatedColumnFormula>
    </tableColumn>
    <tableColumn id="5" xr3:uid="{4DE3188C-D096-4A72-9D7D-281094E1F3BF}" name="İlk Temasta Çözüm" dataDxfId="76"/>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ADB1F4-0DAA-44AD-BB7D-0549122171CF}" name="Tablo13" displayName="Tablo13" ref="A1:Q100" totalsRowCount="1" headerRowDxfId="75" headerRowBorderDxfId="74" tableBorderDxfId="73">
  <autoFilter ref="A1:Q99" xr:uid="{E3ADB1F4-0DAA-44AD-BB7D-0549122171CF}"/>
  <tableColumns count="17">
    <tableColumn id="1" xr3:uid="{847B5776-B234-4E07-94FC-9ACD9FD6458B}" name="Tarih" totalsRowLabel="Toplam"/>
    <tableColumn id="2" xr3:uid="{053F1EEB-CE9D-45FB-A258-B483A3C859D6}" name="Temsilci Adı"/>
    <tableColumn id="3" xr3:uid="{752E31FD-3A98-4FB0-A686-54BDEA33E06E}" name="Kanal" totalsRowFunction="count"/>
    <tableColumn id="4" xr3:uid="{612E9559-713A-4699-A94D-65EE3303C550}" name="Konu"/>
    <tableColumn id="5" xr3:uid="{F2368BB2-75D4-4B61-856C-03FF990CCDEC}" name="Müşteri ID"/>
    <tableColumn id="6" xr3:uid="{A89AB163-B6F7-4C06-B994-56881B178EB3}" name="Çağrı Süresi (dk)" totalsRowFunction="average"/>
    <tableColumn id="7" xr3:uid="{53D11545-5D60-402E-853F-C53D191D1F56}" name="Yanıtlama Süresi (dk)"/>
    <tableColumn id="8" xr3:uid="{332BB456-3F6A-481B-A218-6CD34064BADA}" name="İlk Temasta Çözüm"/>
    <tableColumn id="9" xr3:uid="{2F9FE03E-4858-4497-9671-8B3AA17D189A}" name="Şikayet Var mı?"/>
    <tableColumn id="10" xr3:uid="{B399C690-03E4-4A53-A32B-9245BC91C896}" name="Şikayet Çözüm Süresi (saat)"/>
    <tableColumn id="11" xr3:uid="{F18D054C-117E-4BD1-A85E-D78A79189A91}" name="Şikayet Durumu"/>
    <tableColumn id="12" xr3:uid="{2A68FDA1-2330-45D8-89EE-DD05BF421EC8}" name="CSAT Puanı"/>
    <tableColumn id="13" xr3:uid="{6F10DCBD-48F6-46EA-B6F0-AD0591022BA3}" name="Kalite Skoru"/>
    <tableColumn id="14" xr3:uid="{ADA83186-5994-4F04-95A1-50E100294507}" name="KVKK/GDPR Uyum"/>
    <tableColumn id="15" xr3:uid="{B0883FF6-6706-47FC-BD9D-694C495237FC}" name="Tekrar İletişim"/>
    <tableColumn id="16" xr3:uid="{213D9658-998F-4E1C-8420-3FA079AB5314}" name="Devamsızlık"/>
    <tableColumn id="17" xr3:uid="{AF83623D-7B44-4AA9-949C-CEE8456B6F81}" name="Talep karşılama süresi" totalsRowFunction="sum" dataDxfId="72">
      <calculatedColumnFormula>Tablo13[[#This Row],[Çağrı Süresi (dk)]]-Tablo13[[#This Row],[Yanıtlama Süresi (dk)]]</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2574A67-0F03-4D0B-AD14-24989FDD5CE3}" name="Tablo8" displayName="Tablo8" ref="A1:Q102" totalsRowCount="1" headerRowDxfId="71" dataDxfId="69" headerRowBorderDxfId="70">
  <autoFilter ref="A1:Q101" xr:uid="{22574A67-0F03-4D0B-AD14-24989FDD5CE3}"/>
  <tableColumns count="17">
    <tableColumn id="1" xr3:uid="{09B5D5A5-F4D7-4AB3-9FD3-2B5F356181DD}" name="Tarih" totalsRowLabel="Toplam" dataDxfId="68" totalsRowDxfId="67"/>
    <tableColumn id="2" xr3:uid="{A3AA04AC-551D-4FC8-A25D-D7691111AA58}" name="Temsilci Adı" dataDxfId="66" totalsRowDxfId="65"/>
    <tableColumn id="3" xr3:uid="{67ACD341-23C3-4E16-9015-766A97C1393E}" name="Kanal" dataDxfId="64" totalsRowDxfId="63"/>
    <tableColumn id="4" xr3:uid="{6A6DE181-276D-41D1-B1C2-DD232AF9AC29}" name="Konu" dataDxfId="62" totalsRowDxfId="61"/>
    <tableColumn id="5" xr3:uid="{60E1B6B1-47E6-4070-96C3-807892BCE97C}" name="Müşteri ID" dataDxfId="60" totalsRowDxfId="59"/>
    <tableColumn id="6" xr3:uid="{0B73AF3F-023E-4F20-8E92-567CEC902024}" name="Çağrı Süresi (dk)" totalsRowFunction="average" dataDxfId="58" totalsRowDxfId="57"/>
    <tableColumn id="7" xr3:uid="{36127247-8EED-4BDC-8E4B-D0E9686F07A8}" name="Yanıtlama Süresi (dk)" dataDxfId="56" totalsRowDxfId="55"/>
    <tableColumn id="8" xr3:uid="{38C44A7E-E039-45B5-88B4-6CBD78FB9C8E}" name="İlk Temasta Çözüm" dataDxfId="54" totalsRowDxfId="53"/>
    <tableColumn id="9" xr3:uid="{F5031306-D637-4157-A597-B51778C665B0}" name="Şikayet Var mı?" dataDxfId="52" totalsRowDxfId="51"/>
    <tableColumn id="10" xr3:uid="{1CE0519F-8A1D-467A-8133-A1CBE3CF219C}" name="Şikayet Çözüm Süresi (saat)" dataDxfId="50" totalsRowDxfId="49"/>
    <tableColumn id="11" xr3:uid="{C7B8D2CD-70B5-48F6-95EB-7975E9670948}" name="Şikayet Durumu" dataDxfId="48" totalsRowDxfId="47"/>
    <tableColumn id="12" xr3:uid="{8440C873-0CC6-4660-888B-CA79FAA47C46}" name="CSAT Puanı" dataDxfId="46" totalsRowDxfId="45"/>
    <tableColumn id="13" xr3:uid="{841D6FBF-ED1D-43CB-A1DA-4820EEB984CE}" name="Kalite Skoru" dataDxfId="44" totalsRowDxfId="43"/>
    <tableColumn id="14" xr3:uid="{654CD331-76C9-4B61-A663-456ADEA8B26E}" name="KVKK/GDPR Uyum" dataDxfId="42" totalsRowDxfId="41"/>
    <tableColumn id="15" xr3:uid="{168CB725-8675-4AE9-9331-DC69D987B7CE}" name="Tekrar İletişim" dataDxfId="40" totalsRowDxfId="39"/>
    <tableColumn id="16" xr3:uid="{48DA6BFE-1D00-4316-92E2-297CBCC98EF5}" name="Devamsızlık" dataDxfId="38" totalsRowDxfId="37"/>
    <tableColumn id="17" xr3:uid="{D5A9CF27-3ADC-4129-AA6D-46D1EAF3E9D0}" name="Talep karşılama süresi" totalsRowFunction="sum" dataDxfId="36" totalsRowDxfId="35">
      <calculatedColumnFormula>Tablo8[[#This Row],[Çağrı Süresi (dk)]]-Tablo8[[#This Row],[Yanıtlama Süresi (dk)]]</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3F86D-E71E-452D-A7C2-A6B2D140049E}" name="Tablo4" displayName="Tablo4" ref="A1:Q52" totalsRowCount="1" headerRowDxfId="34" dataDxfId="33">
  <autoFilter ref="A1:Q51" xr:uid="{FE23F86D-E71E-452D-A7C2-A6B2D140049E}"/>
  <tableColumns count="17">
    <tableColumn id="1" xr3:uid="{0FBA19E6-1816-4560-8B51-0B177122CB7B}" name="Tarih" totalsRowLabel="Toplam" dataDxfId="32" totalsRowDxfId="31"/>
    <tableColumn id="2" xr3:uid="{A655C774-5113-41E7-A863-72A357D281A3}" name="Temsilci Adı" dataDxfId="30" totalsRowDxfId="29"/>
    <tableColumn id="3" xr3:uid="{73EC6121-2979-4CF3-A63A-952554437EF0}" name="Kanal" dataDxfId="28" totalsRowDxfId="27"/>
    <tableColumn id="4" xr3:uid="{E97F400A-B7D1-4549-8611-B23BA982AEDA}" name="Konu" dataDxfId="26" totalsRowDxfId="25"/>
    <tableColumn id="5" xr3:uid="{201FB539-AC98-4536-9659-10C4C82CE3EA}" name="Müşteri ID" dataDxfId="24" totalsRowDxfId="23"/>
    <tableColumn id="6" xr3:uid="{9FF430DF-EFBA-4CBB-919B-1BA343617870}" name="Çağrı Süresi (dk)" totalsRowFunction="average" dataDxfId="22" totalsRowDxfId="21"/>
    <tableColumn id="7" xr3:uid="{BE7B0087-A667-44EC-A677-89F4841BB503}" name="Yanıtlama Süresi (dk)" dataDxfId="20" totalsRowDxfId="19"/>
    <tableColumn id="8" xr3:uid="{3C160089-5177-4C54-A096-C52FA0882C3C}" name="İlk Temasta Çözüm" dataDxfId="18" totalsRowDxfId="17"/>
    <tableColumn id="9" xr3:uid="{070AEDC5-8C05-41EC-943A-5740110992FC}" name="Şikayet Var mı?" dataDxfId="16" totalsRowDxfId="15"/>
    <tableColumn id="10" xr3:uid="{C7DBEF0F-B313-4912-A6BF-F179A21125D5}" name="Şikayet Çözüm Süresi (saat)" dataDxfId="14" totalsRowDxfId="13"/>
    <tableColumn id="11" xr3:uid="{2A756D42-036E-4253-8FBA-8A0103A33F26}" name="Şikayet Durumu" dataDxfId="12" totalsRowDxfId="11"/>
    <tableColumn id="12" xr3:uid="{29D16343-CF8E-4CCA-95C4-0C9EDFC79BF9}" name="CSAT Puanı" dataDxfId="10" totalsRowDxfId="9"/>
    <tableColumn id="13" xr3:uid="{3EB55E70-2EF0-4E86-8239-2E9F672AEB74}" name="Kalite Skoru" dataDxfId="8" totalsRowDxfId="7"/>
    <tableColumn id="14" xr3:uid="{34614DA5-4CA0-464B-9E89-01E04F13C4A3}" name="KVKK/GDPR Uyum" dataDxfId="6" totalsRowDxfId="5"/>
    <tableColumn id="15" xr3:uid="{EC2E7C3D-9311-4381-965F-6BDB06CCA547}" name="Tekrar İletişim" dataDxfId="4" totalsRowDxfId="3"/>
    <tableColumn id="16" xr3:uid="{A113FE5B-455B-495D-8A3C-A8B1836880C7}" name="Devamsızlık" dataDxfId="2" totalsRowDxfId="1"/>
    <tableColumn id="17" xr3:uid="{F490D9D4-CB28-4F80-9F54-F79499934C8E}" name="Talep karşılama süresi" totalsRowFunction="sum" dataDxfId="0">
      <calculatedColumnFormula>Tablo4[[#This Row],[Çağrı Süresi (dk)]]-Tablo4[[#This Row],[Yanıtlama Süresi (dk)]]</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70" dT="2025-06-14T08:14:09.76" personId="{E28BA54F-74F0-4334-9E9B-148230EE45E2}" id="{5554F64A-2213-4D2D-9478-F81C1A5C5ADA}">
    <text>Bu raporda ay ay ve üç aylık veriler halinde temsilcilerin hangi kanaldan kaçar adet hangi sürelerde çağrı aldıkları ve kanal bazlık aylık ve 3 aylık çağrı adetleri yer almaktadır.</text>
  </threadedComment>
</ThreadedComment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omments" Target="../comments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table" Target="../tables/table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5" Type="http://schemas.openxmlformats.org/officeDocument/2006/relationships/table" Target="../tables/table5.x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5" Type="http://schemas.openxmlformats.org/officeDocument/2006/relationships/table" Target="../tables/table6.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F87A0-06EE-4B03-881D-FAF8A0506993}">
  <dimension ref="B2:W70"/>
  <sheetViews>
    <sheetView topLeftCell="A42" zoomScaleNormal="100" workbookViewId="0">
      <selection activeCell="D5" sqref="D5"/>
    </sheetView>
  </sheetViews>
  <sheetFormatPr defaultRowHeight="14.4" x14ac:dyDescent="0.3"/>
  <cols>
    <col min="2" max="2" width="12.6640625" bestFit="1" customWidth="1"/>
    <col min="3" max="3" width="24" customWidth="1"/>
    <col min="4" max="4" width="20.33203125" bestFit="1" customWidth="1"/>
    <col min="5" max="5" width="24.33203125" customWidth="1"/>
    <col min="6" max="6" width="16.44140625" customWidth="1"/>
    <col min="23" max="23" width="11.44140625" customWidth="1"/>
  </cols>
  <sheetData>
    <row r="2" spans="2:23" ht="18" x14ac:dyDescent="0.35">
      <c r="B2" s="18" t="s">
        <v>0</v>
      </c>
    </row>
    <row r="3" spans="2:23" x14ac:dyDescent="0.3">
      <c r="B3" s="12" t="s">
        <v>1</v>
      </c>
      <c r="C3" t="s">
        <v>2</v>
      </c>
      <c r="D3" t="s">
        <v>3</v>
      </c>
      <c r="E3" t="s">
        <v>4</v>
      </c>
    </row>
    <row r="4" spans="2:23" x14ac:dyDescent="0.3">
      <c r="B4" s="13" t="s">
        <v>5</v>
      </c>
      <c r="C4">
        <v>20</v>
      </c>
      <c r="D4">
        <v>5.6940000000000008</v>
      </c>
      <c r="E4">
        <v>169.2</v>
      </c>
    </row>
    <row r="5" spans="2:23" x14ac:dyDescent="0.3">
      <c r="B5" s="13" t="s">
        <v>6</v>
      </c>
      <c r="C5">
        <v>19</v>
      </c>
      <c r="D5">
        <v>6.9763157894736851</v>
      </c>
      <c r="E5">
        <v>161.29</v>
      </c>
    </row>
    <row r="6" spans="2:23" x14ac:dyDescent="0.3">
      <c r="B6" s="13" t="s">
        <v>7</v>
      </c>
      <c r="C6">
        <v>15</v>
      </c>
      <c r="D6">
        <v>6.171333333333334</v>
      </c>
      <c r="E6">
        <v>110.86000000000003</v>
      </c>
    </row>
    <row r="7" spans="2:23" x14ac:dyDescent="0.3">
      <c r="B7" s="13" t="s">
        <v>8</v>
      </c>
      <c r="C7">
        <v>23</v>
      </c>
      <c r="D7">
        <v>6.5252173913043467</v>
      </c>
      <c r="E7">
        <v>205.98999999999998</v>
      </c>
    </row>
    <row r="8" spans="2:23" x14ac:dyDescent="0.3">
      <c r="B8" s="13" t="s">
        <v>9</v>
      </c>
      <c r="C8">
        <v>21</v>
      </c>
      <c r="D8">
        <v>7.1638095238095234</v>
      </c>
      <c r="E8">
        <v>168.20999999999998</v>
      </c>
      <c r="N8" s="12" t="s">
        <v>10</v>
      </c>
      <c r="O8" s="12"/>
    </row>
    <row r="9" spans="2:23" x14ac:dyDescent="0.3">
      <c r="B9" s="13" t="s">
        <v>11</v>
      </c>
      <c r="C9">
        <v>98</v>
      </c>
      <c r="D9">
        <v>6.5257142857142876</v>
      </c>
      <c r="E9">
        <v>815.54999999999984</v>
      </c>
      <c r="N9" t="s">
        <v>12</v>
      </c>
      <c r="P9" t="s">
        <v>13</v>
      </c>
      <c r="R9" t="s">
        <v>14</v>
      </c>
      <c r="T9" t="s">
        <v>15</v>
      </c>
      <c r="V9" t="s">
        <v>16</v>
      </c>
      <c r="W9" t="s">
        <v>17</v>
      </c>
    </row>
    <row r="10" spans="2:23" x14ac:dyDescent="0.3">
      <c r="M10" s="12" t="s">
        <v>18</v>
      </c>
      <c r="N10" t="s">
        <v>4</v>
      </c>
      <c r="O10" t="s">
        <v>19</v>
      </c>
      <c r="P10" t="s">
        <v>4</v>
      </c>
      <c r="Q10" t="s">
        <v>19</v>
      </c>
      <c r="R10" t="s">
        <v>4</v>
      </c>
      <c r="S10" t="s">
        <v>19</v>
      </c>
      <c r="T10" t="s">
        <v>4</v>
      </c>
      <c r="U10" t="s">
        <v>19</v>
      </c>
    </row>
    <row r="11" spans="2:23" x14ac:dyDescent="0.3">
      <c r="M11" s="13" t="s">
        <v>5</v>
      </c>
      <c r="N11">
        <v>22.11</v>
      </c>
      <c r="O11">
        <v>4</v>
      </c>
      <c r="P11">
        <v>45.19</v>
      </c>
      <c r="Q11">
        <v>6</v>
      </c>
      <c r="R11">
        <v>61.21</v>
      </c>
      <c r="S11">
        <v>6</v>
      </c>
      <c r="T11">
        <v>40.69</v>
      </c>
      <c r="U11">
        <v>4</v>
      </c>
      <c r="V11">
        <v>169.2</v>
      </c>
      <c r="W11">
        <v>20</v>
      </c>
    </row>
    <row r="12" spans="2:23" x14ac:dyDescent="0.3">
      <c r="M12" s="13" t="s">
        <v>6</v>
      </c>
      <c r="N12">
        <v>30.540000000000003</v>
      </c>
      <c r="O12">
        <v>4</v>
      </c>
      <c r="P12">
        <v>14.54</v>
      </c>
      <c r="Q12">
        <v>1</v>
      </c>
      <c r="R12">
        <v>40.19</v>
      </c>
      <c r="S12">
        <v>5</v>
      </c>
      <c r="T12">
        <v>76.02000000000001</v>
      </c>
      <c r="U12">
        <v>9</v>
      </c>
      <c r="V12">
        <v>161.28999999999994</v>
      </c>
      <c r="W12">
        <v>19</v>
      </c>
    </row>
    <row r="13" spans="2:23" x14ac:dyDescent="0.3">
      <c r="B13" s="12" t="s">
        <v>10</v>
      </c>
      <c r="C13" t="s">
        <v>2</v>
      </c>
      <c r="M13" s="13" t="s">
        <v>7</v>
      </c>
      <c r="N13">
        <v>18.579999999999998</v>
      </c>
      <c r="O13">
        <v>3</v>
      </c>
      <c r="P13">
        <v>12.47</v>
      </c>
      <c r="Q13">
        <v>3</v>
      </c>
      <c r="R13">
        <v>31.98</v>
      </c>
      <c r="S13">
        <v>5</v>
      </c>
      <c r="T13">
        <v>47.83</v>
      </c>
      <c r="U13">
        <v>4</v>
      </c>
      <c r="V13">
        <v>110.86</v>
      </c>
      <c r="W13">
        <v>15</v>
      </c>
    </row>
    <row r="14" spans="2:23" x14ac:dyDescent="0.3">
      <c r="B14" s="13" t="s">
        <v>12</v>
      </c>
      <c r="C14">
        <v>21</v>
      </c>
      <c r="M14" s="13" t="s">
        <v>8</v>
      </c>
      <c r="N14">
        <v>36.01</v>
      </c>
      <c r="O14">
        <v>4</v>
      </c>
      <c r="P14">
        <v>56.06</v>
      </c>
      <c r="Q14">
        <v>7</v>
      </c>
      <c r="R14">
        <v>87.3</v>
      </c>
      <c r="S14">
        <v>8</v>
      </c>
      <c r="T14">
        <v>26.62</v>
      </c>
      <c r="U14">
        <v>4</v>
      </c>
      <c r="V14">
        <v>205.99000000000004</v>
      </c>
      <c r="W14">
        <v>23</v>
      </c>
    </row>
    <row r="15" spans="2:23" x14ac:dyDescent="0.3">
      <c r="B15" s="13" t="s">
        <v>13</v>
      </c>
      <c r="C15">
        <v>18</v>
      </c>
      <c r="M15" s="13" t="s">
        <v>9</v>
      </c>
      <c r="N15">
        <v>53.580000000000005</v>
      </c>
      <c r="O15">
        <v>6</v>
      </c>
      <c r="P15">
        <v>3.01</v>
      </c>
      <c r="Q15">
        <v>1</v>
      </c>
      <c r="R15">
        <v>56.36</v>
      </c>
      <c r="S15">
        <v>7</v>
      </c>
      <c r="T15">
        <v>55.260000000000005</v>
      </c>
      <c r="U15">
        <v>7</v>
      </c>
      <c r="V15">
        <v>168.20999999999998</v>
      </c>
      <c r="W15">
        <v>21</v>
      </c>
    </row>
    <row r="16" spans="2:23" x14ac:dyDescent="0.3">
      <c r="B16" s="13" t="s">
        <v>14</v>
      </c>
      <c r="C16">
        <v>31</v>
      </c>
      <c r="M16" s="13" t="s">
        <v>11</v>
      </c>
      <c r="N16">
        <v>160.82000000000002</v>
      </c>
      <c r="O16">
        <v>21</v>
      </c>
      <c r="P16">
        <v>131.27000000000001</v>
      </c>
      <c r="Q16">
        <v>18</v>
      </c>
      <c r="R16">
        <v>277.04000000000002</v>
      </c>
      <c r="S16">
        <v>31</v>
      </c>
      <c r="T16">
        <v>246.42000000000002</v>
      </c>
      <c r="U16">
        <v>28</v>
      </c>
      <c r="V16">
        <v>815.55</v>
      </c>
      <c r="W16">
        <v>98</v>
      </c>
    </row>
    <row r="17" spans="2:23" x14ac:dyDescent="0.3">
      <c r="B17" s="13" t="s">
        <v>15</v>
      </c>
      <c r="C17">
        <v>28</v>
      </c>
    </row>
    <row r="18" spans="2:23" x14ac:dyDescent="0.3">
      <c r="B18" s="13" t="s">
        <v>11</v>
      </c>
      <c r="C18">
        <v>98</v>
      </c>
    </row>
    <row r="19" spans="2:23" x14ac:dyDescent="0.3">
      <c r="B19" s="13"/>
    </row>
    <row r="20" spans="2:23" x14ac:dyDescent="0.3">
      <c r="B20" s="13"/>
    </row>
    <row r="21" spans="2:23" x14ac:dyDescent="0.3">
      <c r="B21" s="13"/>
    </row>
    <row r="22" spans="2:23" x14ac:dyDescent="0.3">
      <c r="C22" s="13"/>
    </row>
    <row r="25" spans="2:23" ht="18" x14ac:dyDescent="0.35">
      <c r="B25" s="18" t="s">
        <v>20</v>
      </c>
    </row>
    <row r="26" spans="2:23" x14ac:dyDescent="0.3">
      <c r="B26" s="12" t="s">
        <v>18</v>
      </c>
      <c r="C26" s="12" t="s">
        <v>2</v>
      </c>
      <c r="D26" t="s">
        <v>3</v>
      </c>
      <c r="E26" t="s">
        <v>4</v>
      </c>
    </row>
    <row r="27" spans="2:23" x14ac:dyDescent="0.3">
      <c r="B27" s="13" t="s">
        <v>5</v>
      </c>
      <c r="C27">
        <v>19</v>
      </c>
      <c r="D27">
        <v>6.7594736842105263</v>
      </c>
      <c r="E27">
        <v>129.44</v>
      </c>
      <c r="N27" s="12" t="s">
        <v>10</v>
      </c>
      <c r="O27" s="12"/>
    </row>
    <row r="28" spans="2:23" x14ac:dyDescent="0.3">
      <c r="B28" s="13" t="s">
        <v>6</v>
      </c>
      <c r="C28">
        <v>20</v>
      </c>
      <c r="D28">
        <v>5.2460000000000004</v>
      </c>
      <c r="E28">
        <v>154.60999999999996</v>
      </c>
      <c r="N28" t="s">
        <v>12</v>
      </c>
      <c r="P28" t="s">
        <v>13</v>
      </c>
      <c r="R28" t="s">
        <v>14</v>
      </c>
      <c r="T28" t="s">
        <v>15</v>
      </c>
      <c r="V28" t="s">
        <v>16</v>
      </c>
      <c r="W28" t="s">
        <v>17</v>
      </c>
    </row>
    <row r="29" spans="2:23" x14ac:dyDescent="0.3">
      <c r="B29" s="13" t="s">
        <v>7</v>
      </c>
      <c r="C29">
        <v>15</v>
      </c>
      <c r="D29">
        <v>6.9146666666666663</v>
      </c>
      <c r="E29">
        <v>147.79</v>
      </c>
      <c r="M29" s="12" t="s">
        <v>18</v>
      </c>
      <c r="N29" t="s">
        <v>4</v>
      </c>
      <c r="O29" t="s">
        <v>19</v>
      </c>
      <c r="P29" t="s">
        <v>4</v>
      </c>
      <c r="Q29" t="s">
        <v>19</v>
      </c>
      <c r="R29" t="s">
        <v>4</v>
      </c>
      <c r="S29" t="s">
        <v>19</v>
      </c>
      <c r="T29" t="s">
        <v>4</v>
      </c>
      <c r="U29" t="s">
        <v>19</v>
      </c>
    </row>
    <row r="30" spans="2:23" x14ac:dyDescent="0.3">
      <c r="B30" s="13" t="s">
        <v>8</v>
      </c>
      <c r="C30">
        <v>23</v>
      </c>
      <c r="D30">
        <v>5.6008695652173914</v>
      </c>
      <c r="E30">
        <v>196.76</v>
      </c>
      <c r="M30" s="13" t="s">
        <v>5</v>
      </c>
      <c r="N30">
        <v>42.57</v>
      </c>
      <c r="O30">
        <v>6</v>
      </c>
      <c r="P30">
        <v>29.729999999999997</v>
      </c>
      <c r="Q30">
        <v>5</v>
      </c>
      <c r="R30">
        <v>39.32</v>
      </c>
      <c r="S30">
        <v>4</v>
      </c>
      <c r="T30">
        <v>17.82</v>
      </c>
      <c r="U30">
        <v>4</v>
      </c>
      <c r="V30">
        <v>129.44000000000003</v>
      </c>
      <c r="W30">
        <v>19</v>
      </c>
    </row>
    <row r="31" spans="2:23" x14ac:dyDescent="0.3">
      <c r="B31" s="13" t="s">
        <v>9</v>
      </c>
      <c r="C31">
        <v>23</v>
      </c>
      <c r="D31">
        <v>5.1765217391304361</v>
      </c>
      <c r="E31">
        <v>184.24999999999997</v>
      </c>
      <c r="M31" s="13" t="s">
        <v>6</v>
      </c>
      <c r="N31">
        <v>49.44</v>
      </c>
      <c r="O31">
        <v>7</v>
      </c>
      <c r="P31">
        <v>24.009999999999998</v>
      </c>
      <c r="Q31">
        <v>4</v>
      </c>
      <c r="R31">
        <v>64.56</v>
      </c>
      <c r="S31">
        <v>7</v>
      </c>
      <c r="T31">
        <v>16.600000000000001</v>
      </c>
      <c r="U31">
        <v>2</v>
      </c>
      <c r="V31">
        <v>154.61000000000001</v>
      </c>
      <c r="W31">
        <v>20</v>
      </c>
    </row>
    <row r="32" spans="2:23" x14ac:dyDescent="0.3">
      <c r="B32" s="13" t="s">
        <v>11</v>
      </c>
      <c r="C32">
        <v>100</v>
      </c>
      <c r="D32">
        <v>5.8495000000000026</v>
      </c>
      <c r="E32">
        <v>812.8499999999998</v>
      </c>
      <c r="M32" s="13" t="s">
        <v>7</v>
      </c>
      <c r="N32">
        <v>25.38</v>
      </c>
      <c r="O32">
        <v>3</v>
      </c>
      <c r="P32">
        <v>19.68</v>
      </c>
      <c r="Q32">
        <v>2</v>
      </c>
      <c r="R32">
        <v>60.589999999999996</v>
      </c>
      <c r="S32">
        <v>6</v>
      </c>
      <c r="T32">
        <v>42.14</v>
      </c>
      <c r="U32">
        <v>4</v>
      </c>
      <c r="V32">
        <v>147.79000000000002</v>
      </c>
      <c r="W32">
        <v>15</v>
      </c>
    </row>
    <row r="33" spans="2:23" x14ac:dyDescent="0.3">
      <c r="M33" s="13" t="s">
        <v>8</v>
      </c>
      <c r="N33">
        <v>36.730000000000004</v>
      </c>
      <c r="O33">
        <v>5</v>
      </c>
      <c r="P33">
        <v>48.989999999999995</v>
      </c>
      <c r="Q33">
        <v>5</v>
      </c>
      <c r="R33">
        <v>46.44</v>
      </c>
      <c r="S33">
        <v>6</v>
      </c>
      <c r="T33">
        <v>64.599999999999994</v>
      </c>
      <c r="U33">
        <v>7</v>
      </c>
      <c r="V33">
        <v>196.76000000000002</v>
      </c>
      <c r="W33">
        <v>23</v>
      </c>
    </row>
    <row r="34" spans="2:23" x14ac:dyDescent="0.3">
      <c r="M34" s="13" t="s">
        <v>9</v>
      </c>
      <c r="N34">
        <v>39.36</v>
      </c>
      <c r="O34">
        <v>5</v>
      </c>
      <c r="P34">
        <v>56.82</v>
      </c>
      <c r="Q34">
        <v>6</v>
      </c>
      <c r="R34">
        <v>19.62</v>
      </c>
      <c r="S34">
        <v>4</v>
      </c>
      <c r="T34">
        <v>68.45</v>
      </c>
      <c r="U34">
        <v>8</v>
      </c>
      <c r="V34">
        <v>184.25</v>
      </c>
      <c r="W34">
        <v>23</v>
      </c>
    </row>
    <row r="35" spans="2:23" x14ac:dyDescent="0.3">
      <c r="M35" s="13" t="s">
        <v>11</v>
      </c>
      <c r="N35">
        <v>193.48</v>
      </c>
      <c r="O35">
        <v>26</v>
      </c>
      <c r="P35">
        <v>179.23</v>
      </c>
      <c r="Q35">
        <v>22</v>
      </c>
      <c r="R35">
        <v>230.52999999999997</v>
      </c>
      <c r="S35">
        <v>27</v>
      </c>
      <c r="T35">
        <v>209.60999999999999</v>
      </c>
      <c r="U35">
        <v>25</v>
      </c>
      <c r="V35">
        <v>812.85000000000014</v>
      </c>
      <c r="W35">
        <v>100</v>
      </c>
    </row>
    <row r="36" spans="2:23" x14ac:dyDescent="0.3">
      <c r="B36" s="12" t="s">
        <v>10</v>
      </c>
      <c r="C36" t="s">
        <v>2</v>
      </c>
    </row>
    <row r="37" spans="2:23" x14ac:dyDescent="0.3">
      <c r="B37" s="13" t="s">
        <v>12</v>
      </c>
      <c r="C37">
        <v>26</v>
      </c>
    </row>
    <row r="38" spans="2:23" x14ac:dyDescent="0.3">
      <c r="B38" s="13" t="s">
        <v>13</v>
      </c>
      <c r="C38">
        <v>22</v>
      </c>
    </row>
    <row r="39" spans="2:23" x14ac:dyDescent="0.3">
      <c r="B39" s="13" t="s">
        <v>14</v>
      </c>
      <c r="C39">
        <v>27</v>
      </c>
    </row>
    <row r="40" spans="2:23" x14ac:dyDescent="0.3">
      <c r="B40" s="13" t="s">
        <v>15</v>
      </c>
      <c r="C40">
        <v>25</v>
      </c>
    </row>
    <row r="41" spans="2:23" x14ac:dyDescent="0.3">
      <c r="B41" s="13" t="s">
        <v>11</v>
      </c>
      <c r="C41">
        <v>100</v>
      </c>
    </row>
    <row r="44" spans="2:23" ht="18" x14ac:dyDescent="0.35">
      <c r="B44" s="18" t="s">
        <v>21</v>
      </c>
    </row>
    <row r="46" spans="2:23" x14ac:dyDescent="0.3">
      <c r="B46" s="12" t="s">
        <v>1</v>
      </c>
      <c r="C46" s="12" t="s">
        <v>2</v>
      </c>
      <c r="D46" t="s">
        <v>3</v>
      </c>
      <c r="E46" t="s">
        <v>4</v>
      </c>
    </row>
    <row r="47" spans="2:23" x14ac:dyDescent="0.3">
      <c r="B47" s="13" t="s">
        <v>5</v>
      </c>
      <c r="C47">
        <v>4</v>
      </c>
      <c r="D47">
        <v>7.1549999999999994</v>
      </c>
      <c r="E47">
        <v>47.11999999999999</v>
      </c>
    </row>
    <row r="48" spans="2:23" x14ac:dyDescent="0.3">
      <c r="B48" s="13" t="s">
        <v>6</v>
      </c>
      <c r="C48">
        <v>11</v>
      </c>
      <c r="D48">
        <v>4.5099999999999989</v>
      </c>
      <c r="E48">
        <v>95.15</v>
      </c>
      <c r="N48" s="12" t="s">
        <v>10</v>
      </c>
      <c r="O48" s="12"/>
    </row>
    <row r="49" spans="2:23" x14ac:dyDescent="0.3">
      <c r="B49" s="13" t="s">
        <v>7</v>
      </c>
      <c r="C49">
        <v>13</v>
      </c>
      <c r="D49">
        <v>4.2638461538461536</v>
      </c>
      <c r="E49">
        <v>115.94</v>
      </c>
      <c r="N49" t="s">
        <v>12</v>
      </c>
      <c r="P49" t="s">
        <v>13</v>
      </c>
      <c r="R49" t="s">
        <v>14</v>
      </c>
      <c r="T49" t="s">
        <v>15</v>
      </c>
      <c r="V49" t="s">
        <v>17</v>
      </c>
      <c r="W49" t="s">
        <v>22</v>
      </c>
    </row>
    <row r="50" spans="2:23" x14ac:dyDescent="0.3">
      <c r="B50" s="13" t="s">
        <v>8</v>
      </c>
      <c r="C50">
        <v>12</v>
      </c>
      <c r="D50">
        <v>5.8549999999999995</v>
      </c>
      <c r="E50">
        <v>93.429999999999993</v>
      </c>
      <c r="M50" s="12" t="s">
        <v>18</v>
      </c>
      <c r="N50" t="s">
        <v>19</v>
      </c>
      <c r="O50" t="s">
        <v>23</v>
      </c>
      <c r="P50" t="s">
        <v>19</v>
      </c>
      <c r="Q50" t="s">
        <v>23</v>
      </c>
      <c r="R50" t="s">
        <v>19</v>
      </c>
      <c r="S50" t="s">
        <v>23</v>
      </c>
      <c r="T50" t="s">
        <v>19</v>
      </c>
      <c r="U50" t="s">
        <v>23</v>
      </c>
    </row>
    <row r="51" spans="2:23" x14ac:dyDescent="0.3">
      <c r="B51" s="13" t="s">
        <v>9</v>
      </c>
      <c r="C51">
        <v>10</v>
      </c>
      <c r="D51">
        <v>4.0649999999999995</v>
      </c>
      <c r="E51">
        <v>83.390000000000015</v>
      </c>
      <c r="M51" s="13" t="s">
        <v>5</v>
      </c>
      <c r="N51">
        <v>1</v>
      </c>
      <c r="O51">
        <v>3.22</v>
      </c>
      <c r="P51">
        <v>2</v>
      </c>
      <c r="Q51">
        <v>17.729999999999997</v>
      </c>
      <c r="R51">
        <v>1</v>
      </c>
      <c r="S51">
        <v>7.67</v>
      </c>
      <c r="V51">
        <v>4</v>
      </c>
      <c r="W51">
        <v>28.619999999999997</v>
      </c>
    </row>
    <row r="52" spans="2:23" x14ac:dyDescent="0.3">
      <c r="B52" s="13" t="s">
        <v>11</v>
      </c>
      <c r="C52">
        <v>50</v>
      </c>
      <c r="D52">
        <v>4.8914</v>
      </c>
      <c r="E52">
        <v>435.02999999999986</v>
      </c>
      <c r="M52" s="13" t="s">
        <v>6</v>
      </c>
      <c r="N52">
        <v>3</v>
      </c>
      <c r="O52">
        <v>13.64</v>
      </c>
      <c r="R52">
        <v>4</v>
      </c>
      <c r="S52">
        <v>14.84</v>
      </c>
      <c r="T52">
        <v>4</v>
      </c>
      <c r="U52">
        <v>21.13</v>
      </c>
      <c r="V52">
        <v>11</v>
      </c>
      <c r="W52">
        <v>49.61</v>
      </c>
    </row>
    <row r="53" spans="2:23" x14ac:dyDescent="0.3">
      <c r="M53" s="13" t="s">
        <v>7</v>
      </c>
      <c r="N53">
        <v>1</v>
      </c>
      <c r="O53">
        <v>2.0699999999999998</v>
      </c>
      <c r="P53">
        <v>2</v>
      </c>
      <c r="Q53">
        <v>9.42</v>
      </c>
      <c r="R53">
        <v>3</v>
      </c>
      <c r="S53">
        <v>14</v>
      </c>
      <c r="T53">
        <v>7</v>
      </c>
      <c r="U53">
        <v>29.939999999999998</v>
      </c>
      <c r="V53">
        <v>13</v>
      </c>
      <c r="W53">
        <v>55.43</v>
      </c>
    </row>
    <row r="54" spans="2:23" x14ac:dyDescent="0.3">
      <c r="M54" s="13" t="s">
        <v>8</v>
      </c>
      <c r="N54">
        <v>4</v>
      </c>
      <c r="O54">
        <v>25.36</v>
      </c>
      <c r="P54">
        <v>4</v>
      </c>
      <c r="Q54">
        <v>24.199999999999996</v>
      </c>
      <c r="R54">
        <v>2</v>
      </c>
      <c r="S54">
        <v>8.5500000000000007</v>
      </c>
      <c r="T54">
        <v>2</v>
      </c>
      <c r="U54">
        <v>12.149999999999999</v>
      </c>
      <c r="V54">
        <v>12</v>
      </c>
      <c r="W54">
        <v>70.259999999999991</v>
      </c>
    </row>
    <row r="55" spans="2:23" x14ac:dyDescent="0.3">
      <c r="B55" s="12" t="s">
        <v>10</v>
      </c>
      <c r="C55" t="s">
        <v>2</v>
      </c>
      <c r="M55" s="13" t="s">
        <v>9</v>
      </c>
      <c r="N55">
        <v>4</v>
      </c>
      <c r="O55">
        <v>15.970000000000002</v>
      </c>
      <c r="P55">
        <v>1</v>
      </c>
      <c r="Q55">
        <v>3.88</v>
      </c>
      <c r="R55">
        <v>4</v>
      </c>
      <c r="S55">
        <v>18.23</v>
      </c>
      <c r="T55">
        <v>1</v>
      </c>
      <c r="U55">
        <v>2.57</v>
      </c>
      <c r="V55">
        <v>10</v>
      </c>
      <c r="W55">
        <v>40.65</v>
      </c>
    </row>
    <row r="56" spans="2:23" x14ac:dyDescent="0.3">
      <c r="B56" s="13" t="s">
        <v>12</v>
      </c>
      <c r="C56">
        <v>13</v>
      </c>
      <c r="M56" s="13" t="s">
        <v>11</v>
      </c>
      <c r="N56">
        <v>13</v>
      </c>
      <c r="O56">
        <v>60.260000000000005</v>
      </c>
      <c r="P56">
        <v>9</v>
      </c>
      <c r="Q56">
        <v>55.23</v>
      </c>
      <c r="R56">
        <v>14</v>
      </c>
      <c r="S56">
        <v>63.289999999999992</v>
      </c>
      <c r="T56">
        <v>14</v>
      </c>
      <c r="U56">
        <v>65.789999999999992</v>
      </c>
      <c r="V56">
        <v>50</v>
      </c>
      <c r="W56">
        <v>244.57</v>
      </c>
    </row>
    <row r="57" spans="2:23" x14ac:dyDescent="0.3">
      <c r="B57" s="13" t="s">
        <v>13</v>
      </c>
      <c r="C57">
        <v>9</v>
      </c>
    </row>
    <row r="58" spans="2:23" x14ac:dyDescent="0.3">
      <c r="B58" s="13" t="s">
        <v>14</v>
      </c>
      <c r="C58">
        <v>14</v>
      </c>
    </row>
    <row r="59" spans="2:23" x14ac:dyDescent="0.3">
      <c r="B59" s="13" t="s">
        <v>15</v>
      </c>
      <c r="C59">
        <v>14</v>
      </c>
    </row>
    <row r="60" spans="2:23" x14ac:dyDescent="0.3">
      <c r="B60" s="13" t="s">
        <v>11</v>
      </c>
      <c r="C60">
        <v>50</v>
      </c>
    </row>
    <row r="63" spans="2:23" ht="15" thickBot="1" x14ac:dyDescent="0.35">
      <c r="B63" s="13" t="s">
        <v>24</v>
      </c>
      <c r="C63" t="s">
        <v>25</v>
      </c>
      <c r="D63" s="24" t="s">
        <v>26</v>
      </c>
    </row>
    <row r="64" spans="2:23" ht="15.6" thickTop="1" thickBot="1" x14ac:dyDescent="0.35">
      <c r="B64" s="25" t="s">
        <v>0</v>
      </c>
      <c r="C64" s="30">
        <v>8.32</v>
      </c>
      <c r="D64" s="31">
        <f>(C65-C64)/C64</f>
        <v>-2.2836538461538401E-2</v>
      </c>
    </row>
    <row r="65" spans="2:4" ht="15.6" thickTop="1" thickBot="1" x14ac:dyDescent="0.35">
      <c r="B65" s="27" t="s">
        <v>20</v>
      </c>
      <c r="C65" s="23">
        <v>8.1300000000000008</v>
      </c>
      <c r="D65" s="26">
        <f>(C66-C65)/C65</f>
        <v>7.0110701107010884E-2</v>
      </c>
    </row>
    <row r="66" spans="2:4" ht="15" thickTop="1" x14ac:dyDescent="0.3">
      <c r="B66" s="28" t="s">
        <v>21</v>
      </c>
      <c r="C66" s="22">
        <v>8.6999999999999993</v>
      </c>
      <c r="D66" s="29"/>
    </row>
    <row r="70" spans="2:4" x14ac:dyDescent="0.3"/>
  </sheetData>
  <pageMargins left="0.7" right="0.7" top="0.75" bottom="0.75" header="0.3" footer="0.3"/>
  <drawing r:id="rId10"/>
  <legacyDrawing r:id="rId11"/>
  <tableParts count="1">
    <tablePart r:id="rId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A93E9-1453-4865-8AC4-893EEDEC0F3C}">
  <dimension ref="A1:D9"/>
  <sheetViews>
    <sheetView workbookViewId="0">
      <selection activeCell="B16" sqref="B16"/>
    </sheetView>
  </sheetViews>
  <sheetFormatPr defaultRowHeight="14.4" x14ac:dyDescent="0.3"/>
  <cols>
    <col min="1" max="1" width="15.33203125" bestFit="1" customWidth="1"/>
    <col min="2" max="2" width="31.21875" bestFit="1" customWidth="1"/>
    <col min="3" max="3" width="17.6640625" bestFit="1" customWidth="1"/>
    <col min="4" max="10" width="31.21875" bestFit="1" customWidth="1"/>
    <col min="11" max="11" width="38.5546875" bestFit="1" customWidth="1"/>
    <col min="12" max="12" width="24.88671875" bestFit="1" customWidth="1"/>
    <col min="13" max="13" width="15" bestFit="1" customWidth="1"/>
    <col min="14" max="14" width="12.44140625" bestFit="1" customWidth="1"/>
    <col min="15" max="15" width="10.88671875" bestFit="1" customWidth="1"/>
    <col min="16" max="16" width="8.6640625" bestFit="1" customWidth="1"/>
    <col min="17" max="17" width="13.33203125" bestFit="1" customWidth="1"/>
    <col min="18" max="18" width="11.33203125" bestFit="1" customWidth="1"/>
    <col min="19" max="19" width="11.88671875" bestFit="1" customWidth="1"/>
    <col min="20" max="20" width="12.44140625" bestFit="1" customWidth="1"/>
    <col min="21" max="22" width="31.21875" bestFit="1" customWidth="1"/>
    <col min="23" max="23" width="25.109375" bestFit="1" customWidth="1"/>
    <col min="24" max="24" width="39.109375" bestFit="1" customWidth="1"/>
    <col min="25" max="34" width="31.21875" bestFit="1" customWidth="1"/>
    <col min="35" max="35" width="22.109375" bestFit="1" customWidth="1"/>
    <col min="36" max="36" width="36" bestFit="1" customWidth="1"/>
    <col min="37" max="37" width="24.5546875" bestFit="1" customWidth="1"/>
    <col min="38" max="38" width="38.5546875" bestFit="1" customWidth="1"/>
    <col min="39" max="55" width="6" bestFit="1" customWidth="1"/>
    <col min="56" max="56" width="5" bestFit="1" customWidth="1"/>
    <col min="57" max="57" width="6" bestFit="1" customWidth="1"/>
    <col min="58" max="58" width="13.77734375" bestFit="1" customWidth="1"/>
    <col min="59" max="59" width="10" bestFit="1" customWidth="1"/>
    <col min="60" max="72" width="5" bestFit="1" customWidth="1"/>
    <col min="73" max="79" width="6" bestFit="1" customWidth="1"/>
    <col min="80" max="80" width="3" bestFit="1" customWidth="1"/>
    <col min="81" max="95" width="6" bestFit="1" customWidth="1"/>
    <col min="96" max="96" width="5" bestFit="1" customWidth="1"/>
    <col min="97" max="114" width="6" bestFit="1" customWidth="1"/>
    <col min="115" max="115" width="5" bestFit="1" customWidth="1"/>
    <col min="116" max="131" width="6" bestFit="1" customWidth="1"/>
    <col min="132" max="132" width="5" bestFit="1" customWidth="1"/>
    <col min="133" max="137" width="6" bestFit="1" customWidth="1"/>
    <col min="138" max="138" width="15" bestFit="1" customWidth="1"/>
    <col min="139" max="139" width="7" bestFit="1" customWidth="1"/>
    <col min="140" max="140" width="11.88671875" bestFit="1" customWidth="1"/>
    <col min="141" max="141" width="12.44140625" bestFit="1" customWidth="1"/>
  </cols>
  <sheetData>
    <row r="1" spans="1:4" x14ac:dyDescent="0.3">
      <c r="A1" s="12" t="s">
        <v>35</v>
      </c>
      <c r="B1" t="s">
        <v>46</v>
      </c>
    </row>
    <row r="3" spans="1:4" x14ac:dyDescent="0.3">
      <c r="A3" s="12" t="s">
        <v>18</v>
      </c>
      <c r="B3" t="s">
        <v>140</v>
      </c>
      <c r="C3" t="s">
        <v>141</v>
      </c>
      <c r="D3" s="34" t="s">
        <v>142</v>
      </c>
    </row>
    <row r="4" spans="1:4" x14ac:dyDescent="0.3">
      <c r="A4" s="13" t="s">
        <v>5</v>
      </c>
      <c r="B4">
        <v>598.86999999999978</v>
      </c>
      <c r="C4">
        <v>24</v>
      </c>
      <c r="D4" s="15">
        <f>GETPIVOTDATA("Toplam Şikayet Çözüm Süresi (saat)",$A$3,"Temsilci Adı","Ahmet Can")/GETPIVOTDATA("Say Şikayet Durumu",$A$3,"Temsilci Adı","Ahmet Can")</f>
        <v>24.952916666666656</v>
      </c>
    </row>
    <row r="5" spans="1:4" x14ac:dyDescent="0.3">
      <c r="A5" s="13" t="s">
        <v>6</v>
      </c>
      <c r="B5">
        <v>618.67000000000007</v>
      </c>
      <c r="C5">
        <v>25</v>
      </c>
      <c r="D5" s="15">
        <f>GETPIVOTDATA("Toplam Şikayet Çözüm Süresi (saat)",$A$3,"Temsilci Adı","Ayşe Yılmaz")/GETPIVOTDATA("Say Şikayet Durumu",$A$3,"Temsilci Adı","Ayşe Yılmaz")</f>
        <v>24.746800000000004</v>
      </c>
    </row>
    <row r="6" spans="1:4" x14ac:dyDescent="0.3">
      <c r="A6" s="13" t="s">
        <v>7</v>
      </c>
      <c r="B6">
        <v>688.08</v>
      </c>
      <c r="C6">
        <v>27</v>
      </c>
      <c r="D6" s="15">
        <f>GETPIVOTDATA("Toplam Şikayet Çözüm Süresi (saat)",$A$3,"Temsilci Adı","Elif Yıldız")/GETPIVOTDATA("Say Şikayet Durumu",$A$3,"Temsilci Adı","Elif Yıldız")</f>
        <v>25.484444444444446</v>
      </c>
    </row>
    <row r="7" spans="1:4" x14ac:dyDescent="0.3">
      <c r="A7" s="13" t="s">
        <v>8</v>
      </c>
      <c r="B7">
        <v>797.68</v>
      </c>
      <c r="C7">
        <v>29</v>
      </c>
      <c r="D7" s="15">
        <f>GETPIVOTDATA("Toplam Şikayet Çözüm Süresi (saat)",$A$3,"Temsilci Adı","Mehmet Demir")/GETPIVOTDATA("Say Şikayet Durumu",$A$3,"Temsilci Adı","Mehmet Demir")</f>
        <v>27.506206896551724</v>
      </c>
    </row>
    <row r="8" spans="1:4" x14ac:dyDescent="0.3">
      <c r="A8" s="13" t="s">
        <v>9</v>
      </c>
      <c r="B8">
        <v>772.84999999999991</v>
      </c>
      <c r="C8">
        <v>32</v>
      </c>
      <c r="D8" s="15">
        <f>GETPIVOTDATA("Toplam Şikayet Çözüm Süresi (saat)",$A$3,"Temsilci Adı","Zeynep Kaya")/GETPIVOTDATA("Say Şikayet Durumu",$A$3,"Temsilci Adı","Zeynep Kaya")</f>
        <v>24.151562499999997</v>
      </c>
    </row>
    <row r="9" spans="1:4" x14ac:dyDescent="0.3">
      <c r="A9" s="13" t="s">
        <v>11</v>
      </c>
      <c r="B9">
        <v>3476.150000000001</v>
      </c>
      <c r="C9">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3584-633E-479B-9DD4-BBB296BE1B0F}">
  <dimension ref="A3:F12"/>
  <sheetViews>
    <sheetView workbookViewId="0">
      <selection activeCell="B12" sqref="B12"/>
    </sheetView>
  </sheetViews>
  <sheetFormatPr defaultRowHeight="14.4" x14ac:dyDescent="0.3"/>
  <cols>
    <col min="1" max="1" width="21.33203125" customWidth="1"/>
    <col min="2" max="2" width="16.109375" bestFit="1" customWidth="1"/>
    <col min="3" max="3" width="8.77734375" bestFit="1" customWidth="1"/>
    <col min="4" max="4" width="12.21875" bestFit="1" customWidth="1"/>
    <col min="5" max="5" width="9.5546875" bestFit="1" customWidth="1"/>
    <col min="6" max="6" width="12.44140625" bestFit="1" customWidth="1"/>
  </cols>
  <sheetData>
    <row r="3" spans="1:6" x14ac:dyDescent="0.3">
      <c r="A3" s="12" t="s">
        <v>143</v>
      </c>
      <c r="B3" s="12" t="s">
        <v>134</v>
      </c>
    </row>
    <row r="4" spans="1:6" x14ac:dyDescent="0.3">
      <c r="A4" s="12" t="s">
        <v>18</v>
      </c>
      <c r="B4" t="s">
        <v>12</v>
      </c>
      <c r="C4" t="s">
        <v>13</v>
      </c>
      <c r="D4" t="s">
        <v>14</v>
      </c>
      <c r="E4" t="s">
        <v>15</v>
      </c>
      <c r="F4" t="s">
        <v>11</v>
      </c>
    </row>
    <row r="5" spans="1:6" x14ac:dyDescent="0.3">
      <c r="A5" s="13" t="s">
        <v>59</v>
      </c>
      <c r="B5" s="35">
        <v>15</v>
      </c>
      <c r="C5" s="35">
        <v>11</v>
      </c>
      <c r="D5" s="35">
        <v>12</v>
      </c>
      <c r="E5" s="35">
        <v>18</v>
      </c>
      <c r="F5" s="35">
        <v>56</v>
      </c>
    </row>
    <row r="6" spans="1:6" x14ac:dyDescent="0.3">
      <c r="A6" s="13" t="s">
        <v>49</v>
      </c>
      <c r="B6" s="35">
        <v>24</v>
      </c>
      <c r="C6" s="35">
        <v>12</v>
      </c>
      <c r="D6" s="35">
        <v>27</v>
      </c>
      <c r="E6" s="35">
        <v>18</v>
      </c>
      <c r="F6" s="35">
        <v>81</v>
      </c>
    </row>
    <row r="7" spans="1:6" x14ac:dyDescent="0.3">
      <c r="A7" s="13" t="s">
        <v>144</v>
      </c>
      <c r="B7" s="35">
        <v>21</v>
      </c>
      <c r="C7" s="35">
        <v>26</v>
      </c>
      <c r="D7" s="35">
        <v>34</v>
      </c>
      <c r="E7" s="35">
        <v>32</v>
      </c>
      <c r="F7" s="35">
        <v>113</v>
      </c>
    </row>
    <row r="8" spans="1:6" x14ac:dyDescent="0.3">
      <c r="A8" s="13" t="s">
        <v>11</v>
      </c>
      <c r="B8" s="35">
        <v>60</v>
      </c>
      <c r="C8" s="35">
        <v>49</v>
      </c>
      <c r="D8" s="35">
        <v>73</v>
      </c>
      <c r="E8" s="35">
        <v>68</v>
      </c>
      <c r="F8" s="35">
        <v>250</v>
      </c>
    </row>
    <row r="12" spans="1:6" x14ac:dyDescent="0.3">
      <c r="A12" t="s">
        <v>145</v>
      </c>
      <c r="B12">
        <f>(81/250)*100</f>
        <v>32.4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103FD-6790-484D-87FC-9C30BEF87B9E}">
  <dimension ref="A3:C13"/>
  <sheetViews>
    <sheetView tabSelected="1" workbookViewId="0">
      <selection activeCell="B13" sqref="B13"/>
    </sheetView>
  </sheetViews>
  <sheetFormatPr defaultRowHeight="14.4" x14ac:dyDescent="0.3"/>
  <cols>
    <col min="1" max="1" width="15.33203125" bestFit="1" customWidth="1"/>
    <col min="2" max="2" width="19.44140625" bestFit="1" customWidth="1"/>
    <col min="3" max="3" width="17.77734375" bestFit="1" customWidth="1"/>
  </cols>
  <sheetData>
    <row r="3" spans="1:3" x14ac:dyDescent="0.3">
      <c r="A3" s="12" t="s">
        <v>18</v>
      </c>
      <c r="B3" t="s">
        <v>147</v>
      </c>
      <c r="C3" t="s">
        <v>146</v>
      </c>
    </row>
    <row r="4" spans="1:3" x14ac:dyDescent="0.3">
      <c r="A4" s="13" t="s">
        <v>5</v>
      </c>
      <c r="B4" s="35">
        <v>85.767441860465112</v>
      </c>
      <c r="C4" s="35">
        <v>3688</v>
      </c>
    </row>
    <row r="5" spans="1:3" x14ac:dyDescent="0.3">
      <c r="A5" s="13" t="s">
        <v>6</v>
      </c>
      <c r="B5" s="35">
        <v>85.509803921568633</v>
      </c>
      <c r="C5" s="35">
        <v>4361</v>
      </c>
    </row>
    <row r="6" spans="1:3" x14ac:dyDescent="0.3">
      <c r="A6" s="13" t="s">
        <v>7</v>
      </c>
      <c r="B6" s="35">
        <v>84.627906976744185</v>
      </c>
      <c r="C6" s="35">
        <v>3639</v>
      </c>
    </row>
    <row r="7" spans="1:3" x14ac:dyDescent="0.3">
      <c r="A7" s="13" t="s">
        <v>8</v>
      </c>
      <c r="B7" s="35">
        <v>86.677966101694921</v>
      </c>
      <c r="C7" s="35">
        <v>5114</v>
      </c>
    </row>
    <row r="8" spans="1:3" x14ac:dyDescent="0.3">
      <c r="A8" s="13" t="s">
        <v>9</v>
      </c>
      <c r="B8" s="35">
        <v>86.092592592592595</v>
      </c>
      <c r="C8" s="35">
        <v>4649</v>
      </c>
    </row>
    <row r="9" spans="1:3" x14ac:dyDescent="0.3">
      <c r="A9" s="13" t="s">
        <v>11</v>
      </c>
      <c r="B9" s="35">
        <v>85.804000000000002</v>
      </c>
      <c r="C9" s="35">
        <v>21451</v>
      </c>
    </row>
    <row r="13" spans="1:3" x14ac:dyDescent="0.3">
      <c r="B13" s="36">
        <f>(21451/85.8)*100</f>
        <v>25001.165501165502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P273"/>
  <sheetViews>
    <sheetView topLeftCell="A13" zoomScaleNormal="100" workbookViewId="0">
      <selection activeCell="D23" sqref="D23"/>
    </sheetView>
  </sheetViews>
  <sheetFormatPr defaultRowHeight="14.4" x14ac:dyDescent="0.3"/>
  <cols>
    <col min="1" max="1" width="8.88671875" customWidth="1"/>
    <col min="2" max="2" width="12.6640625" customWidth="1"/>
    <col min="3" max="3" width="15.33203125" bestFit="1" customWidth="1"/>
    <col min="4" max="4" width="20.33203125" bestFit="1" customWidth="1"/>
    <col min="5" max="5" width="11.5546875" customWidth="1"/>
    <col min="6" max="6" width="16.44140625" customWidth="1"/>
    <col min="7" max="7" width="20.5546875" customWidth="1"/>
    <col min="8" max="8" width="18.6640625" customWidth="1"/>
    <col min="9" max="9" width="15.6640625" customWidth="1"/>
    <col min="10" max="10" width="25.88671875" customWidth="1"/>
    <col min="11" max="11" width="16.33203125" customWidth="1"/>
    <col min="12" max="12" width="12.44140625" customWidth="1"/>
    <col min="13" max="13" width="12.88671875" customWidth="1"/>
    <col min="14" max="14" width="18.5546875" customWidth="1"/>
    <col min="15" max="15" width="14.6640625" customWidth="1"/>
    <col min="16" max="16" width="12.6640625" customWidth="1"/>
  </cols>
  <sheetData>
    <row r="12" spans="1:16" x14ac:dyDescent="0.3">
      <c r="A12" s="1" t="s">
        <v>27</v>
      </c>
      <c r="B12" s="1" t="s">
        <v>28</v>
      </c>
      <c r="C12" s="1" t="s">
        <v>29</v>
      </c>
      <c r="D12" s="1" t="s">
        <v>30</v>
      </c>
      <c r="E12" s="1" t="s">
        <v>31</v>
      </c>
      <c r="F12" s="1" t="s">
        <v>32</v>
      </c>
      <c r="G12" s="1" t="s">
        <v>33</v>
      </c>
      <c r="H12" s="1" t="s">
        <v>34</v>
      </c>
      <c r="I12" s="1" t="s">
        <v>35</v>
      </c>
      <c r="J12" s="1" t="s">
        <v>36</v>
      </c>
      <c r="K12" s="1" t="s">
        <v>37</v>
      </c>
      <c r="L12" s="1" t="s">
        <v>38</v>
      </c>
      <c r="M12" s="1" t="s">
        <v>39</v>
      </c>
      <c r="N12" s="1" t="s">
        <v>40</v>
      </c>
      <c r="O12" s="1" t="s">
        <v>41</v>
      </c>
      <c r="P12" s="1" t="s">
        <v>42</v>
      </c>
    </row>
    <row r="13" spans="1:16" x14ac:dyDescent="0.3">
      <c r="A13" t="s">
        <v>43</v>
      </c>
      <c r="B13" t="s">
        <v>5</v>
      </c>
      <c r="C13" t="s">
        <v>13</v>
      </c>
      <c r="D13" t="s">
        <v>44</v>
      </c>
      <c r="E13">
        <v>97865</v>
      </c>
      <c r="F13">
        <v>6.43</v>
      </c>
      <c r="G13">
        <v>9.1300000000000008</v>
      </c>
      <c r="H13" t="s">
        <v>45</v>
      </c>
      <c r="I13" t="s">
        <v>45</v>
      </c>
      <c r="L13">
        <v>5</v>
      </c>
      <c r="M13">
        <v>91</v>
      </c>
      <c r="N13" t="s">
        <v>45</v>
      </c>
      <c r="O13" t="s">
        <v>46</v>
      </c>
      <c r="P13" t="s">
        <v>46</v>
      </c>
    </row>
    <row r="14" spans="1:16" x14ac:dyDescent="0.3">
      <c r="A14" t="s">
        <v>47</v>
      </c>
      <c r="B14" t="s">
        <v>8</v>
      </c>
      <c r="C14" t="s">
        <v>13</v>
      </c>
      <c r="D14" t="s">
        <v>48</v>
      </c>
      <c r="E14">
        <v>76872</v>
      </c>
      <c r="F14">
        <v>5.07</v>
      </c>
      <c r="G14">
        <v>9.6199999999999992</v>
      </c>
      <c r="H14" t="s">
        <v>45</v>
      </c>
      <c r="I14" t="s">
        <v>46</v>
      </c>
      <c r="J14">
        <v>36.67</v>
      </c>
      <c r="K14" t="s">
        <v>49</v>
      </c>
      <c r="L14">
        <v>3</v>
      </c>
      <c r="M14">
        <v>74</v>
      </c>
      <c r="N14" t="s">
        <v>45</v>
      </c>
      <c r="O14" t="s">
        <v>45</v>
      </c>
      <c r="P14" t="s">
        <v>45</v>
      </c>
    </row>
    <row r="15" spans="1:16" x14ac:dyDescent="0.3">
      <c r="A15" t="s">
        <v>50</v>
      </c>
      <c r="B15" t="s">
        <v>8</v>
      </c>
      <c r="C15" t="s">
        <v>12</v>
      </c>
      <c r="D15" t="s">
        <v>51</v>
      </c>
      <c r="E15">
        <v>84152</v>
      </c>
      <c r="F15">
        <v>4.38</v>
      </c>
      <c r="G15">
        <v>8.8000000000000007</v>
      </c>
      <c r="H15" t="s">
        <v>46</v>
      </c>
      <c r="I15" t="s">
        <v>46</v>
      </c>
      <c r="J15">
        <v>47.87</v>
      </c>
      <c r="K15" t="s">
        <v>49</v>
      </c>
      <c r="L15">
        <v>2</v>
      </c>
      <c r="M15">
        <v>90</v>
      </c>
      <c r="N15" t="s">
        <v>46</v>
      </c>
      <c r="O15" t="s">
        <v>45</v>
      </c>
      <c r="P15" t="s">
        <v>45</v>
      </c>
    </row>
    <row r="16" spans="1:16" x14ac:dyDescent="0.3">
      <c r="A16" t="s">
        <v>52</v>
      </c>
      <c r="B16" t="s">
        <v>7</v>
      </c>
      <c r="C16" t="s">
        <v>14</v>
      </c>
      <c r="D16" t="s">
        <v>51</v>
      </c>
      <c r="E16">
        <v>90895</v>
      </c>
      <c r="F16">
        <v>6.89</v>
      </c>
      <c r="G16">
        <v>5.52</v>
      </c>
      <c r="H16" t="s">
        <v>46</v>
      </c>
      <c r="I16" t="s">
        <v>46</v>
      </c>
      <c r="J16">
        <v>10.52</v>
      </c>
      <c r="K16" t="s">
        <v>49</v>
      </c>
      <c r="L16">
        <v>1</v>
      </c>
      <c r="M16">
        <v>80</v>
      </c>
      <c r="N16" t="s">
        <v>46</v>
      </c>
      <c r="O16" t="s">
        <v>46</v>
      </c>
      <c r="P16" t="s">
        <v>46</v>
      </c>
    </row>
    <row r="17" spans="1:16" x14ac:dyDescent="0.3">
      <c r="A17" t="s">
        <v>53</v>
      </c>
      <c r="B17" t="s">
        <v>9</v>
      </c>
      <c r="C17" t="s">
        <v>15</v>
      </c>
      <c r="D17" t="s">
        <v>51</v>
      </c>
      <c r="E17">
        <v>28173</v>
      </c>
      <c r="F17">
        <v>5.44</v>
      </c>
      <c r="G17">
        <v>2.57</v>
      </c>
      <c r="H17" t="s">
        <v>45</v>
      </c>
      <c r="I17" t="s">
        <v>45</v>
      </c>
      <c r="L17">
        <v>5</v>
      </c>
      <c r="M17">
        <v>93</v>
      </c>
      <c r="N17" t="s">
        <v>45</v>
      </c>
      <c r="O17" t="s">
        <v>45</v>
      </c>
      <c r="P17" t="s">
        <v>45</v>
      </c>
    </row>
    <row r="18" spans="1:16" x14ac:dyDescent="0.3">
      <c r="A18" t="s">
        <v>54</v>
      </c>
      <c r="B18" t="s">
        <v>6</v>
      </c>
      <c r="C18" t="s">
        <v>12</v>
      </c>
      <c r="D18" t="s">
        <v>48</v>
      </c>
      <c r="E18">
        <v>42951</v>
      </c>
      <c r="F18">
        <v>7.16</v>
      </c>
      <c r="G18">
        <v>4.28</v>
      </c>
      <c r="H18" t="s">
        <v>46</v>
      </c>
      <c r="I18" t="s">
        <v>45</v>
      </c>
      <c r="L18">
        <v>5</v>
      </c>
      <c r="M18">
        <v>70</v>
      </c>
      <c r="N18" t="s">
        <v>46</v>
      </c>
      <c r="O18" t="s">
        <v>45</v>
      </c>
      <c r="P18" t="s">
        <v>45</v>
      </c>
    </row>
    <row r="19" spans="1:16" x14ac:dyDescent="0.3">
      <c r="A19" t="s">
        <v>55</v>
      </c>
      <c r="B19" t="s">
        <v>6</v>
      </c>
      <c r="C19" t="s">
        <v>12</v>
      </c>
      <c r="D19" t="s">
        <v>44</v>
      </c>
      <c r="E19">
        <v>17709</v>
      </c>
      <c r="F19">
        <v>6.21</v>
      </c>
      <c r="G19">
        <v>4.45</v>
      </c>
      <c r="H19" t="s">
        <v>46</v>
      </c>
      <c r="I19" t="s">
        <v>46</v>
      </c>
      <c r="J19">
        <v>36.92</v>
      </c>
      <c r="K19" t="s">
        <v>49</v>
      </c>
      <c r="L19">
        <v>3</v>
      </c>
      <c r="M19">
        <v>71</v>
      </c>
      <c r="N19" t="s">
        <v>45</v>
      </c>
      <c r="O19" t="s">
        <v>45</v>
      </c>
      <c r="P19" t="s">
        <v>46</v>
      </c>
    </row>
    <row r="20" spans="1:16" x14ac:dyDescent="0.3">
      <c r="A20" t="s">
        <v>56</v>
      </c>
      <c r="B20" t="s">
        <v>9</v>
      </c>
      <c r="C20" t="s">
        <v>14</v>
      </c>
      <c r="D20" t="s">
        <v>44</v>
      </c>
      <c r="E20">
        <v>53272</v>
      </c>
      <c r="F20">
        <v>14.95</v>
      </c>
      <c r="G20">
        <v>2.58</v>
      </c>
      <c r="H20" t="s">
        <v>46</v>
      </c>
      <c r="I20" t="s">
        <v>45</v>
      </c>
      <c r="L20">
        <v>5</v>
      </c>
      <c r="M20">
        <v>100</v>
      </c>
      <c r="N20" t="s">
        <v>46</v>
      </c>
      <c r="O20" t="s">
        <v>46</v>
      </c>
      <c r="P20" t="s">
        <v>46</v>
      </c>
    </row>
    <row r="21" spans="1:16" x14ac:dyDescent="0.3">
      <c r="A21" t="s">
        <v>53</v>
      </c>
      <c r="B21" t="s">
        <v>8</v>
      </c>
      <c r="C21" t="s">
        <v>14</v>
      </c>
      <c r="D21" t="s">
        <v>57</v>
      </c>
      <c r="E21">
        <v>13116</v>
      </c>
      <c r="F21">
        <v>3.94</v>
      </c>
      <c r="G21">
        <v>3.23</v>
      </c>
      <c r="H21" t="s">
        <v>45</v>
      </c>
      <c r="I21" t="s">
        <v>45</v>
      </c>
      <c r="L21">
        <v>1</v>
      </c>
      <c r="M21">
        <v>77</v>
      </c>
      <c r="N21" t="s">
        <v>45</v>
      </c>
      <c r="O21" t="s">
        <v>45</v>
      </c>
      <c r="P21" t="s">
        <v>46</v>
      </c>
    </row>
    <row r="22" spans="1:16" x14ac:dyDescent="0.3">
      <c r="A22" t="s">
        <v>58</v>
      </c>
      <c r="B22" t="s">
        <v>9</v>
      </c>
      <c r="C22" t="s">
        <v>13</v>
      </c>
      <c r="D22" t="s">
        <v>57</v>
      </c>
      <c r="E22">
        <v>45140</v>
      </c>
      <c r="F22">
        <v>4.78</v>
      </c>
      <c r="G22">
        <v>3.88</v>
      </c>
      <c r="H22" t="s">
        <v>45</v>
      </c>
      <c r="I22" t="s">
        <v>45</v>
      </c>
      <c r="L22">
        <v>5</v>
      </c>
      <c r="M22">
        <v>78</v>
      </c>
      <c r="N22" t="s">
        <v>45</v>
      </c>
      <c r="O22" t="s">
        <v>45</v>
      </c>
      <c r="P22" t="s">
        <v>46</v>
      </c>
    </row>
    <row r="23" spans="1:16" x14ac:dyDescent="0.3">
      <c r="A23" t="s">
        <v>55</v>
      </c>
      <c r="B23" t="s">
        <v>8</v>
      </c>
      <c r="C23" t="s">
        <v>15</v>
      </c>
      <c r="D23" t="s">
        <v>44</v>
      </c>
      <c r="E23">
        <v>63062</v>
      </c>
      <c r="F23">
        <v>6.16</v>
      </c>
      <c r="G23">
        <v>8.9499999999999993</v>
      </c>
      <c r="H23" t="s">
        <v>45</v>
      </c>
      <c r="I23" t="s">
        <v>45</v>
      </c>
      <c r="L23">
        <v>3</v>
      </c>
      <c r="M23">
        <v>99</v>
      </c>
      <c r="N23" t="s">
        <v>46</v>
      </c>
      <c r="O23" t="s">
        <v>46</v>
      </c>
      <c r="P23" t="s">
        <v>46</v>
      </c>
    </row>
    <row r="24" spans="1:16" x14ac:dyDescent="0.3">
      <c r="A24" t="s">
        <v>56</v>
      </c>
      <c r="B24" t="s">
        <v>6</v>
      </c>
      <c r="C24" t="s">
        <v>15</v>
      </c>
      <c r="D24" t="s">
        <v>48</v>
      </c>
      <c r="E24">
        <v>10530</v>
      </c>
      <c r="F24">
        <v>8.5299999999999994</v>
      </c>
      <c r="G24">
        <v>7.14</v>
      </c>
      <c r="H24" t="s">
        <v>46</v>
      </c>
      <c r="I24" t="s">
        <v>46</v>
      </c>
      <c r="J24">
        <v>10.050000000000001</v>
      </c>
      <c r="K24" t="s">
        <v>59</v>
      </c>
      <c r="L24">
        <v>1</v>
      </c>
      <c r="M24">
        <v>92</v>
      </c>
      <c r="N24" t="s">
        <v>45</v>
      </c>
      <c r="O24" t="s">
        <v>45</v>
      </c>
      <c r="P24" t="s">
        <v>46</v>
      </c>
    </row>
    <row r="25" spans="1:16" x14ac:dyDescent="0.3">
      <c r="A25" t="s">
        <v>60</v>
      </c>
      <c r="B25" t="s">
        <v>7</v>
      </c>
      <c r="C25" t="s">
        <v>15</v>
      </c>
      <c r="D25" t="s">
        <v>48</v>
      </c>
      <c r="E25">
        <v>53598</v>
      </c>
      <c r="F25">
        <v>4.7</v>
      </c>
      <c r="G25">
        <v>6.55</v>
      </c>
      <c r="H25" t="s">
        <v>46</v>
      </c>
      <c r="I25" t="s">
        <v>46</v>
      </c>
      <c r="J25">
        <v>24.26</v>
      </c>
      <c r="K25" t="s">
        <v>49</v>
      </c>
      <c r="L25">
        <v>4</v>
      </c>
      <c r="M25">
        <v>76</v>
      </c>
      <c r="N25" t="s">
        <v>46</v>
      </c>
      <c r="O25" t="s">
        <v>46</v>
      </c>
      <c r="P25" t="s">
        <v>46</v>
      </c>
    </row>
    <row r="26" spans="1:16" x14ac:dyDescent="0.3">
      <c r="A26" t="s">
        <v>55</v>
      </c>
      <c r="B26" t="s">
        <v>8</v>
      </c>
      <c r="C26" t="s">
        <v>13</v>
      </c>
      <c r="D26" t="s">
        <v>51</v>
      </c>
      <c r="E26">
        <v>99140</v>
      </c>
      <c r="F26">
        <v>13.52</v>
      </c>
      <c r="G26">
        <v>6.05</v>
      </c>
      <c r="H26" t="s">
        <v>46</v>
      </c>
      <c r="I26" t="s">
        <v>45</v>
      </c>
      <c r="L26">
        <v>4</v>
      </c>
      <c r="M26">
        <v>81</v>
      </c>
      <c r="N26" t="s">
        <v>46</v>
      </c>
      <c r="O26" t="s">
        <v>45</v>
      </c>
      <c r="P26" t="s">
        <v>46</v>
      </c>
    </row>
    <row r="27" spans="1:16" x14ac:dyDescent="0.3">
      <c r="A27" t="s">
        <v>61</v>
      </c>
      <c r="B27" t="s">
        <v>8</v>
      </c>
      <c r="C27" t="s">
        <v>13</v>
      </c>
      <c r="D27" t="s">
        <v>44</v>
      </c>
      <c r="E27">
        <v>96523</v>
      </c>
      <c r="F27">
        <v>7.05</v>
      </c>
      <c r="G27">
        <v>4.29</v>
      </c>
      <c r="H27" t="s">
        <v>45</v>
      </c>
      <c r="I27" t="s">
        <v>46</v>
      </c>
      <c r="J27">
        <v>15.86</v>
      </c>
      <c r="K27" t="s">
        <v>49</v>
      </c>
      <c r="L27">
        <v>3</v>
      </c>
      <c r="M27">
        <v>78</v>
      </c>
      <c r="N27" t="s">
        <v>45</v>
      </c>
      <c r="O27" t="s">
        <v>46</v>
      </c>
      <c r="P27" t="s">
        <v>45</v>
      </c>
    </row>
    <row r="28" spans="1:16" x14ac:dyDescent="0.3">
      <c r="A28" t="s">
        <v>56</v>
      </c>
      <c r="B28" t="s">
        <v>6</v>
      </c>
      <c r="C28" t="s">
        <v>15</v>
      </c>
      <c r="D28" t="s">
        <v>48</v>
      </c>
      <c r="E28">
        <v>55084</v>
      </c>
      <c r="F28">
        <v>8.3000000000000007</v>
      </c>
      <c r="G28">
        <v>2.78</v>
      </c>
      <c r="H28" t="s">
        <v>45</v>
      </c>
      <c r="I28" t="s">
        <v>46</v>
      </c>
      <c r="J28">
        <v>40.44</v>
      </c>
      <c r="K28" t="s">
        <v>59</v>
      </c>
      <c r="L28">
        <v>2</v>
      </c>
      <c r="M28">
        <v>82</v>
      </c>
      <c r="N28" t="s">
        <v>45</v>
      </c>
      <c r="O28" t="s">
        <v>46</v>
      </c>
      <c r="P28" t="s">
        <v>46</v>
      </c>
    </row>
    <row r="29" spans="1:16" x14ac:dyDescent="0.3">
      <c r="A29" t="s">
        <v>54</v>
      </c>
      <c r="B29" t="s">
        <v>8</v>
      </c>
      <c r="C29" t="s">
        <v>12</v>
      </c>
      <c r="D29" t="s">
        <v>62</v>
      </c>
      <c r="E29">
        <v>14631</v>
      </c>
      <c r="F29">
        <v>4.87</v>
      </c>
      <c r="G29">
        <v>8.41</v>
      </c>
      <c r="H29" t="s">
        <v>46</v>
      </c>
      <c r="I29" t="s">
        <v>46</v>
      </c>
      <c r="J29">
        <v>24.76</v>
      </c>
      <c r="K29" t="s">
        <v>49</v>
      </c>
      <c r="L29">
        <v>4</v>
      </c>
      <c r="M29">
        <v>81</v>
      </c>
      <c r="N29" t="s">
        <v>46</v>
      </c>
      <c r="O29" t="s">
        <v>46</v>
      </c>
      <c r="P29" t="s">
        <v>46</v>
      </c>
    </row>
    <row r="30" spans="1:16" x14ac:dyDescent="0.3">
      <c r="A30" t="s">
        <v>63</v>
      </c>
      <c r="B30" t="s">
        <v>7</v>
      </c>
      <c r="C30" t="s">
        <v>14</v>
      </c>
      <c r="D30" t="s">
        <v>44</v>
      </c>
      <c r="E30">
        <v>94054</v>
      </c>
      <c r="F30">
        <v>8.1300000000000008</v>
      </c>
      <c r="G30">
        <v>4.75</v>
      </c>
      <c r="H30" t="s">
        <v>46</v>
      </c>
      <c r="I30" t="s">
        <v>46</v>
      </c>
      <c r="J30">
        <v>29.24</v>
      </c>
      <c r="K30" t="s">
        <v>49</v>
      </c>
      <c r="L30">
        <v>1</v>
      </c>
      <c r="M30">
        <v>89</v>
      </c>
      <c r="N30" t="s">
        <v>45</v>
      </c>
      <c r="O30" t="s">
        <v>46</v>
      </c>
      <c r="P30" t="s">
        <v>45</v>
      </c>
    </row>
    <row r="31" spans="1:16" x14ac:dyDescent="0.3">
      <c r="A31" t="s">
        <v>63</v>
      </c>
      <c r="B31" t="s">
        <v>7</v>
      </c>
      <c r="C31" t="s">
        <v>15</v>
      </c>
      <c r="D31" t="s">
        <v>51</v>
      </c>
      <c r="E31">
        <v>29760</v>
      </c>
      <c r="F31">
        <v>10.5</v>
      </c>
      <c r="G31">
        <v>0.94</v>
      </c>
      <c r="H31" t="s">
        <v>45</v>
      </c>
      <c r="I31" t="s">
        <v>46</v>
      </c>
      <c r="J31">
        <v>37.71</v>
      </c>
      <c r="K31" t="s">
        <v>59</v>
      </c>
      <c r="L31">
        <v>5</v>
      </c>
      <c r="M31">
        <v>95</v>
      </c>
      <c r="N31" t="s">
        <v>45</v>
      </c>
      <c r="O31" t="s">
        <v>46</v>
      </c>
      <c r="P31" t="s">
        <v>46</v>
      </c>
    </row>
    <row r="32" spans="1:16" x14ac:dyDescent="0.3">
      <c r="A32" t="s">
        <v>43</v>
      </c>
      <c r="B32" t="s">
        <v>5</v>
      </c>
      <c r="C32" t="s">
        <v>14</v>
      </c>
      <c r="D32" t="s">
        <v>62</v>
      </c>
      <c r="E32">
        <v>14526</v>
      </c>
      <c r="F32">
        <v>9.85</v>
      </c>
      <c r="G32">
        <v>3.46</v>
      </c>
      <c r="H32" t="s">
        <v>46</v>
      </c>
      <c r="I32" t="s">
        <v>45</v>
      </c>
      <c r="L32">
        <v>2</v>
      </c>
      <c r="M32">
        <v>81</v>
      </c>
      <c r="N32" t="s">
        <v>46</v>
      </c>
      <c r="O32" t="s">
        <v>45</v>
      </c>
      <c r="P32" t="s">
        <v>45</v>
      </c>
    </row>
    <row r="33" spans="1:16" x14ac:dyDescent="0.3">
      <c r="A33" t="s">
        <v>64</v>
      </c>
      <c r="B33" t="s">
        <v>6</v>
      </c>
      <c r="C33" t="s">
        <v>15</v>
      </c>
      <c r="D33" t="s">
        <v>57</v>
      </c>
      <c r="E33">
        <v>72918</v>
      </c>
      <c r="F33">
        <v>9.3000000000000007</v>
      </c>
      <c r="G33">
        <v>7.67</v>
      </c>
      <c r="H33" t="s">
        <v>45</v>
      </c>
      <c r="I33" t="s">
        <v>46</v>
      </c>
      <c r="J33">
        <v>20.57</v>
      </c>
      <c r="K33" t="s">
        <v>59</v>
      </c>
      <c r="L33">
        <v>2</v>
      </c>
      <c r="M33">
        <v>87</v>
      </c>
      <c r="N33" t="s">
        <v>45</v>
      </c>
      <c r="O33" t="s">
        <v>46</v>
      </c>
      <c r="P33" t="s">
        <v>45</v>
      </c>
    </row>
    <row r="34" spans="1:16" x14ac:dyDescent="0.3">
      <c r="A34" t="s">
        <v>65</v>
      </c>
      <c r="B34" t="s">
        <v>6</v>
      </c>
      <c r="C34" t="s">
        <v>14</v>
      </c>
      <c r="D34" t="s">
        <v>51</v>
      </c>
      <c r="E34">
        <v>73799</v>
      </c>
      <c r="F34">
        <v>9.2100000000000009</v>
      </c>
      <c r="G34">
        <v>1.02</v>
      </c>
      <c r="H34" t="s">
        <v>46</v>
      </c>
      <c r="I34" t="s">
        <v>45</v>
      </c>
      <c r="L34">
        <v>2</v>
      </c>
      <c r="M34">
        <v>95</v>
      </c>
      <c r="N34" t="s">
        <v>45</v>
      </c>
      <c r="O34" t="s">
        <v>45</v>
      </c>
      <c r="P34" t="s">
        <v>45</v>
      </c>
    </row>
    <row r="35" spans="1:16" x14ac:dyDescent="0.3">
      <c r="A35" t="s">
        <v>66</v>
      </c>
      <c r="B35" t="s">
        <v>9</v>
      </c>
      <c r="C35" t="s">
        <v>14</v>
      </c>
      <c r="D35" t="s">
        <v>62</v>
      </c>
      <c r="E35">
        <v>66420</v>
      </c>
      <c r="F35">
        <v>11.88</v>
      </c>
      <c r="G35">
        <v>8.15</v>
      </c>
      <c r="H35" t="s">
        <v>46</v>
      </c>
      <c r="I35" t="s">
        <v>45</v>
      </c>
      <c r="L35">
        <v>1</v>
      </c>
      <c r="M35">
        <v>98</v>
      </c>
      <c r="N35" t="s">
        <v>45</v>
      </c>
      <c r="O35" t="s">
        <v>45</v>
      </c>
      <c r="P35" t="s">
        <v>45</v>
      </c>
    </row>
    <row r="36" spans="1:16" x14ac:dyDescent="0.3">
      <c r="A36" t="s">
        <v>67</v>
      </c>
      <c r="B36" t="s">
        <v>9</v>
      </c>
      <c r="C36" t="s">
        <v>12</v>
      </c>
      <c r="D36" t="s">
        <v>44</v>
      </c>
      <c r="E36">
        <v>55680</v>
      </c>
      <c r="F36">
        <v>5.42</v>
      </c>
      <c r="G36">
        <v>3.16</v>
      </c>
      <c r="H36" t="s">
        <v>46</v>
      </c>
      <c r="I36" t="s">
        <v>46</v>
      </c>
      <c r="J36">
        <v>36.89</v>
      </c>
      <c r="K36" t="s">
        <v>59</v>
      </c>
      <c r="L36">
        <v>2</v>
      </c>
      <c r="M36">
        <v>82</v>
      </c>
      <c r="N36" t="s">
        <v>46</v>
      </c>
      <c r="O36" t="s">
        <v>46</v>
      </c>
      <c r="P36" t="s">
        <v>46</v>
      </c>
    </row>
    <row r="37" spans="1:16" x14ac:dyDescent="0.3">
      <c r="A37" t="s">
        <v>68</v>
      </c>
      <c r="B37" t="s">
        <v>8</v>
      </c>
      <c r="C37" t="s">
        <v>13</v>
      </c>
      <c r="D37" t="s">
        <v>51</v>
      </c>
      <c r="E37">
        <v>18449</v>
      </c>
      <c r="F37">
        <v>8.58</v>
      </c>
      <c r="G37">
        <v>4.24</v>
      </c>
      <c r="H37" t="s">
        <v>46</v>
      </c>
      <c r="I37" t="s">
        <v>45</v>
      </c>
      <c r="L37">
        <v>1</v>
      </c>
      <c r="M37">
        <v>85</v>
      </c>
      <c r="N37" t="s">
        <v>46</v>
      </c>
      <c r="O37" t="s">
        <v>46</v>
      </c>
      <c r="P37" t="s">
        <v>45</v>
      </c>
    </row>
    <row r="38" spans="1:16" x14ac:dyDescent="0.3">
      <c r="A38" t="s">
        <v>53</v>
      </c>
      <c r="B38" t="s">
        <v>7</v>
      </c>
      <c r="C38" t="s">
        <v>14</v>
      </c>
      <c r="D38" t="s">
        <v>57</v>
      </c>
      <c r="E38">
        <v>79103</v>
      </c>
      <c r="F38">
        <v>13.04</v>
      </c>
      <c r="G38">
        <v>3.73</v>
      </c>
      <c r="H38" t="s">
        <v>45</v>
      </c>
      <c r="I38" t="s">
        <v>46</v>
      </c>
      <c r="J38">
        <v>3.97</v>
      </c>
      <c r="K38" t="s">
        <v>49</v>
      </c>
      <c r="L38">
        <v>2</v>
      </c>
      <c r="M38">
        <v>100</v>
      </c>
      <c r="N38" t="s">
        <v>46</v>
      </c>
      <c r="O38" t="s">
        <v>45</v>
      </c>
      <c r="P38" t="s">
        <v>45</v>
      </c>
    </row>
    <row r="39" spans="1:16" x14ac:dyDescent="0.3">
      <c r="A39" t="s">
        <v>64</v>
      </c>
      <c r="B39" t="s">
        <v>7</v>
      </c>
      <c r="C39" t="s">
        <v>12</v>
      </c>
      <c r="D39" t="s">
        <v>51</v>
      </c>
      <c r="E39">
        <v>42374</v>
      </c>
      <c r="F39">
        <v>4.79</v>
      </c>
      <c r="G39">
        <v>2.0699999999999998</v>
      </c>
      <c r="H39" t="s">
        <v>45</v>
      </c>
      <c r="I39" t="s">
        <v>46</v>
      </c>
      <c r="J39">
        <v>43.24</v>
      </c>
      <c r="K39" t="s">
        <v>59</v>
      </c>
      <c r="L39">
        <v>5</v>
      </c>
      <c r="M39">
        <v>81</v>
      </c>
      <c r="N39" t="s">
        <v>45</v>
      </c>
      <c r="O39" t="s">
        <v>46</v>
      </c>
      <c r="P39" t="s">
        <v>46</v>
      </c>
    </row>
    <row r="40" spans="1:16" x14ac:dyDescent="0.3">
      <c r="A40" t="s">
        <v>43</v>
      </c>
      <c r="B40" t="s">
        <v>5</v>
      </c>
      <c r="C40" t="s">
        <v>15</v>
      </c>
      <c r="D40" t="s">
        <v>48</v>
      </c>
      <c r="E40">
        <v>87897</v>
      </c>
      <c r="F40">
        <v>10.43</v>
      </c>
      <c r="G40">
        <v>3.22</v>
      </c>
      <c r="H40" t="s">
        <v>45</v>
      </c>
      <c r="I40" t="s">
        <v>46</v>
      </c>
      <c r="J40">
        <v>20.8</v>
      </c>
      <c r="K40" t="s">
        <v>59</v>
      </c>
      <c r="L40">
        <v>3</v>
      </c>
      <c r="M40">
        <v>72</v>
      </c>
      <c r="N40" t="s">
        <v>46</v>
      </c>
      <c r="O40" t="s">
        <v>45</v>
      </c>
      <c r="P40" t="s">
        <v>45</v>
      </c>
    </row>
    <row r="41" spans="1:16" x14ac:dyDescent="0.3">
      <c r="A41" t="s">
        <v>52</v>
      </c>
      <c r="B41" t="s">
        <v>6</v>
      </c>
      <c r="C41" t="s">
        <v>14</v>
      </c>
      <c r="D41" t="s">
        <v>57</v>
      </c>
      <c r="E41">
        <v>93472</v>
      </c>
      <c r="F41">
        <v>11.24</v>
      </c>
      <c r="G41">
        <v>4.2</v>
      </c>
      <c r="H41" t="s">
        <v>45</v>
      </c>
      <c r="I41" t="s">
        <v>46</v>
      </c>
      <c r="J41">
        <v>47.1</v>
      </c>
      <c r="K41" t="s">
        <v>59</v>
      </c>
      <c r="L41">
        <v>2</v>
      </c>
      <c r="M41">
        <v>70</v>
      </c>
      <c r="N41" t="s">
        <v>46</v>
      </c>
      <c r="O41" t="s">
        <v>45</v>
      </c>
      <c r="P41" t="s">
        <v>46</v>
      </c>
    </row>
    <row r="42" spans="1:16" x14ac:dyDescent="0.3">
      <c r="A42" t="s">
        <v>52</v>
      </c>
      <c r="B42" t="s">
        <v>8</v>
      </c>
      <c r="C42" t="s">
        <v>14</v>
      </c>
      <c r="D42" t="s">
        <v>51</v>
      </c>
      <c r="E42">
        <v>68293</v>
      </c>
      <c r="F42">
        <v>13.49</v>
      </c>
      <c r="G42">
        <v>5.32</v>
      </c>
      <c r="H42" t="s">
        <v>46</v>
      </c>
      <c r="I42" t="s">
        <v>45</v>
      </c>
      <c r="L42">
        <v>4</v>
      </c>
      <c r="M42">
        <v>86</v>
      </c>
      <c r="N42" t="s">
        <v>46</v>
      </c>
      <c r="O42" t="s">
        <v>45</v>
      </c>
      <c r="P42" t="s">
        <v>46</v>
      </c>
    </row>
    <row r="43" spans="1:16" x14ac:dyDescent="0.3">
      <c r="A43" t="s">
        <v>69</v>
      </c>
      <c r="B43" t="s">
        <v>7</v>
      </c>
      <c r="C43" t="s">
        <v>13</v>
      </c>
      <c r="D43" t="s">
        <v>62</v>
      </c>
      <c r="E43">
        <v>78647</v>
      </c>
      <c r="F43">
        <v>7.92</v>
      </c>
      <c r="G43">
        <v>1.83</v>
      </c>
      <c r="H43" t="s">
        <v>46</v>
      </c>
      <c r="I43" t="s">
        <v>45</v>
      </c>
      <c r="L43">
        <v>1</v>
      </c>
      <c r="M43">
        <v>88</v>
      </c>
      <c r="N43" t="s">
        <v>45</v>
      </c>
      <c r="O43" t="s">
        <v>46</v>
      </c>
      <c r="P43" t="s">
        <v>46</v>
      </c>
    </row>
    <row r="44" spans="1:16" x14ac:dyDescent="0.3">
      <c r="A44" t="s">
        <v>63</v>
      </c>
      <c r="B44" t="s">
        <v>8</v>
      </c>
      <c r="C44" t="s">
        <v>12</v>
      </c>
      <c r="D44" t="s">
        <v>44</v>
      </c>
      <c r="E44">
        <v>99946</v>
      </c>
      <c r="F44">
        <v>10.119999999999999</v>
      </c>
      <c r="G44">
        <v>2.2999999999999998</v>
      </c>
      <c r="H44" t="s">
        <v>45</v>
      </c>
      <c r="I44" t="s">
        <v>46</v>
      </c>
      <c r="J44">
        <v>33.04</v>
      </c>
      <c r="K44" t="s">
        <v>49</v>
      </c>
      <c r="L44">
        <v>4</v>
      </c>
      <c r="M44">
        <v>77</v>
      </c>
      <c r="N44" t="s">
        <v>46</v>
      </c>
      <c r="O44" t="s">
        <v>45</v>
      </c>
      <c r="P44" t="s">
        <v>46</v>
      </c>
    </row>
    <row r="45" spans="1:16" x14ac:dyDescent="0.3">
      <c r="A45" t="s">
        <v>70</v>
      </c>
      <c r="B45" t="s">
        <v>7</v>
      </c>
      <c r="C45" t="s">
        <v>15</v>
      </c>
      <c r="D45" t="s">
        <v>51</v>
      </c>
      <c r="E45">
        <v>46914</v>
      </c>
      <c r="F45">
        <v>11.22</v>
      </c>
      <c r="G45">
        <v>2.15</v>
      </c>
      <c r="H45" t="s">
        <v>45</v>
      </c>
      <c r="I45" t="s">
        <v>45</v>
      </c>
      <c r="L45">
        <v>2</v>
      </c>
      <c r="M45">
        <v>79</v>
      </c>
      <c r="N45" t="s">
        <v>46</v>
      </c>
      <c r="O45" t="s">
        <v>45</v>
      </c>
      <c r="P45" t="s">
        <v>45</v>
      </c>
    </row>
    <row r="46" spans="1:16" x14ac:dyDescent="0.3">
      <c r="A46" t="s">
        <v>55</v>
      </c>
      <c r="B46" t="s">
        <v>6</v>
      </c>
      <c r="C46" t="s">
        <v>14</v>
      </c>
      <c r="D46" t="s">
        <v>57</v>
      </c>
      <c r="E46">
        <v>54159</v>
      </c>
      <c r="F46">
        <v>14.12</v>
      </c>
      <c r="G46">
        <v>2.83</v>
      </c>
      <c r="H46" t="s">
        <v>45</v>
      </c>
      <c r="I46" t="s">
        <v>46</v>
      </c>
      <c r="J46">
        <v>4.6100000000000003</v>
      </c>
      <c r="K46" t="s">
        <v>59</v>
      </c>
      <c r="L46">
        <v>3</v>
      </c>
      <c r="M46">
        <v>79</v>
      </c>
      <c r="N46" t="s">
        <v>46</v>
      </c>
      <c r="O46" t="s">
        <v>45</v>
      </c>
      <c r="P46" t="s">
        <v>46</v>
      </c>
    </row>
    <row r="47" spans="1:16" x14ac:dyDescent="0.3">
      <c r="A47" t="s">
        <v>64</v>
      </c>
      <c r="B47" t="s">
        <v>9</v>
      </c>
      <c r="C47" t="s">
        <v>14</v>
      </c>
      <c r="D47" t="s">
        <v>62</v>
      </c>
      <c r="E47">
        <v>96747</v>
      </c>
      <c r="F47">
        <v>3.39</v>
      </c>
      <c r="G47">
        <v>0.52</v>
      </c>
      <c r="H47" t="s">
        <v>45</v>
      </c>
      <c r="I47" t="s">
        <v>45</v>
      </c>
      <c r="L47">
        <v>1</v>
      </c>
      <c r="M47">
        <v>82</v>
      </c>
      <c r="N47" t="s">
        <v>45</v>
      </c>
      <c r="O47" t="s">
        <v>45</v>
      </c>
      <c r="P47" t="s">
        <v>45</v>
      </c>
    </row>
    <row r="48" spans="1:16" x14ac:dyDescent="0.3">
      <c r="A48" t="s">
        <v>65</v>
      </c>
      <c r="B48" t="s">
        <v>9</v>
      </c>
      <c r="C48" t="s">
        <v>14</v>
      </c>
      <c r="D48" t="s">
        <v>51</v>
      </c>
      <c r="E48">
        <v>54312</v>
      </c>
      <c r="F48">
        <v>11.99</v>
      </c>
      <c r="G48">
        <v>6.98</v>
      </c>
      <c r="H48" t="s">
        <v>46</v>
      </c>
      <c r="I48" t="s">
        <v>46</v>
      </c>
      <c r="J48">
        <v>2.23</v>
      </c>
      <c r="K48" t="s">
        <v>49</v>
      </c>
      <c r="L48">
        <v>3</v>
      </c>
      <c r="M48">
        <v>97</v>
      </c>
      <c r="N48" t="s">
        <v>45</v>
      </c>
      <c r="O48" t="s">
        <v>46</v>
      </c>
      <c r="P48" t="s">
        <v>45</v>
      </c>
    </row>
    <row r="49" spans="1:16" x14ac:dyDescent="0.3">
      <c r="A49" t="s">
        <v>65</v>
      </c>
      <c r="B49" t="s">
        <v>7</v>
      </c>
      <c r="C49" t="s">
        <v>15</v>
      </c>
      <c r="D49" t="s">
        <v>57</v>
      </c>
      <c r="E49">
        <v>37625</v>
      </c>
      <c r="F49">
        <v>14.67</v>
      </c>
      <c r="G49">
        <v>4.8099999999999996</v>
      </c>
      <c r="H49" t="s">
        <v>45</v>
      </c>
      <c r="I49" t="s">
        <v>45</v>
      </c>
      <c r="L49">
        <v>4</v>
      </c>
      <c r="M49">
        <v>73</v>
      </c>
      <c r="N49" t="s">
        <v>45</v>
      </c>
      <c r="O49" t="s">
        <v>45</v>
      </c>
      <c r="P49" t="s">
        <v>45</v>
      </c>
    </row>
    <row r="50" spans="1:16" x14ac:dyDescent="0.3">
      <c r="A50" t="s">
        <v>71</v>
      </c>
      <c r="B50" t="s">
        <v>7</v>
      </c>
      <c r="C50" t="s">
        <v>15</v>
      </c>
      <c r="D50" t="s">
        <v>62</v>
      </c>
      <c r="E50">
        <v>17184</v>
      </c>
      <c r="F50">
        <v>4.66</v>
      </c>
      <c r="G50">
        <v>6.47</v>
      </c>
      <c r="H50" t="s">
        <v>45</v>
      </c>
      <c r="I50" t="s">
        <v>45</v>
      </c>
      <c r="L50">
        <v>1</v>
      </c>
      <c r="M50">
        <v>84</v>
      </c>
      <c r="N50" t="s">
        <v>45</v>
      </c>
      <c r="O50" t="s">
        <v>46</v>
      </c>
      <c r="P50" t="s">
        <v>46</v>
      </c>
    </row>
    <row r="51" spans="1:16" x14ac:dyDescent="0.3">
      <c r="A51" t="s">
        <v>52</v>
      </c>
      <c r="B51" t="s">
        <v>6</v>
      </c>
      <c r="C51" t="s">
        <v>15</v>
      </c>
      <c r="D51" t="s">
        <v>62</v>
      </c>
      <c r="E51">
        <v>93560</v>
      </c>
      <c r="F51">
        <v>14.73</v>
      </c>
      <c r="G51">
        <v>3.54</v>
      </c>
      <c r="H51" t="s">
        <v>45</v>
      </c>
      <c r="I51" t="s">
        <v>45</v>
      </c>
      <c r="L51">
        <v>5</v>
      </c>
      <c r="M51">
        <v>85</v>
      </c>
      <c r="N51" t="s">
        <v>45</v>
      </c>
      <c r="O51" t="s">
        <v>46</v>
      </c>
      <c r="P51" t="s">
        <v>45</v>
      </c>
    </row>
    <row r="52" spans="1:16" x14ac:dyDescent="0.3">
      <c r="A52" t="s">
        <v>72</v>
      </c>
      <c r="B52" t="s">
        <v>9</v>
      </c>
      <c r="C52" t="s">
        <v>12</v>
      </c>
      <c r="D52" t="s">
        <v>57</v>
      </c>
      <c r="E52">
        <v>66128</v>
      </c>
      <c r="F52">
        <v>10.26</v>
      </c>
      <c r="G52">
        <v>7.03</v>
      </c>
      <c r="H52" t="s">
        <v>45</v>
      </c>
      <c r="I52" t="s">
        <v>45</v>
      </c>
      <c r="L52">
        <v>3</v>
      </c>
      <c r="M52">
        <v>99</v>
      </c>
      <c r="N52" t="s">
        <v>46</v>
      </c>
      <c r="O52" t="s">
        <v>45</v>
      </c>
      <c r="P52" t="s">
        <v>46</v>
      </c>
    </row>
    <row r="53" spans="1:16" x14ac:dyDescent="0.3">
      <c r="A53" t="s">
        <v>73</v>
      </c>
      <c r="B53" t="s">
        <v>6</v>
      </c>
      <c r="C53" t="s">
        <v>12</v>
      </c>
      <c r="D53" t="s">
        <v>48</v>
      </c>
      <c r="E53">
        <v>32843</v>
      </c>
      <c r="F53">
        <v>3.27</v>
      </c>
      <c r="G53">
        <v>4.91</v>
      </c>
      <c r="H53" t="s">
        <v>45</v>
      </c>
      <c r="I53" t="s">
        <v>46</v>
      </c>
      <c r="J53">
        <v>43.94</v>
      </c>
      <c r="K53" t="s">
        <v>49</v>
      </c>
      <c r="L53">
        <v>3</v>
      </c>
      <c r="M53">
        <v>78</v>
      </c>
      <c r="N53" t="s">
        <v>46</v>
      </c>
      <c r="O53" t="s">
        <v>46</v>
      </c>
      <c r="P53" t="s">
        <v>46</v>
      </c>
    </row>
    <row r="54" spans="1:16" x14ac:dyDescent="0.3">
      <c r="A54" t="s">
        <v>74</v>
      </c>
      <c r="B54" t="s">
        <v>8</v>
      </c>
      <c r="C54" t="s">
        <v>12</v>
      </c>
      <c r="D54" t="s">
        <v>48</v>
      </c>
      <c r="E54">
        <v>57870</v>
      </c>
      <c r="F54">
        <v>10.72</v>
      </c>
      <c r="G54">
        <v>5.85</v>
      </c>
      <c r="H54" t="s">
        <v>45</v>
      </c>
      <c r="I54" t="s">
        <v>45</v>
      </c>
      <c r="L54">
        <v>2</v>
      </c>
      <c r="M54">
        <v>86</v>
      </c>
      <c r="N54" t="s">
        <v>46</v>
      </c>
      <c r="O54" t="s">
        <v>45</v>
      </c>
      <c r="P54" t="s">
        <v>45</v>
      </c>
    </row>
    <row r="55" spans="1:16" x14ac:dyDescent="0.3">
      <c r="A55" t="s">
        <v>75</v>
      </c>
      <c r="B55" t="s">
        <v>7</v>
      </c>
      <c r="C55" t="s">
        <v>13</v>
      </c>
      <c r="D55" t="s">
        <v>48</v>
      </c>
      <c r="E55">
        <v>96176</v>
      </c>
      <c r="F55">
        <v>6.46</v>
      </c>
      <c r="G55">
        <v>7.59</v>
      </c>
      <c r="H55" t="s">
        <v>46</v>
      </c>
      <c r="I55" t="s">
        <v>46</v>
      </c>
      <c r="J55">
        <v>34.47</v>
      </c>
      <c r="K55" t="s">
        <v>49</v>
      </c>
      <c r="L55">
        <v>5</v>
      </c>
      <c r="M55">
        <v>77</v>
      </c>
      <c r="N55" t="s">
        <v>45</v>
      </c>
      <c r="O55" t="s">
        <v>45</v>
      </c>
      <c r="P55" t="s">
        <v>45</v>
      </c>
    </row>
    <row r="56" spans="1:16" x14ac:dyDescent="0.3">
      <c r="A56" t="s">
        <v>72</v>
      </c>
      <c r="B56" t="s">
        <v>6</v>
      </c>
      <c r="C56" t="s">
        <v>14</v>
      </c>
      <c r="D56" t="s">
        <v>51</v>
      </c>
      <c r="E56">
        <v>38995</v>
      </c>
      <c r="F56">
        <v>3.08</v>
      </c>
      <c r="G56">
        <v>6.79</v>
      </c>
      <c r="H56" t="s">
        <v>46</v>
      </c>
      <c r="I56" t="s">
        <v>45</v>
      </c>
      <c r="L56">
        <v>5</v>
      </c>
      <c r="M56">
        <v>79</v>
      </c>
      <c r="N56" t="s">
        <v>45</v>
      </c>
      <c r="O56" t="s">
        <v>46</v>
      </c>
      <c r="P56" t="s">
        <v>45</v>
      </c>
    </row>
    <row r="57" spans="1:16" x14ac:dyDescent="0.3">
      <c r="A57" t="s">
        <v>55</v>
      </c>
      <c r="B57" t="s">
        <v>7</v>
      </c>
      <c r="C57" t="s">
        <v>15</v>
      </c>
      <c r="D57" t="s">
        <v>48</v>
      </c>
      <c r="E57">
        <v>54002</v>
      </c>
      <c r="F57">
        <v>14.42</v>
      </c>
      <c r="G57">
        <v>5.49</v>
      </c>
      <c r="H57" t="s">
        <v>46</v>
      </c>
      <c r="I57" t="s">
        <v>46</v>
      </c>
      <c r="J57">
        <v>20.55</v>
      </c>
      <c r="K57" t="s">
        <v>49</v>
      </c>
      <c r="L57">
        <v>1</v>
      </c>
      <c r="M57">
        <v>75</v>
      </c>
      <c r="N57" t="s">
        <v>46</v>
      </c>
      <c r="O57" t="s">
        <v>45</v>
      </c>
      <c r="P57" t="s">
        <v>46</v>
      </c>
    </row>
    <row r="58" spans="1:16" x14ac:dyDescent="0.3">
      <c r="A58" t="s">
        <v>76</v>
      </c>
      <c r="B58" t="s">
        <v>5</v>
      </c>
      <c r="C58" t="s">
        <v>13</v>
      </c>
      <c r="D58" t="s">
        <v>48</v>
      </c>
      <c r="E58">
        <v>20787</v>
      </c>
      <c r="F58">
        <v>3.15</v>
      </c>
      <c r="G58">
        <v>6.99</v>
      </c>
      <c r="H58" t="s">
        <v>45</v>
      </c>
      <c r="I58" t="s">
        <v>46</v>
      </c>
      <c r="J58">
        <v>41.01</v>
      </c>
      <c r="K58" t="s">
        <v>59</v>
      </c>
      <c r="L58">
        <v>1</v>
      </c>
      <c r="M58">
        <v>85</v>
      </c>
      <c r="N58" t="s">
        <v>45</v>
      </c>
      <c r="O58" t="s">
        <v>45</v>
      </c>
      <c r="P58" t="s">
        <v>46</v>
      </c>
    </row>
    <row r="59" spans="1:16" x14ac:dyDescent="0.3">
      <c r="A59" t="s">
        <v>68</v>
      </c>
      <c r="B59" t="s">
        <v>8</v>
      </c>
      <c r="C59" t="s">
        <v>15</v>
      </c>
      <c r="D59" t="s">
        <v>44</v>
      </c>
      <c r="E59">
        <v>54291</v>
      </c>
      <c r="F59">
        <v>5.53</v>
      </c>
      <c r="G59">
        <v>3.2</v>
      </c>
      <c r="H59" t="s">
        <v>46</v>
      </c>
      <c r="I59" t="s">
        <v>45</v>
      </c>
      <c r="L59">
        <v>2</v>
      </c>
      <c r="M59">
        <v>93</v>
      </c>
      <c r="N59" t="s">
        <v>46</v>
      </c>
      <c r="O59" t="s">
        <v>45</v>
      </c>
      <c r="P59" t="s">
        <v>46</v>
      </c>
    </row>
    <row r="60" spans="1:16" x14ac:dyDescent="0.3">
      <c r="A60" t="s">
        <v>65</v>
      </c>
      <c r="B60" t="s">
        <v>7</v>
      </c>
      <c r="C60" t="s">
        <v>15</v>
      </c>
      <c r="D60" t="s">
        <v>62</v>
      </c>
      <c r="E60">
        <v>35377</v>
      </c>
      <c r="F60">
        <v>8.5399999999999991</v>
      </c>
      <c r="G60">
        <v>3.53</v>
      </c>
      <c r="H60" t="s">
        <v>45</v>
      </c>
      <c r="I60" t="s">
        <v>46</v>
      </c>
      <c r="J60">
        <v>9.5399999999999991</v>
      </c>
      <c r="K60" t="s">
        <v>49</v>
      </c>
      <c r="L60">
        <v>3</v>
      </c>
      <c r="M60">
        <v>85</v>
      </c>
      <c r="N60" t="s">
        <v>46</v>
      </c>
      <c r="O60" t="s">
        <v>45</v>
      </c>
      <c r="P60" t="s">
        <v>46</v>
      </c>
    </row>
    <row r="61" spans="1:16" x14ac:dyDescent="0.3">
      <c r="A61" t="s">
        <v>61</v>
      </c>
      <c r="B61" t="s">
        <v>9</v>
      </c>
      <c r="C61" t="s">
        <v>12</v>
      </c>
      <c r="D61" t="s">
        <v>57</v>
      </c>
      <c r="E61">
        <v>47937</v>
      </c>
      <c r="F61">
        <v>4.26</v>
      </c>
      <c r="G61">
        <v>2.39</v>
      </c>
      <c r="H61" t="s">
        <v>45</v>
      </c>
      <c r="I61" t="s">
        <v>46</v>
      </c>
      <c r="J61">
        <v>25.6</v>
      </c>
      <c r="K61" t="s">
        <v>49</v>
      </c>
      <c r="L61">
        <v>2</v>
      </c>
      <c r="M61">
        <v>97</v>
      </c>
      <c r="N61" t="s">
        <v>45</v>
      </c>
      <c r="O61" t="s">
        <v>46</v>
      </c>
      <c r="P61" t="s">
        <v>45</v>
      </c>
    </row>
    <row r="62" spans="1:16" x14ac:dyDescent="0.3">
      <c r="A62" t="s">
        <v>77</v>
      </c>
      <c r="B62" t="s">
        <v>9</v>
      </c>
      <c r="C62" t="s">
        <v>12</v>
      </c>
      <c r="D62" t="s">
        <v>62</v>
      </c>
      <c r="E62">
        <v>28390</v>
      </c>
      <c r="F62">
        <v>11.02</v>
      </c>
      <c r="G62">
        <v>3.39</v>
      </c>
      <c r="H62" t="s">
        <v>46</v>
      </c>
      <c r="I62" t="s">
        <v>46</v>
      </c>
      <c r="J62">
        <v>20.190000000000001</v>
      </c>
      <c r="K62" t="s">
        <v>49</v>
      </c>
      <c r="L62">
        <v>5</v>
      </c>
      <c r="M62">
        <v>92</v>
      </c>
      <c r="N62" t="s">
        <v>45</v>
      </c>
      <c r="O62" t="s">
        <v>46</v>
      </c>
      <c r="P62" t="s">
        <v>46</v>
      </c>
    </row>
    <row r="63" spans="1:16" x14ac:dyDescent="0.3">
      <c r="A63" t="s">
        <v>78</v>
      </c>
      <c r="B63" t="s">
        <v>6</v>
      </c>
      <c r="C63" t="s">
        <v>15</v>
      </c>
      <c r="D63" t="s">
        <v>48</v>
      </c>
      <c r="E63">
        <v>48509</v>
      </c>
      <c r="F63">
        <v>5.1100000000000003</v>
      </c>
      <c r="G63">
        <v>9.48</v>
      </c>
      <c r="H63" t="s">
        <v>46</v>
      </c>
      <c r="I63" t="s">
        <v>45</v>
      </c>
      <c r="L63">
        <v>3</v>
      </c>
      <c r="M63">
        <v>85</v>
      </c>
      <c r="N63" t="s">
        <v>45</v>
      </c>
      <c r="O63" t="s">
        <v>45</v>
      </c>
      <c r="P63" t="s">
        <v>45</v>
      </c>
    </row>
    <row r="64" spans="1:16" x14ac:dyDescent="0.3">
      <c r="A64" t="s">
        <v>79</v>
      </c>
      <c r="B64" t="s">
        <v>9</v>
      </c>
      <c r="C64" t="s">
        <v>12</v>
      </c>
      <c r="D64" t="s">
        <v>57</v>
      </c>
      <c r="E64">
        <v>42375</v>
      </c>
      <c r="F64">
        <v>4.53</v>
      </c>
      <c r="G64">
        <v>3.35</v>
      </c>
      <c r="H64" t="s">
        <v>45</v>
      </c>
      <c r="I64" t="s">
        <v>46</v>
      </c>
      <c r="J64">
        <v>12.63</v>
      </c>
      <c r="K64" t="s">
        <v>59</v>
      </c>
      <c r="L64">
        <v>3</v>
      </c>
      <c r="M64">
        <v>91</v>
      </c>
      <c r="N64" t="s">
        <v>46</v>
      </c>
      <c r="O64" t="s">
        <v>46</v>
      </c>
      <c r="P64" t="s">
        <v>45</v>
      </c>
    </row>
    <row r="65" spans="1:16" x14ac:dyDescent="0.3">
      <c r="A65" t="s">
        <v>80</v>
      </c>
      <c r="B65" t="s">
        <v>5</v>
      </c>
      <c r="C65" t="s">
        <v>13</v>
      </c>
      <c r="D65" t="s">
        <v>62</v>
      </c>
      <c r="E65">
        <v>80070</v>
      </c>
      <c r="F65">
        <v>6.18</v>
      </c>
      <c r="G65">
        <v>5.59</v>
      </c>
      <c r="H65" t="s">
        <v>46</v>
      </c>
      <c r="I65" t="s">
        <v>45</v>
      </c>
      <c r="L65">
        <v>3</v>
      </c>
      <c r="M65">
        <v>70</v>
      </c>
      <c r="N65" t="s">
        <v>45</v>
      </c>
      <c r="O65" t="s">
        <v>46</v>
      </c>
      <c r="P65" t="s">
        <v>45</v>
      </c>
    </row>
    <row r="66" spans="1:16" x14ac:dyDescent="0.3">
      <c r="A66" t="s">
        <v>79</v>
      </c>
      <c r="B66" t="s">
        <v>7</v>
      </c>
      <c r="C66" t="s">
        <v>15</v>
      </c>
      <c r="D66" t="s">
        <v>57</v>
      </c>
      <c r="E66">
        <v>82057</v>
      </c>
      <c r="F66">
        <v>10.25</v>
      </c>
      <c r="G66">
        <v>9.49</v>
      </c>
      <c r="H66" t="s">
        <v>46</v>
      </c>
      <c r="I66" t="s">
        <v>46</v>
      </c>
      <c r="J66">
        <v>45.17</v>
      </c>
      <c r="K66" t="s">
        <v>49</v>
      </c>
      <c r="L66">
        <v>5</v>
      </c>
      <c r="M66">
        <v>94</v>
      </c>
      <c r="N66" t="s">
        <v>46</v>
      </c>
      <c r="O66" t="s">
        <v>45</v>
      </c>
      <c r="P66" t="s">
        <v>46</v>
      </c>
    </row>
    <row r="67" spans="1:16" x14ac:dyDescent="0.3">
      <c r="A67" t="s">
        <v>81</v>
      </c>
      <c r="B67" t="s">
        <v>7</v>
      </c>
      <c r="C67" t="s">
        <v>14</v>
      </c>
      <c r="D67" t="s">
        <v>48</v>
      </c>
      <c r="E67">
        <v>56879</v>
      </c>
      <c r="F67">
        <v>3.48</v>
      </c>
      <c r="G67">
        <v>3.82</v>
      </c>
      <c r="H67" t="s">
        <v>45</v>
      </c>
      <c r="I67" t="s">
        <v>46</v>
      </c>
      <c r="J67">
        <v>15</v>
      </c>
      <c r="K67" t="s">
        <v>49</v>
      </c>
      <c r="L67">
        <v>5</v>
      </c>
      <c r="M67">
        <v>100</v>
      </c>
      <c r="N67" t="s">
        <v>46</v>
      </c>
      <c r="O67" t="s">
        <v>45</v>
      </c>
      <c r="P67" t="s">
        <v>45</v>
      </c>
    </row>
    <row r="68" spans="1:16" x14ac:dyDescent="0.3">
      <c r="A68" t="s">
        <v>82</v>
      </c>
      <c r="B68" t="s">
        <v>7</v>
      </c>
      <c r="C68" t="s">
        <v>14</v>
      </c>
      <c r="D68" t="s">
        <v>51</v>
      </c>
      <c r="E68">
        <v>67377</v>
      </c>
      <c r="F68">
        <v>7.53</v>
      </c>
      <c r="G68">
        <v>8.5</v>
      </c>
      <c r="H68" t="s">
        <v>45</v>
      </c>
      <c r="I68" t="s">
        <v>45</v>
      </c>
      <c r="L68">
        <v>3</v>
      </c>
      <c r="M68">
        <v>91</v>
      </c>
      <c r="N68" t="s">
        <v>46</v>
      </c>
      <c r="O68" t="s">
        <v>46</v>
      </c>
      <c r="P68" t="s">
        <v>46</v>
      </c>
    </row>
    <row r="69" spans="1:16" x14ac:dyDescent="0.3">
      <c r="A69" t="s">
        <v>83</v>
      </c>
      <c r="B69" t="s">
        <v>6</v>
      </c>
      <c r="C69" t="s">
        <v>14</v>
      </c>
      <c r="D69" t="s">
        <v>57</v>
      </c>
      <c r="E69">
        <v>31454</v>
      </c>
      <c r="F69">
        <v>5.04</v>
      </c>
      <c r="G69">
        <v>6.99</v>
      </c>
      <c r="H69" t="s">
        <v>45</v>
      </c>
      <c r="I69" t="s">
        <v>45</v>
      </c>
      <c r="L69">
        <v>1</v>
      </c>
      <c r="M69">
        <v>89</v>
      </c>
      <c r="N69" t="s">
        <v>45</v>
      </c>
      <c r="O69" t="s">
        <v>45</v>
      </c>
      <c r="P69" t="s">
        <v>45</v>
      </c>
    </row>
    <row r="70" spans="1:16" x14ac:dyDescent="0.3">
      <c r="A70" t="s">
        <v>80</v>
      </c>
      <c r="B70" t="s">
        <v>5</v>
      </c>
      <c r="C70" t="s">
        <v>12</v>
      </c>
      <c r="D70" t="s">
        <v>51</v>
      </c>
      <c r="E70">
        <v>79047</v>
      </c>
      <c r="F70">
        <v>8.0399999999999991</v>
      </c>
      <c r="G70">
        <v>2.16</v>
      </c>
      <c r="H70" t="s">
        <v>45</v>
      </c>
      <c r="I70" t="s">
        <v>46</v>
      </c>
      <c r="J70">
        <v>44.01</v>
      </c>
      <c r="K70" t="s">
        <v>59</v>
      </c>
      <c r="L70">
        <v>1</v>
      </c>
      <c r="M70">
        <v>74</v>
      </c>
      <c r="N70" t="s">
        <v>46</v>
      </c>
      <c r="O70" t="s">
        <v>45</v>
      </c>
      <c r="P70" t="s">
        <v>45</v>
      </c>
    </row>
    <row r="71" spans="1:16" x14ac:dyDescent="0.3">
      <c r="A71" t="s">
        <v>84</v>
      </c>
      <c r="B71" t="s">
        <v>7</v>
      </c>
      <c r="C71" t="s">
        <v>14</v>
      </c>
      <c r="D71" t="s">
        <v>51</v>
      </c>
      <c r="E71">
        <v>27242</v>
      </c>
      <c r="F71">
        <v>3.16</v>
      </c>
      <c r="G71">
        <v>7.55</v>
      </c>
      <c r="H71" t="s">
        <v>45</v>
      </c>
      <c r="I71" t="s">
        <v>45</v>
      </c>
      <c r="L71">
        <v>2</v>
      </c>
      <c r="M71">
        <v>83</v>
      </c>
      <c r="N71" t="s">
        <v>45</v>
      </c>
      <c r="O71" t="s">
        <v>45</v>
      </c>
      <c r="P71" t="s">
        <v>46</v>
      </c>
    </row>
    <row r="72" spans="1:16" x14ac:dyDescent="0.3">
      <c r="A72" t="s">
        <v>43</v>
      </c>
      <c r="B72" t="s">
        <v>8</v>
      </c>
      <c r="C72" t="s">
        <v>14</v>
      </c>
      <c r="D72" t="s">
        <v>62</v>
      </c>
      <c r="E72">
        <v>49251</v>
      </c>
      <c r="F72">
        <v>12.47</v>
      </c>
      <c r="G72">
        <v>2.4</v>
      </c>
      <c r="H72" t="s">
        <v>45</v>
      </c>
      <c r="I72" t="s">
        <v>46</v>
      </c>
      <c r="J72">
        <v>20.87</v>
      </c>
      <c r="K72" t="s">
        <v>59</v>
      </c>
      <c r="L72">
        <v>2</v>
      </c>
      <c r="M72">
        <v>96</v>
      </c>
      <c r="N72" t="s">
        <v>45</v>
      </c>
      <c r="O72" t="s">
        <v>45</v>
      </c>
      <c r="P72" t="s">
        <v>45</v>
      </c>
    </row>
    <row r="73" spans="1:16" x14ac:dyDescent="0.3">
      <c r="A73" t="s">
        <v>85</v>
      </c>
      <c r="B73" t="s">
        <v>7</v>
      </c>
      <c r="C73" t="s">
        <v>15</v>
      </c>
      <c r="D73" t="s">
        <v>62</v>
      </c>
      <c r="E73">
        <v>61579</v>
      </c>
      <c r="F73">
        <v>13.64</v>
      </c>
      <c r="G73">
        <v>9.7200000000000006</v>
      </c>
      <c r="H73" t="s">
        <v>46</v>
      </c>
      <c r="I73" t="s">
        <v>46</v>
      </c>
      <c r="J73">
        <v>47.96</v>
      </c>
      <c r="K73" t="s">
        <v>49</v>
      </c>
      <c r="L73">
        <v>2</v>
      </c>
      <c r="M73">
        <v>85</v>
      </c>
      <c r="N73" t="s">
        <v>45</v>
      </c>
      <c r="O73" t="s">
        <v>45</v>
      </c>
      <c r="P73" t="s">
        <v>45</v>
      </c>
    </row>
    <row r="74" spans="1:16" x14ac:dyDescent="0.3">
      <c r="A74" t="s">
        <v>78</v>
      </c>
      <c r="B74" t="s">
        <v>9</v>
      </c>
      <c r="C74" t="s">
        <v>15</v>
      </c>
      <c r="D74" t="s">
        <v>62</v>
      </c>
      <c r="E74">
        <v>44601</v>
      </c>
      <c r="F74">
        <v>6.59</v>
      </c>
      <c r="G74">
        <v>8.56</v>
      </c>
      <c r="H74" t="s">
        <v>45</v>
      </c>
      <c r="I74" t="s">
        <v>45</v>
      </c>
      <c r="L74">
        <v>3</v>
      </c>
      <c r="M74">
        <v>80</v>
      </c>
      <c r="N74" t="s">
        <v>46</v>
      </c>
      <c r="O74" t="s">
        <v>46</v>
      </c>
      <c r="P74" t="s">
        <v>45</v>
      </c>
    </row>
    <row r="75" spans="1:16" x14ac:dyDescent="0.3">
      <c r="A75" t="s">
        <v>79</v>
      </c>
      <c r="B75" t="s">
        <v>5</v>
      </c>
      <c r="C75" t="s">
        <v>12</v>
      </c>
      <c r="D75" t="s">
        <v>48</v>
      </c>
      <c r="E75">
        <v>31899</v>
      </c>
      <c r="F75">
        <v>10.78</v>
      </c>
      <c r="G75">
        <v>3.67</v>
      </c>
      <c r="H75" t="s">
        <v>46</v>
      </c>
      <c r="I75" t="s">
        <v>46</v>
      </c>
      <c r="J75">
        <v>15.02</v>
      </c>
      <c r="K75" t="s">
        <v>59</v>
      </c>
      <c r="L75">
        <v>2</v>
      </c>
      <c r="M75">
        <v>81</v>
      </c>
      <c r="N75" t="s">
        <v>46</v>
      </c>
      <c r="O75" t="s">
        <v>45</v>
      </c>
      <c r="P75" t="s">
        <v>45</v>
      </c>
    </row>
    <row r="76" spans="1:16" x14ac:dyDescent="0.3">
      <c r="A76" t="s">
        <v>86</v>
      </c>
      <c r="B76" t="s">
        <v>9</v>
      </c>
      <c r="C76" t="s">
        <v>15</v>
      </c>
      <c r="D76" t="s">
        <v>62</v>
      </c>
      <c r="E76">
        <v>26742</v>
      </c>
      <c r="F76">
        <v>8.0399999999999991</v>
      </c>
      <c r="G76">
        <v>7.42</v>
      </c>
      <c r="H76" t="s">
        <v>45</v>
      </c>
      <c r="I76" t="s">
        <v>46</v>
      </c>
      <c r="J76">
        <v>6.59</v>
      </c>
      <c r="K76" t="s">
        <v>49</v>
      </c>
      <c r="L76">
        <v>4</v>
      </c>
      <c r="M76">
        <v>78</v>
      </c>
      <c r="N76" t="s">
        <v>45</v>
      </c>
      <c r="O76" t="s">
        <v>46</v>
      </c>
      <c r="P76" t="s">
        <v>45</v>
      </c>
    </row>
    <row r="77" spans="1:16" x14ac:dyDescent="0.3">
      <c r="A77" t="s">
        <v>86</v>
      </c>
      <c r="B77" t="s">
        <v>9</v>
      </c>
      <c r="C77" t="s">
        <v>15</v>
      </c>
      <c r="D77" t="s">
        <v>62</v>
      </c>
      <c r="E77">
        <v>77987</v>
      </c>
      <c r="F77">
        <v>10.01</v>
      </c>
      <c r="G77">
        <v>9.15</v>
      </c>
      <c r="H77" t="s">
        <v>45</v>
      </c>
      <c r="I77" t="s">
        <v>46</v>
      </c>
      <c r="J77">
        <v>15.77</v>
      </c>
      <c r="K77" t="s">
        <v>59</v>
      </c>
      <c r="L77">
        <v>3</v>
      </c>
      <c r="M77">
        <v>79</v>
      </c>
      <c r="N77" t="s">
        <v>46</v>
      </c>
      <c r="O77" t="s">
        <v>46</v>
      </c>
      <c r="P77" t="s">
        <v>45</v>
      </c>
    </row>
    <row r="78" spans="1:16" x14ac:dyDescent="0.3">
      <c r="A78" t="s">
        <v>87</v>
      </c>
      <c r="B78" t="s">
        <v>6</v>
      </c>
      <c r="C78" t="s">
        <v>14</v>
      </c>
      <c r="D78" t="s">
        <v>44</v>
      </c>
      <c r="E78">
        <v>41583</v>
      </c>
      <c r="F78">
        <v>10.69</v>
      </c>
      <c r="G78">
        <v>4.55</v>
      </c>
      <c r="H78" t="s">
        <v>46</v>
      </c>
      <c r="I78" t="s">
        <v>46</v>
      </c>
      <c r="J78">
        <v>14.99</v>
      </c>
      <c r="K78" t="s">
        <v>49</v>
      </c>
      <c r="L78">
        <v>4</v>
      </c>
      <c r="M78">
        <v>99</v>
      </c>
      <c r="N78" t="s">
        <v>46</v>
      </c>
      <c r="O78" t="s">
        <v>46</v>
      </c>
      <c r="P78" t="s">
        <v>45</v>
      </c>
    </row>
    <row r="79" spans="1:16" x14ac:dyDescent="0.3">
      <c r="A79" t="s">
        <v>85</v>
      </c>
      <c r="B79" t="s">
        <v>9</v>
      </c>
      <c r="C79" t="s">
        <v>15</v>
      </c>
      <c r="D79" t="s">
        <v>57</v>
      </c>
      <c r="E79">
        <v>20957</v>
      </c>
      <c r="F79">
        <v>14.67</v>
      </c>
      <c r="G79">
        <v>8.1300000000000008</v>
      </c>
      <c r="H79" t="s">
        <v>45</v>
      </c>
      <c r="I79" t="s">
        <v>45</v>
      </c>
      <c r="L79">
        <v>1</v>
      </c>
      <c r="M79">
        <v>96</v>
      </c>
      <c r="N79" t="s">
        <v>45</v>
      </c>
      <c r="O79" t="s">
        <v>45</v>
      </c>
      <c r="P79" t="s">
        <v>46</v>
      </c>
    </row>
    <row r="80" spans="1:16" x14ac:dyDescent="0.3">
      <c r="A80" t="s">
        <v>88</v>
      </c>
      <c r="B80" t="s">
        <v>9</v>
      </c>
      <c r="C80" t="s">
        <v>12</v>
      </c>
      <c r="D80" t="s">
        <v>44</v>
      </c>
      <c r="E80">
        <v>63890</v>
      </c>
      <c r="F80">
        <v>13.58</v>
      </c>
      <c r="G80">
        <v>3.51</v>
      </c>
      <c r="H80" t="s">
        <v>45</v>
      </c>
      <c r="I80" t="s">
        <v>46</v>
      </c>
      <c r="J80">
        <v>47.56</v>
      </c>
      <c r="K80" t="s">
        <v>49</v>
      </c>
      <c r="L80">
        <v>3</v>
      </c>
      <c r="M80">
        <v>96</v>
      </c>
      <c r="N80" t="s">
        <v>45</v>
      </c>
      <c r="O80" t="s">
        <v>46</v>
      </c>
      <c r="P80" t="s">
        <v>45</v>
      </c>
    </row>
    <row r="81" spans="1:16" x14ac:dyDescent="0.3">
      <c r="A81" t="s">
        <v>78</v>
      </c>
      <c r="B81" t="s">
        <v>6</v>
      </c>
      <c r="C81" t="s">
        <v>15</v>
      </c>
      <c r="D81" t="s">
        <v>44</v>
      </c>
      <c r="E81">
        <v>65437</v>
      </c>
      <c r="F81">
        <v>10.84</v>
      </c>
      <c r="G81">
        <v>9.68</v>
      </c>
      <c r="H81" t="s">
        <v>45</v>
      </c>
      <c r="I81" t="s">
        <v>45</v>
      </c>
      <c r="L81">
        <v>4</v>
      </c>
      <c r="M81">
        <v>72</v>
      </c>
      <c r="N81" t="s">
        <v>46</v>
      </c>
      <c r="O81" t="s">
        <v>46</v>
      </c>
      <c r="P81" t="s">
        <v>45</v>
      </c>
    </row>
    <row r="82" spans="1:16" x14ac:dyDescent="0.3">
      <c r="A82" t="s">
        <v>89</v>
      </c>
      <c r="B82" t="s">
        <v>9</v>
      </c>
      <c r="C82" t="s">
        <v>12</v>
      </c>
      <c r="D82" t="s">
        <v>51</v>
      </c>
      <c r="E82">
        <v>50954</v>
      </c>
      <c r="F82">
        <v>8.73</v>
      </c>
      <c r="G82">
        <v>6.05</v>
      </c>
      <c r="H82" t="s">
        <v>46</v>
      </c>
      <c r="I82" t="s">
        <v>45</v>
      </c>
      <c r="L82">
        <v>2</v>
      </c>
      <c r="M82">
        <v>100</v>
      </c>
      <c r="N82" t="s">
        <v>46</v>
      </c>
      <c r="O82" t="s">
        <v>46</v>
      </c>
      <c r="P82" t="s">
        <v>45</v>
      </c>
    </row>
    <row r="83" spans="1:16" x14ac:dyDescent="0.3">
      <c r="A83" t="s">
        <v>90</v>
      </c>
      <c r="B83" t="s">
        <v>5</v>
      </c>
      <c r="C83" t="s">
        <v>15</v>
      </c>
      <c r="D83" t="s">
        <v>44</v>
      </c>
      <c r="E83">
        <v>87346</v>
      </c>
      <c r="F83">
        <v>8.81</v>
      </c>
      <c r="G83">
        <v>7.61</v>
      </c>
      <c r="H83" t="s">
        <v>45</v>
      </c>
      <c r="I83" t="s">
        <v>46</v>
      </c>
      <c r="J83">
        <v>38.340000000000003</v>
      </c>
      <c r="K83" t="s">
        <v>49</v>
      </c>
      <c r="L83">
        <v>5</v>
      </c>
      <c r="M83">
        <v>76</v>
      </c>
      <c r="N83" t="s">
        <v>46</v>
      </c>
      <c r="O83" t="s">
        <v>46</v>
      </c>
      <c r="P83" t="s">
        <v>46</v>
      </c>
    </row>
    <row r="84" spans="1:16" x14ac:dyDescent="0.3">
      <c r="A84" t="s">
        <v>91</v>
      </c>
      <c r="B84" t="s">
        <v>9</v>
      </c>
      <c r="C84" t="s">
        <v>15</v>
      </c>
      <c r="D84" t="s">
        <v>51</v>
      </c>
      <c r="E84">
        <v>37620</v>
      </c>
      <c r="F84">
        <v>4.46</v>
      </c>
      <c r="G84">
        <v>8.2100000000000009</v>
      </c>
      <c r="H84" t="s">
        <v>46</v>
      </c>
      <c r="I84" t="s">
        <v>45</v>
      </c>
      <c r="L84">
        <v>5</v>
      </c>
      <c r="M84">
        <v>93</v>
      </c>
      <c r="N84" t="s">
        <v>45</v>
      </c>
      <c r="O84" t="s">
        <v>45</v>
      </c>
      <c r="P84" t="s">
        <v>46</v>
      </c>
    </row>
    <row r="85" spans="1:16" x14ac:dyDescent="0.3">
      <c r="A85" t="s">
        <v>88</v>
      </c>
      <c r="B85" t="s">
        <v>9</v>
      </c>
      <c r="C85" t="s">
        <v>15</v>
      </c>
      <c r="D85" t="s">
        <v>51</v>
      </c>
      <c r="E85">
        <v>37834</v>
      </c>
      <c r="F85">
        <v>5.33</v>
      </c>
      <c r="G85">
        <v>5.27</v>
      </c>
      <c r="H85" t="s">
        <v>45</v>
      </c>
      <c r="I85" t="s">
        <v>46</v>
      </c>
      <c r="J85">
        <v>40.08</v>
      </c>
      <c r="K85" t="s">
        <v>59</v>
      </c>
      <c r="L85">
        <v>3</v>
      </c>
      <c r="M85">
        <v>98</v>
      </c>
      <c r="N85" t="s">
        <v>45</v>
      </c>
      <c r="O85" t="s">
        <v>46</v>
      </c>
      <c r="P85" t="s">
        <v>46</v>
      </c>
    </row>
    <row r="86" spans="1:16" x14ac:dyDescent="0.3">
      <c r="A86" t="s">
        <v>89</v>
      </c>
      <c r="B86" t="s">
        <v>6</v>
      </c>
      <c r="C86" t="s">
        <v>13</v>
      </c>
      <c r="D86" t="s">
        <v>62</v>
      </c>
      <c r="E86">
        <v>39309</v>
      </c>
      <c r="F86">
        <v>14.54</v>
      </c>
      <c r="G86">
        <v>7.75</v>
      </c>
      <c r="H86" t="s">
        <v>46</v>
      </c>
      <c r="I86" t="s">
        <v>45</v>
      </c>
      <c r="L86">
        <v>2</v>
      </c>
      <c r="M86">
        <v>83</v>
      </c>
      <c r="N86" t="s">
        <v>45</v>
      </c>
      <c r="O86" t="s">
        <v>46</v>
      </c>
      <c r="P86" t="s">
        <v>46</v>
      </c>
    </row>
    <row r="87" spans="1:16" x14ac:dyDescent="0.3">
      <c r="A87" t="s">
        <v>92</v>
      </c>
      <c r="B87" t="s">
        <v>6</v>
      </c>
      <c r="C87" t="s">
        <v>12</v>
      </c>
      <c r="D87" t="s">
        <v>62</v>
      </c>
      <c r="E87">
        <v>49817</v>
      </c>
      <c r="F87">
        <v>3.35</v>
      </c>
      <c r="G87">
        <v>6.94</v>
      </c>
      <c r="H87" t="s">
        <v>46</v>
      </c>
      <c r="I87" t="s">
        <v>45</v>
      </c>
      <c r="L87">
        <v>1</v>
      </c>
      <c r="M87">
        <v>92</v>
      </c>
      <c r="N87" t="s">
        <v>46</v>
      </c>
      <c r="O87" t="s">
        <v>46</v>
      </c>
      <c r="P87" t="s">
        <v>46</v>
      </c>
    </row>
    <row r="88" spans="1:16" x14ac:dyDescent="0.3">
      <c r="A88" t="s">
        <v>93</v>
      </c>
      <c r="B88" t="s">
        <v>8</v>
      </c>
      <c r="C88" t="s">
        <v>14</v>
      </c>
      <c r="D88" t="s">
        <v>51</v>
      </c>
      <c r="E88">
        <v>76541</v>
      </c>
      <c r="F88">
        <v>8.2899999999999991</v>
      </c>
      <c r="G88">
        <v>5.44</v>
      </c>
      <c r="H88" t="s">
        <v>45</v>
      </c>
      <c r="I88" t="s">
        <v>46</v>
      </c>
      <c r="J88">
        <v>35.53</v>
      </c>
      <c r="K88" t="s">
        <v>49</v>
      </c>
      <c r="L88">
        <v>5</v>
      </c>
      <c r="M88">
        <v>94</v>
      </c>
      <c r="N88" t="s">
        <v>45</v>
      </c>
      <c r="O88" t="s">
        <v>45</v>
      </c>
      <c r="P88" t="s">
        <v>45</v>
      </c>
    </row>
    <row r="89" spans="1:16" x14ac:dyDescent="0.3">
      <c r="A89" t="s">
        <v>90</v>
      </c>
      <c r="B89" t="s">
        <v>5</v>
      </c>
      <c r="C89" t="s">
        <v>13</v>
      </c>
      <c r="D89" t="s">
        <v>44</v>
      </c>
      <c r="E89">
        <v>79530</v>
      </c>
      <c r="F89">
        <v>7.92</v>
      </c>
      <c r="G89">
        <v>4.3</v>
      </c>
      <c r="H89" t="s">
        <v>46</v>
      </c>
      <c r="I89" t="s">
        <v>45</v>
      </c>
      <c r="L89">
        <v>3</v>
      </c>
      <c r="M89">
        <v>90</v>
      </c>
      <c r="N89" t="s">
        <v>45</v>
      </c>
      <c r="O89" t="s">
        <v>45</v>
      </c>
      <c r="P89" t="s">
        <v>46</v>
      </c>
    </row>
    <row r="90" spans="1:16" x14ac:dyDescent="0.3">
      <c r="A90" t="s">
        <v>94</v>
      </c>
      <c r="B90" t="s">
        <v>8</v>
      </c>
      <c r="C90" t="s">
        <v>13</v>
      </c>
      <c r="D90" t="s">
        <v>51</v>
      </c>
      <c r="E90">
        <v>23772</v>
      </c>
      <c r="F90">
        <v>8.6300000000000008</v>
      </c>
      <c r="G90">
        <v>7.46</v>
      </c>
      <c r="H90" t="s">
        <v>46</v>
      </c>
      <c r="I90" t="s">
        <v>46</v>
      </c>
      <c r="J90">
        <v>30.21</v>
      </c>
      <c r="K90" t="s">
        <v>59</v>
      </c>
      <c r="L90">
        <v>5</v>
      </c>
      <c r="M90">
        <v>85</v>
      </c>
      <c r="N90" t="s">
        <v>45</v>
      </c>
      <c r="O90" t="s">
        <v>45</v>
      </c>
      <c r="P90" t="s">
        <v>46</v>
      </c>
    </row>
    <row r="91" spans="1:16" x14ac:dyDescent="0.3">
      <c r="A91" t="s">
        <v>92</v>
      </c>
      <c r="B91" t="s">
        <v>8</v>
      </c>
      <c r="C91" t="s">
        <v>14</v>
      </c>
      <c r="D91" t="s">
        <v>62</v>
      </c>
      <c r="E91">
        <v>97300</v>
      </c>
      <c r="F91">
        <v>10.199999999999999</v>
      </c>
      <c r="G91">
        <v>6.88</v>
      </c>
      <c r="H91" t="s">
        <v>46</v>
      </c>
      <c r="I91" t="s">
        <v>45</v>
      </c>
      <c r="L91">
        <v>3</v>
      </c>
      <c r="M91">
        <v>94</v>
      </c>
      <c r="N91" t="s">
        <v>45</v>
      </c>
      <c r="O91" t="s">
        <v>46</v>
      </c>
      <c r="P91" t="s">
        <v>46</v>
      </c>
    </row>
    <row r="92" spans="1:16" x14ac:dyDescent="0.3">
      <c r="A92" t="s">
        <v>95</v>
      </c>
      <c r="B92" t="s">
        <v>6</v>
      </c>
      <c r="C92" t="s">
        <v>14</v>
      </c>
      <c r="D92" t="s">
        <v>62</v>
      </c>
      <c r="E92">
        <v>97355</v>
      </c>
      <c r="F92">
        <v>12.18</v>
      </c>
      <c r="G92">
        <v>8.31</v>
      </c>
      <c r="H92" t="s">
        <v>46</v>
      </c>
      <c r="I92" t="s">
        <v>46</v>
      </c>
      <c r="J92">
        <v>6.76</v>
      </c>
      <c r="K92" t="s">
        <v>49</v>
      </c>
      <c r="L92">
        <v>3</v>
      </c>
      <c r="M92">
        <v>94</v>
      </c>
      <c r="N92" t="s">
        <v>46</v>
      </c>
      <c r="O92" t="s">
        <v>45</v>
      </c>
      <c r="P92" t="s">
        <v>45</v>
      </c>
    </row>
    <row r="93" spans="1:16" x14ac:dyDescent="0.3">
      <c r="A93" t="s">
        <v>95</v>
      </c>
      <c r="B93" t="s">
        <v>9</v>
      </c>
      <c r="C93" t="s">
        <v>15</v>
      </c>
      <c r="D93" t="s">
        <v>62</v>
      </c>
      <c r="E93">
        <v>26227</v>
      </c>
      <c r="F93">
        <v>6.16</v>
      </c>
      <c r="G93">
        <v>9.1999999999999993</v>
      </c>
      <c r="H93" t="s">
        <v>45</v>
      </c>
      <c r="I93" t="s">
        <v>45</v>
      </c>
      <c r="L93">
        <v>2</v>
      </c>
      <c r="M93">
        <v>94</v>
      </c>
      <c r="N93" t="s">
        <v>46</v>
      </c>
      <c r="O93" t="s">
        <v>45</v>
      </c>
      <c r="P93" t="s">
        <v>45</v>
      </c>
    </row>
    <row r="94" spans="1:16" x14ac:dyDescent="0.3">
      <c r="A94" t="s">
        <v>90</v>
      </c>
      <c r="B94" t="s">
        <v>6</v>
      </c>
      <c r="C94" t="s">
        <v>15</v>
      </c>
      <c r="D94" t="s">
        <v>57</v>
      </c>
      <c r="E94">
        <v>33507</v>
      </c>
      <c r="F94">
        <v>9.18</v>
      </c>
      <c r="G94">
        <v>3.8</v>
      </c>
      <c r="H94" t="s">
        <v>46</v>
      </c>
      <c r="I94" t="s">
        <v>45</v>
      </c>
      <c r="L94">
        <v>3</v>
      </c>
      <c r="M94">
        <v>89</v>
      </c>
      <c r="N94" t="s">
        <v>45</v>
      </c>
      <c r="O94" t="s">
        <v>46</v>
      </c>
      <c r="P94" t="s">
        <v>46</v>
      </c>
    </row>
    <row r="95" spans="1:16" x14ac:dyDescent="0.3">
      <c r="A95" t="s">
        <v>82</v>
      </c>
      <c r="B95" t="s">
        <v>7</v>
      </c>
      <c r="C95" t="s">
        <v>12</v>
      </c>
      <c r="D95" t="s">
        <v>48</v>
      </c>
      <c r="E95">
        <v>95756</v>
      </c>
      <c r="F95">
        <v>3.19</v>
      </c>
      <c r="G95">
        <v>8.24</v>
      </c>
      <c r="H95" t="s">
        <v>45</v>
      </c>
      <c r="I95" t="s">
        <v>45</v>
      </c>
      <c r="L95">
        <v>4</v>
      </c>
      <c r="M95">
        <v>75</v>
      </c>
      <c r="N95" t="s">
        <v>45</v>
      </c>
      <c r="O95" t="s">
        <v>45</v>
      </c>
      <c r="P95" t="s">
        <v>45</v>
      </c>
    </row>
    <row r="96" spans="1:16" x14ac:dyDescent="0.3">
      <c r="A96" t="s">
        <v>96</v>
      </c>
      <c r="B96" t="s">
        <v>8</v>
      </c>
      <c r="C96" t="s">
        <v>15</v>
      </c>
      <c r="D96" t="s">
        <v>51</v>
      </c>
      <c r="E96">
        <v>12799</v>
      </c>
      <c r="F96">
        <v>4.74</v>
      </c>
      <c r="G96">
        <v>8.44</v>
      </c>
      <c r="H96" t="s">
        <v>45</v>
      </c>
      <c r="I96" t="s">
        <v>46</v>
      </c>
      <c r="J96">
        <v>23.99</v>
      </c>
      <c r="K96" t="s">
        <v>49</v>
      </c>
      <c r="L96">
        <v>2</v>
      </c>
      <c r="M96">
        <v>71</v>
      </c>
      <c r="N96" t="s">
        <v>46</v>
      </c>
      <c r="O96" t="s">
        <v>45</v>
      </c>
      <c r="P96" t="s">
        <v>45</v>
      </c>
    </row>
    <row r="97" spans="1:16" x14ac:dyDescent="0.3">
      <c r="A97" t="s">
        <v>97</v>
      </c>
      <c r="B97" t="s">
        <v>6</v>
      </c>
      <c r="C97" t="s">
        <v>15</v>
      </c>
      <c r="D97" t="s">
        <v>57</v>
      </c>
      <c r="E97">
        <v>93629</v>
      </c>
      <c r="F97">
        <v>5.74</v>
      </c>
      <c r="G97">
        <v>8.6199999999999992</v>
      </c>
      <c r="H97" t="s">
        <v>45</v>
      </c>
      <c r="I97" t="s">
        <v>45</v>
      </c>
      <c r="L97">
        <v>5</v>
      </c>
      <c r="M97">
        <v>86</v>
      </c>
      <c r="N97" t="s">
        <v>46</v>
      </c>
      <c r="O97" t="s">
        <v>46</v>
      </c>
      <c r="P97" t="s">
        <v>45</v>
      </c>
    </row>
    <row r="98" spans="1:16" x14ac:dyDescent="0.3">
      <c r="A98" t="s">
        <v>82</v>
      </c>
      <c r="B98" t="s">
        <v>8</v>
      </c>
      <c r="C98" t="s">
        <v>12</v>
      </c>
      <c r="D98" t="s">
        <v>44</v>
      </c>
      <c r="E98">
        <v>62475</v>
      </c>
      <c r="F98">
        <v>14.57</v>
      </c>
      <c r="G98">
        <v>3.4</v>
      </c>
      <c r="H98" t="s">
        <v>46</v>
      </c>
      <c r="I98" t="s">
        <v>46</v>
      </c>
      <c r="J98">
        <v>11.44</v>
      </c>
      <c r="K98" t="s">
        <v>49</v>
      </c>
      <c r="L98">
        <v>4</v>
      </c>
      <c r="M98">
        <v>85</v>
      </c>
      <c r="N98" t="s">
        <v>46</v>
      </c>
      <c r="O98" t="s">
        <v>46</v>
      </c>
      <c r="P98" t="s">
        <v>45</v>
      </c>
    </row>
    <row r="99" spans="1:16" x14ac:dyDescent="0.3">
      <c r="A99" t="s">
        <v>98</v>
      </c>
      <c r="B99" t="s">
        <v>7</v>
      </c>
      <c r="C99" t="s">
        <v>12</v>
      </c>
      <c r="D99" t="s">
        <v>48</v>
      </c>
      <c r="E99">
        <v>64012</v>
      </c>
      <c r="F99">
        <v>5.73</v>
      </c>
      <c r="G99">
        <v>3.05</v>
      </c>
      <c r="H99" t="s">
        <v>46</v>
      </c>
      <c r="I99" t="s">
        <v>46</v>
      </c>
      <c r="J99">
        <v>9.66</v>
      </c>
      <c r="K99" t="s">
        <v>59</v>
      </c>
      <c r="L99">
        <v>1</v>
      </c>
      <c r="M99">
        <v>92</v>
      </c>
      <c r="N99" t="s">
        <v>46</v>
      </c>
      <c r="O99" t="s">
        <v>45</v>
      </c>
      <c r="P99" t="s">
        <v>45</v>
      </c>
    </row>
    <row r="100" spans="1:16" x14ac:dyDescent="0.3">
      <c r="A100" t="s">
        <v>87</v>
      </c>
      <c r="B100" t="s">
        <v>7</v>
      </c>
      <c r="C100" t="s">
        <v>13</v>
      </c>
      <c r="D100" t="s">
        <v>51</v>
      </c>
      <c r="E100">
        <v>52335</v>
      </c>
      <c r="F100">
        <v>4.0999999999999996</v>
      </c>
      <c r="G100">
        <v>4.66</v>
      </c>
      <c r="H100" t="s">
        <v>46</v>
      </c>
      <c r="I100" t="s">
        <v>45</v>
      </c>
      <c r="L100">
        <v>1</v>
      </c>
      <c r="M100">
        <v>90</v>
      </c>
      <c r="N100" t="s">
        <v>46</v>
      </c>
      <c r="O100" t="s">
        <v>45</v>
      </c>
      <c r="P100" t="s">
        <v>45</v>
      </c>
    </row>
    <row r="101" spans="1:16" x14ac:dyDescent="0.3">
      <c r="A101" t="s">
        <v>76</v>
      </c>
      <c r="B101" t="s">
        <v>6</v>
      </c>
      <c r="C101" t="s">
        <v>15</v>
      </c>
      <c r="D101" t="s">
        <v>51</v>
      </c>
      <c r="E101">
        <v>66458</v>
      </c>
      <c r="F101">
        <v>8.66</v>
      </c>
      <c r="G101">
        <v>2.83</v>
      </c>
      <c r="H101" t="s">
        <v>46</v>
      </c>
      <c r="I101" t="s">
        <v>46</v>
      </c>
      <c r="J101">
        <v>20.67</v>
      </c>
      <c r="K101" t="s">
        <v>59</v>
      </c>
      <c r="L101">
        <v>4</v>
      </c>
      <c r="M101">
        <v>95</v>
      </c>
      <c r="N101" t="s">
        <v>45</v>
      </c>
      <c r="O101" t="s">
        <v>46</v>
      </c>
      <c r="P101" t="s">
        <v>46</v>
      </c>
    </row>
    <row r="102" spans="1:16" x14ac:dyDescent="0.3">
      <c r="A102" t="s">
        <v>99</v>
      </c>
      <c r="B102" t="s">
        <v>5</v>
      </c>
      <c r="C102" t="s">
        <v>13</v>
      </c>
      <c r="D102" t="s">
        <v>44</v>
      </c>
      <c r="E102">
        <v>78813</v>
      </c>
      <c r="F102">
        <v>6.31</v>
      </c>
      <c r="G102">
        <v>9.56</v>
      </c>
      <c r="H102" t="s">
        <v>46</v>
      </c>
      <c r="I102" t="s">
        <v>46</v>
      </c>
      <c r="J102">
        <v>10.7</v>
      </c>
      <c r="K102" t="s">
        <v>59</v>
      </c>
      <c r="L102">
        <v>4</v>
      </c>
      <c r="M102">
        <v>93</v>
      </c>
      <c r="N102" t="s">
        <v>46</v>
      </c>
      <c r="O102" t="s">
        <v>45</v>
      </c>
      <c r="P102" t="s">
        <v>46</v>
      </c>
    </row>
    <row r="103" spans="1:16" x14ac:dyDescent="0.3">
      <c r="A103" t="s">
        <v>81</v>
      </c>
      <c r="B103" t="s">
        <v>8</v>
      </c>
      <c r="C103" t="s">
        <v>13</v>
      </c>
      <c r="D103" t="s">
        <v>51</v>
      </c>
      <c r="E103">
        <v>38503</v>
      </c>
      <c r="F103">
        <v>14</v>
      </c>
      <c r="G103">
        <v>4.51</v>
      </c>
      <c r="H103" t="s">
        <v>45</v>
      </c>
      <c r="I103" t="s">
        <v>46</v>
      </c>
      <c r="J103">
        <v>43.14</v>
      </c>
      <c r="K103" t="s">
        <v>49</v>
      </c>
      <c r="L103">
        <v>3</v>
      </c>
      <c r="M103">
        <v>93</v>
      </c>
      <c r="N103" t="s">
        <v>46</v>
      </c>
      <c r="O103" t="s">
        <v>46</v>
      </c>
      <c r="P103" t="s">
        <v>46</v>
      </c>
    </row>
    <row r="104" spans="1:16" x14ac:dyDescent="0.3">
      <c r="A104" t="s">
        <v>90</v>
      </c>
      <c r="B104" t="s">
        <v>7</v>
      </c>
      <c r="C104" t="s">
        <v>13</v>
      </c>
      <c r="D104" t="s">
        <v>44</v>
      </c>
      <c r="E104">
        <v>23886</v>
      </c>
      <c r="F104">
        <v>5.0599999999999996</v>
      </c>
      <c r="G104">
        <v>2.13</v>
      </c>
      <c r="H104" t="s">
        <v>46</v>
      </c>
      <c r="I104" t="s">
        <v>45</v>
      </c>
      <c r="L104">
        <v>3</v>
      </c>
      <c r="M104">
        <v>76</v>
      </c>
      <c r="N104" t="s">
        <v>46</v>
      </c>
      <c r="O104" t="s">
        <v>45</v>
      </c>
      <c r="P104" t="s">
        <v>45</v>
      </c>
    </row>
    <row r="105" spans="1:16" x14ac:dyDescent="0.3">
      <c r="A105" t="s">
        <v>100</v>
      </c>
      <c r="B105" t="s">
        <v>5</v>
      </c>
      <c r="C105" t="s">
        <v>13</v>
      </c>
      <c r="D105" t="s">
        <v>44</v>
      </c>
      <c r="E105">
        <v>39374</v>
      </c>
      <c r="F105">
        <v>4.21</v>
      </c>
      <c r="G105">
        <v>3.07</v>
      </c>
      <c r="H105" t="s">
        <v>45</v>
      </c>
      <c r="I105" t="s">
        <v>45</v>
      </c>
      <c r="L105">
        <v>3</v>
      </c>
      <c r="M105">
        <v>88</v>
      </c>
      <c r="N105" t="s">
        <v>45</v>
      </c>
      <c r="O105" t="s">
        <v>45</v>
      </c>
      <c r="P105" t="s">
        <v>46</v>
      </c>
    </row>
    <row r="106" spans="1:16" x14ac:dyDescent="0.3">
      <c r="A106" t="s">
        <v>91</v>
      </c>
      <c r="B106" t="s">
        <v>7</v>
      </c>
      <c r="C106" t="s">
        <v>12</v>
      </c>
      <c r="D106" t="s">
        <v>44</v>
      </c>
      <c r="E106">
        <v>86303</v>
      </c>
      <c r="F106">
        <v>9.66</v>
      </c>
      <c r="G106">
        <v>5.08</v>
      </c>
      <c r="H106" t="s">
        <v>46</v>
      </c>
      <c r="I106" t="s">
        <v>45</v>
      </c>
      <c r="L106">
        <v>5</v>
      </c>
      <c r="M106">
        <v>86</v>
      </c>
      <c r="N106" t="s">
        <v>46</v>
      </c>
      <c r="O106" t="s">
        <v>45</v>
      </c>
      <c r="P106" t="s">
        <v>46</v>
      </c>
    </row>
    <row r="107" spans="1:16" x14ac:dyDescent="0.3">
      <c r="A107" t="s">
        <v>93</v>
      </c>
      <c r="B107" t="s">
        <v>8</v>
      </c>
      <c r="C107" t="s">
        <v>15</v>
      </c>
      <c r="D107" t="s">
        <v>62</v>
      </c>
      <c r="E107">
        <v>72053</v>
      </c>
      <c r="F107">
        <v>3.56</v>
      </c>
      <c r="G107">
        <v>9.76</v>
      </c>
      <c r="H107" t="s">
        <v>45</v>
      </c>
      <c r="I107" t="s">
        <v>45</v>
      </c>
      <c r="L107">
        <v>3</v>
      </c>
      <c r="M107">
        <v>99</v>
      </c>
      <c r="N107" t="s">
        <v>46</v>
      </c>
      <c r="O107" t="s">
        <v>45</v>
      </c>
      <c r="P107" t="s">
        <v>45</v>
      </c>
    </row>
    <row r="108" spans="1:16" x14ac:dyDescent="0.3">
      <c r="A108" t="s">
        <v>79</v>
      </c>
      <c r="B108" t="s">
        <v>8</v>
      </c>
      <c r="C108" t="s">
        <v>12</v>
      </c>
      <c r="D108" t="s">
        <v>57</v>
      </c>
      <c r="E108">
        <v>93286</v>
      </c>
      <c r="F108">
        <v>11.19</v>
      </c>
      <c r="G108">
        <v>9.17</v>
      </c>
      <c r="H108" t="s">
        <v>46</v>
      </c>
      <c r="I108" t="s">
        <v>46</v>
      </c>
      <c r="J108">
        <v>8.4600000000000009</v>
      </c>
      <c r="K108" t="s">
        <v>59</v>
      </c>
      <c r="L108">
        <v>3</v>
      </c>
      <c r="M108">
        <v>95</v>
      </c>
      <c r="N108" t="s">
        <v>45</v>
      </c>
      <c r="O108" t="s">
        <v>46</v>
      </c>
      <c r="P108" t="s">
        <v>46</v>
      </c>
    </row>
    <row r="109" spans="1:16" x14ac:dyDescent="0.3">
      <c r="A109" t="s">
        <v>92</v>
      </c>
      <c r="B109" t="s">
        <v>5</v>
      </c>
      <c r="C109" t="s">
        <v>14</v>
      </c>
      <c r="D109" t="s">
        <v>44</v>
      </c>
      <c r="E109">
        <v>23547</v>
      </c>
      <c r="F109">
        <v>8.56</v>
      </c>
      <c r="G109">
        <v>5.12</v>
      </c>
      <c r="H109" t="s">
        <v>45</v>
      </c>
      <c r="I109" t="s">
        <v>45</v>
      </c>
      <c r="L109">
        <v>4</v>
      </c>
      <c r="M109">
        <v>78</v>
      </c>
      <c r="N109" t="s">
        <v>46</v>
      </c>
      <c r="O109" t="s">
        <v>45</v>
      </c>
      <c r="P109" t="s">
        <v>46</v>
      </c>
    </row>
    <row r="110" spans="1:16" x14ac:dyDescent="0.3">
      <c r="A110" t="s">
        <v>83</v>
      </c>
      <c r="B110" t="s">
        <v>8</v>
      </c>
      <c r="C110" t="s">
        <v>14</v>
      </c>
      <c r="D110" t="s">
        <v>51</v>
      </c>
      <c r="E110">
        <v>17385</v>
      </c>
      <c r="F110">
        <v>13.16</v>
      </c>
      <c r="G110">
        <v>3.81</v>
      </c>
      <c r="H110" t="s">
        <v>45</v>
      </c>
      <c r="I110" t="s">
        <v>46</v>
      </c>
      <c r="J110">
        <v>36.520000000000003</v>
      </c>
      <c r="K110" t="s">
        <v>59</v>
      </c>
      <c r="L110">
        <v>3</v>
      </c>
      <c r="M110">
        <v>92</v>
      </c>
      <c r="N110" t="s">
        <v>46</v>
      </c>
      <c r="O110" t="s">
        <v>45</v>
      </c>
      <c r="P110" t="s">
        <v>46</v>
      </c>
    </row>
    <row r="111" spans="1:16" x14ac:dyDescent="0.3">
      <c r="A111" t="s">
        <v>81</v>
      </c>
      <c r="B111" t="s">
        <v>8</v>
      </c>
      <c r="C111" t="s">
        <v>14</v>
      </c>
      <c r="D111" t="s">
        <v>62</v>
      </c>
      <c r="E111">
        <v>34055</v>
      </c>
      <c r="F111">
        <v>11.28</v>
      </c>
      <c r="G111">
        <v>9.5500000000000007</v>
      </c>
      <c r="H111" t="s">
        <v>46</v>
      </c>
      <c r="I111" t="s">
        <v>46</v>
      </c>
      <c r="J111">
        <v>35.89</v>
      </c>
      <c r="K111" t="s">
        <v>49</v>
      </c>
      <c r="L111">
        <v>3</v>
      </c>
      <c r="M111">
        <v>91</v>
      </c>
      <c r="N111" t="s">
        <v>46</v>
      </c>
      <c r="O111" t="s">
        <v>45</v>
      </c>
      <c r="P111" t="s">
        <v>46</v>
      </c>
    </row>
    <row r="112" spans="1:16" x14ac:dyDescent="0.3">
      <c r="A112" t="s">
        <v>93</v>
      </c>
      <c r="B112" t="s">
        <v>7</v>
      </c>
      <c r="C112" t="s">
        <v>14</v>
      </c>
      <c r="D112" t="s">
        <v>57</v>
      </c>
      <c r="E112">
        <v>59662</v>
      </c>
      <c r="F112">
        <v>6.29</v>
      </c>
      <c r="G112">
        <v>2.2599999999999998</v>
      </c>
      <c r="H112" t="s">
        <v>45</v>
      </c>
      <c r="I112" t="s">
        <v>46</v>
      </c>
      <c r="J112">
        <v>36.229999999999997</v>
      </c>
      <c r="K112" t="s">
        <v>49</v>
      </c>
      <c r="L112">
        <v>1</v>
      </c>
      <c r="M112">
        <v>86</v>
      </c>
      <c r="N112" t="s">
        <v>45</v>
      </c>
      <c r="O112" t="s">
        <v>45</v>
      </c>
      <c r="P112" t="s">
        <v>46</v>
      </c>
    </row>
    <row r="113" spans="1:16" x14ac:dyDescent="0.3">
      <c r="A113" t="s">
        <v>97</v>
      </c>
      <c r="B113" t="s">
        <v>8</v>
      </c>
      <c r="C113" t="s">
        <v>14</v>
      </c>
      <c r="D113" t="s">
        <v>44</v>
      </c>
      <c r="E113">
        <v>19572</v>
      </c>
      <c r="F113">
        <v>11.04</v>
      </c>
      <c r="G113">
        <v>7.24</v>
      </c>
      <c r="H113" t="s">
        <v>46</v>
      </c>
      <c r="I113" t="s">
        <v>45</v>
      </c>
      <c r="L113">
        <v>5</v>
      </c>
      <c r="M113">
        <v>93</v>
      </c>
      <c r="N113" t="s">
        <v>45</v>
      </c>
      <c r="O113" t="s">
        <v>45</v>
      </c>
      <c r="P113" t="s">
        <v>46</v>
      </c>
    </row>
    <row r="114" spans="1:16" x14ac:dyDescent="0.3">
      <c r="A114" t="s">
        <v>43</v>
      </c>
      <c r="B114" t="s">
        <v>9</v>
      </c>
      <c r="C114" t="s">
        <v>12</v>
      </c>
      <c r="D114" t="s">
        <v>48</v>
      </c>
      <c r="E114">
        <v>48852</v>
      </c>
      <c r="F114">
        <v>4.55</v>
      </c>
      <c r="G114">
        <v>5.68</v>
      </c>
      <c r="H114" t="s">
        <v>46</v>
      </c>
      <c r="I114" t="s">
        <v>45</v>
      </c>
      <c r="L114">
        <v>1</v>
      </c>
      <c r="M114">
        <v>81</v>
      </c>
      <c r="N114" t="s">
        <v>45</v>
      </c>
      <c r="O114" t="s">
        <v>45</v>
      </c>
      <c r="P114" t="s">
        <v>45</v>
      </c>
    </row>
    <row r="115" spans="1:16" x14ac:dyDescent="0.3">
      <c r="A115" t="s">
        <v>96</v>
      </c>
      <c r="B115" t="s">
        <v>8</v>
      </c>
      <c r="C115" t="s">
        <v>14</v>
      </c>
      <c r="D115" t="s">
        <v>51</v>
      </c>
      <c r="E115">
        <v>27386</v>
      </c>
      <c r="F115">
        <v>9.1</v>
      </c>
      <c r="G115">
        <v>6.66</v>
      </c>
      <c r="H115" t="s">
        <v>45</v>
      </c>
      <c r="I115" t="s">
        <v>46</v>
      </c>
      <c r="J115">
        <v>47.51</v>
      </c>
      <c r="K115" t="s">
        <v>49</v>
      </c>
      <c r="L115">
        <v>2</v>
      </c>
      <c r="M115">
        <v>95</v>
      </c>
      <c r="N115" t="s">
        <v>46</v>
      </c>
      <c r="O115" t="s">
        <v>45</v>
      </c>
      <c r="P115" t="s">
        <v>45</v>
      </c>
    </row>
    <row r="116" spans="1:16" x14ac:dyDescent="0.3">
      <c r="A116" t="s">
        <v>82</v>
      </c>
      <c r="B116" t="s">
        <v>7</v>
      </c>
      <c r="C116" t="s">
        <v>14</v>
      </c>
      <c r="D116" t="s">
        <v>51</v>
      </c>
      <c r="E116">
        <v>34192</v>
      </c>
      <c r="F116">
        <v>11.52</v>
      </c>
      <c r="G116">
        <v>8.6199999999999992</v>
      </c>
      <c r="H116" t="s">
        <v>45</v>
      </c>
      <c r="I116" t="s">
        <v>45</v>
      </c>
      <c r="L116">
        <v>5</v>
      </c>
      <c r="M116">
        <v>97</v>
      </c>
      <c r="N116" t="s">
        <v>46</v>
      </c>
      <c r="O116" t="s">
        <v>45</v>
      </c>
      <c r="P116" t="s">
        <v>45</v>
      </c>
    </row>
    <row r="117" spans="1:16" x14ac:dyDescent="0.3">
      <c r="A117" t="s">
        <v>90</v>
      </c>
      <c r="B117" t="s">
        <v>9</v>
      </c>
      <c r="C117" t="s">
        <v>14</v>
      </c>
      <c r="D117" t="s">
        <v>48</v>
      </c>
      <c r="E117">
        <v>57306</v>
      </c>
      <c r="F117">
        <v>5.56</v>
      </c>
      <c r="G117">
        <v>8.23</v>
      </c>
      <c r="H117" t="s">
        <v>45</v>
      </c>
      <c r="I117" t="s">
        <v>45</v>
      </c>
      <c r="L117">
        <v>5</v>
      </c>
      <c r="M117">
        <v>75</v>
      </c>
      <c r="N117" t="s">
        <v>46</v>
      </c>
      <c r="O117" t="s">
        <v>45</v>
      </c>
      <c r="P117" t="s">
        <v>45</v>
      </c>
    </row>
    <row r="118" spans="1:16" x14ac:dyDescent="0.3">
      <c r="A118" t="s">
        <v>82</v>
      </c>
      <c r="B118" t="s">
        <v>9</v>
      </c>
      <c r="C118" t="s">
        <v>12</v>
      </c>
      <c r="D118" t="s">
        <v>44</v>
      </c>
      <c r="E118">
        <v>77011</v>
      </c>
      <c r="F118">
        <v>10.7</v>
      </c>
      <c r="G118">
        <v>3.57</v>
      </c>
      <c r="H118" t="s">
        <v>45</v>
      </c>
      <c r="I118" t="s">
        <v>46</v>
      </c>
      <c r="J118">
        <v>9.0500000000000007</v>
      </c>
      <c r="K118" t="s">
        <v>59</v>
      </c>
      <c r="L118">
        <v>4</v>
      </c>
      <c r="M118">
        <v>81</v>
      </c>
      <c r="N118" t="s">
        <v>46</v>
      </c>
      <c r="O118" t="s">
        <v>46</v>
      </c>
      <c r="P118" t="s">
        <v>46</v>
      </c>
    </row>
    <row r="119" spans="1:16" x14ac:dyDescent="0.3">
      <c r="A119" t="s">
        <v>101</v>
      </c>
      <c r="B119" t="s">
        <v>8</v>
      </c>
      <c r="C119" t="s">
        <v>13</v>
      </c>
      <c r="D119" t="s">
        <v>44</v>
      </c>
      <c r="E119">
        <v>90593</v>
      </c>
      <c r="F119">
        <v>12.98</v>
      </c>
      <c r="G119">
        <v>2.5</v>
      </c>
      <c r="H119" t="s">
        <v>45</v>
      </c>
      <c r="I119" t="s">
        <v>45</v>
      </c>
      <c r="L119">
        <v>1</v>
      </c>
      <c r="M119">
        <v>77</v>
      </c>
      <c r="N119" t="s">
        <v>45</v>
      </c>
      <c r="O119" t="s">
        <v>45</v>
      </c>
      <c r="P119" t="s">
        <v>46</v>
      </c>
    </row>
    <row r="120" spans="1:16" x14ac:dyDescent="0.3">
      <c r="A120" t="s">
        <v>91</v>
      </c>
      <c r="B120" t="s">
        <v>6</v>
      </c>
      <c r="C120" t="s">
        <v>12</v>
      </c>
      <c r="D120" t="s">
        <v>48</v>
      </c>
      <c r="E120">
        <v>69859</v>
      </c>
      <c r="F120">
        <v>13.66</v>
      </c>
      <c r="G120">
        <v>9.0399999999999991</v>
      </c>
      <c r="H120" t="s">
        <v>46</v>
      </c>
      <c r="I120" t="s">
        <v>46</v>
      </c>
      <c r="J120">
        <v>16.45</v>
      </c>
      <c r="K120" t="s">
        <v>59</v>
      </c>
      <c r="L120">
        <v>5</v>
      </c>
      <c r="M120">
        <v>90</v>
      </c>
      <c r="N120" t="s">
        <v>45</v>
      </c>
      <c r="O120" t="s">
        <v>46</v>
      </c>
      <c r="P120" t="s">
        <v>45</v>
      </c>
    </row>
    <row r="121" spans="1:16" x14ac:dyDescent="0.3">
      <c r="A121" t="s">
        <v>92</v>
      </c>
      <c r="B121" t="s">
        <v>5</v>
      </c>
      <c r="C121" t="s">
        <v>12</v>
      </c>
      <c r="D121" t="s">
        <v>57</v>
      </c>
      <c r="E121">
        <v>97404</v>
      </c>
      <c r="F121">
        <v>3.47</v>
      </c>
      <c r="G121">
        <v>4.43</v>
      </c>
      <c r="H121" t="s">
        <v>45</v>
      </c>
      <c r="I121" t="s">
        <v>45</v>
      </c>
      <c r="L121">
        <v>2</v>
      </c>
      <c r="M121">
        <v>70</v>
      </c>
      <c r="N121" t="s">
        <v>46</v>
      </c>
      <c r="O121" t="s">
        <v>46</v>
      </c>
      <c r="P121" t="s">
        <v>45</v>
      </c>
    </row>
    <row r="122" spans="1:16" x14ac:dyDescent="0.3">
      <c r="A122" t="s">
        <v>87</v>
      </c>
      <c r="B122" t="s">
        <v>8</v>
      </c>
      <c r="C122" t="s">
        <v>13</v>
      </c>
      <c r="D122" t="s">
        <v>57</v>
      </c>
      <c r="E122">
        <v>76341</v>
      </c>
      <c r="F122">
        <v>6.78</v>
      </c>
      <c r="G122">
        <v>6.8</v>
      </c>
      <c r="H122" t="s">
        <v>45</v>
      </c>
      <c r="I122" t="s">
        <v>45</v>
      </c>
      <c r="L122">
        <v>2</v>
      </c>
      <c r="M122">
        <v>81</v>
      </c>
      <c r="N122" t="s">
        <v>45</v>
      </c>
      <c r="O122" t="s">
        <v>46</v>
      </c>
      <c r="P122" t="s">
        <v>45</v>
      </c>
    </row>
    <row r="123" spans="1:16" x14ac:dyDescent="0.3">
      <c r="A123" t="s">
        <v>85</v>
      </c>
      <c r="B123" t="s">
        <v>9</v>
      </c>
      <c r="C123" t="s">
        <v>12</v>
      </c>
      <c r="D123" t="s">
        <v>48</v>
      </c>
      <c r="E123">
        <v>86462</v>
      </c>
      <c r="F123">
        <v>11.49</v>
      </c>
      <c r="G123">
        <v>9.15</v>
      </c>
      <c r="H123" t="s">
        <v>45</v>
      </c>
      <c r="I123" t="s">
        <v>45</v>
      </c>
      <c r="L123">
        <v>1</v>
      </c>
      <c r="M123">
        <v>97</v>
      </c>
      <c r="N123" t="s">
        <v>45</v>
      </c>
      <c r="O123" t="s">
        <v>46</v>
      </c>
      <c r="P123" t="s">
        <v>45</v>
      </c>
    </row>
    <row r="124" spans="1:16" x14ac:dyDescent="0.3">
      <c r="A124" t="s">
        <v>102</v>
      </c>
      <c r="B124" t="s">
        <v>5</v>
      </c>
      <c r="C124" t="s">
        <v>14</v>
      </c>
      <c r="D124" t="s">
        <v>62</v>
      </c>
      <c r="E124">
        <v>65890</v>
      </c>
      <c r="F124">
        <v>14.98</v>
      </c>
      <c r="G124">
        <v>7.67</v>
      </c>
      <c r="H124" t="s">
        <v>46</v>
      </c>
      <c r="I124" t="s">
        <v>46</v>
      </c>
      <c r="J124">
        <v>12.45</v>
      </c>
      <c r="K124" t="s">
        <v>49</v>
      </c>
      <c r="L124">
        <v>2</v>
      </c>
      <c r="M124">
        <v>99</v>
      </c>
      <c r="N124" t="s">
        <v>45</v>
      </c>
      <c r="O124" t="s">
        <v>46</v>
      </c>
      <c r="P124" t="s">
        <v>46</v>
      </c>
    </row>
    <row r="125" spans="1:16" x14ac:dyDescent="0.3">
      <c r="A125" t="s">
        <v>103</v>
      </c>
      <c r="B125" t="s">
        <v>9</v>
      </c>
      <c r="C125" t="s">
        <v>14</v>
      </c>
      <c r="D125" t="s">
        <v>48</v>
      </c>
      <c r="E125">
        <v>76061</v>
      </c>
      <c r="F125">
        <v>12.14</v>
      </c>
      <c r="G125">
        <v>8.51</v>
      </c>
      <c r="H125" t="s">
        <v>45</v>
      </c>
      <c r="I125" t="s">
        <v>46</v>
      </c>
      <c r="J125">
        <v>11.24</v>
      </c>
      <c r="K125" t="s">
        <v>59</v>
      </c>
      <c r="L125">
        <v>1</v>
      </c>
      <c r="M125">
        <v>79</v>
      </c>
      <c r="N125" t="s">
        <v>46</v>
      </c>
      <c r="O125" t="s">
        <v>45</v>
      </c>
      <c r="P125" t="s">
        <v>46</v>
      </c>
    </row>
    <row r="126" spans="1:16" x14ac:dyDescent="0.3">
      <c r="A126" t="s">
        <v>93</v>
      </c>
      <c r="B126" t="s">
        <v>8</v>
      </c>
      <c r="C126" t="s">
        <v>12</v>
      </c>
      <c r="D126" t="s">
        <v>48</v>
      </c>
      <c r="E126">
        <v>29958</v>
      </c>
      <c r="F126">
        <v>3.95</v>
      </c>
      <c r="G126">
        <v>8.92</v>
      </c>
      <c r="H126" t="s">
        <v>46</v>
      </c>
      <c r="I126" t="s">
        <v>45</v>
      </c>
      <c r="L126">
        <v>1</v>
      </c>
      <c r="M126">
        <v>90</v>
      </c>
      <c r="N126" t="s">
        <v>45</v>
      </c>
      <c r="O126" t="s">
        <v>45</v>
      </c>
      <c r="P126" t="s">
        <v>45</v>
      </c>
    </row>
    <row r="127" spans="1:16" x14ac:dyDescent="0.3">
      <c r="A127" t="s">
        <v>87</v>
      </c>
      <c r="B127" t="s">
        <v>8</v>
      </c>
      <c r="C127" t="s">
        <v>13</v>
      </c>
      <c r="D127" t="s">
        <v>51</v>
      </c>
      <c r="E127">
        <v>44804</v>
      </c>
      <c r="F127">
        <v>5.92</v>
      </c>
      <c r="G127">
        <v>9.02</v>
      </c>
      <c r="H127" t="s">
        <v>45</v>
      </c>
      <c r="I127" t="s">
        <v>45</v>
      </c>
      <c r="L127">
        <v>1</v>
      </c>
      <c r="M127">
        <v>74</v>
      </c>
      <c r="N127" t="s">
        <v>46</v>
      </c>
      <c r="O127" t="s">
        <v>46</v>
      </c>
      <c r="P127" t="s">
        <v>46</v>
      </c>
    </row>
    <row r="128" spans="1:16" x14ac:dyDescent="0.3">
      <c r="A128" t="s">
        <v>97</v>
      </c>
      <c r="B128" t="s">
        <v>5</v>
      </c>
      <c r="C128" t="s">
        <v>14</v>
      </c>
      <c r="D128" t="s">
        <v>51</v>
      </c>
      <c r="E128">
        <v>19108</v>
      </c>
      <c r="F128">
        <v>8.65</v>
      </c>
      <c r="G128">
        <v>7</v>
      </c>
      <c r="H128" t="s">
        <v>46</v>
      </c>
      <c r="I128" t="s">
        <v>45</v>
      </c>
      <c r="L128">
        <v>1</v>
      </c>
      <c r="M128">
        <v>77</v>
      </c>
      <c r="N128" t="s">
        <v>46</v>
      </c>
      <c r="O128" t="s">
        <v>46</v>
      </c>
      <c r="P128" t="s">
        <v>45</v>
      </c>
    </row>
    <row r="129" spans="1:16" x14ac:dyDescent="0.3">
      <c r="A129" t="s">
        <v>104</v>
      </c>
      <c r="B129" t="s">
        <v>5</v>
      </c>
      <c r="C129" t="s">
        <v>12</v>
      </c>
      <c r="D129" t="s">
        <v>57</v>
      </c>
      <c r="E129">
        <v>14930</v>
      </c>
      <c r="F129">
        <v>3.28</v>
      </c>
      <c r="G129">
        <v>7.69</v>
      </c>
      <c r="H129" t="s">
        <v>46</v>
      </c>
      <c r="I129" t="s">
        <v>46</v>
      </c>
      <c r="J129">
        <v>36.299999999999997</v>
      </c>
      <c r="K129" t="s">
        <v>49</v>
      </c>
      <c r="L129">
        <v>4</v>
      </c>
      <c r="M129">
        <v>84</v>
      </c>
      <c r="N129" t="s">
        <v>46</v>
      </c>
      <c r="O129" t="s">
        <v>46</v>
      </c>
      <c r="P129" t="s">
        <v>46</v>
      </c>
    </row>
    <row r="130" spans="1:16" x14ac:dyDescent="0.3">
      <c r="A130" t="s">
        <v>94</v>
      </c>
      <c r="B130" t="s">
        <v>6</v>
      </c>
      <c r="C130" t="s">
        <v>15</v>
      </c>
      <c r="D130" t="s">
        <v>48</v>
      </c>
      <c r="E130">
        <v>65751</v>
      </c>
      <c r="F130">
        <v>13.31</v>
      </c>
      <c r="G130">
        <v>8.67</v>
      </c>
      <c r="H130" t="s">
        <v>45</v>
      </c>
      <c r="I130" t="s">
        <v>46</v>
      </c>
      <c r="J130">
        <v>29.75</v>
      </c>
      <c r="K130" t="s">
        <v>59</v>
      </c>
      <c r="L130">
        <v>1</v>
      </c>
      <c r="M130">
        <v>82</v>
      </c>
      <c r="N130" t="s">
        <v>46</v>
      </c>
      <c r="O130" t="s">
        <v>45</v>
      </c>
      <c r="P130" t="s">
        <v>45</v>
      </c>
    </row>
    <row r="131" spans="1:16" x14ac:dyDescent="0.3">
      <c r="A131" t="s">
        <v>94</v>
      </c>
      <c r="B131" t="s">
        <v>8</v>
      </c>
      <c r="C131" t="s">
        <v>13</v>
      </c>
      <c r="D131" t="s">
        <v>44</v>
      </c>
      <c r="E131">
        <v>15959</v>
      </c>
      <c r="F131">
        <v>3.53</v>
      </c>
      <c r="G131">
        <v>3.42</v>
      </c>
      <c r="H131" t="s">
        <v>46</v>
      </c>
      <c r="I131" t="s">
        <v>46</v>
      </c>
      <c r="J131">
        <v>5.54</v>
      </c>
      <c r="K131" t="s">
        <v>49</v>
      </c>
      <c r="L131">
        <v>5</v>
      </c>
      <c r="M131">
        <v>91</v>
      </c>
      <c r="N131" t="s">
        <v>46</v>
      </c>
      <c r="O131" t="s">
        <v>45</v>
      </c>
      <c r="P131" t="s">
        <v>45</v>
      </c>
    </row>
    <row r="132" spans="1:16" x14ac:dyDescent="0.3">
      <c r="A132" t="s">
        <v>79</v>
      </c>
      <c r="B132" t="s">
        <v>9</v>
      </c>
      <c r="C132" t="s">
        <v>13</v>
      </c>
      <c r="D132" t="s">
        <v>57</v>
      </c>
      <c r="E132">
        <v>36174</v>
      </c>
      <c r="F132">
        <v>3.01</v>
      </c>
      <c r="G132">
        <v>5.26</v>
      </c>
      <c r="H132" t="s">
        <v>45</v>
      </c>
      <c r="I132" t="s">
        <v>46</v>
      </c>
      <c r="J132">
        <v>27.41</v>
      </c>
      <c r="K132" t="s">
        <v>59</v>
      </c>
      <c r="L132">
        <v>5</v>
      </c>
      <c r="M132">
        <v>70</v>
      </c>
      <c r="N132" t="s">
        <v>45</v>
      </c>
      <c r="O132" t="s">
        <v>45</v>
      </c>
      <c r="P132" t="s">
        <v>46</v>
      </c>
    </row>
    <row r="133" spans="1:16" x14ac:dyDescent="0.3">
      <c r="A133" t="s">
        <v>88</v>
      </c>
      <c r="B133" t="s">
        <v>8</v>
      </c>
      <c r="C133" t="s">
        <v>12</v>
      </c>
      <c r="D133" t="s">
        <v>44</v>
      </c>
      <c r="E133">
        <v>81915</v>
      </c>
      <c r="F133">
        <v>6.3</v>
      </c>
      <c r="G133">
        <v>7.6</v>
      </c>
      <c r="H133" t="s">
        <v>46</v>
      </c>
      <c r="I133" t="s">
        <v>45</v>
      </c>
      <c r="L133">
        <v>3</v>
      </c>
      <c r="M133">
        <v>79</v>
      </c>
      <c r="N133" t="s">
        <v>45</v>
      </c>
      <c r="O133" t="s">
        <v>46</v>
      </c>
      <c r="P133" t="s">
        <v>45</v>
      </c>
    </row>
    <row r="134" spans="1:16" x14ac:dyDescent="0.3">
      <c r="A134" t="s">
        <v>96</v>
      </c>
      <c r="B134" t="s">
        <v>6</v>
      </c>
      <c r="C134" t="s">
        <v>15</v>
      </c>
      <c r="D134" t="s">
        <v>44</v>
      </c>
      <c r="E134">
        <v>61330</v>
      </c>
      <c r="F134">
        <v>11.42</v>
      </c>
      <c r="G134">
        <v>2.52</v>
      </c>
      <c r="H134" t="s">
        <v>46</v>
      </c>
      <c r="I134" t="s">
        <v>45</v>
      </c>
      <c r="L134">
        <v>4</v>
      </c>
      <c r="M134">
        <v>92</v>
      </c>
      <c r="N134" t="s">
        <v>46</v>
      </c>
      <c r="O134" t="s">
        <v>46</v>
      </c>
      <c r="P134" t="s">
        <v>45</v>
      </c>
    </row>
    <row r="135" spans="1:16" x14ac:dyDescent="0.3">
      <c r="A135" t="s">
        <v>105</v>
      </c>
      <c r="B135" t="s">
        <v>6</v>
      </c>
      <c r="C135" t="s">
        <v>15</v>
      </c>
      <c r="D135" t="s">
        <v>62</v>
      </c>
      <c r="E135">
        <v>10525</v>
      </c>
      <c r="F135">
        <v>8.23</v>
      </c>
      <c r="G135">
        <v>8.56</v>
      </c>
      <c r="H135" t="s">
        <v>45</v>
      </c>
      <c r="I135" t="s">
        <v>45</v>
      </c>
      <c r="L135">
        <v>5</v>
      </c>
      <c r="M135">
        <v>95</v>
      </c>
      <c r="N135" t="s">
        <v>46</v>
      </c>
      <c r="O135" t="s">
        <v>45</v>
      </c>
      <c r="P135" t="s">
        <v>46</v>
      </c>
    </row>
    <row r="136" spans="1:16" x14ac:dyDescent="0.3">
      <c r="A136" t="s">
        <v>76</v>
      </c>
      <c r="B136" t="s">
        <v>8</v>
      </c>
      <c r="C136" t="s">
        <v>13</v>
      </c>
      <c r="D136" t="s">
        <v>44</v>
      </c>
      <c r="E136">
        <v>14681</v>
      </c>
      <c r="F136">
        <v>4.22</v>
      </c>
      <c r="G136">
        <v>4.79</v>
      </c>
      <c r="H136" t="s">
        <v>45</v>
      </c>
      <c r="I136" t="s">
        <v>46</v>
      </c>
      <c r="J136">
        <v>21.22</v>
      </c>
      <c r="K136" t="s">
        <v>49</v>
      </c>
      <c r="L136">
        <v>1</v>
      </c>
      <c r="M136">
        <v>90</v>
      </c>
      <c r="N136" t="s">
        <v>46</v>
      </c>
      <c r="O136" t="s">
        <v>46</v>
      </c>
      <c r="P136" t="s">
        <v>45</v>
      </c>
    </row>
    <row r="137" spans="1:16" x14ac:dyDescent="0.3">
      <c r="A137" t="s">
        <v>58</v>
      </c>
      <c r="B137" t="s">
        <v>5</v>
      </c>
      <c r="C137" t="s">
        <v>13</v>
      </c>
      <c r="D137" t="s">
        <v>57</v>
      </c>
      <c r="E137">
        <v>79317</v>
      </c>
      <c r="F137">
        <v>12.7</v>
      </c>
      <c r="G137">
        <v>8.6999999999999993</v>
      </c>
      <c r="H137" t="s">
        <v>46</v>
      </c>
      <c r="I137" t="s">
        <v>46</v>
      </c>
      <c r="J137">
        <v>36.35</v>
      </c>
      <c r="K137" t="s">
        <v>59</v>
      </c>
      <c r="L137">
        <v>1</v>
      </c>
      <c r="M137">
        <v>86</v>
      </c>
      <c r="N137" t="s">
        <v>46</v>
      </c>
      <c r="O137" t="s">
        <v>46</v>
      </c>
      <c r="P137" t="s">
        <v>45</v>
      </c>
    </row>
    <row r="138" spans="1:16" x14ac:dyDescent="0.3">
      <c r="A138" t="s">
        <v>86</v>
      </c>
      <c r="B138" t="s">
        <v>5</v>
      </c>
      <c r="C138" t="s">
        <v>14</v>
      </c>
      <c r="D138" t="s">
        <v>51</v>
      </c>
      <c r="E138">
        <v>27511</v>
      </c>
      <c r="F138">
        <v>11.54</v>
      </c>
      <c r="G138">
        <v>6.14</v>
      </c>
      <c r="H138" t="s">
        <v>45</v>
      </c>
      <c r="I138" t="s">
        <v>46</v>
      </c>
      <c r="J138">
        <v>42.29</v>
      </c>
      <c r="K138" t="s">
        <v>59</v>
      </c>
      <c r="L138">
        <v>2</v>
      </c>
      <c r="M138">
        <v>94</v>
      </c>
      <c r="N138" t="s">
        <v>45</v>
      </c>
      <c r="O138" t="s">
        <v>46</v>
      </c>
      <c r="P138" t="s">
        <v>45</v>
      </c>
    </row>
    <row r="139" spans="1:16" x14ac:dyDescent="0.3">
      <c r="A139" t="s">
        <v>96</v>
      </c>
      <c r="B139" t="s">
        <v>6</v>
      </c>
      <c r="C139" t="s">
        <v>15</v>
      </c>
      <c r="D139" t="s">
        <v>51</v>
      </c>
      <c r="E139">
        <v>18346</v>
      </c>
      <c r="F139">
        <v>3.53</v>
      </c>
      <c r="G139">
        <v>2.95</v>
      </c>
      <c r="H139" t="s">
        <v>45</v>
      </c>
      <c r="I139" t="s">
        <v>46</v>
      </c>
      <c r="J139">
        <v>18.34</v>
      </c>
      <c r="K139" t="s">
        <v>49</v>
      </c>
      <c r="L139">
        <v>3</v>
      </c>
      <c r="M139">
        <v>76</v>
      </c>
      <c r="N139" t="s">
        <v>46</v>
      </c>
      <c r="O139" t="s">
        <v>46</v>
      </c>
      <c r="P139" t="s">
        <v>46</v>
      </c>
    </row>
    <row r="140" spans="1:16" x14ac:dyDescent="0.3">
      <c r="A140" t="s">
        <v>85</v>
      </c>
      <c r="B140" t="s">
        <v>8</v>
      </c>
      <c r="C140" t="s">
        <v>15</v>
      </c>
      <c r="D140" t="s">
        <v>51</v>
      </c>
      <c r="E140">
        <v>17179</v>
      </c>
      <c r="F140">
        <v>7.55</v>
      </c>
      <c r="G140">
        <v>7.56</v>
      </c>
      <c r="H140" t="s">
        <v>46</v>
      </c>
      <c r="I140" t="s">
        <v>45</v>
      </c>
      <c r="L140">
        <v>4</v>
      </c>
      <c r="M140">
        <v>88</v>
      </c>
      <c r="N140" t="s">
        <v>46</v>
      </c>
      <c r="O140" t="s">
        <v>45</v>
      </c>
      <c r="P140" t="s">
        <v>45</v>
      </c>
    </row>
    <row r="141" spans="1:16" x14ac:dyDescent="0.3">
      <c r="A141" t="s">
        <v>93</v>
      </c>
      <c r="B141" t="s">
        <v>7</v>
      </c>
      <c r="C141" t="s">
        <v>15</v>
      </c>
      <c r="D141" t="s">
        <v>51</v>
      </c>
      <c r="E141">
        <v>62731</v>
      </c>
      <c r="F141">
        <v>12.68</v>
      </c>
      <c r="G141">
        <v>9.9</v>
      </c>
      <c r="H141" t="s">
        <v>46</v>
      </c>
      <c r="I141" t="s">
        <v>46</v>
      </c>
      <c r="J141">
        <v>31.31</v>
      </c>
      <c r="K141" t="s">
        <v>49</v>
      </c>
      <c r="L141">
        <v>3</v>
      </c>
      <c r="M141">
        <v>89</v>
      </c>
      <c r="N141" t="s">
        <v>46</v>
      </c>
      <c r="O141" t="s">
        <v>46</v>
      </c>
      <c r="P141" t="s">
        <v>46</v>
      </c>
    </row>
    <row r="142" spans="1:16" x14ac:dyDescent="0.3">
      <c r="A142" t="s">
        <v>76</v>
      </c>
      <c r="B142" t="s">
        <v>7</v>
      </c>
      <c r="C142" t="s">
        <v>15</v>
      </c>
      <c r="D142" t="s">
        <v>62</v>
      </c>
      <c r="E142">
        <v>96594</v>
      </c>
      <c r="F142">
        <v>11.26</v>
      </c>
      <c r="G142">
        <v>6.92</v>
      </c>
      <c r="H142" t="s">
        <v>46</v>
      </c>
      <c r="I142" t="s">
        <v>46</v>
      </c>
      <c r="J142">
        <v>24.5</v>
      </c>
      <c r="K142" t="s">
        <v>59</v>
      </c>
      <c r="L142">
        <v>1</v>
      </c>
      <c r="M142">
        <v>99</v>
      </c>
      <c r="N142" t="s">
        <v>46</v>
      </c>
      <c r="O142" t="s">
        <v>45</v>
      </c>
      <c r="P142" t="s">
        <v>46</v>
      </c>
    </row>
    <row r="143" spans="1:16" x14ac:dyDescent="0.3">
      <c r="A143" t="s">
        <v>85</v>
      </c>
      <c r="B143" t="s">
        <v>8</v>
      </c>
      <c r="C143" t="s">
        <v>14</v>
      </c>
      <c r="D143" t="s">
        <v>48</v>
      </c>
      <c r="E143">
        <v>70291</v>
      </c>
      <c r="F143">
        <v>11.76</v>
      </c>
      <c r="G143">
        <v>8.48</v>
      </c>
      <c r="H143" t="s">
        <v>46</v>
      </c>
      <c r="I143" t="s">
        <v>45</v>
      </c>
      <c r="L143">
        <v>3</v>
      </c>
      <c r="M143">
        <v>83</v>
      </c>
      <c r="N143" t="s">
        <v>45</v>
      </c>
      <c r="O143" t="s">
        <v>46</v>
      </c>
      <c r="P143" t="s">
        <v>46</v>
      </c>
    </row>
    <row r="144" spans="1:16" x14ac:dyDescent="0.3">
      <c r="A144" t="s">
        <v>106</v>
      </c>
      <c r="B144" t="s">
        <v>5</v>
      </c>
      <c r="C144" t="s">
        <v>12</v>
      </c>
      <c r="D144" t="s">
        <v>48</v>
      </c>
      <c r="E144">
        <v>52442</v>
      </c>
      <c r="F144">
        <v>12.9</v>
      </c>
      <c r="G144">
        <v>8.14</v>
      </c>
      <c r="H144" t="s">
        <v>46</v>
      </c>
      <c r="I144" t="s">
        <v>46</v>
      </c>
      <c r="J144">
        <v>13.63</v>
      </c>
      <c r="K144" t="s">
        <v>49</v>
      </c>
      <c r="L144">
        <v>5</v>
      </c>
      <c r="M144">
        <v>85</v>
      </c>
      <c r="N144" t="s">
        <v>46</v>
      </c>
      <c r="O144" t="s">
        <v>45</v>
      </c>
      <c r="P144" t="s">
        <v>46</v>
      </c>
    </row>
    <row r="145" spans="1:16" x14ac:dyDescent="0.3">
      <c r="A145" t="s">
        <v>106</v>
      </c>
      <c r="B145" t="s">
        <v>5</v>
      </c>
      <c r="C145" t="s">
        <v>12</v>
      </c>
      <c r="D145" t="s">
        <v>51</v>
      </c>
      <c r="E145">
        <v>91160</v>
      </c>
      <c r="F145">
        <v>7.42</v>
      </c>
      <c r="G145">
        <v>6.87</v>
      </c>
      <c r="H145" t="s">
        <v>45</v>
      </c>
      <c r="I145" t="s">
        <v>45</v>
      </c>
      <c r="L145">
        <v>3</v>
      </c>
      <c r="M145">
        <v>95</v>
      </c>
      <c r="N145" t="s">
        <v>46</v>
      </c>
      <c r="O145" t="s">
        <v>45</v>
      </c>
      <c r="P145" t="s">
        <v>46</v>
      </c>
    </row>
    <row r="146" spans="1:16" x14ac:dyDescent="0.3">
      <c r="A146" t="s">
        <v>107</v>
      </c>
      <c r="B146" t="s">
        <v>5</v>
      </c>
      <c r="C146" t="s">
        <v>15</v>
      </c>
      <c r="D146" t="s">
        <v>62</v>
      </c>
      <c r="E146">
        <v>52898</v>
      </c>
      <c r="F146">
        <v>3.79</v>
      </c>
      <c r="G146">
        <v>4.3899999999999997</v>
      </c>
      <c r="H146" t="s">
        <v>46</v>
      </c>
      <c r="I146" t="s">
        <v>46</v>
      </c>
      <c r="J146">
        <v>8.92</v>
      </c>
      <c r="K146" t="s">
        <v>49</v>
      </c>
      <c r="L146">
        <v>3</v>
      </c>
      <c r="M146">
        <v>97</v>
      </c>
      <c r="N146" t="s">
        <v>46</v>
      </c>
      <c r="O146" t="s">
        <v>46</v>
      </c>
      <c r="P146" t="s">
        <v>45</v>
      </c>
    </row>
    <row r="147" spans="1:16" x14ac:dyDescent="0.3">
      <c r="A147" t="s">
        <v>96</v>
      </c>
      <c r="B147" t="s">
        <v>6</v>
      </c>
      <c r="C147" t="s">
        <v>12</v>
      </c>
      <c r="D147" t="s">
        <v>48</v>
      </c>
      <c r="E147">
        <v>70454</v>
      </c>
      <c r="F147">
        <v>7.78</v>
      </c>
      <c r="G147">
        <v>7.52</v>
      </c>
      <c r="H147" t="s">
        <v>46</v>
      </c>
      <c r="I147" t="s">
        <v>45</v>
      </c>
      <c r="L147">
        <v>1</v>
      </c>
      <c r="M147">
        <v>82</v>
      </c>
      <c r="N147" t="s">
        <v>46</v>
      </c>
      <c r="O147" t="s">
        <v>46</v>
      </c>
      <c r="P147" t="s">
        <v>46</v>
      </c>
    </row>
    <row r="148" spans="1:16" x14ac:dyDescent="0.3">
      <c r="A148" t="s">
        <v>87</v>
      </c>
      <c r="B148" t="s">
        <v>6</v>
      </c>
      <c r="C148" t="s">
        <v>14</v>
      </c>
      <c r="D148" t="s">
        <v>57</v>
      </c>
      <c r="E148">
        <v>54748</v>
      </c>
      <c r="F148">
        <v>4.46</v>
      </c>
      <c r="G148">
        <v>6.34</v>
      </c>
      <c r="H148" t="s">
        <v>46</v>
      </c>
      <c r="I148" t="s">
        <v>45</v>
      </c>
      <c r="L148">
        <v>5</v>
      </c>
      <c r="M148">
        <v>82</v>
      </c>
      <c r="N148" t="s">
        <v>45</v>
      </c>
      <c r="O148" t="s">
        <v>45</v>
      </c>
      <c r="P148" t="s">
        <v>45</v>
      </c>
    </row>
    <row r="149" spans="1:16" x14ac:dyDescent="0.3">
      <c r="A149" t="s">
        <v>98</v>
      </c>
      <c r="B149" t="s">
        <v>9</v>
      </c>
      <c r="C149" t="s">
        <v>14</v>
      </c>
      <c r="D149" t="s">
        <v>51</v>
      </c>
      <c r="E149">
        <v>66456</v>
      </c>
      <c r="F149">
        <v>3.74</v>
      </c>
      <c r="G149">
        <v>7.63</v>
      </c>
      <c r="H149" t="s">
        <v>46</v>
      </c>
      <c r="I149" t="s">
        <v>46</v>
      </c>
      <c r="J149">
        <v>31.17</v>
      </c>
      <c r="K149" t="s">
        <v>49</v>
      </c>
      <c r="L149">
        <v>1</v>
      </c>
      <c r="M149">
        <v>77</v>
      </c>
      <c r="N149" t="s">
        <v>46</v>
      </c>
      <c r="O149" t="s">
        <v>46</v>
      </c>
      <c r="P149" t="s">
        <v>46</v>
      </c>
    </row>
    <row r="150" spans="1:16" x14ac:dyDescent="0.3">
      <c r="A150" t="s">
        <v>107</v>
      </c>
      <c r="B150" t="s">
        <v>5</v>
      </c>
      <c r="C150" t="s">
        <v>15</v>
      </c>
      <c r="D150" t="s">
        <v>48</v>
      </c>
      <c r="E150">
        <v>10326</v>
      </c>
      <c r="F150">
        <v>5.16</v>
      </c>
      <c r="G150">
        <v>7.02</v>
      </c>
      <c r="H150" t="s">
        <v>45</v>
      </c>
      <c r="I150" t="s">
        <v>45</v>
      </c>
      <c r="L150">
        <v>1</v>
      </c>
      <c r="M150">
        <v>77</v>
      </c>
      <c r="N150" t="s">
        <v>45</v>
      </c>
      <c r="O150" t="s">
        <v>45</v>
      </c>
      <c r="P150" t="s">
        <v>45</v>
      </c>
    </row>
    <row r="151" spans="1:16" x14ac:dyDescent="0.3">
      <c r="A151" t="s">
        <v>82</v>
      </c>
      <c r="B151" t="s">
        <v>6</v>
      </c>
      <c r="C151" t="s">
        <v>12</v>
      </c>
      <c r="D151" t="s">
        <v>44</v>
      </c>
      <c r="E151">
        <v>31060</v>
      </c>
      <c r="F151">
        <v>5.75</v>
      </c>
      <c r="G151">
        <v>8.42</v>
      </c>
      <c r="H151" t="s">
        <v>45</v>
      </c>
      <c r="I151" t="s">
        <v>46</v>
      </c>
      <c r="J151">
        <v>28.71</v>
      </c>
      <c r="K151" t="s">
        <v>49</v>
      </c>
      <c r="L151">
        <v>1</v>
      </c>
      <c r="M151">
        <v>95</v>
      </c>
      <c r="N151" t="s">
        <v>45</v>
      </c>
      <c r="O151" t="s">
        <v>46</v>
      </c>
      <c r="P151" t="s">
        <v>46</v>
      </c>
    </row>
    <row r="152" spans="1:16" x14ac:dyDescent="0.3">
      <c r="A152" t="s">
        <v>89</v>
      </c>
      <c r="B152" t="s">
        <v>5</v>
      </c>
      <c r="C152" t="s">
        <v>13</v>
      </c>
      <c r="D152" t="s">
        <v>62</v>
      </c>
      <c r="E152">
        <v>25674</v>
      </c>
      <c r="F152">
        <v>12.39</v>
      </c>
      <c r="G152">
        <v>3.99</v>
      </c>
      <c r="H152" t="s">
        <v>46</v>
      </c>
      <c r="I152" t="s">
        <v>45</v>
      </c>
      <c r="L152">
        <v>2</v>
      </c>
      <c r="M152">
        <v>92</v>
      </c>
      <c r="N152" t="s">
        <v>46</v>
      </c>
      <c r="O152" t="s">
        <v>46</v>
      </c>
      <c r="P152" t="s">
        <v>45</v>
      </c>
    </row>
    <row r="153" spans="1:16" x14ac:dyDescent="0.3">
      <c r="A153" t="s">
        <v>91</v>
      </c>
      <c r="B153" t="s">
        <v>9</v>
      </c>
      <c r="C153" t="s">
        <v>14</v>
      </c>
      <c r="D153" t="s">
        <v>62</v>
      </c>
      <c r="E153">
        <v>99023</v>
      </c>
      <c r="F153">
        <v>6.28</v>
      </c>
      <c r="G153">
        <v>8.94</v>
      </c>
      <c r="H153" t="s">
        <v>45</v>
      </c>
      <c r="I153" t="s">
        <v>45</v>
      </c>
      <c r="L153">
        <v>2</v>
      </c>
      <c r="M153">
        <v>80</v>
      </c>
      <c r="N153" t="s">
        <v>46</v>
      </c>
      <c r="O153" t="s">
        <v>46</v>
      </c>
      <c r="P153" t="s">
        <v>45</v>
      </c>
    </row>
    <row r="154" spans="1:16" x14ac:dyDescent="0.3">
      <c r="A154" t="s">
        <v>108</v>
      </c>
      <c r="B154" t="s">
        <v>9</v>
      </c>
      <c r="C154" t="s">
        <v>14</v>
      </c>
      <c r="D154" t="s">
        <v>57</v>
      </c>
      <c r="E154">
        <v>13333</v>
      </c>
      <c r="F154">
        <v>13.6</v>
      </c>
      <c r="G154">
        <v>6.83</v>
      </c>
      <c r="H154" t="s">
        <v>46</v>
      </c>
      <c r="I154" t="s">
        <v>45</v>
      </c>
      <c r="L154">
        <v>3</v>
      </c>
      <c r="M154">
        <v>72</v>
      </c>
      <c r="N154" t="s">
        <v>45</v>
      </c>
      <c r="O154" t="s">
        <v>45</v>
      </c>
      <c r="P154" t="s">
        <v>45</v>
      </c>
    </row>
    <row r="155" spans="1:16" x14ac:dyDescent="0.3">
      <c r="A155" t="s">
        <v>91</v>
      </c>
      <c r="B155" t="s">
        <v>8</v>
      </c>
      <c r="C155" t="s">
        <v>15</v>
      </c>
      <c r="D155" t="s">
        <v>62</v>
      </c>
      <c r="E155">
        <v>20863</v>
      </c>
      <c r="F155">
        <v>10.77</v>
      </c>
      <c r="G155">
        <v>6.27</v>
      </c>
      <c r="H155" t="s">
        <v>46</v>
      </c>
      <c r="I155" t="s">
        <v>45</v>
      </c>
      <c r="L155">
        <v>5</v>
      </c>
      <c r="M155">
        <v>93</v>
      </c>
      <c r="N155" t="s">
        <v>45</v>
      </c>
      <c r="O155" t="s">
        <v>45</v>
      </c>
      <c r="P155" t="s">
        <v>45</v>
      </c>
    </row>
    <row r="156" spans="1:16" x14ac:dyDescent="0.3">
      <c r="A156" t="s">
        <v>91</v>
      </c>
      <c r="B156" t="s">
        <v>7</v>
      </c>
      <c r="C156" t="s">
        <v>13</v>
      </c>
      <c r="D156" t="s">
        <v>48</v>
      </c>
      <c r="E156">
        <v>84720</v>
      </c>
      <c r="F156">
        <v>3.31</v>
      </c>
      <c r="G156">
        <v>2.63</v>
      </c>
      <c r="H156" t="s">
        <v>46</v>
      </c>
      <c r="I156" t="s">
        <v>46</v>
      </c>
      <c r="J156">
        <v>49.26</v>
      </c>
      <c r="K156" t="s">
        <v>49</v>
      </c>
      <c r="L156">
        <v>4</v>
      </c>
      <c r="M156">
        <v>84</v>
      </c>
      <c r="N156" t="s">
        <v>46</v>
      </c>
      <c r="O156" t="s">
        <v>46</v>
      </c>
      <c r="P156" t="s">
        <v>46</v>
      </c>
    </row>
    <row r="157" spans="1:16" x14ac:dyDescent="0.3">
      <c r="A157" t="s">
        <v>76</v>
      </c>
      <c r="B157" t="s">
        <v>9</v>
      </c>
      <c r="C157" t="s">
        <v>14</v>
      </c>
      <c r="D157" t="s">
        <v>44</v>
      </c>
      <c r="E157">
        <v>31468</v>
      </c>
      <c r="F157">
        <v>3.22</v>
      </c>
      <c r="G157">
        <v>8.5399999999999991</v>
      </c>
      <c r="H157" t="s">
        <v>45</v>
      </c>
      <c r="I157" t="s">
        <v>45</v>
      </c>
      <c r="L157">
        <v>2</v>
      </c>
      <c r="M157">
        <v>79</v>
      </c>
      <c r="N157" t="s">
        <v>46</v>
      </c>
      <c r="O157" t="s">
        <v>46</v>
      </c>
      <c r="P157" t="s">
        <v>45</v>
      </c>
    </row>
    <row r="158" spans="1:16" x14ac:dyDescent="0.3">
      <c r="A158" t="s">
        <v>96</v>
      </c>
      <c r="B158" t="s">
        <v>9</v>
      </c>
      <c r="C158" t="s">
        <v>14</v>
      </c>
      <c r="D158" t="s">
        <v>62</v>
      </c>
      <c r="E158">
        <v>83376</v>
      </c>
      <c r="F158">
        <v>11.82</v>
      </c>
      <c r="G158">
        <v>9.25</v>
      </c>
      <c r="H158" t="s">
        <v>46</v>
      </c>
      <c r="I158" t="s">
        <v>46</v>
      </c>
      <c r="J158">
        <v>10.82</v>
      </c>
      <c r="K158" t="s">
        <v>49</v>
      </c>
      <c r="L158">
        <v>4</v>
      </c>
      <c r="M158">
        <v>91</v>
      </c>
      <c r="N158" t="s">
        <v>45</v>
      </c>
      <c r="O158" t="s">
        <v>46</v>
      </c>
      <c r="P158" t="s">
        <v>46</v>
      </c>
    </row>
    <row r="159" spans="1:16" x14ac:dyDescent="0.3">
      <c r="A159" t="s">
        <v>83</v>
      </c>
      <c r="B159" t="s">
        <v>6</v>
      </c>
      <c r="C159" t="s">
        <v>14</v>
      </c>
      <c r="D159" t="s">
        <v>48</v>
      </c>
      <c r="E159">
        <v>48258</v>
      </c>
      <c r="F159">
        <v>7.82</v>
      </c>
      <c r="G159">
        <v>9.58</v>
      </c>
      <c r="H159" t="s">
        <v>45</v>
      </c>
      <c r="I159" t="s">
        <v>45</v>
      </c>
      <c r="L159">
        <v>3</v>
      </c>
      <c r="M159">
        <v>76</v>
      </c>
      <c r="N159" t="s">
        <v>45</v>
      </c>
      <c r="O159" t="s">
        <v>46</v>
      </c>
      <c r="P159" t="s">
        <v>45</v>
      </c>
    </row>
    <row r="160" spans="1:16" x14ac:dyDescent="0.3">
      <c r="A160" t="s">
        <v>89</v>
      </c>
      <c r="B160" t="s">
        <v>5</v>
      </c>
      <c r="C160" t="s">
        <v>12</v>
      </c>
      <c r="D160" t="s">
        <v>44</v>
      </c>
      <c r="E160">
        <v>55530</v>
      </c>
      <c r="F160">
        <v>4.4800000000000004</v>
      </c>
      <c r="G160">
        <v>7.71</v>
      </c>
      <c r="H160" t="s">
        <v>46</v>
      </c>
      <c r="I160" t="s">
        <v>46</v>
      </c>
      <c r="J160">
        <v>33.24</v>
      </c>
      <c r="K160" t="s">
        <v>49</v>
      </c>
      <c r="L160">
        <v>4</v>
      </c>
      <c r="M160">
        <v>93</v>
      </c>
      <c r="N160" t="s">
        <v>46</v>
      </c>
      <c r="O160" t="s">
        <v>46</v>
      </c>
      <c r="P160" t="s">
        <v>46</v>
      </c>
    </row>
    <row r="161" spans="1:16" x14ac:dyDescent="0.3">
      <c r="A161" t="s">
        <v>95</v>
      </c>
      <c r="B161" t="s">
        <v>6</v>
      </c>
      <c r="C161" t="s">
        <v>15</v>
      </c>
      <c r="D161" t="s">
        <v>51</v>
      </c>
      <c r="E161">
        <v>39181</v>
      </c>
      <c r="F161">
        <v>11.34</v>
      </c>
      <c r="G161">
        <v>8.17</v>
      </c>
      <c r="H161" t="s">
        <v>46</v>
      </c>
      <c r="I161" t="s">
        <v>46</v>
      </c>
      <c r="J161">
        <v>27.77</v>
      </c>
      <c r="K161" t="s">
        <v>49</v>
      </c>
      <c r="L161">
        <v>1</v>
      </c>
      <c r="M161">
        <v>90</v>
      </c>
      <c r="N161" t="s">
        <v>46</v>
      </c>
      <c r="O161" t="s">
        <v>45</v>
      </c>
      <c r="P161" t="s">
        <v>46</v>
      </c>
    </row>
    <row r="162" spans="1:16" x14ac:dyDescent="0.3">
      <c r="A162" t="s">
        <v>89</v>
      </c>
      <c r="B162" t="s">
        <v>8</v>
      </c>
      <c r="C162" t="s">
        <v>14</v>
      </c>
      <c r="D162" t="s">
        <v>48</v>
      </c>
      <c r="E162">
        <v>55726</v>
      </c>
      <c r="F162">
        <v>13.8</v>
      </c>
      <c r="G162">
        <v>2.83</v>
      </c>
      <c r="H162" t="s">
        <v>45</v>
      </c>
      <c r="I162" t="s">
        <v>45</v>
      </c>
      <c r="L162">
        <v>3</v>
      </c>
      <c r="M162">
        <v>98</v>
      </c>
      <c r="N162" t="s">
        <v>46</v>
      </c>
      <c r="O162" t="s">
        <v>45</v>
      </c>
      <c r="P162" t="s">
        <v>45</v>
      </c>
    </row>
    <row r="163" spans="1:16" x14ac:dyDescent="0.3">
      <c r="A163" t="s">
        <v>109</v>
      </c>
      <c r="B163" t="s">
        <v>7</v>
      </c>
      <c r="C163" t="s">
        <v>14</v>
      </c>
      <c r="D163" t="s">
        <v>44</v>
      </c>
      <c r="E163">
        <v>60197</v>
      </c>
      <c r="F163">
        <v>13.61</v>
      </c>
      <c r="G163">
        <v>6.73</v>
      </c>
      <c r="H163" t="s">
        <v>46</v>
      </c>
      <c r="I163" t="s">
        <v>46</v>
      </c>
      <c r="J163">
        <v>6.44</v>
      </c>
      <c r="K163" t="s">
        <v>49</v>
      </c>
      <c r="L163">
        <v>2</v>
      </c>
      <c r="M163">
        <v>79</v>
      </c>
      <c r="N163" t="s">
        <v>45</v>
      </c>
      <c r="O163" t="s">
        <v>45</v>
      </c>
      <c r="P163" t="s">
        <v>45</v>
      </c>
    </row>
    <row r="164" spans="1:16" x14ac:dyDescent="0.3">
      <c r="A164" t="s">
        <v>80</v>
      </c>
      <c r="B164" t="s">
        <v>7</v>
      </c>
      <c r="C164" t="s">
        <v>15</v>
      </c>
      <c r="D164" t="s">
        <v>44</v>
      </c>
      <c r="E164">
        <v>94203</v>
      </c>
      <c r="F164">
        <v>9.7100000000000009</v>
      </c>
      <c r="G164">
        <v>5.21</v>
      </c>
      <c r="H164" t="s">
        <v>46</v>
      </c>
      <c r="I164" t="s">
        <v>45</v>
      </c>
      <c r="L164">
        <v>2</v>
      </c>
      <c r="M164">
        <v>98</v>
      </c>
      <c r="N164" t="s">
        <v>46</v>
      </c>
      <c r="O164" t="s">
        <v>46</v>
      </c>
      <c r="P164" t="s">
        <v>45</v>
      </c>
    </row>
    <row r="165" spans="1:16" x14ac:dyDescent="0.3">
      <c r="A165" t="s">
        <v>110</v>
      </c>
      <c r="B165" t="s">
        <v>8</v>
      </c>
      <c r="C165" t="s">
        <v>15</v>
      </c>
      <c r="D165" t="s">
        <v>48</v>
      </c>
      <c r="E165">
        <v>22424</v>
      </c>
      <c r="F165">
        <v>12.79</v>
      </c>
      <c r="G165">
        <v>4.91</v>
      </c>
      <c r="H165" t="s">
        <v>45</v>
      </c>
      <c r="I165" t="s">
        <v>45</v>
      </c>
      <c r="L165">
        <v>3</v>
      </c>
      <c r="M165">
        <v>100</v>
      </c>
      <c r="N165" t="s">
        <v>45</v>
      </c>
      <c r="O165" t="s">
        <v>46</v>
      </c>
      <c r="P165" t="s">
        <v>46</v>
      </c>
    </row>
    <row r="166" spans="1:16" x14ac:dyDescent="0.3">
      <c r="A166" t="s">
        <v>111</v>
      </c>
      <c r="B166" t="s">
        <v>6</v>
      </c>
      <c r="C166" t="s">
        <v>15</v>
      </c>
      <c r="D166" t="s">
        <v>62</v>
      </c>
      <c r="E166">
        <v>94491</v>
      </c>
      <c r="F166">
        <v>12.55</v>
      </c>
      <c r="G166">
        <v>5.66</v>
      </c>
      <c r="H166" t="s">
        <v>46</v>
      </c>
      <c r="I166" t="s">
        <v>45</v>
      </c>
      <c r="L166">
        <v>5</v>
      </c>
      <c r="M166">
        <v>98</v>
      </c>
      <c r="N166" t="s">
        <v>46</v>
      </c>
      <c r="O166" t="s">
        <v>46</v>
      </c>
      <c r="P166" t="s">
        <v>46</v>
      </c>
    </row>
    <row r="167" spans="1:16" x14ac:dyDescent="0.3">
      <c r="A167" t="s">
        <v>112</v>
      </c>
      <c r="B167" t="s">
        <v>5</v>
      </c>
      <c r="C167" t="s">
        <v>12</v>
      </c>
      <c r="D167" t="s">
        <v>44</v>
      </c>
      <c r="E167">
        <v>29660</v>
      </c>
      <c r="F167">
        <v>5.75</v>
      </c>
      <c r="G167">
        <v>7.95</v>
      </c>
      <c r="H167" t="s">
        <v>46</v>
      </c>
      <c r="I167" t="s">
        <v>46</v>
      </c>
      <c r="J167">
        <v>17.59</v>
      </c>
      <c r="K167" t="s">
        <v>59</v>
      </c>
      <c r="L167">
        <v>1</v>
      </c>
      <c r="M167">
        <v>81</v>
      </c>
      <c r="N167" t="s">
        <v>46</v>
      </c>
      <c r="O167" t="s">
        <v>45</v>
      </c>
      <c r="P167" t="s">
        <v>45</v>
      </c>
    </row>
    <row r="168" spans="1:16" x14ac:dyDescent="0.3">
      <c r="A168" t="s">
        <v>109</v>
      </c>
      <c r="B168" t="s">
        <v>6</v>
      </c>
      <c r="C168" t="s">
        <v>12</v>
      </c>
      <c r="D168" t="s">
        <v>44</v>
      </c>
      <c r="E168">
        <v>76559</v>
      </c>
      <c r="F168">
        <v>4.5599999999999996</v>
      </c>
      <c r="G168">
        <v>9.01</v>
      </c>
      <c r="H168" t="s">
        <v>46</v>
      </c>
      <c r="I168" t="s">
        <v>46</v>
      </c>
      <c r="J168">
        <v>9.58</v>
      </c>
      <c r="K168" t="s">
        <v>59</v>
      </c>
      <c r="L168">
        <v>2</v>
      </c>
      <c r="M168">
        <v>88</v>
      </c>
      <c r="N168" t="s">
        <v>46</v>
      </c>
      <c r="O168" t="s">
        <v>46</v>
      </c>
      <c r="P168" t="s">
        <v>46</v>
      </c>
    </row>
    <row r="169" spans="1:16" x14ac:dyDescent="0.3">
      <c r="A169" t="s">
        <v>113</v>
      </c>
      <c r="B169" t="s">
        <v>6</v>
      </c>
      <c r="C169" t="s">
        <v>14</v>
      </c>
      <c r="D169" t="s">
        <v>57</v>
      </c>
      <c r="E169">
        <v>66049</v>
      </c>
      <c r="F169">
        <v>10.18</v>
      </c>
      <c r="G169">
        <v>4.3099999999999996</v>
      </c>
      <c r="H169" t="s">
        <v>45</v>
      </c>
      <c r="I169" t="s">
        <v>45</v>
      </c>
      <c r="L169">
        <v>2</v>
      </c>
      <c r="M169">
        <v>94</v>
      </c>
      <c r="N169" t="s">
        <v>45</v>
      </c>
      <c r="O169" t="s">
        <v>46</v>
      </c>
      <c r="P169" t="s">
        <v>46</v>
      </c>
    </row>
    <row r="170" spans="1:16" x14ac:dyDescent="0.3">
      <c r="A170" t="s">
        <v>114</v>
      </c>
      <c r="B170" t="s">
        <v>8</v>
      </c>
      <c r="C170" t="s">
        <v>14</v>
      </c>
      <c r="D170" t="s">
        <v>44</v>
      </c>
      <c r="E170">
        <v>11533</v>
      </c>
      <c r="F170">
        <v>5.25</v>
      </c>
      <c r="G170">
        <v>2.36</v>
      </c>
      <c r="H170" t="s">
        <v>46</v>
      </c>
      <c r="I170" t="s">
        <v>46</v>
      </c>
      <c r="J170">
        <v>40.76</v>
      </c>
      <c r="K170" t="s">
        <v>49</v>
      </c>
      <c r="L170">
        <v>2</v>
      </c>
      <c r="M170">
        <v>97</v>
      </c>
      <c r="N170" t="s">
        <v>45</v>
      </c>
      <c r="O170" t="s">
        <v>45</v>
      </c>
      <c r="P170" t="s">
        <v>46</v>
      </c>
    </row>
    <row r="171" spans="1:16" x14ac:dyDescent="0.3">
      <c r="A171" t="s">
        <v>100</v>
      </c>
      <c r="B171" t="s">
        <v>7</v>
      </c>
      <c r="C171" t="s">
        <v>13</v>
      </c>
      <c r="D171" t="s">
        <v>57</v>
      </c>
      <c r="E171">
        <v>57257</v>
      </c>
      <c r="F171">
        <v>9.36</v>
      </c>
      <c r="G171">
        <v>6.7</v>
      </c>
      <c r="H171" t="s">
        <v>46</v>
      </c>
      <c r="I171" t="s">
        <v>46</v>
      </c>
      <c r="J171">
        <v>17.649999999999999</v>
      </c>
      <c r="K171" t="s">
        <v>59</v>
      </c>
      <c r="L171">
        <v>4</v>
      </c>
      <c r="M171">
        <v>71</v>
      </c>
      <c r="N171" t="s">
        <v>45</v>
      </c>
      <c r="O171" t="s">
        <v>46</v>
      </c>
      <c r="P171" t="s">
        <v>46</v>
      </c>
    </row>
    <row r="172" spans="1:16" x14ac:dyDescent="0.3">
      <c r="A172" t="s">
        <v>115</v>
      </c>
      <c r="B172" t="s">
        <v>6</v>
      </c>
      <c r="C172" t="s">
        <v>14</v>
      </c>
      <c r="D172" t="s">
        <v>62</v>
      </c>
      <c r="E172">
        <v>61070</v>
      </c>
      <c r="F172">
        <v>7.83</v>
      </c>
      <c r="G172">
        <v>3.17</v>
      </c>
      <c r="H172" t="s">
        <v>46</v>
      </c>
      <c r="I172" t="s">
        <v>45</v>
      </c>
      <c r="L172">
        <v>5</v>
      </c>
      <c r="M172">
        <v>98</v>
      </c>
      <c r="N172" t="s">
        <v>45</v>
      </c>
      <c r="O172" t="s">
        <v>46</v>
      </c>
      <c r="P172" t="s">
        <v>46</v>
      </c>
    </row>
    <row r="173" spans="1:16" x14ac:dyDescent="0.3">
      <c r="A173" t="s">
        <v>116</v>
      </c>
      <c r="B173" t="s">
        <v>9</v>
      </c>
      <c r="C173" t="s">
        <v>15</v>
      </c>
      <c r="D173" t="s">
        <v>44</v>
      </c>
      <c r="E173">
        <v>19084</v>
      </c>
      <c r="F173">
        <v>6.8</v>
      </c>
      <c r="G173">
        <v>2.14</v>
      </c>
      <c r="H173" t="s">
        <v>45</v>
      </c>
      <c r="I173" t="s">
        <v>45</v>
      </c>
      <c r="L173">
        <v>1</v>
      </c>
      <c r="M173">
        <v>88</v>
      </c>
      <c r="N173" t="s">
        <v>45</v>
      </c>
      <c r="O173" t="s">
        <v>45</v>
      </c>
      <c r="P173" t="s">
        <v>46</v>
      </c>
    </row>
    <row r="174" spans="1:16" x14ac:dyDescent="0.3">
      <c r="A174" t="s">
        <v>117</v>
      </c>
      <c r="B174" t="s">
        <v>9</v>
      </c>
      <c r="C174" t="s">
        <v>13</v>
      </c>
      <c r="D174" t="s">
        <v>57</v>
      </c>
      <c r="E174">
        <v>47364</v>
      </c>
      <c r="F174">
        <v>11.54</v>
      </c>
      <c r="G174">
        <v>5.13</v>
      </c>
      <c r="H174" t="s">
        <v>45</v>
      </c>
      <c r="I174" t="s">
        <v>45</v>
      </c>
      <c r="L174">
        <v>5</v>
      </c>
      <c r="M174">
        <v>73</v>
      </c>
      <c r="N174" t="s">
        <v>46</v>
      </c>
      <c r="O174" t="s">
        <v>46</v>
      </c>
      <c r="P174" t="s">
        <v>45</v>
      </c>
    </row>
    <row r="175" spans="1:16" x14ac:dyDescent="0.3">
      <c r="A175" t="s">
        <v>99</v>
      </c>
      <c r="B175" t="s">
        <v>6</v>
      </c>
      <c r="C175" t="s">
        <v>12</v>
      </c>
      <c r="D175" t="s">
        <v>62</v>
      </c>
      <c r="E175">
        <v>56991</v>
      </c>
      <c r="F175">
        <v>4.2</v>
      </c>
      <c r="G175">
        <v>2.46</v>
      </c>
      <c r="H175" t="s">
        <v>46</v>
      </c>
      <c r="I175" t="s">
        <v>46</v>
      </c>
      <c r="J175">
        <v>7.26</v>
      </c>
      <c r="K175" t="s">
        <v>49</v>
      </c>
      <c r="L175">
        <v>2</v>
      </c>
      <c r="M175">
        <v>84</v>
      </c>
      <c r="N175" t="s">
        <v>45</v>
      </c>
      <c r="O175" t="s">
        <v>45</v>
      </c>
      <c r="P175" t="s">
        <v>46</v>
      </c>
    </row>
    <row r="176" spans="1:16" x14ac:dyDescent="0.3">
      <c r="A176" t="s">
        <v>111</v>
      </c>
      <c r="B176" t="s">
        <v>8</v>
      </c>
      <c r="C176" t="s">
        <v>15</v>
      </c>
      <c r="D176" t="s">
        <v>62</v>
      </c>
      <c r="E176">
        <v>86524</v>
      </c>
      <c r="F176">
        <v>4.71</v>
      </c>
      <c r="G176">
        <v>8.8000000000000007</v>
      </c>
      <c r="H176" t="s">
        <v>46</v>
      </c>
      <c r="I176" t="s">
        <v>46</v>
      </c>
      <c r="J176">
        <v>25.35</v>
      </c>
      <c r="K176" t="s">
        <v>49</v>
      </c>
      <c r="L176">
        <v>2</v>
      </c>
      <c r="M176">
        <v>72</v>
      </c>
      <c r="N176" t="s">
        <v>45</v>
      </c>
      <c r="O176" t="s">
        <v>46</v>
      </c>
      <c r="P176" t="s">
        <v>45</v>
      </c>
    </row>
    <row r="177" spans="1:16" x14ac:dyDescent="0.3">
      <c r="A177" t="s">
        <v>103</v>
      </c>
      <c r="B177" t="s">
        <v>5</v>
      </c>
      <c r="C177" t="s">
        <v>15</v>
      </c>
      <c r="D177" t="s">
        <v>62</v>
      </c>
      <c r="E177">
        <v>72512</v>
      </c>
      <c r="F177">
        <v>7.16</v>
      </c>
      <c r="G177">
        <v>8.9600000000000009</v>
      </c>
      <c r="H177" t="s">
        <v>45</v>
      </c>
      <c r="I177" t="s">
        <v>46</v>
      </c>
      <c r="J177">
        <v>10.32</v>
      </c>
      <c r="K177" t="s">
        <v>59</v>
      </c>
      <c r="L177">
        <v>3</v>
      </c>
      <c r="M177">
        <v>83</v>
      </c>
      <c r="N177" t="s">
        <v>45</v>
      </c>
      <c r="O177" t="s">
        <v>45</v>
      </c>
      <c r="P177" t="s">
        <v>45</v>
      </c>
    </row>
    <row r="178" spans="1:16" x14ac:dyDescent="0.3">
      <c r="A178" t="s">
        <v>80</v>
      </c>
      <c r="B178" t="s">
        <v>9</v>
      </c>
      <c r="C178" t="s">
        <v>15</v>
      </c>
      <c r="D178" t="s">
        <v>57</v>
      </c>
      <c r="E178">
        <v>34078</v>
      </c>
      <c r="F178">
        <v>7.64</v>
      </c>
      <c r="G178">
        <v>9.2799999999999994</v>
      </c>
      <c r="H178" t="s">
        <v>46</v>
      </c>
      <c r="I178" t="s">
        <v>46</v>
      </c>
      <c r="J178">
        <v>16.600000000000001</v>
      </c>
      <c r="K178" t="s">
        <v>59</v>
      </c>
      <c r="L178">
        <v>1</v>
      </c>
      <c r="M178">
        <v>96</v>
      </c>
      <c r="N178" t="s">
        <v>45</v>
      </c>
      <c r="O178" t="s">
        <v>46</v>
      </c>
      <c r="P178" t="s">
        <v>46</v>
      </c>
    </row>
    <row r="179" spans="1:16" x14ac:dyDescent="0.3">
      <c r="A179" t="s">
        <v>99</v>
      </c>
      <c r="B179" t="s">
        <v>6</v>
      </c>
      <c r="C179" t="s">
        <v>14</v>
      </c>
      <c r="D179" t="s">
        <v>44</v>
      </c>
      <c r="E179">
        <v>14077</v>
      </c>
      <c r="F179">
        <v>11.14</v>
      </c>
      <c r="G179">
        <v>2.7</v>
      </c>
      <c r="H179" t="s">
        <v>45</v>
      </c>
      <c r="I179" t="s">
        <v>46</v>
      </c>
      <c r="J179">
        <v>48.14</v>
      </c>
      <c r="K179" t="s">
        <v>59</v>
      </c>
      <c r="L179">
        <v>4</v>
      </c>
      <c r="M179">
        <v>93</v>
      </c>
      <c r="N179" t="s">
        <v>46</v>
      </c>
      <c r="O179" t="s">
        <v>45</v>
      </c>
      <c r="P179" t="s">
        <v>45</v>
      </c>
    </row>
    <row r="180" spans="1:16" x14ac:dyDescent="0.3">
      <c r="A180" t="s">
        <v>94</v>
      </c>
      <c r="B180" t="s">
        <v>5</v>
      </c>
      <c r="C180" t="s">
        <v>13</v>
      </c>
      <c r="D180" t="s">
        <v>62</v>
      </c>
      <c r="E180">
        <v>32099</v>
      </c>
      <c r="F180">
        <v>3.09</v>
      </c>
      <c r="G180">
        <v>8.67</v>
      </c>
      <c r="H180" t="s">
        <v>46</v>
      </c>
      <c r="I180" t="s">
        <v>46</v>
      </c>
      <c r="J180">
        <v>37.950000000000003</v>
      </c>
      <c r="K180" t="s">
        <v>59</v>
      </c>
      <c r="L180">
        <v>3</v>
      </c>
      <c r="M180">
        <v>90</v>
      </c>
      <c r="N180" t="s">
        <v>45</v>
      </c>
      <c r="O180" t="s">
        <v>46</v>
      </c>
      <c r="P180" t="s">
        <v>45</v>
      </c>
    </row>
    <row r="181" spans="1:16" x14ac:dyDescent="0.3">
      <c r="A181" t="s">
        <v>100</v>
      </c>
      <c r="B181" t="s">
        <v>9</v>
      </c>
      <c r="C181" t="s">
        <v>15</v>
      </c>
      <c r="D181" t="s">
        <v>48</v>
      </c>
      <c r="E181">
        <v>46130</v>
      </c>
      <c r="F181">
        <v>8.26</v>
      </c>
      <c r="G181">
        <v>7.45</v>
      </c>
      <c r="H181" t="s">
        <v>46</v>
      </c>
      <c r="I181" t="s">
        <v>46</v>
      </c>
      <c r="J181">
        <v>42.84</v>
      </c>
      <c r="K181" t="s">
        <v>49</v>
      </c>
      <c r="L181">
        <v>1</v>
      </c>
      <c r="M181">
        <v>100</v>
      </c>
      <c r="N181" t="s">
        <v>46</v>
      </c>
      <c r="O181" t="s">
        <v>45</v>
      </c>
      <c r="P181" t="s">
        <v>45</v>
      </c>
    </row>
    <row r="182" spans="1:16" x14ac:dyDescent="0.3">
      <c r="A182" t="s">
        <v>93</v>
      </c>
      <c r="B182" t="s">
        <v>5</v>
      </c>
      <c r="C182" t="s">
        <v>14</v>
      </c>
      <c r="D182" t="s">
        <v>44</v>
      </c>
      <c r="E182">
        <v>70630</v>
      </c>
      <c r="F182">
        <v>12.98</v>
      </c>
      <c r="G182">
        <v>4.2300000000000004</v>
      </c>
      <c r="H182" t="s">
        <v>45</v>
      </c>
      <c r="I182" t="s">
        <v>45</v>
      </c>
      <c r="L182">
        <v>2</v>
      </c>
      <c r="M182">
        <v>84</v>
      </c>
      <c r="N182" t="s">
        <v>45</v>
      </c>
      <c r="O182" t="s">
        <v>45</v>
      </c>
      <c r="P182" t="s">
        <v>45</v>
      </c>
    </row>
    <row r="183" spans="1:16" x14ac:dyDescent="0.3">
      <c r="A183" t="s">
        <v>107</v>
      </c>
      <c r="B183" t="s">
        <v>8</v>
      </c>
      <c r="C183" t="s">
        <v>13</v>
      </c>
      <c r="D183" t="s">
        <v>48</v>
      </c>
      <c r="E183">
        <v>44552</v>
      </c>
      <c r="F183">
        <v>14.04</v>
      </c>
      <c r="G183">
        <v>6.35</v>
      </c>
      <c r="H183" t="s">
        <v>45</v>
      </c>
      <c r="I183" t="s">
        <v>45</v>
      </c>
      <c r="L183">
        <v>5</v>
      </c>
      <c r="M183">
        <v>74</v>
      </c>
      <c r="N183" t="s">
        <v>45</v>
      </c>
      <c r="O183" t="s">
        <v>45</v>
      </c>
      <c r="P183" t="s">
        <v>45</v>
      </c>
    </row>
    <row r="184" spans="1:16" x14ac:dyDescent="0.3">
      <c r="A184" t="s">
        <v>80</v>
      </c>
      <c r="B184" t="s">
        <v>8</v>
      </c>
      <c r="C184" t="s">
        <v>15</v>
      </c>
      <c r="D184" t="s">
        <v>48</v>
      </c>
      <c r="E184">
        <v>55905</v>
      </c>
      <c r="F184">
        <v>6.84</v>
      </c>
      <c r="G184">
        <v>5.55</v>
      </c>
      <c r="H184" t="s">
        <v>45</v>
      </c>
      <c r="I184" t="s">
        <v>45</v>
      </c>
      <c r="L184">
        <v>1</v>
      </c>
      <c r="M184">
        <v>92</v>
      </c>
      <c r="N184" t="s">
        <v>45</v>
      </c>
      <c r="O184" t="s">
        <v>46</v>
      </c>
      <c r="P184" t="s">
        <v>46</v>
      </c>
    </row>
    <row r="185" spans="1:16" x14ac:dyDescent="0.3">
      <c r="A185" t="s">
        <v>118</v>
      </c>
      <c r="B185" t="s">
        <v>6</v>
      </c>
      <c r="C185" t="s">
        <v>14</v>
      </c>
      <c r="D185" t="s">
        <v>51</v>
      </c>
      <c r="E185">
        <v>67187</v>
      </c>
      <c r="F185">
        <v>6.08</v>
      </c>
      <c r="G185">
        <v>5.94</v>
      </c>
      <c r="H185" t="s">
        <v>46</v>
      </c>
      <c r="I185" t="s">
        <v>46</v>
      </c>
      <c r="J185">
        <v>38.01</v>
      </c>
      <c r="K185" t="s">
        <v>49</v>
      </c>
      <c r="L185">
        <v>1</v>
      </c>
      <c r="M185">
        <v>82</v>
      </c>
      <c r="N185" t="s">
        <v>46</v>
      </c>
      <c r="O185" t="s">
        <v>45</v>
      </c>
      <c r="P185" t="s">
        <v>45</v>
      </c>
    </row>
    <row r="186" spans="1:16" x14ac:dyDescent="0.3">
      <c r="A186" t="s">
        <v>115</v>
      </c>
      <c r="B186" t="s">
        <v>5</v>
      </c>
      <c r="C186" t="s">
        <v>13</v>
      </c>
      <c r="D186" t="s">
        <v>57</v>
      </c>
      <c r="E186">
        <v>86017</v>
      </c>
      <c r="F186">
        <v>8.85</v>
      </c>
      <c r="G186">
        <v>5.08</v>
      </c>
      <c r="H186" t="s">
        <v>45</v>
      </c>
      <c r="I186" t="s">
        <v>46</v>
      </c>
      <c r="J186">
        <v>9.4</v>
      </c>
      <c r="K186" t="s">
        <v>59</v>
      </c>
      <c r="L186">
        <v>1</v>
      </c>
      <c r="M186">
        <v>90</v>
      </c>
      <c r="N186" t="s">
        <v>46</v>
      </c>
      <c r="O186" t="s">
        <v>45</v>
      </c>
      <c r="P186" t="s">
        <v>45</v>
      </c>
    </row>
    <row r="187" spans="1:16" x14ac:dyDescent="0.3">
      <c r="A187" t="s">
        <v>119</v>
      </c>
      <c r="B187" t="s">
        <v>8</v>
      </c>
      <c r="C187" t="s">
        <v>13</v>
      </c>
      <c r="D187" t="s">
        <v>62</v>
      </c>
      <c r="E187">
        <v>66998</v>
      </c>
      <c r="F187">
        <v>8</v>
      </c>
      <c r="G187">
        <v>8.1300000000000008</v>
      </c>
      <c r="H187" t="s">
        <v>45</v>
      </c>
      <c r="I187" t="s">
        <v>46</v>
      </c>
      <c r="J187">
        <v>31.24</v>
      </c>
      <c r="K187" t="s">
        <v>49</v>
      </c>
      <c r="L187">
        <v>1</v>
      </c>
      <c r="M187">
        <v>86</v>
      </c>
      <c r="N187" t="s">
        <v>45</v>
      </c>
      <c r="O187" t="s">
        <v>46</v>
      </c>
      <c r="P187" t="s">
        <v>45</v>
      </c>
    </row>
    <row r="188" spans="1:16" x14ac:dyDescent="0.3">
      <c r="A188" t="s">
        <v>104</v>
      </c>
      <c r="B188" t="s">
        <v>9</v>
      </c>
      <c r="C188" t="s">
        <v>12</v>
      </c>
      <c r="D188" t="s">
        <v>62</v>
      </c>
      <c r="E188">
        <v>93579</v>
      </c>
      <c r="F188">
        <v>6.48</v>
      </c>
      <c r="G188">
        <v>5.9</v>
      </c>
      <c r="H188" t="s">
        <v>46</v>
      </c>
      <c r="I188" t="s">
        <v>46</v>
      </c>
      <c r="J188">
        <v>30.63</v>
      </c>
      <c r="K188" t="s">
        <v>49</v>
      </c>
      <c r="L188">
        <v>1</v>
      </c>
      <c r="M188">
        <v>82</v>
      </c>
      <c r="N188" t="s">
        <v>45</v>
      </c>
      <c r="O188" t="s">
        <v>45</v>
      </c>
      <c r="P188" t="s">
        <v>46</v>
      </c>
    </row>
    <row r="189" spans="1:16" x14ac:dyDescent="0.3">
      <c r="A189" t="s">
        <v>120</v>
      </c>
      <c r="B189" t="s">
        <v>9</v>
      </c>
      <c r="C189" t="s">
        <v>15</v>
      </c>
      <c r="D189" t="s">
        <v>51</v>
      </c>
      <c r="E189">
        <v>34995</v>
      </c>
      <c r="F189">
        <v>4.71</v>
      </c>
      <c r="G189">
        <v>2.27</v>
      </c>
      <c r="H189" t="s">
        <v>45</v>
      </c>
      <c r="I189" t="s">
        <v>46</v>
      </c>
      <c r="J189">
        <v>46.07</v>
      </c>
      <c r="K189" t="s">
        <v>49</v>
      </c>
      <c r="L189">
        <v>4</v>
      </c>
      <c r="M189">
        <v>77</v>
      </c>
      <c r="N189" t="s">
        <v>46</v>
      </c>
      <c r="O189" t="s">
        <v>45</v>
      </c>
      <c r="P189" t="s">
        <v>46</v>
      </c>
    </row>
    <row r="190" spans="1:16" x14ac:dyDescent="0.3">
      <c r="A190" t="s">
        <v>115</v>
      </c>
      <c r="B190" t="s">
        <v>5</v>
      </c>
      <c r="C190" t="s">
        <v>15</v>
      </c>
      <c r="D190" t="s">
        <v>44</v>
      </c>
      <c r="E190">
        <v>92057</v>
      </c>
      <c r="F190">
        <v>4.2300000000000004</v>
      </c>
      <c r="G190">
        <v>6.62</v>
      </c>
      <c r="H190" t="s">
        <v>45</v>
      </c>
      <c r="I190" t="s">
        <v>45</v>
      </c>
      <c r="L190">
        <v>5</v>
      </c>
      <c r="M190">
        <v>81</v>
      </c>
      <c r="N190" t="s">
        <v>45</v>
      </c>
      <c r="O190" t="s">
        <v>46</v>
      </c>
      <c r="P190" t="s">
        <v>45</v>
      </c>
    </row>
    <row r="191" spans="1:16" x14ac:dyDescent="0.3">
      <c r="A191" t="s">
        <v>100</v>
      </c>
      <c r="B191" t="s">
        <v>6</v>
      </c>
      <c r="C191" t="s">
        <v>14</v>
      </c>
      <c r="D191" t="s">
        <v>51</v>
      </c>
      <c r="E191">
        <v>78657</v>
      </c>
      <c r="F191">
        <v>14.72</v>
      </c>
      <c r="G191">
        <v>2.8</v>
      </c>
      <c r="H191" t="s">
        <v>45</v>
      </c>
      <c r="I191" t="s">
        <v>46</v>
      </c>
      <c r="J191">
        <v>44.22</v>
      </c>
      <c r="K191" t="s">
        <v>49</v>
      </c>
      <c r="L191">
        <v>3</v>
      </c>
      <c r="M191">
        <v>96</v>
      </c>
      <c r="N191" t="s">
        <v>45</v>
      </c>
      <c r="O191" t="s">
        <v>45</v>
      </c>
      <c r="P191" t="s">
        <v>45</v>
      </c>
    </row>
    <row r="192" spans="1:16" x14ac:dyDescent="0.3">
      <c r="A192" t="s">
        <v>118</v>
      </c>
      <c r="B192" t="s">
        <v>7</v>
      </c>
      <c r="C192" t="s">
        <v>14</v>
      </c>
      <c r="D192" t="s">
        <v>44</v>
      </c>
      <c r="E192">
        <v>86314</v>
      </c>
      <c r="F192">
        <v>6.09</v>
      </c>
      <c r="G192">
        <v>5.63</v>
      </c>
      <c r="H192" t="s">
        <v>46</v>
      </c>
      <c r="I192" t="s">
        <v>46</v>
      </c>
      <c r="J192">
        <v>42.94</v>
      </c>
      <c r="K192" t="s">
        <v>49</v>
      </c>
      <c r="L192">
        <v>4</v>
      </c>
      <c r="M192">
        <v>77</v>
      </c>
      <c r="N192" t="s">
        <v>45</v>
      </c>
      <c r="O192" t="s">
        <v>46</v>
      </c>
      <c r="P192" t="s">
        <v>46</v>
      </c>
    </row>
    <row r="193" spans="1:16" x14ac:dyDescent="0.3">
      <c r="A193" t="s">
        <v>80</v>
      </c>
      <c r="B193" t="s">
        <v>6</v>
      </c>
      <c r="C193" t="s">
        <v>12</v>
      </c>
      <c r="D193" t="s">
        <v>44</v>
      </c>
      <c r="E193">
        <v>61952</v>
      </c>
      <c r="F193">
        <v>4.83</v>
      </c>
      <c r="G193">
        <v>9.2799999999999994</v>
      </c>
      <c r="H193" t="s">
        <v>45</v>
      </c>
      <c r="I193" t="s">
        <v>46</v>
      </c>
      <c r="J193">
        <v>17.87</v>
      </c>
      <c r="K193" t="s">
        <v>59</v>
      </c>
      <c r="L193">
        <v>4</v>
      </c>
      <c r="M193">
        <v>85</v>
      </c>
      <c r="N193" t="s">
        <v>46</v>
      </c>
      <c r="O193" t="s">
        <v>45</v>
      </c>
      <c r="P193" t="s">
        <v>46</v>
      </c>
    </row>
    <row r="194" spans="1:16" x14ac:dyDescent="0.3">
      <c r="A194" t="s">
        <v>117</v>
      </c>
      <c r="B194" t="s">
        <v>9</v>
      </c>
      <c r="C194" t="s">
        <v>13</v>
      </c>
      <c r="D194" t="s">
        <v>51</v>
      </c>
      <c r="E194">
        <v>72206</v>
      </c>
      <c r="F194">
        <v>5.01</v>
      </c>
      <c r="G194">
        <v>4.97</v>
      </c>
      <c r="H194" t="s">
        <v>45</v>
      </c>
      <c r="I194" t="s">
        <v>46</v>
      </c>
      <c r="J194">
        <v>6.05</v>
      </c>
      <c r="K194" t="s">
        <v>49</v>
      </c>
      <c r="L194">
        <v>3</v>
      </c>
      <c r="M194">
        <v>70</v>
      </c>
      <c r="N194" t="s">
        <v>46</v>
      </c>
      <c r="O194" t="s">
        <v>45</v>
      </c>
      <c r="P194" t="s">
        <v>46</v>
      </c>
    </row>
    <row r="195" spans="1:16" x14ac:dyDescent="0.3">
      <c r="A195" t="s">
        <v>116</v>
      </c>
      <c r="B195" t="s">
        <v>6</v>
      </c>
      <c r="C195" t="s">
        <v>13</v>
      </c>
      <c r="D195" t="s">
        <v>44</v>
      </c>
      <c r="E195">
        <v>92745</v>
      </c>
      <c r="F195">
        <v>6.75</v>
      </c>
      <c r="G195">
        <v>8</v>
      </c>
      <c r="H195" t="s">
        <v>45</v>
      </c>
      <c r="I195" t="s">
        <v>45</v>
      </c>
      <c r="L195">
        <v>4</v>
      </c>
      <c r="M195">
        <v>98</v>
      </c>
      <c r="N195" t="s">
        <v>45</v>
      </c>
      <c r="O195" t="s">
        <v>45</v>
      </c>
      <c r="P195" t="s">
        <v>45</v>
      </c>
    </row>
    <row r="196" spans="1:16" x14ac:dyDescent="0.3">
      <c r="A196" t="s">
        <v>121</v>
      </c>
      <c r="B196" t="s">
        <v>8</v>
      </c>
      <c r="C196" t="s">
        <v>14</v>
      </c>
      <c r="D196" t="s">
        <v>51</v>
      </c>
      <c r="E196">
        <v>94525</v>
      </c>
      <c r="F196">
        <v>5.26</v>
      </c>
      <c r="G196">
        <v>3.37</v>
      </c>
      <c r="H196" t="s">
        <v>46</v>
      </c>
      <c r="I196" t="s">
        <v>45</v>
      </c>
      <c r="L196">
        <v>3</v>
      </c>
      <c r="M196">
        <v>89</v>
      </c>
      <c r="N196" t="s">
        <v>45</v>
      </c>
      <c r="O196" t="s">
        <v>46</v>
      </c>
      <c r="P196" t="s">
        <v>46</v>
      </c>
    </row>
    <row r="197" spans="1:16" x14ac:dyDescent="0.3">
      <c r="A197" t="s">
        <v>116</v>
      </c>
      <c r="B197" t="s">
        <v>5</v>
      </c>
      <c r="C197" t="s">
        <v>15</v>
      </c>
      <c r="D197" t="s">
        <v>51</v>
      </c>
      <c r="E197">
        <v>32568</v>
      </c>
      <c r="F197">
        <v>4.6399999999999997</v>
      </c>
      <c r="G197">
        <v>9.41</v>
      </c>
      <c r="H197" t="s">
        <v>45</v>
      </c>
      <c r="I197" t="s">
        <v>45</v>
      </c>
      <c r="L197">
        <v>2</v>
      </c>
      <c r="M197">
        <v>89</v>
      </c>
      <c r="N197" t="s">
        <v>46</v>
      </c>
      <c r="O197" t="s">
        <v>45</v>
      </c>
      <c r="P197" t="s">
        <v>45</v>
      </c>
    </row>
    <row r="198" spans="1:16" x14ac:dyDescent="0.3">
      <c r="A198" t="s">
        <v>122</v>
      </c>
      <c r="B198" t="s">
        <v>7</v>
      </c>
      <c r="C198" t="s">
        <v>15</v>
      </c>
      <c r="D198" t="s">
        <v>57</v>
      </c>
      <c r="E198">
        <v>12393</v>
      </c>
      <c r="F198">
        <v>14.25</v>
      </c>
      <c r="G198">
        <v>7.29</v>
      </c>
      <c r="H198" t="s">
        <v>45</v>
      </c>
      <c r="I198" t="s">
        <v>46</v>
      </c>
      <c r="J198">
        <v>19.16</v>
      </c>
      <c r="K198" t="s">
        <v>59</v>
      </c>
      <c r="L198">
        <v>4</v>
      </c>
      <c r="M198">
        <v>86</v>
      </c>
      <c r="N198" t="s">
        <v>46</v>
      </c>
      <c r="O198" t="s">
        <v>45</v>
      </c>
      <c r="P198" t="s">
        <v>46</v>
      </c>
    </row>
    <row r="199" spans="1:16" x14ac:dyDescent="0.3">
      <c r="A199" t="s">
        <v>104</v>
      </c>
      <c r="B199" t="s">
        <v>7</v>
      </c>
      <c r="C199" t="s">
        <v>14</v>
      </c>
      <c r="D199" t="s">
        <v>57</v>
      </c>
      <c r="E199">
        <v>22840</v>
      </c>
      <c r="F199">
        <v>11.39</v>
      </c>
      <c r="G199">
        <v>7.57</v>
      </c>
      <c r="H199" t="s">
        <v>46</v>
      </c>
      <c r="I199" t="s">
        <v>46</v>
      </c>
      <c r="J199">
        <v>24.24</v>
      </c>
      <c r="K199" t="s">
        <v>49</v>
      </c>
      <c r="L199">
        <v>1</v>
      </c>
      <c r="M199">
        <v>100</v>
      </c>
      <c r="N199" t="s">
        <v>46</v>
      </c>
      <c r="O199" t="s">
        <v>45</v>
      </c>
      <c r="P199" t="s">
        <v>45</v>
      </c>
    </row>
    <row r="200" spans="1:16" x14ac:dyDescent="0.3">
      <c r="A200" t="s">
        <v>68</v>
      </c>
      <c r="B200" t="s">
        <v>5</v>
      </c>
      <c r="C200" t="s">
        <v>12</v>
      </c>
      <c r="D200" t="s">
        <v>48</v>
      </c>
      <c r="E200">
        <v>17882</v>
      </c>
      <c r="F200">
        <v>6.41</v>
      </c>
      <c r="G200">
        <v>3.22</v>
      </c>
      <c r="H200" t="s">
        <v>46</v>
      </c>
      <c r="I200" t="s">
        <v>46</v>
      </c>
      <c r="J200">
        <v>7.89</v>
      </c>
      <c r="K200" t="s">
        <v>49</v>
      </c>
      <c r="L200">
        <v>1</v>
      </c>
      <c r="M200">
        <v>79</v>
      </c>
      <c r="N200" t="s">
        <v>45</v>
      </c>
      <c r="O200" t="s">
        <v>46</v>
      </c>
      <c r="P200" t="s">
        <v>46</v>
      </c>
    </row>
    <row r="201" spans="1:16" x14ac:dyDescent="0.3">
      <c r="A201" t="s">
        <v>123</v>
      </c>
      <c r="B201" t="s">
        <v>6</v>
      </c>
      <c r="C201" t="s">
        <v>15</v>
      </c>
      <c r="D201" t="s">
        <v>51</v>
      </c>
      <c r="E201">
        <v>30641</v>
      </c>
      <c r="F201">
        <v>4.05</v>
      </c>
      <c r="G201">
        <v>6.1</v>
      </c>
      <c r="H201" t="s">
        <v>46</v>
      </c>
      <c r="I201" t="s">
        <v>45</v>
      </c>
      <c r="L201">
        <v>1</v>
      </c>
      <c r="M201">
        <v>100</v>
      </c>
      <c r="N201" t="s">
        <v>46</v>
      </c>
      <c r="O201" t="s">
        <v>45</v>
      </c>
      <c r="P201" t="s">
        <v>46</v>
      </c>
    </row>
    <row r="202" spans="1:16" x14ac:dyDescent="0.3">
      <c r="A202" t="s">
        <v>87</v>
      </c>
      <c r="B202" t="s">
        <v>5</v>
      </c>
      <c r="C202" t="s">
        <v>15</v>
      </c>
      <c r="D202" t="s">
        <v>57</v>
      </c>
      <c r="E202">
        <v>23734</v>
      </c>
      <c r="F202">
        <v>14.29</v>
      </c>
      <c r="G202">
        <v>2.2599999999999998</v>
      </c>
      <c r="H202" t="s">
        <v>45</v>
      </c>
      <c r="I202" t="s">
        <v>45</v>
      </c>
      <c r="L202">
        <v>1</v>
      </c>
      <c r="M202">
        <v>84</v>
      </c>
      <c r="N202" t="s">
        <v>46</v>
      </c>
      <c r="O202" t="s">
        <v>45</v>
      </c>
      <c r="P202" t="s">
        <v>45</v>
      </c>
    </row>
    <row r="203" spans="1:16" x14ac:dyDescent="0.3">
      <c r="A203" t="s">
        <v>67</v>
      </c>
      <c r="B203" t="s">
        <v>5</v>
      </c>
      <c r="C203" t="s">
        <v>13</v>
      </c>
      <c r="D203" t="s">
        <v>51</v>
      </c>
      <c r="E203">
        <v>69298</v>
      </c>
      <c r="F203">
        <v>13.03</v>
      </c>
      <c r="G203">
        <v>9.0299999999999994</v>
      </c>
      <c r="H203" t="s">
        <v>45</v>
      </c>
      <c r="I203" t="s">
        <v>45</v>
      </c>
      <c r="L203">
        <v>4</v>
      </c>
      <c r="M203">
        <v>85</v>
      </c>
      <c r="N203" t="s">
        <v>45</v>
      </c>
      <c r="O203" t="s">
        <v>46</v>
      </c>
      <c r="P203" t="s">
        <v>46</v>
      </c>
    </row>
    <row r="204" spans="1:16" x14ac:dyDescent="0.3">
      <c r="A204" t="s">
        <v>121</v>
      </c>
      <c r="B204" t="s">
        <v>7</v>
      </c>
      <c r="C204" t="s">
        <v>12</v>
      </c>
      <c r="D204" t="s">
        <v>51</v>
      </c>
      <c r="E204">
        <v>89119</v>
      </c>
      <c r="F204">
        <v>14.64</v>
      </c>
      <c r="G204">
        <v>9.59</v>
      </c>
      <c r="H204" t="s">
        <v>45</v>
      </c>
      <c r="I204" t="s">
        <v>45</v>
      </c>
      <c r="L204">
        <v>4</v>
      </c>
      <c r="M204">
        <v>74</v>
      </c>
      <c r="N204" t="s">
        <v>46</v>
      </c>
      <c r="O204" t="s">
        <v>45</v>
      </c>
      <c r="P204" t="s">
        <v>46</v>
      </c>
    </row>
    <row r="205" spans="1:16" x14ac:dyDescent="0.3">
      <c r="A205" t="s">
        <v>109</v>
      </c>
      <c r="B205" t="s">
        <v>8</v>
      </c>
      <c r="C205" t="s">
        <v>15</v>
      </c>
      <c r="D205" t="s">
        <v>44</v>
      </c>
      <c r="E205">
        <v>91303</v>
      </c>
      <c r="F205">
        <v>11.82</v>
      </c>
      <c r="G205">
        <v>5.3</v>
      </c>
      <c r="H205" t="s">
        <v>45</v>
      </c>
      <c r="I205" t="s">
        <v>45</v>
      </c>
      <c r="L205">
        <v>1</v>
      </c>
      <c r="M205">
        <v>87</v>
      </c>
      <c r="N205" t="s">
        <v>45</v>
      </c>
      <c r="O205" t="s">
        <v>45</v>
      </c>
      <c r="P205" t="s">
        <v>46</v>
      </c>
    </row>
    <row r="206" spans="1:16" x14ac:dyDescent="0.3">
      <c r="A206" t="s">
        <v>78</v>
      </c>
      <c r="B206" t="s">
        <v>5</v>
      </c>
      <c r="C206" t="s">
        <v>14</v>
      </c>
      <c r="D206" t="s">
        <v>51</v>
      </c>
      <c r="E206">
        <v>40070</v>
      </c>
      <c r="F206">
        <v>9.6300000000000008</v>
      </c>
      <c r="G206">
        <v>6.19</v>
      </c>
      <c r="H206" t="s">
        <v>45</v>
      </c>
      <c r="I206" t="s">
        <v>45</v>
      </c>
      <c r="L206">
        <v>4</v>
      </c>
      <c r="M206">
        <v>100</v>
      </c>
      <c r="N206" t="s">
        <v>45</v>
      </c>
      <c r="O206" t="s">
        <v>45</v>
      </c>
      <c r="P206" t="s">
        <v>45</v>
      </c>
    </row>
    <row r="207" spans="1:16" x14ac:dyDescent="0.3">
      <c r="A207" t="s">
        <v>106</v>
      </c>
      <c r="B207" t="s">
        <v>9</v>
      </c>
      <c r="C207" t="s">
        <v>14</v>
      </c>
      <c r="D207" t="s">
        <v>57</v>
      </c>
      <c r="E207">
        <v>87970</v>
      </c>
      <c r="F207">
        <v>3.04</v>
      </c>
      <c r="G207">
        <v>8.24</v>
      </c>
      <c r="H207" t="s">
        <v>46</v>
      </c>
      <c r="I207" t="s">
        <v>45</v>
      </c>
      <c r="L207">
        <v>5</v>
      </c>
      <c r="M207">
        <v>86</v>
      </c>
      <c r="N207" t="s">
        <v>46</v>
      </c>
      <c r="O207" t="s">
        <v>46</v>
      </c>
      <c r="P207" t="s">
        <v>46</v>
      </c>
    </row>
    <row r="208" spans="1:16" x14ac:dyDescent="0.3">
      <c r="A208" t="s">
        <v>118</v>
      </c>
      <c r="B208" t="s">
        <v>8</v>
      </c>
      <c r="C208" t="s">
        <v>13</v>
      </c>
      <c r="D208" t="s">
        <v>62</v>
      </c>
      <c r="E208">
        <v>36635</v>
      </c>
      <c r="F208">
        <v>13.43</v>
      </c>
      <c r="G208">
        <v>9.99</v>
      </c>
      <c r="H208" t="s">
        <v>45</v>
      </c>
      <c r="I208" t="s">
        <v>46</v>
      </c>
      <c r="J208">
        <v>17.77</v>
      </c>
      <c r="K208" t="s">
        <v>59</v>
      </c>
      <c r="L208">
        <v>2</v>
      </c>
      <c r="M208">
        <v>89</v>
      </c>
      <c r="N208" t="s">
        <v>45</v>
      </c>
      <c r="O208" t="s">
        <v>45</v>
      </c>
      <c r="P208" t="s">
        <v>46</v>
      </c>
    </row>
    <row r="209" spans="1:16" x14ac:dyDescent="0.3">
      <c r="A209" t="s">
        <v>109</v>
      </c>
      <c r="B209" t="s">
        <v>7</v>
      </c>
      <c r="C209" t="s">
        <v>15</v>
      </c>
      <c r="D209" t="s">
        <v>62</v>
      </c>
      <c r="E209">
        <v>22606</v>
      </c>
      <c r="F209">
        <v>12.69</v>
      </c>
      <c r="G209">
        <v>8.0399999999999991</v>
      </c>
      <c r="H209" t="s">
        <v>45</v>
      </c>
      <c r="I209" t="s">
        <v>46</v>
      </c>
      <c r="J209">
        <v>11.99</v>
      </c>
      <c r="K209" t="s">
        <v>59</v>
      </c>
      <c r="L209">
        <v>2</v>
      </c>
      <c r="M209">
        <v>77</v>
      </c>
      <c r="N209" t="s">
        <v>46</v>
      </c>
      <c r="O209" t="s">
        <v>46</v>
      </c>
      <c r="P209" t="s">
        <v>46</v>
      </c>
    </row>
    <row r="210" spans="1:16" x14ac:dyDescent="0.3">
      <c r="A210" t="s">
        <v>115</v>
      </c>
      <c r="B210" t="s">
        <v>8</v>
      </c>
      <c r="C210" t="s">
        <v>12</v>
      </c>
      <c r="D210" t="s">
        <v>57</v>
      </c>
      <c r="E210">
        <v>65256</v>
      </c>
      <c r="F210">
        <v>3.6</v>
      </c>
      <c r="G210">
        <v>2.0499999999999998</v>
      </c>
      <c r="H210" t="s">
        <v>46</v>
      </c>
      <c r="I210" t="s">
        <v>45</v>
      </c>
      <c r="L210">
        <v>2</v>
      </c>
      <c r="M210">
        <v>93</v>
      </c>
      <c r="N210" t="s">
        <v>45</v>
      </c>
      <c r="O210" t="s">
        <v>45</v>
      </c>
      <c r="P210" t="s">
        <v>45</v>
      </c>
    </row>
    <row r="211" spans="1:16" x14ac:dyDescent="0.3">
      <c r="A211" t="s">
        <v>118</v>
      </c>
      <c r="B211" t="s">
        <v>9</v>
      </c>
      <c r="C211" t="s">
        <v>12</v>
      </c>
      <c r="D211" t="s">
        <v>62</v>
      </c>
      <c r="E211">
        <v>53298</v>
      </c>
      <c r="F211">
        <v>9.4600000000000009</v>
      </c>
      <c r="G211">
        <v>7.9</v>
      </c>
      <c r="H211" t="s">
        <v>46</v>
      </c>
      <c r="I211" t="s">
        <v>46</v>
      </c>
      <c r="J211">
        <v>31.64</v>
      </c>
      <c r="K211" t="s">
        <v>49</v>
      </c>
      <c r="L211">
        <v>3</v>
      </c>
      <c r="M211">
        <v>74</v>
      </c>
      <c r="N211" t="s">
        <v>45</v>
      </c>
      <c r="O211" t="s">
        <v>46</v>
      </c>
      <c r="P211" t="s">
        <v>45</v>
      </c>
    </row>
    <row r="212" spans="1:16" x14ac:dyDescent="0.3">
      <c r="A212" t="s">
        <v>124</v>
      </c>
      <c r="B212" t="s">
        <v>8</v>
      </c>
      <c r="C212" t="s">
        <v>15</v>
      </c>
      <c r="D212" t="s">
        <v>57</v>
      </c>
      <c r="E212">
        <v>57252</v>
      </c>
      <c r="F212">
        <v>5.42</v>
      </c>
      <c r="G212">
        <v>5.6</v>
      </c>
      <c r="H212" t="s">
        <v>45</v>
      </c>
      <c r="I212" t="s">
        <v>46</v>
      </c>
      <c r="J212">
        <v>15.53</v>
      </c>
      <c r="K212" t="s">
        <v>59</v>
      </c>
      <c r="L212">
        <v>5</v>
      </c>
      <c r="M212">
        <v>93</v>
      </c>
      <c r="N212" t="s">
        <v>46</v>
      </c>
      <c r="O212" t="s">
        <v>45</v>
      </c>
      <c r="P212" t="s">
        <v>46</v>
      </c>
    </row>
    <row r="213" spans="1:16" x14ac:dyDescent="0.3">
      <c r="A213" t="s">
        <v>111</v>
      </c>
      <c r="B213" t="s">
        <v>8</v>
      </c>
      <c r="C213" t="s">
        <v>12</v>
      </c>
      <c r="D213" t="s">
        <v>44</v>
      </c>
      <c r="E213">
        <v>95537</v>
      </c>
      <c r="F213">
        <v>8.77</v>
      </c>
      <c r="G213">
        <v>7.38</v>
      </c>
      <c r="H213" t="s">
        <v>45</v>
      </c>
      <c r="I213" t="s">
        <v>45</v>
      </c>
      <c r="L213">
        <v>1</v>
      </c>
      <c r="M213">
        <v>100</v>
      </c>
      <c r="N213" t="s">
        <v>45</v>
      </c>
      <c r="O213" t="s">
        <v>45</v>
      </c>
      <c r="P213" t="s">
        <v>45</v>
      </c>
    </row>
    <row r="214" spans="1:16" x14ac:dyDescent="0.3">
      <c r="A214" t="s">
        <v>125</v>
      </c>
      <c r="B214" t="s">
        <v>6</v>
      </c>
      <c r="C214" t="s">
        <v>12</v>
      </c>
      <c r="D214" t="s">
        <v>57</v>
      </c>
      <c r="E214">
        <v>40216</v>
      </c>
      <c r="F214">
        <v>4.4400000000000004</v>
      </c>
      <c r="G214">
        <v>6.83</v>
      </c>
      <c r="H214" t="s">
        <v>45</v>
      </c>
      <c r="I214" t="s">
        <v>45</v>
      </c>
      <c r="L214">
        <v>5</v>
      </c>
      <c r="M214">
        <v>78</v>
      </c>
      <c r="N214" t="s">
        <v>46</v>
      </c>
      <c r="O214" t="s">
        <v>45</v>
      </c>
      <c r="P214" t="s">
        <v>46</v>
      </c>
    </row>
    <row r="215" spans="1:16" x14ac:dyDescent="0.3">
      <c r="A215" t="s">
        <v>121</v>
      </c>
      <c r="B215" t="s">
        <v>9</v>
      </c>
      <c r="C215" t="s">
        <v>13</v>
      </c>
      <c r="D215" t="s">
        <v>44</v>
      </c>
      <c r="E215">
        <v>81860</v>
      </c>
      <c r="F215">
        <v>10</v>
      </c>
      <c r="G215">
        <v>2.95</v>
      </c>
      <c r="H215" t="s">
        <v>45</v>
      </c>
      <c r="I215" t="s">
        <v>46</v>
      </c>
      <c r="J215">
        <v>8.64</v>
      </c>
      <c r="K215" t="s">
        <v>49</v>
      </c>
      <c r="L215">
        <v>2</v>
      </c>
      <c r="M215">
        <v>75</v>
      </c>
      <c r="N215" t="s">
        <v>45</v>
      </c>
      <c r="O215" t="s">
        <v>46</v>
      </c>
      <c r="P215" t="s">
        <v>45</v>
      </c>
    </row>
    <row r="216" spans="1:16" x14ac:dyDescent="0.3">
      <c r="A216" t="s">
        <v>112</v>
      </c>
      <c r="B216" t="s">
        <v>9</v>
      </c>
      <c r="C216" t="s">
        <v>15</v>
      </c>
      <c r="D216" t="s">
        <v>57</v>
      </c>
      <c r="E216">
        <v>74223</v>
      </c>
      <c r="F216">
        <v>5.01</v>
      </c>
      <c r="G216">
        <v>3.34</v>
      </c>
      <c r="H216" t="s">
        <v>45</v>
      </c>
      <c r="I216" t="s">
        <v>46</v>
      </c>
      <c r="J216">
        <v>47.96</v>
      </c>
      <c r="K216" t="s">
        <v>49</v>
      </c>
      <c r="L216">
        <v>3</v>
      </c>
      <c r="M216">
        <v>100</v>
      </c>
      <c r="N216" t="s">
        <v>45</v>
      </c>
      <c r="O216" t="s">
        <v>45</v>
      </c>
      <c r="P216" t="s">
        <v>46</v>
      </c>
    </row>
    <row r="217" spans="1:16" x14ac:dyDescent="0.3">
      <c r="A217" t="s">
        <v>121</v>
      </c>
      <c r="B217" t="s">
        <v>8</v>
      </c>
      <c r="C217" t="s">
        <v>12</v>
      </c>
      <c r="D217" t="s">
        <v>62</v>
      </c>
      <c r="E217">
        <v>27422</v>
      </c>
      <c r="F217">
        <v>10.7</v>
      </c>
      <c r="G217">
        <v>5.12</v>
      </c>
      <c r="H217" t="s">
        <v>46</v>
      </c>
      <c r="I217" t="s">
        <v>46</v>
      </c>
      <c r="J217">
        <v>6.49</v>
      </c>
      <c r="K217" t="s">
        <v>59</v>
      </c>
      <c r="L217">
        <v>1</v>
      </c>
      <c r="M217">
        <v>70</v>
      </c>
      <c r="N217" t="s">
        <v>46</v>
      </c>
      <c r="O217" t="s">
        <v>45</v>
      </c>
      <c r="P217" t="s">
        <v>46</v>
      </c>
    </row>
    <row r="218" spans="1:16" x14ac:dyDescent="0.3">
      <c r="A218" t="s">
        <v>114</v>
      </c>
      <c r="B218" t="s">
        <v>9</v>
      </c>
      <c r="C218" t="s">
        <v>14</v>
      </c>
      <c r="D218" t="s">
        <v>57</v>
      </c>
      <c r="E218">
        <v>51411</v>
      </c>
      <c r="F218">
        <v>3.06</v>
      </c>
      <c r="G218">
        <v>2.34</v>
      </c>
      <c r="H218" t="s">
        <v>45</v>
      </c>
      <c r="I218" t="s">
        <v>46</v>
      </c>
      <c r="J218">
        <v>13.76</v>
      </c>
      <c r="K218" t="s">
        <v>49</v>
      </c>
      <c r="L218">
        <v>4</v>
      </c>
      <c r="M218">
        <v>77</v>
      </c>
      <c r="N218" t="s">
        <v>45</v>
      </c>
      <c r="O218" t="s">
        <v>45</v>
      </c>
      <c r="P218" t="s">
        <v>46</v>
      </c>
    </row>
    <row r="219" spans="1:16" x14ac:dyDescent="0.3">
      <c r="A219" t="s">
        <v>123</v>
      </c>
      <c r="B219" t="s">
        <v>9</v>
      </c>
      <c r="C219" t="s">
        <v>14</v>
      </c>
      <c r="D219" t="s">
        <v>44</v>
      </c>
      <c r="E219">
        <v>64809</v>
      </c>
      <c r="F219">
        <v>5.38</v>
      </c>
      <c r="G219">
        <v>7.94</v>
      </c>
      <c r="H219" t="s">
        <v>45</v>
      </c>
      <c r="I219" t="s">
        <v>46</v>
      </c>
      <c r="J219">
        <v>12.89</v>
      </c>
      <c r="K219" t="s">
        <v>59</v>
      </c>
      <c r="L219">
        <v>5</v>
      </c>
      <c r="M219">
        <v>96</v>
      </c>
      <c r="N219" t="s">
        <v>46</v>
      </c>
      <c r="O219" t="s">
        <v>46</v>
      </c>
      <c r="P219" t="s">
        <v>46</v>
      </c>
    </row>
    <row r="220" spans="1:16" x14ac:dyDescent="0.3">
      <c r="A220" t="s">
        <v>119</v>
      </c>
      <c r="B220" t="s">
        <v>7</v>
      </c>
      <c r="C220" t="s">
        <v>14</v>
      </c>
      <c r="D220" t="s">
        <v>48</v>
      </c>
      <c r="E220">
        <v>13352</v>
      </c>
      <c r="F220">
        <v>8.09</v>
      </c>
      <c r="G220">
        <v>4.9000000000000004</v>
      </c>
      <c r="H220" t="s">
        <v>45</v>
      </c>
      <c r="I220" t="s">
        <v>45</v>
      </c>
      <c r="L220">
        <v>2</v>
      </c>
      <c r="M220">
        <v>75</v>
      </c>
      <c r="N220" t="s">
        <v>45</v>
      </c>
      <c r="O220" t="s">
        <v>46</v>
      </c>
      <c r="P220" t="s">
        <v>45</v>
      </c>
    </row>
    <row r="221" spans="1:16" x14ac:dyDescent="0.3">
      <c r="A221" t="s">
        <v>126</v>
      </c>
      <c r="B221" t="s">
        <v>8</v>
      </c>
      <c r="C221" t="s">
        <v>14</v>
      </c>
      <c r="D221" t="s">
        <v>48</v>
      </c>
      <c r="E221">
        <v>48794</v>
      </c>
      <c r="F221">
        <v>11.12</v>
      </c>
      <c r="G221">
        <v>5.81</v>
      </c>
      <c r="H221" t="s">
        <v>46</v>
      </c>
      <c r="I221" t="s">
        <v>46</v>
      </c>
      <c r="J221">
        <v>42.44</v>
      </c>
      <c r="K221" t="s">
        <v>49</v>
      </c>
      <c r="L221">
        <v>4</v>
      </c>
      <c r="M221">
        <v>88</v>
      </c>
      <c r="N221" t="s">
        <v>46</v>
      </c>
      <c r="O221" t="s">
        <v>45</v>
      </c>
      <c r="P221" t="s">
        <v>45</v>
      </c>
    </row>
    <row r="222" spans="1:16" x14ac:dyDescent="0.3">
      <c r="A222" t="s">
        <v>109</v>
      </c>
      <c r="B222" t="s">
        <v>8</v>
      </c>
      <c r="C222" t="s">
        <v>13</v>
      </c>
      <c r="D222" t="s">
        <v>57</v>
      </c>
      <c r="E222">
        <v>26763</v>
      </c>
      <c r="F222">
        <v>4.51</v>
      </c>
      <c r="G222">
        <v>2.54</v>
      </c>
      <c r="H222" t="s">
        <v>46</v>
      </c>
      <c r="I222" t="s">
        <v>45</v>
      </c>
      <c r="L222">
        <v>2</v>
      </c>
      <c r="M222">
        <v>72</v>
      </c>
      <c r="N222" t="s">
        <v>45</v>
      </c>
      <c r="O222" t="s">
        <v>46</v>
      </c>
      <c r="P222" t="s">
        <v>45</v>
      </c>
    </row>
    <row r="223" spans="1:16" x14ac:dyDescent="0.3">
      <c r="A223" t="s">
        <v>126</v>
      </c>
      <c r="B223" t="s">
        <v>9</v>
      </c>
      <c r="C223" t="s">
        <v>12</v>
      </c>
      <c r="D223" t="s">
        <v>51</v>
      </c>
      <c r="E223">
        <v>93973</v>
      </c>
      <c r="F223">
        <v>4.88</v>
      </c>
      <c r="G223">
        <v>5.84</v>
      </c>
      <c r="H223" t="s">
        <v>45</v>
      </c>
      <c r="I223" t="s">
        <v>45</v>
      </c>
      <c r="L223">
        <v>4</v>
      </c>
      <c r="M223">
        <v>75</v>
      </c>
      <c r="N223" t="s">
        <v>45</v>
      </c>
      <c r="O223" t="s">
        <v>46</v>
      </c>
      <c r="P223" t="s">
        <v>46</v>
      </c>
    </row>
    <row r="224" spans="1:16" x14ac:dyDescent="0.3">
      <c r="A224" t="s">
        <v>113</v>
      </c>
      <c r="B224" t="s">
        <v>8</v>
      </c>
      <c r="C224" t="s">
        <v>12</v>
      </c>
      <c r="D224" t="s">
        <v>51</v>
      </c>
      <c r="E224">
        <v>60825</v>
      </c>
      <c r="F224">
        <v>5.14</v>
      </c>
      <c r="G224">
        <v>9.67</v>
      </c>
      <c r="H224" t="s">
        <v>45</v>
      </c>
      <c r="I224" t="s">
        <v>46</v>
      </c>
      <c r="J224">
        <v>29.01</v>
      </c>
      <c r="K224" t="s">
        <v>49</v>
      </c>
      <c r="L224">
        <v>1</v>
      </c>
      <c r="M224">
        <v>92</v>
      </c>
      <c r="N224" t="s">
        <v>46</v>
      </c>
      <c r="O224" t="s">
        <v>46</v>
      </c>
      <c r="P224" t="s">
        <v>45</v>
      </c>
    </row>
    <row r="225" spans="1:16" x14ac:dyDescent="0.3">
      <c r="A225" t="s">
        <v>111</v>
      </c>
      <c r="B225" t="s">
        <v>8</v>
      </c>
      <c r="C225" t="s">
        <v>15</v>
      </c>
      <c r="D225" t="s">
        <v>62</v>
      </c>
      <c r="E225">
        <v>14882</v>
      </c>
      <c r="F225">
        <v>13.5</v>
      </c>
      <c r="G225">
        <v>2.63</v>
      </c>
      <c r="H225" t="s">
        <v>45</v>
      </c>
      <c r="I225" t="s">
        <v>45</v>
      </c>
      <c r="L225">
        <v>5</v>
      </c>
      <c r="M225">
        <v>84</v>
      </c>
      <c r="N225" t="s">
        <v>46</v>
      </c>
      <c r="O225" t="s">
        <v>46</v>
      </c>
      <c r="P225" t="s">
        <v>45</v>
      </c>
    </row>
    <row r="226" spans="1:16" x14ac:dyDescent="0.3">
      <c r="A226" t="s">
        <v>127</v>
      </c>
      <c r="B226" t="s">
        <v>9</v>
      </c>
      <c r="C226" t="s">
        <v>15</v>
      </c>
      <c r="D226" t="s">
        <v>57</v>
      </c>
      <c r="E226">
        <v>76844</v>
      </c>
      <c r="F226">
        <v>8.49</v>
      </c>
      <c r="G226">
        <v>3.22</v>
      </c>
      <c r="H226" t="s">
        <v>46</v>
      </c>
      <c r="I226" t="s">
        <v>46</v>
      </c>
      <c r="J226">
        <v>40.479999999999997</v>
      </c>
      <c r="K226" t="s">
        <v>49</v>
      </c>
      <c r="L226">
        <v>4</v>
      </c>
      <c r="M226">
        <v>99</v>
      </c>
      <c r="N226" t="s">
        <v>46</v>
      </c>
      <c r="O226" t="s">
        <v>46</v>
      </c>
      <c r="P226" t="s">
        <v>45</v>
      </c>
    </row>
    <row r="227" spans="1:16" x14ac:dyDescent="0.3">
      <c r="A227" t="s">
        <v>112</v>
      </c>
      <c r="B227" t="s">
        <v>6</v>
      </c>
      <c r="C227" t="s">
        <v>12</v>
      </c>
      <c r="D227" t="s">
        <v>51</v>
      </c>
      <c r="E227">
        <v>11808</v>
      </c>
      <c r="F227">
        <v>5.08</v>
      </c>
      <c r="G227">
        <v>9.15</v>
      </c>
      <c r="H227" t="s">
        <v>45</v>
      </c>
      <c r="I227" t="s">
        <v>45</v>
      </c>
      <c r="L227">
        <v>1</v>
      </c>
      <c r="M227">
        <v>72</v>
      </c>
      <c r="N227" t="s">
        <v>46</v>
      </c>
      <c r="O227" t="s">
        <v>45</v>
      </c>
      <c r="P227" t="s">
        <v>46</v>
      </c>
    </row>
    <row r="228" spans="1:16" x14ac:dyDescent="0.3">
      <c r="A228" t="s">
        <v>78</v>
      </c>
      <c r="B228" t="s">
        <v>5</v>
      </c>
      <c r="C228" t="s">
        <v>13</v>
      </c>
      <c r="D228" t="s">
        <v>44</v>
      </c>
      <c r="E228">
        <v>86828</v>
      </c>
      <c r="F228">
        <v>12.21</v>
      </c>
      <c r="G228">
        <v>3.33</v>
      </c>
      <c r="H228" t="s">
        <v>46</v>
      </c>
      <c r="I228" t="s">
        <v>46</v>
      </c>
      <c r="J228">
        <v>5.38</v>
      </c>
      <c r="K228" t="s">
        <v>49</v>
      </c>
      <c r="L228">
        <v>5</v>
      </c>
      <c r="M228">
        <v>89</v>
      </c>
      <c r="N228" t="s">
        <v>46</v>
      </c>
      <c r="O228" t="s">
        <v>45</v>
      </c>
      <c r="P228" t="s">
        <v>46</v>
      </c>
    </row>
    <row r="229" spans="1:16" x14ac:dyDescent="0.3">
      <c r="A229" t="s">
        <v>80</v>
      </c>
      <c r="B229" t="s">
        <v>8</v>
      </c>
      <c r="C229" t="s">
        <v>14</v>
      </c>
      <c r="D229" t="s">
        <v>44</v>
      </c>
      <c r="E229">
        <v>62856</v>
      </c>
      <c r="F229">
        <v>6.29</v>
      </c>
      <c r="G229">
        <v>6.83</v>
      </c>
      <c r="H229" t="s">
        <v>46</v>
      </c>
      <c r="I229" t="s">
        <v>46</v>
      </c>
      <c r="J229">
        <v>7.74</v>
      </c>
      <c r="K229" t="s">
        <v>49</v>
      </c>
      <c r="L229">
        <v>5</v>
      </c>
      <c r="M229">
        <v>71</v>
      </c>
      <c r="N229" t="s">
        <v>45</v>
      </c>
      <c r="O229" t="s">
        <v>46</v>
      </c>
      <c r="P229" t="s">
        <v>46</v>
      </c>
    </row>
    <row r="230" spans="1:16" x14ac:dyDescent="0.3">
      <c r="A230" t="s">
        <v>121</v>
      </c>
      <c r="B230" t="s">
        <v>5</v>
      </c>
      <c r="C230" t="s">
        <v>12</v>
      </c>
      <c r="D230" t="s">
        <v>62</v>
      </c>
      <c r="E230">
        <v>72466</v>
      </c>
      <c r="F230">
        <v>5.18</v>
      </c>
      <c r="G230">
        <v>9.0500000000000007</v>
      </c>
      <c r="H230" t="s">
        <v>46</v>
      </c>
      <c r="I230" t="s">
        <v>46</v>
      </c>
      <c r="J230">
        <v>27.22</v>
      </c>
      <c r="K230" t="s">
        <v>49</v>
      </c>
      <c r="L230">
        <v>4</v>
      </c>
      <c r="M230">
        <v>98</v>
      </c>
      <c r="N230" t="s">
        <v>46</v>
      </c>
      <c r="O230" t="s">
        <v>46</v>
      </c>
      <c r="P230" t="s">
        <v>46</v>
      </c>
    </row>
    <row r="231" spans="1:16" x14ac:dyDescent="0.3">
      <c r="A231" t="s">
        <v>106</v>
      </c>
      <c r="B231" t="s">
        <v>7</v>
      </c>
      <c r="C231" t="s">
        <v>14</v>
      </c>
      <c r="D231" t="s">
        <v>57</v>
      </c>
      <c r="E231">
        <v>34250</v>
      </c>
      <c r="F231">
        <v>14.15</v>
      </c>
      <c r="G231">
        <v>9.83</v>
      </c>
      <c r="H231" t="s">
        <v>45</v>
      </c>
      <c r="I231" t="s">
        <v>46</v>
      </c>
      <c r="J231">
        <v>38.85</v>
      </c>
      <c r="K231" t="s">
        <v>59</v>
      </c>
      <c r="L231">
        <v>2</v>
      </c>
      <c r="M231">
        <v>83</v>
      </c>
      <c r="N231" t="s">
        <v>45</v>
      </c>
      <c r="O231" t="s">
        <v>46</v>
      </c>
      <c r="P231" t="s">
        <v>45</v>
      </c>
    </row>
    <row r="232" spans="1:16" x14ac:dyDescent="0.3">
      <c r="A232" t="s">
        <v>128</v>
      </c>
      <c r="B232" t="s">
        <v>9</v>
      </c>
      <c r="C232" t="s">
        <v>13</v>
      </c>
      <c r="D232" t="s">
        <v>51</v>
      </c>
      <c r="E232">
        <v>31247</v>
      </c>
      <c r="F232">
        <v>13.09</v>
      </c>
      <c r="G232">
        <v>5.95</v>
      </c>
      <c r="H232" t="s">
        <v>46</v>
      </c>
      <c r="I232" t="s">
        <v>45</v>
      </c>
      <c r="L232">
        <v>5</v>
      </c>
      <c r="M232">
        <v>73</v>
      </c>
      <c r="N232" t="s">
        <v>45</v>
      </c>
      <c r="O232" t="s">
        <v>46</v>
      </c>
      <c r="P232" t="s">
        <v>45</v>
      </c>
    </row>
    <row r="233" spans="1:16" x14ac:dyDescent="0.3">
      <c r="A233" t="s">
        <v>121</v>
      </c>
      <c r="B233" t="s">
        <v>5</v>
      </c>
      <c r="C233" t="s">
        <v>14</v>
      </c>
      <c r="D233" t="s">
        <v>57</v>
      </c>
      <c r="E233">
        <v>86201</v>
      </c>
      <c r="F233">
        <v>13.58</v>
      </c>
      <c r="G233">
        <v>7.85</v>
      </c>
      <c r="H233" t="s">
        <v>46</v>
      </c>
      <c r="I233" t="s">
        <v>46</v>
      </c>
      <c r="J233">
        <v>30.57</v>
      </c>
      <c r="K233" t="s">
        <v>49</v>
      </c>
      <c r="L233">
        <v>2</v>
      </c>
      <c r="M233">
        <v>100</v>
      </c>
      <c r="N233" t="s">
        <v>45</v>
      </c>
      <c r="O233" t="s">
        <v>46</v>
      </c>
      <c r="P233" t="s">
        <v>46</v>
      </c>
    </row>
    <row r="234" spans="1:16" x14ac:dyDescent="0.3">
      <c r="A234" t="s">
        <v>125</v>
      </c>
      <c r="B234" t="s">
        <v>9</v>
      </c>
      <c r="C234" t="s">
        <v>12</v>
      </c>
      <c r="D234" t="s">
        <v>57</v>
      </c>
      <c r="E234">
        <v>94077</v>
      </c>
      <c r="F234">
        <v>13.29</v>
      </c>
      <c r="G234">
        <v>8.26</v>
      </c>
      <c r="H234" t="s">
        <v>45</v>
      </c>
      <c r="I234" t="s">
        <v>46</v>
      </c>
      <c r="J234">
        <v>40.54</v>
      </c>
      <c r="K234" t="s">
        <v>59</v>
      </c>
      <c r="L234">
        <v>4</v>
      </c>
      <c r="M234">
        <v>93</v>
      </c>
      <c r="N234" t="s">
        <v>46</v>
      </c>
      <c r="O234" t="s">
        <v>46</v>
      </c>
      <c r="P234" t="s">
        <v>46</v>
      </c>
    </row>
    <row r="235" spans="1:16" x14ac:dyDescent="0.3">
      <c r="A235" t="s">
        <v>120</v>
      </c>
      <c r="B235" t="s">
        <v>7</v>
      </c>
      <c r="C235" t="s">
        <v>12</v>
      </c>
      <c r="D235" t="s">
        <v>51</v>
      </c>
      <c r="E235">
        <v>17148</v>
      </c>
      <c r="F235">
        <v>6.15</v>
      </c>
      <c r="G235">
        <v>8.42</v>
      </c>
      <c r="H235" t="s">
        <v>45</v>
      </c>
      <c r="I235" t="s">
        <v>46</v>
      </c>
      <c r="J235">
        <v>25.16</v>
      </c>
      <c r="K235" t="s">
        <v>49</v>
      </c>
      <c r="L235">
        <v>2</v>
      </c>
      <c r="M235">
        <v>74</v>
      </c>
      <c r="N235" t="s">
        <v>45</v>
      </c>
      <c r="O235" t="s">
        <v>45</v>
      </c>
      <c r="P235" t="s">
        <v>45</v>
      </c>
    </row>
    <row r="236" spans="1:16" x14ac:dyDescent="0.3">
      <c r="A236" t="s">
        <v>80</v>
      </c>
      <c r="B236" t="s">
        <v>7</v>
      </c>
      <c r="C236" t="s">
        <v>15</v>
      </c>
      <c r="D236" t="s">
        <v>51</v>
      </c>
      <c r="E236">
        <v>39032</v>
      </c>
      <c r="F236">
        <v>5.49</v>
      </c>
      <c r="G236">
        <v>8.01</v>
      </c>
      <c r="H236" t="s">
        <v>46</v>
      </c>
      <c r="I236" t="s">
        <v>46</v>
      </c>
      <c r="J236">
        <v>17.18</v>
      </c>
      <c r="K236" t="s">
        <v>49</v>
      </c>
      <c r="L236">
        <v>5</v>
      </c>
      <c r="M236">
        <v>80</v>
      </c>
      <c r="N236" t="s">
        <v>46</v>
      </c>
      <c r="O236" t="s">
        <v>46</v>
      </c>
      <c r="P236" t="s">
        <v>46</v>
      </c>
    </row>
    <row r="237" spans="1:16" x14ac:dyDescent="0.3">
      <c r="A237" t="s">
        <v>111</v>
      </c>
      <c r="B237" t="s">
        <v>8</v>
      </c>
      <c r="C237" t="s">
        <v>14</v>
      </c>
      <c r="D237" t="s">
        <v>57</v>
      </c>
      <c r="E237">
        <v>46997</v>
      </c>
      <c r="F237">
        <v>11.27</v>
      </c>
      <c r="G237">
        <v>9.91</v>
      </c>
      <c r="H237" t="s">
        <v>46</v>
      </c>
      <c r="I237" t="s">
        <v>46</v>
      </c>
      <c r="J237">
        <v>34.47</v>
      </c>
      <c r="K237" t="s">
        <v>49</v>
      </c>
      <c r="L237">
        <v>3</v>
      </c>
      <c r="M237">
        <v>93</v>
      </c>
      <c r="N237" t="s">
        <v>46</v>
      </c>
      <c r="O237" t="s">
        <v>46</v>
      </c>
      <c r="P237" t="s">
        <v>45</v>
      </c>
    </row>
    <row r="238" spans="1:16" x14ac:dyDescent="0.3">
      <c r="A238" t="s">
        <v>121</v>
      </c>
      <c r="B238" t="s">
        <v>5</v>
      </c>
      <c r="C238" t="s">
        <v>14</v>
      </c>
      <c r="D238" t="s">
        <v>57</v>
      </c>
      <c r="E238">
        <v>12158</v>
      </c>
      <c r="F238">
        <v>8.2899999999999991</v>
      </c>
      <c r="G238">
        <v>8.25</v>
      </c>
      <c r="H238" t="s">
        <v>45</v>
      </c>
      <c r="I238" t="s">
        <v>45</v>
      </c>
      <c r="L238">
        <v>3</v>
      </c>
      <c r="M238">
        <v>79</v>
      </c>
      <c r="N238" t="s">
        <v>46</v>
      </c>
      <c r="O238" t="s">
        <v>46</v>
      </c>
      <c r="P238" t="s">
        <v>45</v>
      </c>
    </row>
    <row r="239" spans="1:16" x14ac:dyDescent="0.3">
      <c r="A239" t="s">
        <v>122</v>
      </c>
      <c r="B239" t="s">
        <v>9</v>
      </c>
      <c r="C239" t="s">
        <v>14</v>
      </c>
      <c r="D239" t="s">
        <v>57</v>
      </c>
      <c r="E239">
        <v>24941</v>
      </c>
      <c r="F239">
        <v>8.14</v>
      </c>
      <c r="G239">
        <v>4.28</v>
      </c>
      <c r="H239" t="s">
        <v>45</v>
      </c>
      <c r="I239" t="s">
        <v>46</v>
      </c>
      <c r="J239">
        <v>18.66</v>
      </c>
      <c r="K239" t="s">
        <v>49</v>
      </c>
      <c r="L239">
        <v>1</v>
      </c>
      <c r="M239">
        <v>100</v>
      </c>
      <c r="N239" t="s">
        <v>45</v>
      </c>
      <c r="O239" t="s">
        <v>45</v>
      </c>
      <c r="P239" t="s">
        <v>45</v>
      </c>
    </row>
    <row r="240" spans="1:16" x14ac:dyDescent="0.3">
      <c r="A240" t="s">
        <v>129</v>
      </c>
      <c r="B240" t="s">
        <v>6</v>
      </c>
      <c r="C240" t="s">
        <v>13</v>
      </c>
      <c r="D240" t="s">
        <v>48</v>
      </c>
      <c r="E240">
        <v>32955</v>
      </c>
      <c r="F240">
        <v>6.04</v>
      </c>
      <c r="G240">
        <v>3.33</v>
      </c>
      <c r="H240" t="s">
        <v>46</v>
      </c>
      <c r="I240" t="s">
        <v>45</v>
      </c>
      <c r="L240">
        <v>4</v>
      </c>
      <c r="M240">
        <v>81</v>
      </c>
      <c r="N240" t="s">
        <v>46</v>
      </c>
      <c r="O240" t="s">
        <v>46</v>
      </c>
      <c r="P240" t="s">
        <v>45</v>
      </c>
    </row>
    <row r="241" spans="1:16" x14ac:dyDescent="0.3">
      <c r="A241" t="s">
        <v>122</v>
      </c>
      <c r="B241" t="s">
        <v>6</v>
      </c>
      <c r="C241" t="s">
        <v>12</v>
      </c>
      <c r="D241" t="s">
        <v>48</v>
      </c>
      <c r="E241">
        <v>42595</v>
      </c>
      <c r="F241">
        <v>11.69</v>
      </c>
      <c r="G241">
        <v>2.42</v>
      </c>
      <c r="H241" t="s">
        <v>46</v>
      </c>
      <c r="I241" t="s">
        <v>46</v>
      </c>
      <c r="J241">
        <v>46.5</v>
      </c>
      <c r="K241" t="s">
        <v>49</v>
      </c>
      <c r="L241">
        <v>3</v>
      </c>
      <c r="M241">
        <v>70</v>
      </c>
      <c r="N241" t="s">
        <v>45</v>
      </c>
      <c r="O241" t="s">
        <v>46</v>
      </c>
      <c r="P241" t="s">
        <v>45</v>
      </c>
    </row>
    <row r="242" spans="1:16" x14ac:dyDescent="0.3">
      <c r="A242" t="s">
        <v>105</v>
      </c>
      <c r="B242" t="s">
        <v>5</v>
      </c>
      <c r="C242" t="s">
        <v>12</v>
      </c>
      <c r="D242" t="s">
        <v>51</v>
      </c>
      <c r="E242">
        <v>38176</v>
      </c>
      <c r="F242">
        <v>3.38</v>
      </c>
      <c r="G242">
        <v>7.47</v>
      </c>
      <c r="H242" t="s">
        <v>46</v>
      </c>
      <c r="I242" t="s">
        <v>46</v>
      </c>
      <c r="J242">
        <v>43.13</v>
      </c>
      <c r="K242" t="s">
        <v>49</v>
      </c>
      <c r="L242">
        <v>4</v>
      </c>
      <c r="M242">
        <v>84</v>
      </c>
      <c r="N242" t="s">
        <v>46</v>
      </c>
      <c r="O242" t="s">
        <v>46</v>
      </c>
      <c r="P242" t="s">
        <v>46</v>
      </c>
    </row>
    <row r="243" spans="1:16" x14ac:dyDescent="0.3">
      <c r="A243" t="s">
        <v>128</v>
      </c>
      <c r="B243" t="s">
        <v>7</v>
      </c>
      <c r="C243" t="s">
        <v>13</v>
      </c>
      <c r="D243" t="s">
        <v>62</v>
      </c>
      <c r="E243">
        <v>94488</v>
      </c>
      <c r="F243">
        <v>10.32</v>
      </c>
      <c r="G243">
        <v>5.77</v>
      </c>
      <c r="H243" t="s">
        <v>46</v>
      </c>
      <c r="I243" t="s">
        <v>45</v>
      </c>
      <c r="L243">
        <v>1</v>
      </c>
      <c r="M243">
        <v>93</v>
      </c>
      <c r="N243" t="s">
        <v>46</v>
      </c>
      <c r="O243" t="s">
        <v>46</v>
      </c>
      <c r="P243" t="s">
        <v>46</v>
      </c>
    </row>
    <row r="244" spans="1:16" x14ac:dyDescent="0.3">
      <c r="A244" t="s">
        <v>128</v>
      </c>
      <c r="B244" t="s">
        <v>9</v>
      </c>
      <c r="C244" t="s">
        <v>13</v>
      </c>
      <c r="D244" t="s">
        <v>48</v>
      </c>
      <c r="E244">
        <v>72212</v>
      </c>
      <c r="F244">
        <v>7.11</v>
      </c>
      <c r="G244">
        <v>7.39</v>
      </c>
      <c r="H244" t="s">
        <v>46</v>
      </c>
      <c r="I244" t="s">
        <v>46</v>
      </c>
      <c r="J244">
        <v>14.28</v>
      </c>
      <c r="K244" t="s">
        <v>59</v>
      </c>
      <c r="L244">
        <v>3</v>
      </c>
      <c r="M244">
        <v>77</v>
      </c>
      <c r="N244" t="s">
        <v>46</v>
      </c>
      <c r="O244" t="s">
        <v>45</v>
      </c>
      <c r="P244" t="s">
        <v>45</v>
      </c>
    </row>
    <row r="245" spans="1:16" x14ac:dyDescent="0.3">
      <c r="A245" t="s">
        <v>125</v>
      </c>
      <c r="B245" t="s">
        <v>8</v>
      </c>
      <c r="C245" t="s">
        <v>12</v>
      </c>
      <c r="D245" t="s">
        <v>44</v>
      </c>
      <c r="E245">
        <v>64849</v>
      </c>
      <c r="F245">
        <v>8.52</v>
      </c>
      <c r="G245">
        <v>2.62</v>
      </c>
      <c r="H245" t="s">
        <v>46</v>
      </c>
      <c r="I245" t="s">
        <v>46</v>
      </c>
      <c r="J245">
        <v>25.94</v>
      </c>
      <c r="K245" t="s">
        <v>49</v>
      </c>
      <c r="L245">
        <v>4</v>
      </c>
      <c r="M245">
        <v>73</v>
      </c>
      <c r="N245" t="s">
        <v>45</v>
      </c>
      <c r="O245" t="s">
        <v>45</v>
      </c>
      <c r="P245" t="s">
        <v>45</v>
      </c>
    </row>
    <row r="246" spans="1:16" x14ac:dyDescent="0.3">
      <c r="A246" t="s">
        <v>130</v>
      </c>
      <c r="B246" t="s">
        <v>5</v>
      </c>
      <c r="C246" t="s">
        <v>14</v>
      </c>
      <c r="D246" t="s">
        <v>48</v>
      </c>
      <c r="E246">
        <v>14328</v>
      </c>
      <c r="F246">
        <v>12.58</v>
      </c>
      <c r="G246">
        <v>2.48</v>
      </c>
      <c r="H246" t="s">
        <v>46</v>
      </c>
      <c r="I246" t="s">
        <v>45</v>
      </c>
      <c r="L246">
        <v>5</v>
      </c>
      <c r="M246">
        <v>83</v>
      </c>
      <c r="N246" t="s">
        <v>45</v>
      </c>
      <c r="O246" t="s">
        <v>46</v>
      </c>
      <c r="P246" t="s">
        <v>46</v>
      </c>
    </row>
    <row r="247" spans="1:16" x14ac:dyDescent="0.3">
      <c r="A247" t="s">
        <v>104</v>
      </c>
      <c r="B247" t="s">
        <v>8</v>
      </c>
      <c r="C247" t="s">
        <v>14</v>
      </c>
      <c r="D247" t="s">
        <v>48</v>
      </c>
      <c r="E247">
        <v>24869</v>
      </c>
      <c r="F247">
        <v>7.25</v>
      </c>
      <c r="G247">
        <v>4.84</v>
      </c>
      <c r="H247" t="s">
        <v>45</v>
      </c>
      <c r="I247" t="s">
        <v>45</v>
      </c>
      <c r="L247">
        <v>1</v>
      </c>
      <c r="M247">
        <v>80</v>
      </c>
      <c r="N247" t="s">
        <v>45</v>
      </c>
      <c r="O247" t="s">
        <v>45</v>
      </c>
      <c r="P247" t="s">
        <v>45</v>
      </c>
    </row>
    <row r="248" spans="1:16" x14ac:dyDescent="0.3">
      <c r="A248" t="s">
        <v>128</v>
      </c>
      <c r="B248" t="s">
        <v>8</v>
      </c>
      <c r="C248" t="s">
        <v>13</v>
      </c>
      <c r="D248" t="s">
        <v>51</v>
      </c>
      <c r="E248">
        <v>63980</v>
      </c>
      <c r="F248">
        <v>9.01</v>
      </c>
      <c r="G248">
        <v>6.83</v>
      </c>
      <c r="H248" t="s">
        <v>46</v>
      </c>
      <c r="I248" t="s">
        <v>45</v>
      </c>
      <c r="L248">
        <v>1</v>
      </c>
      <c r="M248">
        <v>86</v>
      </c>
      <c r="N248" t="s">
        <v>45</v>
      </c>
      <c r="O248" t="s">
        <v>46</v>
      </c>
      <c r="P248" t="s">
        <v>46</v>
      </c>
    </row>
    <row r="249" spans="1:16" x14ac:dyDescent="0.3">
      <c r="A249" t="s">
        <v>122</v>
      </c>
      <c r="B249" t="s">
        <v>6</v>
      </c>
      <c r="C249" t="s">
        <v>14</v>
      </c>
      <c r="D249" t="s">
        <v>57</v>
      </c>
      <c r="E249">
        <v>84381</v>
      </c>
      <c r="F249">
        <v>4.71</v>
      </c>
      <c r="G249">
        <v>5.34</v>
      </c>
      <c r="H249" t="s">
        <v>45</v>
      </c>
      <c r="I249" t="s">
        <v>46</v>
      </c>
      <c r="J249">
        <v>7.93</v>
      </c>
      <c r="K249" t="s">
        <v>59</v>
      </c>
      <c r="L249">
        <v>5</v>
      </c>
      <c r="M249">
        <v>84</v>
      </c>
      <c r="N249" t="s">
        <v>45</v>
      </c>
      <c r="O249" t="s">
        <v>45</v>
      </c>
      <c r="P249" t="s">
        <v>45</v>
      </c>
    </row>
    <row r="250" spans="1:16" x14ac:dyDescent="0.3">
      <c r="A250" t="s">
        <v>124</v>
      </c>
      <c r="B250" t="s">
        <v>9</v>
      </c>
      <c r="C250" t="s">
        <v>12</v>
      </c>
      <c r="D250" t="s">
        <v>44</v>
      </c>
      <c r="E250">
        <v>31650</v>
      </c>
      <c r="F250">
        <v>5.25</v>
      </c>
      <c r="G250">
        <v>3.15</v>
      </c>
      <c r="H250" t="s">
        <v>46</v>
      </c>
      <c r="I250" t="s">
        <v>46</v>
      </c>
      <c r="J250">
        <v>18.010000000000002</v>
      </c>
      <c r="K250" t="s">
        <v>59</v>
      </c>
      <c r="L250">
        <v>3</v>
      </c>
      <c r="M250">
        <v>72</v>
      </c>
      <c r="N250" t="s">
        <v>45</v>
      </c>
      <c r="O250" t="s">
        <v>45</v>
      </c>
      <c r="P250" t="s">
        <v>45</v>
      </c>
    </row>
    <row r="251" spans="1:16" x14ac:dyDescent="0.3">
      <c r="A251" t="s">
        <v>99</v>
      </c>
      <c r="B251" t="s">
        <v>9</v>
      </c>
      <c r="C251" t="s">
        <v>13</v>
      </c>
      <c r="D251" t="s">
        <v>48</v>
      </c>
      <c r="E251">
        <v>90036</v>
      </c>
      <c r="F251">
        <v>10.07</v>
      </c>
      <c r="G251">
        <v>5.92</v>
      </c>
      <c r="H251" t="s">
        <v>45</v>
      </c>
      <c r="I251" t="s">
        <v>46</v>
      </c>
      <c r="J251">
        <v>24.53</v>
      </c>
      <c r="K251" t="s">
        <v>59</v>
      </c>
      <c r="L251">
        <v>4</v>
      </c>
      <c r="M251">
        <v>87</v>
      </c>
      <c r="N251" t="s">
        <v>45</v>
      </c>
      <c r="O251" t="s">
        <v>45</v>
      </c>
      <c r="P251" t="s">
        <v>46</v>
      </c>
    </row>
    <row r="252" spans="1:16" x14ac:dyDescent="0.3">
      <c r="A252" t="s">
        <v>106</v>
      </c>
      <c r="B252" t="s">
        <v>7</v>
      </c>
      <c r="C252" t="s">
        <v>12</v>
      </c>
      <c r="D252" t="s">
        <v>44</v>
      </c>
      <c r="E252">
        <v>86505</v>
      </c>
      <c r="F252">
        <v>4.59</v>
      </c>
      <c r="G252">
        <v>3.38</v>
      </c>
      <c r="H252" t="s">
        <v>45</v>
      </c>
      <c r="I252" t="s">
        <v>45</v>
      </c>
      <c r="L252">
        <v>2</v>
      </c>
      <c r="M252">
        <v>72</v>
      </c>
      <c r="N252" t="s">
        <v>46</v>
      </c>
      <c r="O252" t="s">
        <v>45</v>
      </c>
      <c r="P252" t="s">
        <v>46</v>
      </c>
    </row>
    <row r="253" spans="1:16" x14ac:dyDescent="0.3">
      <c r="A253" t="s">
        <v>110</v>
      </c>
      <c r="B253" t="s">
        <v>6</v>
      </c>
      <c r="C253" t="s">
        <v>13</v>
      </c>
      <c r="D253" t="s">
        <v>62</v>
      </c>
      <c r="E253">
        <v>32182</v>
      </c>
      <c r="F253">
        <v>5.96</v>
      </c>
      <c r="G253">
        <v>4.43</v>
      </c>
      <c r="H253" t="s">
        <v>46</v>
      </c>
      <c r="I253" t="s">
        <v>45</v>
      </c>
      <c r="L253">
        <v>1</v>
      </c>
      <c r="M253">
        <v>73</v>
      </c>
      <c r="N253" t="s">
        <v>45</v>
      </c>
      <c r="O253" t="s">
        <v>46</v>
      </c>
      <c r="P253" t="s">
        <v>46</v>
      </c>
    </row>
    <row r="254" spans="1:16" x14ac:dyDescent="0.3">
      <c r="A254" t="s">
        <v>107</v>
      </c>
      <c r="B254" t="s">
        <v>6</v>
      </c>
      <c r="C254" t="s">
        <v>14</v>
      </c>
      <c r="D254" t="s">
        <v>51</v>
      </c>
      <c r="E254">
        <v>16076</v>
      </c>
      <c r="F254">
        <v>9.9</v>
      </c>
      <c r="G254">
        <v>5.35</v>
      </c>
      <c r="H254" t="s">
        <v>45</v>
      </c>
      <c r="I254" t="s">
        <v>46</v>
      </c>
      <c r="J254">
        <v>17.07</v>
      </c>
      <c r="K254" t="s">
        <v>59</v>
      </c>
      <c r="L254">
        <v>4</v>
      </c>
      <c r="M254">
        <v>85</v>
      </c>
      <c r="N254" t="s">
        <v>45</v>
      </c>
      <c r="O254" t="s">
        <v>46</v>
      </c>
      <c r="P254" t="s">
        <v>46</v>
      </c>
    </row>
    <row r="255" spans="1:16" x14ac:dyDescent="0.3">
      <c r="A255" t="s">
        <v>126</v>
      </c>
      <c r="B255" t="s">
        <v>5</v>
      </c>
      <c r="C255" t="s">
        <v>13</v>
      </c>
      <c r="D255" t="s">
        <v>44</v>
      </c>
      <c r="E255">
        <v>82660</v>
      </c>
      <c r="F255">
        <v>4.18</v>
      </c>
      <c r="G255">
        <v>9.44</v>
      </c>
      <c r="H255" t="s">
        <v>46</v>
      </c>
      <c r="I255" t="s">
        <v>46</v>
      </c>
      <c r="J255">
        <v>18.440000000000001</v>
      </c>
      <c r="K255" t="s">
        <v>49</v>
      </c>
      <c r="L255">
        <v>3</v>
      </c>
      <c r="M255">
        <v>84</v>
      </c>
      <c r="N255" t="s">
        <v>46</v>
      </c>
      <c r="O255" t="s">
        <v>45</v>
      </c>
      <c r="P255" t="s">
        <v>45</v>
      </c>
    </row>
    <row r="256" spans="1:16" x14ac:dyDescent="0.3">
      <c r="A256" t="s">
        <v>99</v>
      </c>
      <c r="B256" t="s">
        <v>7</v>
      </c>
      <c r="C256" t="s">
        <v>14</v>
      </c>
      <c r="D256" t="s">
        <v>62</v>
      </c>
      <c r="E256">
        <v>61036</v>
      </c>
      <c r="F256">
        <v>7.26</v>
      </c>
      <c r="G256">
        <v>6.65</v>
      </c>
      <c r="H256" t="s">
        <v>45</v>
      </c>
      <c r="I256" t="s">
        <v>46</v>
      </c>
      <c r="J256">
        <v>11.88</v>
      </c>
      <c r="K256" t="s">
        <v>59</v>
      </c>
      <c r="L256">
        <v>3</v>
      </c>
      <c r="M256">
        <v>91</v>
      </c>
      <c r="N256" t="s">
        <v>45</v>
      </c>
      <c r="O256" t="s">
        <v>46</v>
      </c>
      <c r="P256" t="s">
        <v>45</v>
      </c>
    </row>
    <row r="257" spans="1:16" x14ac:dyDescent="0.3">
      <c r="A257" t="s">
        <v>123</v>
      </c>
      <c r="B257" t="s">
        <v>5</v>
      </c>
      <c r="C257" t="s">
        <v>14</v>
      </c>
      <c r="D257" t="s">
        <v>57</v>
      </c>
      <c r="E257">
        <v>93223</v>
      </c>
      <c r="F257">
        <v>4.87</v>
      </c>
      <c r="G257">
        <v>7.81</v>
      </c>
      <c r="H257" t="s">
        <v>45</v>
      </c>
      <c r="I257" t="s">
        <v>46</v>
      </c>
      <c r="J257">
        <v>37.92</v>
      </c>
      <c r="K257" t="s">
        <v>49</v>
      </c>
      <c r="L257">
        <v>5</v>
      </c>
      <c r="M257">
        <v>97</v>
      </c>
      <c r="N257" t="s">
        <v>45</v>
      </c>
      <c r="O257" t="s">
        <v>45</v>
      </c>
      <c r="P257" t="s">
        <v>46</v>
      </c>
    </row>
    <row r="258" spans="1:16" x14ac:dyDescent="0.3">
      <c r="A258" t="s">
        <v>110</v>
      </c>
      <c r="B258" t="s">
        <v>9</v>
      </c>
      <c r="C258" t="s">
        <v>15</v>
      </c>
      <c r="D258" t="s">
        <v>57</v>
      </c>
      <c r="E258">
        <v>92658</v>
      </c>
      <c r="F258">
        <v>13.32</v>
      </c>
      <c r="G258">
        <v>3.01</v>
      </c>
      <c r="H258" t="s">
        <v>46</v>
      </c>
      <c r="I258" t="s">
        <v>46</v>
      </c>
      <c r="J258">
        <v>26.52</v>
      </c>
      <c r="K258" t="s">
        <v>59</v>
      </c>
      <c r="L258">
        <v>3</v>
      </c>
      <c r="M258">
        <v>84</v>
      </c>
      <c r="N258" t="s">
        <v>46</v>
      </c>
      <c r="O258" t="s">
        <v>46</v>
      </c>
      <c r="P258" t="s">
        <v>45</v>
      </c>
    </row>
    <row r="259" spans="1:16" x14ac:dyDescent="0.3">
      <c r="A259" t="s">
        <v>113</v>
      </c>
      <c r="B259" t="s">
        <v>8</v>
      </c>
      <c r="C259" t="s">
        <v>15</v>
      </c>
      <c r="D259" t="s">
        <v>62</v>
      </c>
      <c r="E259">
        <v>97890</v>
      </c>
      <c r="F259">
        <v>9.52</v>
      </c>
      <c r="G259">
        <v>2.23</v>
      </c>
      <c r="H259" t="s">
        <v>46</v>
      </c>
      <c r="I259" t="s">
        <v>46</v>
      </c>
      <c r="J259">
        <v>42.42</v>
      </c>
      <c r="K259" t="s">
        <v>59</v>
      </c>
      <c r="L259">
        <v>1</v>
      </c>
      <c r="M259">
        <v>99</v>
      </c>
      <c r="N259" t="s">
        <v>46</v>
      </c>
      <c r="O259" t="s">
        <v>45</v>
      </c>
      <c r="P259" t="s">
        <v>45</v>
      </c>
    </row>
    <row r="260" spans="1:16" x14ac:dyDescent="0.3">
      <c r="A260" t="s">
        <v>121</v>
      </c>
      <c r="B260" t="s">
        <v>6</v>
      </c>
      <c r="C260" t="s">
        <v>12</v>
      </c>
      <c r="D260" t="s">
        <v>51</v>
      </c>
      <c r="E260">
        <v>57747</v>
      </c>
      <c r="F260">
        <v>14.64</v>
      </c>
      <c r="G260">
        <v>5.39</v>
      </c>
      <c r="H260" t="s">
        <v>45</v>
      </c>
      <c r="I260" t="s">
        <v>46</v>
      </c>
      <c r="J260">
        <v>15.02</v>
      </c>
      <c r="K260" t="s">
        <v>49</v>
      </c>
      <c r="L260">
        <v>4</v>
      </c>
      <c r="M260">
        <v>84</v>
      </c>
      <c r="N260" t="s">
        <v>45</v>
      </c>
      <c r="O260" t="s">
        <v>46</v>
      </c>
      <c r="P260" t="s">
        <v>46</v>
      </c>
    </row>
    <row r="261" spans="1:16" x14ac:dyDescent="0.3">
      <c r="A261" t="s">
        <v>120</v>
      </c>
      <c r="B261" t="s">
        <v>9</v>
      </c>
      <c r="C261" t="s">
        <v>15</v>
      </c>
      <c r="D261" t="s">
        <v>44</v>
      </c>
      <c r="E261">
        <v>24008</v>
      </c>
      <c r="F261">
        <v>14.22</v>
      </c>
      <c r="G261">
        <v>2.19</v>
      </c>
      <c r="H261" t="s">
        <v>46</v>
      </c>
      <c r="I261" t="s">
        <v>46</v>
      </c>
      <c r="J261">
        <v>35.520000000000003</v>
      </c>
      <c r="K261" t="s">
        <v>59</v>
      </c>
      <c r="L261">
        <v>5</v>
      </c>
      <c r="M261">
        <v>90</v>
      </c>
      <c r="N261" t="s">
        <v>45</v>
      </c>
      <c r="O261" t="s">
        <v>46</v>
      </c>
      <c r="P261" t="s">
        <v>45</v>
      </c>
    </row>
    <row r="262" spans="1:16" x14ac:dyDescent="0.3">
      <c r="A262" t="s">
        <v>121</v>
      </c>
      <c r="B262" t="s">
        <v>6</v>
      </c>
      <c r="C262" t="s">
        <v>13</v>
      </c>
      <c r="D262" t="s">
        <v>51</v>
      </c>
      <c r="E262">
        <v>32185</v>
      </c>
      <c r="F262">
        <v>5.26</v>
      </c>
      <c r="G262">
        <v>3.25</v>
      </c>
      <c r="H262" t="s">
        <v>45</v>
      </c>
      <c r="I262" t="s">
        <v>45</v>
      </c>
      <c r="L262">
        <v>4</v>
      </c>
      <c r="M262">
        <v>86</v>
      </c>
      <c r="N262" t="s">
        <v>45</v>
      </c>
      <c r="O262" t="s">
        <v>46</v>
      </c>
      <c r="P262" t="s">
        <v>45</v>
      </c>
    </row>
    <row r="263" spans="1:16" x14ac:dyDescent="0.3">
      <c r="A263" t="s">
        <v>131</v>
      </c>
      <c r="F263">
        <f>SUBTOTAL(109,Tablo1[Çağrı Süresi (dk)])</f>
        <v>2088.5699999999993</v>
      </c>
      <c r="L263">
        <f>SUBTOTAL(102,Tablo1[CSAT Puanı])</f>
        <v>250</v>
      </c>
      <c r="P263">
        <f>SUBTOTAL(103,Tablo1[Devamsızlık])</f>
        <v>250</v>
      </c>
    </row>
    <row r="269" spans="1:16" x14ac:dyDescent="0.3">
      <c r="D269" t="s">
        <v>135</v>
      </c>
      <c r="E269">
        <v>22</v>
      </c>
      <c r="G269">
        <v>43</v>
      </c>
      <c r="H269" s="32">
        <f>(E269/G269)*100</f>
        <v>51.162790697674424</v>
      </c>
      <c r="I269">
        <f>H269*100</f>
        <v>5116.2790697674427</v>
      </c>
      <c r="L269">
        <f>(91+250)*100</f>
        <v>34100</v>
      </c>
    </row>
    <row r="270" spans="1:16" x14ac:dyDescent="0.3">
      <c r="D270" t="s">
        <v>136</v>
      </c>
      <c r="E270">
        <v>26</v>
      </c>
      <c r="G270">
        <v>51</v>
      </c>
      <c r="H270" s="32">
        <f t="shared" ref="H270:H273" si="0">(E270/G270)*100</f>
        <v>50.980392156862742</v>
      </c>
    </row>
    <row r="271" spans="1:16" x14ac:dyDescent="0.3">
      <c r="D271" t="s">
        <v>137</v>
      </c>
      <c r="E271">
        <v>22</v>
      </c>
      <c r="G271">
        <v>43</v>
      </c>
      <c r="H271" s="32">
        <f t="shared" si="0"/>
        <v>51.162790697674424</v>
      </c>
    </row>
    <row r="272" spans="1:16" x14ac:dyDescent="0.3">
      <c r="D272" t="s">
        <v>138</v>
      </c>
      <c r="E272">
        <v>30</v>
      </c>
      <c r="G272">
        <v>59</v>
      </c>
      <c r="H272" s="32">
        <f t="shared" si="0"/>
        <v>50.847457627118644</v>
      </c>
      <c r="L272" s="33">
        <f>(91/250)*100</f>
        <v>36.4</v>
      </c>
    </row>
    <row r="273" spans="4:8" x14ac:dyDescent="0.3">
      <c r="D273" t="s">
        <v>139</v>
      </c>
      <c r="E273">
        <v>23</v>
      </c>
      <c r="G273">
        <v>54</v>
      </c>
      <c r="H273" s="32">
        <f t="shared" si="0"/>
        <v>42.592592592592595</v>
      </c>
    </row>
  </sheetData>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type="column" displayEmptyCellsAs="gap" xr2:uid="{D0B85DB2-C7D9-48A1-9DA6-615BA3F59D57}">
          <x14:colorSeries rgb="FF376092"/>
          <x14:colorNegative rgb="FFD00000"/>
          <x14:colorAxis rgb="FF000000"/>
          <x14:colorMarkers rgb="FFD00000"/>
          <x14:colorFirst rgb="FFD00000"/>
          <x14:colorLast rgb="FFD00000"/>
          <x14:colorHigh rgb="FFD00000"/>
          <x14:colorLow rgb="FFD00000"/>
          <x14:sparklines>
            <x14:sparkline>
              <xm:f>'3 aylık veri'!C12:C262</xm:f>
              <xm:sqref>D271</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C8BF7-5FFF-47BC-A5B2-FF8EBCA0BA48}">
  <dimension ref="A1:K251"/>
  <sheetViews>
    <sheetView workbookViewId="0">
      <selection activeCell="P12" sqref="P12"/>
    </sheetView>
  </sheetViews>
  <sheetFormatPr defaultRowHeight="14.4" x14ac:dyDescent="0.3"/>
  <cols>
    <col min="2" max="2" width="13.109375" customWidth="1"/>
    <col min="5" max="5" width="16.5546875" customWidth="1"/>
    <col min="6" max="6" width="20.6640625" customWidth="1"/>
    <col min="7" max="7" width="24.88671875" customWidth="1"/>
    <col min="10" max="10" width="15.33203125" bestFit="1" customWidth="1"/>
    <col min="11" max="11" width="25.44140625" customWidth="1"/>
  </cols>
  <sheetData>
    <row r="1" spans="1:11" x14ac:dyDescent="0.3">
      <c r="A1" s="8" t="s">
        <v>27</v>
      </c>
      <c r="B1" s="8" t="s">
        <v>28</v>
      </c>
      <c r="C1" s="8" t="s">
        <v>29</v>
      </c>
      <c r="D1" s="8" t="s">
        <v>30</v>
      </c>
      <c r="E1" s="8" t="s">
        <v>32</v>
      </c>
      <c r="F1" s="8" t="s">
        <v>33</v>
      </c>
      <c r="G1" t="s">
        <v>132</v>
      </c>
      <c r="H1" s="17" t="s">
        <v>34</v>
      </c>
    </row>
    <row r="2" spans="1:11" x14ac:dyDescent="0.3">
      <c r="A2" s="4" t="s">
        <v>43</v>
      </c>
      <c r="B2" s="5" t="s">
        <v>5</v>
      </c>
      <c r="C2" s="5" t="s">
        <v>13</v>
      </c>
      <c r="D2" s="5" t="s">
        <v>44</v>
      </c>
      <c r="E2" s="5">
        <v>6.43</v>
      </c>
      <c r="F2" s="5">
        <v>9.1300000000000008</v>
      </c>
      <c r="G2">
        <f>Tablo3[[#This Row],[Çağrı Süresi (dk)]]-Tablo3[[#This Row],[Yanıtlama Süresi (dk)]]</f>
        <v>-2.7000000000000011</v>
      </c>
      <c r="H2" s="16" t="s">
        <v>45</v>
      </c>
    </row>
    <row r="3" spans="1:11" x14ac:dyDescent="0.3">
      <c r="A3" s="2" t="s">
        <v>43</v>
      </c>
      <c r="B3" s="3" t="s">
        <v>5</v>
      </c>
      <c r="C3" s="3" t="s">
        <v>14</v>
      </c>
      <c r="D3" s="3" t="s">
        <v>62</v>
      </c>
      <c r="E3" s="3">
        <v>9.85</v>
      </c>
      <c r="F3" s="3">
        <v>3.46</v>
      </c>
      <c r="G3">
        <f>Tablo3[[#This Row],[Çağrı Süresi (dk)]]-Tablo3[[#This Row],[Yanıtlama Süresi (dk)]]</f>
        <v>6.39</v>
      </c>
      <c r="H3" s="5" t="s">
        <v>45</v>
      </c>
    </row>
    <row r="4" spans="1:11" x14ac:dyDescent="0.3">
      <c r="A4" s="2" t="s">
        <v>43</v>
      </c>
      <c r="B4" s="3" t="s">
        <v>5</v>
      </c>
      <c r="C4" s="3" t="s">
        <v>15</v>
      </c>
      <c r="D4" s="3" t="s">
        <v>48</v>
      </c>
      <c r="E4" s="3">
        <v>10.43</v>
      </c>
      <c r="F4" s="3">
        <v>3.22</v>
      </c>
      <c r="G4">
        <f>Tablo3[[#This Row],[Çağrı Süresi (dk)]]-Tablo3[[#This Row],[Yanıtlama Süresi (dk)]]</f>
        <v>7.2099999999999991</v>
      </c>
      <c r="H4" s="5" t="s">
        <v>46</v>
      </c>
      <c r="J4" s="12" t="s">
        <v>18</v>
      </c>
      <c r="K4" t="s">
        <v>133</v>
      </c>
    </row>
    <row r="5" spans="1:11" x14ac:dyDescent="0.3">
      <c r="A5" s="4" t="s">
        <v>43</v>
      </c>
      <c r="B5" s="5" t="s">
        <v>8</v>
      </c>
      <c r="C5" s="5" t="s">
        <v>14</v>
      </c>
      <c r="D5" s="5" t="s">
        <v>62</v>
      </c>
      <c r="E5" s="5">
        <v>12.47</v>
      </c>
      <c r="F5" s="5">
        <v>2.4</v>
      </c>
      <c r="G5">
        <f>Tablo3[[#This Row],[Çağrı Süresi (dk)]]-Tablo3[[#This Row],[Yanıtlama Süresi (dk)]]</f>
        <v>10.07</v>
      </c>
      <c r="H5" s="5" t="s">
        <v>46</v>
      </c>
      <c r="J5" s="13" t="s">
        <v>5</v>
      </c>
      <c r="K5" s="15">
        <v>1.7402325581395341</v>
      </c>
    </row>
    <row r="6" spans="1:11" x14ac:dyDescent="0.3">
      <c r="A6" s="4" t="s">
        <v>43</v>
      </c>
      <c r="B6" s="5" t="s">
        <v>9</v>
      </c>
      <c r="C6" s="5" t="s">
        <v>12</v>
      </c>
      <c r="D6" s="5" t="s">
        <v>48</v>
      </c>
      <c r="E6" s="5">
        <v>4.55</v>
      </c>
      <c r="F6" s="5">
        <v>5.68</v>
      </c>
      <c r="G6">
        <f>Tablo3[[#This Row],[Çağrı Süresi (dk)]]-Tablo3[[#This Row],[Yanıtlama Süresi (dk)]]</f>
        <v>-1.1299999999999999</v>
      </c>
      <c r="H6" s="5" t="s">
        <v>45</v>
      </c>
      <c r="J6" s="13" t="s">
        <v>6</v>
      </c>
      <c r="K6" s="15">
        <v>2.4929411764705889</v>
      </c>
    </row>
    <row r="7" spans="1:11" x14ac:dyDescent="0.3">
      <c r="A7" s="2" t="s">
        <v>122</v>
      </c>
      <c r="B7" s="3" t="s">
        <v>6</v>
      </c>
      <c r="C7" s="3" t="s">
        <v>12</v>
      </c>
      <c r="D7" s="3" t="s">
        <v>48</v>
      </c>
      <c r="E7" s="3">
        <v>11.69</v>
      </c>
      <c r="F7" s="3">
        <v>2.42</v>
      </c>
      <c r="G7">
        <f>Tablo3[[#This Row],[Çağrı Süresi (dk)]]-Tablo3[[#This Row],[Yanıtlama Süresi (dk)]]</f>
        <v>9.27</v>
      </c>
      <c r="H7" s="5" t="s">
        <v>46</v>
      </c>
      <c r="J7" s="13" t="s">
        <v>7</v>
      </c>
      <c r="K7" s="15">
        <v>2.8574418604651171</v>
      </c>
    </row>
    <row r="8" spans="1:11" x14ac:dyDescent="0.3">
      <c r="A8" s="2" t="s">
        <v>122</v>
      </c>
      <c r="B8" s="3" t="s">
        <v>6</v>
      </c>
      <c r="C8" s="3" t="s">
        <v>14</v>
      </c>
      <c r="D8" s="3" t="s">
        <v>57</v>
      </c>
      <c r="E8" s="3">
        <v>4.71</v>
      </c>
      <c r="F8" s="3">
        <v>5.34</v>
      </c>
      <c r="G8">
        <f>Tablo3[[#This Row],[Çağrı Süresi (dk)]]-Tablo3[[#This Row],[Yanıtlama Süresi (dk)]]</f>
        <v>-0.62999999999999989</v>
      </c>
      <c r="H8" s="5" t="s">
        <v>46</v>
      </c>
      <c r="J8" s="13" t="s">
        <v>8</v>
      </c>
      <c r="K8" s="15">
        <v>2.6777966101694912</v>
      </c>
    </row>
    <row r="9" spans="1:11" x14ac:dyDescent="0.3">
      <c r="A9" s="4" t="s">
        <v>122</v>
      </c>
      <c r="B9" s="5" t="s">
        <v>7</v>
      </c>
      <c r="C9" s="5" t="s">
        <v>15</v>
      </c>
      <c r="D9" s="5" t="s">
        <v>57</v>
      </c>
      <c r="E9" s="5">
        <v>14.25</v>
      </c>
      <c r="F9" s="5">
        <v>7.29</v>
      </c>
      <c r="G9">
        <f>Tablo3[[#This Row],[Çağrı Süresi (dk)]]-Tablo3[[#This Row],[Yanıtlama Süresi (dk)]]</f>
        <v>6.96</v>
      </c>
      <c r="H9" s="5" t="s">
        <v>46</v>
      </c>
      <c r="J9" s="13" t="s">
        <v>9</v>
      </c>
      <c r="K9" s="15">
        <v>2.3277777777777779</v>
      </c>
    </row>
    <row r="10" spans="1:11" x14ac:dyDescent="0.3">
      <c r="A10" s="2" t="s">
        <v>122</v>
      </c>
      <c r="B10" s="3" t="s">
        <v>9</v>
      </c>
      <c r="C10" s="3" t="s">
        <v>14</v>
      </c>
      <c r="D10" s="3" t="s">
        <v>57</v>
      </c>
      <c r="E10" s="3">
        <v>8.14</v>
      </c>
      <c r="F10" s="3">
        <v>4.28</v>
      </c>
      <c r="G10">
        <f>Tablo3[[#This Row],[Çağrı Süresi (dk)]]-Tablo3[[#This Row],[Yanıtlama Süresi (dk)]]</f>
        <v>3.8600000000000003</v>
      </c>
      <c r="H10" s="5" t="s">
        <v>45</v>
      </c>
      <c r="J10" s="13" t="s">
        <v>11</v>
      </c>
      <c r="K10">
        <v>2.4341199999999992</v>
      </c>
    </row>
    <row r="11" spans="1:11" x14ac:dyDescent="0.3">
      <c r="A11" s="2" t="s">
        <v>69</v>
      </c>
      <c r="B11" s="3" t="s">
        <v>7</v>
      </c>
      <c r="C11" s="3" t="s">
        <v>13</v>
      </c>
      <c r="D11" s="3" t="s">
        <v>62</v>
      </c>
      <c r="E11" s="3">
        <v>7.92</v>
      </c>
      <c r="F11" s="3">
        <v>1.83</v>
      </c>
      <c r="G11">
        <f>Tablo3[[#This Row],[Çağrı Süresi (dk)]]-Tablo3[[#This Row],[Yanıtlama Süresi (dk)]]</f>
        <v>6.09</v>
      </c>
      <c r="H11" s="5" t="s">
        <v>45</v>
      </c>
    </row>
    <row r="12" spans="1:11" x14ac:dyDescent="0.3">
      <c r="A12" s="2" t="s">
        <v>76</v>
      </c>
      <c r="B12" s="3" t="s">
        <v>5</v>
      </c>
      <c r="C12" s="3" t="s">
        <v>13</v>
      </c>
      <c r="D12" s="3" t="s">
        <v>48</v>
      </c>
      <c r="E12" s="3">
        <v>3.15</v>
      </c>
      <c r="F12" s="3">
        <v>6.99</v>
      </c>
      <c r="G12">
        <f>Tablo3[[#This Row],[Çağrı Süresi (dk)]]-Tablo3[[#This Row],[Yanıtlama Süresi (dk)]]</f>
        <v>-3.8400000000000003</v>
      </c>
      <c r="H12" s="5" t="s">
        <v>45</v>
      </c>
    </row>
    <row r="13" spans="1:11" x14ac:dyDescent="0.3">
      <c r="A13" s="2" t="s">
        <v>76</v>
      </c>
      <c r="B13" s="3" t="s">
        <v>6</v>
      </c>
      <c r="C13" s="3" t="s">
        <v>15</v>
      </c>
      <c r="D13" s="3" t="s">
        <v>51</v>
      </c>
      <c r="E13" s="3">
        <v>8.66</v>
      </c>
      <c r="F13" s="3">
        <v>2.83</v>
      </c>
      <c r="G13">
        <f>Tablo3[[#This Row],[Çağrı Süresi (dk)]]-Tablo3[[#This Row],[Yanıtlama Süresi (dk)]]</f>
        <v>5.83</v>
      </c>
      <c r="H13" s="5" t="s">
        <v>46</v>
      </c>
      <c r="J13" s="12" t="s">
        <v>18</v>
      </c>
      <c r="K13" t="s">
        <v>2</v>
      </c>
    </row>
    <row r="14" spans="1:11" x14ac:dyDescent="0.3">
      <c r="A14" s="4" t="s">
        <v>76</v>
      </c>
      <c r="B14" s="5" t="s">
        <v>7</v>
      </c>
      <c r="C14" s="5" t="s">
        <v>15</v>
      </c>
      <c r="D14" s="5" t="s">
        <v>62</v>
      </c>
      <c r="E14" s="5">
        <v>11.26</v>
      </c>
      <c r="F14" s="5">
        <v>6.92</v>
      </c>
      <c r="G14">
        <f>Tablo3[[#This Row],[Çağrı Süresi (dk)]]-Tablo3[[#This Row],[Yanıtlama Süresi (dk)]]</f>
        <v>4.34</v>
      </c>
      <c r="H14" s="5" t="s">
        <v>46</v>
      </c>
      <c r="J14" s="13" t="s">
        <v>12</v>
      </c>
      <c r="K14">
        <v>60</v>
      </c>
    </row>
    <row r="15" spans="1:11" x14ac:dyDescent="0.3">
      <c r="A15" s="4" t="s">
        <v>76</v>
      </c>
      <c r="B15" s="5" t="s">
        <v>8</v>
      </c>
      <c r="C15" s="5" t="s">
        <v>13</v>
      </c>
      <c r="D15" s="5" t="s">
        <v>44</v>
      </c>
      <c r="E15" s="5">
        <v>4.22</v>
      </c>
      <c r="F15" s="5">
        <v>4.79</v>
      </c>
      <c r="G15">
        <f>Tablo3[[#This Row],[Çağrı Süresi (dk)]]-Tablo3[[#This Row],[Yanıtlama Süresi (dk)]]</f>
        <v>-0.57000000000000028</v>
      </c>
      <c r="H15" s="5" t="s">
        <v>46</v>
      </c>
      <c r="J15" s="13" t="s">
        <v>13</v>
      </c>
      <c r="K15">
        <v>49</v>
      </c>
    </row>
    <row r="16" spans="1:11" x14ac:dyDescent="0.3">
      <c r="A16" s="2" t="s">
        <v>76</v>
      </c>
      <c r="B16" s="3" t="s">
        <v>9</v>
      </c>
      <c r="C16" s="3" t="s">
        <v>14</v>
      </c>
      <c r="D16" s="3" t="s">
        <v>44</v>
      </c>
      <c r="E16" s="3">
        <v>3.22</v>
      </c>
      <c r="F16" s="3">
        <v>8.5399999999999991</v>
      </c>
      <c r="G16">
        <f>Tablo3[[#This Row],[Çağrı Süresi (dk)]]-Tablo3[[#This Row],[Yanıtlama Süresi (dk)]]</f>
        <v>-5.3199999999999985</v>
      </c>
      <c r="H16" s="5" t="s">
        <v>45</v>
      </c>
      <c r="J16" s="13" t="s">
        <v>14</v>
      </c>
      <c r="K16">
        <v>73</v>
      </c>
    </row>
    <row r="17" spans="1:11" x14ac:dyDescent="0.3">
      <c r="A17" s="4" t="s">
        <v>80</v>
      </c>
      <c r="B17" s="5" t="s">
        <v>5</v>
      </c>
      <c r="C17" s="5" t="s">
        <v>13</v>
      </c>
      <c r="D17" s="5" t="s">
        <v>62</v>
      </c>
      <c r="E17" s="5">
        <v>6.18</v>
      </c>
      <c r="F17" s="5">
        <v>5.59</v>
      </c>
      <c r="G17">
        <f>Tablo3[[#This Row],[Çağrı Süresi (dk)]]-Tablo3[[#This Row],[Yanıtlama Süresi (dk)]]</f>
        <v>0.58999999999999986</v>
      </c>
      <c r="H17" s="5" t="s">
        <v>45</v>
      </c>
      <c r="J17" s="13" t="s">
        <v>15</v>
      </c>
      <c r="K17">
        <v>68</v>
      </c>
    </row>
    <row r="18" spans="1:11" x14ac:dyDescent="0.3">
      <c r="A18" s="2" t="s">
        <v>80</v>
      </c>
      <c r="B18" s="3" t="s">
        <v>5</v>
      </c>
      <c r="C18" s="3" t="s">
        <v>12</v>
      </c>
      <c r="D18" s="3" t="s">
        <v>51</v>
      </c>
      <c r="E18" s="3">
        <v>8.0399999999999991</v>
      </c>
      <c r="F18" s="3">
        <v>2.16</v>
      </c>
      <c r="G18">
        <f>Tablo3[[#This Row],[Çağrı Süresi (dk)]]-Tablo3[[#This Row],[Yanıtlama Süresi (dk)]]</f>
        <v>5.879999999999999</v>
      </c>
      <c r="H18" s="5" t="s">
        <v>46</v>
      </c>
      <c r="J18" s="13" t="s">
        <v>11</v>
      </c>
      <c r="K18">
        <v>250</v>
      </c>
    </row>
    <row r="19" spans="1:11" x14ac:dyDescent="0.3">
      <c r="A19" s="2" t="s">
        <v>80</v>
      </c>
      <c r="B19" s="3" t="s">
        <v>6</v>
      </c>
      <c r="C19" s="3" t="s">
        <v>12</v>
      </c>
      <c r="D19" s="3" t="s">
        <v>44</v>
      </c>
      <c r="E19" s="3">
        <v>4.83</v>
      </c>
      <c r="F19" s="3">
        <v>9.2799999999999994</v>
      </c>
      <c r="G19">
        <f>Tablo3[[#This Row],[Çağrı Süresi (dk)]]-Tablo3[[#This Row],[Yanıtlama Süresi (dk)]]</f>
        <v>-4.4499999999999993</v>
      </c>
      <c r="H19" s="5" t="s">
        <v>46</v>
      </c>
    </row>
    <row r="20" spans="1:11" x14ac:dyDescent="0.3">
      <c r="A20" s="4" t="s">
        <v>80</v>
      </c>
      <c r="B20" s="5" t="s">
        <v>7</v>
      </c>
      <c r="C20" s="5" t="s">
        <v>15</v>
      </c>
      <c r="D20" s="5" t="s">
        <v>44</v>
      </c>
      <c r="E20" s="5">
        <v>9.7100000000000009</v>
      </c>
      <c r="F20" s="5">
        <v>5.21</v>
      </c>
      <c r="G20">
        <f>Tablo3[[#This Row],[Çağrı Süresi (dk)]]-Tablo3[[#This Row],[Yanıtlama Süresi (dk)]]</f>
        <v>4.5000000000000009</v>
      </c>
      <c r="H20" s="5" t="s">
        <v>45</v>
      </c>
    </row>
    <row r="21" spans="1:11" x14ac:dyDescent="0.3">
      <c r="A21" s="4" t="s">
        <v>80</v>
      </c>
      <c r="B21" s="5" t="s">
        <v>7</v>
      </c>
      <c r="C21" s="5" t="s">
        <v>15</v>
      </c>
      <c r="D21" s="5" t="s">
        <v>51</v>
      </c>
      <c r="E21" s="5">
        <v>5.49</v>
      </c>
      <c r="F21" s="5">
        <v>8.01</v>
      </c>
      <c r="G21">
        <f>Tablo3[[#This Row],[Çağrı Süresi (dk)]]-Tablo3[[#This Row],[Yanıtlama Süresi (dk)]]</f>
        <v>-2.5199999999999996</v>
      </c>
      <c r="H21" s="5" t="s">
        <v>46</v>
      </c>
    </row>
    <row r="22" spans="1:11" x14ac:dyDescent="0.3">
      <c r="A22" s="4" t="s">
        <v>80</v>
      </c>
      <c r="B22" s="5" t="s">
        <v>8</v>
      </c>
      <c r="C22" s="5" t="s">
        <v>15</v>
      </c>
      <c r="D22" s="5" t="s">
        <v>48</v>
      </c>
      <c r="E22" s="5">
        <v>6.84</v>
      </c>
      <c r="F22" s="5">
        <v>5.55</v>
      </c>
      <c r="G22">
        <f>Tablo3[[#This Row],[Çağrı Süresi (dk)]]-Tablo3[[#This Row],[Yanıtlama Süresi (dk)]]</f>
        <v>1.29</v>
      </c>
      <c r="H22" s="5" t="s">
        <v>45</v>
      </c>
    </row>
    <row r="23" spans="1:11" x14ac:dyDescent="0.3">
      <c r="A23" s="2" t="s">
        <v>80</v>
      </c>
      <c r="B23" s="3" t="s">
        <v>8</v>
      </c>
      <c r="C23" s="3" t="s">
        <v>14</v>
      </c>
      <c r="D23" s="3" t="s">
        <v>44</v>
      </c>
      <c r="E23" s="3">
        <v>6.29</v>
      </c>
      <c r="F23" s="3">
        <v>6.83</v>
      </c>
      <c r="G23">
        <f>Tablo3[[#This Row],[Çağrı Süresi (dk)]]-Tablo3[[#This Row],[Yanıtlama Süresi (dk)]]</f>
        <v>-0.54</v>
      </c>
      <c r="H23" s="5" t="s">
        <v>46</v>
      </c>
    </row>
    <row r="24" spans="1:11" x14ac:dyDescent="0.3">
      <c r="A24" s="4" t="s">
        <v>80</v>
      </c>
      <c r="B24" s="5" t="s">
        <v>9</v>
      </c>
      <c r="C24" s="5" t="s">
        <v>15</v>
      </c>
      <c r="D24" s="5" t="s">
        <v>57</v>
      </c>
      <c r="E24" s="5">
        <v>7.64</v>
      </c>
      <c r="F24" s="5">
        <v>9.2799999999999994</v>
      </c>
      <c r="G24">
        <f>Tablo3[[#This Row],[Çağrı Süresi (dk)]]-Tablo3[[#This Row],[Yanıtlama Süresi (dk)]]</f>
        <v>-1.6399999999999997</v>
      </c>
      <c r="H24" s="5" t="s">
        <v>46</v>
      </c>
    </row>
    <row r="25" spans="1:11" x14ac:dyDescent="0.3">
      <c r="A25" s="4" t="s">
        <v>54</v>
      </c>
      <c r="B25" s="5" t="s">
        <v>6</v>
      </c>
      <c r="C25" s="5" t="s">
        <v>12</v>
      </c>
      <c r="D25" s="5" t="s">
        <v>48</v>
      </c>
      <c r="E25" s="5">
        <v>7.16</v>
      </c>
      <c r="F25" s="5">
        <v>4.28</v>
      </c>
      <c r="G25">
        <f>Tablo3[[#This Row],[Çağrı Süresi (dk)]]-Tablo3[[#This Row],[Yanıtlama Süresi (dk)]]</f>
        <v>2.88</v>
      </c>
      <c r="H25" s="5" t="s">
        <v>46</v>
      </c>
    </row>
    <row r="26" spans="1:11" x14ac:dyDescent="0.3">
      <c r="A26" s="2" t="s">
        <v>54</v>
      </c>
      <c r="B26" s="3" t="s">
        <v>8</v>
      </c>
      <c r="C26" s="3" t="s">
        <v>12</v>
      </c>
      <c r="D26" s="3" t="s">
        <v>62</v>
      </c>
      <c r="E26" s="3">
        <v>4.87</v>
      </c>
      <c r="F26" s="3">
        <v>8.41</v>
      </c>
      <c r="G26">
        <f>Tablo3[[#This Row],[Çağrı Süresi (dk)]]-Tablo3[[#This Row],[Yanıtlama Süresi (dk)]]</f>
        <v>-3.54</v>
      </c>
      <c r="H26" s="5" t="s">
        <v>46</v>
      </c>
    </row>
    <row r="27" spans="1:11" x14ac:dyDescent="0.3">
      <c r="A27" s="2" t="s">
        <v>79</v>
      </c>
      <c r="B27" s="3" t="s">
        <v>5</v>
      </c>
      <c r="C27" s="3" t="s">
        <v>12</v>
      </c>
      <c r="D27" s="3" t="s">
        <v>48</v>
      </c>
      <c r="E27" s="3">
        <v>10.78</v>
      </c>
      <c r="F27" s="3">
        <v>3.67</v>
      </c>
      <c r="G27">
        <f>Tablo3[[#This Row],[Çağrı Süresi (dk)]]-Tablo3[[#This Row],[Yanıtlama Süresi (dk)]]</f>
        <v>7.1099999999999994</v>
      </c>
      <c r="H27" s="5" t="s">
        <v>45</v>
      </c>
    </row>
    <row r="28" spans="1:11" x14ac:dyDescent="0.3">
      <c r="A28" s="4" t="s">
        <v>79</v>
      </c>
      <c r="B28" s="5" t="s">
        <v>7</v>
      </c>
      <c r="C28" s="5" t="s">
        <v>15</v>
      </c>
      <c r="D28" s="5" t="s">
        <v>57</v>
      </c>
      <c r="E28" s="5">
        <v>10.25</v>
      </c>
      <c r="F28" s="5">
        <v>9.49</v>
      </c>
      <c r="G28">
        <f>Tablo3[[#This Row],[Çağrı Süresi (dk)]]-Tablo3[[#This Row],[Yanıtlama Süresi (dk)]]</f>
        <v>0.75999999999999979</v>
      </c>
      <c r="H28" s="5" t="s">
        <v>45</v>
      </c>
    </row>
    <row r="29" spans="1:11" x14ac:dyDescent="0.3">
      <c r="A29" s="4" t="s">
        <v>79</v>
      </c>
      <c r="B29" s="5" t="s">
        <v>8</v>
      </c>
      <c r="C29" s="5" t="s">
        <v>12</v>
      </c>
      <c r="D29" s="5" t="s">
        <v>57</v>
      </c>
      <c r="E29" s="5">
        <v>11.19</v>
      </c>
      <c r="F29" s="5">
        <v>9.17</v>
      </c>
      <c r="G29">
        <f>Tablo3[[#This Row],[Çağrı Süresi (dk)]]-Tablo3[[#This Row],[Yanıtlama Süresi (dk)]]</f>
        <v>2.0199999999999996</v>
      </c>
      <c r="H29" s="5" t="s">
        <v>46</v>
      </c>
    </row>
    <row r="30" spans="1:11" x14ac:dyDescent="0.3">
      <c r="A30" s="4" t="s">
        <v>79</v>
      </c>
      <c r="B30" s="5" t="s">
        <v>9</v>
      </c>
      <c r="C30" s="5" t="s">
        <v>12</v>
      </c>
      <c r="D30" s="5" t="s">
        <v>57</v>
      </c>
      <c r="E30" s="5">
        <v>4.53</v>
      </c>
      <c r="F30" s="5">
        <v>3.35</v>
      </c>
      <c r="G30">
        <f>Tablo3[[#This Row],[Çağrı Süresi (dk)]]-Tablo3[[#This Row],[Yanıtlama Süresi (dk)]]</f>
        <v>1.1800000000000002</v>
      </c>
      <c r="H30" s="5" t="s">
        <v>45</v>
      </c>
    </row>
    <row r="31" spans="1:11" x14ac:dyDescent="0.3">
      <c r="A31" s="4" t="s">
        <v>79</v>
      </c>
      <c r="B31" s="5" t="s">
        <v>9</v>
      </c>
      <c r="C31" s="5" t="s">
        <v>13</v>
      </c>
      <c r="D31" s="5" t="s">
        <v>57</v>
      </c>
      <c r="E31" s="5">
        <v>3.01</v>
      </c>
      <c r="F31" s="5">
        <v>5.26</v>
      </c>
      <c r="G31">
        <f>Tablo3[[#This Row],[Çağrı Süresi (dk)]]-Tablo3[[#This Row],[Yanıtlama Süresi (dk)]]</f>
        <v>-2.25</v>
      </c>
      <c r="H31" s="5" t="s">
        <v>46</v>
      </c>
    </row>
    <row r="32" spans="1:11" x14ac:dyDescent="0.3">
      <c r="A32" s="4" t="s">
        <v>127</v>
      </c>
      <c r="B32" s="5" t="s">
        <v>9</v>
      </c>
      <c r="C32" s="5" t="s">
        <v>15</v>
      </c>
      <c r="D32" s="5" t="s">
        <v>57</v>
      </c>
      <c r="E32" s="5">
        <v>8.49</v>
      </c>
      <c r="F32" s="5">
        <v>3.22</v>
      </c>
      <c r="G32">
        <f>Tablo3[[#This Row],[Çağrı Süresi (dk)]]-Tablo3[[#This Row],[Yanıtlama Süresi (dk)]]</f>
        <v>5.27</v>
      </c>
      <c r="H32" s="5" t="s">
        <v>46</v>
      </c>
    </row>
    <row r="33" spans="1:8" x14ac:dyDescent="0.3">
      <c r="A33" s="4" t="s">
        <v>63</v>
      </c>
      <c r="B33" s="5" t="s">
        <v>7</v>
      </c>
      <c r="C33" s="5" t="s">
        <v>14</v>
      </c>
      <c r="D33" s="5" t="s">
        <v>44</v>
      </c>
      <c r="E33" s="5">
        <v>8.1300000000000008</v>
      </c>
      <c r="F33" s="5">
        <v>4.75</v>
      </c>
      <c r="G33">
        <f>Tablo3[[#This Row],[Çağrı Süresi (dk)]]-Tablo3[[#This Row],[Yanıtlama Süresi (dk)]]</f>
        <v>3.3800000000000008</v>
      </c>
      <c r="H33" s="5" t="s">
        <v>45</v>
      </c>
    </row>
    <row r="34" spans="1:8" x14ac:dyDescent="0.3">
      <c r="A34" s="2" t="s">
        <v>63</v>
      </c>
      <c r="B34" s="3" t="s">
        <v>7</v>
      </c>
      <c r="C34" s="3" t="s">
        <v>15</v>
      </c>
      <c r="D34" s="3" t="s">
        <v>51</v>
      </c>
      <c r="E34" s="3">
        <v>10.5</v>
      </c>
      <c r="F34" s="3">
        <v>0.94</v>
      </c>
      <c r="G34">
        <f>Tablo3[[#This Row],[Çağrı Süresi (dk)]]-Tablo3[[#This Row],[Yanıtlama Süresi (dk)]]</f>
        <v>9.56</v>
      </c>
      <c r="H34" s="5" t="s">
        <v>45</v>
      </c>
    </row>
    <row r="35" spans="1:8" x14ac:dyDescent="0.3">
      <c r="A35" s="4" t="s">
        <v>63</v>
      </c>
      <c r="B35" s="5" t="s">
        <v>8</v>
      </c>
      <c r="C35" s="5" t="s">
        <v>12</v>
      </c>
      <c r="D35" s="5" t="s">
        <v>44</v>
      </c>
      <c r="E35" s="5">
        <v>10.119999999999999</v>
      </c>
      <c r="F35" s="5">
        <v>2.2999999999999998</v>
      </c>
      <c r="G35">
        <f>Tablo3[[#This Row],[Çağrı Süresi (dk)]]-Tablo3[[#This Row],[Yanıtlama Süresi (dk)]]</f>
        <v>7.8199999999999994</v>
      </c>
      <c r="H35" s="5" t="s">
        <v>45</v>
      </c>
    </row>
    <row r="36" spans="1:8" x14ac:dyDescent="0.3">
      <c r="A36" s="2" t="s">
        <v>90</v>
      </c>
      <c r="B36" s="3" t="s">
        <v>5</v>
      </c>
      <c r="C36" s="3" t="s">
        <v>15</v>
      </c>
      <c r="D36" s="3" t="s">
        <v>44</v>
      </c>
      <c r="E36" s="3">
        <v>8.81</v>
      </c>
      <c r="F36" s="3">
        <v>7.61</v>
      </c>
      <c r="G36">
        <f>Tablo3[[#This Row],[Çağrı Süresi (dk)]]-Tablo3[[#This Row],[Yanıtlama Süresi (dk)]]</f>
        <v>1.2000000000000002</v>
      </c>
      <c r="H36" s="5" t="s">
        <v>45</v>
      </c>
    </row>
    <row r="37" spans="1:8" x14ac:dyDescent="0.3">
      <c r="A37" s="4" t="s">
        <v>90</v>
      </c>
      <c r="B37" s="5" t="s">
        <v>5</v>
      </c>
      <c r="C37" s="5" t="s">
        <v>13</v>
      </c>
      <c r="D37" s="5" t="s">
        <v>44</v>
      </c>
      <c r="E37" s="5">
        <v>7.92</v>
      </c>
      <c r="F37" s="5">
        <v>4.3</v>
      </c>
      <c r="G37">
        <f>Tablo3[[#This Row],[Çağrı Süresi (dk)]]-Tablo3[[#This Row],[Yanıtlama Süresi (dk)]]</f>
        <v>3.62</v>
      </c>
      <c r="H37" s="5" t="s">
        <v>46</v>
      </c>
    </row>
    <row r="38" spans="1:8" x14ac:dyDescent="0.3">
      <c r="A38" s="4" t="s">
        <v>90</v>
      </c>
      <c r="B38" s="5" t="s">
        <v>6</v>
      </c>
      <c r="C38" s="5" t="s">
        <v>15</v>
      </c>
      <c r="D38" s="5" t="s">
        <v>57</v>
      </c>
      <c r="E38" s="5">
        <v>9.18</v>
      </c>
      <c r="F38" s="5">
        <v>3.8</v>
      </c>
      <c r="G38">
        <f>Tablo3[[#This Row],[Çağrı Süresi (dk)]]-Tablo3[[#This Row],[Yanıtlama Süresi (dk)]]</f>
        <v>5.38</v>
      </c>
      <c r="H38" s="5" t="s">
        <v>45</v>
      </c>
    </row>
    <row r="39" spans="1:8" x14ac:dyDescent="0.3">
      <c r="A39" s="4" t="s">
        <v>90</v>
      </c>
      <c r="B39" s="5" t="s">
        <v>7</v>
      </c>
      <c r="C39" s="5" t="s">
        <v>13</v>
      </c>
      <c r="D39" s="5" t="s">
        <v>44</v>
      </c>
      <c r="E39" s="5">
        <v>5.0599999999999996</v>
      </c>
      <c r="F39" s="5">
        <v>2.13</v>
      </c>
      <c r="G39">
        <f>Tablo3[[#This Row],[Çağrı Süresi (dk)]]-Tablo3[[#This Row],[Yanıtlama Süresi (dk)]]</f>
        <v>2.9299999999999997</v>
      </c>
      <c r="H39" s="5" t="s">
        <v>45</v>
      </c>
    </row>
    <row r="40" spans="1:8" x14ac:dyDescent="0.3">
      <c r="A40" s="2" t="s">
        <v>90</v>
      </c>
      <c r="B40" s="3" t="s">
        <v>9</v>
      </c>
      <c r="C40" s="3" t="s">
        <v>14</v>
      </c>
      <c r="D40" s="3" t="s">
        <v>48</v>
      </c>
      <c r="E40" s="3">
        <v>5.56</v>
      </c>
      <c r="F40" s="3">
        <v>8.23</v>
      </c>
      <c r="G40">
        <f>Tablo3[[#This Row],[Çağrı Süresi (dk)]]-Tablo3[[#This Row],[Yanıtlama Süresi (dk)]]</f>
        <v>-2.6700000000000008</v>
      </c>
      <c r="H40" s="5" t="s">
        <v>45</v>
      </c>
    </row>
    <row r="41" spans="1:8" x14ac:dyDescent="0.3">
      <c r="A41" s="4" t="s">
        <v>99</v>
      </c>
      <c r="B41" s="5" t="s">
        <v>5</v>
      </c>
      <c r="C41" s="5" t="s">
        <v>13</v>
      </c>
      <c r="D41" s="5" t="s">
        <v>44</v>
      </c>
      <c r="E41" s="5">
        <v>6.31</v>
      </c>
      <c r="F41" s="5">
        <v>9.56</v>
      </c>
      <c r="G41">
        <f>Tablo3[[#This Row],[Çağrı Süresi (dk)]]-Tablo3[[#This Row],[Yanıtlama Süresi (dk)]]</f>
        <v>-3.2500000000000009</v>
      </c>
      <c r="H41" s="5" t="s">
        <v>45</v>
      </c>
    </row>
    <row r="42" spans="1:8" x14ac:dyDescent="0.3">
      <c r="A42" s="2" t="s">
        <v>99</v>
      </c>
      <c r="B42" s="3" t="s">
        <v>6</v>
      </c>
      <c r="C42" s="3" t="s">
        <v>12</v>
      </c>
      <c r="D42" s="3" t="s">
        <v>62</v>
      </c>
      <c r="E42" s="3">
        <v>4.2</v>
      </c>
      <c r="F42" s="3">
        <v>2.46</v>
      </c>
      <c r="G42">
        <f>Tablo3[[#This Row],[Çağrı Süresi (dk)]]-Tablo3[[#This Row],[Yanıtlama Süresi (dk)]]</f>
        <v>1.7400000000000002</v>
      </c>
      <c r="H42" s="5" t="s">
        <v>45</v>
      </c>
    </row>
    <row r="43" spans="1:8" x14ac:dyDescent="0.3">
      <c r="A43" s="2" t="s">
        <v>99</v>
      </c>
      <c r="B43" s="3" t="s">
        <v>6</v>
      </c>
      <c r="C43" s="3" t="s">
        <v>14</v>
      </c>
      <c r="D43" s="3" t="s">
        <v>44</v>
      </c>
      <c r="E43" s="3">
        <v>11.14</v>
      </c>
      <c r="F43" s="3">
        <v>2.7</v>
      </c>
      <c r="G43">
        <f>Tablo3[[#This Row],[Çağrı Süresi (dk)]]-Tablo3[[#This Row],[Yanıtlama Süresi (dk)]]</f>
        <v>8.4400000000000013</v>
      </c>
      <c r="H43" s="5" t="s">
        <v>45</v>
      </c>
    </row>
    <row r="44" spans="1:8" x14ac:dyDescent="0.3">
      <c r="A44" s="4" t="s">
        <v>99</v>
      </c>
      <c r="B44" s="5" t="s">
        <v>7</v>
      </c>
      <c r="C44" s="5" t="s">
        <v>14</v>
      </c>
      <c r="D44" s="5" t="s">
        <v>62</v>
      </c>
      <c r="E44" s="5">
        <v>7.26</v>
      </c>
      <c r="F44" s="5">
        <v>6.65</v>
      </c>
      <c r="G44">
        <f>Tablo3[[#This Row],[Çağrı Süresi (dk)]]-Tablo3[[#This Row],[Yanıtlama Süresi (dk)]]</f>
        <v>0.60999999999999943</v>
      </c>
      <c r="H44" s="5" t="s">
        <v>46</v>
      </c>
    </row>
    <row r="45" spans="1:8" x14ac:dyDescent="0.3">
      <c r="A45" s="2" t="s">
        <v>99</v>
      </c>
      <c r="B45" s="3" t="s">
        <v>9</v>
      </c>
      <c r="C45" s="3" t="s">
        <v>13</v>
      </c>
      <c r="D45" s="3" t="s">
        <v>48</v>
      </c>
      <c r="E45" s="3">
        <v>10.07</v>
      </c>
      <c r="F45" s="3">
        <v>5.92</v>
      </c>
      <c r="G45">
        <f>Tablo3[[#This Row],[Çağrı Süresi (dk)]]-Tablo3[[#This Row],[Yanıtlama Süresi (dk)]]</f>
        <v>4.1500000000000004</v>
      </c>
      <c r="H45" s="5" t="s">
        <v>46</v>
      </c>
    </row>
    <row r="46" spans="1:8" x14ac:dyDescent="0.3">
      <c r="A46" s="2" t="s">
        <v>61</v>
      </c>
      <c r="B46" s="3" t="s">
        <v>8</v>
      </c>
      <c r="C46" s="3" t="s">
        <v>13</v>
      </c>
      <c r="D46" s="3" t="s">
        <v>44</v>
      </c>
      <c r="E46" s="3">
        <v>7.05</v>
      </c>
      <c r="F46" s="3">
        <v>4.29</v>
      </c>
      <c r="G46">
        <f>Tablo3[[#This Row],[Çağrı Süresi (dk)]]-Tablo3[[#This Row],[Yanıtlama Süresi (dk)]]</f>
        <v>2.76</v>
      </c>
      <c r="H46" s="5" t="s">
        <v>46</v>
      </c>
    </row>
    <row r="47" spans="1:8" x14ac:dyDescent="0.3">
      <c r="A47" s="2" t="s">
        <v>61</v>
      </c>
      <c r="B47" s="3" t="s">
        <v>9</v>
      </c>
      <c r="C47" s="3" t="s">
        <v>12</v>
      </c>
      <c r="D47" s="3" t="s">
        <v>57</v>
      </c>
      <c r="E47" s="3">
        <v>4.26</v>
      </c>
      <c r="F47" s="3">
        <v>2.39</v>
      </c>
      <c r="G47">
        <f>Tablo3[[#This Row],[Çağrı Süresi (dk)]]-Tablo3[[#This Row],[Yanıtlama Süresi (dk)]]</f>
        <v>1.8699999999999997</v>
      </c>
      <c r="H47" s="5" t="s">
        <v>46</v>
      </c>
    </row>
    <row r="48" spans="1:8" x14ac:dyDescent="0.3">
      <c r="A48" s="2" t="s">
        <v>88</v>
      </c>
      <c r="B48" s="3" t="s">
        <v>8</v>
      </c>
      <c r="C48" s="3" t="s">
        <v>12</v>
      </c>
      <c r="D48" s="3" t="s">
        <v>44</v>
      </c>
      <c r="E48" s="3">
        <v>6.3</v>
      </c>
      <c r="F48" s="3">
        <v>7.6</v>
      </c>
      <c r="G48">
        <f>Tablo3[[#This Row],[Çağrı Süresi (dk)]]-Tablo3[[#This Row],[Yanıtlama Süresi (dk)]]</f>
        <v>-1.2999999999999998</v>
      </c>
      <c r="H48" s="5" t="s">
        <v>46</v>
      </c>
    </row>
    <row r="49" spans="1:8" x14ac:dyDescent="0.3">
      <c r="A49" s="4" t="s">
        <v>88</v>
      </c>
      <c r="B49" s="5" t="s">
        <v>9</v>
      </c>
      <c r="C49" s="5" t="s">
        <v>12</v>
      </c>
      <c r="D49" s="5" t="s">
        <v>44</v>
      </c>
      <c r="E49" s="5">
        <v>13.58</v>
      </c>
      <c r="F49" s="5">
        <v>3.51</v>
      </c>
      <c r="G49">
        <f>Tablo3[[#This Row],[Çağrı Süresi (dk)]]-Tablo3[[#This Row],[Yanıtlama Süresi (dk)]]</f>
        <v>10.07</v>
      </c>
      <c r="H49" s="5" t="s">
        <v>45</v>
      </c>
    </row>
    <row r="50" spans="1:8" x14ac:dyDescent="0.3">
      <c r="A50" s="2" t="s">
        <v>88</v>
      </c>
      <c r="B50" s="3" t="s">
        <v>9</v>
      </c>
      <c r="C50" s="3" t="s">
        <v>15</v>
      </c>
      <c r="D50" s="3" t="s">
        <v>51</v>
      </c>
      <c r="E50" s="3">
        <v>5.33</v>
      </c>
      <c r="F50" s="3">
        <v>5.27</v>
      </c>
      <c r="G50">
        <f>Tablo3[[#This Row],[Çağrı Süresi (dk)]]-Tablo3[[#This Row],[Yanıtlama Süresi (dk)]]</f>
        <v>6.0000000000000497E-2</v>
      </c>
      <c r="H50" s="5" t="s">
        <v>45</v>
      </c>
    </row>
    <row r="51" spans="1:8" x14ac:dyDescent="0.3">
      <c r="A51" s="2" t="s">
        <v>100</v>
      </c>
      <c r="B51" s="3" t="s">
        <v>5</v>
      </c>
      <c r="C51" s="3" t="s">
        <v>13</v>
      </c>
      <c r="D51" s="3" t="s">
        <v>44</v>
      </c>
      <c r="E51" s="3">
        <v>4.21</v>
      </c>
      <c r="F51" s="3">
        <v>3.07</v>
      </c>
      <c r="G51">
        <f>Tablo3[[#This Row],[Çağrı Süresi (dk)]]-Tablo3[[#This Row],[Yanıtlama Süresi (dk)]]</f>
        <v>1.1400000000000001</v>
      </c>
      <c r="H51" s="5" t="s">
        <v>46</v>
      </c>
    </row>
    <row r="52" spans="1:8" x14ac:dyDescent="0.3">
      <c r="A52" s="2" t="s">
        <v>100</v>
      </c>
      <c r="B52" s="3" t="s">
        <v>6</v>
      </c>
      <c r="C52" s="3" t="s">
        <v>14</v>
      </c>
      <c r="D52" s="3" t="s">
        <v>51</v>
      </c>
      <c r="E52" s="3">
        <v>14.72</v>
      </c>
      <c r="F52" s="3">
        <v>2.8</v>
      </c>
      <c r="G52">
        <f>Tablo3[[#This Row],[Çağrı Süresi (dk)]]-Tablo3[[#This Row],[Yanıtlama Süresi (dk)]]</f>
        <v>11.920000000000002</v>
      </c>
      <c r="H52" s="5" t="s">
        <v>46</v>
      </c>
    </row>
    <row r="53" spans="1:8" x14ac:dyDescent="0.3">
      <c r="A53" s="2" t="s">
        <v>100</v>
      </c>
      <c r="B53" s="3" t="s">
        <v>7</v>
      </c>
      <c r="C53" s="3" t="s">
        <v>13</v>
      </c>
      <c r="D53" s="3" t="s">
        <v>57</v>
      </c>
      <c r="E53" s="3">
        <v>9.36</v>
      </c>
      <c r="F53" s="3">
        <v>6.7</v>
      </c>
      <c r="G53">
        <f>Tablo3[[#This Row],[Çağrı Süresi (dk)]]-Tablo3[[#This Row],[Yanıtlama Süresi (dk)]]</f>
        <v>2.6599999999999993</v>
      </c>
      <c r="H53" s="5" t="s">
        <v>45</v>
      </c>
    </row>
    <row r="54" spans="1:8" x14ac:dyDescent="0.3">
      <c r="A54" s="2" t="s">
        <v>100</v>
      </c>
      <c r="B54" s="3" t="s">
        <v>9</v>
      </c>
      <c r="C54" s="3" t="s">
        <v>15</v>
      </c>
      <c r="D54" s="3" t="s">
        <v>48</v>
      </c>
      <c r="E54" s="3">
        <v>8.26</v>
      </c>
      <c r="F54" s="3">
        <v>7.45</v>
      </c>
      <c r="G54">
        <f>Tablo3[[#This Row],[Çağrı Süresi (dk)]]-Tablo3[[#This Row],[Yanıtlama Süresi (dk)]]</f>
        <v>0.80999999999999961</v>
      </c>
      <c r="H54" s="5" t="s">
        <v>46</v>
      </c>
    </row>
    <row r="55" spans="1:8" x14ac:dyDescent="0.3">
      <c r="A55" s="4" t="s">
        <v>92</v>
      </c>
      <c r="B55" s="5" t="s">
        <v>5</v>
      </c>
      <c r="C55" s="5" t="s">
        <v>14</v>
      </c>
      <c r="D55" s="5" t="s">
        <v>44</v>
      </c>
      <c r="E55" s="5">
        <v>8.56</v>
      </c>
      <c r="F55" s="5">
        <v>5.12</v>
      </c>
      <c r="G55">
        <f>Tablo3[[#This Row],[Çağrı Süresi (dk)]]-Tablo3[[#This Row],[Yanıtlama Süresi (dk)]]</f>
        <v>3.4400000000000004</v>
      </c>
      <c r="H55" s="5" t="s">
        <v>46</v>
      </c>
    </row>
    <row r="56" spans="1:8" x14ac:dyDescent="0.3">
      <c r="A56" s="4" t="s">
        <v>92</v>
      </c>
      <c r="B56" s="5" t="s">
        <v>5</v>
      </c>
      <c r="C56" s="5" t="s">
        <v>12</v>
      </c>
      <c r="D56" s="5" t="s">
        <v>57</v>
      </c>
      <c r="E56" s="5">
        <v>3.47</v>
      </c>
      <c r="F56" s="5">
        <v>4.43</v>
      </c>
      <c r="G56">
        <f>Tablo3[[#This Row],[Çağrı Süresi (dk)]]-Tablo3[[#This Row],[Yanıtlama Süresi (dk)]]</f>
        <v>-0.95999999999999952</v>
      </c>
      <c r="H56" s="5" t="s">
        <v>45</v>
      </c>
    </row>
    <row r="57" spans="1:8" x14ac:dyDescent="0.3">
      <c r="A57" s="2" t="s">
        <v>92</v>
      </c>
      <c r="B57" s="3" t="s">
        <v>6</v>
      </c>
      <c r="C57" s="3" t="s">
        <v>12</v>
      </c>
      <c r="D57" s="3" t="s">
        <v>62</v>
      </c>
      <c r="E57" s="3">
        <v>3.35</v>
      </c>
      <c r="F57" s="3">
        <v>6.94</v>
      </c>
      <c r="G57">
        <f>Tablo3[[#This Row],[Çağrı Süresi (dk)]]-Tablo3[[#This Row],[Yanıtlama Süresi (dk)]]</f>
        <v>-3.5900000000000003</v>
      </c>
      <c r="H57" s="5" t="s">
        <v>45</v>
      </c>
    </row>
    <row r="58" spans="1:8" x14ac:dyDescent="0.3">
      <c r="A58" s="2" t="s">
        <v>92</v>
      </c>
      <c r="B58" s="3" t="s">
        <v>8</v>
      </c>
      <c r="C58" s="3" t="s">
        <v>14</v>
      </c>
      <c r="D58" s="3" t="s">
        <v>62</v>
      </c>
      <c r="E58" s="3">
        <v>10.199999999999999</v>
      </c>
      <c r="F58" s="3">
        <v>6.88</v>
      </c>
      <c r="G58">
        <f>Tablo3[[#This Row],[Çağrı Süresi (dk)]]-Tablo3[[#This Row],[Yanıtlama Süresi (dk)]]</f>
        <v>3.3199999999999994</v>
      </c>
      <c r="H58" s="5" t="s">
        <v>45</v>
      </c>
    </row>
    <row r="59" spans="1:8" x14ac:dyDescent="0.3">
      <c r="A59" s="4" t="s">
        <v>125</v>
      </c>
      <c r="B59" s="5" t="s">
        <v>6</v>
      </c>
      <c r="C59" s="5" t="s">
        <v>12</v>
      </c>
      <c r="D59" s="5" t="s">
        <v>57</v>
      </c>
      <c r="E59" s="5">
        <v>4.4400000000000004</v>
      </c>
      <c r="F59" s="5">
        <v>6.83</v>
      </c>
      <c r="G59">
        <f>Tablo3[[#This Row],[Çağrı Süresi (dk)]]-Tablo3[[#This Row],[Yanıtlama Süresi (dk)]]</f>
        <v>-2.3899999999999997</v>
      </c>
      <c r="H59" s="5" t="s">
        <v>45</v>
      </c>
    </row>
    <row r="60" spans="1:8" x14ac:dyDescent="0.3">
      <c r="A60" s="2" t="s">
        <v>125</v>
      </c>
      <c r="B60" s="3" t="s">
        <v>8</v>
      </c>
      <c r="C60" s="3" t="s">
        <v>12</v>
      </c>
      <c r="D60" s="3" t="s">
        <v>44</v>
      </c>
      <c r="E60" s="3">
        <v>8.52</v>
      </c>
      <c r="F60" s="3">
        <v>2.62</v>
      </c>
      <c r="G60">
        <f>Tablo3[[#This Row],[Çağrı Süresi (dk)]]-Tablo3[[#This Row],[Yanıtlama Süresi (dk)]]</f>
        <v>5.8999999999999995</v>
      </c>
      <c r="H60" s="5" t="s">
        <v>45</v>
      </c>
    </row>
    <row r="61" spans="1:8" x14ac:dyDescent="0.3">
      <c r="A61" s="4" t="s">
        <v>125</v>
      </c>
      <c r="B61" s="5" t="s">
        <v>9</v>
      </c>
      <c r="C61" s="5" t="s">
        <v>12</v>
      </c>
      <c r="D61" s="5" t="s">
        <v>57</v>
      </c>
      <c r="E61" s="5">
        <v>13.29</v>
      </c>
      <c r="F61" s="5">
        <v>8.26</v>
      </c>
      <c r="G61">
        <f>Tablo3[[#This Row],[Çağrı Süresi (dk)]]-Tablo3[[#This Row],[Yanıtlama Süresi (dk)]]</f>
        <v>5.0299999999999994</v>
      </c>
      <c r="H61" s="5" t="s">
        <v>45</v>
      </c>
    </row>
    <row r="62" spans="1:8" x14ac:dyDescent="0.3">
      <c r="A62" s="4" t="s">
        <v>71</v>
      </c>
      <c r="B62" s="5" t="s">
        <v>7</v>
      </c>
      <c r="C62" s="5" t="s">
        <v>15</v>
      </c>
      <c r="D62" s="5" t="s">
        <v>62</v>
      </c>
      <c r="E62" s="5">
        <v>4.66</v>
      </c>
      <c r="F62" s="5">
        <v>6.47</v>
      </c>
      <c r="G62">
        <f>Tablo3[[#This Row],[Çağrı Süresi (dk)]]-Tablo3[[#This Row],[Yanıtlama Süresi (dk)]]</f>
        <v>-1.8099999999999996</v>
      </c>
      <c r="H62" s="5" t="s">
        <v>46</v>
      </c>
    </row>
    <row r="63" spans="1:8" x14ac:dyDescent="0.3">
      <c r="A63" s="2" t="s">
        <v>82</v>
      </c>
      <c r="B63" s="3" t="s">
        <v>6</v>
      </c>
      <c r="C63" s="3" t="s">
        <v>12</v>
      </c>
      <c r="D63" s="3" t="s">
        <v>44</v>
      </c>
      <c r="E63" s="3">
        <v>5.75</v>
      </c>
      <c r="F63" s="3">
        <v>8.42</v>
      </c>
      <c r="G63">
        <f>Tablo3[[#This Row],[Çağrı Süresi (dk)]]-Tablo3[[#This Row],[Yanıtlama Süresi (dk)]]</f>
        <v>-2.67</v>
      </c>
      <c r="H63" s="5" t="s">
        <v>45</v>
      </c>
    </row>
    <row r="64" spans="1:8" x14ac:dyDescent="0.3">
      <c r="A64" s="4" t="s">
        <v>82</v>
      </c>
      <c r="B64" s="5" t="s">
        <v>7</v>
      </c>
      <c r="C64" s="5" t="s">
        <v>14</v>
      </c>
      <c r="D64" s="5" t="s">
        <v>51</v>
      </c>
      <c r="E64" s="5">
        <v>7.53</v>
      </c>
      <c r="F64" s="5">
        <v>8.5</v>
      </c>
      <c r="G64">
        <f>Tablo3[[#This Row],[Çağrı Süresi (dk)]]-Tablo3[[#This Row],[Yanıtlama Süresi (dk)]]</f>
        <v>-0.96999999999999975</v>
      </c>
      <c r="H64" s="5" t="s">
        <v>45</v>
      </c>
    </row>
    <row r="65" spans="1:8" x14ac:dyDescent="0.3">
      <c r="A65" s="2" t="s">
        <v>82</v>
      </c>
      <c r="B65" s="3" t="s">
        <v>7</v>
      </c>
      <c r="C65" s="3" t="s">
        <v>12</v>
      </c>
      <c r="D65" s="3" t="s">
        <v>48</v>
      </c>
      <c r="E65" s="3">
        <v>3.19</v>
      </c>
      <c r="F65" s="3">
        <v>8.24</v>
      </c>
      <c r="G65">
        <f>Tablo3[[#This Row],[Çağrı Süresi (dk)]]-Tablo3[[#This Row],[Yanıtlama Süresi (dk)]]</f>
        <v>-5.0500000000000007</v>
      </c>
      <c r="H65" s="5" t="s">
        <v>45</v>
      </c>
    </row>
    <row r="66" spans="1:8" x14ac:dyDescent="0.3">
      <c r="A66" s="4" t="s">
        <v>82</v>
      </c>
      <c r="B66" s="5" t="s">
        <v>7</v>
      </c>
      <c r="C66" s="5" t="s">
        <v>14</v>
      </c>
      <c r="D66" s="5" t="s">
        <v>51</v>
      </c>
      <c r="E66" s="5">
        <v>11.52</v>
      </c>
      <c r="F66" s="5">
        <v>8.6199999999999992</v>
      </c>
      <c r="G66">
        <f>Tablo3[[#This Row],[Çağrı Süresi (dk)]]-Tablo3[[#This Row],[Yanıtlama Süresi (dk)]]</f>
        <v>2.9000000000000004</v>
      </c>
      <c r="H66" s="5" t="s">
        <v>45</v>
      </c>
    </row>
    <row r="67" spans="1:8" x14ac:dyDescent="0.3">
      <c r="A67" s="4" t="s">
        <v>82</v>
      </c>
      <c r="B67" s="5" t="s">
        <v>8</v>
      </c>
      <c r="C67" s="5" t="s">
        <v>12</v>
      </c>
      <c r="D67" s="5" t="s">
        <v>44</v>
      </c>
      <c r="E67" s="5">
        <v>14.57</v>
      </c>
      <c r="F67" s="5">
        <v>3.4</v>
      </c>
      <c r="G67">
        <f>Tablo3[[#This Row],[Çağrı Süresi (dk)]]-Tablo3[[#This Row],[Yanıtlama Süresi (dk)]]</f>
        <v>11.17</v>
      </c>
      <c r="H67" s="5" t="s">
        <v>46</v>
      </c>
    </row>
    <row r="68" spans="1:8" x14ac:dyDescent="0.3">
      <c r="A68" s="4" t="s">
        <v>82</v>
      </c>
      <c r="B68" s="5" t="s">
        <v>9</v>
      </c>
      <c r="C68" s="5" t="s">
        <v>12</v>
      </c>
      <c r="D68" s="5" t="s">
        <v>44</v>
      </c>
      <c r="E68" s="5">
        <v>10.7</v>
      </c>
      <c r="F68" s="5">
        <v>3.57</v>
      </c>
      <c r="G68">
        <f>Tablo3[[#This Row],[Çağrı Süresi (dk)]]-Tablo3[[#This Row],[Yanıtlama Süresi (dk)]]</f>
        <v>7.129999999999999</v>
      </c>
      <c r="H68" s="5" t="s">
        <v>45</v>
      </c>
    </row>
    <row r="69" spans="1:8" x14ac:dyDescent="0.3">
      <c r="A69" s="4" t="s">
        <v>111</v>
      </c>
      <c r="B69" s="5" t="s">
        <v>6</v>
      </c>
      <c r="C69" s="5" t="s">
        <v>15</v>
      </c>
      <c r="D69" s="5" t="s">
        <v>62</v>
      </c>
      <c r="E69" s="5">
        <v>12.55</v>
      </c>
      <c r="F69" s="5">
        <v>5.66</v>
      </c>
      <c r="G69">
        <f>Tablo3[[#This Row],[Çağrı Süresi (dk)]]-Tablo3[[#This Row],[Yanıtlama Süresi (dk)]]</f>
        <v>6.8900000000000006</v>
      </c>
      <c r="H69" s="5" t="s">
        <v>45</v>
      </c>
    </row>
    <row r="70" spans="1:8" x14ac:dyDescent="0.3">
      <c r="A70" s="4" t="s">
        <v>111</v>
      </c>
      <c r="B70" s="5" t="s">
        <v>8</v>
      </c>
      <c r="C70" s="5" t="s">
        <v>15</v>
      </c>
      <c r="D70" s="5" t="s">
        <v>62</v>
      </c>
      <c r="E70" s="5">
        <v>4.71</v>
      </c>
      <c r="F70" s="5">
        <v>8.8000000000000007</v>
      </c>
      <c r="G70">
        <f>Tablo3[[#This Row],[Çağrı Süresi (dk)]]-Tablo3[[#This Row],[Yanıtlama Süresi (dk)]]</f>
        <v>-4.0900000000000007</v>
      </c>
      <c r="H70" s="5" t="s">
        <v>45</v>
      </c>
    </row>
    <row r="71" spans="1:8" x14ac:dyDescent="0.3">
      <c r="A71" s="2" t="s">
        <v>111</v>
      </c>
      <c r="B71" s="3" t="s">
        <v>8</v>
      </c>
      <c r="C71" s="3" t="s">
        <v>12</v>
      </c>
      <c r="D71" s="3" t="s">
        <v>44</v>
      </c>
      <c r="E71" s="3">
        <v>8.77</v>
      </c>
      <c r="F71" s="3">
        <v>7.38</v>
      </c>
      <c r="G71">
        <f>Tablo3[[#This Row],[Çağrı Süresi (dk)]]-Tablo3[[#This Row],[Yanıtlama Süresi (dk)]]</f>
        <v>1.3899999999999997</v>
      </c>
      <c r="H71" s="5" t="s">
        <v>46</v>
      </c>
    </row>
    <row r="72" spans="1:8" x14ac:dyDescent="0.3">
      <c r="A72" s="2" t="s">
        <v>111</v>
      </c>
      <c r="B72" s="3" t="s">
        <v>8</v>
      </c>
      <c r="C72" s="3" t="s">
        <v>15</v>
      </c>
      <c r="D72" s="3" t="s">
        <v>62</v>
      </c>
      <c r="E72" s="3">
        <v>13.5</v>
      </c>
      <c r="F72" s="3">
        <v>2.63</v>
      </c>
      <c r="G72">
        <f>Tablo3[[#This Row],[Çağrı Süresi (dk)]]-Tablo3[[#This Row],[Yanıtlama Süresi (dk)]]</f>
        <v>10.870000000000001</v>
      </c>
      <c r="H72" s="5" t="s">
        <v>46</v>
      </c>
    </row>
    <row r="73" spans="1:8" x14ac:dyDescent="0.3">
      <c r="A73" s="2" t="s">
        <v>111</v>
      </c>
      <c r="B73" s="3" t="s">
        <v>8</v>
      </c>
      <c r="C73" s="3" t="s">
        <v>14</v>
      </c>
      <c r="D73" s="3" t="s">
        <v>57</v>
      </c>
      <c r="E73" s="3">
        <v>11.27</v>
      </c>
      <c r="F73" s="3">
        <v>9.91</v>
      </c>
      <c r="G73">
        <f>Tablo3[[#This Row],[Çağrı Süresi (dk)]]-Tablo3[[#This Row],[Yanıtlama Süresi (dk)]]</f>
        <v>1.3599999999999994</v>
      </c>
      <c r="H73" s="5" t="s">
        <v>46</v>
      </c>
    </row>
    <row r="74" spans="1:8" x14ac:dyDescent="0.3">
      <c r="A74" s="4" t="s">
        <v>102</v>
      </c>
      <c r="B74" s="5" t="s">
        <v>5</v>
      </c>
      <c r="C74" s="5" t="s">
        <v>14</v>
      </c>
      <c r="D74" s="5" t="s">
        <v>62</v>
      </c>
      <c r="E74" s="5">
        <v>14.98</v>
      </c>
      <c r="F74" s="5">
        <v>7.67</v>
      </c>
      <c r="G74">
        <f>Tablo3[[#This Row],[Çağrı Süresi (dk)]]-Tablo3[[#This Row],[Yanıtlama Süresi (dk)]]</f>
        <v>7.3100000000000005</v>
      </c>
      <c r="H74" s="5" t="s">
        <v>45</v>
      </c>
    </row>
    <row r="75" spans="1:8" x14ac:dyDescent="0.3">
      <c r="A75" s="2" t="s">
        <v>97</v>
      </c>
      <c r="B75" s="3" t="s">
        <v>5</v>
      </c>
      <c r="C75" s="3" t="s">
        <v>14</v>
      </c>
      <c r="D75" s="3" t="s">
        <v>51</v>
      </c>
      <c r="E75" s="3">
        <v>8.65</v>
      </c>
      <c r="F75" s="3">
        <v>7</v>
      </c>
      <c r="G75">
        <f>Tablo3[[#This Row],[Çağrı Süresi (dk)]]-Tablo3[[#This Row],[Yanıtlama Süresi (dk)]]</f>
        <v>1.6500000000000004</v>
      </c>
      <c r="H75" s="5" t="s">
        <v>46</v>
      </c>
    </row>
    <row r="76" spans="1:8" x14ac:dyDescent="0.3">
      <c r="A76" s="2" t="s">
        <v>97</v>
      </c>
      <c r="B76" s="3" t="s">
        <v>6</v>
      </c>
      <c r="C76" s="3" t="s">
        <v>15</v>
      </c>
      <c r="D76" s="3" t="s">
        <v>57</v>
      </c>
      <c r="E76" s="3">
        <v>5.74</v>
      </c>
      <c r="F76" s="3">
        <v>8.6199999999999992</v>
      </c>
      <c r="G76">
        <f>Tablo3[[#This Row],[Çağrı Süresi (dk)]]-Tablo3[[#This Row],[Yanıtlama Süresi (dk)]]</f>
        <v>-2.879999999999999</v>
      </c>
      <c r="H76" s="5" t="s">
        <v>46</v>
      </c>
    </row>
    <row r="77" spans="1:8" x14ac:dyDescent="0.3">
      <c r="A77" s="2" t="s">
        <v>97</v>
      </c>
      <c r="B77" s="3" t="s">
        <v>8</v>
      </c>
      <c r="C77" s="3" t="s">
        <v>14</v>
      </c>
      <c r="D77" s="3" t="s">
        <v>44</v>
      </c>
      <c r="E77" s="3">
        <v>11.04</v>
      </c>
      <c r="F77" s="3">
        <v>7.24</v>
      </c>
      <c r="G77">
        <f>Tablo3[[#This Row],[Çağrı Süresi (dk)]]-Tablo3[[#This Row],[Yanıtlama Süresi (dk)]]</f>
        <v>3.7999999999999989</v>
      </c>
      <c r="H77" s="5" t="s">
        <v>45</v>
      </c>
    </row>
    <row r="78" spans="1:8" x14ac:dyDescent="0.3">
      <c r="A78" s="2" t="s">
        <v>104</v>
      </c>
      <c r="B78" s="3" t="s">
        <v>5</v>
      </c>
      <c r="C78" s="3" t="s">
        <v>12</v>
      </c>
      <c r="D78" s="3" t="s">
        <v>57</v>
      </c>
      <c r="E78" s="3">
        <v>3.28</v>
      </c>
      <c r="F78" s="3">
        <v>7.69</v>
      </c>
      <c r="G78">
        <f>Tablo3[[#This Row],[Çağrı Süresi (dk)]]-Tablo3[[#This Row],[Yanıtlama Süresi (dk)]]</f>
        <v>-4.41</v>
      </c>
      <c r="H78" s="5" t="s">
        <v>46</v>
      </c>
    </row>
    <row r="79" spans="1:8" x14ac:dyDescent="0.3">
      <c r="A79" s="2" t="s">
        <v>104</v>
      </c>
      <c r="B79" s="3" t="s">
        <v>7</v>
      </c>
      <c r="C79" s="3" t="s">
        <v>14</v>
      </c>
      <c r="D79" s="3" t="s">
        <v>57</v>
      </c>
      <c r="E79" s="3">
        <v>11.39</v>
      </c>
      <c r="F79" s="3">
        <v>7.57</v>
      </c>
      <c r="G79">
        <f>Tablo3[[#This Row],[Çağrı Süresi (dk)]]-Tablo3[[#This Row],[Yanıtlama Süresi (dk)]]</f>
        <v>3.8200000000000003</v>
      </c>
      <c r="H79" s="5" t="s">
        <v>46</v>
      </c>
    </row>
    <row r="80" spans="1:8" x14ac:dyDescent="0.3">
      <c r="A80" s="2" t="s">
        <v>104</v>
      </c>
      <c r="B80" s="3" t="s">
        <v>8</v>
      </c>
      <c r="C80" s="3" t="s">
        <v>14</v>
      </c>
      <c r="D80" s="3" t="s">
        <v>48</v>
      </c>
      <c r="E80" s="3">
        <v>7.25</v>
      </c>
      <c r="F80" s="3">
        <v>4.84</v>
      </c>
      <c r="G80">
        <f>Tablo3[[#This Row],[Çağrı Süresi (dk)]]-Tablo3[[#This Row],[Yanıtlama Süresi (dk)]]</f>
        <v>2.41</v>
      </c>
      <c r="H80" s="5" t="s">
        <v>46</v>
      </c>
    </row>
    <row r="81" spans="1:8" x14ac:dyDescent="0.3">
      <c r="A81" s="4" t="s">
        <v>104</v>
      </c>
      <c r="B81" s="5" t="s">
        <v>9</v>
      </c>
      <c r="C81" s="5" t="s">
        <v>12</v>
      </c>
      <c r="D81" s="5" t="s">
        <v>62</v>
      </c>
      <c r="E81" s="5">
        <v>6.48</v>
      </c>
      <c r="F81" s="5">
        <v>5.9</v>
      </c>
      <c r="G81">
        <f>Tablo3[[#This Row],[Çağrı Süresi (dk)]]-Tablo3[[#This Row],[Yanıtlama Süresi (dk)]]</f>
        <v>0.58000000000000007</v>
      </c>
      <c r="H81" s="5" t="s">
        <v>46</v>
      </c>
    </row>
    <row r="82" spans="1:8" x14ac:dyDescent="0.3">
      <c r="A82" s="4" t="s">
        <v>58</v>
      </c>
      <c r="B82" s="5" t="s">
        <v>5</v>
      </c>
      <c r="C82" s="5" t="s">
        <v>13</v>
      </c>
      <c r="D82" s="5" t="s">
        <v>57</v>
      </c>
      <c r="E82" s="5">
        <v>12.7</v>
      </c>
      <c r="F82" s="5">
        <v>8.6999999999999993</v>
      </c>
      <c r="G82">
        <f>Tablo3[[#This Row],[Çağrı Süresi (dk)]]-Tablo3[[#This Row],[Yanıtlama Süresi (dk)]]</f>
        <v>4</v>
      </c>
      <c r="H82" s="5" t="s">
        <v>45</v>
      </c>
    </row>
    <row r="83" spans="1:8" x14ac:dyDescent="0.3">
      <c r="A83" s="4" t="s">
        <v>58</v>
      </c>
      <c r="B83" s="5" t="s">
        <v>9</v>
      </c>
      <c r="C83" s="5" t="s">
        <v>13</v>
      </c>
      <c r="D83" s="5" t="s">
        <v>57</v>
      </c>
      <c r="E83" s="5">
        <v>4.78</v>
      </c>
      <c r="F83" s="5">
        <v>3.88</v>
      </c>
      <c r="G83">
        <f>Tablo3[[#This Row],[Çağrı Süresi (dk)]]-Tablo3[[#This Row],[Yanıtlama Süresi (dk)]]</f>
        <v>0.90000000000000036</v>
      </c>
      <c r="H83" s="5" t="s">
        <v>46</v>
      </c>
    </row>
    <row r="84" spans="1:8" x14ac:dyDescent="0.3">
      <c r="A84" s="2" t="s">
        <v>83</v>
      </c>
      <c r="B84" s="3" t="s">
        <v>6</v>
      </c>
      <c r="C84" s="3" t="s">
        <v>14</v>
      </c>
      <c r="D84" s="3" t="s">
        <v>57</v>
      </c>
      <c r="E84" s="3">
        <v>5.04</v>
      </c>
      <c r="F84" s="3">
        <v>6.99</v>
      </c>
      <c r="G84">
        <f>Tablo3[[#This Row],[Çağrı Süresi (dk)]]-Tablo3[[#This Row],[Yanıtlama Süresi (dk)]]</f>
        <v>-1.9500000000000002</v>
      </c>
      <c r="H84" s="5" t="s">
        <v>45</v>
      </c>
    </row>
    <row r="85" spans="1:8" x14ac:dyDescent="0.3">
      <c r="A85" s="2" t="s">
        <v>83</v>
      </c>
      <c r="B85" s="3" t="s">
        <v>6</v>
      </c>
      <c r="C85" s="3" t="s">
        <v>14</v>
      </c>
      <c r="D85" s="3" t="s">
        <v>48</v>
      </c>
      <c r="E85" s="3">
        <v>7.82</v>
      </c>
      <c r="F85" s="3">
        <v>9.58</v>
      </c>
      <c r="G85">
        <f>Tablo3[[#This Row],[Çağrı Süresi (dk)]]-Tablo3[[#This Row],[Yanıtlama Süresi (dk)]]</f>
        <v>-1.7599999999999998</v>
      </c>
      <c r="H85" s="5" t="s">
        <v>45</v>
      </c>
    </row>
    <row r="86" spans="1:8" x14ac:dyDescent="0.3">
      <c r="A86" s="4" t="s">
        <v>83</v>
      </c>
      <c r="B86" s="5" t="s">
        <v>8</v>
      </c>
      <c r="C86" s="5" t="s">
        <v>14</v>
      </c>
      <c r="D86" s="5" t="s">
        <v>51</v>
      </c>
      <c r="E86" s="5">
        <v>13.16</v>
      </c>
      <c r="F86" s="5">
        <v>3.81</v>
      </c>
      <c r="G86">
        <f>Tablo3[[#This Row],[Çağrı Süresi (dk)]]-Tablo3[[#This Row],[Yanıtlama Süresi (dk)]]</f>
        <v>9.35</v>
      </c>
      <c r="H86" s="5" t="s">
        <v>45</v>
      </c>
    </row>
    <row r="87" spans="1:8" x14ac:dyDescent="0.3">
      <c r="A87" s="4" t="s">
        <v>119</v>
      </c>
      <c r="B87" s="5" t="s">
        <v>7</v>
      </c>
      <c r="C87" s="5" t="s">
        <v>14</v>
      </c>
      <c r="D87" s="5" t="s">
        <v>48</v>
      </c>
      <c r="E87" s="5">
        <v>8.09</v>
      </c>
      <c r="F87" s="5">
        <v>4.9000000000000004</v>
      </c>
      <c r="G87">
        <f>Tablo3[[#This Row],[Çağrı Süresi (dk)]]-Tablo3[[#This Row],[Yanıtlama Süresi (dk)]]</f>
        <v>3.1899999999999995</v>
      </c>
      <c r="H87" s="5" t="s">
        <v>46</v>
      </c>
    </row>
    <row r="88" spans="1:8" x14ac:dyDescent="0.3">
      <c r="A88" s="2" t="s">
        <v>119</v>
      </c>
      <c r="B88" s="3" t="s">
        <v>8</v>
      </c>
      <c r="C88" s="3" t="s">
        <v>13</v>
      </c>
      <c r="D88" s="3" t="s">
        <v>62</v>
      </c>
      <c r="E88" s="3">
        <v>8</v>
      </c>
      <c r="F88" s="3">
        <v>8.1300000000000008</v>
      </c>
      <c r="G88">
        <f>Tablo3[[#This Row],[Çağrı Süresi (dk)]]-Tablo3[[#This Row],[Yanıtlama Süresi (dk)]]</f>
        <v>-0.13000000000000078</v>
      </c>
      <c r="H88" s="5" t="s">
        <v>46</v>
      </c>
    </row>
    <row r="89" spans="1:8" x14ac:dyDescent="0.3">
      <c r="A89" s="4" t="s">
        <v>47</v>
      </c>
      <c r="B89" s="5" t="s">
        <v>8</v>
      </c>
      <c r="C89" s="5" t="s">
        <v>13</v>
      </c>
      <c r="D89" s="5" t="s">
        <v>48</v>
      </c>
      <c r="E89" s="5">
        <v>5.07</v>
      </c>
      <c r="F89" s="5">
        <v>9.6199999999999992</v>
      </c>
      <c r="G89">
        <f>Tablo3[[#This Row],[Çağrı Süresi (dk)]]-Tablo3[[#This Row],[Yanıtlama Süresi (dk)]]</f>
        <v>-4.5499999999999989</v>
      </c>
      <c r="H89" s="5" t="s">
        <v>46</v>
      </c>
    </row>
    <row r="90" spans="1:8" x14ac:dyDescent="0.3">
      <c r="A90" s="4" t="s">
        <v>86</v>
      </c>
      <c r="B90" s="5" t="s">
        <v>5</v>
      </c>
      <c r="C90" s="5" t="s">
        <v>14</v>
      </c>
      <c r="D90" s="5" t="s">
        <v>51</v>
      </c>
      <c r="E90" s="5">
        <v>11.54</v>
      </c>
      <c r="F90" s="5">
        <v>6.14</v>
      </c>
      <c r="G90">
        <f>Tablo3[[#This Row],[Çağrı Süresi (dk)]]-Tablo3[[#This Row],[Yanıtlama Süresi (dk)]]</f>
        <v>5.3999999999999995</v>
      </c>
      <c r="H90" s="5" t="s">
        <v>46</v>
      </c>
    </row>
    <row r="91" spans="1:8" x14ac:dyDescent="0.3">
      <c r="A91" s="4" t="s">
        <v>86</v>
      </c>
      <c r="B91" s="5" t="s">
        <v>9</v>
      </c>
      <c r="C91" s="5" t="s">
        <v>15</v>
      </c>
      <c r="D91" s="5" t="s">
        <v>62</v>
      </c>
      <c r="E91" s="5">
        <v>8.0399999999999991</v>
      </c>
      <c r="F91" s="5">
        <v>7.42</v>
      </c>
      <c r="G91">
        <f>Tablo3[[#This Row],[Çağrı Süresi (dk)]]-Tablo3[[#This Row],[Yanıtlama Süresi (dk)]]</f>
        <v>0.61999999999999922</v>
      </c>
      <c r="H91" s="5" t="s">
        <v>45</v>
      </c>
    </row>
    <row r="92" spans="1:8" x14ac:dyDescent="0.3">
      <c r="A92" s="2" t="s">
        <v>86</v>
      </c>
      <c r="B92" s="3" t="s">
        <v>9</v>
      </c>
      <c r="C92" s="3" t="s">
        <v>15</v>
      </c>
      <c r="D92" s="3" t="s">
        <v>62</v>
      </c>
      <c r="E92" s="3">
        <v>10.01</v>
      </c>
      <c r="F92" s="3">
        <v>9.15</v>
      </c>
      <c r="G92">
        <f>Tablo3[[#This Row],[Çağrı Süresi (dk)]]-Tablo3[[#This Row],[Yanıtlama Süresi (dk)]]</f>
        <v>0.85999999999999943</v>
      </c>
      <c r="H92" s="5" t="s">
        <v>45</v>
      </c>
    </row>
    <row r="93" spans="1:8" x14ac:dyDescent="0.3">
      <c r="A93" s="2" t="s">
        <v>106</v>
      </c>
      <c r="B93" s="3" t="s">
        <v>5</v>
      </c>
      <c r="C93" s="3" t="s">
        <v>12</v>
      </c>
      <c r="D93" s="3" t="s">
        <v>48</v>
      </c>
      <c r="E93" s="3">
        <v>12.9</v>
      </c>
      <c r="F93" s="3">
        <v>8.14</v>
      </c>
      <c r="G93">
        <f>Tablo3[[#This Row],[Çağrı Süresi (dk)]]-Tablo3[[#This Row],[Yanıtlama Süresi (dk)]]</f>
        <v>4.76</v>
      </c>
      <c r="H93" s="5" t="s">
        <v>46</v>
      </c>
    </row>
    <row r="94" spans="1:8" x14ac:dyDescent="0.3">
      <c r="A94" s="4" t="s">
        <v>106</v>
      </c>
      <c r="B94" s="5" t="s">
        <v>5</v>
      </c>
      <c r="C94" s="5" t="s">
        <v>12</v>
      </c>
      <c r="D94" s="5" t="s">
        <v>51</v>
      </c>
      <c r="E94" s="5">
        <v>7.42</v>
      </c>
      <c r="F94" s="5">
        <v>6.87</v>
      </c>
      <c r="G94">
        <f>Tablo3[[#This Row],[Çağrı Süresi (dk)]]-Tablo3[[#This Row],[Yanıtlama Süresi (dk)]]</f>
        <v>0.54999999999999982</v>
      </c>
      <c r="H94" s="5" t="s">
        <v>45</v>
      </c>
    </row>
    <row r="95" spans="1:8" x14ac:dyDescent="0.3">
      <c r="A95" s="2" t="s">
        <v>106</v>
      </c>
      <c r="B95" s="3" t="s">
        <v>7</v>
      </c>
      <c r="C95" s="3" t="s">
        <v>14</v>
      </c>
      <c r="D95" s="3" t="s">
        <v>57</v>
      </c>
      <c r="E95" s="3">
        <v>14.15</v>
      </c>
      <c r="F95" s="3">
        <v>9.83</v>
      </c>
      <c r="G95">
        <f>Tablo3[[#This Row],[Çağrı Süresi (dk)]]-Tablo3[[#This Row],[Yanıtlama Süresi (dk)]]</f>
        <v>4.32</v>
      </c>
      <c r="H95" s="5" t="s">
        <v>46</v>
      </c>
    </row>
    <row r="96" spans="1:8" x14ac:dyDescent="0.3">
      <c r="A96" s="4" t="s">
        <v>106</v>
      </c>
      <c r="B96" s="5" t="s">
        <v>7</v>
      </c>
      <c r="C96" s="5" t="s">
        <v>12</v>
      </c>
      <c r="D96" s="5" t="s">
        <v>44</v>
      </c>
      <c r="E96" s="5">
        <v>4.59</v>
      </c>
      <c r="F96" s="5">
        <v>3.38</v>
      </c>
      <c r="G96">
        <f>Tablo3[[#This Row],[Çağrı Süresi (dk)]]-Tablo3[[#This Row],[Yanıtlama Süresi (dk)]]</f>
        <v>1.21</v>
      </c>
      <c r="H96" s="5" t="s">
        <v>45</v>
      </c>
    </row>
    <row r="97" spans="1:8" x14ac:dyDescent="0.3">
      <c r="A97" s="2" t="s">
        <v>106</v>
      </c>
      <c r="B97" s="3" t="s">
        <v>9</v>
      </c>
      <c r="C97" s="3" t="s">
        <v>14</v>
      </c>
      <c r="D97" s="3" t="s">
        <v>57</v>
      </c>
      <c r="E97" s="3">
        <v>3.04</v>
      </c>
      <c r="F97" s="3">
        <v>8.24</v>
      </c>
      <c r="G97">
        <f>Tablo3[[#This Row],[Çağrı Süresi (dk)]]-Tablo3[[#This Row],[Yanıtlama Süresi (dk)]]</f>
        <v>-5.2</v>
      </c>
      <c r="H97" s="5" t="s">
        <v>46</v>
      </c>
    </row>
    <row r="98" spans="1:8" x14ac:dyDescent="0.3">
      <c r="A98" s="2" t="s">
        <v>55</v>
      </c>
      <c r="B98" s="3" t="s">
        <v>6</v>
      </c>
      <c r="C98" s="3" t="s">
        <v>12</v>
      </c>
      <c r="D98" s="3" t="s">
        <v>44</v>
      </c>
      <c r="E98" s="3">
        <v>6.21</v>
      </c>
      <c r="F98" s="3">
        <v>4.45</v>
      </c>
      <c r="G98">
        <f>Tablo3[[#This Row],[Çağrı Süresi (dk)]]-Tablo3[[#This Row],[Yanıtlama Süresi (dk)]]</f>
        <v>1.7599999999999998</v>
      </c>
      <c r="H98" s="5" t="s">
        <v>45</v>
      </c>
    </row>
    <row r="99" spans="1:8" x14ac:dyDescent="0.3">
      <c r="A99" s="4" t="s">
        <v>55</v>
      </c>
      <c r="B99" s="5" t="s">
        <v>6</v>
      </c>
      <c r="C99" s="5" t="s">
        <v>14</v>
      </c>
      <c r="D99" s="5" t="s">
        <v>57</v>
      </c>
      <c r="E99" s="5">
        <v>14.12</v>
      </c>
      <c r="F99" s="5">
        <v>2.83</v>
      </c>
      <c r="G99">
        <f>Tablo3[[#This Row],[Çağrı Süresi (dk)]]-Tablo3[[#This Row],[Yanıtlama Süresi (dk)]]</f>
        <v>11.29</v>
      </c>
      <c r="H99" s="5" t="s">
        <v>45</v>
      </c>
    </row>
    <row r="100" spans="1:8" x14ac:dyDescent="0.3">
      <c r="A100" s="2" t="s">
        <v>55</v>
      </c>
      <c r="B100" s="3" t="s">
        <v>7</v>
      </c>
      <c r="C100" s="3" t="s">
        <v>15</v>
      </c>
      <c r="D100" s="3" t="s">
        <v>48</v>
      </c>
      <c r="E100" s="3">
        <v>14.42</v>
      </c>
      <c r="F100" s="3">
        <v>5.49</v>
      </c>
      <c r="G100">
        <f>Tablo3[[#This Row],[Çağrı Süresi (dk)]]-Tablo3[[#This Row],[Yanıtlama Süresi (dk)]]</f>
        <v>8.93</v>
      </c>
      <c r="H100" s="5" t="s">
        <v>46</v>
      </c>
    </row>
    <row r="101" spans="1:8" x14ac:dyDescent="0.3">
      <c r="A101" s="2" t="s">
        <v>55</v>
      </c>
      <c r="B101" s="3" t="s">
        <v>8</v>
      </c>
      <c r="C101" s="3" t="s">
        <v>15</v>
      </c>
      <c r="D101" s="3" t="s">
        <v>44</v>
      </c>
      <c r="E101" s="3">
        <v>6.16</v>
      </c>
      <c r="F101" s="3">
        <v>8.9499999999999993</v>
      </c>
      <c r="G101">
        <f>Tablo3[[#This Row],[Çağrı Süresi (dk)]]-Tablo3[[#This Row],[Yanıtlama Süresi (dk)]]</f>
        <v>-2.7899999999999991</v>
      </c>
      <c r="H101" s="5" t="s">
        <v>45</v>
      </c>
    </row>
    <row r="102" spans="1:8" x14ac:dyDescent="0.3">
      <c r="A102" s="4" t="s">
        <v>55</v>
      </c>
      <c r="B102" s="5" t="s">
        <v>8</v>
      </c>
      <c r="C102" s="5" t="s">
        <v>13</v>
      </c>
      <c r="D102" s="5" t="s">
        <v>51</v>
      </c>
      <c r="E102" s="5">
        <v>13.52</v>
      </c>
      <c r="F102" s="5">
        <v>6.05</v>
      </c>
      <c r="G102">
        <f>Tablo3[[#This Row],[Çağrı Süresi (dk)]]-Tablo3[[#This Row],[Yanıtlama Süresi (dk)]]</f>
        <v>7.47</v>
      </c>
      <c r="H102" s="5" t="s">
        <v>46</v>
      </c>
    </row>
    <row r="103" spans="1:8" x14ac:dyDescent="0.3">
      <c r="A103" s="2" t="s">
        <v>84</v>
      </c>
      <c r="B103" s="3" t="s">
        <v>7</v>
      </c>
      <c r="C103" s="3" t="s">
        <v>14</v>
      </c>
      <c r="D103" s="3" t="s">
        <v>51</v>
      </c>
      <c r="E103" s="3">
        <v>3.16</v>
      </c>
      <c r="F103" s="3">
        <v>7.55</v>
      </c>
      <c r="G103">
        <f>Tablo3[[#This Row],[Çağrı Süresi (dk)]]-Tablo3[[#This Row],[Yanıtlama Süresi (dk)]]</f>
        <v>-4.3899999999999997</v>
      </c>
      <c r="H103" s="5" t="s">
        <v>46</v>
      </c>
    </row>
    <row r="104" spans="1:8" x14ac:dyDescent="0.3">
      <c r="A104" s="4" t="s">
        <v>107</v>
      </c>
      <c r="B104" s="5" t="s">
        <v>5</v>
      </c>
      <c r="C104" s="5" t="s">
        <v>15</v>
      </c>
      <c r="D104" s="5" t="s">
        <v>62</v>
      </c>
      <c r="E104" s="5">
        <v>3.79</v>
      </c>
      <c r="F104" s="5">
        <v>4.3899999999999997</v>
      </c>
      <c r="G104">
        <f>Tablo3[[#This Row],[Çağrı Süresi (dk)]]-Tablo3[[#This Row],[Yanıtlama Süresi (dk)]]</f>
        <v>-0.59999999999999964</v>
      </c>
      <c r="H104" s="5" t="s">
        <v>45</v>
      </c>
    </row>
    <row r="105" spans="1:8" x14ac:dyDescent="0.3">
      <c r="A105" s="2" t="s">
        <v>107</v>
      </c>
      <c r="B105" s="3" t="s">
        <v>5</v>
      </c>
      <c r="C105" s="3" t="s">
        <v>15</v>
      </c>
      <c r="D105" s="3" t="s">
        <v>48</v>
      </c>
      <c r="E105" s="3">
        <v>5.16</v>
      </c>
      <c r="F105" s="3">
        <v>7.02</v>
      </c>
      <c r="G105">
        <f>Tablo3[[#This Row],[Çağrı Süresi (dk)]]-Tablo3[[#This Row],[Yanıtlama Süresi (dk)]]</f>
        <v>-1.8599999999999994</v>
      </c>
      <c r="H105" s="5" t="s">
        <v>45</v>
      </c>
    </row>
    <row r="106" spans="1:8" x14ac:dyDescent="0.3">
      <c r="A106" s="4" t="s">
        <v>107</v>
      </c>
      <c r="B106" s="5" t="s">
        <v>6</v>
      </c>
      <c r="C106" s="5" t="s">
        <v>14</v>
      </c>
      <c r="D106" s="5" t="s">
        <v>51</v>
      </c>
      <c r="E106" s="5">
        <v>9.9</v>
      </c>
      <c r="F106" s="5">
        <v>5.35</v>
      </c>
      <c r="G106">
        <f>Tablo3[[#This Row],[Çağrı Süresi (dk)]]-Tablo3[[#This Row],[Yanıtlama Süresi (dk)]]</f>
        <v>4.5500000000000007</v>
      </c>
      <c r="H106" s="5" t="s">
        <v>45</v>
      </c>
    </row>
    <row r="107" spans="1:8" x14ac:dyDescent="0.3">
      <c r="A107" s="2" t="s">
        <v>107</v>
      </c>
      <c r="B107" s="3" t="s">
        <v>8</v>
      </c>
      <c r="C107" s="3" t="s">
        <v>13</v>
      </c>
      <c r="D107" s="3" t="s">
        <v>48</v>
      </c>
      <c r="E107" s="3">
        <v>14.04</v>
      </c>
      <c r="F107" s="3">
        <v>6.35</v>
      </c>
      <c r="G107">
        <f>Tablo3[[#This Row],[Çağrı Süresi (dk)]]-Tablo3[[#This Row],[Yanıtlama Süresi (dk)]]</f>
        <v>7.6899999999999995</v>
      </c>
      <c r="H107" s="5" t="s">
        <v>45</v>
      </c>
    </row>
    <row r="108" spans="1:8" x14ac:dyDescent="0.3">
      <c r="A108" s="2" t="s">
        <v>73</v>
      </c>
      <c r="B108" s="3" t="s">
        <v>6</v>
      </c>
      <c r="C108" s="3" t="s">
        <v>12</v>
      </c>
      <c r="D108" s="3" t="s">
        <v>48</v>
      </c>
      <c r="E108" s="3">
        <v>3.27</v>
      </c>
      <c r="F108" s="3">
        <v>4.91</v>
      </c>
      <c r="G108">
        <f>Tablo3[[#This Row],[Çağrı Süresi (dk)]]-Tablo3[[#This Row],[Yanıtlama Süresi (dk)]]</f>
        <v>-1.6400000000000001</v>
      </c>
      <c r="H108" s="5" t="s">
        <v>45</v>
      </c>
    </row>
    <row r="109" spans="1:8" x14ac:dyDescent="0.3">
      <c r="A109" s="2" t="s">
        <v>110</v>
      </c>
      <c r="B109" s="3" t="s">
        <v>6</v>
      </c>
      <c r="C109" s="3" t="s">
        <v>13</v>
      </c>
      <c r="D109" s="3" t="s">
        <v>62</v>
      </c>
      <c r="E109" s="3">
        <v>5.96</v>
      </c>
      <c r="F109" s="3">
        <v>4.43</v>
      </c>
      <c r="G109">
        <f>Tablo3[[#This Row],[Çağrı Süresi (dk)]]-Tablo3[[#This Row],[Yanıtlama Süresi (dk)]]</f>
        <v>1.5300000000000002</v>
      </c>
      <c r="H109" s="5" t="s">
        <v>46</v>
      </c>
    </row>
    <row r="110" spans="1:8" x14ac:dyDescent="0.3">
      <c r="A110" s="2" t="s">
        <v>110</v>
      </c>
      <c r="B110" s="3" t="s">
        <v>8</v>
      </c>
      <c r="C110" s="3" t="s">
        <v>15</v>
      </c>
      <c r="D110" s="3" t="s">
        <v>48</v>
      </c>
      <c r="E110" s="3">
        <v>12.79</v>
      </c>
      <c r="F110" s="3">
        <v>4.91</v>
      </c>
      <c r="G110">
        <f>Tablo3[[#This Row],[Çağrı Süresi (dk)]]-Tablo3[[#This Row],[Yanıtlama Süresi (dk)]]</f>
        <v>7.879999999999999</v>
      </c>
      <c r="H110" s="5" t="s">
        <v>46</v>
      </c>
    </row>
    <row r="111" spans="1:8" x14ac:dyDescent="0.3">
      <c r="A111" s="4" t="s">
        <v>110</v>
      </c>
      <c r="B111" s="5" t="s">
        <v>9</v>
      </c>
      <c r="C111" s="5" t="s">
        <v>15</v>
      </c>
      <c r="D111" s="5" t="s">
        <v>57</v>
      </c>
      <c r="E111" s="5">
        <v>13.32</v>
      </c>
      <c r="F111" s="5">
        <v>3.01</v>
      </c>
      <c r="G111">
        <f>Tablo3[[#This Row],[Çağrı Süresi (dk)]]-Tablo3[[#This Row],[Yanıtlama Süresi (dk)]]</f>
        <v>10.31</v>
      </c>
      <c r="H111" s="5" t="s">
        <v>45</v>
      </c>
    </row>
    <row r="112" spans="1:8" x14ac:dyDescent="0.3">
      <c r="A112" s="4" t="s">
        <v>65</v>
      </c>
      <c r="B112" s="5" t="s">
        <v>6</v>
      </c>
      <c r="C112" s="5" t="s">
        <v>14</v>
      </c>
      <c r="D112" s="5" t="s">
        <v>51</v>
      </c>
      <c r="E112" s="5">
        <v>9.2100000000000009</v>
      </c>
      <c r="F112" s="5">
        <v>1.02</v>
      </c>
      <c r="G112">
        <f>Tablo3[[#This Row],[Çağrı Süresi (dk)]]-Tablo3[[#This Row],[Yanıtlama Süresi (dk)]]</f>
        <v>8.1900000000000013</v>
      </c>
      <c r="H112" s="5" t="s">
        <v>45</v>
      </c>
    </row>
    <row r="113" spans="1:8" x14ac:dyDescent="0.3">
      <c r="A113" s="2" t="s">
        <v>65</v>
      </c>
      <c r="B113" s="3" t="s">
        <v>7</v>
      </c>
      <c r="C113" s="3" t="s">
        <v>15</v>
      </c>
      <c r="D113" s="3" t="s">
        <v>57</v>
      </c>
      <c r="E113" s="3">
        <v>14.67</v>
      </c>
      <c r="F113" s="3">
        <v>4.8099999999999996</v>
      </c>
      <c r="G113">
        <f>Tablo3[[#This Row],[Çağrı Süresi (dk)]]-Tablo3[[#This Row],[Yanıtlama Süresi (dk)]]</f>
        <v>9.86</v>
      </c>
      <c r="H113" s="5" t="s">
        <v>46</v>
      </c>
    </row>
    <row r="114" spans="1:8" x14ac:dyDescent="0.3">
      <c r="A114" s="4" t="s">
        <v>65</v>
      </c>
      <c r="B114" s="5" t="s">
        <v>7</v>
      </c>
      <c r="C114" s="5" t="s">
        <v>15</v>
      </c>
      <c r="D114" s="5" t="s">
        <v>62</v>
      </c>
      <c r="E114" s="5">
        <v>8.5399999999999991</v>
      </c>
      <c r="F114" s="5">
        <v>3.53</v>
      </c>
      <c r="G114">
        <f>Tablo3[[#This Row],[Çağrı Süresi (dk)]]-Tablo3[[#This Row],[Yanıtlama Süresi (dk)]]</f>
        <v>5.01</v>
      </c>
      <c r="H114" s="5" t="s">
        <v>45</v>
      </c>
    </row>
    <row r="115" spans="1:8" x14ac:dyDescent="0.3">
      <c r="A115" s="4" t="s">
        <v>65</v>
      </c>
      <c r="B115" s="5" t="s">
        <v>9</v>
      </c>
      <c r="C115" s="5" t="s">
        <v>14</v>
      </c>
      <c r="D115" s="5" t="s">
        <v>51</v>
      </c>
      <c r="E115" s="5">
        <v>11.99</v>
      </c>
      <c r="F115" s="5">
        <v>6.98</v>
      </c>
      <c r="G115">
        <f>Tablo3[[#This Row],[Çağrı Süresi (dk)]]-Tablo3[[#This Row],[Yanıtlama Süresi (dk)]]</f>
        <v>5.01</v>
      </c>
      <c r="H115" s="5" t="s">
        <v>46</v>
      </c>
    </row>
    <row r="116" spans="1:8" x14ac:dyDescent="0.3">
      <c r="A116" s="2" t="s">
        <v>120</v>
      </c>
      <c r="B116" s="3" t="s">
        <v>7</v>
      </c>
      <c r="C116" s="3" t="s">
        <v>12</v>
      </c>
      <c r="D116" s="3" t="s">
        <v>51</v>
      </c>
      <c r="E116" s="3">
        <v>6.15</v>
      </c>
      <c r="F116" s="3">
        <v>8.42</v>
      </c>
      <c r="G116">
        <f>Tablo3[[#This Row],[Çağrı Süresi (dk)]]-Tablo3[[#This Row],[Yanıtlama Süresi (dk)]]</f>
        <v>-2.2699999999999996</v>
      </c>
      <c r="H116" s="5" t="s">
        <v>45</v>
      </c>
    </row>
    <row r="117" spans="1:8" x14ac:dyDescent="0.3">
      <c r="A117" s="2" t="s">
        <v>120</v>
      </c>
      <c r="B117" s="3" t="s">
        <v>9</v>
      </c>
      <c r="C117" s="3" t="s">
        <v>15</v>
      </c>
      <c r="D117" s="3" t="s">
        <v>51</v>
      </c>
      <c r="E117" s="3">
        <v>4.71</v>
      </c>
      <c r="F117" s="3">
        <v>2.27</v>
      </c>
      <c r="G117">
        <f>Tablo3[[#This Row],[Çağrı Süresi (dk)]]-Tablo3[[#This Row],[Yanıtlama Süresi (dk)]]</f>
        <v>2.44</v>
      </c>
      <c r="H117" s="5" t="s">
        <v>45</v>
      </c>
    </row>
    <row r="118" spans="1:8" x14ac:dyDescent="0.3">
      <c r="A118" s="2" t="s">
        <v>120</v>
      </c>
      <c r="B118" s="3" t="s">
        <v>9</v>
      </c>
      <c r="C118" s="3" t="s">
        <v>15</v>
      </c>
      <c r="D118" s="3" t="s">
        <v>44</v>
      </c>
      <c r="E118" s="3">
        <v>14.22</v>
      </c>
      <c r="F118" s="3">
        <v>2.19</v>
      </c>
      <c r="G118">
        <f>Tablo3[[#This Row],[Çağrı Süresi (dk)]]-Tablo3[[#This Row],[Yanıtlama Süresi (dk)]]</f>
        <v>12.030000000000001</v>
      </c>
      <c r="H118" s="5" t="s">
        <v>45</v>
      </c>
    </row>
    <row r="119" spans="1:8" x14ac:dyDescent="0.3">
      <c r="A119" s="2" t="s">
        <v>89</v>
      </c>
      <c r="B119" s="3" t="s">
        <v>5</v>
      </c>
      <c r="C119" s="3" t="s">
        <v>13</v>
      </c>
      <c r="D119" s="3" t="s">
        <v>62</v>
      </c>
      <c r="E119" s="3">
        <v>12.39</v>
      </c>
      <c r="F119" s="3">
        <v>3.99</v>
      </c>
      <c r="G119">
        <f>Tablo3[[#This Row],[Çağrı Süresi (dk)]]-Tablo3[[#This Row],[Yanıtlama Süresi (dk)]]</f>
        <v>8.4</v>
      </c>
      <c r="H119" s="5" t="s">
        <v>45</v>
      </c>
    </row>
    <row r="120" spans="1:8" x14ac:dyDescent="0.3">
      <c r="A120" s="2" t="s">
        <v>89</v>
      </c>
      <c r="B120" s="3" t="s">
        <v>5</v>
      </c>
      <c r="C120" s="3" t="s">
        <v>12</v>
      </c>
      <c r="D120" s="3" t="s">
        <v>44</v>
      </c>
      <c r="E120" s="3">
        <v>4.4800000000000004</v>
      </c>
      <c r="F120" s="3">
        <v>7.71</v>
      </c>
      <c r="G120">
        <f>Tablo3[[#This Row],[Çağrı Süresi (dk)]]-Tablo3[[#This Row],[Yanıtlama Süresi (dk)]]</f>
        <v>-3.2299999999999995</v>
      </c>
      <c r="H120" s="5" t="s">
        <v>46</v>
      </c>
    </row>
    <row r="121" spans="1:8" x14ac:dyDescent="0.3">
      <c r="A121" s="4" t="s">
        <v>89</v>
      </c>
      <c r="B121" s="5" t="s">
        <v>6</v>
      </c>
      <c r="C121" s="5" t="s">
        <v>13</v>
      </c>
      <c r="D121" s="5" t="s">
        <v>62</v>
      </c>
      <c r="E121" s="5">
        <v>14.54</v>
      </c>
      <c r="F121" s="5">
        <v>7.75</v>
      </c>
      <c r="G121">
        <f>Tablo3[[#This Row],[Çağrı Süresi (dk)]]-Tablo3[[#This Row],[Yanıtlama Süresi (dk)]]</f>
        <v>6.7899999999999991</v>
      </c>
      <c r="H121" s="5" t="s">
        <v>45</v>
      </c>
    </row>
    <row r="122" spans="1:8" x14ac:dyDescent="0.3">
      <c r="A122" s="4" t="s">
        <v>89</v>
      </c>
      <c r="B122" s="5" t="s">
        <v>8</v>
      </c>
      <c r="C122" s="5" t="s">
        <v>14</v>
      </c>
      <c r="D122" s="5" t="s">
        <v>48</v>
      </c>
      <c r="E122" s="5">
        <v>13.8</v>
      </c>
      <c r="F122" s="5">
        <v>2.83</v>
      </c>
      <c r="G122">
        <f>Tablo3[[#This Row],[Çağrı Süresi (dk)]]-Tablo3[[#This Row],[Yanıtlama Süresi (dk)]]</f>
        <v>10.97</v>
      </c>
      <c r="H122" s="5" t="s">
        <v>46</v>
      </c>
    </row>
    <row r="123" spans="1:8" x14ac:dyDescent="0.3">
      <c r="A123" s="4" t="s">
        <v>89</v>
      </c>
      <c r="B123" s="5" t="s">
        <v>9</v>
      </c>
      <c r="C123" s="5" t="s">
        <v>12</v>
      </c>
      <c r="D123" s="5" t="s">
        <v>51</v>
      </c>
      <c r="E123" s="5">
        <v>8.73</v>
      </c>
      <c r="F123" s="5">
        <v>6.05</v>
      </c>
      <c r="G123">
        <f>Tablo3[[#This Row],[Çağrı Süresi (dk)]]-Tablo3[[#This Row],[Yanıtlama Süresi (dk)]]</f>
        <v>2.6800000000000006</v>
      </c>
      <c r="H123" s="5" t="s">
        <v>46</v>
      </c>
    </row>
    <row r="124" spans="1:8" x14ac:dyDescent="0.3">
      <c r="A124" s="2" t="s">
        <v>118</v>
      </c>
      <c r="B124" s="3" t="s">
        <v>6</v>
      </c>
      <c r="C124" s="3" t="s">
        <v>14</v>
      </c>
      <c r="D124" s="3" t="s">
        <v>51</v>
      </c>
      <c r="E124" s="3">
        <v>6.08</v>
      </c>
      <c r="F124" s="3">
        <v>5.94</v>
      </c>
      <c r="G124">
        <f>Tablo3[[#This Row],[Çağrı Süresi (dk)]]-Tablo3[[#This Row],[Yanıtlama Süresi (dk)]]</f>
        <v>0.13999999999999968</v>
      </c>
      <c r="H124" s="5" t="s">
        <v>45</v>
      </c>
    </row>
    <row r="125" spans="1:8" x14ac:dyDescent="0.3">
      <c r="A125" s="4" t="s">
        <v>118</v>
      </c>
      <c r="B125" s="5" t="s">
        <v>7</v>
      </c>
      <c r="C125" s="5" t="s">
        <v>14</v>
      </c>
      <c r="D125" s="5" t="s">
        <v>44</v>
      </c>
      <c r="E125" s="5">
        <v>6.09</v>
      </c>
      <c r="F125" s="5">
        <v>5.63</v>
      </c>
      <c r="G125">
        <f>Tablo3[[#This Row],[Çağrı Süresi (dk)]]-Tablo3[[#This Row],[Yanıtlama Süresi (dk)]]</f>
        <v>0.45999999999999996</v>
      </c>
      <c r="H125" s="5" t="s">
        <v>45</v>
      </c>
    </row>
    <row r="126" spans="1:8" x14ac:dyDescent="0.3">
      <c r="A126" s="4" t="s">
        <v>118</v>
      </c>
      <c r="B126" s="5" t="s">
        <v>8</v>
      </c>
      <c r="C126" s="5" t="s">
        <v>13</v>
      </c>
      <c r="D126" s="5" t="s">
        <v>62</v>
      </c>
      <c r="E126" s="5">
        <v>13.43</v>
      </c>
      <c r="F126" s="5">
        <v>9.99</v>
      </c>
      <c r="G126">
        <f>Tablo3[[#This Row],[Çağrı Süresi (dk)]]-Tablo3[[#This Row],[Yanıtlama Süresi (dk)]]</f>
        <v>3.4399999999999995</v>
      </c>
      <c r="H126" s="5" t="s">
        <v>45</v>
      </c>
    </row>
    <row r="127" spans="1:8" x14ac:dyDescent="0.3">
      <c r="A127" s="2" t="s">
        <v>118</v>
      </c>
      <c r="B127" s="3" t="s">
        <v>9</v>
      </c>
      <c r="C127" s="3" t="s">
        <v>12</v>
      </c>
      <c r="D127" s="3" t="s">
        <v>62</v>
      </c>
      <c r="E127" s="3">
        <v>9.4600000000000009</v>
      </c>
      <c r="F127" s="3">
        <v>7.9</v>
      </c>
      <c r="G127">
        <f>Tablo3[[#This Row],[Çağrı Süresi (dk)]]-Tablo3[[#This Row],[Yanıtlama Süresi (dk)]]</f>
        <v>1.5600000000000005</v>
      </c>
      <c r="H127" s="5" t="s">
        <v>46</v>
      </c>
    </row>
    <row r="128" spans="1:8" x14ac:dyDescent="0.3">
      <c r="A128" s="4" t="s">
        <v>72</v>
      </c>
      <c r="B128" s="5" t="s">
        <v>6</v>
      </c>
      <c r="C128" s="5" t="s">
        <v>14</v>
      </c>
      <c r="D128" s="5" t="s">
        <v>51</v>
      </c>
      <c r="E128" s="5">
        <v>3.08</v>
      </c>
      <c r="F128" s="5">
        <v>6.79</v>
      </c>
      <c r="G128">
        <f>Tablo3[[#This Row],[Çağrı Süresi (dk)]]-Tablo3[[#This Row],[Yanıtlama Süresi (dk)]]</f>
        <v>-3.71</v>
      </c>
      <c r="H128" s="5" t="s">
        <v>45</v>
      </c>
    </row>
    <row r="129" spans="1:8" x14ac:dyDescent="0.3">
      <c r="A129" s="4" t="s">
        <v>72</v>
      </c>
      <c r="B129" s="5" t="s">
        <v>9</v>
      </c>
      <c r="C129" s="5" t="s">
        <v>12</v>
      </c>
      <c r="D129" s="5" t="s">
        <v>57</v>
      </c>
      <c r="E129" s="5">
        <v>10.26</v>
      </c>
      <c r="F129" s="5">
        <v>7.03</v>
      </c>
      <c r="G129">
        <f>Tablo3[[#This Row],[Çağrı Süresi (dk)]]-Tablo3[[#This Row],[Yanıtlama Süresi (dk)]]</f>
        <v>3.2299999999999995</v>
      </c>
      <c r="H129" s="5" t="s">
        <v>46</v>
      </c>
    </row>
    <row r="130" spans="1:8" x14ac:dyDescent="0.3">
      <c r="A130" s="4" t="s">
        <v>108</v>
      </c>
      <c r="B130" s="5" t="s">
        <v>9</v>
      </c>
      <c r="C130" s="5" t="s">
        <v>14</v>
      </c>
      <c r="D130" s="5" t="s">
        <v>57</v>
      </c>
      <c r="E130" s="5">
        <v>13.6</v>
      </c>
      <c r="F130" s="5">
        <v>6.83</v>
      </c>
      <c r="G130">
        <f>Tablo3[[#This Row],[Çağrı Süresi (dk)]]-Tablo3[[#This Row],[Yanıtlama Süresi (dk)]]</f>
        <v>6.77</v>
      </c>
      <c r="H130" s="5" t="s">
        <v>46</v>
      </c>
    </row>
    <row r="131" spans="1:8" x14ac:dyDescent="0.3">
      <c r="A131" s="4" t="s">
        <v>112</v>
      </c>
      <c r="B131" s="5" t="s">
        <v>5</v>
      </c>
      <c r="C131" s="5" t="s">
        <v>12</v>
      </c>
      <c r="D131" s="5" t="s">
        <v>44</v>
      </c>
      <c r="E131" s="5">
        <v>5.75</v>
      </c>
      <c r="F131" s="5">
        <v>7.95</v>
      </c>
      <c r="G131">
        <f>Tablo3[[#This Row],[Çağrı Süresi (dk)]]-Tablo3[[#This Row],[Yanıtlama Süresi (dk)]]</f>
        <v>-2.2000000000000002</v>
      </c>
      <c r="H131" s="5" t="s">
        <v>46</v>
      </c>
    </row>
    <row r="132" spans="1:8" x14ac:dyDescent="0.3">
      <c r="A132" s="2" t="s">
        <v>112</v>
      </c>
      <c r="B132" s="3" t="s">
        <v>6</v>
      </c>
      <c r="C132" s="3" t="s">
        <v>12</v>
      </c>
      <c r="D132" s="3" t="s">
        <v>51</v>
      </c>
      <c r="E132" s="3">
        <v>5.08</v>
      </c>
      <c r="F132" s="3">
        <v>9.15</v>
      </c>
      <c r="G132">
        <f>Tablo3[[#This Row],[Çağrı Süresi (dk)]]-Tablo3[[#This Row],[Yanıtlama Süresi (dk)]]</f>
        <v>-4.07</v>
      </c>
      <c r="H132" s="5" t="s">
        <v>46</v>
      </c>
    </row>
    <row r="133" spans="1:8" x14ac:dyDescent="0.3">
      <c r="A133" s="4" t="s">
        <v>112</v>
      </c>
      <c r="B133" s="5" t="s">
        <v>9</v>
      </c>
      <c r="C133" s="5" t="s">
        <v>15</v>
      </c>
      <c r="D133" s="5" t="s">
        <v>57</v>
      </c>
      <c r="E133" s="5">
        <v>5.01</v>
      </c>
      <c r="F133" s="5">
        <v>3.34</v>
      </c>
      <c r="G133">
        <f>Tablo3[[#This Row],[Çağrı Süresi (dk)]]-Tablo3[[#This Row],[Yanıtlama Süresi (dk)]]</f>
        <v>1.67</v>
      </c>
      <c r="H133" s="5" t="s">
        <v>46</v>
      </c>
    </row>
    <row r="134" spans="1:8" x14ac:dyDescent="0.3">
      <c r="A134" s="4" t="s">
        <v>103</v>
      </c>
      <c r="B134" s="5" t="s">
        <v>5</v>
      </c>
      <c r="C134" s="5" t="s">
        <v>15</v>
      </c>
      <c r="D134" s="5" t="s">
        <v>62</v>
      </c>
      <c r="E134" s="5">
        <v>7.16</v>
      </c>
      <c r="F134" s="5">
        <v>8.9600000000000009</v>
      </c>
      <c r="G134">
        <f>Tablo3[[#This Row],[Çağrı Süresi (dk)]]-Tablo3[[#This Row],[Yanıtlama Süresi (dk)]]</f>
        <v>-1.8000000000000007</v>
      </c>
      <c r="H134" s="5" t="s">
        <v>46</v>
      </c>
    </row>
    <row r="135" spans="1:8" x14ac:dyDescent="0.3">
      <c r="A135" s="2" t="s">
        <v>103</v>
      </c>
      <c r="B135" s="3" t="s">
        <v>9</v>
      </c>
      <c r="C135" s="3" t="s">
        <v>14</v>
      </c>
      <c r="D135" s="3" t="s">
        <v>48</v>
      </c>
      <c r="E135" s="3">
        <v>12.14</v>
      </c>
      <c r="F135" s="3">
        <v>8.51</v>
      </c>
      <c r="G135">
        <f>Tablo3[[#This Row],[Çağrı Süresi (dk)]]-Tablo3[[#This Row],[Yanıtlama Süresi (dk)]]</f>
        <v>3.6300000000000008</v>
      </c>
      <c r="H135" s="5" t="s">
        <v>45</v>
      </c>
    </row>
    <row r="136" spans="1:8" x14ac:dyDescent="0.3">
      <c r="A136" s="2" t="s">
        <v>113</v>
      </c>
      <c r="B136" s="3" t="s">
        <v>6</v>
      </c>
      <c r="C136" s="3" t="s">
        <v>14</v>
      </c>
      <c r="D136" s="3" t="s">
        <v>57</v>
      </c>
      <c r="E136" s="3">
        <v>10.18</v>
      </c>
      <c r="F136" s="3">
        <v>4.3099999999999996</v>
      </c>
      <c r="G136">
        <f>Tablo3[[#This Row],[Çağrı Süresi (dk)]]-Tablo3[[#This Row],[Yanıtlama Süresi (dk)]]</f>
        <v>5.87</v>
      </c>
      <c r="H136" s="5" t="s">
        <v>46</v>
      </c>
    </row>
    <row r="137" spans="1:8" x14ac:dyDescent="0.3">
      <c r="A137" s="4" t="s">
        <v>113</v>
      </c>
      <c r="B137" s="5" t="s">
        <v>8</v>
      </c>
      <c r="C137" s="5" t="s">
        <v>12</v>
      </c>
      <c r="D137" s="5" t="s">
        <v>51</v>
      </c>
      <c r="E137" s="5">
        <v>5.14</v>
      </c>
      <c r="F137" s="5">
        <v>9.67</v>
      </c>
      <c r="G137">
        <f>Tablo3[[#This Row],[Çağrı Süresi (dk)]]-Tablo3[[#This Row],[Yanıtlama Süresi (dk)]]</f>
        <v>-4.53</v>
      </c>
      <c r="H137" s="5" t="s">
        <v>46</v>
      </c>
    </row>
    <row r="138" spans="1:8" x14ac:dyDescent="0.3">
      <c r="A138" s="2" t="s">
        <v>113</v>
      </c>
      <c r="B138" s="3" t="s">
        <v>8</v>
      </c>
      <c r="C138" s="3" t="s">
        <v>15</v>
      </c>
      <c r="D138" s="3" t="s">
        <v>62</v>
      </c>
      <c r="E138" s="3">
        <v>9.52</v>
      </c>
      <c r="F138" s="3">
        <v>2.23</v>
      </c>
      <c r="G138">
        <f>Tablo3[[#This Row],[Çağrı Süresi (dk)]]-Tablo3[[#This Row],[Yanıtlama Süresi (dk)]]</f>
        <v>7.2899999999999991</v>
      </c>
      <c r="H138" s="5" t="s">
        <v>46</v>
      </c>
    </row>
    <row r="139" spans="1:8" x14ac:dyDescent="0.3">
      <c r="A139" s="2" t="s">
        <v>50</v>
      </c>
      <c r="B139" s="3" t="s">
        <v>8</v>
      </c>
      <c r="C139" s="3" t="s">
        <v>12</v>
      </c>
      <c r="D139" s="3" t="s">
        <v>51</v>
      </c>
      <c r="E139" s="3">
        <v>4.38</v>
      </c>
      <c r="F139" s="3">
        <v>8.8000000000000007</v>
      </c>
      <c r="G139">
        <f>Tablo3[[#This Row],[Çağrı Süresi (dk)]]-Tablo3[[#This Row],[Yanıtlama Süresi (dk)]]</f>
        <v>-4.4200000000000008</v>
      </c>
      <c r="H139" s="5" t="s">
        <v>46</v>
      </c>
    </row>
    <row r="140" spans="1:8" x14ac:dyDescent="0.3">
      <c r="A140" s="4" t="s">
        <v>94</v>
      </c>
      <c r="B140" s="5" t="s">
        <v>5</v>
      </c>
      <c r="C140" s="5" t="s">
        <v>13</v>
      </c>
      <c r="D140" s="5" t="s">
        <v>62</v>
      </c>
      <c r="E140" s="5">
        <v>3.09</v>
      </c>
      <c r="F140" s="5">
        <v>8.67</v>
      </c>
      <c r="G140">
        <f>Tablo3[[#This Row],[Çağrı Süresi (dk)]]-Tablo3[[#This Row],[Yanıtlama Süresi (dk)]]</f>
        <v>-5.58</v>
      </c>
      <c r="H140" s="5" t="s">
        <v>45</v>
      </c>
    </row>
    <row r="141" spans="1:8" x14ac:dyDescent="0.3">
      <c r="A141" s="4" t="s">
        <v>94</v>
      </c>
      <c r="B141" s="5" t="s">
        <v>6</v>
      </c>
      <c r="C141" s="5" t="s">
        <v>15</v>
      </c>
      <c r="D141" s="5" t="s">
        <v>48</v>
      </c>
      <c r="E141" s="5">
        <v>13.31</v>
      </c>
      <c r="F141" s="5">
        <v>8.67</v>
      </c>
      <c r="G141">
        <f>Tablo3[[#This Row],[Çağrı Süresi (dk)]]-Tablo3[[#This Row],[Yanıtlama Süresi (dk)]]</f>
        <v>4.6400000000000006</v>
      </c>
      <c r="H141" s="5" t="s">
        <v>45</v>
      </c>
    </row>
    <row r="142" spans="1:8" x14ac:dyDescent="0.3">
      <c r="A142" s="4" t="s">
        <v>94</v>
      </c>
      <c r="B142" s="5" t="s">
        <v>8</v>
      </c>
      <c r="C142" s="5" t="s">
        <v>13</v>
      </c>
      <c r="D142" s="5" t="s">
        <v>51</v>
      </c>
      <c r="E142" s="5">
        <v>8.6300000000000008</v>
      </c>
      <c r="F142" s="5">
        <v>7.46</v>
      </c>
      <c r="G142">
        <f>Tablo3[[#This Row],[Çağrı Süresi (dk)]]-Tablo3[[#This Row],[Yanıtlama Süresi (dk)]]</f>
        <v>1.1700000000000008</v>
      </c>
      <c r="H142" s="5" t="s">
        <v>45</v>
      </c>
    </row>
    <row r="143" spans="1:8" x14ac:dyDescent="0.3">
      <c r="A143" s="2" t="s">
        <v>94</v>
      </c>
      <c r="B143" s="3" t="s">
        <v>8</v>
      </c>
      <c r="C143" s="3" t="s">
        <v>13</v>
      </c>
      <c r="D143" s="3" t="s">
        <v>44</v>
      </c>
      <c r="E143" s="3">
        <v>3.53</v>
      </c>
      <c r="F143" s="3">
        <v>3.42</v>
      </c>
      <c r="G143">
        <f>Tablo3[[#This Row],[Çağrı Süresi (dk)]]-Tablo3[[#This Row],[Yanıtlama Süresi (dk)]]</f>
        <v>0.10999999999999988</v>
      </c>
      <c r="H143" s="5" t="s">
        <v>46</v>
      </c>
    </row>
    <row r="144" spans="1:8" x14ac:dyDescent="0.3">
      <c r="A144" s="4" t="s">
        <v>117</v>
      </c>
      <c r="B144" s="5" t="s">
        <v>9</v>
      </c>
      <c r="C144" s="5" t="s">
        <v>13</v>
      </c>
      <c r="D144" s="5" t="s">
        <v>57</v>
      </c>
      <c r="E144" s="5">
        <v>11.54</v>
      </c>
      <c r="F144" s="5">
        <v>5.13</v>
      </c>
      <c r="G144">
        <f>Tablo3[[#This Row],[Çağrı Süresi (dk)]]-Tablo3[[#This Row],[Yanıtlama Süresi (dk)]]</f>
        <v>6.4099999999999993</v>
      </c>
      <c r="H144" s="5" t="s">
        <v>46</v>
      </c>
    </row>
    <row r="145" spans="1:8" x14ac:dyDescent="0.3">
      <c r="A145" s="4" t="s">
        <v>117</v>
      </c>
      <c r="B145" s="5" t="s">
        <v>9</v>
      </c>
      <c r="C145" s="5" t="s">
        <v>13</v>
      </c>
      <c r="D145" s="5" t="s">
        <v>51</v>
      </c>
      <c r="E145" s="5">
        <v>5.01</v>
      </c>
      <c r="F145" s="5">
        <v>4.97</v>
      </c>
      <c r="G145">
        <f>Tablo3[[#This Row],[Çağrı Süresi (dk)]]-Tablo3[[#This Row],[Yanıtlama Süresi (dk)]]</f>
        <v>4.0000000000000036E-2</v>
      </c>
      <c r="H145" s="5" t="s">
        <v>46</v>
      </c>
    </row>
    <row r="146" spans="1:8" x14ac:dyDescent="0.3">
      <c r="A146" s="4" t="s">
        <v>77</v>
      </c>
      <c r="B146" s="5" t="s">
        <v>9</v>
      </c>
      <c r="C146" s="5" t="s">
        <v>12</v>
      </c>
      <c r="D146" s="5" t="s">
        <v>62</v>
      </c>
      <c r="E146" s="5">
        <v>11.02</v>
      </c>
      <c r="F146" s="5">
        <v>3.39</v>
      </c>
      <c r="G146">
        <f>Tablo3[[#This Row],[Çağrı Süresi (dk)]]-Tablo3[[#This Row],[Yanıtlama Süresi (dk)]]</f>
        <v>7.629999999999999</v>
      </c>
      <c r="H146" s="5" t="s">
        <v>45</v>
      </c>
    </row>
    <row r="147" spans="1:8" x14ac:dyDescent="0.3">
      <c r="A147" s="2" t="s">
        <v>93</v>
      </c>
      <c r="B147" s="3" t="s">
        <v>5</v>
      </c>
      <c r="C147" s="3" t="s">
        <v>14</v>
      </c>
      <c r="D147" s="3" t="s">
        <v>44</v>
      </c>
      <c r="E147" s="3">
        <v>12.98</v>
      </c>
      <c r="F147" s="3">
        <v>4.2300000000000004</v>
      </c>
      <c r="G147">
        <f>Tablo3[[#This Row],[Çağrı Süresi (dk)]]-Tablo3[[#This Row],[Yanıtlama Süresi (dk)]]</f>
        <v>8.75</v>
      </c>
      <c r="H147" s="5" t="s">
        <v>46</v>
      </c>
    </row>
    <row r="148" spans="1:8" x14ac:dyDescent="0.3">
      <c r="A148" s="4" t="s">
        <v>93</v>
      </c>
      <c r="B148" s="5" t="s">
        <v>7</v>
      </c>
      <c r="C148" s="5" t="s">
        <v>14</v>
      </c>
      <c r="D148" s="5" t="s">
        <v>57</v>
      </c>
      <c r="E148" s="5">
        <v>6.29</v>
      </c>
      <c r="F148" s="5">
        <v>2.2599999999999998</v>
      </c>
      <c r="G148">
        <f>Tablo3[[#This Row],[Çağrı Süresi (dk)]]-Tablo3[[#This Row],[Yanıtlama Süresi (dk)]]</f>
        <v>4.03</v>
      </c>
      <c r="H148" s="5" t="s">
        <v>45</v>
      </c>
    </row>
    <row r="149" spans="1:8" x14ac:dyDescent="0.3">
      <c r="A149" s="2" t="s">
        <v>93</v>
      </c>
      <c r="B149" s="3" t="s">
        <v>7</v>
      </c>
      <c r="C149" s="3" t="s">
        <v>15</v>
      </c>
      <c r="D149" s="3" t="s">
        <v>51</v>
      </c>
      <c r="E149" s="3">
        <v>12.68</v>
      </c>
      <c r="F149" s="3">
        <v>9.9</v>
      </c>
      <c r="G149">
        <f>Tablo3[[#This Row],[Çağrı Süresi (dk)]]-Tablo3[[#This Row],[Yanıtlama Süresi (dk)]]</f>
        <v>2.7799999999999994</v>
      </c>
      <c r="H149" s="5" t="s">
        <v>45</v>
      </c>
    </row>
    <row r="150" spans="1:8" x14ac:dyDescent="0.3">
      <c r="A150" s="4" t="s">
        <v>93</v>
      </c>
      <c r="B150" s="5" t="s">
        <v>8</v>
      </c>
      <c r="C150" s="5" t="s">
        <v>14</v>
      </c>
      <c r="D150" s="5" t="s">
        <v>51</v>
      </c>
      <c r="E150" s="5">
        <v>8.2899999999999991</v>
      </c>
      <c r="F150" s="5">
        <v>5.44</v>
      </c>
      <c r="G150">
        <f>Tablo3[[#This Row],[Çağrı Süresi (dk)]]-Tablo3[[#This Row],[Yanıtlama Süresi (dk)]]</f>
        <v>2.8499999999999988</v>
      </c>
      <c r="H150" s="5" t="s">
        <v>46</v>
      </c>
    </row>
    <row r="151" spans="1:8" x14ac:dyDescent="0.3">
      <c r="A151" s="2" t="s">
        <v>93</v>
      </c>
      <c r="B151" s="3" t="s">
        <v>8</v>
      </c>
      <c r="C151" s="3" t="s">
        <v>15</v>
      </c>
      <c r="D151" s="3" t="s">
        <v>62</v>
      </c>
      <c r="E151" s="3">
        <v>3.56</v>
      </c>
      <c r="F151" s="3">
        <v>9.76</v>
      </c>
      <c r="G151">
        <f>Tablo3[[#This Row],[Çağrı Süresi (dk)]]-Tablo3[[#This Row],[Yanıtlama Süresi (dk)]]</f>
        <v>-6.1999999999999993</v>
      </c>
      <c r="H151" s="5" t="s">
        <v>45</v>
      </c>
    </row>
    <row r="152" spans="1:8" x14ac:dyDescent="0.3">
      <c r="A152" s="4" t="s">
        <v>93</v>
      </c>
      <c r="B152" s="5" t="s">
        <v>8</v>
      </c>
      <c r="C152" s="5" t="s">
        <v>12</v>
      </c>
      <c r="D152" s="5" t="s">
        <v>48</v>
      </c>
      <c r="E152" s="5">
        <v>3.95</v>
      </c>
      <c r="F152" s="5">
        <v>8.92</v>
      </c>
      <c r="G152">
        <f>Tablo3[[#This Row],[Çağrı Süresi (dk)]]-Tablo3[[#This Row],[Yanıtlama Süresi (dk)]]</f>
        <v>-4.97</v>
      </c>
      <c r="H152" s="5" t="s">
        <v>46</v>
      </c>
    </row>
    <row r="153" spans="1:8" x14ac:dyDescent="0.3">
      <c r="A153" s="4" t="s">
        <v>115</v>
      </c>
      <c r="B153" s="5" t="s">
        <v>5</v>
      </c>
      <c r="C153" s="5" t="s">
        <v>13</v>
      </c>
      <c r="D153" s="5" t="s">
        <v>57</v>
      </c>
      <c r="E153" s="5">
        <v>8.85</v>
      </c>
      <c r="F153" s="5">
        <v>5.08</v>
      </c>
      <c r="G153">
        <f>Tablo3[[#This Row],[Çağrı Süresi (dk)]]-Tablo3[[#This Row],[Yanıtlama Süresi (dk)]]</f>
        <v>3.7699999999999996</v>
      </c>
      <c r="H153" s="5" t="s">
        <v>46</v>
      </c>
    </row>
    <row r="154" spans="1:8" x14ac:dyDescent="0.3">
      <c r="A154" s="4" t="s">
        <v>115</v>
      </c>
      <c r="B154" s="5" t="s">
        <v>5</v>
      </c>
      <c r="C154" s="5" t="s">
        <v>15</v>
      </c>
      <c r="D154" s="5" t="s">
        <v>44</v>
      </c>
      <c r="E154" s="5">
        <v>4.2300000000000004</v>
      </c>
      <c r="F154" s="5">
        <v>6.62</v>
      </c>
      <c r="G154">
        <f>Tablo3[[#This Row],[Çağrı Süresi (dk)]]-Tablo3[[#This Row],[Yanıtlama Süresi (dk)]]</f>
        <v>-2.3899999999999997</v>
      </c>
      <c r="H154" s="5" t="s">
        <v>45</v>
      </c>
    </row>
    <row r="155" spans="1:8" x14ac:dyDescent="0.3">
      <c r="A155" s="4" t="s">
        <v>115</v>
      </c>
      <c r="B155" s="5" t="s">
        <v>6</v>
      </c>
      <c r="C155" s="5" t="s">
        <v>14</v>
      </c>
      <c r="D155" s="5" t="s">
        <v>62</v>
      </c>
      <c r="E155" s="5">
        <v>7.83</v>
      </c>
      <c r="F155" s="5">
        <v>3.17</v>
      </c>
      <c r="G155">
        <f>Tablo3[[#This Row],[Çağrı Süresi (dk)]]-Tablo3[[#This Row],[Yanıtlama Süresi (dk)]]</f>
        <v>4.66</v>
      </c>
      <c r="H155" s="5" t="s">
        <v>46</v>
      </c>
    </row>
    <row r="156" spans="1:8" x14ac:dyDescent="0.3">
      <c r="A156" s="4" t="s">
        <v>115</v>
      </c>
      <c r="B156" s="5" t="s">
        <v>8</v>
      </c>
      <c r="C156" s="5" t="s">
        <v>12</v>
      </c>
      <c r="D156" s="5" t="s">
        <v>57</v>
      </c>
      <c r="E156" s="5">
        <v>3.6</v>
      </c>
      <c r="F156" s="5">
        <v>2.0499999999999998</v>
      </c>
      <c r="G156">
        <f>Tablo3[[#This Row],[Çağrı Süresi (dk)]]-Tablo3[[#This Row],[Yanıtlama Süresi (dk)]]</f>
        <v>1.5500000000000003</v>
      </c>
      <c r="H156" s="5" t="s">
        <v>46</v>
      </c>
    </row>
    <row r="157" spans="1:8" x14ac:dyDescent="0.3">
      <c r="A157" s="2" t="s">
        <v>70</v>
      </c>
      <c r="B157" s="3" t="s">
        <v>7</v>
      </c>
      <c r="C157" s="3" t="s">
        <v>15</v>
      </c>
      <c r="D157" s="3" t="s">
        <v>51</v>
      </c>
      <c r="E157" s="3">
        <v>11.22</v>
      </c>
      <c r="F157" s="3">
        <v>2.15</v>
      </c>
      <c r="G157">
        <f>Tablo3[[#This Row],[Çağrı Süresi (dk)]]-Tablo3[[#This Row],[Yanıtlama Süresi (dk)]]</f>
        <v>9.07</v>
      </c>
      <c r="H157" s="5" t="s">
        <v>46</v>
      </c>
    </row>
    <row r="158" spans="1:8" x14ac:dyDescent="0.3">
      <c r="A158" s="4" t="s">
        <v>91</v>
      </c>
      <c r="B158" s="5" t="s">
        <v>6</v>
      </c>
      <c r="C158" s="5" t="s">
        <v>12</v>
      </c>
      <c r="D158" s="5" t="s">
        <v>48</v>
      </c>
      <c r="E158" s="5">
        <v>13.66</v>
      </c>
      <c r="F158" s="5">
        <v>9.0399999999999991</v>
      </c>
      <c r="G158">
        <f>Tablo3[[#This Row],[Çağrı Süresi (dk)]]-Tablo3[[#This Row],[Yanıtlama Süresi (dk)]]</f>
        <v>4.620000000000001</v>
      </c>
      <c r="H158" s="5" t="s">
        <v>45</v>
      </c>
    </row>
    <row r="159" spans="1:8" x14ac:dyDescent="0.3">
      <c r="A159" s="4" t="s">
        <v>91</v>
      </c>
      <c r="B159" s="5" t="s">
        <v>7</v>
      </c>
      <c r="C159" s="5" t="s">
        <v>12</v>
      </c>
      <c r="D159" s="5" t="s">
        <v>44</v>
      </c>
      <c r="E159" s="5">
        <v>9.66</v>
      </c>
      <c r="F159" s="5">
        <v>5.08</v>
      </c>
      <c r="G159">
        <f>Tablo3[[#This Row],[Çağrı Süresi (dk)]]-Tablo3[[#This Row],[Yanıtlama Süresi (dk)]]</f>
        <v>4.58</v>
      </c>
      <c r="H159" s="5" t="s">
        <v>46</v>
      </c>
    </row>
    <row r="160" spans="1:8" x14ac:dyDescent="0.3">
      <c r="A160" s="4" t="s">
        <v>91</v>
      </c>
      <c r="B160" s="5" t="s">
        <v>7</v>
      </c>
      <c r="C160" s="5" t="s">
        <v>13</v>
      </c>
      <c r="D160" s="5" t="s">
        <v>48</v>
      </c>
      <c r="E160" s="5">
        <v>3.31</v>
      </c>
      <c r="F160" s="5">
        <v>2.63</v>
      </c>
      <c r="G160">
        <f>Tablo3[[#This Row],[Çağrı Süresi (dk)]]-Tablo3[[#This Row],[Yanıtlama Süresi (dk)]]</f>
        <v>0.68000000000000016</v>
      </c>
      <c r="H160" s="5" t="s">
        <v>46</v>
      </c>
    </row>
    <row r="161" spans="1:8" x14ac:dyDescent="0.3">
      <c r="A161" s="2" t="s">
        <v>91</v>
      </c>
      <c r="B161" s="3" t="s">
        <v>8</v>
      </c>
      <c r="C161" s="3" t="s">
        <v>15</v>
      </c>
      <c r="D161" s="3" t="s">
        <v>62</v>
      </c>
      <c r="E161" s="3">
        <v>10.77</v>
      </c>
      <c r="F161" s="3">
        <v>6.27</v>
      </c>
      <c r="G161">
        <f>Tablo3[[#This Row],[Çağrı Süresi (dk)]]-Tablo3[[#This Row],[Yanıtlama Süresi (dk)]]</f>
        <v>4.5</v>
      </c>
      <c r="H161" s="5" t="s">
        <v>46</v>
      </c>
    </row>
    <row r="162" spans="1:8" x14ac:dyDescent="0.3">
      <c r="A162" s="4" t="s">
        <v>91</v>
      </c>
      <c r="B162" s="5" t="s">
        <v>9</v>
      </c>
      <c r="C162" s="5" t="s">
        <v>15</v>
      </c>
      <c r="D162" s="5" t="s">
        <v>51</v>
      </c>
      <c r="E162" s="5">
        <v>4.46</v>
      </c>
      <c r="F162" s="5">
        <v>8.2100000000000009</v>
      </c>
      <c r="G162">
        <f>Tablo3[[#This Row],[Çağrı Süresi (dk)]]-Tablo3[[#This Row],[Yanıtlama Süresi (dk)]]</f>
        <v>-3.7500000000000009</v>
      </c>
      <c r="H162" s="5" t="s">
        <v>45</v>
      </c>
    </row>
    <row r="163" spans="1:8" x14ac:dyDescent="0.3">
      <c r="A163" s="2" t="s">
        <v>91</v>
      </c>
      <c r="B163" s="3" t="s">
        <v>9</v>
      </c>
      <c r="C163" s="3" t="s">
        <v>14</v>
      </c>
      <c r="D163" s="3" t="s">
        <v>62</v>
      </c>
      <c r="E163" s="3">
        <v>6.28</v>
      </c>
      <c r="F163" s="3">
        <v>8.94</v>
      </c>
      <c r="G163">
        <f>Tablo3[[#This Row],[Çağrı Süresi (dk)]]-Tablo3[[#This Row],[Yanıtlama Süresi (dk)]]</f>
        <v>-2.6599999999999993</v>
      </c>
      <c r="H163" s="5" t="s">
        <v>45</v>
      </c>
    </row>
    <row r="164" spans="1:8" x14ac:dyDescent="0.3">
      <c r="A164" s="4" t="s">
        <v>116</v>
      </c>
      <c r="B164" s="5" t="s">
        <v>5</v>
      </c>
      <c r="C164" s="5" t="s">
        <v>15</v>
      </c>
      <c r="D164" s="5" t="s">
        <v>51</v>
      </c>
      <c r="E164" s="5">
        <v>4.6399999999999997</v>
      </c>
      <c r="F164" s="5">
        <v>9.41</v>
      </c>
      <c r="G164">
        <f>Tablo3[[#This Row],[Çağrı Süresi (dk)]]-Tablo3[[#This Row],[Yanıtlama Süresi (dk)]]</f>
        <v>-4.7700000000000005</v>
      </c>
      <c r="H164" s="5" t="s">
        <v>46</v>
      </c>
    </row>
    <row r="165" spans="1:8" x14ac:dyDescent="0.3">
      <c r="A165" s="2" t="s">
        <v>116</v>
      </c>
      <c r="B165" s="3" t="s">
        <v>6</v>
      </c>
      <c r="C165" s="3" t="s">
        <v>13</v>
      </c>
      <c r="D165" s="3" t="s">
        <v>44</v>
      </c>
      <c r="E165" s="3">
        <v>6.75</v>
      </c>
      <c r="F165" s="3">
        <v>8</v>
      </c>
      <c r="G165">
        <f>Tablo3[[#This Row],[Çağrı Süresi (dk)]]-Tablo3[[#This Row],[Yanıtlama Süresi (dk)]]</f>
        <v>-1.25</v>
      </c>
      <c r="H165" s="5" t="s">
        <v>46</v>
      </c>
    </row>
    <row r="166" spans="1:8" x14ac:dyDescent="0.3">
      <c r="A166" s="2" t="s">
        <v>116</v>
      </c>
      <c r="B166" s="3" t="s">
        <v>9</v>
      </c>
      <c r="C166" s="3" t="s">
        <v>15</v>
      </c>
      <c r="D166" s="3" t="s">
        <v>44</v>
      </c>
      <c r="E166" s="3">
        <v>6.8</v>
      </c>
      <c r="F166" s="3">
        <v>2.14</v>
      </c>
      <c r="G166">
        <f>Tablo3[[#This Row],[Çağrı Süresi (dk)]]-Tablo3[[#This Row],[Yanıtlama Süresi (dk)]]</f>
        <v>4.66</v>
      </c>
      <c r="H166" s="5" t="s">
        <v>45</v>
      </c>
    </row>
    <row r="167" spans="1:8" x14ac:dyDescent="0.3">
      <c r="A167" s="4" t="s">
        <v>68</v>
      </c>
      <c r="B167" s="5" t="s">
        <v>5</v>
      </c>
      <c r="C167" s="5" t="s">
        <v>12</v>
      </c>
      <c r="D167" s="5" t="s">
        <v>48</v>
      </c>
      <c r="E167" s="5">
        <v>6.41</v>
      </c>
      <c r="F167" s="5">
        <v>3.22</v>
      </c>
      <c r="G167">
        <f>Tablo3[[#This Row],[Çağrı Süresi (dk)]]-Tablo3[[#This Row],[Yanıtlama Süresi (dk)]]</f>
        <v>3.19</v>
      </c>
      <c r="H167" s="5" t="s">
        <v>46</v>
      </c>
    </row>
    <row r="168" spans="1:8" x14ac:dyDescent="0.3">
      <c r="A168" s="2" t="s">
        <v>68</v>
      </c>
      <c r="B168" s="3" t="s">
        <v>8</v>
      </c>
      <c r="C168" s="3" t="s">
        <v>13</v>
      </c>
      <c r="D168" s="3" t="s">
        <v>51</v>
      </c>
      <c r="E168" s="3">
        <v>8.58</v>
      </c>
      <c r="F168" s="3">
        <v>4.24</v>
      </c>
      <c r="G168">
        <f>Tablo3[[#This Row],[Çağrı Süresi (dk)]]-Tablo3[[#This Row],[Yanıtlama Süresi (dk)]]</f>
        <v>4.34</v>
      </c>
      <c r="H168" s="5" t="s">
        <v>45</v>
      </c>
    </row>
    <row r="169" spans="1:8" x14ac:dyDescent="0.3">
      <c r="A169" s="2" t="s">
        <v>68</v>
      </c>
      <c r="B169" s="3" t="s">
        <v>8</v>
      </c>
      <c r="C169" s="3" t="s">
        <v>15</v>
      </c>
      <c r="D169" s="3" t="s">
        <v>44</v>
      </c>
      <c r="E169" s="3">
        <v>5.53</v>
      </c>
      <c r="F169" s="3">
        <v>3.2</v>
      </c>
      <c r="G169">
        <f>Tablo3[[#This Row],[Çağrı Süresi (dk)]]-Tablo3[[#This Row],[Yanıtlama Süresi (dk)]]</f>
        <v>2.33</v>
      </c>
      <c r="H169" s="5" t="s">
        <v>45</v>
      </c>
    </row>
    <row r="170" spans="1:8" x14ac:dyDescent="0.3">
      <c r="A170" s="2" t="s">
        <v>87</v>
      </c>
      <c r="B170" s="3" t="s">
        <v>5</v>
      </c>
      <c r="C170" s="3" t="s">
        <v>15</v>
      </c>
      <c r="D170" s="3" t="s">
        <v>57</v>
      </c>
      <c r="E170" s="3">
        <v>14.29</v>
      </c>
      <c r="F170" s="3">
        <v>2.2599999999999998</v>
      </c>
      <c r="G170">
        <f>Tablo3[[#This Row],[Çağrı Süresi (dk)]]-Tablo3[[#This Row],[Yanıtlama Süresi (dk)]]</f>
        <v>12.03</v>
      </c>
      <c r="H170" s="5" t="s">
        <v>46</v>
      </c>
    </row>
    <row r="171" spans="1:8" x14ac:dyDescent="0.3">
      <c r="A171" s="4" t="s">
        <v>87</v>
      </c>
      <c r="B171" s="5" t="s">
        <v>6</v>
      </c>
      <c r="C171" s="5" t="s">
        <v>14</v>
      </c>
      <c r="D171" s="5" t="s">
        <v>44</v>
      </c>
      <c r="E171" s="5">
        <v>10.69</v>
      </c>
      <c r="F171" s="5">
        <v>4.55</v>
      </c>
      <c r="G171">
        <f>Tablo3[[#This Row],[Çağrı Süresi (dk)]]-Tablo3[[#This Row],[Yanıtlama Süresi (dk)]]</f>
        <v>6.14</v>
      </c>
      <c r="H171" s="5" t="s">
        <v>45</v>
      </c>
    </row>
    <row r="172" spans="1:8" x14ac:dyDescent="0.3">
      <c r="A172" s="4" t="s">
        <v>87</v>
      </c>
      <c r="B172" s="5" t="s">
        <v>6</v>
      </c>
      <c r="C172" s="5" t="s">
        <v>14</v>
      </c>
      <c r="D172" s="5" t="s">
        <v>57</v>
      </c>
      <c r="E172" s="5">
        <v>4.46</v>
      </c>
      <c r="F172" s="5">
        <v>6.34</v>
      </c>
      <c r="G172">
        <f>Tablo3[[#This Row],[Çağrı Süresi (dk)]]-Tablo3[[#This Row],[Yanıtlama Süresi (dk)]]</f>
        <v>-1.88</v>
      </c>
      <c r="H172" s="5" t="s">
        <v>45</v>
      </c>
    </row>
    <row r="173" spans="1:8" x14ac:dyDescent="0.3">
      <c r="A173" s="4" t="s">
        <v>87</v>
      </c>
      <c r="B173" s="5" t="s">
        <v>7</v>
      </c>
      <c r="C173" s="5" t="s">
        <v>13</v>
      </c>
      <c r="D173" s="5" t="s">
        <v>51</v>
      </c>
      <c r="E173" s="5">
        <v>4.0999999999999996</v>
      </c>
      <c r="F173" s="5">
        <v>4.66</v>
      </c>
      <c r="G173">
        <f>Tablo3[[#This Row],[Çağrı Süresi (dk)]]-Tablo3[[#This Row],[Yanıtlama Süresi (dk)]]</f>
        <v>-0.5600000000000005</v>
      </c>
      <c r="H173" s="5" t="s">
        <v>45</v>
      </c>
    </row>
    <row r="174" spans="1:8" x14ac:dyDescent="0.3">
      <c r="A174" s="4" t="s">
        <v>87</v>
      </c>
      <c r="B174" s="5" t="s">
        <v>8</v>
      </c>
      <c r="C174" s="5" t="s">
        <v>13</v>
      </c>
      <c r="D174" s="5" t="s">
        <v>57</v>
      </c>
      <c r="E174" s="5">
        <v>6.78</v>
      </c>
      <c r="F174" s="5">
        <v>6.8</v>
      </c>
      <c r="G174">
        <f>Tablo3[[#This Row],[Çağrı Süresi (dk)]]-Tablo3[[#This Row],[Yanıtlama Süresi (dk)]]</f>
        <v>-1.9999999999999574E-2</v>
      </c>
      <c r="H174" s="5" t="s">
        <v>46</v>
      </c>
    </row>
    <row r="175" spans="1:8" x14ac:dyDescent="0.3">
      <c r="A175" s="2" t="s">
        <v>87</v>
      </c>
      <c r="B175" s="3" t="s">
        <v>8</v>
      </c>
      <c r="C175" s="3" t="s">
        <v>13</v>
      </c>
      <c r="D175" s="3" t="s">
        <v>51</v>
      </c>
      <c r="E175" s="3">
        <v>5.92</v>
      </c>
      <c r="F175" s="3">
        <v>9.02</v>
      </c>
      <c r="G175">
        <f>Tablo3[[#This Row],[Çağrı Süresi (dk)]]-Tablo3[[#This Row],[Yanıtlama Süresi (dk)]]</f>
        <v>-3.0999999999999996</v>
      </c>
      <c r="H175" s="5" t="s">
        <v>45</v>
      </c>
    </row>
    <row r="176" spans="1:8" x14ac:dyDescent="0.3">
      <c r="A176" s="2" t="s">
        <v>128</v>
      </c>
      <c r="B176" s="3" t="s">
        <v>7</v>
      </c>
      <c r="C176" s="3" t="s">
        <v>13</v>
      </c>
      <c r="D176" s="3" t="s">
        <v>62</v>
      </c>
      <c r="E176" s="3">
        <v>10.32</v>
      </c>
      <c r="F176" s="3">
        <v>5.77</v>
      </c>
      <c r="G176">
        <f>Tablo3[[#This Row],[Çağrı Süresi (dk)]]-Tablo3[[#This Row],[Yanıtlama Süresi (dk)]]</f>
        <v>4.5500000000000007</v>
      </c>
      <c r="H176" s="5" t="s">
        <v>45</v>
      </c>
    </row>
    <row r="177" spans="1:8" x14ac:dyDescent="0.3">
      <c r="A177" s="4" t="s">
        <v>128</v>
      </c>
      <c r="B177" s="5" t="s">
        <v>8</v>
      </c>
      <c r="C177" s="5" t="s">
        <v>13</v>
      </c>
      <c r="D177" s="5" t="s">
        <v>51</v>
      </c>
      <c r="E177" s="5">
        <v>9.01</v>
      </c>
      <c r="F177" s="5">
        <v>6.83</v>
      </c>
      <c r="G177">
        <f>Tablo3[[#This Row],[Çağrı Süresi (dk)]]-Tablo3[[#This Row],[Yanıtlama Süresi (dk)]]</f>
        <v>2.1799999999999997</v>
      </c>
      <c r="H177" s="5" t="s">
        <v>46</v>
      </c>
    </row>
    <row r="178" spans="1:8" x14ac:dyDescent="0.3">
      <c r="A178" s="4" t="s">
        <v>128</v>
      </c>
      <c r="B178" s="5" t="s">
        <v>9</v>
      </c>
      <c r="C178" s="5" t="s">
        <v>13</v>
      </c>
      <c r="D178" s="5" t="s">
        <v>51</v>
      </c>
      <c r="E178" s="5">
        <v>13.09</v>
      </c>
      <c r="F178" s="5">
        <v>5.95</v>
      </c>
      <c r="G178">
        <f>Tablo3[[#This Row],[Çağrı Süresi (dk)]]-Tablo3[[#This Row],[Yanıtlama Süresi (dk)]]</f>
        <v>7.14</v>
      </c>
      <c r="H178" s="5" t="s">
        <v>45</v>
      </c>
    </row>
    <row r="179" spans="1:8" x14ac:dyDescent="0.3">
      <c r="A179" s="4" t="s">
        <v>128</v>
      </c>
      <c r="B179" s="5" t="s">
        <v>9</v>
      </c>
      <c r="C179" s="5" t="s">
        <v>13</v>
      </c>
      <c r="D179" s="5" t="s">
        <v>48</v>
      </c>
      <c r="E179" s="5">
        <v>7.11</v>
      </c>
      <c r="F179" s="5">
        <v>7.39</v>
      </c>
      <c r="G179">
        <f>Tablo3[[#This Row],[Çağrı Süresi (dk)]]-Tablo3[[#This Row],[Yanıtlama Süresi (dk)]]</f>
        <v>-0.27999999999999936</v>
      </c>
      <c r="H179" s="5" t="s">
        <v>46</v>
      </c>
    </row>
    <row r="180" spans="1:8" x14ac:dyDescent="0.3">
      <c r="A180" s="2" t="s">
        <v>66</v>
      </c>
      <c r="B180" s="3" t="s">
        <v>9</v>
      </c>
      <c r="C180" s="3" t="s">
        <v>14</v>
      </c>
      <c r="D180" s="3" t="s">
        <v>62</v>
      </c>
      <c r="E180" s="3">
        <v>11.88</v>
      </c>
      <c r="F180" s="3">
        <v>8.15</v>
      </c>
      <c r="G180">
        <f>Tablo3[[#This Row],[Çağrı Süresi (dk)]]-Tablo3[[#This Row],[Yanıtlama Süresi (dk)]]</f>
        <v>3.7300000000000004</v>
      </c>
      <c r="H180" s="5" t="s">
        <v>45</v>
      </c>
    </row>
    <row r="181" spans="1:8" x14ac:dyDescent="0.3">
      <c r="A181" s="4" t="s">
        <v>95</v>
      </c>
      <c r="B181" s="5" t="s">
        <v>6</v>
      </c>
      <c r="C181" s="5" t="s">
        <v>14</v>
      </c>
      <c r="D181" s="5" t="s">
        <v>62</v>
      </c>
      <c r="E181" s="5">
        <v>12.18</v>
      </c>
      <c r="F181" s="5">
        <v>8.31</v>
      </c>
      <c r="G181">
        <f>Tablo3[[#This Row],[Çağrı Süresi (dk)]]-Tablo3[[#This Row],[Yanıtlama Süresi (dk)]]</f>
        <v>3.8699999999999992</v>
      </c>
      <c r="H181" s="5" t="s">
        <v>46</v>
      </c>
    </row>
    <row r="182" spans="1:8" x14ac:dyDescent="0.3">
      <c r="A182" s="2" t="s">
        <v>95</v>
      </c>
      <c r="B182" s="3" t="s">
        <v>6</v>
      </c>
      <c r="C182" s="3" t="s">
        <v>15</v>
      </c>
      <c r="D182" s="3" t="s">
        <v>51</v>
      </c>
      <c r="E182" s="3">
        <v>11.34</v>
      </c>
      <c r="F182" s="3">
        <v>8.17</v>
      </c>
      <c r="G182">
        <f>Tablo3[[#This Row],[Çağrı Süresi (dk)]]-Tablo3[[#This Row],[Yanıtlama Süresi (dk)]]</f>
        <v>3.17</v>
      </c>
      <c r="H182" s="5" t="s">
        <v>45</v>
      </c>
    </row>
    <row r="183" spans="1:8" x14ac:dyDescent="0.3">
      <c r="A183" s="2" t="s">
        <v>95</v>
      </c>
      <c r="B183" s="3" t="s">
        <v>9</v>
      </c>
      <c r="C183" s="3" t="s">
        <v>15</v>
      </c>
      <c r="D183" s="3" t="s">
        <v>62</v>
      </c>
      <c r="E183" s="3">
        <v>6.16</v>
      </c>
      <c r="F183" s="3">
        <v>9.1999999999999993</v>
      </c>
      <c r="G183">
        <f>Tablo3[[#This Row],[Çağrı Süresi (dk)]]-Tablo3[[#This Row],[Yanıtlama Süresi (dk)]]</f>
        <v>-3.0399999999999991</v>
      </c>
      <c r="H183" s="5" t="s">
        <v>45</v>
      </c>
    </row>
    <row r="184" spans="1:8" x14ac:dyDescent="0.3">
      <c r="A184" s="4" t="s">
        <v>109</v>
      </c>
      <c r="B184" s="5" t="s">
        <v>6</v>
      </c>
      <c r="C184" s="5" t="s">
        <v>12</v>
      </c>
      <c r="D184" s="5" t="s">
        <v>44</v>
      </c>
      <c r="E184" s="5">
        <v>4.5599999999999996</v>
      </c>
      <c r="F184" s="5">
        <v>9.01</v>
      </c>
      <c r="G184">
        <f>Tablo3[[#This Row],[Çağrı Süresi (dk)]]-Tablo3[[#This Row],[Yanıtlama Süresi (dk)]]</f>
        <v>-4.45</v>
      </c>
      <c r="H184" s="5" t="s">
        <v>45</v>
      </c>
    </row>
    <row r="185" spans="1:8" x14ac:dyDescent="0.3">
      <c r="A185" s="2" t="s">
        <v>109</v>
      </c>
      <c r="B185" s="3" t="s">
        <v>7</v>
      </c>
      <c r="C185" s="3" t="s">
        <v>14</v>
      </c>
      <c r="D185" s="3" t="s">
        <v>44</v>
      </c>
      <c r="E185" s="3">
        <v>13.61</v>
      </c>
      <c r="F185" s="3">
        <v>6.73</v>
      </c>
      <c r="G185">
        <f>Tablo3[[#This Row],[Çağrı Süresi (dk)]]-Tablo3[[#This Row],[Yanıtlama Süresi (dk)]]</f>
        <v>6.879999999999999</v>
      </c>
      <c r="H185" s="5" t="s">
        <v>46</v>
      </c>
    </row>
    <row r="186" spans="1:8" x14ac:dyDescent="0.3">
      <c r="A186" s="2" t="s">
        <v>109</v>
      </c>
      <c r="B186" s="3" t="s">
        <v>7</v>
      </c>
      <c r="C186" s="3" t="s">
        <v>15</v>
      </c>
      <c r="D186" s="3" t="s">
        <v>62</v>
      </c>
      <c r="E186" s="3">
        <v>12.69</v>
      </c>
      <c r="F186" s="3">
        <v>8.0399999999999991</v>
      </c>
      <c r="G186">
        <f>Tablo3[[#This Row],[Çağrı Süresi (dk)]]-Tablo3[[#This Row],[Yanıtlama Süresi (dk)]]</f>
        <v>4.6500000000000004</v>
      </c>
      <c r="H186" s="5" t="s">
        <v>46</v>
      </c>
    </row>
    <row r="187" spans="1:8" x14ac:dyDescent="0.3">
      <c r="A187" s="2" t="s">
        <v>109</v>
      </c>
      <c r="B187" s="3" t="s">
        <v>8</v>
      </c>
      <c r="C187" s="3" t="s">
        <v>15</v>
      </c>
      <c r="D187" s="3" t="s">
        <v>44</v>
      </c>
      <c r="E187" s="3">
        <v>11.82</v>
      </c>
      <c r="F187" s="3">
        <v>5.3</v>
      </c>
      <c r="G187">
        <f>Tablo3[[#This Row],[Çağrı Süresi (dk)]]-Tablo3[[#This Row],[Yanıtlama Süresi (dk)]]</f>
        <v>6.5200000000000005</v>
      </c>
      <c r="H187" s="5" t="s">
        <v>45</v>
      </c>
    </row>
    <row r="188" spans="1:8" x14ac:dyDescent="0.3">
      <c r="A188" s="4" t="s">
        <v>109</v>
      </c>
      <c r="B188" s="5" t="s">
        <v>8</v>
      </c>
      <c r="C188" s="5" t="s">
        <v>13</v>
      </c>
      <c r="D188" s="5" t="s">
        <v>57</v>
      </c>
      <c r="E188" s="5">
        <v>4.51</v>
      </c>
      <c r="F188" s="5">
        <v>2.54</v>
      </c>
      <c r="G188">
        <f>Tablo3[[#This Row],[Çağrı Süresi (dk)]]-Tablo3[[#This Row],[Yanıtlama Süresi (dk)]]</f>
        <v>1.9699999999999998</v>
      </c>
      <c r="H188" s="5" t="s">
        <v>46</v>
      </c>
    </row>
    <row r="189" spans="1:8" x14ac:dyDescent="0.3">
      <c r="A189" s="2" t="s">
        <v>67</v>
      </c>
      <c r="B189" s="3" t="s">
        <v>5</v>
      </c>
      <c r="C189" s="3" t="s">
        <v>13</v>
      </c>
      <c r="D189" s="3" t="s">
        <v>51</v>
      </c>
      <c r="E189" s="3">
        <v>13.03</v>
      </c>
      <c r="F189" s="3">
        <v>9.0299999999999994</v>
      </c>
      <c r="G189">
        <f>Tablo3[[#This Row],[Çağrı Süresi (dk)]]-Tablo3[[#This Row],[Yanıtlama Süresi (dk)]]</f>
        <v>4</v>
      </c>
      <c r="H189" s="5" t="s">
        <v>46</v>
      </c>
    </row>
    <row r="190" spans="1:8" x14ac:dyDescent="0.3">
      <c r="A190" s="4" t="s">
        <v>67</v>
      </c>
      <c r="B190" s="5" t="s">
        <v>9</v>
      </c>
      <c r="C190" s="5" t="s">
        <v>12</v>
      </c>
      <c r="D190" s="5" t="s">
        <v>44</v>
      </c>
      <c r="E190" s="5">
        <v>5.42</v>
      </c>
      <c r="F190" s="5">
        <v>3.16</v>
      </c>
      <c r="G190">
        <f>Tablo3[[#This Row],[Çağrı Süresi (dk)]]-Tablo3[[#This Row],[Yanıtlama Süresi (dk)]]</f>
        <v>2.2599999999999998</v>
      </c>
      <c r="H190" s="5" t="s">
        <v>46</v>
      </c>
    </row>
    <row r="191" spans="1:8" x14ac:dyDescent="0.3">
      <c r="A191" s="2" t="s">
        <v>81</v>
      </c>
      <c r="B191" s="3" t="s">
        <v>7</v>
      </c>
      <c r="C191" s="3" t="s">
        <v>14</v>
      </c>
      <c r="D191" s="3" t="s">
        <v>48</v>
      </c>
      <c r="E191" s="3">
        <v>3.48</v>
      </c>
      <c r="F191" s="3">
        <v>3.82</v>
      </c>
      <c r="G191">
        <f>Tablo3[[#This Row],[Çağrı Süresi (dk)]]-Tablo3[[#This Row],[Yanıtlama Süresi (dk)]]</f>
        <v>-0.33999999999999986</v>
      </c>
      <c r="H191" s="5" t="s">
        <v>46</v>
      </c>
    </row>
    <row r="192" spans="1:8" x14ac:dyDescent="0.3">
      <c r="A192" s="2" t="s">
        <v>81</v>
      </c>
      <c r="B192" s="3" t="s">
        <v>8</v>
      </c>
      <c r="C192" s="3" t="s">
        <v>13</v>
      </c>
      <c r="D192" s="3" t="s">
        <v>51</v>
      </c>
      <c r="E192" s="3">
        <v>14</v>
      </c>
      <c r="F192" s="3">
        <v>4.51</v>
      </c>
      <c r="G192">
        <f>Tablo3[[#This Row],[Çağrı Süresi (dk)]]-Tablo3[[#This Row],[Yanıtlama Süresi (dk)]]</f>
        <v>9.49</v>
      </c>
      <c r="H192" s="5" t="s">
        <v>45</v>
      </c>
    </row>
    <row r="193" spans="1:8" x14ac:dyDescent="0.3">
      <c r="A193" s="2" t="s">
        <v>81</v>
      </c>
      <c r="B193" s="3" t="s">
        <v>8</v>
      </c>
      <c r="C193" s="3" t="s">
        <v>14</v>
      </c>
      <c r="D193" s="3" t="s">
        <v>62</v>
      </c>
      <c r="E193" s="3">
        <v>11.28</v>
      </c>
      <c r="F193" s="3">
        <v>9.5500000000000007</v>
      </c>
      <c r="G193">
        <f>Tablo3[[#This Row],[Çağrı Süresi (dk)]]-Tablo3[[#This Row],[Yanıtlama Süresi (dk)]]</f>
        <v>1.7299999999999986</v>
      </c>
      <c r="H193" s="5" t="s">
        <v>45</v>
      </c>
    </row>
    <row r="194" spans="1:8" x14ac:dyDescent="0.3">
      <c r="A194" s="4" t="s">
        <v>129</v>
      </c>
      <c r="B194" s="5" t="s">
        <v>6</v>
      </c>
      <c r="C194" s="5" t="s">
        <v>13</v>
      </c>
      <c r="D194" s="5" t="s">
        <v>48</v>
      </c>
      <c r="E194" s="5">
        <v>6.04</v>
      </c>
      <c r="F194" s="5">
        <v>3.33</v>
      </c>
      <c r="G194">
        <f>Tablo3[[#This Row],[Çağrı Süresi (dk)]]-Tablo3[[#This Row],[Yanıtlama Süresi (dk)]]</f>
        <v>2.71</v>
      </c>
      <c r="H194" s="5" t="s">
        <v>45</v>
      </c>
    </row>
    <row r="195" spans="1:8" x14ac:dyDescent="0.3">
      <c r="A195" s="4" t="s">
        <v>56</v>
      </c>
      <c r="B195" s="5" t="s">
        <v>6</v>
      </c>
      <c r="C195" s="5" t="s">
        <v>15</v>
      </c>
      <c r="D195" s="5" t="s">
        <v>48</v>
      </c>
      <c r="E195" s="5">
        <v>8.5299999999999994</v>
      </c>
      <c r="F195" s="5">
        <v>7.14</v>
      </c>
      <c r="G195">
        <f>Tablo3[[#This Row],[Çağrı Süresi (dk)]]-Tablo3[[#This Row],[Yanıtlama Süresi (dk)]]</f>
        <v>1.3899999999999997</v>
      </c>
      <c r="H195" s="5" t="s">
        <v>46</v>
      </c>
    </row>
    <row r="196" spans="1:8" x14ac:dyDescent="0.3">
      <c r="A196" s="4" t="s">
        <v>56</v>
      </c>
      <c r="B196" s="5" t="s">
        <v>6</v>
      </c>
      <c r="C196" s="5" t="s">
        <v>15</v>
      </c>
      <c r="D196" s="5" t="s">
        <v>48</v>
      </c>
      <c r="E196" s="5">
        <v>8.3000000000000007</v>
      </c>
      <c r="F196" s="5">
        <v>2.78</v>
      </c>
      <c r="G196">
        <f>Tablo3[[#This Row],[Çağrı Süresi (dk)]]-Tablo3[[#This Row],[Yanıtlama Süresi (dk)]]</f>
        <v>5.5200000000000014</v>
      </c>
      <c r="H196" s="5" t="s">
        <v>46</v>
      </c>
    </row>
    <row r="197" spans="1:8" x14ac:dyDescent="0.3">
      <c r="A197" s="4" t="s">
        <v>56</v>
      </c>
      <c r="B197" s="5" t="s">
        <v>9</v>
      </c>
      <c r="C197" s="5" t="s">
        <v>14</v>
      </c>
      <c r="D197" s="5" t="s">
        <v>44</v>
      </c>
      <c r="E197" s="5">
        <v>14.95</v>
      </c>
      <c r="F197" s="5">
        <v>2.58</v>
      </c>
      <c r="G197">
        <f>Tablo3[[#This Row],[Çağrı Süresi (dk)]]-Tablo3[[#This Row],[Yanıtlama Süresi (dk)]]</f>
        <v>12.37</v>
      </c>
      <c r="H197" s="5" t="s">
        <v>45</v>
      </c>
    </row>
    <row r="198" spans="1:8" x14ac:dyDescent="0.3">
      <c r="A198" s="4" t="s">
        <v>78</v>
      </c>
      <c r="B198" s="5" t="s">
        <v>5</v>
      </c>
      <c r="C198" s="5" t="s">
        <v>14</v>
      </c>
      <c r="D198" s="5" t="s">
        <v>51</v>
      </c>
      <c r="E198" s="5">
        <v>9.6300000000000008</v>
      </c>
      <c r="F198" s="5">
        <v>6.19</v>
      </c>
      <c r="G198">
        <f>Tablo3[[#This Row],[Çağrı Süresi (dk)]]-Tablo3[[#This Row],[Yanıtlama Süresi (dk)]]</f>
        <v>3.4400000000000004</v>
      </c>
      <c r="H198" s="5" t="s">
        <v>45</v>
      </c>
    </row>
    <row r="199" spans="1:8" x14ac:dyDescent="0.3">
      <c r="A199" s="4" t="s">
        <v>78</v>
      </c>
      <c r="B199" s="5" t="s">
        <v>5</v>
      </c>
      <c r="C199" s="5" t="s">
        <v>13</v>
      </c>
      <c r="D199" s="5" t="s">
        <v>44</v>
      </c>
      <c r="E199" s="5">
        <v>12.21</v>
      </c>
      <c r="F199" s="5">
        <v>3.33</v>
      </c>
      <c r="G199">
        <f>Tablo3[[#This Row],[Çağrı Süresi (dk)]]-Tablo3[[#This Row],[Yanıtlama Süresi (dk)]]</f>
        <v>8.8800000000000008</v>
      </c>
      <c r="H199" s="5" t="s">
        <v>46</v>
      </c>
    </row>
    <row r="200" spans="1:8" x14ac:dyDescent="0.3">
      <c r="A200" s="2" t="s">
        <v>78</v>
      </c>
      <c r="B200" s="3" t="s">
        <v>6</v>
      </c>
      <c r="C200" s="3" t="s">
        <v>15</v>
      </c>
      <c r="D200" s="3" t="s">
        <v>48</v>
      </c>
      <c r="E200" s="3">
        <v>5.1100000000000003</v>
      </c>
      <c r="F200" s="3">
        <v>9.48</v>
      </c>
      <c r="G200">
        <f>Tablo3[[#This Row],[Çağrı Süresi (dk)]]-Tablo3[[#This Row],[Yanıtlama Süresi (dk)]]</f>
        <v>-4.37</v>
      </c>
      <c r="H200" s="5" t="s">
        <v>46</v>
      </c>
    </row>
    <row r="201" spans="1:8" x14ac:dyDescent="0.3">
      <c r="A201" s="2" t="s">
        <v>78</v>
      </c>
      <c r="B201" s="3" t="s">
        <v>6</v>
      </c>
      <c r="C201" s="3" t="s">
        <v>15</v>
      </c>
      <c r="D201" s="3" t="s">
        <v>44</v>
      </c>
      <c r="E201" s="3">
        <v>10.84</v>
      </c>
      <c r="F201" s="3">
        <v>9.68</v>
      </c>
      <c r="G201">
        <f>Tablo3[[#This Row],[Çağrı Süresi (dk)]]-Tablo3[[#This Row],[Yanıtlama Süresi (dk)]]</f>
        <v>1.1600000000000001</v>
      </c>
      <c r="H201" s="5" t="s">
        <v>45</v>
      </c>
    </row>
    <row r="202" spans="1:8" x14ac:dyDescent="0.3">
      <c r="A202" s="4" t="s">
        <v>78</v>
      </c>
      <c r="B202" s="5" t="s">
        <v>9</v>
      </c>
      <c r="C202" s="5" t="s">
        <v>15</v>
      </c>
      <c r="D202" s="5" t="s">
        <v>62</v>
      </c>
      <c r="E202" s="5">
        <v>6.59</v>
      </c>
      <c r="F202" s="5">
        <v>8.56</v>
      </c>
      <c r="G202">
        <f>Tablo3[[#This Row],[Çağrı Süresi (dk)]]-Tablo3[[#This Row],[Yanıtlama Süresi (dk)]]</f>
        <v>-1.9700000000000006</v>
      </c>
      <c r="H202" s="5" t="s">
        <v>45</v>
      </c>
    </row>
    <row r="203" spans="1:8" x14ac:dyDescent="0.3">
      <c r="A203" s="4" t="s">
        <v>121</v>
      </c>
      <c r="B203" s="5" t="s">
        <v>5</v>
      </c>
      <c r="C203" s="5" t="s">
        <v>12</v>
      </c>
      <c r="D203" s="5" t="s">
        <v>62</v>
      </c>
      <c r="E203" s="5">
        <v>5.18</v>
      </c>
      <c r="F203" s="5">
        <v>9.0500000000000007</v>
      </c>
      <c r="G203">
        <f>Tablo3[[#This Row],[Çağrı Süresi (dk)]]-Tablo3[[#This Row],[Yanıtlama Süresi (dk)]]</f>
        <v>-3.870000000000001</v>
      </c>
      <c r="H203" s="5" t="s">
        <v>45</v>
      </c>
    </row>
    <row r="204" spans="1:8" x14ac:dyDescent="0.3">
      <c r="A204" s="4" t="s">
        <v>121</v>
      </c>
      <c r="B204" s="5" t="s">
        <v>5</v>
      </c>
      <c r="C204" s="5" t="s">
        <v>14</v>
      </c>
      <c r="D204" s="5" t="s">
        <v>57</v>
      </c>
      <c r="E204" s="5">
        <v>13.58</v>
      </c>
      <c r="F204" s="5">
        <v>7.85</v>
      </c>
      <c r="G204">
        <f>Tablo3[[#This Row],[Çağrı Süresi (dk)]]-Tablo3[[#This Row],[Yanıtlama Süresi (dk)]]</f>
        <v>5.73</v>
      </c>
      <c r="H204" s="5" t="s">
        <v>45</v>
      </c>
    </row>
    <row r="205" spans="1:8" x14ac:dyDescent="0.3">
      <c r="A205" s="2" t="s">
        <v>121</v>
      </c>
      <c r="B205" s="3" t="s">
        <v>5</v>
      </c>
      <c r="C205" s="3" t="s">
        <v>14</v>
      </c>
      <c r="D205" s="3" t="s">
        <v>57</v>
      </c>
      <c r="E205" s="3">
        <v>8.2899999999999991</v>
      </c>
      <c r="F205" s="3">
        <v>8.25</v>
      </c>
      <c r="G205">
        <f>Tablo3[[#This Row],[Çağrı Süresi (dk)]]-Tablo3[[#This Row],[Yanıtlama Süresi (dk)]]</f>
        <v>3.9999999999999147E-2</v>
      </c>
      <c r="H205" s="5" t="s">
        <v>45</v>
      </c>
    </row>
    <row r="206" spans="1:8" x14ac:dyDescent="0.3">
      <c r="A206" s="4" t="s">
        <v>121</v>
      </c>
      <c r="B206" s="5" t="s">
        <v>6</v>
      </c>
      <c r="C206" s="5" t="s">
        <v>12</v>
      </c>
      <c r="D206" s="5" t="s">
        <v>51</v>
      </c>
      <c r="E206" s="5">
        <v>14.64</v>
      </c>
      <c r="F206" s="5">
        <v>5.39</v>
      </c>
      <c r="G206">
        <f>Tablo3[[#This Row],[Çağrı Süresi (dk)]]-Tablo3[[#This Row],[Yanıtlama Süresi (dk)]]</f>
        <v>9.25</v>
      </c>
      <c r="H206" s="5" t="s">
        <v>46</v>
      </c>
    </row>
    <row r="207" spans="1:8" x14ac:dyDescent="0.3">
      <c r="A207" s="4" t="s">
        <v>121</v>
      </c>
      <c r="B207" s="5" t="s">
        <v>6</v>
      </c>
      <c r="C207" s="5" t="s">
        <v>13</v>
      </c>
      <c r="D207" s="5" t="s">
        <v>51</v>
      </c>
      <c r="E207" s="5">
        <v>5.26</v>
      </c>
      <c r="F207" s="5">
        <v>3.25</v>
      </c>
      <c r="G207">
        <f>Tablo3[[#This Row],[Çağrı Süresi (dk)]]-Tablo3[[#This Row],[Yanıtlama Süresi (dk)]]</f>
        <v>2.0099999999999998</v>
      </c>
      <c r="H207" s="5" t="s">
        <v>45</v>
      </c>
    </row>
    <row r="208" spans="1:8" x14ac:dyDescent="0.3">
      <c r="A208" s="4" t="s">
        <v>121</v>
      </c>
      <c r="B208" s="5" t="s">
        <v>7</v>
      </c>
      <c r="C208" s="5" t="s">
        <v>12</v>
      </c>
      <c r="D208" s="5" t="s">
        <v>51</v>
      </c>
      <c r="E208" s="5">
        <v>14.64</v>
      </c>
      <c r="F208" s="5">
        <v>9.59</v>
      </c>
      <c r="G208">
        <f>Tablo3[[#This Row],[Çağrı Süresi (dk)]]-Tablo3[[#This Row],[Yanıtlama Süresi (dk)]]</f>
        <v>5.0500000000000007</v>
      </c>
      <c r="H208" s="5" t="s">
        <v>45</v>
      </c>
    </row>
    <row r="209" spans="1:8" x14ac:dyDescent="0.3">
      <c r="A209" s="4" t="s">
        <v>121</v>
      </c>
      <c r="B209" s="5" t="s">
        <v>8</v>
      </c>
      <c r="C209" s="5" t="s">
        <v>14</v>
      </c>
      <c r="D209" s="5" t="s">
        <v>51</v>
      </c>
      <c r="E209" s="5">
        <v>5.26</v>
      </c>
      <c r="F209" s="5">
        <v>3.37</v>
      </c>
      <c r="G209">
        <f>Tablo3[[#This Row],[Çağrı Süresi (dk)]]-Tablo3[[#This Row],[Yanıtlama Süresi (dk)]]</f>
        <v>1.8899999999999997</v>
      </c>
      <c r="H209" s="5" t="s">
        <v>45</v>
      </c>
    </row>
    <row r="210" spans="1:8" x14ac:dyDescent="0.3">
      <c r="A210" s="2" t="s">
        <v>121</v>
      </c>
      <c r="B210" s="3" t="s">
        <v>8</v>
      </c>
      <c r="C210" s="3" t="s">
        <v>12</v>
      </c>
      <c r="D210" s="3" t="s">
        <v>62</v>
      </c>
      <c r="E210" s="3">
        <v>10.7</v>
      </c>
      <c r="F210" s="3">
        <v>5.12</v>
      </c>
      <c r="G210">
        <f>Tablo3[[#This Row],[Çağrı Süresi (dk)]]-Tablo3[[#This Row],[Yanıtlama Süresi (dk)]]</f>
        <v>5.5799999999999992</v>
      </c>
      <c r="H210" s="5" t="s">
        <v>46</v>
      </c>
    </row>
    <row r="211" spans="1:8" x14ac:dyDescent="0.3">
      <c r="A211" s="2" t="s">
        <v>121</v>
      </c>
      <c r="B211" s="3" t="s">
        <v>9</v>
      </c>
      <c r="C211" s="3" t="s">
        <v>13</v>
      </c>
      <c r="D211" s="3" t="s">
        <v>44</v>
      </c>
      <c r="E211" s="3">
        <v>10</v>
      </c>
      <c r="F211" s="3">
        <v>2.95</v>
      </c>
      <c r="G211">
        <f>Tablo3[[#This Row],[Çağrı Süresi (dk)]]-Tablo3[[#This Row],[Yanıtlama Süresi (dk)]]</f>
        <v>7.05</v>
      </c>
      <c r="H211" s="5" t="s">
        <v>46</v>
      </c>
    </row>
    <row r="212" spans="1:8" x14ac:dyDescent="0.3">
      <c r="A212" s="2" t="s">
        <v>60</v>
      </c>
      <c r="B212" s="3" t="s">
        <v>7</v>
      </c>
      <c r="C212" s="3" t="s">
        <v>15</v>
      </c>
      <c r="D212" s="3" t="s">
        <v>48</v>
      </c>
      <c r="E212" s="3">
        <v>4.7</v>
      </c>
      <c r="F212" s="3">
        <v>6.55</v>
      </c>
      <c r="G212">
        <f>Tablo3[[#This Row],[Çağrı Süresi (dk)]]-Tablo3[[#This Row],[Yanıtlama Süresi (dk)]]</f>
        <v>-1.8499999999999996</v>
      </c>
      <c r="H212" s="5" t="s">
        <v>45</v>
      </c>
    </row>
    <row r="213" spans="1:8" x14ac:dyDescent="0.3">
      <c r="A213" s="4" t="s">
        <v>96</v>
      </c>
      <c r="B213" s="5" t="s">
        <v>6</v>
      </c>
      <c r="C213" s="5" t="s">
        <v>15</v>
      </c>
      <c r="D213" s="5" t="s">
        <v>44</v>
      </c>
      <c r="E213" s="5">
        <v>11.42</v>
      </c>
      <c r="F213" s="5">
        <v>2.52</v>
      </c>
      <c r="G213">
        <f>Tablo3[[#This Row],[Çağrı Süresi (dk)]]-Tablo3[[#This Row],[Yanıtlama Süresi (dk)]]</f>
        <v>8.9</v>
      </c>
      <c r="H213" s="5" t="s">
        <v>45</v>
      </c>
    </row>
    <row r="214" spans="1:8" x14ac:dyDescent="0.3">
      <c r="A214" s="2" t="s">
        <v>96</v>
      </c>
      <c r="B214" s="3" t="s">
        <v>6</v>
      </c>
      <c r="C214" s="3" t="s">
        <v>15</v>
      </c>
      <c r="D214" s="3" t="s">
        <v>51</v>
      </c>
      <c r="E214" s="3">
        <v>3.53</v>
      </c>
      <c r="F214" s="3">
        <v>2.95</v>
      </c>
      <c r="G214">
        <f>Tablo3[[#This Row],[Çağrı Süresi (dk)]]-Tablo3[[#This Row],[Yanıtlama Süresi (dk)]]</f>
        <v>0.57999999999999963</v>
      </c>
      <c r="H214" s="5" t="s">
        <v>45</v>
      </c>
    </row>
    <row r="215" spans="1:8" x14ac:dyDescent="0.3">
      <c r="A215" s="2" t="s">
        <v>96</v>
      </c>
      <c r="B215" s="3" t="s">
        <v>6</v>
      </c>
      <c r="C215" s="3" t="s">
        <v>12</v>
      </c>
      <c r="D215" s="3" t="s">
        <v>48</v>
      </c>
      <c r="E215" s="3">
        <v>7.78</v>
      </c>
      <c r="F215" s="3">
        <v>7.52</v>
      </c>
      <c r="G215">
        <f>Tablo3[[#This Row],[Çağrı Süresi (dk)]]-Tablo3[[#This Row],[Yanıtlama Süresi (dk)]]</f>
        <v>0.26000000000000068</v>
      </c>
      <c r="H215" s="5" t="s">
        <v>46</v>
      </c>
    </row>
    <row r="216" spans="1:8" x14ac:dyDescent="0.3">
      <c r="A216" s="4" t="s">
        <v>96</v>
      </c>
      <c r="B216" s="5" t="s">
        <v>8</v>
      </c>
      <c r="C216" s="5" t="s">
        <v>15</v>
      </c>
      <c r="D216" s="5" t="s">
        <v>51</v>
      </c>
      <c r="E216" s="5">
        <v>4.74</v>
      </c>
      <c r="F216" s="5">
        <v>8.44</v>
      </c>
      <c r="G216">
        <f>Tablo3[[#This Row],[Çağrı Süresi (dk)]]-Tablo3[[#This Row],[Yanıtlama Süresi (dk)]]</f>
        <v>-3.6999999999999993</v>
      </c>
      <c r="H216" s="5" t="s">
        <v>45</v>
      </c>
    </row>
    <row r="217" spans="1:8" x14ac:dyDescent="0.3">
      <c r="A217" s="2" t="s">
        <v>96</v>
      </c>
      <c r="B217" s="3" t="s">
        <v>8</v>
      </c>
      <c r="C217" s="3" t="s">
        <v>14</v>
      </c>
      <c r="D217" s="3" t="s">
        <v>51</v>
      </c>
      <c r="E217" s="3">
        <v>9.1</v>
      </c>
      <c r="F217" s="3">
        <v>6.66</v>
      </c>
      <c r="G217">
        <f>Tablo3[[#This Row],[Çağrı Süresi (dk)]]-Tablo3[[#This Row],[Yanıtlama Süresi (dk)]]</f>
        <v>2.4399999999999995</v>
      </c>
      <c r="H217" s="5" t="s">
        <v>45</v>
      </c>
    </row>
    <row r="218" spans="1:8" x14ac:dyDescent="0.3">
      <c r="A218" s="4" t="s">
        <v>96</v>
      </c>
      <c r="B218" s="5" t="s">
        <v>9</v>
      </c>
      <c r="C218" s="5" t="s">
        <v>14</v>
      </c>
      <c r="D218" s="5" t="s">
        <v>62</v>
      </c>
      <c r="E218" s="5">
        <v>11.82</v>
      </c>
      <c r="F218" s="5">
        <v>9.25</v>
      </c>
      <c r="G218">
        <f>Tablo3[[#This Row],[Çağrı Süresi (dk)]]-Tablo3[[#This Row],[Yanıtlama Süresi (dk)]]</f>
        <v>2.5700000000000003</v>
      </c>
      <c r="H218" s="5" t="s">
        <v>46</v>
      </c>
    </row>
    <row r="219" spans="1:8" x14ac:dyDescent="0.3">
      <c r="A219" s="4" t="s">
        <v>114</v>
      </c>
      <c r="B219" s="5" t="s">
        <v>8</v>
      </c>
      <c r="C219" s="5" t="s">
        <v>14</v>
      </c>
      <c r="D219" s="5" t="s">
        <v>44</v>
      </c>
      <c r="E219" s="5">
        <v>5.25</v>
      </c>
      <c r="F219" s="5">
        <v>2.36</v>
      </c>
      <c r="G219">
        <f>Tablo3[[#This Row],[Çağrı Süresi (dk)]]-Tablo3[[#This Row],[Yanıtlama Süresi (dk)]]</f>
        <v>2.89</v>
      </c>
      <c r="H219" s="5" t="s">
        <v>46</v>
      </c>
    </row>
    <row r="220" spans="1:8" x14ac:dyDescent="0.3">
      <c r="A220" s="4" t="s">
        <v>114</v>
      </c>
      <c r="B220" s="5" t="s">
        <v>9</v>
      </c>
      <c r="C220" s="5" t="s">
        <v>14</v>
      </c>
      <c r="D220" s="5" t="s">
        <v>57</v>
      </c>
      <c r="E220" s="5">
        <v>3.06</v>
      </c>
      <c r="F220" s="5">
        <v>2.34</v>
      </c>
      <c r="G220">
        <f>Tablo3[[#This Row],[Çağrı Süresi (dk)]]-Tablo3[[#This Row],[Yanıtlama Süresi (dk)]]</f>
        <v>0.7200000000000002</v>
      </c>
      <c r="H220" s="5" t="s">
        <v>45</v>
      </c>
    </row>
    <row r="221" spans="1:8" x14ac:dyDescent="0.3">
      <c r="A221" s="2" t="s">
        <v>52</v>
      </c>
      <c r="B221" s="3" t="s">
        <v>6</v>
      </c>
      <c r="C221" s="3" t="s">
        <v>14</v>
      </c>
      <c r="D221" s="3" t="s">
        <v>57</v>
      </c>
      <c r="E221" s="3">
        <v>11.24</v>
      </c>
      <c r="F221" s="3">
        <v>4.2</v>
      </c>
      <c r="G221">
        <f>Tablo3[[#This Row],[Çağrı Süresi (dk)]]-Tablo3[[#This Row],[Yanıtlama Süresi (dk)]]</f>
        <v>7.04</v>
      </c>
      <c r="H221" s="5" t="s">
        <v>46</v>
      </c>
    </row>
    <row r="222" spans="1:8" x14ac:dyDescent="0.3">
      <c r="A222" s="2" t="s">
        <v>52</v>
      </c>
      <c r="B222" s="3" t="s">
        <v>6</v>
      </c>
      <c r="C222" s="3" t="s">
        <v>15</v>
      </c>
      <c r="D222" s="3" t="s">
        <v>62</v>
      </c>
      <c r="E222" s="3">
        <v>14.73</v>
      </c>
      <c r="F222" s="3">
        <v>3.54</v>
      </c>
      <c r="G222">
        <f>Tablo3[[#This Row],[Çağrı Süresi (dk)]]-Tablo3[[#This Row],[Yanıtlama Süresi (dk)]]</f>
        <v>11.190000000000001</v>
      </c>
      <c r="H222" s="5" t="s">
        <v>45</v>
      </c>
    </row>
    <row r="223" spans="1:8" x14ac:dyDescent="0.3">
      <c r="A223" s="4" t="s">
        <v>52</v>
      </c>
      <c r="B223" s="5" t="s">
        <v>7</v>
      </c>
      <c r="C223" s="5" t="s">
        <v>14</v>
      </c>
      <c r="D223" s="5" t="s">
        <v>51</v>
      </c>
      <c r="E223" s="5">
        <v>6.89</v>
      </c>
      <c r="F223" s="5">
        <v>5.52</v>
      </c>
      <c r="G223">
        <f>Tablo3[[#This Row],[Çağrı Süresi (dk)]]-Tablo3[[#This Row],[Yanıtlama Süresi (dk)]]</f>
        <v>1.37</v>
      </c>
      <c r="H223" s="5" t="s">
        <v>45</v>
      </c>
    </row>
    <row r="224" spans="1:8" x14ac:dyDescent="0.3">
      <c r="A224" s="4" t="s">
        <v>52</v>
      </c>
      <c r="B224" s="5" t="s">
        <v>8</v>
      </c>
      <c r="C224" s="5" t="s">
        <v>14</v>
      </c>
      <c r="D224" s="5" t="s">
        <v>51</v>
      </c>
      <c r="E224" s="5">
        <v>13.49</v>
      </c>
      <c r="F224" s="5">
        <v>5.32</v>
      </c>
      <c r="G224">
        <f>Tablo3[[#This Row],[Çağrı Süresi (dk)]]-Tablo3[[#This Row],[Yanıtlama Süresi (dk)]]</f>
        <v>8.17</v>
      </c>
      <c r="H224" s="5" t="s">
        <v>45</v>
      </c>
    </row>
    <row r="225" spans="1:8" x14ac:dyDescent="0.3">
      <c r="A225" s="4" t="s">
        <v>105</v>
      </c>
      <c r="B225" s="5" t="s">
        <v>5</v>
      </c>
      <c r="C225" s="5" t="s">
        <v>12</v>
      </c>
      <c r="D225" s="5" t="s">
        <v>51</v>
      </c>
      <c r="E225" s="5">
        <v>3.38</v>
      </c>
      <c r="F225" s="5">
        <v>7.47</v>
      </c>
      <c r="G225">
        <f>Tablo3[[#This Row],[Çağrı Süresi (dk)]]-Tablo3[[#This Row],[Yanıtlama Süresi (dk)]]</f>
        <v>-4.09</v>
      </c>
      <c r="H225" s="5" t="s">
        <v>46</v>
      </c>
    </row>
    <row r="226" spans="1:8" x14ac:dyDescent="0.3">
      <c r="A226" s="2" t="s">
        <v>105</v>
      </c>
      <c r="B226" s="3" t="s">
        <v>6</v>
      </c>
      <c r="C226" s="3" t="s">
        <v>15</v>
      </c>
      <c r="D226" s="3" t="s">
        <v>62</v>
      </c>
      <c r="E226" s="3">
        <v>8.23</v>
      </c>
      <c r="F226" s="3">
        <v>8.56</v>
      </c>
      <c r="G226">
        <f>Tablo3[[#This Row],[Çağrı Süresi (dk)]]-Tablo3[[#This Row],[Yanıtlama Süresi (dk)]]</f>
        <v>-0.33000000000000007</v>
      </c>
      <c r="H226" s="5" t="s">
        <v>46</v>
      </c>
    </row>
    <row r="227" spans="1:8" x14ac:dyDescent="0.3">
      <c r="A227" s="4" t="s">
        <v>130</v>
      </c>
      <c r="B227" s="5" t="s">
        <v>5</v>
      </c>
      <c r="C227" s="5" t="s">
        <v>14</v>
      </c>
      <c r="D227" s="5" t="s">
        <v>48</v>
      </c>
      <c r="E227" s="5">
        <v>12.58</v>
      </c>
      <c r="F227" s="5">
        <v>2.48</v>
      </c>
      <c r="G227">
        <f>Tablo3[[#This Row],[Çağrı Süresi (dk)]]-Tablo3[[#This Row],[Yanıtlama Süresi (dk)]]</f>
        <v>10.1</v>
      </c>
      <c r="H227" s="5" t="s">
        <v>45</v>
      </c>
    </row>
    <row r="228" spans="1:8" x14ac:dyDescent="0.3">
      <c r="A228" s="4" t="s">
        <v>74</v>
      </c>
      <c r="B228" s="5" t="s">
        <v>8</v>
      </c>
      <c r="C228" s="5" t="s">
        <v>12</v>
      </c>
      <c r="D228" s="5" t="s">
        <v>48</v>
      </c>
      <c r="E228" s="5">
        <v>10.72</v>
      </c>
      <c r="F228" s="5">
        <v>5.85</v>
      </c>
      <c r="G228">
        <f>Tablo3[[#This Row],[Çağrı Süresi (dk)]]-Tablo3[[#This Row],[Yanıtlama Süresi (dk)]]</f>
        <v>4.870000000000001</v>
      </c>
      <c r="H228" s="5" t="s">
        <v>45</v>
      </c>
    </row>
    <row r="229" spans="1:8" x14ac:dyDescent="0.3">
      <c r="A229" s="2" t="s">
        <v>98</v>
      </c>
      <c r="B229" s="3" t="s">
        <v>7</v>
      </c>
      <c r="C229" s="3" t="s">
        <v>12</v>
      </c>
      <c r="D229" s="3" t="s">
        <v>48</v>
      </c>
      <c r="E229" s="3">
        <v>5.73</v>
      </c>
      <c r="F229" s="3">
        <v>3.05</v>
      </c>
      <c r="G229">
        <f>Tablo3[[#This Row],[Çağrı Süresi (dk)]]-Tablo3[[#This Row],[Yanıtlama Süresi (dk)]]</f>
        <v>2.6800000000000006</v>
      </c>
      <c r="H229" s="5" t="s">
        <v>46</v>
      </c>
    </row>
    <row r="230" spans="1:8" x14ac:dyDescent="0.3">
      <c r="A230" s="2" t="s">
        <v>98</v>
      </c>
      <c r="B230" s="3" t="s">
        <v>9</v>
      </c>
      <c r="C230" s="3" t="s">
        <v>14</v>
      </c>
      <c r="D230" s="3" t="s">
        <v>51</v>
      </c>
      <c r="E230" s="3">
        <v>3.74</v>
      </c>
      <c r="F230" s="3">
        <v>7.63</v>
      </c>
      <c r="G230">
        <f>Tablo3[[#This Row],[Çağrı Süresi (dk)]]-Tablo3[[#This Row],[Yanıtlama Süresi (dk)]]</f>
        <v>-3.8899999999999997</v>
      </c>
      <c r="H230" s="5" t="s">
        <v>46</v>
      </c>
    </row>
    <row r="231" spans="1:8" x14ac:dyDescent="0.3">
      <c r="A231" s="4" t="s">
        <v>124</v>
      </c>
      <c r="B231" s="5" t="s">
        <v>8</v>
      </c>
      <c r="C231" s="5" t="s">
        <v>15</v>
      </c>
      <c r="D231" s="5" t="s">
        <v>57</v>
      </c>
      <c r="E231" s="5">
        <v>5.42</v>
      </c>
      <c r="F231" s="5">
        <v>5.6</v>
      </c>
      <c r="G231">
        <f>Tablo3[[#This Row],[Çağrı Süresi (dk)]]-Tablo3[[#This Row],[Yanıtlama Süresi (dk)]]</f>
        <v>-0.17999999999999972</v>
      </c>
      <c r="H231" s="5" t="s">
        <v>46</v>
      </c>
    </row>
    <row r="232" spans="1:8" x14ac:dyDescent="0.3">
      <c r="A232" s="4" t="s">
        <v>124</v>
      </c>
      <c r="B232" s="5" t="s">
        <v>9</v>
      </c>
      <c r="C232" s="5" t="s">
        <v>12</v>
      </c>
      <c r="D232" s="5" t="s">
        <v>44</v>
      </c>
      <c r="E232" s="5">
        <v>5.25</v>
      </c>
      <c r="F232" s="5">
        <v>3.15</v>
      </c>
      <c r="G232">
        <f>Tablo3[[#This Row],[Çağrı Süresi (dk)]]-Tablo3[[#This Row],[Yanıtlama Süresi (dk)]]</f>
        <v>2.1</v>
      </c>
      <c r="H232" s="5" t="s">
        <v>46</v>
      </c>
    </row>
    <row r="233" spans="1:8" x14ac:dyDescent="0.3">
      <c r="A233" s="2" t="s">
        <v>75</v>
      </c>
      <c r="B233" s="3" t="s">
        <v>7</v>
      </c>
      <c r="C233" s="3" t="s">
        <v>13</v>
      </c>
      <c r="D233" s="3" t="s">
        <v>48</v>
      </c>
      <c r="E233" s="3">
        <v>6.46</v>
      </c>
      <c r="F233" s="3">
        <v>7.59</v>
      </c>
      <c r="G233">
        <f>Tablo3[[#This Row],[Çağrı Süresi (dk)]]-Tablo3[[#This Row],[Yanıtlama Süresi (dk)]]</f>
        <v>-1.1299999999999999</v>
      </c>
      <c r="H233" s="5" t="s">
        <v>46</v>
      </c>
    </row>
    <row r="234" spans="1:8" x14ac:dyDescent="0.3">
      <c r="A234" s="2" t="s">
        <v>85</v>
      </c>
      <c r="B234" s="3" t="s">
        <v>7</v>
      </c>
      <c r="C234" s="3" t="s">
        <v>15</v>
      </c>
      <c r="D234" s="3" t="s">
        <v>62</v>
      </c>
      <c r="E234" s="3">
        <v>13.64</v>
      </c>
      <c r="F234" s="3">
        <v>9.7200000000000006</v>
      </c>
      <c r="G234">
        <f>Tablo3[[#This Row],[Çağrı Süresi (dk)]]-Tablo3[[#This Row],[Yanıtlama Süresi (dk)]]</f>
        <v>3.92</v>
      </c>
      <c r="H234" s="5" t="s">
        <v>46</v>
      </c>
    </row>
    <row r="235" spans="1:8" x14ac:dyDescent="0.3">
      <c r="A235" s="4" t="s">
        <v>85</v>
      </c>
      <c r="B235" s="5" t="s">
        <v>8</v>
      </c>
      <c r="C235" s="5" t="s">
        <v>15</v>
      </c>
      <c r="D235" s="5" t="s">
        <v>51</v>
      </c>
      <c r="E235" s="5">
        <v>7.55</v>
      </c>
      <c r="F235" s="5">
        <v>7.56</v>
      </c>
      <c r="G235">
        <f>Tablo3[[#This Row],[Çağrı Süresi (dk)]]-Tablo3[[#This Row],[Yanıtlama Süresi (dk)]]</f>
        <v>-9.9999999999997868E-3</v>
      </c>
      <c r="H235" s="5" t="s">
        <v>46</v>
      </c>
    </row>
    <row r="236" spans="1:8" x14ac:dyDescent="0.3">
      <c r="A236" s="2" t="s">
        <v>85</v>
      </c>
      <c r="B236" s="3" t="s">
        <v>8</v>
      </c>
      <c r="C236" s="3" t="s">
        <v>14</v>
      </c>
      <c r="D236" s="3" t="s">
        <v>48</v>
      </c>
      <c r="E236" s="3">
        <v>11.76</v>
      </c>
      <c r="F236" s="3">
        <v>8.48</v>
      </c>
      <c r="G236">
        <f>Tablo3[[#This Row],[Çağrı Süresi (dk)]]-Tablo3[[#This Row],[Yanıtlama Süresi (dk)]]</f>
        <v>3.2799999999999994</v>
      </c>
      <c r="H236" s="5" t="s">
        <v>45</v>
      </c>
    </row>
    <row r="237" spans="1:8" x14ac:dyDescent="0.3">
      <c r="A237" s="2" t="s">
        <v>85</v>
      </c>
      <c r="B237" s="3" t="s">
        <v>9</v>
      </c>
      <c r="C237" s="3" t="s">
        <v>15</v>
      </c>
      <c r="D237" s="3" t="s">
        <v>57</v>
      </c>
      <c r="E237" s="3">
        <v>14.67</v>
      </c>
      <c r="F237" s="3">
        <v>8.1300000000000008</v>
      </c>
      <c r="G237">
        <f>Tablo3[[#This Row],[Çağrı Süresi (dk)]]-Tablo3[[#This Row],[Yanıtlama Süresi (dk)]]</f>
        <v>6.5399999999999991</v>
      </c>
      <c r="H237" s="5" t="s">
        <v>46</v>
      </c>
    </row>
    <row r="238" spans="1:8" x14ac:dyDescent="0.3">
      <c r="A238" s="2" t="s">
        <v>85</v>
      </c>
      <c r="B238" s="3" t="s">
        <v>9</v>
      </c>
      <c r="C238" s="3" t="s">
        <v>12</v>
      </c>
      <c r="D238" s="3" t="s">
        <v>48</v>
      </c>
      <c r="E238" s="3">
        <v>11.49</v>
      </c>
      <c r="F238" s="3">
        <v>9.15</v>
      </c>
      <c r="G238">
        <f>Tablo3[[#This Row],[Çağrı Süresi (dk)]]-Tablo3[[#This Row],[Yanıtlama Süresi (dk)]]</f>
        <v>2.34</v>
      </c>
      <c r="H238" s="5" t="s">
        <v>45</v>
      </c>
    </row>
    <row r="239" spans="1:8" x14ac:dyDescent="0.3">
      <c r="A239" s="2" t="s">
        <v>126</v>
      </c>
      <c r="B239" s="3" t="s">
        <v>5</v>
      </c>
      <c r="C239" s="3" t="s">
        <v>13</v>
      </c>
      <c r="D239" s="3" t="s">
        <v>44</v>
      </c>
      <c r="E239" s="3">
        <v>4.18</v>
      </c>
      <c r="F239" s="3">
        <v>9.44</v>
      </c>
      <c r="G239">
        <f>Tablo3[[#This Row],[Çağrı Süresi (dk)]]-Tablo3[[#This Row],[Yanıtlama Süresi (dk)]]</f>
        <v>-5.26</v>
      </c>
      <c r="H239" s="5" t="s">
        <v>46</v>
      </c>
    </row>
    <row r="240" spans="1:8" x14ac:dyDescent="0.3">
      <c r="A240" s="2" t="s">
        <v>126</v>
      </c>
      <c r="B240" s="3" t="s">
        <v>8</v>
      </c>
      <c r="C240" s="3" t="s">
        <v>14</v>
      </c>
      <c r="D240" s="3" t="s">
        <v>48</v>
      </c>
      <c r="E240" s="3">
        <v>11.12</v>
      </c>
      <c r="F240" s="3">
        <v>5.81</v>
      </c>
      <c r="G240">
        <f>Tablo3[[#This Row],[Çağrı Süresi (dk)]]-Tablo3[[#This Row],[Yanıtlama Süresi (dk)]]</f>
        <v>5.31</v>
      </c>
      <c r="H240" s="5" t="s">
        <v>45</v>
      </c>
    </row>
    <row r="241" spans="1:8" x14ac:dyDescent="0.3">
      <c r="A241" s="2" t="s">
        <v>126</v>
      </c>
      <c r="B241" s="3" t="s">
        <v>9</v>
      </c>
      <c r="C241" s="3" t="s">
        <v>12</v>
      </c>
      <c r="D241" s="3" t="s">
        <v>51</v>
      </c>
      <c r="E241" s="3">
        <v>4.88</v>
      </c>
      <c r="F241" s="3">
        <v>5.84</v>
      </c>
      <c r="G241">
        <f>Tablo3[[#This Row],[Çağrı Süresi (dk)]]-Tablo3[[#This Row],[Yanıtlama Süresi (dk)]]</f>
        <v>-0.96</v>
      </c>
      <c r="H241" s="5" t="s">
        <v>45</v>
      </c>
    </row>
    <row r="242" spans="1:8" x14ac:dyDescent="0.3">
      <c r="A242" s="2" t="s">
        <v>64</v>
      </c>
      <c r="B242" s="3" t="s">
        <v>6</v>
      </c>
      <c r="C242" s="3" t="s">
        <v>15</v>
      </c>
      <c r="D242" s="3" t="s">
        <v>57</v>
      </c>
      <c r="E242" s="3">
        <v>9.3000000000000007</v>
      </c>
      <c r="F242" s="3">
        <v>7.67</v>
      </c>
      <c r="G242">
        <f>Tablo3[[#This Row],[Çağrı Süresi (dk)]]-Tablo3[[#This Row],[Yanıtlama Süresi (dk)]]</f>
        <v>1.6300000000000008</v>
      </c>
      <c r="H242" s="5" t="s">
        <v>46</v>
      </c>
    </row>
    <row r="243" spans="1:8" x14ac:dyDescent="0.3">
      <c r="A243" s="2" t="s">
        <v>64</v>
      </c>
      <c r="B243" s="3" t="s">
        <v>7</v>
      </c>
      <c r="C243" s="3" t="s">
        <v>12</v>
      </c>
      <c r="D243" s="3" t="s">
        <v>51</v>
      </c>
      <c r="E243" s="3">
        <v>4.79</v>
      </c>
      <c r="F243" s="3">
        <v>2.0699999999999998</v>
      </c>
      <c r="G243">
        <f>Tablo3[[#This Row],[Çağrı Süresi (dk)]]-Tablo3[[#This Row],[Yanıtlama Süresi (dk)]]</f>
        <v>2.72</v>
      </c>
      <c r="H243" s="5" t="s">
        <v>45</v>
      </c>
    </row>
    <row r="244" spans="1:8" x14ac:dyDescent="0.3">
      <c r="A244" s="2" t="s">
        <v>64</v>
      </c>
      <c r="B244" s="3" t="s">
        <v>9</v>
      </c>
      <c r="C244" s="3" t="s">
        <v>14</v>
      </c>
      <c r="D244" s="3" t="s">
        <v>62</v>
      </c>
      <c r="E244" s="3">
        <v>3.39</v>
      </c>
      <c r="F244" s="3">
        <v>0.52</v>
      </c>
      <c r="G244">
        <f>Tablo3[[#This Row],[Çağrı Süresi (dk)]]-Tablo3[[#This Row],[Yanıtlama Süresi (dk)]]</f>
        <v>2.87</v>
      </c>
      <c r="H244" s="5" t="s">
        <v>46</v>
      </c>
    </row>
    <row r="245" spans="1:8" x14ac:dyDescent="0.3">
      <c r="A245" s="2" t="s">
        <v>101</v>
      </c>
      <c r="B245" s="3" t="s">
        <v>8</v>
      </c>
      <c r="C245" s="3" t="s">
        <v>13</v>
      </c>
      <c r="D245" s="3" t="s">
        <v>44</v>
      </c>
      <c r="E245" s="3">
        <v>12.98</v>
      </c>
      <c r="F245" s="3">
        <v>2.5</v>
      </c>
      <c r="G245">
        <f>Tablo3[[#This Row],[Çağrı Süresi (dk)]]-Tablo3[[#This Row],[Yanıtlama Süresi (dk)]]</f>
        <v>10.48</v>
      </c>
      <c r="H245" s="5" t="s">
        <v>45</v>
      </c>
    </row>
    <row r="246" spans="1:8" x14ac:dyDescent="0.3">
      <c r="A246" s="4" t="s">
        <v>123</v>
      </c>
      <c r="B246" s="5" t="s">
        <v>5</v>
      </c>
      <c r="C246" s="5" t="s">
        <v>14</v>
      </c>
      <c r="D246" s="5" t="s">
        <v>57</v>
      </c>
      <c r="E246" s="5">
        <v>4.87</v>
      </c>
      <c r="F246" s="5">
        <v>7.81</v>
      </c>
      <c r="G246">
        <f>Tablo3[[#This Row],[Çağrı Süresi (dk)]]-Tablo3[[#This Row],[Yanıtlama Süresi (dk)]]</f>
        <v>-2.9399999999999995</v>
      </c>
      <c r="H246" s="5" t="s">
        <v>45</v>
      </c>
    </row>
    <row r="247" spans="1:8" x14ac:dyDescent="0.3">
      <c r="A247" s="2" t="s">
        <v>123</v>
      </c>
      <c r="B247" s="3" t="s">
        <v>6</v>
      </c>
      <c r="C247" s="3" t="s">
        <v>15</v>
      </c>
      <c r="D247" s="3" t="s">
        <v>51</v>
      </c>
      <c r="E247" s="3">
        <v>4.05</v>
      </c>
      <c r="F247" s="3">
        <v>6.1</v>
      </c>
      <c r="G247">
        <f>Tablo3[[#This Row],[Çağrı Süresi (dk)]]-Tablo3[[#This Row],[Yanıtlama Süresi (dk)]]</f>
        <v>-2.0499999999999998</v>
      </c>
      <c r="H247" s="5" t="s">
        <v>46</v>
      </c>
    </row>
    <row r="248" spans="1:8" x14ac:dyDescent="0.3">
      <c r="A248" s="2" t="s">
        <v>123</v>
      </c>
      <c r="B248" s="3" t="s">
        <v>9</v>
      </c>
      <c r="C248" s="3" t="s">
        <v>14</v>
      </c>
      <c r="D248" s="3" t="s">
        <v>44</v>
      </c>
      <c r="E248" s="3">
        <v>5.38</v>
      </c>
      <c r="F248" s="3">
        <v>7.94</v>
      </c>
      <c r="G248">
        <f>Tablo3[[#This Row],[Çağrı Süresi (dk)]]-Tablo3[[#This Row],[Yanıtlama Süresi (dk)]]</f>
        <v>-2.5600000000000005</v>
      </c>
      <c r="H248" s="5" t="s">
        <v>46</v>
      </c>
    </row>
    <row r="249" spans="1:8" x14ac:dyDescent="0.3">
      <c r="A249" s="4" t="s">
        <v>53</v>
      </c>
      <c r="B249" s="5" t="s">
        <v>7</v>
      </c>
      <c r="C249" s="5" t="s">
        <v>14</v>
      </c>
      <c r="D249" s="5" t="s">
        <v>57</v>
      </c>
      <c r="E249" s="5">
        <v>13.04</v>
      </c>
      <c r="F249" s="5">
        <v>3.73</v>
      </c>
      <c r="G249">
        <f>Tablo3[[#This Row],[Çağrı Süresi (dk)]]-Tablo3[[#This Row],[Yanıtlama Süresi (dk)]]</f>
        <v>9.3099999999999987</v>
      </c>
      <c r="H249" s="5" t="s">
        <v>45</v>
      </c>
    </row>
    <row r="250" spans="1:8" x14ac:dyDescent="0.3">
      <c r="A250" s="2" t="s">
        <v>53</v>
      </c>
      <c r="B250" s="3" t="s">
        <v>8</v>
      </c>
      <c r="C250" s="3" t="s">
        <v>14</v>
      </c>
      <c r="D250" s="3" t="s">
        <v>57</v>
      </c>
      <c r="E250" s="3">
        <v>3.94</v>
      </c>
      <c r="F250" s="3">
        <v>3.23</v>
      </c>
      <c r="G250">
        <f>Tablo3[[#This Row],[Çağrı Süresi (dk)]]-Tablo3[[#This Row],[Yanıtlama Süresi (dk)]]</f>
        <v>0.71</v>
      </c>
      <c r="H250" s="5" t="s">
        <v>46</v>
      </c>
    </row>
    <row r="251" spans="1:8" x14ac:dyDescent="0.3">
      <c r="A251" s="2" t="s">
        <v>53</v>
      </c>
      <c r="B251" s="3" t="s">
        <v>9</v>
      </c>
      <c r="C251" s="3" t="s">
        <v>15</v>
      </c>
      <c r="D251" s="3" t="s">
        <v>51</v>
      </c>
      <c r="E251" s="3">
        <v>5.44</v>
      </c>
      <c r="F251" s="3">
        <v>2.57</v>
      </c>
      <c r="G251">
        <f>Tablo3[[#This Row],[Çağrı Süresi (dk)]]-Tablo3[[#This Row],[Yanıtlama Süresi (dk)]]</f>
        <v>2.8700000000000006</v>
      </c>
      <c r="H251" s="10" t="s">
        <v>45</v>
      </c>
    </row>
  </sheetData>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2817-8546-4C59-A4CE-05393ED77629}">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498D-6859-44E2-9CD1-E481EB7669A3}">
  <dimension ref="A1:AB100"/>
  <sheetViews>
    <sheetView topLeftCell="T1" workbookViewId="0">
      <pane ySplit="1" topLeftCell="A23" activePane="bottomLeft" state="frozen"/>
      <selection pane="bottomLeft" activeCell="R36" sqref="R36:AB44"/>
    </sheetView>
  </sheetViews>
  <sheetFormatPr defaultRowHeight="14.4" x14ac:dyDescent="0.3"/>
  <cols>
    <col min="1" max="1" width="10.109375" bestFit="1" customWidth="1"/>
    <col min="2" max="2" width="15.6640625" bestFit="1" customWidth="1"/>
    <col min="3" max="3" width="11.6640625" bestFit="1" customWidth="1"/>
    <col min="4" max="4" width="11.33203125" bestFit="1" customWidth="1"/>
    <col min="5" max="5" width="13.6640625" bestFit="1" customWidth="1"/>
    <col min="6" max="6" width="19.33203125" bestFit="1" customWidth="1"/>
    <col min="7" max="7" width="23.44140625" bestFit="1" customWidth="1"/>
    <col min="8" max="8" width="21.33203125" bestFit="1" customWidth="1"/>
    <col min="9" max="9" width="18.33203125" bestFit="1" customWidth="1"/>
    <col min="10" max="10" width="28.88671875" bestFit="1" customWidth="1"/>
    <col min="11" max="11" width="18.6640625" bestFit="1" customWidth="1"/>
    <col min="12" max="12" width="14.6640625" bestFit="1" customWidth="1"/>
    <col min="13" max="13" width="15.44140625" bestFit="1" customWidth="1"/>
    <col min="14" max="14" width="20.5546875" bestFit="1" customWidth="1"/>
    <col min="15" max="15" width="17.5546875" bestFit="1" customWidth="1"/>
    <col min="16" max="16" width="15.6640625" bestFit="1" customWidth="1"/>
    <col min="17" max="17" width="24.33203125" bestFit="1" customWidth="1"/>
    <col min="18" max="18" width="15.33203125" bestFit="1" customWidth="1"/>
    <col min="19" max="19" width="21.5546875" bestFit="1" customWidth="1"/>
    <col min="20" max="20" width="9" bestFit="1" customWidth="1"/>
    <col min="21" max="21" width="21.5546875" bestFit="1" customWidth="1"/>
    <col min="22" max="22" width="9" bestFit="1" customWidth="1"/>
    <col min="23" max="23" width="21.5546875" bestFit="1" customWidth="1"/>
    <col min="24" max="24" width="9" bestFit="1" customWidth="1"/>
    <col min="25" max="25" width="21.5546875" bestFit="1" customWidth="1"/>
    <col min="26" max="26" width="9" bestFit="1" customWidth="1"/>
    <col min="27" max="27" width="28.6640625" bestFit="1" customWidth="1"/>
    <col min="28" max="28" width="16.33203125" bestFit="1" customWidth="1"/>
    <col min="29" max="29" width="6" bestFit="1" customWidth="1"/>
    <col min="30" max="30" width="5" bestFit="1" customWidth="1"/>
    <col min="31" max="31" width="6" bestFit="1" customWidth="1"/>
    <col min="32" max="33" width="5" bestFit="1" customWidth="1"/>
    <col min="34" max="34" width="6" bestFit="1" customWidth="1"/>
    <col min="35" max="35" width="5" bestFit="1" customWidth="1"/>
    <col min="36" max="36" width="6" bestFit="1" customWidth="1"/>
    <col min="37" max="37" width="5" bestFit="1" customWidth="1"/>
    <col min="38" max="38" width="6" bestFit="1" customWidth="1"/>
    <col min="39" max="39" width="5" bestFit="1" customWidth="1"/>
    <col min="40" max="41" width="6" bestFit="1" customWidth="1"/>
    <col min="42" max="44" width="5" bestFit="1" customWidth="1"/>
    <col min="45" max="45" width="6" bestFit="1" customWidth="1"/>
    <col min="46" max="54" width="5" bestFit="1" customWidth="1"/>
    <col min="55" max="55" width="6" bestFit="1" customWidth="1"/>
    <col min="56" max="56" width="5" bestFit="1" customWidth="1"/>
    <col min="57" max="57" width="6" bestFit="1" customWidth="1"/>
    <col min="58" max="62" width="5" bestFit="1" customWidth="1"/>
    <col min="63" max="63" width="6" bestFit="1" customWidth="1"/>
    <col min="64" max="66" width="5" bestFit="1" customWidth="1"/>
    <col min="67" max="67" width="6" bestFit="1" customWidth="1"/>
    <col min="68" max="73" width="5" bestFit="1" customWidth="1"/>
    <col min="74" max="74" width="4" bestFit="1" customWidth="1"/>
    <col min="75" max="77" width="5" bestFit="1" customWidth="1"/>
    <col min="78" max="79" width="6" bestFit="1" customWidth="1"/>
    <col min="80" max="82" width="5" bestFit="1" customWidth="1"/>
    <col min="83" max="83" width="6" bestFit="1" customWidth="1"/>
    <col min="84" max="85" width="5" bestFit="1" customWidth="1"/>
    <col min="86" max="86" width="6" bestFit="1" customWidth="1"/>
    <col min="87" max="87" width="5" bestFit="1" customWidth="1"/>
    <col min="88" max="88" width="6" bestFit="1" customWidth="1"/>
    <col min="89" max="89" width="5" bestFit="1" customWidth="1"/>
    <col min="90" max="92" width="6" bestFit="1" customWidth="1"/>
    <col min="93" max="96" width="5" bestFit="1" customWidth="1"/>
    <col min="97" max="97" width="6" bestFit="1" customWidth="1"/>
    <col min="98" max="99" width="5" bestFit="1" customWidth="1"/>
    <col min="100" max="100" width="6" bestFit="1" customWidth="1"/>
    <col min="101" max="101" width="5" bestFit="1" customWidth="1"/>
    <col min="102" max="102" width="6" bestFit="1" customWidth="1"/>
    <col min="103" max="103" width="5" bestFit="1" customWidth="1"/>
    <col min="104" max="105" width="6" bestFit="1" customWidth="1"/>
    <col min="106" max="106" width="5" bestFit="1" customWidth="1"/>
    <col min="107" max="108" width="6" bestFit="1" customWidth="1"/>
    <col min="109" max="109" width="5" bestFit="1" customWidth="1"/>
    <col min="110" max="110" width="6" bestFit="1" customWidth="1"/>
    <col min="111" max="111" width="12.44140625" bestFit="1" customWidth="1"/>
    <col min="112" max="116" width="6" bestFit="1" customWidth="1"/>
    <col min="117" max="117" width="12.44140625" bestFit="1" customWidth="1"/>
  </cols>
  <sheetData>
    <row r="1" spans="1:20" x14ac:dyDescent="0.3">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41</v>
      </c>
      <c r="P1" s="1" t="s">
        <v>42</v>
      </c>
      <c r="Q1" s="1" t="s">
        <v>132</v>
      </c>
    </row>
    <row r="2" spans="1:20" x14ac:dyDescent="0.3">
      <c r="A2" t="s">
        <v>78</v>
      </c>
      <c r="B2" t="s">
        <v>6</v>
      </c>
      <c r="C2" t="s">
        <v>15</v>
      </c>
      <c r="D2" t="s">
        <v>48</v>
      </c>
      <c r="E2">
        <v>48509</v>
      </c>
      <c r="F2">
        <v>5.1100000000000003</v>
      </c>
      <c r="G2">
        <v>9.48</v>
      </c>
      <c r="H2" t="s">
        <v>46</v>
      </c>
      <c r="I2" t="s">
        <v>45</v>
      </c>
      <c r="L2">
        <v>3</v>
      </c>
      <c r="M2">
        <v>85</v>
      </c>
      <c r="N2" t="s">
        <v>45</v>
      </c>
      <c r="O2" t="s">
        <v>45</v>
      </c>
      <c r="P2" t="s">
        <v>45</v>
      </c>
      <c r="Q2">
        <f>Tablo13[[#This Row],[Çağrı Süresi (dk)]]-Tablo13[[#This Row],[Yanıtlama Süresi (dk)]]</f>
        <v>-4.37</v>
      </c>
    </row>
    <row r="3" spans="1:20" x14ac:dyDescent="0.3">
      <c r="A3" t="s">
        <v>79</v>
      </c>
      <c r="B3" t="s">
        <v>9</v>
      </c>
      <c r="C3" t="s">
        <v>12</v>
      </c>
      <c r="D3" t="s">
        <v>57</v>
      </c>
      <c r="E3">
        <v>42375</v>
      </c>
      <c r="F3">
        <v>4.53</v>
      </c>
      <c r="G3">
        <v>3.35</v>
      </c>
      <c r="H3" t="s">
        <v>45</v>
      </c>
      <c r="I3" t="s">
        <v>46</v>
      </c>
      <c r="J3">
        <v>12.63</v>
      </c>
      <c r="K3" t="s">
        <v>59</v>
      </c>
      <c r="L3">
        <v>3</v>
      </c>
      <c r="M3">
        <v>91</v>
      </c>
      <c r="N3" t="s">
        <v>46</v>
      </c>
      <c r="O3" t="s">
        <v>46</v>
      </c>
      <c r="P3" t="s">
        <v>45</v>
      </c>
      <c r="Q3">
        <f>Tablo13[[#This Row],[Çağrı Süresi (dk)]]-Tablo13[[#This Row],[Yanıtlama Süresi (dk)]]</f>
        <v>1.1800000000000002</v>
      </c>
    </row>
    <row r="4" spans="1:20" x14ac:dyDescent="0.3">
      <c r="A4" t="s">
        <v>79</v>
      </c>
      <c r="B4" t="s">
        <v>5</v>
      </c>
      <c r="C4" t="s">
        <v>12</v>
      </c>
      <c r="D4" t="s">
        <v>48</v>
      </c>
      <c r="E4">
        <v>31899</v>
      </c>
      <c r="F4">
        <v>10.78</v>
      </c>
      <c r="G4">
        <v>3.67</v>
      </c>
      <c r="H4" t="s">
        <v>46</v>
      </c>
      <c r="I4" t="s">
        <v>46</v>
      </c>
      <c r="J4">
        <v>15.02</v>
      </c>
      <c r="K4" t="s">
        <v>59</v>
      </c>
      <c r="L4">
        <v>2</v>
      </c>
      <c r="M4">
        <v>81</v>
      </c>
      <c r="N4" t="s">
        <v>46</v>
      </c>
      <c r="O4" t="s">
        <v>45</v>
      </c>
      <c r="P4" t="s">
        <v>45</v>
      </c>
      <c r="Q4">
        <f>Tablo13[[#This Row],[Çağrı Süresi (dk)]]-Tablo13[[#This Row],[Yanıtlama Süresi (dk)]]</f>
        <v>7.1099999999999994</v>
      </c>
      <c r="R4" s="12" t="s">
        <v>18</v>
      </c>
      <c r="S4" t="s">
        <v>4</v>
      </c>
      <c r="T4" t="s">
        <v>3</v>
      </c>
    </row>
    <row r="5" spans="1:20" x14ac:dyDescent="0.3">
      <c r="A5" t="s">
        <v>79</v>
      </c>
      <c r="B5" t="s">
        <v>7</v>
      </c>
      <c r="C5" t="s">
        <v>15</v>
      </c>
      <c r="D5" t="s">
        <v>57</v>
      </c>
      <c r="E5">
        <v>82057</v>
      </c>
      <c r="F5">
        <v>10.25</v>
      </c>
      <c r="G5">
        <v>9.49</v>
      </c>
      <c r="H5" t="s">
        <v>46</v>
      </c>
      <c r="I5" t="s">
        <v>46</v>
      </c>
      <c r="J5">
        <v>45.17</v>
      </c>
      <c r="K5" t="s">
        <v>49</v>
      </c>
      <c r="L5">
        <v>5</v>
      </c>
      <c r="M5">
        <v>94</v>
      </c>
      <c r="N5" t="s">
        <v>46</v>
      </c>
      <c r="O5" t="s">
        <v>45</v>
      </c>
      <c r="P5" t="s">
        <v>46</v>
      </c>
      <c r="Q5">
        <f>Tablo13[[#This Row],[Çağrı Süresi (dk)]]-Tablo13[[#This Row],[Yanıtlama Süresi (dk)]]</f>
        <v>0.75999999999999979</v>
      </c>
      <c r="R5" s="13" t="s">
        <v>5</v>
      </c>
      <c r="S5">
        <v>169.2</v>
      </c>
      <c r="T5">
        <v>5.6940000000000008</v>
      </c>
    </row>
    <row r="6" spans="1:20" x14ac:dyDescent="0.3">
      <c r="A6" t="s">
        <v>81</v>
      </c>
      <c r="B6" t="s">
        <v>7</v>
      </c>
      <c r="C6" t="s">
        <v>14</v>
      </c>
      <c r="D6" t="s">
        <v>48</v>
      </c>
      <c r="E6">
        <v>56879</v>
      </c>
      <c r="F6">
        <v>3.48</v>
      </c>
      <c r="G6">
        <v>3.82</v>
      </c>
      <c r="H6" t="s">
        <v>45</v>
      </c>
      <c r="I6" t="s">
        <v>46</v>
      </c>
      <c r="J6">
        <v>15</v>
      </c>
      <c r="K6" t="s">
        <v>49</v>
      </c>
      <c r="L6">
        <v>5</v>
      </c>
      <c r="M6">
        <v>100</v>
      </c>
      <c r="N6" t="s">
        <v>46</v>
      </c>
      <c r="O6" t="s">
        <v>45</v>
      </c>
      <c r="P6" t="s">
        <v>45</v>
      </c>
      <c r="Q6">
        <f>Tablo13[[#This Row],[Çağrı Süresi (dk)]]-Tablo13[[#This Row],[Yanıtlama Süresi (dk)]]</f>
        <v>-0.33999999999999986</v>
      </c>
      <c r="R6" s="13" t="s">
        <v>6</v>
      </c>
      <c r="S6">
        <v>161.29</v>
      </c>
      <c r="T6">
        <v>6.9763157894736851</v>
      </c>
    </row>
    <row r="7" spans="1:20" x14ac:dyDescent="0.3">
      <c r="A7" t="s">
        <v>82</v>
      </c>
      <c r="B7" t="s">
        <v>7</v>
      </c>
      <c r="C7" t="s">
        <v>14</v>
      </c>
      <c r="D7" t="s">
        <v>51</v>
      </c>
      <c r="E7">
        <v>67377</v>
      </c>
      <c r="F7">
        <v>7.53</v>
      </c>
      <c r="G7">
        <v>8.5</v>
      </c>
      <c r="H7" t="s">
        <v>45</v>
      </c>
      <c r="I7" t="s">
        <v>45</v>
      </c>
      <c r="L7">
        <v>3</v>
      </c>
      <c r="M7">
        <v>91</v>
      </c>
      <c r="N7" t="s">
        <v>46</v>
      </c>
      <c r="O7" t="s">
        <v>46</v>
      </c>
      <c r="P7" t="s">
        <v>46</v>
      </c>
      <c r="Q7">
        <f>Tablo13[[#This Row],[Çağrı Süresi (dk)]]-Tablo13[[#This Row],[Yanıtlama Süresi (dk)]]</f>
        <v>-0.96999999999999975</v>
      </c>
      <c r="R7" s="13" t="s">
        <v>7</v>
      </c>
      <c r="S7">
        <v>110.86000000000003</v>
      </c>
      <c r="T7">
        <v>6.171333333333334</v>
      </c>
    </row>
    <row r="8" spans="1:20" x14ac:dyDescent="0.3">
      <c r="A8" t="s">
        <v>83</v>
      </c>
      <c r="B8" t="s">
        <v>6</v>
      </c>
      <c r="C8" t="s">
        <v>14</v>
      </c>
      <c r="D8" t="s">
        <v>57</v>
      </c>
      <c r="E8">
        <v>31454</v>
      </c>
      <c r="F8">
        <v>5.04</v>
      </c>
      <c r="G8">
        <v>6.99</v>
      </c>
      <c r="H8" t="s">
        <v>45</v>
      </c>
      <c r="I8" t="s">
        <v>45</v>
      </c>
      <c r="L8">
        <v>1</v>
      </c>
      <c r="M8">
        <v>89</v>
      </c>
      <c r="N8" t="s">
        <v>45</v>
      </c>
      <c r="O8" t="s">
        <v>45</v>
      </c>
      <c r="P8" t="s">
        <v>45</v>
      </c>
      <c r="Q8">
        <f>Tablo13[[#This Row],[Çağrı Süresi (dk)]]-Tablo13[[#This Row],[Yanıtlama Süresi (dk)]]</f>
        <v>-1.9500000000000002</v>
      </c>
      <c r="R8" s="13" t="s">
        <v>8</v>
      </c>
      <c r="S8">
        <v>205.98999999999998</v>
      </c>
      <c r="T8">
        <v>6.5252173913043467</v>
      </c>
    </row>
    <row r="9" spans="1:20" x14ac:dyDescent="0.3">
      <c r="A9" t="s">
        <v>43</v>
      </c>
      <c r="B9" t="s">
        <v>5</v>
      </c>
      <c r="C9" t="s">
        <v>13</v>
      </c>
      <c r="D9" t="s">
        <v>44</v>
      </c>
      <c r="E9">
        <v>97865</v>
      </c>
      <c r="F9">
        <v>6.43</v>
      </c>
      <c r="G9">
        <v>9.1300000000000008</v>
      </c>
      <c r="H9" t="s">
        <v>45</v>
      </c>
      <c r="I9" t="s">
        <v>45</v>
      </c>
      <c r="L9">
        <v>5</v>
      </c>
      <c r="M9">
        <v>91</v>
      </c>
      <c r="N9" t="s">
        <v>45</v>
      </c>
      <c r="O9" t="s">
        <v>46</v>
      </c>
      <c r="P9" t="s">
        <v>46</v>
      </c>
      <c r="Q9">
        <f>Tablo13[[#This Row],[Çağrı Süresi (dk)]]-Tablo13[[#This Row],[Yanıtlama Süresi (dk)]]</f>
        <v>-2.7000000000000011</v>
      </c>
      <c r="R9" s="13" t="s">
        <v>9</v>
      </c>
      <c r="S9">
        <v>168.20999999999998</v>
      </c>
      <c r="T9">
        <v>7.1638095238095234</v>
      </c>
    </row>
    <row r="10" spans="1:20" x14ac:dyDescent="0.3">
      <c r="A10" t="s">
        <v>84</v>
      </c>
      <c r="B10" t="s">
        <v>7</v>
      </c>
      <c r="C10" t="s">
        <v>14</v>
      </c>
      <c r="D10" t="s">
        <v>51</v>
      </c>
      <c r="E10">
        <v>27242</v>
      </c>
      <c r="F10">
        <v>3.16</v>
      </c>
      <c r="G10">
        <v>7.55</v>
      </c>
      <c r="H10" t="s">
        <v>45</v>
      </c>
      <c r="I10" t="s">
        <v>45</v>
      </c>
      <c r="L10">
        <v>2</v>
      </c>
      <c r="M10">
        <v>83</v>
      </c>
      <c r="N10" t="s">
        <v>45</v>
      </c>
      <c r="O10" t="s">
        <v>45</v>
      </c>
      <c r="P10" t="s">
        <v>46</v>
      </c>
      <c r="Q10">
        <f>Tablo13[[#This Row],[Çağrı Süresi (dk)]]-Tablo13[[#This Row],[Yanıtlama Süresi (dk)]]</f>
        <v>-4.3899999999999997</v>
      </c>
      <c r="R10" s="13" t="s">
        <v>11</v>
      </c>
      <c r="S10">
        <v>815.54999999999984</v>
      </c>
      <c r="T10">
        <v>6.5257142857142876</v>
      </c>
    </row>
    <row r="11" spans="1:20" x14ac:dyDescent="0.3">
      <c r="A11" t="s">
        <v>43</v>
      </c>
      <c r="B11" t="s">
        <v>8</v>
      </c>
      <c r="C11" t="s">
        <v>14</v>
      </c>
      <c r="D11" t="s">
        <v>62</v>
      </c>
      <c r="E11">
        <v>49251</v>
      </c>
      <c r="F11">
        <v>12.47</v>
      </c>
      <c r="G11">
        <v>2.4</v>
      </c>
      <c r="H11" t="s">
        <v>45</v>
      </c>
      <c r="I11" t="s">
        <v>46</v>
      </c>
      <c r="J11">
        <v>20.87</v>
      </c>
      <c r="K11" t="s">
        <v>59</v>
      </c>
      <c r="L11">
        <v>2</v>
      </c>
      <c r="M11">
        <v>96</v>
      </c>
      <c r="N11" t="s">
        <v>45</v>
      </c>
      <c r="O11" t="s">
        <v>45</v>
      </c>
      <c r="P11" t="s">
        <v>45</v>
      </c>
      <c r="Q11">
        <f>Tablo13[[#This Row],[Çağrı Süresi (dk)]]-Tablo13[[#This Row],[Yanıtlama Süresi (dk)]]</f>
        <v>10.07</v>
      </c>
    </row>
    <row r="12" spans="1:20" x14ac:dyDescent="0.3">
      <c r="A12" t="s">
        <v>85</v>
      </c>
      <c r="B12" t="s">
        <v>7</v>
      </c>
      <c r="C12" t="s">
        <v>15</v>
      </c>
      <c r="D12" t="s">
        <v>62</v>
      </c>
      <c r="E12">
        <v>61579</v>
      </c>
      <c r="F12">
        <v>13.64</v>
      </c>
      <c r="G12">
        <v>9.7200000000000006</v>
      </c>
      <c r="H12" t="s">
        <v>46</v>
      </c>
      <c r="I12" t="s">
        <v>46</v>
      </c>
      <c r="J12">
        <v>47.96</v>
      </c>
      <c r="K12" t="s">
        <v>49</v>
      </c>
      <c r="L12">
        <v>2</v>
      </c>
      <c r="M12">
        <v>85</v>
      </c>
      <c r="N12" t="s">
        <v>45</v>
      </c>
      <c r="O12" t="s">
        <v>45</v>
      </c>
      <c r="P12" t="s">
        <v>45</v>
      </c>
      <c r="Q12">
        <f>Tablo13[[#This Row],[Çağrı Süresi (dk)]]-Tablo13[[#This Row],[Yanıtlama Süresi (dk)]]</f>
        <v>3.92</v>
      </c>
    </row>
    <row r="13" spans="1:20" x14ac:dyDescent="0.3">
      <c r="A13" t="s">
        <v>78</v>
      </c>
      <c r="B13" t="s">
        <v>9</v>
      </c>
      <c r="C13" t="s">
        <v>15</v>
      </c>
      <c r="D13" t="s">
        <v>62</v>
      </c>
      <c r="E13">
        <v>44601</v>
      </c>
      <c r="F13">
        <v>6.59</v>
      </c>
      <c r="G13">
        <v>8.56</v>
      </c>
      <c r="H13" t="s">
        <v>45</v>
      </c>
      <c r="I13" t="s">
        <v>45</v>
      </c>
      <c r="L13">
        <v>3</v>
      </c>
      <c r="M13">
        <v>80</v>
      </c>
      <c r="N13" t="s">
        <v>46</v>
      </c>
      <c r="O13" t="s">
        <v>46</v>
      </c>
      <c r="P13" t="s">
        <v>45</v>
      </c>
      <c r="Q13">
        <f>Tablo13[[#This Row],[Çağrı Süresi (dk)]]-Tablo13[[#This Row],[Yanıtlama Süresi (dk)]]</f>
        <v>-1.9700000000000006</v>
      </c>
    </row>
    <row r="14" spans="1:20" x14ac:dyDescent="0.3">
      <c r="A14" t="s">
        <v>76</v>
      </c>
      <c r="B14" t="s">
        <v>5</v>
      </c>
      <c r="C14" t="s">
        <v>13</v>
      </c>
      <c r="D14" t="s">
        <v>48</v>
      </c>
      <c r="E14">
        <v>20787</v>
      </c>
      <c r="F14">
        <v>3.15</v>
      </c>
      <c r="G14">
        <v>6.99</v>
      </c>
      <c r="H14" t="s">
        <v>45</v>
      </c>
      <c r="I14" t="s">
        <v>46</v>
      </c>
      <c r="J14">
        <v>41.01</v>
      </c>
      <c r="K14" t="s">
        <v>59</v>
      </c>
      <c r="L14">
        <v>1</v>
      </c>
      <c r="M14">
        <v>85</v>
      </c>
      <c r="N14" t="s">
        <v>45</v>
      </c>
      <c r="O14" t="s">
        <v>45</v>
      </c>
      <c r="P14" t="s">
        <v>46</v>
      </c>
      <c r="Q14">
        <f>Tablo13[[#This Row],[Çağrı Süresi (dk)]]-Tablo13[[#This Row],[Yanıtlama Süresi (dk)]]</f>
        <v>-3.8400000000000003</v>
      </c>
      <c r="R14" s="12" t="s">
        <v>18</v>
      </c>
      <c r="S14" t="s">
        <v>2</v>
      </c>
    </row>
    <row r="15" spans="1:20" x14ac:dyDescent="0.3">
      <c r="A15" t="s">
        <v>86</v>
      </c>
      <c r="B15" t="s">
        <v>9</v>
      </c>
      <c r="C15" t="s">
        <v>15</v>
      </c>
      <c r="D15" t="s">
        <v>62</v>
      </c>
      <c r="E15">
        <v>26742</v>
      </c>
      <c r="F15">
        <v>8.0399999999999991</v>
      </c>
      <c r="G15">
        <v>7.42</v>
      </c>
      <c r="H15" t="s">
        <v>45</v>
      </c>
      <c r="I15" t="s">
        <v>46</v>
      </c>
      <c r="J15">
        <v>6.59</v>
      </c>
      <c r="K15" t="s">
        <v>49</v>
      </c>
      <c r="L15">
        <v>4</v>
      </c>
      <c r="M15">
        <v>78</v>
      </c>
      <c r="N15" t="s">
        <v>45</v>
      </c>
      <c r="O15" t="s">
        <v>46</v>
      </c>
      <c r="P15" t="s">
        <v>45</v>
      </c>
      <c r="Q15">
        <f>Tablo13[[#This Row],[Çağrı Süresi (dk)]]-Tablo13[[#This Row],[Yanıtlama Süresi (dk)]]</f>
        <v>0.61999999999999922</v>
      </c>
      <c r="R15" s="13" t="s">
        <v>12</v>
      </c>
      <c r="S15">
        <v>21</v>
      </c>
    </row>
    <row r="16" spans="1:20" x14ac:dyDescent="0.3">
      <c r="A16" t="s">
        <v>86</v>
      </c>
      <c r="B16" t="s">
        <v>9</v>
      </c>
      <c r="C16" t="s">
        <v>15</v>
      </c>
      <c r="D16" t="s">
        <v>62</v>
      </c>
      <c r="E16">
        <v>77987</v>
      </c>
      <c r="F16">
        <v>10.01</v>
      </c>
      <c r="G16">
        <v>9.15</v>
      </c>
      <c r="H16" t="s">
        <v>45</v>
      </c>
      <c r="I16" t="s">
        <v>46</v>
      </c>
      <c r="J16">
        <v>15.77</v>
      </c>
      <c r="K16" t="s">
        <v>59</v>
      </c>
      <c r="L16">
        <v>3</v>
      </c>
      <c r="M16">
        <v>79</v>
      </c>
      <c r="N16" t="s">
        <v>46</v>
      </c>
      <c r="O16" t="s">
        <v>46</v>
      </c>
      <c r="P16" t="s">
        <v>45</v>
      </c>
      <c r="Q16">
        <f>Tablo13[[#This Row],[Çağrı Süresi (dk)]]-Tablo13[[#This Row],[Yanıtlama Süresi (dk)]]</f>
        <v>0.85999999999999943</v>
      </c>
      <c r="R16" s="13" t="s">
        <v>13</v>
      </c>
      <c r="S16">
        <v>18</v>
      </c>
    </row>
    <row r="17" spans="1:19" x14ac:dyDescent="0.3">
      <c r="A17" t="s">
        <v>87</v>
      </c>
      <c r="B17" t="s">
        <v>6</v>
      </c>
      <c r="C17" t="s">
        <v>14</v>
      </c>
      <c r="D17" t="s">
        <v>44</v>
      </c>
      <c r="E17">
        <v>41583</v>
      </c>
      <c r="F17">
        <v>10.69</v>
      </c>
      <c r="G17">
        <v>4.55</v>
      </c>
      <c r="H17" t="s">
        <v>46</v>
      </c>
      <c r="I17" t="s">
        <v>46</v>
      </c>
      <c r="J17">
        <v>14.99</v>
      </c>
      <c r="K17" t="s">
        <v>49</v>
      </c>
      <c r="L17">
        <v>4</v>
      </c>
      <c r="M17">
        <v>99</v>
      </c>
      <c r="N17" t="s">
        <v>46</v>
      </c>
      <c r="O17" t="s">
        <v>46</v>
      </c>
      <c r="P17" t="s">
        <v>45</v>
      </c>
      <c r="Q17">
        <f>Tablo13[[#This Row],[Çağrı Süresi (dk)]]-Tablo13[[#This Row],[Yanıtlama Süresi (dk)]]</f>
        <v>6.14</v>
      </c>
      <c r="R17" s="13" t="s">
        <v>14</v>
      </c>
      <c r="S17">
        <v>31</v>
      </c>
    </row>
    <row r="18" spans="1:19" x14ac:dyDescent="0.3">
      <c r="A18" t="s">
        <v>85</v>
      </c>
      <c r="B18" t="s">
        <v>9</v>
      </c>
      <c r="C18" t="s">
        <v>15</v>
      </c>
      <c r="D18" t="s">
        <v>57</v>
      </c>
      <c r="E18">
        <v>20957</v>
      </c>
      <c r="F18">
        <v>14.67</v>
      </c>
      <c r="G18">
        <v>8.1300000000000008</v>
      </c>
      <c r="H18" t="s">
        <v>45</v>
      </c>
      <c r="I18" t="s">
        <v>45</v>
      </c>
      <c r="L18">
        <v>1</v>
      </c>
      <c r="M18">
        <v>96</v>
      </c>
      <c r="N18" t="s">
        <v>45</v>
      </c>
      <c r="O18" t="s">
        <v>45</v>
      </c>
      <c r="P18" t="s">
        <v>46</v>
      </c>
      <c r="Q18">
        <f>Tablo13[[#This Row],[Çağrı Süresi (dk)]]-Tablo13[[#This Row],[Yanıtlama Süresi (dk)]]</f>
        <v>6.5399999999999991</v>
      </c>
      <c r="R18" s="13" t="s">
        <v>15</v>
      </c>
      <c r="S18">
        <v>28</v>
      </c>
    </row>
    <row r="19" spans="1:19" x14ac:dyDescent="0.3">
      <c r="A19" t="s">
        <v>88</v>
      </c>
      <c r="B19" t="s">
        <v>9</v>
      </c>
      <c r="C19" t="s">
        <v>12</v>
      </c>
      <c r="D19" t="s">
        <v>44</v>
      </c>
      <c r="E19">
        <v>63890</v>
      </c>
      <c r="F19">
        <v>13.58</v>
      </c>
      <c r="G19">
        <v>3.51</v>
      </c>
      <c r="H19" t="s">
        <v>45</v>
      </c>
      <c r="I19" t="s">
        <v>46</v>
      </c>
      <c r="J19">
        <v>47.56</v>
      </c>
      <c r="K19" t="s">
        <v>49</v>
      </c>
      <c r="L19">
        <v>3</v>
      </c>
      <c r="M19">
        <v>96</v>
      </c>
      <c r="N19" t="s">
        <v>45</v>
      </c>
      <c r="O19" t="s">
        <v>46</v>
      </c>
      <c r="P19" t="s">
        <v>45</v>
      </c>
      <c r="Q19">
        <f>Tablo13[[#This Row],[Çağrı Süresi (dk)]]-Tablo13[[#This Row],[Yanıtlama Süresi (dk)]]</f>
        <v>10.07</v>
      </c>
      <c r="R19" s="13" t="s">
        <v>11</v>
      </c>
      <c r="S19">
        <v>98</v>
      </c>
    </row>
    <row r="20" spans="1:19" x14ac:dyDescent="0.3">
      <c r="A20" t="s">
        <v>78</v>
      </c>
      <c r="B20" t="s">
        <v>6</v>
      </c>
      <c r="C20" t="s">
        <v>15</v>
      </c>
      <c r="D20" t="s">
        <v>44</v>
      </c>
      <c r="E20">
        <v>65437</v>
      </c>
      <c r="F20">
        <v>10.84</v>
      </c>
      <c r="G20">
        <v>9.68</v>
      </c>
      <c r="H20" t="s">
        <v>45</v>
      </c>
      <c r="I20" t="s">
        <v>45</v>
      </c>
      <c r="L20">
        <v>4</v>
      </c>
      <c r="M20">
        <v>72</v>
      </c>
      <c r="N20" t="s">
        <v>46</v>
      </c>
      <c r="O20" t="s">
        <v>46</v>
      </c>
      <c r="P20" t="s">
        <v>45</v>
      </c>
      <c r="Q20">
        <f>Tablo13[[#This Row],[Çağrı Süresi (dk)]]-Tablo13[[#This Row],[Yanıtlama Süresi (dk)]]</f>
        <v>1.1600000000000001</v>
      </c>
    </row>
    <row r="21" spans="1:19" x14ac:dyDescent="0.3">
      <c r="A21" t="s">
        <v>89</v>
      </c>
      <c r="B21" t="s">
        <v>9</v>
      </c>
      <c r="C21" t="s">
        <v>12</v>
      </c>
      <c r="D21" t="s">
        <v>51</v>
      </c>
      <c r="E21">
        <v>50954</v>
      </c>
      <c r="F21">
        <v>8.73</v>
      </c>
      <c r="G21">
        <v>6.05</v>
      </c>
      <c r="H21" t="s">
        <v>46</v>
      </c>
      <c r="I21" t="s">
        <v>45</v>
      </c>
      <c r="L21">
        <v>2</v>
      </c>
      <c r="M21">
        <v>100</v>
      </c>
      <c r="N21" t="s">
        <v>46</v>
      </c>
      <c r="O21" t="s">
        <v>46</v>
      </c>
      <c r="P21" t="s">
        <v>45</v>
      </c>
      <c r="Q21">
        <f>Tablo13[[#This Row],[Çağrı Süresi (dk)]]-Tablo13[[#This Row],[Yanıtlama Süresi (dk)]]</f>
        <v>2.6800000000000006</v>
      </c>
    </row>
    <row r="22" spans="1:19" x14ac:dyDescent="0.3">
      <c r="A22" t="s">
        <v>43</v>
      </c>
      <c r="B22" t="s">
        <v>5</v>
      </c>
      <c r="C22" t="s">
        <v>14</v>
      </c>
      <c r="D22" t="s">
        <v>62</v>
      </c>
      <c r="E22">
        <v>14526</v>
      </c>
      <c r="F22">
        <v>9.85</v>
      </c>
      <c r="G22">
        <v>3.46</v>
      </c>
      <c r="H22" t="s">
        <v>46</v>
      </c>
      <c r="I22" t="s">
        <v>45</v>
      </c>
      <c r="L22">
        <v>2</v>
      </c>
      <c r="M22">
        <v>81</v>
      </c>
      <c r="N22" t="s">
        <v>46</v>
      </c>
      <c r="O22" t="s">
        <v>45</v>
      </c>
      <c r="P22" t="s">
        <v>45</v>
      </c>
      <c r="Q22">
        <f>Tablo13[[#This Row],[Çağrı Süresi (dk)]]-Tablo13[[#This Row],[Yanıtlama Süresi (dk)]]</f>
        <v>6.39</v>
      </c>
    </row>
    <row r="23" spans="1:19" x14ac:dyDescent="0.3">
      <c r="A23" t="s">
        <v>91</v>
      </c>
      <c r="B23" t="s">
        <v>9</v>
      </c>
      <c r="C23" t="s">
        <v>15</v>
      </c>
      <c r="D23" t="s">
        <v>51</v>
      </c>
      <c r="E23">
        <v>37620</v>
      </c>
      <c r="F23">
        <v>4.46</v>
      </c>
      <c r="G23">
        <v>8.2100000000000009</v>
      </c>
      <c r="H23" t="s">
        <v>46</v>
      </c>
      <c r="I23" t="s">
        <v>45</v>
      </c>
      <c r="L23">
        <v>5</v>
      </c>
      <c r="M23">
        <v>93</v>
      </c>
      <c r="N23" t="s">
        <v>45</v>
      </c>
      <c r="O23" t="s">
        <v>45</v>
      </c>
      <c r="P23" t="s">
        <v>46</v>
      </c>
      <c r="Q23">
        <f>Tablo13[[#This Row],[Çağrı Süresi (dk)]]-Tablo13[[#This Row],[Yanıtlama Süresi (dk)]]</f>
        <v>-3.7500000000000009</v>
      </c>
    </row>
    <row r="24" spans="1:19" x14ac:dyDescent="0.3">
      <c r="A24" t="s">
        <v>88</v>
      </c>
      <c r="B24" t="s">
        <v>9</v>
      </c>
      <c r="C24" t="s">
        <v>15</v>
      </c>
      <c r="D24" t="s">
        <v>51</v>
      </c>
      <c r="E24">
        <v>37834</v>
      </c>
      <c r="F24">
        <v>5.33</v>
      </c>
      <c r="G24">
        <v>5.27</v>
      </c>
      <c r="H24" t="s">
        <v>45</v>
      </c>
      <c r="I24" t="s">
        <v>46</v>
      </c>
      <c r="J24">
        <v>40.08</v>
      </c>
      <c r="K24" t="s">
        <v>59</v>
      </c>
      <c r="L24">
        <v>3</v>
      </c>
      <c r="M24">
        <v>98</v>
      </c>
      <c r="N24" t="s">
        <v>45</v>
      </c>
      <c r="O24" t="s">
        <v>46</v>
      </c>
      <c r="P24" t="s">
        <v>46</v>
      </c>
      <c r="Q24">
        <f>Tablo13[[#This Row],[Çağrı Süresi (dk)]]-Tablo13[[#This Row],[Yanıtlama Süresi (dk)]]</f>
        <v>6.0000000000000497E-2</v>
      </c>
    </row>
    <row r="25" spans="1:19" x14ac:dyDescent="0.3">
      <c r="A25" t="s">
        <v>89</v>
      </c>
      <c r="B25" t="s">
        <v>6</v>
      </c>
      <c r="C25" t="s">
        <v>13</v>
      </c>
      <c r="D25" t="s">
        <v>62</v>
      </c>
      <c r="E25">
        <v>39309</v>
      </c>
      <c r="F25">
        <v>14.54</v>
      </c>
      <c r="G25">
        <v>7.75</v>
      </c>
      <c r="H25" t="s">
        <v>46</v>
      </c>
      <c r="I25" t="s">
        <v>45</v>
      </c>
      <c r="L25">
        <v>2</v>
      </c>
      <c r="M25">
        <v>83</v>
      </c>
      <c r="N25" t="s">
        <v>45</v>
      </c>
      <c r="O25" t="s">
        <v>46</v>
      </c>
      <c r="P25" t="s">
        <v>46</v>
      </c>
      <c r="Q25">
        <f>Tablo13[[#This Row],[Çağrı Süresi (dk)]]-Tablo13[[#This Row],[Yanıtlama Süresi (dk)]]</f>
        <v>6.7899999999999991</v>
      </c>
    </row>
    <row r="26" spans="1:19" x14ac:dyDescent="0.3">
      <c r="A26" t="s">
        <v>92</v>
      </c>
      <c r="B26" t="s">
        <v>6</v>
      </c>
      <c r="C26" t="s">
        <v>12</v>
      </c>
      <c r="D26" t="s">
        <v>62</v>
      </c>
      <c r="E26">
        <v>49817</v>
      </c>
      <c r="F26">
        <v>3.35</v>
      </c>
      <c r="G26">
        <v>6.94</v>
      </c>
      <c r="H26" t="s">
        <v>46</v>
      </c>
      <c r="I26" t="s">
        <v>45</v>
      </c>
      <c r="L26">
        <v>1</v>
      </c>
      <c r="M26">
        <v>92</v>
      </c>
      <c r="N26" t="s">
        <v>46</v>
      </c>
      <c r="O26" t="s">
        <v>46</v>
      </c>
      <c r="P26" t="s">
        <v>46</v>
      </c>
      <c r="Q26">
        <f>Tablo13[[#This Row],[Çağrı Süresi (dk)]]-Tablo13[[#This Row],[Yanıtlama Süresi (dk)]]</f>
        <v>-3.5900000000000003</v>
      </c>
    </row>
    <row r="27" spans="1:19" x14ac:dyDescent="0.3">
      <c r="A27" t="s">
        <v>93</v>
      </c>
      <c r="B27" t="s">
        <v>8</v>
      </c>
      <c r="C27" t="s">
        <v>14</v>
      </c>
      <c r="D27" t="s">
        <v>51</v>
      </c>
      <c r="E27">
        <v>76541</v>
      </c>
      <c r="F27">
        <v>8.2899999999999991</v>
      </c>
      <c r="G27">
        <v>5.44</v>
      </c>
      <c r="H27" t="s">
        <v>45</v>
      </c>
      <c r="I27" t="s">
        <v>46</v>
      </c>
      <c r="J27">
        <v>35.53</v>
      </c>
      <c r="K27" t="s">
        <v>49</v>
      </c>
      <c r="L27">
        <v>5</v>
      </c>
      <c r="M27">
        <v>94</v>
      </c>
      <c r="N27" t="s">
        <v>45</v>
      </c>
      <c r="O27" t="s">
        <v>45</v>
      </c>
      <c r="P27" t="s">
        <v>45</v>
      </c>
      <c r="Q27">
        <f>Tablo13[[#This Row],[Çağrı Süresi (dk)]]-Tablo13[[#This Row],[Yanıtlama Süresi (dk)]]</f>
        <v>2.8499999999999988</v>
      </c>
    </row>
    <row r="28" spans="1:19" x14ac:dyDescent="0.3">
      <c r="A28" t="s">
        <v>89</v>
      </c>
      <c r="B28" t="s">
        <v>5</v>
      </c>
      <c r="C28" t="s">
        <v>13</v>
      </c>
      <c r="D28" t="s">
        <v>62</v>
      </c>
      <c r="E28">
        <v>25674</v>
      </c>
      <c r="F28">
        <v>12.39</v>
      </c>
      <c r="G28">
        <v>3.99</v>
      </c>
      <c r="H28" t="s">
        <v>46</v>
      </c>
      <c r="I28" t="s">
        <v>45</v>
      </c>
      <c r="L28">
        <v>2</v>
      </c>
      <c r="M28">
        <v>92</v>
      </c>
      <c r="N28" t="s">
        <v>46</v>
      </c>
      <c r="O28" t="s">
        <v>46</v>
      </c>
      <c r="P28" t="s">
        <v>45</v>
      </c>
      <c r="Q28">
        <f>Tablo13[[#This Row],[Çağrı Süresi (dk)]]-Tablo13[[#This Row],[Yanıtlama Süresi (dk)]]</f>
        <v>8.4</v>
      </c>
    </row>
    <row r="29" spans="1:19" x14ac:dyDescent="0.3">
      <c r="A29" t="s">
        <v>94</v>
      </c>
      <c r="B29" t="s">
        <v>8</v>
      </c>
      <c r="C29" t="s">
        <v>13</v>
      </c>
      <c r="D29" t="s">
        <v>51</v>
      </c>
      <c r="E29">
        <v>23772</v>
      </c>
      <c r="F29">
        <v>8.6300000000000008</v>
      </c>
      <c r="G29">
        <v>7.46</v>
      </c>
      <c r="H29" t="s">
        <v>46</v>
      </c>
      <c r="I29" t="s">
        <v>46</v>
      </c>
      <c r="J29">
        <v>30.21</v>
      </c>
      <c r="K29" t="s">
        <v>59</v>
      </c>
      <c r="L29">
        <v>5</v>
      </c>
      <c r="M29">
        <v>85</v>
      </c>
      <c r="N29" t="s">
        <v>45</v>
      </c>
      <c r="O29" t="s">
        <v>45</v>
      </c>
      <c r="P29" t="s">
        <v>46</v>
      </c>
      <c r="Q29">
        <f>Tablo13[[#This Row],[Çağrı Süresi (dk)]]-Tablo13[[#This Row],[Yanıtlama Süresi (dk)]]</f>
        <v>1.1700000000000008</v>
      </c>
    </row>
    <row r="30" spans="1:19" x14ac:dyDescent="0.3">
      <c r="A30" t="s">
        <v>92</v>
      </c>
      <c r="B30" t="s">
        <v>8</v>
      </c>
      <c r="C30" t="s">
        <v>14</v>
      </c>
      <c r="D30" t="s">
        <v>62</v>
      </c>
      <c r="E30">
        <v>97300</v>
      </c>
      <c r="F30">
        <v>10.199999999999999</v>
      </c>
      <c r="G30">
        <v>6.88</v>
      </c>
      <c r="H30" t="s">
        <v>46</v>
      </c>
      <c r="I30" t="s">
        <v>45</v>
      </c>
      <c r="L30">
        <v>3</v>
      </c>
      <c r="M30">
        <v>94</v>
      </c>
      <c r="N30" t="s">
        <v>45</v>
      </c>
      <c r="O30" t="s">
        <v>46</v>
      </c>
      <c r="P30" t="s">
        <v>46</v>
      </c>
      <c r="Q30">
        <f>Tablo13[[#This Row],[Çağrı Süresi (dk)]]-Tablo13[[#This Row],[Yanıtlama Süresi (dk)]]</f>
        <v>3.3199999999999994</v>
      </c>
    </row>
    <row r="31" spans="1:19" x14ac:dyDescent="0.3">
      <c r="A31" t="s">
        <v>95</v>
      </c>
      <c r="B31" t="s">
        <v>6</v>
      </c>
      <c r="C31" t="s">
        <v>14</v>
      </c>
      <c r="D31" t="s">
        <v>62</v>
      </c>
      <c r="E31">
        <v>97355</v>
      </c>
      <c r="F31">
        <v>12.18</v>
      </c>
      <c r="G31">
        <v>8.31</v>
      </c>
      <c r="H31" t="s">
        <v>46</v>
      </c>
      <c r="I31" t="s">
        <v>46</v>
      </c>
      <c r="J31">
        <v>6.76</v>
      </c>
      <c r="K31" t="s">
        <v>49</v>
      </c>
      <c r="L31">
        <v>3</v>
      </c>
      <c r="M31">
        <v>94</v>
      </c>
      <c r="N31" t="s">
        <v>46</v>
      </c>
      <c r="O31" t="s">
        <v>45</v>
      </c>
      <c r="P31" t="s">
        <v>45</v>
      </c>
      <c r="Q31">
        <f>Tablo13[[#This Row],[Çağrı Süresi (dk)]]-Tablo13[[#This Row],[Yanıtlama Süresi (dk)]]</f>
        <v>3.8699999999999992</v>
      </c>
    </row>
    <row r="32" spans="1:19" x14ac:dyDescent="0.3">
      <c r="A32" t="s">
        <v>95</v>
      </c>
      <c r="B32" t="s">
        <v>9</v>
      </c>
      <c r="C32" t="s">
        <v>15</v>
      </c>
      <c r="D32" t="s">
        <v>62</v>
      </c>
      <c r="E32">
        <v>26227</v>
      </c>
      <c r="F32">
        <v>6.16</v>
      </c>
      <c r="G32">
        <v>9.1999999999999993</v>
      </c>
      <c r="H32" t="s">
        <v>45</v>
      </c>
      <c r="I32" t="s">
        <v>45</v>
      </c>
      <c r="L32">
        <v>2</v>
      </c>
      <c r="M32">
        <v>94</v>
      </c>
      <c r="N32" t="s">
        <v>46</v>
      </c>
      <c r="O32" t="s">
        <v>45</v>
      </c>
      <c r="P32" t="s">
        <v>45</v>
      </c>
      <c r="Q32">
        <f>Tablo13[[#This Row],[Çağrı Süresi (dk)]]-Tablo13[[#This Row],[Yanıtlama Süresi (dk)]]</f>
        <v>-3.0399999999999991</v>
      </c>
    </row>
    <row r="33" spans="1:28" x14ac:dyDescent="0.3">
      <c r="A33" t="s">
        <v>90</v>
      </c>
      <c r="B33" t="s">
        <v>6</v>
      </c>
      <c r="C33" t="s">
        <v>15</v>
      </c>
      <c r="D33" t="s">
        <v>57</v>
      </c>
      <c r="E33">
        <v>33507</v>
      </c>
      <c r="F33">
        <v>9.18</v>
      </c>
      <c r="G33">
        <v>3.8</v>
      </c>
      <c r="H33" t="s">
        <v>46</v>
      </c>
      <c r="I33" t="s">
        <v>45</v>
      </c>
      <c r="L33">
        <v>3</v>
      </c>
      <c r="M33">
        <v>89</v>
      </c>
      <c r="N33" t="s">
        <v>45</v>
      </c>
      <c r="O33" t="s">
        <v>46</v>
      </c>
      <c r="P33" t="s">
        <v>46</v>
      </c>
      <c r="Q33">
        <f>Tablo13[[#This Row],[Çağrı Süresi (dk)]]-Tablo13[[#This Row],[Yanıtlama Süresi (dk)]]</f>
        <v>5.38</v>
      </c>
    </row>
    <row r="34" spans="1:28" x14ac:dyDescent="0.3">
      <c r="A34" t="s">
        <v>82</v>
      </c>
      <c r="B34" t="s">
        <v>7</v>
      </c>
      <c r="C34" t="s">
        <v>12</v>
      </c>
      <c r="D34" t="s">
        <v>48</v>
      </c>
      <c r="E34">
        <v>95756</v>
      </c>
      <c r="F34">
        <v>3.19</v>
      </c>
      <c r="G34">
        <v>8.24</v>
      </c>
      <c r="H34" t="s">
        <v>45</v>
      </c>
      <c r="I34" t="s">
        <v>45</v>
      </c>
      <c r="L34">
        <v>4</v>
      </c>
      <c r="M34">
        <v>75</v>
      </c>
      <c r="N34" t="s">
        <v>45</v>
      </c>
      <c r="O34" t="s">
        <v>45</v>
      </c>
      <c r="P34" t="s">
        <v>45</v>
      </c>
      <c r="Q34">
        <f>Tablo13[[#This Row],[Çağrı Süresi (dk)]]-Tablo13[[#This Row],[Yanıtlama Süresi (dk)]]</f>
        <v>-5.0500000000000007</v>
      </c>
    </row>
    <row r="35" spans="1:28" x14ac:dyDescent="0.3">
      <c r="A35" t="s">
        <v>96</v>
      </c>
      <c r="B35" t="s">
        <v>8</v>
      </c>
      <c r="C35" t="s">
        <v>15</v>
      </c>
      <c r="D35" t="s">
        <v>51</v>
      </c>
      <c r="E35">
        <v>12799</v>
      </c>
      <c r="F35">
        <v>4.74</v>
      </c>
      <c r="G35">
        <v>8.44</v>
      </c>
      <c r="H35" t="s">
        <v>45</v>
      </c>
      <c r="I35" t="s">
        <v>46</v>
      </c>
      <c r="J35">
        <v>23.99</v>
      </c>
      <c r="K35" t="s">
        <v>49</v>
      </c>
      <c r="L35">
        <v>2</v>
      </c>
      <c r="M35">
        <v>71</v>
      </c>
      <c r="N35" t="s">
        <v>46</v>
      </c>
      <c r="O35" t="s">
        <v>45</v>
      </c>
      <c r="P35" t="s">
        <v>45</v>
      </c>
      <c r="Q35">
        <f>Tablo13[[#This Row],[Çağrı Süresi (dk)]]-Tablo13[[#This Row],[Yanıtlama Süresi (dk)]]</f>
        <v>-3.6999999999999993</v>
      </c>
    </row>
    <row r="36" spans="1:28" x14ac:dyDescent="0.3">
      <c r="A36" t="s">
        <v>97</v>
      </c>
      <c r="B36" t="s">
        <v>6</v>
      </c>
      <c r="C36" t="s">
        <v>15</v>
      </c>
      <c r="D36" t="s">
        <v>57</v>
      </c>
      <c r="E36">
        <v>93629</v>
      </c>
      <c r="F36">
        <v>5.74</v>
      </c>
      <c r="G36">
        <v>8.6199999999999992</v>
      </c>
      <c r="H36" t="s">
        <v>45</v>
      </c>
      <c r="I36" t="s">
        <v>45</v>
      </c>
      <c r="L36">
        <v>5</v>
      </c>
      <c r="M36">
        <v>86</v>
      </c>
      <c r="N36" t="s">
        <v>46</v>
      </c>
      <c r="O36" t="s">
        <v>46</v>
      </c>
      <c r="P36" t="s">
        <v>45</v>
      </c>
      <c r="Q36">
        <f>Tablo13[[#This Row],[Çağrı Süresi (dk)]]-Tablo13[[#This Row],[Yanıtlama Süresi (dk)]]</f>
        <v>-2.879999999999999</v>
      </c>
      <c r="S36" s="12" t="s">
        <v>134</v>
      </c>
    </row>
    <row r="37" spans="1:28" x14ac:dyDescent="0.3">
      <c r="A37" t="s">
        <v>82</v>
      </c>
      <c r="B37" t="s">
        <v>8</v>
      </c>
      <c r="C37" t="s">
        <v>12</v>
      </c>
      <c r="D37" t="s">
        <v>44</v>
      </c>
      <c r="E37">
        <v>62475</v>
      </c>
      <c r="F37">
        <v>14.57</v>
      </c>
      <c r="G37">
        <v>3.4</v>
      </c>
      <c r="H37" t="s">
        <v>46</v>
      </c>
      <c r="I37" t="s">
        <v>46</v>
      </c>
      <c r="J37">
        <v>11.44</v>
      </c>
      <c r="K37" t="s">
        <v>49</v>
      </c>
      <c r="L37">
        <v>4</v>
      </c>
      <c r="M37">
        <v>85</v>
      </c>
      <c r="N37" t="s">
        <v>46</v>
      </c>
      <c r="O37" t="s">
        <v>46</v>
      </c>
      <c r="P37" t="s">
        <v>45</v>
      </c>
      <c r="Q37">
        <f>Tablo13[[#This Row],[Çağrı Süresi (dk)]]-Tablo13[[#This Row],[Yanıtlama Süresi (dk)]]</f>
        <v>11.17</v>
      </c>
      <c r="S37" t="s">
        <v>12</v>
      </c>
      <c r="U37" t="s">
        <v>13</v>
      </c>
      <c r="W37" t="s">
        <v>14</v>
      </c>
      <c r="Y37" t="s">
        <v>15</v>
      </c>
      <c r="AA37" t="s">
        <v>16</v>
      </c>
      <c r="AB37" t="s">
        <v>17</v>
      </c>
    </row>
    <row r="38" spans="1:28" x14ac:dyDescent="0.3">
      <c r="A38" t="s">
        <v>98</v>
      </c>
      <c r="B38" t="s">
        <v>7</v>
      </c>
      <c r="C38" t="s">
        <v>12</v>
      </c>
      <c r="D38" t="s">
        <v>48</v>
      </c>
      <c r="E38">
        <v>64012</v>
      </c>
      <c r="F38">
        <v>5.73</v>
      </c>
      <c r="G38">
        <v>3.05</v>
      </c>
      <c r="H38" t="s">
        <v>46</v>
      </c>
      <c r="I38" t="s">
        <v>46</v>
      </c>
      <c r="J38">
        <v>9.66</v>
      </c>
      <c r="K38" t="s">
        <v>59</v>
      </c>
      <c r="L38">
        <v>1</v>
      </c>
      <c r="M38">
        <v>92</v>
      </c>
      <c r="N38" t="s">
        <v>46</v>
      </c>
      <c r="O38" t="s">
        <v>45</v>
      </c>
      <c r="P38" t="s">
        <v>45</v>
      </c>
      <c r="Q38">
        <f>Tablo13[[#This Row],[Çağrı Süresi (dk)]]-Tablo13[[#This Row],[Yanıtlama Süresi (dk)]]</f>
        <v>2.6800000000000006</v>
      </c>
      <c r="R38" s="12" t="s">
        <v>18</v>
      </c>
      <c r="S38" t="s">
        <v>4</v>
      </c>
      <c r="T38" t="s">
        <v>19</v>
      </c>
      <c r="U38" t="s">
        <v>4</v>
      </c>
      <c r="V38" t="s">
        <v>19</v>
      </c>
      <c r="W38" t="s">
        <v>4</v>
      </c>
      <c r="X38" t="s">
        <v>19</v>
      </c>
      <c r="Y38" t="s">
        <v>4</v>
      </c>
      <c r="Z38" t="s">
        <v>19</v>
      </c>
    </row>
    <row r="39" spans="1:28" x14ac:dyDescent="0.3">
      <c r="A39" t="s">
        <v>87</v>
      </c>
      <c r="B39" t="s">
        <v>7</v>
      </c>
      <c r="C39" t="s">
        <v>13</v>
      </c>
      <c r="D39" t="s">
        <v>51</v>
      </c>
      <c r="E39">
        <v>52335</v>
      </c>
      <c r="F39">
        <v>4.0999999999999996</v>
      </c>
      <c r="G39">
        <v>4.66</v>
      </c>
      <c r="H39" t="s">
        <v>46</v>
      </c>
      <c r="I39" t="s">
        <v>45</v>
      </c>
      <c r="L39">
        <v>1</v>
      </c>
      <c r="M39">
        <v>90</v>
      </c>
      <c r="N39" t="s">
        <v>46</v>
      </c>
      <c r="O39" t="s">
        <v>45</v>
      </c>
      <c r="P39" t="s">
        <v>45</v>
      </c>
      <c r="Q39">
        <f>Tablo13[[#This Row],[Çağrı Süresi (dk)]]-Tablo13[[#This Row],[Yanıtlama Süresi (dk)]]</f>
        <v>-0.5600000000000005</v>
      </c>
      <c r="R39" s="13" t="s">
        <v>5</v>
      </c>
      <c r="S39">
        <v>22.11</v>
      </c>
      <c r="T39">
        <v>4</v>
      </c>
      <c r="U39">
        <v>45.19</v>
      </c>
      <c r="V39">
        <v>6</v>
      </c>
      <c r="W39">
        <v>61.21</v>
      </c>
      <c r="X39">
        <v>6</v>
      </c>
      <c r="Y39">
        <v>40.69</v>
      </c>
      <c r="Z39">
        <v>4</v>
      </c>
      <c r="AA39">
        <v>169.2</v>
      </c>
      <c r="AB39">
        <v>20</v>
      </c>
    </row>
    <row r="40" spans="1:28" x14ac:dyDescent="0.3">
      <c r="A40" t="s">
        <v>76</v>
      </c>
      <c r="B40" t="s">
        <v>6</v>
      </c>
      <c r="C40" t="s">
        <v>15</v>
      </c>
      <c r="D40" t="s">
        <v>51</v>
      </c>
      <c r="E40">
        <v>66458</v>
      </c>
      <c r="F40">
        <v>8.66</v>
      </c>
      <c r="G40">
        <v>2.83</v>
      </c>
      <c r="H40" t="s">
        <v>46</v>
      </c>
      <c r="I40" t="s">
        <v>46</v>
      </c>
      <c r="J40">
        <v>20.67</v>
      </c>
      <c r="K40" t="s">
        <v>59</v>
      </c>
      <c r="L40">
        <v>4</v>
      </c>
      <c r="M40">
        <v>95</v>
      </c>
      <c r="N40" t="s">
        <v>45</v>
      </c>
      <c r="O40" t="s">
        <v>46</v>
      </c>
      <c r="P40" t="s">
        <v>46</v>
      </c>
      <c r="Q40">
        <f>Tablo13[[#This Row],[Çağrı Süresi (dk)]]-Tablo13[[#This Row],[Yanıtlama Süresi (dk)]]</f>
        <v>5.83</v>
      </c>
      <c r="R40" s="13" t="s">
        <v>6</v>
      </c>
      <c r="S40">
        <v>30.540000000000003</v>
      </c>
      <c r="T40">
        <v>4</v>
      </c>
      <c r="U40">
        <v>14.54</v>
      </c>
      <c r="V40">
        <v>1</v>
      </c>
      <c r="W40">
        <v>40.19</v>
      </c>
      <c r="X40">
        <v>5</v>
      </c>
      <c r="Y40">
        <v>76.02000000000001</v>
      </c>
      <c r="Z40">
        <v>9</v>
      </c>
      <c r="AA40">
        <v>161.28999999999994</v>
      </c>
      <c r="AB40">
        <v>19</v>
      </c>
    </row>
    <row r="41" spans="1:28" x14ac:dyDescent="0.3">
      <c r="A41" t="s">
        <v>92</v>
      </c>
      <c r="B41" t="s">
        <v>5</v>
      </c>
      <c r="C41" t="s">
        <v>14</v>
      </c>
      <c r="D41" t="s">
        <v>44</v>
      </c>
      <c r="E41">
        <v>23547</v>
      </c>
      <c r="F41">
        <v>8.56</v>
      </c>
      <c r="G41">
        <v>5.12</v>
      </c>
      <c r="H41" t="s">
        <v>45</v>
      </c>
      <c r="I41" t="s">
        <v>45</v>
      </c>
      <c r="L41">
        <v>4</v>
      </c>
      <c r="M41">
        <v>78</v>
      </c>
      <c r="N41" t="s">
        <v>46</v>
      </c>
      <c r="O41" t="s">
        <v>45</v>
      </c>
      <c r="P41" t="s">
        <v>46</v>
      </c>
      <c r="Q41">
        <f>Tablo13[[#This Row],[Çağrı Süresi (dk)]]-Tablo13[[#This Row],[Yanıtlama Süresi (dk)]]</f>
        <v>3.4400000000000004</v>
      </c>
      <c r="R41" s="13" t="s">
        <v>7</v>
      </c>
      <c r="S41">
        <v>18.579999999999998</v>
      </c>
      <c r="T41">
        <v>3</v>
      </c>
      <c r="U41">
        <v>12.47</v>
      </c>
      <c r="V41">
        <v>3</v>
      </c>
      <c r="W41">
        <v>31.98</v>
      </c>
      <c r="X41">
        <v>5</v>
      </c>
      <c r="Y41">
        <v>47.83</v>
      </c>
      <c r="Z41">
        <v>4</v>
      </c>
      <c r="AA41">
        <v>110.86</v>
      </c>
      <c r="AB41">
        <v>15</v>
      </c>
    </row>
    <row r="42" spans="1:28" x14ac:dyDescent="0.3">
      <c r="A42" t="s">
        <v>81</v>
      </c>
      <c r="B42" t="s">
        <v>8</v>
      </c>
      <c r="C42" t="s">
        <v>13</v>
      </c>
      <c r="D42" t="s">
        <v>51</v>
      </c>
      <c r="E42">
        <v>38503</v>
      </c>
      <c r="F42">
        <v>14</v>
      </c>
      <c r="G42">
        <v>4.51</v>
      </c>
      <c r="H42" t="s">
        <v>45</v>
      </c>
      <c r="I42" t="s">
        <v>46</v>
      </c>
      <c r="J42">
        <v>43.14</v>
      </c>
      <c r="K42" t="s">
        <v>49</v>
      </c>
      <c r="L42">
        <v>3</v>
      </c>
      <c r="M42">
        <v>93</v>
      </c>
      <c r="N42" t="s">
        <v>46</v>
      </c>
      <c r="O42" t="s">
        <v>46</v>
      </c>
      <c r="P42" t="s">
        <v>46</v>
      </c>
      <c r="Q42">
        <f>Tablo13[[#This Row],[Çağrı Süresi (dk)]]-Tablo13[[#This Row],[Yanıtlama Süresi (dk)]]</f>
        <v>9.49</v>
      </c>
      <c r="R42" s="13" t="s">
        <v>8</v>
      </c>
      <c r="S42">
        <v>36.01</v>
      </c>
      <c r="T42">
        <v>4</v>
      </c>
      <c r="U42">
        <v>56.06</v>
      </c>
      <c r="V42">
        <v>7</v>
      </c>
      <c r="W42">
        <v>87.3</v>
      </c>
      <c r="X42">
        <v>8</v>
      </c>
      <c r="Y42">
        <v>26.62</v>
      </c>
      <c r="Z42">
        <v>4</v>
      </c>
      <c r="AA42">
        <v>205.99000000000004</v>
      </c>
      <c r="AB42">
        <v>23</v>
      </c>
    </row>
    <row r="43" spans="1:28" x14ac:dyDescent="0.3">
      <c r="A43" t="s">
        <v>90</v>
      </c>
      <c r="B43" t="s">
        <v>7</v>
      </c>
      <c r="C43" t="s">
        <v>13</v>
      </c>
      <c r="D43" t="s">
        <v>44</v>
      </c>
      <c r="E43">
        <v>23886</v>
      </c>
      <c r="F43">
        <v>5.0599999999999996</v>
      </c>
      <c r="G43">
        <v>2.13</v>
      </c>
      <c r="H43" t="s">
        <v>46</v>
      </c>
      <c r="I43" t="s">
        <v>45</v>
      </c>
      <c r="L43">
        <v>3</v>
      </c>
      <c r="M43">
        <v>76</v>
      </c>
      <c r="N43" t="s">
        <v>46</v>
      </c>
      <c r="O43" t="s">
        <v>45</v>
      </c>
      <c r="P43" t="s">
        <v>45</v>
      </c>
      <c r="Q43">
        <f>Tablo13[[#This Row],[Çağrı Süresi (dk)]]-Tablo13[[#This Row],[Yanıtlama Süresi (dk)]]</f>
        <v>2.9299999999999997</v>
      </c>
      <c r="R43" s="13" t="s">
        <v>9</v>
      </c>
      <c r="S43">
        <v>53.580000000000005</v>
      </c>
      <c r="T43">
        <v>6</v>
      </c>
      <c r="U43">
        <v>3.01</v>
      </c>
      <c r="V43">
        <v>1</v>
      </c>
      <c r="W43">
        <v>56.36</v>
      </c>
      <c r="X43">
        <v>7</v>
      </c>
      <c r="Y43">
        <v>55.260000000000005</v>
      </c>
      <c r="Z43">
        <v>7</v>
      </c>
      <c r="AA43">
        <v>168.20999999999998</v>
      </c>
      <c r="AB43">
        <v>21</v>
      </c>
    </row>
    <row r="44" spans="1:28" x14ac:dyDescent="0.3">
      <c r="A44" t="s">
        <v>43</v>
      </c>
      <c r="B44" t="s">
        <v>5</v>
      </c>
      <c r="C44" t="s">
        <v>15</v>
      </c>
      <c r="D44" t="s">
        <v>48</v>
      </c>
      <c r="E44">
        <v>87897</v>
      </c>
      <c r="F44">
        <v>10.43</v>
      </c>
      <c r="G44">
        <v>3.22</v>
      </c>
      <c r="H44" t="s">
        <v>45</v>
      </c>
      <c r="I44" t="s">
        <v>46</v>
      </c>
      <c r="J44">
        <v>20.8</v>
      </c>
      <c r="K44" t="s">
        <v>59</v>
      </c>
      <c r="L44">
        <v>3</v>
      </c>
      <c r="M44">
        <v>72</v>
      </c>
      <c r="N44" t="s">
        <v>46</v>
      </c>
      <c r="O44" t="s">
        <v>45</v>
      </c>
      <c r="P44" t="s">
        <v>45</v>
      </c>
      <c r="Q44">
        <f>Tablo13[[#This Row],[Çağrı Süresi (dk)]]-Tablo13[[#This Row],[Yanıtlama Süresi (dk)]]</f>
        <v>7.2099999999999991</v>
      </c>
      <c r="R44" s="13" t="s">
        <v>11</v>
      </c>
      <c r="S44">
        <v>160.82000000000002</v>
      </c>
      <c r="T44">
        <v>21</v>
      </c>
      <c r="U44">
        <v>131.27000000000001</v>
      </c>
      <c r="V44">
        <v>18</v>
      </c>
      <c r="W44">
        <v>277.04000000000002</v>
      </c>
      <c r="X44">
        <v>31</v>
      </c>
      <c r="Y44">
        <v>246.42000000000002</v>
      </c>
      <c r="Z44">
        <v>28</v>
      </c>
      <c r="AA44">
        <v>815.55</v>
      </c>
      <c r="AB44">
        <v>98</v>
      </c>
    </row>
    <row r="45" spans="1:28" x14ac:dyDescent="0.3">
      <c r="A45" t="s">
        <v>91</v>
      </c>
      <c r="B45" t="s">
        <v>7</v>
      </c>
      <c r="C45" t="s">
        <v>12</v>
      </c>
      <c r="D45" t="s">
        <v>44</v>
      </c>
      <c r="E45">
        <v>86303</v>
      </c>
      <c r="F45">
        <v>9.66</v>
      </c>
      <c r="G45">
        <v>5.08</v>
      </c>
      <c r="H45" t="s">
        <v>46</v>
      </c>
      <c r="I45" t="s">
        <v>45</v>
      </c>
      <c r="L45">
        <v>5</v>
      </c>
      <c r="M45">
        <v>86</v>
      </c>
      <c r="N45" t="s">
        <v>46</v>
      </c>
      <c r="O45" t="s">
        <v>45</v>
      </c>
      <c r="P45" t="s">
        <v>46</v>
      </c>
      <c r="Q45">
        <f>Tablo13[[#This Row],[Çağrı Süresi (dk)]]-Tablo13[[#This Row],[Yanıtlama Süresi (dk)]]</f>
        <v>4.58</v>
      </c>
    </row>
    <row r="46" spans="1:28" x14ac:dyDescent="0.3">
      <c r="A46" t="s">
        <v>93</v>
      </c>
      <c r="B46" t="s">
        <v>8</v>
      </c>
      <c r="C46" t="s">
        <v>15</v>
      </c>
      <c r="D46" t="s">
        <v>62</v>
      </c>
      <c r="E46">
        <v>72053</v>
      </c>
      <c r="F46">
        <v>3.56</v>
      </c>
      <c r="G46">
        <v>9.76</v>
      </c>
      <c r="H46" t="s">
        <v>45</v>
      </c>
      <c r="I46" t="s">
        <v>45</v>
      </c>
      <c r="L46">
        <v>3</v>
      </c>
      <c r="M46">
        <v>99</v>
      </c>
      <c r="N46" t="s">
        <v>46</v>
      </c>
      <c r="O46" t="s">
        <v>45</v>
      </c>
      <c r="P46" t="s">
        <v>45</v>
      </c>
      <c r="Q46">
        <f>Tablo13[[#This Row],[Çağrı Süresi (dk)]]-Tablo13[[#This Row],[Yanıtlama Süresi (dk)]]</f>
        <v>-6.1999999999999993</v>
      </c>
    </row>
    <row r="47" spans="1:28" x14ac:dyDescent="0.3">
      <c r="A47" t="s">
        <v>79</v>
      </c>
      <c r="B47" t="s">
        <v>8</v>
      </c>
      <c r="C47" t="s">
        <v>12</v>
      </c>
      <c r="D47" t="s">
        <v>57</v>
      </c>
      <c r="E47">
        <v>93286</v>
      </c>
      <c r="F47">
        <v>11.19</v>
      </c>
      <c r="G47">
        <v>9.17</v>
      </c>
      <c r="H47" t="s">
        <v>46</v>
      </c>
      <c r="I47" t="s">
        <v>46</v>
      </c>
      <c r="J47">
        <v>8.4600000000000009</v>
      </c>
      <c r="K47" t="s">
        <v>59</v>
      </c>
      <c r="L47">
        <v>3</v>
      </c>
      <c r="M47">
        <v>95</v>
      </c>
      <c r="N47" t="s">
        <v>45</v>
      </c>
      <c r="O47" t="s">
        <v>46</v>
      </c>
      <c r="P47" t="s">
        <v>46</v>
      </c>
      <c r="Q47">
        <f>Tablo13[[#This Row],[Çağrı Süresi (dk)]]-Tablo13[[#This Row],[Yanıtlama Süresi (dk)]]</f>
        <v>2.0199999999999996</v>
      </c>
    </row>
    <row r="48" spans="1:28" x14ac:dyDescent="0.3">
      <c r="A48" t="s">
        <v>93</v>
      </c>
      <c r="B48" t="s">
        <v>5</v>
      </c>
      <c r="C48" t="s">
        <v>14</v>
      </c>
      <c r="D48" t="s">
        <v>44</v>
      </c>
      <c r="E48">
        <v>70630</v>
      </c>
      <c r="F48">
        <v>12.98</v>
      </c>
      <c r="G48">
        <v>4.2300000000000004</v>
      </c>
      <c r="H48" t="s">
        <v>45</v>
      </c>
      <c r="I48" t="s">
        <v>45</v>
      </c>
      <c r="L48">
        <v>2</v>
      </c>
      <c r="M48">
        <v>84</v>
      </c>
      <c r="N48" t="s">
        <v>45</v>
      </c>
      <c r="O48" t="s">
        <v>45</v>
      </c>
      <c r="P48" t="s">
        <v>45</v>
      </c>
      <c r="Q48">
        <f>Tablo13[[#This Row],[Çağrı Süresi (dk)]]-Tablo13[[#This Row],[Yanıtlama Süresi (dk)]]</f>
        <v>8.75</v>
      </c>
    </row>
    <row r="49" spans="1:17" x14ac:dyDescent="0.3">
      <c r="A49" t="s">
        <v>83</v>
      </c>
      <c r="B49" t="s">
        <v>8</v>
      </c>
      <c r="C49" t="s">
        <v>14</v>
      </c>
      <c r="D49" t="s">
        <v>51</v>
      </c>
      <c r="E49">
        <v>17385</v>
      </c>
      <c r="F49">
        <v>13.16</v>
      </c>
      <c r="G49">
        <v>3.81</v>
      </c>
      <c r="H49" t="s">
        <v>45</v>
      </c>
      <c r="I49" t="s">
        <v>46</v>
      </c>
      <c r="J49">
        <v>36.520000000000003</v>
      </c>
      <c r="K49" t="s">
        <v>59</v>
      </c>
      <c r="L49">
        <v>3</v>
      </c>
      <c r="M49">
        <v>92</v>
      </c>
      <c r="N49" t="s">
        <v>46</v>
      </c>
      <c r="O49" t="s">
        <v>45</v>
      </c>
      <c r="P49" t="s">
        <v>46</v>
      </c>
      <c r="Q49">
        <f>Tablo13[[#This Row],[Çağrı Süresi (dk)]]-Tablo13[[#This Row],[Yanıtlama Süresi (dk)]]</f>
        <v>9.35</v>
      </c>
    </row>
    <row r="50" spans="1:17" x14ac:dyDescent="0.3">
      <c r="A50" t="s">
        <v>81</v>
      </c>
      <c r="B50" t="s">
        <v>8</v>
      </c>
      <c r="C50" t="s">
        <v>14</v>
      </c>
      <c r="D50" t="s">
        <v>62</v>
      </c>
      <c r="E50">
        <v>34055</v>
      </c>
      <c r="F50">
        <v>11.28</v>
      </c>
      <c r="G50">
        <v>9.5500000000000007</v>
      </c>
      <c r="H50" t="s">
        <v>46</v>
      </c>
      <c r="I50" t="s">
        <v>46</v>
      </c>
      <c r="J50">
        <v>35.89</v>
      </c>
      <c r="K50" t="s">
        <v>49</v>
      </c>
      <c r="L50">
        <v>3</v>
      </c>
      <c r="M50">
        <v>91</v>
      </c>
      <c r="N50" t="s">
        <v>46</v>
      </c>
      <c r="O50" t="s">
        <v>45</v>
      </c>
      <c r="P50" t="s">
        <v>46</v>
      </c>
      <c r="Q50">
        <f>Tablo13[[#This Row],[Çağrı Süresi (dk)]]-Tablo13[[#This Row],[Yanıtlama Süresi (dk)]]</f>
        <v>1.7299999999999986</v>
      </c>
    </row>
    <row r="51" spans="1:17" x14ac:dyDescent="0.3">
      <c r="A51" t="s">
        <v>93</v>
      </c>
      <c r="B51" t="s">
        <v>7</v>
      </c>
      <c r="C51" t="s">
        <v>14</v>
      </c>
      <c r="D51" t="s">
        <v>57</v>
      </c>
      <c r="E51">
        <v>59662</v>
      </c>
      <c r="F51">
        <v>6.29</v>
      </c>
      <c r="G51">
        <v>2.2599999999999998</v>
      </c>
      <c r="H51" t="s">
        <v>45</v>
      </c>
      <c r="I51" t="s">
        <v>46</v>
      </c>
      <c r="J51">
        <v>36.229999999999997</v>
      </c>
      <c r="K51" t="s">
        <v>49</v>
      </c>
      <c r="L51">
        <v>1</v>
      </c>
      <c r="M51">
        <v>86</v>
      </c>
      <c r="N51" t="s">
        <v>45</v>
      </c>
      <c r="O51" t="s">
        <v>45</v>
      </c>
      <c r="P51" t="s">
        <v>46</v>
      </c>
      <c r="Q51">
        <f>Tablo13[[#This Row],[Çağrı Süresi (dk)]]-Tablo13[[#This Row],[Yanıtlama Süresi (dk)]]</f>
        <v>4.03</v>
      </c>
    </row>
    <row r="52" spans="1:17" x14ac:dyDescent="0.3">
      <c r="A52" t="s">
        <v>97</v>
      </c>
      <c r="B52" t="s">
        <v>8</v>
      </c>
      <c r="C52" t="s">
        <v>14</v>
      </c>
      <c r="D52" t="s">
        <v>44</v>
      </c>
      <c r="E52">
        <v>19572</v>
      </c>
      <c r="F52">
        <v>11.04</v>
      </c>
      <c r="G52">
        <v>7.24</v>
      </c>
      <c r="H52" t="s">
        <v>46</v>
      </c>
      <c r="I52" t="s">
        <v>45</v>
      </c>
      <c r="L52">
        <v>5</v>
      </c>
      <c r="M52">
        <v>93</v>
      </c>
      <c r="N52" t="s">
        <v>45</v>
      </c>
      <c r="O52" t="s">
        <v>45</v>
      </c>
      <c r="P52" t="s">
        <v>46</v>
      </c>
      <c r="Q52">
        <f>Tablo13[[#This Row],[Çağrı Süresi (dk)]]-Tablo13[[#This Row],[Yanıtlama Süresi (dk)]]</f>
        <v>3.7999999999999989</v>
      </c>
    </row>
    <row r="53" spans="1:17" x14ac:dyDescent="0.3">
      <c r="A53" t="s">
        <v>43</v>
      </c>
      <c r="B53" t="s">
        <v>9</v>
      </c>
      <c r="C53" t="s">
        <v>12</v>
      </c>
      <c r="D53" t="s">
        <v>48</v>
      </c>
      <c r="E53">
        <v>48852</v>
      </c>
      <c r="F53">
        <v>4.55</v>
      </c>
      <c r="G53">
        <v>5.68</v>
      </c>
      <c r="H53" t="s">
        <v>46</v>
      </c>
      <c r="I53" t="s">
        <v>45</v>
      </c>
      <c r="L53">
        <v>1</v>
      </c>
      <c r="M53">
        <v>81</v>
      </c>
      <c r="N53" t="s">
        <v>45</v>
      </c>
      <c r="O53" t="s">
        <v>45</v>
      </c>
      <c r="P53" t="s">
        <v>45</v>
      </c>
      <c r="Q53">
        <f>Tablo13[[#This Row],[Çağrı Süresi (dk)]]-Tablo13[[#This Row],[Yanıtlama Süresi (dk)]]</f>
        <v>-1.1299999999999999</v>
      </c>
    </row>
    <row r="54" spans="1:17" x14ac:dyDescent="0.3">
      <c r="A54" t="s">
        <v>96</v>
      </c>
      <c r="B54" t="s">
        <v>8</v>
      </c>
      <c r="C54" t="s">
        <v>14</v>
      </c>
      <c r="D54" t="s">
        <v>51</v>
      </c>
      <c r="E54">
        <v>27386</v>
      </c>
      <c r="F54">
        <v>9.1</v>
      </c>
      <c r="G54">
        <v>6.66</v>
      </c>
      <c r="H54" t="s">
        <v>45</v>
      </c>
      <c r="I54" t="s">
        <v>46</v>
      </c>
      <c r="J54">
        <v>47.51</v>
      </c>
      <c r="K54" t="s">
        <v>49</v>
      </c>
      <c r="L54">
        <v>2</v>
      </c>
      <c r="M54">
        <v>95</v>
      </c>
      <c r="N54" t="s">
        <v>46</v>
      </c>
      <c r="O54" t="s">
        <v>45</v>
      </c>
      <c r="P54" t="s">
        <v>45</v>
      </c>
      <c r="Q54">
        <f>Tablo13[[#This Row],[Çağrı Süresi (dk)]]-Tablo13[[#This Row],[Yanıtlama Süresi (dk)]]</f>
        <v>2.4399999999999995</v>
      </c>
    </row>
    <row r="55" spans="1:17" x14ac:dyDescent="0.3">
      <c r="A55" t="s">
        <v>82</v>
      </c>
      <c r="B55" t="s">
        <v>7</v>
      </c>
      <c r="C55" t="s">
        <v>14</v>
      </c>
      <c r="D55" t="s">
        <v>51</v>
      </c>
      <c r="E55">
        <v>34192</v>
      </c>
      <c r="F55">
        <v>11.52</v>
      </c>
      <c r="G55">
        <v>8.6199999999999992</v>
      </c>
      <c r="H55" t="s">
        <v>45</v>
      </c>
      <c r="I55" t="s">
        <v>45</v>
      </c>
      <c r="L55">
        <v>5</v>
      </c>
      <c r="M55">
        <v>97</v>
      </c>
      <c r="N55" t="s">
        <v>46</v>
      </c>
      <c r="O55" t="s">
        <v>45</v>
      </c>
      <c r="P55" t="s">
        <v>45</v>
      </c>
      <c r="Q55">
        <f>Tablo13[[#This Row],[Çağrı Süresi (dk)]]-Tablo13[[#This Row],[Yanıtlama Süresi (dk)]]</f>
        <v>2.9000000000000004</v>
      </c>
    </row>
    <row r="56" spans="1:17" x14ac:dyDescent="0.3">
      <c r="A56" t="s">
        <v>90</v>
      </c>
      <c r="B56" t="s">
        <v>9</v>
      </c>
      <c r="C56" t="s">
        <v>14</v>
      </c>
      <c r="D56" t="s">
        <v>48</v>
      </c>
      <c r="E56">
        <v>57306</v>
      </c>
      <c r="F56">
        <v>5.56</v>
      </c>
      <c r="G56">
        <v>8.23</v>
      </c>
      <c r="H56" t="s">
        <v>45</v>
      </c>
      <c r="I56" t="s">
        <v>45</v>
      </c>
      <c r="L56">
        <v>5</v>
      </c>
      <c r="M56">
        <v>75</v>
      </c>
      <c r="N56" t="s">
        <v>46</v>
      </c>
      <c r="O56" t="s">
        <v>45</v>
      </c>
      <c r="P56" t="s">
        <v>45</v>
      </c>
      <c r="Q56">
        <f>Tablo13[[#This Row],[Çağrı Süresi (dk)]]-Tablo13[[#This Row],[Yanıtlama Süresi (dk)]]</f>
        <v>-2.6700000000000008</v>
      </c>
    </row>
    <row r="57" spans="1:17" x14ac:dyDescent="0.3">
      <c r="A57" t="s">
        <v>82</v>
      </c>
      <c r="B57" t="s">
        <v>9</v>
      </c>
      <c r="C57" t="s">
        <v>12</v>
      </c>
      <c r="D57" t="s">
        <v>44</v>
      </c>
      <c r="E57">
        <v>77011</v>
      </c>
      <c r="F57">
        <v>10.7</v>
      </c>
      <c r="G57">
        <v>3.57</v>
      </c>
      <c r="H57" t="s">
        <v>45</v>
      </c>
      <c r="I57" t="s">
        <v>46</v>
      </c>
      <c r="J57">
        <v>9.0500000000000007</v>
      </c>
      <c r="K57" t="s">
        <v>59</v>
      </c>
      <c r="L57">
        <v>4</v>
      </c>
      <c r="M57">
        <v>81</v>
      </c>
      <c r="N57" t="s">
        <v>46</v>
      </c>
      <c r="O57" t="s">
        <v>46</v>
      </c>
      <c r="P57" t="s">
        <v>46</v>
      </c>
      <c r="Q57">
        <f>Tablo13[[#This Row],[Çağrı Süresi (dk)]]-Tablo13[[#This Row],[Yanıtlama Süresi (dk)]]</f>
        <v>7.129999999999999</v>
      </c>
    </row>
    <row r="58" spans="1:17" x14ac:dyDescent="0.3">
      <c r="A58" t="s">
        <v>101</v>
      </c>
      <c r="B58" t="s">
        <v>8</v>
      </c>
      <c r="C58" t="s">
        <v>13</v>
      </c>
      <c r="D58" t="s">
        <v>44</v>
      </c>
      <c r="E58">
        <v>90593</v>
      </c>
      <c r="F58">
        <v>12.98</v>
      </c>
      <c r="G58">
        <v>2.5</v>
      </c>
      <c r="H58" t="s">
        <v>45</v>
      </c>
      <c r="I58" t="s">
        <v>45</v>
      </c>
      <c r="L58">
        <v>1</v>
      </c>
      <c r="M58">
        <v>77</v>
      </c>
      <c r="N58" t="s">
        <v>45</v>
      </c>
      <c r="O58" t="s">
        <v>45</v>
      </c>
      <c r="P58" t="s">
        <v>46</v>
      </c>
      <c r="Q58">
        <f>Tablo13[[#This Row],[Çağrı Süresi (dk)]]-Tablo13[[#This Row],[Yanıtlama Süresi (dk)]]</f>
        <v>10.48</v>
      </c>
    </row>
    <row r="59" spans="1:17" x14ac:dyDescent="0.3">
      <c r="A59" t="s">
        <v>91</v>
      </c>
      <c r="B59" t="s">
        <v>6</v>
      </c>
      <c r="C59" t="s">
        <v>12</v>
      </c>
      <c r="D59" t="s">
        <v>48</v>
      </c>
      <c r="E59">
        <v>69859</v>
      </c>
      <c r="F59">
        <v>13.66</v>
      </c>
      <c r="G59">
        <v>9.0399999999999991</v>
      </c>
      <c r="H59" t="s">
        <v>46</v>
      </c>
      <c r="I59" t="s">
        <v>46</v>
      </c>
      <c r="J59">
        <v>16.45</v>
      </c>
      <c r="K59" t="s">
        <v>59</v>
      </c>
      <c r="L59">
        <v>5</v>
      </c>
      <c r="M59">
        <v>90</v>
      </c>
      <c r="N59" t="s">
        <v>45</v>
      </c>
      <c r="O59" t="s">
        <v>46</v>
      </c>
      <c r="P59" t="s">
        <v>45</v>
      </c>
      <c r="Q59">
        <f>Tablo13[[#This Row],[Çağrı Süresi (dk)]]-Tablo13[[#This Row],[Yanıtlama Süresi (dk)]]</f>
        <v>4.620000000000001</v>
      </c>
    </row>
    <row r="60" spans="1:17" x14ac:dyDescent="0.3">
      <c r="A60" t="s">
        <v>89</v>
      </c>
      <c r="B60" t="s">
        <v>5</v>
      </c>
      <c r="C60" t="s">
        <v>12</v>
      </c>
      <c r="D60" t="s">
        <v>44</v>
      </c>
      <c r="E60">
        <v>55530</v>
      </c>
      <c r="F60">
        <v>4.4800000000000004</v>
      </c>
      <c r="G60">
        <v>7.71</v>
      </c>
      <c r="H60" t="s">
        <v>46</v>
      </c>
      <c r="I60" t="s">
        <v>46</v>
      </c>
      <c r="J60">
        <v>33.24</v>
      </c>
      <c r="K60" t="s">
        <v>49</v>
      </c>
      <c r="L60">
        <v>4</v>
      </c>
      <c r="M60">
        <v>93</v>
      </c>
      <c r="N60" t="s">
        <v>46</v>
      </c>
      <c r="O60" t="s">
        <v>46</v>
      </c>
      <c r="P60" t="s">
        <v>46</v>
      </c>
      <c r="Q60">
        <f>Tablo13[[#This Row],[Çağrı Süresi (dk)]]-Tablo13[[#This Row],[Yanıtlama Süresi (dk)]]</f>
        <v>-3.2299999999999995</v>
      </c>
    </row>
    <row r="61" spans="1:17" x14ac:dyDescent="0.3">
      <c r="A61" t="s">
        <v>87</v>
      </c>
      <c r="B61" t="s">
        <v>8</v>
      </c>
      <c r="C61" t="s">
        <v>13</v>
      </c>
      <c r="D61" t="s">
        <v>57</v>
      </c>
      <c r="E61">
        <v>76341</v>
      </c>
      <c r="F61">
        <v>6.78</v>
      </c>
      <c r="G61">
        <v>6.8</v>
      </c>
      <c r="H61" t="s">
        <v>45</v>
      </c>
      <c r="I61" t="s">
        <v>45</v>
      </c>
      <c r="L61">
        <v>2</v>
      </c>
      <c r="M61">
        <v>81</v>
      </c>
      <c r="N61" t="s">
        <v>45</v>
      </c>
      <c r="O61" t="s">
        <v>46</v>
      </c>
      <c r="P61" t="s">
        <v>45</v>
      </c>
      <c r="Q61">
        <f>Tablo13[[#This Row],[Çağrı Süresi (dk)]]-Tablo13[[#This Row],[Yanıtlama Süresi (dk)]]</f>
        <v>-1.9999999999999574E-2</v>
      </c>
    </row>
    <row r="62" spans="1:17" x14ac:dyDescent="0.3">
      <c r="A62" t="s">
        <v>85</v>
      </c>
      <c r="B62" t="s">
        <v>9</v>
      </c>
      <c r="C62" t="s">
        <v>12</v>
      </c>
      <c r="D62" t="s">
        <v>48</v>
      </c>
      <c r="E62">
        <v>86462</v>
      </c>
      <c r="F62">
        <v>11.49</v>
      </c>
      <c r="G62">
        <v>9.15</v>
      </c>
      <c r="H62" t="s">
        <v>45</v>
      </c>
      <c r="I62" t="s">
        <v>45</v>
      </c>
      <c r="L62">
        <v>1</v>
      </c>
      <c r="M62">
        <v>97</v>
      </c>
      <c r="N62" t="s">
        <v>45</v>
      </c>
      <c r="O62" t="s">
        <v>46</v>
      </c>
      <c r="P62" t="s">
        <v>45</v>
      </c>
      <c r="Q62">
        <f>Tablo13[[#This Row],[Çağrı Süresi (dk)]]-Tablo13[[#This Row],[Yanıtlama Süresi (dk)]]</f>
        <v>2.34</v>
      </c>
    </row>
    <row r="63" spans="1:17" x14ac:dyDescent="0.3">
      <c r="A63" t="s">
        <v>105</v>
      </c>
      <c r="B63" t="s">
        <v>5</v>
      </c>
      <c r="C63" t="s">
        <v>12</v>
      </c>
      <c r="D63" t="s">
        <v>51</v>
      </c>
      <c r="E63">
        <v>38176</v>
      </c>
      <c r="F63">
        <v>3.38</v>
      </c>
      <c r="G63">
        <v>7.47</v>
      </c>
      <c r="H63" t="s">
        <v>46</v>
      </c>
      <c r="I63" t="s">
        <v>46</v>
      </c>
      <c r="J63">
        <v>43.13</v>
      </c>
      <c r="K63" t="s">
        <v>49</v>
      </c>
      <c r="L63">
        <v>4</v>
      </c>
      <c r="M63">
        <v>84</v>
      </c>
      <c r="N63" t="s">
        <v>46</v>
      </c>
      <c r="O63" t="s">
        <v>46</v>
      </c>
      <c r="P63" t="s">
        <v>46</v>
      </c>
      <c r="Q63">
        <f>Tablo13[[#This Row],[Çağrı Süresi (dk)]]-Tablo13[[#This Row],[Yanıtlama Süresi (dk)]]</f>
        <v>-4.09</v>
      </c>
    </row>
    <row r="64" spans="1:17" x14ac:dyDescent="0.3">
      <c r="A64" t="s">
        <v>103</v>
      </c>
      <c r="B64" t="s">
        <v>9</v>
      </c>
      <c r="C64" t="s">
        <v>14</v>
      </c>
      <c r="D64" t="s">
        <v>48</v>
      </c>
      <c r="E64">
        <v>76061</v>
      </c>
      <c r="F64">
        <v>12.14</v>
      </c>
      <c r="G64">
        <v>8.51</v>
      </c>
      <c r="H64" t="s">
        <v>45</v>
      </c>
      <c r="I64" t="s">
        <v>46</v>
      </c>
      <c r="J64">
        <v>11.24</v>
      </c>
      <c r="K64" t="s">
        <v>59</v>
      </c>
      <c r="L64">
        <v>1</v>
      </c>
      <c r="M64">
        <v>79</v>
      </c>
      <c r="N64" t="s">
        <v>46</v>
      </c>
      <c r="O64" t="s">
        <v>45</v>
      </c>
      <c r="P64" t="s">
        <v>46</v>
      </c>
      <c r="Q64">
        <f>Tablo13[[#This Row],[Çağrı Süresi (dk)]]-Tablo13[[#This Row],[Yanıtlama Süresi (dk)]]</f>
        <v>3.6300000000000008</v>
      </c>
    </row>
    <row r="65" spans="1:17" x14ac:dyDescent="0.3">
      <c r="A65" t="s">
        <v>93</v>
      </c>
      <c r="B65" t="s">
        <v>8</v>
      </c>
      <c r="C65" t="s">
        <v>12</v>
      </c>
      <c r="D65" t="s">
        <v>48</v>
      </c>
      <c r="E65">
        <v>29958</v>
      </c>
      <c r="F65">
        <v>3.95</v>
      </c>
      <c r="G65">
        <v>8.92</v>
      </c>
      <c r="H65" t="s">
        <v>46</v>
      </c>
      <c r="I65" t="s">
        <v>45</v>
      </c>
      <c r="L65">
        <v>1</v>
      </c>
      <c r="M65">
        <v>90</v>
      </c>
      <c r="N65" t="s">
        <v>45</v>
      </c>
      <c r="O65" t="s">
        <v>45</v>
      </c>
      <c r="P65" t="s">
        <v>45</v>
      </c>
      <c r="Q65">
        <f>Tablo13[[#This Row],[Çağrı Süresi (dk)]]-Tablo13[[#This Row],[Yanıtlama Süresi (dk)]]</f>
        <v>-4.97</v>
      </c>
    </row>
    <row r="66" spans="1:17" x14ac:dyDescent="0.3">
      <c r="A66" t="s">
        <v>87</v>
      </c>
      <c r="B66" t="s">
        <v>8</v>
      </c>
      <c r="C66" t="s">
        <v>13</v>
      </c>
      <c r="D66" t="s">
        <v>51</v>
      </c>
      <c r="E66">
        <v>44804</v>
      </c>
      <c r="F66">
        <v>5.92</v>
      </c>
      <c r="G66">
        <v>9.02</v>
      </c>
      <c r="H66" t="s">
        <v>45</v>
      </c>
      <c r="I66" t="s">
        <v>45</v>
      </c>
      <c r="L66">
        <v>1</v>
      </c>
      <c r="M66">
        <v>74</v>
      </c>
      <c r="N66" t="s">
        <v>46</v>
      </c>
      <c r="O66" t="s">
        <v>46</v>
      </c>
      <c r="P66" t="s">
        <v>46</v>
      </c>
      <c r="Q66">
        <f>Tablo13[[#This Row],[Çağrı Süresi (dk)]]-Tablo13[[#This Row],[Yanıtlama Süresi (dk)]]</f>
        <v>-3.0999999999999996</v>
      </c>
    </row>
    <row r="67" spans="1:17" x14ac:dyDescent="0.3">
      <c r="A67" t="s">
        <v>78</v>
      </c>
      <c r="B67" t="s">
        <v>5</v>
      </c>
      <c r="C67" t="s">
        <v>14</v>
      </c>
      <c r="D67" t="s">
        <v>51</v>
      </c>
      <c r="E67">
        <v>40070</v>
      </c>
      <c r="F67">
        <v>9.6300000000000008</v>
      </c>
      <c r="G67">
        <v>6.19</v>
      </c>
      <c r="H67" t="s">
        <v>45</v>
      </c>
      <c r="I67" t="s">
        <v>45</v>
      </c>
      <c r="L67">
        <v>4</v>
      </c>
      <c r="M67">
        <v>100</v>
      </c>
      <c r="N67" t="s">
        <v>45</v>
      </c>
      <c r="O67" t="s">
        <v>45</v>
      </c>
      <c r="P67" t="s">
        <v>45</v>
      </c>
      <c r="Q67">
        <f>Tablo13[[#This Row],[Çağrı Süresi (dk)]]-Tablo13[[#This Row],[Yanıtlama Süresi (dk)]]</f>
        <v>3.4400000000000004</v>
      </c>
    </row>
    <row r="68" spans="1:17" x14ac:dyDescent="0.3">
      <c r="A68" t="s">
        <v>90</v>
      </c>
      <c r="B68" t="s">
        <v>5</v>
      </c>
      <c r="C68" t="s">
        <v>15</v>
      </c>
      <c r="D68" t="s">
        <v>44</v>
      </c>
      <c r="E68">
        <v>87346</v>
      </c>
      <c r="F68">
        <v>8.81</v>
      </c>
      <c r="G68">
        <v>7.61</v>
      </c>
      <c r="H68" t="s">
        <v>45</v>
      </c>
      <c r="I68" t="s">
        <v>46</v>
      </c>
      <c r="J68">
        <v>38.340000000000003</v>
      </c>
      <c r="K68" t="s">
        <v>49</v>
      </c>
      <c r="L68">
        <v>5</v>
      </c>
      <c r="M68">
        <v>76</v>
      </c>
      <c r="N68" t="s">
        <v>46</v>
      </c>
      <c r="O68" t="s">
        <v>46</v>
      </c>
      <c r="P68" t="s">
        <v>46</v>
      </c>
      <c r="Q68">
        <f>Tablo13[[#This Row],[Çağrı Süresi (dk)]]-Tablo13[[#This Row],[Yanıtlama Süresi (dk)]]</f>
        <v>1.2000000000000002</v>
      </c>
    </row>
    <row r="69" spans="1:17" x14ac:dyDescent="0.3">
      <c r="A69" t="s">
        <v>94</v>
      </c>
      <c r="B69" t="s">
        <v>6</v>
      </c>
      <c r="C69" t="s">
        <v>15</v>
      </c>
      <c r="D69" t="s">
        <v>48</v>
      </c>
      <c r="E69">
        <v>65751</v>
      </c>
      <c r="F69">
        <v>13.31</v>
      </c>
      <c r="G69">
        <v>8.67</v>
      </c>
      <c r="H69" t="s">
        <v>45</v>
      </c>
      <c r="I69" t="s">
        <v>46</v>
      </c>
      <c r="J69">
        <v>29.75</v>
      </c>
      <c r="K69" t="s">
        <v>59</v>
      </c>
      <c r="L69">
        <v>1</v>
      </c>
      <c r="M69">
        <v>82</v>
      </c>
      <c r="N69" t="s">
        <v>46</v>
      </c>
      <c r="O69" t="s">
        <v>45</v>
      </c>
      <c r="P69" t="s">
        <v>45</v>
      </c>
      <c r="Q69">
        <f>Tablo13[[#This Row],[Çağrı Süresi (dk)]]-Tablo13[[#This Row],[Yanıtlama Süresi (dk)]]</f>
        <v>4.6400000000000006</v>
      </c>
    </row>
    <row r="70" spans="1:17" x14ac:dyDescent="0.3">
      <c r="A70" t="s">
        <v>94</v>
      </c>
      <c r="B70" t="s">
        <v>8</v>
      </c>
      <c r="C70" t="s">
        <v>13</v>
      </c>
      <c r="D70" t="s">
        <v>44</v>
      </c>
      <c r="E70">
        <v>15959</v>
      </c>
      <c r="F70">
        <v>3.53</v>
      </c>
      <c r="G70">
        <v>3.42</v>
      </c>
      <c r="H70" t="s">
        <v>46</v>
      </c>
      <c r="I70" t="s">
        <v>46</v>
      </c>
      <c r="J70">
        <v>5.54</v>
      </c>
      <c r="K70" t="s">
        <v>49</v>
      </c>
      <c r="L70">
        <v>5</v>
      </c>
      <c r="M70">
        <v>91</v>
      </c>
      <c r="N70" t="s">
        <v>46</v>
      </c>
      <c r="O70" t="s">
        <v>45</v>
      </c>
      <c r="P70" t="s">
        <v>45</v>
      </c>
      <c r="Q70">
        <f>Tablo13[[#This Row],[Çağrı Süresi (dk)]]-Tablo13[[#This Row],[Yanıtlama Süresi (dk)]]</f>
        <v>0.10999999999999988</v>
      </c>
    </row>
    <row r="71" spans="1:17" x14ac:dyDescent="0.3">
      <c r="A71" t="s">
        <v>79</v>
      </c>
      <c r="B71" t="s">
        <v>9</v>
      </c>
      <c r="C71" t="s">
        <v>13</v>
      </c>
      <c r="D71" t="s">
        <v>57</v>
      </c>
      <c r="E71">
        <v>36174</v>
      </c>
      <c r="F71">
        <v>3.01</v>
      </c>
      <c r="G71">
        <v>5.26</v>
      </c>
      <c r="H71" t="s">
        <v>45</v>
      </c>
      <c r="I71" t="s">
        <v>46</v>
      </c>
      <c r="J71">
        <v>27.41</v>
      </c>
      <c r="K71" t="s">
        <v>59</v>
      </c>
      <c r="L71">
        <v>5</v>
      </c>
      <c r="M71">
        <v>70</v>
      </c>
      <c r="N71" t="s">
        <v>45</v>
      </c>
      <c r="O71" t="s">
        <v>45</v>
      </c>
      <c r="P71" t="s">
        <v>46</v>
      </c>
      <c r="Q71">
        <f>Tablo13[[#This Row],[Çağrı Süresi (dk)]]-Tablo13[[#This Row],[Yanıtlama Süresi (dk)]]</f>
        <v>-2.25</v>
      </c>
    </row>
    <row r="72" spans="1:17" x14ac:dyDescent="0.3">
      <c r="A72" t="s">
        <v>88</v>
      </c>
      <c r="B72" t="s">
        <v>8</v>
      </c>
      <c r="C72" t="s">
        <v>12</v>
      </c>
      <c r="D72" t="s">
        <v>44</v>
      </c>
      <c r="E72">
        <v>81915</v>
      </c>
      <c r="F72">
        <v>6.3</v>
      </c>
      <c r="G72">
        <v>7.6</v>
      </c>
      <c r="H72" t="s">
        <v>46</v>
      </c>
      <c r="I72" t="s">
        <v>45</v>
      </c>
      <c r="L72">
        <v>3</v>
      </c>
      <c r="M72">
        <v>79</v>
      </c>
      <c r="N72" t="s">
        <v>45</v>
      </c>
      <c r="O72" t="s">
        <v>46</v>
      </c>
      <c r="P72" t="s">
        <v>45</v>
      </c>
      <c r="Q72">
        <f>Tablo13[[#This Row],[Çağrı Süresi (dk)]]-Tablo13[[#This Row],[Yanıtlama Süresi (dk)]]</f>
        <v>-1.2999999999999998</v>
      </c>
    </row>
    <row r="73" spans="1:17" x14ac:dyDescent="0.3">
      <c r="A73" t="s">
        <v>96</v>
      </c>
      <c r="B73" t="s">
        <v>6</v>
      </c>
      <c r="C73" t="s">
        <v>15</v>
      </c>
      <c r="D73" t="s">
        <v>44</v>
      </c>
      <c r="E73">
        <v>61330</v>
      </c>
      <c r="F73">
        <v>11.42</v>
      </c>
      <c r="G73">
        <v>2.52</v>
      </c>
      <c r="H73" t="s">
        <v>46</v>
      </c>
      <c r="I73" t="s">
        <v>45</v>
      </c>
      <c r="L73">
        <v>4</v>
      </c>
      <c r="M73">
        <v>92</v>
      </c>
      <c r="N73" t="s">
        <v>46</v>
      </c>
      <c r="O73" t="s">
        <v>46</v>
      </c>
      <c r="P73" t="s">
        <v>45</v>
      </c>
      <c r="Q73">
        <f>Tablo13[[#This Row],[Çağrı Süresi (dk)]]-Tablo13[[#This Row],[Yanıtlama Süresi (dk)]]</f>
        <v>8.9</v>
      </c>
    </row>
    <row r="74" spans="1:17" x14ac:dyDescent="0.3">
      <c r="A74" t="s">
        <v>105</v>
      </c>
      <c r="B74" t="s">
        <v>6</v>
      </c>
      <c r="C74" t="s">
        <v>15</v>
      </c>
      <c r="D74" t="s">
        <v>62</v>
      </c>
      <c r="E74">
        <v>10525</v>
      </c>
      <c r="F74">
        <v>8.23</v>
      </c>
      <c r="G74">
        <v>8.56</v>
      </c>
      <c r="H74" t="s">
        <v>45</v>
      </c>
      <c r="I74" t="s">
        <v>45</v>
      </c>
      <c r="L74">
        <v>5</v>
      </c>
      <c r="M74">
        <v>95</v>
      </c>
      <c r="N74" t="s">
        <v>46</v>
      </c>
      <c r="O74" t="s">
        <v>45</v>
      </c>
      <c r="P74" t="s">
        <v>46</v>
      </c>
      <c r="Q74">
        <f>Tablo13[[#This Row],[Çağrı Süresi (dk)]]-Tablo13[[#This Row],[Yanıtlama Süresi (dk)]]</f>
        <v>-0.33000000000000007</v>
      </c>
    </row>
    <row r="75" spans="1:17" x14ac:dyDescent="0.3">
      <c r="A75" t="s">
        <v>76</v>
      </c>
      <c r="B75" t="s">
        <v>8</v>
      </c>
      <c r="C75" t="s">
        <v>13</v>
      </c>
      <c r="D75" t="s">
        <v>44</v>
      </c>
      <c r="E75">
        <v>14681</v>
      </c>
      <c r="F75">
        <v>4.22</v>
      </c>
      <c r="G75">
        <v>4.79</v>
      </c>
      <c r="H75" t="s">
        <v>45</v>
      </c>
      <c r="I75" t="s">
        <v>46</v>
      </c>
      <c r="J75">
        <v>21.22</v>
      </c>
      <c r="K75" t="s">
        <v>49</v>
      </c>
      <c r="L75">
        <v>1</v>
      </c>
      <c r="M75">
        <v>90</v>
      </c>
      <c r="N75" t="s">
        <v>46</v>
      </c>
      <c r="O75" t="s">
        <v>46</v>
      </c>
      <c r="P75" t="s">
        <v>45</v>
      </c>
      <c r="Q75">
        <f>Tablo13[[#This Row],[Çağrı Süresi (dk)]]-Tablo13[[#This Row],[Yanıtlama Süresi (dk)]]</f>
        <v>-0.57000000000000028</v>
      </c>
    </row>
    <row r="76" spans="1:17" x14ac:dyDescent="0.3">
      <c r="A76" t="s">
        <v>87</v>
      </c>
      <c r="B76" t="s">
        <v>5</v>
      </c>
      <c r="C76" t="s">
        <v>15</v>
      </c>
      <c r="D76" t="s">
        <v>57</v>
      </c>
      <c r="E76">
        <v>23734</v>
      </c>
      <c r="F76">
        <v>14.29</v>
      </c>
      <c r="G76">
        <v>2.2599999999999998</v>
      </c>
      <c r="H76" t="s">
        <v>45</v>
      </c>
      <c r="I76" t="s">
        <v>45</v>
      </c>
      <c r="L76">
        <v>1</v>
      </c>
      <c r="M76">
        <v>84</v>
      </c>
      <c r="N76" t="s">
        <v>46</v>
      </c>
      <c r="O76" t="s">
        <v>45</v>
      </c>
      <c r="P76" t="s">
        <v>45</v>
      </c>
      <c r="Q76">
        <f>Tablo13[[#This Row],[Çağrı Süresi (dk)]]-Tablo13[[#This Row],[Yanıtlama Süresi (dk)]]</f>
        <v>12.03</v>
      </c>
    </row>
    <row r="77" spans="1:17" x14ac:dyDescent="0.3">
      <c r="A77" t="s">
        <v>94</v>
      </c>
      <c r="B77" t="s">
        <v>5</v>
      </c>
      <c r="C77" t="s">
        <v>13</v>
      </c>
      <c r="D77" t="s">
        <v>62</v>
      </c>
      <c r="E77">
        <v>32099</v>
      </c>
      <c r="F77">
        <v>3.09</v>
      </c>
      <c r="G77">
        <v>8.67</v>
      </c>
      <c r="H77" t="s">
        <v>46</v>
      </c>
      <c r="I77" t="s">
        <v>46</v>
      </c>
      <c r="J77">
        <v>37.950000000000003</v>
      </c>
      <c r="K77" t="s">
        <v>59</v>
      </c>
      <c r="L77">
        <v>3</v>
      </c>
      <c r="M77">
        <v>90</v>
      </c>
      <c r="N77" t="s">
        <v>45</v>
      </c>
      <c r="O77" t="s">
        <v>46</v>
      </c>
      <c r="P77" t="s">
        <v>45</v>
      </c>
      <c r="Q77">
        <f>Tablo13[[#This Row],[Çağrı Süresi (dk)]]-Tablo13[[#This Row],[Yanıtlama Süresi (dk)]]</f>
        <v>-5.58</v>
      </c>
    </row>
    <row r="78" spans="1:17" x14ac:dyDescent="0.3">
      <c r="A78" t="s">
        <v>96</v>
      </c>
      <c r="B78" t="s">
        <v>6</v>
      </c>
      <c r="C78" t="s">
        <v>15</v>
      </c>
      <c r="D78" t="s">
        <v>51</v>
      </c>
      <c r="E78">
        <v>18346</v>
      </c>
      <c r="F78">
        <v>3.53</v>
      </c>
      <c r="G78">
        <v>2.95</v>
      </c>
      <c r="H78" t="s">
        <v>45</v>
      </c>
      <c r="I78" t="s">
        <v>46</v>
      </c>
      <c r="J78">
        <v>18.34</v>
      </c>
      <c r="K78" t="s">
        <v>49</v>
      </c>
      <c r="L78">
        <v>3</v>
      </c>
      <c r="M78">
        <v>76</v>
      </c>
      <c r="N78" t="s">
        <v>46</v>
      </c>
      <c r="O78" t="s">
        <v>46</v>
      </c>
      <c r="P78" t="s">
        <v>46</v>
      </c>
      <c r="Q78">
        <f>Tablo13[[#This Row],[Çağrı Süresi (dk)]]-Tablo13[[#This Row],[Yanıtlama Süresi (dk)]]</f>
        <v>0.57999999999999963</v>
      </c>
    </row>
    <row r="79" spans="1:17" x14ac:dyDescent="0.3">
      <c r="A79" t="s">
        <v>85</v>
      </c>
      <c r="B79" t="s">
        <v>8</v>
      </c>
      <c r="C79" t="s">
        <v>15</v>
      </c>
      <c r="D79" t="s">
        <v>51</v>
      </c>
      <c r="E79">
        <v>17179</v>
      </c>
      <c r="F79">
        <v>7.55</v>
      </c>
      <c r="G79">
        <v>7.56</v>
      </c>
      <c r="H79" t="s">
        <v>46</v>
      </c>
      <c r="I79" t="s">
        <v>45</v>
      </c>
      <c r="L79">
        <v>4</v>
      </c>
      <c r="M79">
        <v>88</v>
      </c>
      <c r="N79" t="s">
        <v>46</v>
      </c>
      <c r="O79" t="s">
        <v>45</v>
      </c>
      <c r="P79" t="s">
        <v>45</v>
      </c>
      <c r="Q79">
        <f>Tablo13[[#This Row],[Çağrı Süresi (dk)]]-Tablo13[[#This Row],[Yanıtlama Süresi (dk)]]</f>
        <v>-9.9999999999997868E-3</v>
      </c>
    </row>
    <row r="80" spans="1:17" x14ac:dyDescent="0.3">
      <c r="A80" t="s">
        <v>93</v>
      </c>
      <c r="B80" t="s">
        <v>7</v>
      </c>
      <c r="C80" t="s">
        <v>15</v>
      </c>
      <c r="D80" t="s">
        <v>51</v>
      </c>
      <c r="E80">
        <v>62731</v>
      </c>
      <c r="F80">
        <v>12.68</v>
      </c>
      <c r="G80">
        <v>9.9</v>
      </c>
      <c r="H80" t="s">
        <v>46</v>
      </c>
      <c r="I80" t="s">
        <v>46</v>
      </c>
      <c r="J80">
        <v>31.31</v>
      </c>
      <c r="K80" t="s">
        <v>49</v>
      </c>
      <c r="L80">
        <v>3</v>
      </c>
      <c r="M80">
        <v>89</v>
      </c>
      <c r="N80" t="s">
        <v>46</v>
      </c>
      <c r="O80" t="s">
        <v>46</v>
      </c>
      <c r="P80" t="s">
        <v>46</v>
      </c>
      <c r="Q80">
        <f>Tablo13[[#This Row],[Çağrı Süresi (dk)]]-Tablo13[[#This Row],[Yanıtlama Süresi (dk)]]</f>
        <v>2.7799999999999994</v>
      </c>
    </row>
    <row r="81" spans="1:17" x14ac:dyDescent="0.3">
      <c r="A81" t="s">
        <v>76</v>
      </c>
      <c r="B81" t="s">
        <v>7</v>
      </c>
      <c r="C81" t="s">
        <v>15</v>
      </c>
      <c r="D81" t="s">
        <v>62</v>
      </c>
      <c r="E81">
        <v>96594</v>
      </c>
      <c r="F81">
        <v>11.26</v>
      </c>
      <c r="G81">
        <v>6.92</v>
      </c>
      <c r="H81" t="s">
        <v>46</v>
      </c>
      <c r="I81" t="s">
        <v>46</v>
      </c>
      <c r="J81">
        <v>24.5</v>
      </c>
      <c r="K81" t="s">
        <v>59</v>
      </c>
      <c r="L81">
        <v>1</v>
      </c>
      <c r="M81">
        <v>99</v>
      </c>
      <c r="N81" t="s">
        <v>46</v>
      </c>
      <c r="O81" t="s">
        <v>45</v>
      </c>
      <c r="P81" t="s">
        <v>46</v>
      </c>
      <c r="Q81">
        <f>Tablo13[[#This Row],[Çağrı Süresi (dk)]]-Tablo13[[#This Row],[Yanıtlama Süresi (dk)]]</f>
        <v>4.34</v>
      </c>
    </row>
    <row r="82" spans="1:17" x14ac:dyDescent="0.3">
      <c r="A82" t="s">
        <v>85</v>
      </c>
      <c r="B82" t="s">
        <v>8</v>
      </c>
      <c r="C82" t="s">
        <v>14</v>
      </c>
      <c r="D82" t="s">
        <v>48</v>
      </c>
      <c r="E82">
        <v>70291</v>
      </c>
      <c r="F82">
        <v>11.76</v>
      </c>
      <c r="G82">
        <v>8.48</v>
      </c>
      <c r="H82" t="s">
        <v>46</v>
      </c>
      <c r="I82" t="s">
        <v>45</v>
      </c>
      <c r="L82">
        <v>3</v>
      </c>
      <c r="M82">
        <v>83</v>
      </c>
      <c r="N82" t="s">
        <v>45</v>
      </c>
      <c r="O82" t="s">
        <v>46</v>
      </c>
      <c r="P82" t="s">
        <v>46</v>
      </c>
      <c r="Q82">
        <f>Tablo13[[#This Row],[Çağrı Süresi (dk)]]-Tablo13[[#This Row],[Yanıtlama Süresi (dk)]]</f>
        <v>3.2799999999999994</v>
      </c>
    </row>
    <row r="83" spans="1:17" x14ac:dyDescent="0.3">
      <c r="A83" t="s">
        <v>78</v>
      </c>
      <c r="B83" t="s">
        <v>5</v>
      </c>
      <c r="C83" t="s">
        <v>13</v>
      </c>
      <c r="D83" t="s">
        <v>44</v>
      </c>
      <c r="E83">
        <v>86828</v>
      </c>
      <c r="F83">
        <v>12.21</v>
      </c>
      <c r="G83">
        <v>3.33</v>
      </c>
      <c r="H83" t="s">
        <v>46</v>
      </c>
      <c r="I83" t="s">
        <v>46</v>
      </c>
      <c r="J83">
        <v>5.38</v>
      </c>
      <c r="K83" t="s">
        <v>49</v>
      </c>
      <c r="L83">
        <v>5</v>
      </c>
      <c r="M83">
        <v>89</v>
      </c>
      <c r="N83" t="s">
        <v>46</v>
      </c>
      <c r="O83" t="s">
        <v>45</v>
      </c>
      <c r="P83" t="s">
        <v>46</v>
      </c>
      <c r="Q83">
        <f>Tablo13[[#This Row],[Çağrı Süresi (dk)]]-Tablo13[[#This Row],[Yanıtlama Süresi (dk)]]</f>
        <v>8.8800000000000008</v>
      </c>
    </row>
    <row r="84" spans="1:17" x14ac:dyDescent="0.3">
      <c r="A84" t="s">
        <v>97</v>
      </c>
      <c r="B84" t="s">
        <v>5</v>
      </c>
      <c r="C84" t="s">
        <v>14</v>
      </c>
      <c r="D84" t="s">
        <v>51</v>
      </c>
      <c r="E84">
        <v>19108</v>
      </c>
      <c r="F84">
        <v>8.65</v>
      </c>
      <c r="G84">
        <v>7</v>
      </c>
      <c r="H84" t="s">
        <v>46</v>
      </c>
      <c r="I84" t="s">
        <v>45</v>
      </c>
      <c r="L84">
        <v>1</v>
      </c>
      <c r="M84">
        <v>77</v>
      </c>
      <c r="N84" t="s">
        <v>46</v>
      </c>
      <c r="O84" t="s">
        <v>46</v>
      </c>
      <c r="P84" t="s">
        <v>45</v>
      </c>
      <c r="Q84">
        <f>Tablo13[[#This Row],[Çağrı Süresi (dk)]]-Tablo13[[#This Row],[Yanıtlama Süresi (dk)]]</f>
        <v>1.6500000000000004</v>
      </c>
    </row>
    <row r="85" spans="1:17" x14ac:dyDescent="0.3">
      <c r="A85" t="s">
        <v>103</v>
      </c>
      <c r="B85" t="s">
        <v>5</v>
      </c>
      <c r="C85" t="s">
        <v>15</v>
      </c>
      <c r="D85" t="s">
        <v>62</v>
      </c>
      <c r="E85">
        <v>72512</v>
      </c>
      <c r="F85">
        <v>7.16</v>
      </c>
      <c r="G85">
        <v>8.9600000000000009</v>
      </c>
      <c r="H85" t="s">
        <v>45</v>
      </c>
      <c r="I85" t="s">
        <v>46</v>
      </c>
      <c r="J85">
        <v>10.32</v>
      </c>
      <c r="K85" t="s">
        <v>59</v>
      </c>
      <c r="L85">
        <v>3</v>
      </c>
      <c r="M85">
        <v>83</v>
      </c>
      <c r="N85" t="s">
        <v>45</v>
      </c>
      <c r="O85" t="s">
        <v>45</v>
      </c>
      <c r="P85" t="s">
        <v>45</v>
      </c>
      <c r="Q85">
        <f>Tablo13[[#This Row],[Çağrı Süresi (dk)]]-Tablo13[[#This Row],[Yanıtlama Süresi (dk)]]</f>
        <v>-1.8000000000000007</v>
      </c>
    </row>
    <row r="86" spans="1:17" x14ac:dyDescent="0.3">
      <c r="A86" t="s">
        <v>96</v>
      </c>
      <c r="B86" t="s">
        <v>6</v>
      </c>
      <c r="C86" t="s">
        <v>12</v>
      </c>
      <c r="D86" t="s">
        <v>48</v>
      </c>
      <c r="E86">
        <v>70454</v>
      </c>
      <c r="F86">
        <v>7.78</v>
      </c>
      <c r="G86">
        <v>7.52</v>
      </c>
      <c r="H86" t="s">
        <v>46</v>
      </c>
      <c r="I86" t="s">
        <v>45</v>
      </c>
      <c r="L86">
        <v>1</v>
      </c>
      <c r="M86">
        <v>82</v>
      </c>
      <c r="N86" t="s">
        <v>46</v>
      </c>
      <c r="O86" t="s">
        <v>46</v>
      </c>
      <c r="P86" t="s">
        <v>46</v>
      </c>
      <c r="Q86">
        <f>Tablo13[[#This Row],[Çağrı Süresi (dk)]]-Tablo13[[#This Row],[Yanıtlama Süresi (dk)]]</f>
        <v>0.26000000000000068</v>
      </c>
    </row>
    <row r="87" spans="1:17" x14ac:dyDescent="0.3">
      <c r="A87" t="s">
        <v>87</v>
      </c>
      <c r="B87" t="s">
        <v>6</v>
      </c>
      <c r="C87" t="s">
        <v>14</v>
      </c>
      <c r="D87" t="s">
        <v>57</v>
      </c>
      <c r="E87">
        <v>54748</v>
      </c>
      <c r="F87">
        <v>4.46</v>
      </c>
      <c r="G87">
        <v>6.34</v>
      </c>
      <c r="H87" t="s">
        <v>46</v>
      </c>
      <c r="I87" t="s">
        <v>45</v>
      </c>
      <c r="L87">
        <v>5</v>
      </c>
      <c r="M87">
        <v>82</v>
      </c>
      <c r="N87" t="s">
        <v>45</v>
      </c>
      <c r="O87" t="s">
        <v>45</v>
      </c>
      <c r="P87" t="s">
        <v>45</v>
      </c>
      <c r="Q87">
        <f>Tablo13[[#This Row],[Çağrı Süresi (dk)]]-Tablo13[[#This Row],[Yanıtlama Süresi (dk)]]</f>
        <v>-1.88</v>
      </c>
    </row>
    <row r="88" spans="1:17" x14ac:dyDescent="0.3">
      <c r="A88" t="s">
        <v>98</v>
      </c>
      <c r="B88" t="s">
        <v>9</v>
      </c>
      <c r="C88" t="s">
        <v>14</v>
      </c>
      <c r="D88" t="s">
        <v>51</v>
      </c>
      <c r="E88">
        <v>66456</v>
      </c>
      <c r="F88">
        <v>3.74</v>
      </c>
      <c r="G88">
        <v>7.63</v>
      </c>
      <c r="H88" t="s">
        <v>46</v>
      </c>
      <c r="I88" t="s">
        <v>46</v>
      </c>
      <c r="J88">
        <v>31.17</v>
      </c>
      <c r="K88" t="s">
        <v>49</v>
      </c>
      <c r="L88">
        <v>1</v>
      </c>
      <c r="M88">
        <v>77</v>
      </c>
      <c r="N88" t="s">
        <v>46</v>
      </c>
      <c r="O88" t="s">
        <v>46</v>
      </c>
      <c r="P88" t="s">
        <v>46</v>
      </c>
      <c r="Q88">
        <f>Tablo13[[#This Row],[Çağrı Süresi (dk)]]-Tablo13[[#This Row],[Yanıtlama Süresi (dk)]]</f>
        <v>-3.8899999999999997</v>
      </c>
    </row>
    <row r="89" spans="1:17" x14ac:dyDescent="0.3">
      <c r="A89" t="s">
        <v>90</v>
      </c>
      <c r="B89" t="s">
        <v>5</v>
      </c>
      <c r="C89" t="s">
        <v>13</v>
      </c>
      <c r="D89" t="s">
        <v>44</v>
      </c>
      <c r="E89">
        <v>79530</v>
      </c>
      <c r="F89">
        <v>7.92</v>
      </c>
      <c r="G89">
        <v>4.3</v>
      </c>
      <c r="H89" t="s">
        <v>46</v>
      </c>
      <c r="I89" t="s">
        <v>45</v>
      </c>
      <c r="L89">
        <v>3</v>
      </c>
      <c r="M89">
        <v>90</v>
      </c>
      <c r="N89" t="s">
        <v>45</v>
      </c>
      <c r="O89" t="s">
        <v>45</v>
      </c>
      <c r="P89" t="s">
        <v>46</v>
      </c>
      <c r="Q89">
        <f>Tablo13[[#This Row],[Çağrı Süresi (dk)]]-Tablo13[[#This Row],[Yanıtlama Süresi (dk)]]</f>
        <v>3.62</v>
      </c>
    </row>
    <row r="90" spans="1:17" x14ac:dyDescent="0.3">
      <c r="A90" t="s">
        <v>82</v>
      </c>
      <c r="B90" t="s">
        <v>6</v>
      </c>
      <c r="C90" t="s">
        <v>12</v>
      </c>
      <c r="D90" t="s">
        <v>44</v>
      </c>
      <c r="E90">
        <v>31060</v>
      </c>
      <c r="F90">
        <v>5.75</v>
      </c>
      <c r="G90">
        <v>8.42</v>
      </c>
      <c r="H90" t="s">
        <v>45</v>
      </c>
      <c r="I90" t="s">
        <v>46</v>
      </c>
      <c r="J90">
        <v>28.71</v>
      </c>
      <c r="K90" t="s">
        <v>49</v>
      </c>
      <c r="L90">
        <v>1</v>
      </c>
      <c r="M90">
        <v>95</v>
      </c>
      <c r="N90" t="s">
        <v>45</v>
      </c>
      <c r="O90" t="s">
        <v>46</v>
      </c>
      <c r="P90" t="s">
        <v>46</v>
      </c>
      <c r="Q90">
        <f>Tablo13[[#This Row],[Çağrı Süresi (dk)]]-Tablo13[[#This Row],[Yanıtlama Süresi (dk)]]</f>
        <v>-2.67</v>
      </c>
    </row>
    <row r="91" spans="1:17" x14ac:dyDescent="0.3">
      <c r="A91" t="s">
        <v>92</v>
      </c>
      <c r="B91" t="s">
        <v>5</v>
      </c>
      <c r="C91" t="s">
        <v>12</v>
      </c>
      <c r="D91" t="s">
        <v>57</v>
      </c>
      <c r="E91">
        <v>97404</v>
      </c>
      <c r="F91">
        <v>3.47</v>
      </c>
      <c r="G91">
        <v>4.43</v>
      </c>
      <c r="H91" t="s">
        <v>45</v>
      </c>
      <c r="I91" t="s">
        <v>45</v>
      </c>
      <c r="L91">
        <v>2</v>
      </c>
      <c r="M91">
        <v>70</v>
      </c>
      <c r="N91" t="s">
        <v>46</v>
      </c>
      <c r="O91" t="s">
        <v>46</v>
      </c>
      <c r="P91" t="s">
        <v>45</v>
      </c>
      <c r="Q91">
        <f>Tablo13[[#This Row],[Çağrı Süresi (dk)]]-Tablo13[[#This Row],[Yanıtlama Süresi (dk)]]</f>
        <v>-0.95999999999999952</v>
      </c>
    </row>
    <row r="92" spans="1:17" x14ac:dyDescent="0.3">
      <c r="A92" t="s">
        <v>91</v>
      </c>
      <c r="B92" t="s">
        <v>9</v>
      </c>
      <c r="C92" t="s">
        <v>14</v>
      </c>
      <c r="D92" t="s">
        <v>62</v>
      </c>
      <c r="E92">
        <v>99023</v>
      </c>
      <c r="F92">
        <v>6.28</v>
      </c>
      <c r="G92">
        <v>8.94</v>
      </c>
      <c r="H92" t="s">
        <v>45</v>
      </c>
      <c r="I92" t="s">
        <v>45</v>
      </c>
      <c r="L92">
        <v>2</v>
      </c>
      <c r="M92">
        <v>80</v>
      </c>
      <c r="N92" t="s">
        <v>46</v>
      </c>
      <c r="O92" t="s">
        <v>46</v>
      </c>
      <c r="P92" t="s">
        <v>45</v>
      </c>
      <c r="Q92">
        <f>Tablo13[[#This Row],[Çağrı Süresi (dk)]]-Tablo13[[#This Row],[Yanıtlama Süresi (dk)]]</f>
        <v>-2.6599999999999993</v>
      </c>
    </row>
    <row r="93" spans="1:17" x14ac:dyDescent="0.3">
      <c r="A93" t="s">
        <v>108</v>
      </c>
      <c r="B93" t="s">
        <v>9</v>
      </c>
      <c r="C93" t="s">
        <v>14</v>
      </c>
      <c r="D93" t="s">
        <v>57</v>
      </c>
      <c r="E93">
        <v>13333</v>
      </c>
      <c r="F93">
        <v>13.6</v>
      </c>
      <c r="G93">
        <v>6.83</v>
      </c>
      <c r="H93" t="s">
        <v>46</v>
      </c>
      <c r="I93" t="s">
        <v>45</v>
      </c>
      <c r="L93">
        <v>3</v>
      </c>
      <c r="M93">
        <v>72</v>
      </c>
      <c r="N93" t="s">
        <v>45</v>
      </c>
      <c r="O93" t="s">
        <v>45</v>
      </c>
      <c r="P93" t="s">
        <v>45</v>
      </c>
      <c r="Q93">
        <f>Tablo13[[#This Row],[Çağrı Süresi (dk)]]-Tablo13[[#This Row],[Yanıtlama Süresi (dk)]]</f>
        <v>6.77</v>
      </c>
    </row>
    <row r="94" spans="1:17" x14ac:dyDescent="0.3">
      <c r="A94" t="s">
        <v>91</v>
      </c>
      <c r="B94" t="s">
        <v>8</v>
      </c>
      <c r="C94" t="s">
        <v>15</v>
      </c>
      <c r="D94" t="s">
        <v>62</v>
      </c>
      <c r="E94">
        <v>20863</v>
      </c>
      <c r="F94">
        <v>10.77</v>
      </c>
      <c r="G94">
        <v>6.27</v>
      </c>
      <c r="H94" t="s">
        <v>46</v>
      </c>
      <c r="I94" t="s">
        <v>45</v>
      </c>
      <c r="L94">
        <v>5</v>
      </c>
      <c r="M94">
        <v>93</v>
      </c>
      <c r="N94" t="s">
        <v>45</v>
      </c>
      <c r="O94" t="s">
        <v>45</v>
      </c>
      <c r="P94" t="s">
        <v>45</v>
      </c>
      <c r="Q94">
        <f>Tablo13[[#This Row],[Çağrı Süresi (dk)]]-Tablo13[[#This Row],[Yanıtlama Süresi (dk)]]</f>
        <v>4.5</v>
      </c>
    </row>
    <row r="95" spans="1:17" x14ac:dyDescent="0.3">
      <c r="A95" t="s">
        <v>91</v>
      </c>
      <c r="B95" t="s">
        <v>7</v>
      </c>
      <c r="C95" t="s">
        <v>13</v>
      </c>
      <c r="D95" t="s">
        <v>48</v>
      </c>
      <c r="E95">
        <v>84720</v>
      </c>
      <c r="F95">
        <v>3.31</v>
      </c>
      <c r="G95">
        <v>2.63</v>
      </c>
      <c r="H95" t="s">
        <v>46</v>
      </c>
      <c r="I95" t="s">
        <v>46</v>
      </c>
      <c r="J95">
        <v>49.26</v>
      </c>
      <c r="K95" t="s">
        <v>49</v>
      </c>
      <c r="L95">
        <v>4</v>
      </c>
      <c r="M95">
        <v>84</v>
      </c>
      <c r="N95" t="s">
        <v>46</v>
      </c>
      <c r="O95" t="s">
        <v>46</v>
      </c>
      <c r="P95" t="s">
        <v>46</v>
      </c>
      <c r="Q95">
        <f>Tablo13[[#This Row],[Çağrı Süresi (dk)]]-Tablo13[[#This Row],[Yanıtlama Süresi (dk)]]</f>
        <v>0.68000000000000016</v>
      </c>
    </row>
    <row r="96" spans="1:17" x14ac:dyDescent="0.3">
      <c r="A96" t="s">
        <v>76</v>
      </c>
      <c r="B96" t="s">
        <v>9</v>
      </c>
      <c r="C96" t="s">
        <v>14</v>
      </c>
      <c r="D96" t="s">
        <v>44</v>
      </c>
      <c r="E96">
        <v>31468</v>
      </c>
      <c r="F96">
        <v>3.22</v>
      </c>
      <c r="G96">
        <v>8.5399999999999991</v>
      </c>
      <c r="H96" t="s">
        <v>45</v>
      </c>
      <c r="I96" t="s">
        <v>45</v>
      </c>
      <c r="L96">
        <v>2</v>
      </c>
      <c r="M96">
        <v>79</v>
      </c>
      <c r="N96" t="s">
        <v>46</v>
      </c>
      <c r="O96" t="s">
        <v>46</v>
      </c>
      <c r="P96" t="s">
        <v>45</v>
      </c>
      <c r="Q96">
        <f>Tablo13[[#This Row],[Çağrı Süresi (dk)]]-Tablo13[[#This Row],[Yanıtlama Süresi (dk)]]</f>
        <v>-5.3199999999999985</v>
      </c>
    </row>
    <row r="97" spans="1:17" x14ac:dyDescent="0.3">
      <c r="A97" t="s">
        <v>96</v>
      </c>
      <c r="B97" t="s">
        <v>9</v>
      </c>
      <c r="C97" t="s">
        <v>14</v>
      </c>
      <c r="D97" t="s">
        <v>62</v>
      </c>
      <c r="E97">
        <v>83376</v>
      </c>
      <c r="F97">
        <v>11.82</v>
      </c>
      <c r="G97">
        <v>9.25</v>
      </c>
      <c r="H97" t="s">
        <v>46</v>
      </c>
      <c r="I97" t="s">
        <v>46</v>
      </c>
      <c r="J97">
        <v>10.82</v>
      </c>
      <c r="K97" t="s">
        <v>49</v>
      </c>
      <c r="L97">
        <v>4</v>
      </c>
      <c r="M97">
        <v>91</v>
      </c>
      <c r="N97" t="s">
        <v>45</v>
      </c>
      <c r="O97" t="s">
        <v>46</v>
      </c>
      <c r="P97" t="s">
        <v>46</v>
      </c>
      <c r="Q97">
        <f>Tablo13[[#This Row],[Çağrı Süresi (dk)]]-Tablo13[[#This Row],[Yanıtlama Süresi (dk)]]</f>
        <v>2.5700000000000003</v>
      </c>
    </row>
    <row r="98" spans="1:17" x14ac:dyDescent="0.3">
      <c r="A98" t="s">
        <v>83</v>
      </c>
      <c r="B98" t="s">
        <v>6</v>
      </c>
      <c r="C98" t="s">
        <v>14</v>
      </c>
      <c r="D98" t="s">
        <v>48</v>
      </c>
      <c r="E98">
        <v>48258</v>
      </c>
      <c r="F98">
        <v>7.82</v>
      </c>
      <c r="G98">
        <v>9.58</v>
      </c>
      <c r="H98" t="s">
        <v>45</v>
      </c>
      <c r="I98" t="s">
        <v>45</v>
      </c>
      <c r="L98">
        <v>3</v>
      </c>
      <c r="M98">
        <v>76</v>
      </c>
      <c r="N98" t="s">
        <v>45</v>
      </c>
      <c r="O98" t="s">
        <v>46</v>
      </c>
      <c r="P98" t="s">
        <v>45</v>
      </c>
      <c r="Q98">
        <f>Tablo13[[#This Row],[Çağrı Süresi (dk)]]-Tablo13[[#This Row],[Yanıtlama Süresi (dk)]]</f>
        <v>-1.7599999999999998</v>
      </c>
    </row>
    <row r="99" spans="1:17" x14ac:dyDescent="0.3">
      <c r="A99" t="s">
        <v>86</v>
      </c>
      <c r="B99" t="s">
        <v>5</v>
      </c>
      <c r="C99" t="s">
        <v>14</v>
      </c>
      <c r="D99" t="s">
        <v>51</v>
      </c>
      <c r="E99">
        <v>27511</v>
      </c>
      <c r="F99">
        <v>11.54</v>
      </c>
      <c r="G99">
        <v>6.14</v>
      </c>
      <c r="H99" t="s">
        <v>45</v>
      </c>
      <c r="I99" t="s">
        <v>46</v>
      </c>
      <c r="J99">
        <v>42.29</v>
      </c>
      <c r="K99" t="s">
        <v>59</v>
      </c>
      <c r="L99">
        <v>2</v>
      </c>
      <c r="M99">
        <v>94</v>
      </c>
      <c r="N99" t="s">
        <v>45</v>
      </c>
      <c r="O99" t="s">
        <v>46</v>
      </c>
      <c r="P99" t="s">
        <v>45</v>
      </c>
      <c r="Q99">
        <f>Tablo13[[#This Row],[Çağrı Süresi (dk)]]-Tablo13[[#This Row],[Yanıtlama Süresi (dk)]]</f>
        <v>5.3999999999999995</v>
      </c>
    </row>
    <row r="100" spans="1:17" x14ac:dyDescent="0.3">
      <c r="A100" t="s">
        <v>131</v>
      </c>
      <c r="C100">
        <f>SUBTOTAL(103,Tablo13[Kanal])</f>
        <v>98</v>
      </c>
      <c r="F100">
        <f>SUBTOTAL(101,Tablo13[Çağrı Süresi (dk)])</f>
        <v>8.321938775510203</v>
      </c>
      <c r="Q100">
        <f>SUBTOTAL(109,Tablo13[Talep karşılama süresi])</f>
        <v>176.03000000000003</v>
      </c>
    </row>
  </sheetData>
  <pageMargins left="0.7" right="0.7" top="0.75" bottom="0.75" header="0.3" footer="0.3"/>
  <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995D-9EB9-4B61-879D-5DB234DCAE1C}">
  <dimension ref="A1:AC102"/>
  <sheetViews>
    <sheetView topLeftCell="Q17" workbookViewId="0">
      <selection activeCell="S27" sqref="S27:AC35"/>
    </sheetView>
  </sheetViews>
  <sheetFormatPr defaultRowHeight="14.4" x14ac:dyDescent="0.3"/>
  <cols>
    <col min="10" max="16" width="9.88671875" customWidth="1"/>
    <col min="19" max="19" width="15.33203125" bestFit="1" customWidth="1"/>
    <col min="20" max="20" width="21.5546875" bestFit="1" customWidth="1"/>
    <col min="21" max="21" width="9" bestFit="1" customWidth="1"/>
    <col min="22" max="22" width="21.5546875" bestFit="1" customWidth="1"/>
    <col min="23" max="23" width="9" bestFit="1" customWidth="1"/>
    <col min="24" max="24" width="21.5546875" bestFit="1" customWidth="1"/>
    <col min="25" max="25" width="9" bestFit="1" customWidth="1"/>
    <col min="26" max="26" width="21.5546875" bestFit="1" customWidth="1"/>
    <col min="27" max="27" width="9" bestFit="1" customWidth="1"/>
    <col min="28" max="28" width="28.6640625" bestFit="1" customWidth="1"/>
    <col min="29" max="29" width="16.33203125" bestFit="1" customWidth="1"/>
  </cols>
  <sheetData>
    <row r="1" spans="1:22" x14ac:dyDescent="0.3">
      <c r="A1" s="1" t="s">
        <v>27</v>
      </c>
      <c r="B1" s="1" t="s">
        <v>28</v>
      </c>
      <c r="C1" s="1" t="s">
        <v>29</v>
      </c>
      <c r="D1" s="1" t="s">
        <v>30</v>
      </c>
      <c r="E1" s="1" t="s">
        <v>31</v>
      </c>
      <c r="F1" s="1" t="s">
        <v>32</v>
      </c>
      <c r="G1" s="1" t="s">
        <v>33</v>
      </c>
      <c r="H1" s="1" t="s">
        <v>34</v>
      </c>
      <c r="I1" s="1" t="s">
        <v>35</v>
      </c>
      <c r="J1" s="1" t="s">
        <v>36</v>
      </c>
      <c r="K1" s="1" t="s">
        <v>37</v>
      </c>
      <c r="L1" s="1" t="s">
        <v>38</v>
      </c>
      <c r="M1" s="1" t="s">
        <v>39</v>
      </c>
      <c r="N1" s="1" t="s">
        <v>40</v>
      </c>
      <c r="O1" s="1" t="s">
        <v>41</v>
      </c>
      <c r="P1" s="1" t="s">
        <v>42</v>
      </c>
      <c r="Q1" s="1" t="s">
        <v>132</v>
      </c>
    </row>
    <row r="2" spans="1:22" x14ac:dyDescent="0.3">
      <c r="A2" s="2" t="s">
        <v>109</v>
      </c>
      <c r="B2" s="3" t="s">
        <v>7</v>
      </c>
      <c r="C2" s="3" t="s">
        <v>14</v>
      </c>
      <c r="D2" s="3" t="s">
        <v>44</v>
      </c>
      <c r="E2" s="3">
        <v>60197</v>
      </c>
      <c r="F2" s="3">
        <v>13.61</v>
      </c>
      <c r="G2" s="3">
        <v>6.73</v>
      </c>
      <c r="H2" s="3" t="s">
        <v>46</v>
      </c>
      <c r="I2" s="3" t="s">
        <v>46</v>
      </c>
      <c r="J2" s="3">
        <v>6.44</v>
      </c>
      <c r="K2" s="3" t="s">
        <v>49</v>
      </c>
      <c r="L2" s="3">
        <v>2</v>
      </c>
      <c r="M2" s="3">
        <v>79</v>
      </c>
      <c r="N2" s="3" t="s">
        <v>45</v>
      </c>
      <c r="O2" s="3" t="s">
        <v>45</v>
      </c>
      <c r="P2" s="6" t="s">
        <v>45</v>
      </c>
      <c r="Q2" s="16">
        <f>Tablo8[[#This Row],[Çağrı Süresi (dk)]]-Tablo8[[#This Row],[Yanıtlama Süresi (dk)]]</f>
        <v>6.879999999999999</v>
      </c>
    </row>
    <row r="3" spans="1:22" x14ac:dyDescent="0.3">
      <c r="A3" s="4" t="s">
        <v>80</v>
      </c>
      <c r="B3" s="5" t="s">
        <v>7</v>
      </c>
      <c r="C3" s="5" t="s">
        <v>15</v>
      </c>
      <c r="D3" s="5" t="s">
        <v>44</v>
      </c>
      <c r="E3" s="5">
        <v>94203</v>
      </c>
      <c r="F3" s="5">
        <v>9.7100000000000009</v>
      </c>
      <c r="G3" s="5">
        <v>5.21</v>
      </c>
      <c r="H3" s="5" t="s">
        <v>46</v>
      </c>
      <c r="I3" s="5" t="s">
        <v>45</v>
      </c>
      <c r="J3" s="5"/>
      <c r="K3" s="5"/>
      <c r="L3" s="5">
        <v>2</v>
      </c>
      <c r="M3" s="5">
        <v>98</v>
      </c>
      <c r="N3" s="5" t="s">
        <v>46</v>
      </c>
      <c r="O3" s="5" t="s">
        <v>46</v>
      </c>
      <c r="P3" s="7" t="s">
        <v>45</v>
      </c>
      <c r="Q3" s="5">
        <f>Tablo8[[#This Row],[Çağrı Süresi (dk)]]-Tablo8[[#This Row],[Yanıtlama Süresi (dk)]]</f>
        <v>4.5000000000000009</v>
      </c>
    </row>
    <row r="4" spans="1:22" x14ac:dyDescent="0.3">
      <c r="A4" s="2" t="s">
        <v>110</v>
      </c>
      <c r="B4" s="3" t="s">
        <v>8</v>
      </c>
      <c r="C4" s="3" t="s">
        <v>15</v>
      </c>
      <c r="D4" s="3" t="s">
        <v>48</v>
      </c>
      <c r="E4" s="3">
        <v>22424</v>
      </c>
      <c r="F4" s="3">
        <v>12.79</v>
      </c>
      <c r="G4" s="3">
        <v>4.91</v>
      </c>
      <c r="H4" s="3" t="s">
        <v>45</v>
      </c>
      <c r="I4" s="3" t="s">
        <v>45</v>
      </c>
      <c r="J4" s="3"/>
      <c r="K4" s="3"/>
      <c r="L4" s="3">
        <v>3</v>
      </c>
      <c r="M4" s="3">
        <v>100</v>
      </c>
      <c r="N4" s="3" t="s">
        <v>45</v>
      </c>
      <c r="O4" s="3" t="s">
        <v>46</v>
      </c>
      <c r="P4" s="6" t="s">
        <v>46</v>
      </c>
      <c r="Q4" s="5">
        <f>Tablo8[[#This Row],[Çağrı Süresi (dk)]]-Tablo8[[#This Row],[Yanıtlama Süresi (dk)]]</f>
        <v>7.879999999999999</v>
      </c>
      <c r="S4" s="12" t="s">
        <v>18</v>
      </c>
      <c r="T4" t="s">
        <v>2</v>
      </c>
      <c r="U4" t="s">
        <v>3</v>
      </c>
      <c r="V4" t="s">
        <v>4</v>
      </c>
    </row>
    <row r="5" spans="1:22" x14ac:dyDescent="0.3">
      <c r="A5" s="4" t="s">
        <v>111</v>
      </c>
      <c r="B5" s="5" t="s">
        <v>6</v>
      </c>
      <c r="C5" s="5" t="s">
        <v>15</v>
      </c>
      <c r="D5" s="5" t="s">
        <v>62</v>
      </c>
      <c r="E5" s="5">
        <v>94491</v>
      </c>
      <c r="F5" s="5">
        <v>12.55</v>
      </c>
      <c r="G5" s="5">
        <v>5.66</v>
      </c>
      <c r="H5" s="5" t="s">
        <v>46</v>
      </c>
      <c r="I5" s="5" t="s">
        <v>45</v>
      </c>
      <c r="J5" s="5"/>
      <c r="K5" s="5"/>
      <c r="L5" s="5">
        <v>5</v>
      </c>
      <c r="M5" s="5">
        <v>98</v>
      </c>
      <c r="N5" s="5" t="s">
        <v>46</v>
      </c>
      <c r="O5" s="5" t="s">
        <v>46</v>
      </c>
      <c r="P5" s="7" t="s">
        <v>46</v>
      </c>
      <c r="Q5" s="5">
        <f>Tablo8[[#This Row],[Çağrı Süresi (dk)]]-Tablo8[[#This Row],[Yanıtlama Süresi (dk)]]</f>
        <v>6.8900000000000006</v>
      </c>
      <c r="S5" s="13" t="s">
        <v>5</v>
      </c>
      <c r="T5">
        <v>19</v>
      </c>
      <c r="U5">
        <v>6.7594736842105263</v>
      </c>
      <c r="V5">
        <v>129.44</v>
      </c>
    </row>
    <row r="6" spans="1:22" x14ac:dyDescent="0.3">
      <c r="A6" s="2" t="s">
        <v>106</v>
      </c>
      <c r="B6" s="3" t="s">
        <v>5</v>
      </c>
      <c r="C6" s="3" t="s">
        <v>12</v>
      </c>
      <c r="D6" s="3" t="s">
        <v>48</v>
      </c>
      <c r="E6" s="3">
        <v>52442</v>
      </c>
      <c r="F6" s="3">
        <v>12.9</v>
      </c>
      <c r="G6" s="3">
        <v>8.14</v>
      </c>
      <c r="H6" s="3" t="s">
        <v>46</v>
      </c>
      <c r="I6" s="3" t="s">
        <v>46</v>
      </c>
      <c r="J6" s="3">
        <v>13.63</v>
      </c>
      <c r="K6" s="3" t="s">
        <v>49</v>
      </c>
      <c r="L6" s="3">
        <v>5</v>
      </c>
      <c r="M6" s="3">
        <v>85</v>
      </c>
      <c r="N6" s="3" t="s">
        <v>46</v>
      </c>
      <c r="O6" s="3" t="s">
        <v>45</v>
      </c>
      <c r="P6" s="6" t="s">
        <v>46</v>
      </c>
      <c r="Q6" s="5">
        <f>Tablo8[[#This Row],[Çağrı Süresi (dk)]]-Tablo8[[#This Row],[Yanıtlama Süresi (dk)]]</f>
        <v>4.76</v>
      </c>
      <c r="S6" s="13" t="s">
        <v>6</v>
      </c>
      <c r="T6">
        <v>20</v>
      </c>
      <c r="U6">
        <v>5.2460000000000004</v>
      </c>
      <c r="V6">
        <v>154.60999999999996</v>
      </c>
    </row>
    <row r="7" spans="1:22" x14ac:dyDescent="0.3">
      <c r="A7" s="4" t="s">
        <v>109</v>
      </c>
      <c r="B7" s="5" t="s">
        <v>6</v>
      </c>
      <c r="C7" s="5" t="s">
        <v>12</v>
      </c>
      <c r="D7" s="5" t="s">
        <v>44</v>
      </c>
      <c r="E7" s="5">
        <v>76559</v>
      </c>
      <c r="F7" s="5">
        <v>4.5599999999999996</v>
      </c>
      <c r="G7" s="5">
        <v>9.01</v>
      </c>
      <c r="H7" s="5" t="s">
        <v>46</v>
      </c>
      <c r="I7" s="5" t="s">
        <v>46</v>
      </c>
      <c r="J7" s="5">
        <v>9.58</v>
      </c>
      <c r="K7" s="5" t="s">
        <v>59</v>
      </c>
      <c r="L7" s="5">
        <v>2</v>
      </c>
      <c r="M7" s="5">
        <v>88</v>
      </c>
      <c r="N7" s="5" t="s">
        <v>46</v>
      </c>
      <c r="O7" s="5" t="s">
        <v>46</v>
      </c>
      <c r="P7" s="7" t="s">
        <v>46</v>
      </c>
      <c r="Q7" s="5">
        <f>Tablo8[[#This Row],[Çağrı Süresi (dk)]]-Tablo8[[#This Row],[Yanıtlama Süresi (dk)]]</f>
        <v>-4.45</v>
      </c>
      <c r="S7" s="13" t="s">
        <v>7</v>
      </c>
      <c r="T7">
        <v>15</v>
      </c>
      <c r="U7">
        <v>6.9146666666666663</v>
      </c>
      <c r="V7">
        <v>147.79</v>
      </c>
    </row>
    <row r="8" spans="1:22" x14ac:dyDescent="0.3">
      <c r="A8" s="2" t="s">
        <v>113</v>
      </c>
      <c r="B8" s="3" t="s">
        <v>6</v>
      </c>
      <c r="C8" s="3" t="s">
        <v>14</v>
      </c>
      <c r="D8" s="3" t="s">
        <v>57</v>
      </c>
      <c r="E8" s="3">
        <v>66049</v>
      </c>
      <c r="F8" s="3">
        <v>10.18</v>
      </c>
      <c r="G8" s="3">
        <v>4.3099999999999996</v>
      </c>
      <c r="H8" s="3" t="s">
        <v>45</v>
      </c>
      <c r="I8" s="3" t="s">
        <v>45</v>
      </c>
      <c r="J8" s="3"/>
      <c r="K8" s="3"/>
      <c r="L8" s="3">
        <v>2</v>
      </c>
      <c r="M8" s="3">
        <v>94</v>
      </c>
      <c r="N8" s="3" t="s">
        <v>45</v>
      </c>
      <c r="O8" s="3" t="s">
        <v>46</v>
      </c>
      <c r="P8" s="6" t="s">
        <v>46</v>
      </c>
      <c r="Q8" s="5">
        <f>Tablo8[[#This Row],[Çağrı Süresi (dk)]]-Tablo8[[#This Row],[Yanıtlama Süresi (dk)]]</f>
        <v>5.87</v>
      </c>
      <c r="S8" s="13" t="s">
        <v>8</v>
      </c>
      <c r="T8">
        <v>23</v>
      </c>
      <c r="U8">
        <v>5.6008695652173914</v>
      </c>
      <c r="V8">
        <v>196.76</v>
      </c>
    </row>
    <row r="9" spans="1:22" x14ac:dyDescent="0.3">
      <c r="A9" s="4" t="s">
        <v>114</v>
      </c>
      <c r="B9" s="5" t="s">
        <v>8</v>
      </c>
      <c r="C9" s="5" t="s">
        <v>14</v>
      </c>
      <c r="D9" s="5" t="s">
        <v>44</v>
      </c>
      <c r="E9" s="5">
        <v>11533</v>
      </c>
      <c r="F9" s="5">
        <v>5.25</v>
      </c>
      <c r="G9" s="5">
        <v>2.36</v>
      </c>
      <c r="H9" s="5" t="s">
        <v>46</v>
      </c>
      <c r="I9" s="5" t="s">
        <v>46</v>
      </c>
      <c r="J9" s="5">
        <v>40.76</v>
      </c>
      <c r="K9" s="5" t="s">
        <v>49</v>
      </c>
      <c r="L9" s="5">
        <v>2</v>
      </c>
      <c r="M9" s="5">
        <v>97</v>
      </c>
      <c r="N9" s="5" t="s">
        <v>45</v>
      </c>
      <c r="O9" s="5" t="s">
        <v>45</v>
      </c>
      <c r="P9" s="7" t="s">
        <v>46</v>
      </c>
      <c r="Q9" s="5">
        <f>Tablo8[[#This Row],[Çağrı Süresi (dk)]]-Tablo8[[#This Row],[Yanıtlama Süresi (dk)]]</f>
        <v>2.89</v>
      </c>
      <c r="S9" s="13" t="s">
        <v>9</v>
      </c>
      <c r="T9">
        <v>23</v>
      </c>
      <c r="U9">
        <v>5.1765217391304361</v>
      </c>
      <c r="V9">
        <v>184.24999999999997</v>
      </c>
    </row>
    <row r="10" spans="1:22" x14ac:dyDescent="0.3">
      <c r="A10" s="2" t="s">
        <v>100</v>
      </c>
      <c r="B10" s="3" t="s">
        <v>7</v>
      </c>
      <c r="C10" s="3" t="s">
        <v>13</v>
      </c>
      <c r="D10" s="3" t="s">
        <v>57</v>
      </c>
      <c r="E10" s="3">
        <v>57257</v>
      </c>
      <c r="F10" s="3">
        <v>9.36</v>
      </c>
      <c r="G10" s="3">
        <v>6.7</v>
      </c>
      <c r="H10" s="3" t="s">
        <v>46</v>
      </c>
      <c r="I10" s="3" t="s">
        <v>46</v>
      </c>
      <c r="J10" s="3">
        <v>17.649999999999999</v>
      </c>
      <c r="K10" s="3" t="s">
        <v>59</v>
      </c>
      <c r="L10" s="3">
        <v>4</v>
      </c>
      <c r="M10" s="3">
        <v>71</v>
      </c>
      <c r="N10" s="3" t="s">
        <v>45</v>
      </c>
      <c r="O10" s="3" t="s">
        <v>46</v>
      </c>
      <c r="P10" s="6" t="s">
        <v>46</v>
      </c>
      <c r="Q10" s="5">
        <f>Tablo8[[#This Row],[Çağrı Süresi (dk)]]-Tablo8[[#This Row],[Yanıtlama Süresi (dk)]]</f>
        <v>2.6599999999999993</v>
      </c>
      <c r="S10" s="13" t="s">
        <v>11</v>
      </c>
      <c r="T10">
        <v>100</v>
      </c>
      <c r="U10">
        <v>5.8495000000000026</v>
      </c>
      <c r="V10">
        <v>812.8499999999998</v>
      </c>
    </row>
    <row r="11" spans="1:22" x14ac:dyDescent="0.3">
      <c r="A11" s="4" t="s">
        <v>115</v>
      </c>
      <c r="B11" s="5" t="s">
        <v>6</v>
      </c>
      <c r="C11" s="5" t="s">
        <v>14</v>
      </c>
      <c r="D11" s="5" t="s">
        <v>62</v>
      </c>
      <c r="E11" s="5">
        <v>61070</v>
      </c>
      <c r="F11" s="5">
        <v>7.83</v>
      </c>
      <c r="G11" s="5">
        <v>3.17</v>
      </c>
      <c r="H11" s="5" t="s">
        <v>46</v>
      </c>
      <c r="I11" s="5" t="s">
        <v>45</v>
      </c>
      <c r="J11" s="5"/>
      <c r="K11" s="5"/>
      <c r="L11" s="5">
        <v>5</v>
      </c>
      <c r="M11" s="5">
        <v>98</v>
      </c>
      <c r="N11" s="5" t="s">
        <v>45</v>
      </c>
      <c r="O11" s="5" t="s">
        <v>46</v>
      </c>
      <c r="P11" s="7" t="s">
        <v>46</v>
      </c>
      <c r="Q11" s="5">
        <f>Tablo8[[#This Row],[Çağrı Süresi (dk)]]-Tablo8[[#This Row],[Yanıtlama Süresi (dk)]]</f>
        <v>4.66</v>
      </c>
    </row>
    <row r="12" spans="1:22" x14ac:dyDescent="0.3">
      <c r="A12" s="2" t="s">
        <v>116</v>
      </c>
      <c r="B12" s="3" t="s">
        <v>9</v>
      </c>
      <c r="C12" s="3" t="s">
        <v>15</v>
      </c>
      <c r="D12" s="3" t="s">
        <v>44</v>
      </c>
      <c r="E12" s="3">
        <v>19084</v>
      </c>
      <c r="F12" s="3">
        <v>6.8</v>
      </c>
      <c r="G12" s="3">
        <v>2.14</v>
      </c>
      <c r="H12" s="3" t="s">
        <v>45</v>
      </c>
      <c r="I12" s="3" t="s">
        <v>45</v>
      </c>
      <c r="J12" s="3"/>
      <c r="K12" s="3"/>
      <c r="L12" s="3">
        <v>1</v>
      </c>
      <c r="M12" s="3">
        <v>88</v>
      </c>
      <c r="N12" s="3" t="s">
        <v>45</v>
      </c>
      <c r="O12" s="3" t="s">
        <v>45</v>
      </c>
      <c r="P12" s="6" t="s">
        <v>46</v>
      </c>
      <c r="Q12" s="5">
        <f>Tablo8[[#This Row],[Çağrı Süresi (dk)]]-Tablo8[[#This Row],[Yanıtlama Süresi (dk)]]</f>
        <v>4.66</v>
      </c>
    </row>
    <row r="13" spans="1:22" x14ac:dyDescent="0.3">
      <c r="A13" s="4" t="s">
        <v>117</v>
      </c>
      <c r="B13" s="5" t="s">
        <v>9</v>
      </c>
      <c r="C13" s="5" t="s">
        <v>13</v>
      </c>
      <c r="D13" s="5" t="s">
        <v>57</v>
      </c>
      <c r="E13" s="5">
        <v>47364</v>
      </c>
      <c r="F13" s="5">
        <v>11.54</v>
      </c>
      <c r="G13" s="5">
        <v>5.13</v>
      </c>
      <c r="H13" s="5" t="s">
        <v>45</v>
      </c>
      <c r="I13" s="5" t="s">
        <v>45</v>
      </c>
      <c r="J13" s="5"/>
      <c r="K13" s="5"/>
      <c r="L13" s="5">
        <v>5</v>
      </c>
      <c r="M13" s="5">
        <v>73</v>
      </c>
      <c r="N13" s="5" t="s">
        <v>46</v>
      </c>
      <c r="O13" s="5" t="s">
        <v>46</v>
      </c>
      <c r="P13" s="7" t="s">
        <v>45</v>
      </c>
      <c r="Q13" s="5">
        <f>Tablo8[[#This Row],[Çağrı Süresi (dk)]]-Tablo8[[#This Row],[Yanıtlama Süresi (dk)]]</f>
        <v>6.4099999999999993</v>
      </c>
    </row>
    <row r="14" spans="1:22" x14ac:dyDescent="0.3">
      <c r="A14" s="2" t="s">
        <v>99</v>
      </c>
      <c r="B14" s="3" t="s">
        <v>6</v>
      </c>
      <c r="C14" s="3" t="s">
        <v>12</v>
      </c>
      <c r="D14" s="3" t="s">
        <v>62</v>
      </c>
      <c r="E14" s="3">
        <v>56991</v>
      </c>
      <c r="F14" s="3">
        <v>4.2</v>
      </c>
      <c r="G14" s="3">
        <v>2.46</v>
      </c>
      <c r="H14" s="3" t="s">
        <v>46</v>
      </c>
      <c r="I14" s="3" t="s">
        <v>46</v>
      </c>
      <c r="J14" s="3">
        <v>7.26</v>
      </c>
      <c r="K14" s="3" t="s">
        <v>49</v>
      </c>
      <c r="L14" s="3">
        <v>2</v>
      </c>
      <c r="M14" s="3">
        <v>84</v>
      </c>
      <c r="N14" s="3" t="s">
        <v>45</v>
      </c>
      <c r="O14" s="3" t="s">
        <v>45</v>
      </c>
      <c r="P14" s="6" t="s">
        <v>46</v>
      </c>
      <c r="Q14" s="5">
        <f>Tablo8[[#This Row],[Çağrı Süresi (dk)]]-Tablo8[[#This Row],[Yanıtlama Süresi (dk)]]</f>
        <v>1.7400000000000002</v>
      </c>
    </row>
    <row r="15" spans="1:22" x14ac:dyDescent="0.3">
      <c r="A15" s="4" t="s">
        <v>111</v>
      </c>
      <c r="B15" s="5" t="s">
        <v>8</v>
      </c>
      <c r="C15" s="5" t="s">
        <v>15</v>
      </c>
      <c r="D15" s="5" t="s">
        <v>62</v>
      </c>
      <c r="E15" s="5">
        <v>86524</v>
      </c>
      <c r="F15" s="5">
        <v>4.71</v>
      </c>
      <c r="G15" s="5">
        <v>8.8000000000000007</v>
      </c>
      <c r="H15" s="5" t="s">
        <v>46</v>
      </c>
      <c r="I15" s="5" t="s">
        <v>46</v>
      </c>
      <c r="J15" s="5">
        <v>25.35</v>
      </c>
      <c r="K15" s="5" t="s">
        <v>49</v>
      </c>
      <c r="L15" s="5">
        <v>2</v>
      </c>
      <c r="M15" s="5">
        <v>72</v>
      </c>
      <c r="N15" s="5" t="s">
        <v>45</v>
      </c>
      <c r="O15" s="5" t="s">
        <v>46</v>
      </c>
      <c r="P15" s="7" t="s">
        <v>45</v>
      </c>
      <c r="Q15" s="5">
        <f>Tablo8[[#This Row],[Çağrı Süresi (dk)]]-Tablo8[[#This Row],[Yanıtlama Süresi (dk)]]</f>
        <v>-4.0900000000000007</v>
      </c>
    </row>
    <row r="16" spans="1:22" x14ac:dyDescent="0.3">
      <c r="A16" s="2" t="s">
        <v>100</v>
      </c>
      <c r="B16" s="3" t="s">
        <v>5</v>
      </c>
      <c r="C16" s="3" t="s">
        <v>13</v>
      </c>
      <c r="D16" s="3" t="s">
        <v>44</v>
      </c>
      <c r="E16" s="3">
        <v>39374</v>
      </c>
      <c r="F16" s="3">
        <v>4.21</v>
      </c>
      <c r="G16" s="3">
        <v>3.07</v>
      </c>
      <c r="H16" s="3" t="s">
        <v>45</v>
      </c>
      <c r="I16" s="3" t="s">
        <v>45</v>
      </c>
      <c r="J16" s="3"/>
      <c r="K16" s="3"/>
      <c r="L16" s="3">
        <v>3</v>
      </c>
      <c r="M16" s="3">
        <v>88</v>
      </c>
      <c r="N16" s="3" t="s">
        <v>45</v>
      </c>
      <c r="O16" s="3" t="s">
        <v>45</v>
      </c>
      <c r="P16" s="6" t="s">
        <v>46</v>
      </c>
      <c r="Q16" s="5">
        <f>Tablo8[[#This Row],[Çağrı Süresi (dk)]]-Tablo8[[#This Row],[Yanıtlama Süresi (dk)]]</f>
        <v>1.1400000000000001</v>
      </c>
    </row>
    <row r="17" spans="1:29" x14ac:dyDescent="0.3">
      <c r="A17" s="4" t="s">
        <v>80</v>
      </c>
      <c r="B17" s="5" t="s">
        <v>9</v>
      </c>
      <c r="C17" s="5" t="s">
        <v>15</v>
      </c>
      <c r="D17" s="5" t="s">
        <v>57</v>
      </c>
      <c r="E17" s="5">
        <v>34078</v>
      </c>
      <c r="F17" s="5">
        <v>7.64</v>
      </c>
      <c r="G17" s="5">
        <v>9.2799999999999994</v>
      </c>
      <c r="H17" s="5" t="s">
        <v>46</v>
      </c>
      <c r="I17" s="5" t="s">
        <v>46</v>
      </c>
      <c r="J17" s="5">
        <v>16.600000000000001</v>
      </c>
      <c r="K17" s="5" t="s">
        <v>59</v>
      </c>
      <c r="L17" s="5">
        <v>1</v>
      </c>
      <c r="M17" s="5">
        <v>96</v>
      </c>
      <c r="N17" s="5" t="s">
        <v>45</v>
      </c>
      <c r="O17" s="5" t="s">
        <v>46</v>
      </c>
      <c r="P17" s="7" t="s">
        <v>46</v>
      </c>
      <c r="Q17" s="5">
        <f>Tablo8[[#This Row],[Çağrı Süresi (dk)]]-Tablo8[[#This Row],[Yanıtlama Süresi (dk)]]</f>
        <v>-1.6399999999999997</v>
      </c>
      <c r="S17" s="12" t="s">
        <v>18</v>
      </c>
      <c r="T17" t="s">
        <v>2</v>
      </c>
    </row>
    <row r="18" spans="1:29" x14ac:dyDescent="0.3">
      <c r="A18" s="2" t="s">
        <v>99</v>
      </c>
      <c r="B18" s="3" t="s">
        <v>6</v>
      </c>
      <c r="C18" s="3" t="s">
        <v>14</v>
      </c>
      <c r="D18" s="3" t="s">
        <v>44</v>
      </c>
      <c r="E18" s="3">
        <v>14077</v>
      </c>
      <c r="F18" s="3">
        <v>11.14</v>
      </c>
      <c r="G18" s="3">
        <v>2.7</v>
      </c>
      <c r="H18" s="3" t="s">
        <v>45</v>
      </c>
      <c r="I18" s="3" t="s">
        <v>46</v>
      </c>
      <c r="J18" s="3">
        <v>48.14</v>
      </c>
      <c r="K18" s="3" t="s">
        <v>59</v>
      </c>
      <c r="L18" s="3">
        <v>4</v>
      </c>
      <c r="M18" s="3">
        <v>93</v>
      </c>
      <c r="N18" s="3" t="s">
        <v>46</v>
      </c>
      <c r="O18" s="3" t="s">
        <v>45</v>
      </c>
      <c r="P18" s="6" t="s">
        <v>45</v>
      </c>
      <c r="Q18" s="5">
        <f>Tablo8[[#This Row],[Çağrı Süresi (dk)]]-Tablo8[[#This Row],[Yanıtlama Süresi (dk)]]</f>
        <v>8.4400000000000013</v>
      </c>
      <c r="S18" s="13" t="s">
        <v>12</v>
      </c>
      <c r="T18">
        <v>26</v>
      </c>
    </row>
    <row r="19" spans="1:29" x14ac:dyDescent="0.3">
      <c r="A19" s="4" t="s">
        <v>115</v>
      </c>
      <c r="B19" s="5" t="s">
        <v>5</v>
      </c>
      <c r="C19" s="5" t="s">
        <v>13</v>
      </c>
      <c r="D19" s="5" t="s">
        <v>57</v>
      </c>
      <c r="E19" s="5">
        <v>86017</v>
      </c>
      <c r="F19" s="5">
        <v>8.85</v>
      </c>
      <c r="G19" s="5">
        <v>5.08</v>
      </c>
      <c r="H19" s="5" t="s">
        <v>45</v>
      </c>
      <c r="I19" s="5" t="s">
        <v>46</v>
      </c>
      <c r="J19" s="5">
        <v>9.4</v>
      </c>
      <c r="K19" s="5" t="s">
        <v>59</v>
      </c>
      <c r="L19" s="5">
        <v>1</v>
      </c>
      <c r="M19" s="5">
        <v>90</v>
      </c>
      <c r="N19" s="5" t="s">
        <v>46</v>
      </c>
      <c r="O19" s="5" t="s">
        <v>45</v>
      </c>
      <c r="P19" s="7" t="s">
        <v>45</v>
      </c>
      <c r="Q19" s="5">
        <f>Tablo8[[#This Row],[Çağrı Süresi (dk)]]-Tablo8[[#This Row],[Yanıtlama Süresi (dk)]]</f>
        <v>3.7699999999999996</v>
      </c>
      <c r="S19" s="13" t="s">
        <v>13</v>
      </c>
      <c r="T19">
        <v>22</v>
      </c>
    </row>
    <row r="20" spans="1:29" x14ac:dyDescent="0.3">
      <c r="A20" s="2" t="s">
        <v>100</v>
      </c>
      <c r="B20" s="3" t="s">
        <v>9</v>
      </c>
      <c r="C20" s="3" t="s">
        <v>15</v>
      </c>
      <c r="D20" s="3" t="s">
        <v>48</v>
      </c>
      <c r="E20" s="3">
        <v>46130</v>
      </c>
      <c r="F20" s="3">
        <v>8.26</v>
      </c>
      <c r="G20" s="3">
        <v>7.45</v>
      </c>
      <c r="H20" s="3" t="s">
        <v>46</v>
      </c>
      <c r="I20" s="3" t="s">
        <v>46</v>
      </c>
      <c r="J20" s="3">
        <v>42.84</v>
      </c>
      <c r="K20" s="3" t="s">
        <v>49</v>
      </c>
      <c r="L20" s="3">
        <v>1</v>
      </c>
      <c r="M20" s="3">
        <v>100</v>
      </c>
      <c r="N20" s="3" t="s">
        <v>46</v>
      </c>
      <c r="O20" s="3" t="s">
        <v>45</v>
      </c>
      <c r="P20" s="6" t="s">
        <v>45</v>
      </c>
      <c r="Q20" s="5">
        <f>Tablo8[[#This Row],[Çağrı Süresi (dk)]]-Tablo8[[#This Row],[Yanıtlama Süresi (dk)]]</f>
        <v>0.80999999999999961</v>
      </c>
      <c r="S20" s="13" t="s">
        <v>14</v>
      </c>
      <c r="T20">
        <v>27</v>
      </c>
    </row>
    <row r="21" spans="1:29" x14ac:dyDescent="0.3">
      <c r="A21" s="4" t="s">
        <v>123</v>
      </c>
      <c r="B21" s="5" t="s">
        <v>5</v>
      </c>
      <c r="C21" s="5" t="s">
        <v>14</v>
      </c>
      <c r="D21" s="5" t="s">
        <v>57</v>
      </c>
      <c r="E21" s="5">
        <v>93223</v>
      </c>
      <c r="F21" s="5">
        <v>4.87</v>
      </c>
      <c r="G21" s="5">
        <v>7.81</v>
      </c>
      <c r="H21" s="5" t="s">
        <v>45</v>
      </c>
      <c r="I21" s="5" t="s">
        <v>46</v>
      </c>
      <c r="J21" s="5">
        <v>37.92</v>
      </c>
      <c r="K21" s="5" t="s">
        <v>49</v>
      </c>
      <c r="L21" s="5">
        <v>5</v>
      </c>
      <c r="M21" s="5">
        <v>97</v>
      </c>
      <c r="N21" s="5" t="s">
        <v>45</v>
      </c>
      <c r="O21" s="5" t="s">
        <v>45</v>
      </c>
      <c r="P21" s="7" t="s">
        <v>46</v>
      </c>
      <c r="Q21" s="5">
        <f>Tablo8[[#This Row],[Çağrı Süresi (dk)]]-Tablo8[[#This Row],[Yanıtlama Süresi (dk)]]</f>
        <v>-2.9399999999999995</v>
      </c>
      <c r="S21" s="13" t="s">
        <v>15</v>
      </c>
      <c r="T21">
        <v>25</v>
      </c>
    </row>
    <row r="22" spans="1:29" x14ac:dyDescent="0.3">
      <c r="A22" s="2" t="s">
        <v>107</v>
      </c>
      <c r="B22" s="3" t="s">
        <v>8</v>
      </c>
      <c r="C22" s="3" t="s">
        <v>13</v>
      </c>
      <c r="D22" s="3" t="s">
        <v>48</v>
      </c>
      <c r="E22" s="3">
        <v>44552</v>
      </c>
      <c r="F22" s="3">
        <v>14.04</v>
      </c>
      <c r="G22" s="3">
        <v>6.35</v>
      </c>
      <c r="H22" s="3" t="s">
        <v>45</v>
      </c>
      <c r="I22" s="3" t="s">
        <v>45</v>
      </c>
      <c r="J22" s="3"/>
      <c r="K22" s="3"/>
      <c r="L22" s="3">
        <v>5</v>
      </c>
      <c r="M22" s="3">
        <v>74</v>
      </c>
      <c r="N22" s="3" t="s">
        <v>45</v>
      </c>
      <c r="O22" s="3" t="s">
        <v>45</v>
      </c>
      <c r="P22" s="6" t="s">
        <v>45</v>
      </c>
      <c r="Q22" s="5">
        <f>Tablo8[[#This Row],[Çağrı Süresi (dk)]]-Tablo8[[#This Row],[Yanıtlama Süresi (dk)]]</f>
        <v>7.6899999999999995</v>
      </c>
      <c r="S22" s="13" t="s">
        <v>11</v>
      </c>
      <c r="T22">
        <v>100</v>
      </c>
    </row>
    <row r="23" spans="1:29" x14ac:dyDescent="0.3">
      <c r="A23" s="4" t="s">
        <v>80</v>
      </c>
      <c r="B23" s="5" t="s">
        <v>8</v>
      </c>
      <c r="C23" s="5" t="s">
        <v>15</v>
      </c>
      <c r="D23" s="5" t="s">
        <v>48</v>
      </c>
      <c r="E23" s="5">
        <v>55905</v>
      </c>
      <c r="F23" s="5">
        <v>6.84</v>
      </c>
      <c r="G23" s="5">
        <v>5.55</v>
      </c>
      <c r="H23" s="5" t="s">
        <v>45</v>
      </c>
      <c r="I23" s="5" t="s">
        <v>45</v>
      </c>
      <c r="J23" s="5"/>
      <c r="K23" s="5"/>
      <c r="L23" s="5">
        <v>1</v>
      </c>
      <c r="M23" s="5">
        <v>92</v>
      </c>
      <c r="N23" s="5" t="s">
        <v>45</v>
      </c>
      <c r="O23" s="5" t="s">
        <v>46</v>
      </c>
      <c r="P23" s="7" t="s">
        <v>46</v>
      </c>
      <c r="Q23" s="5">
        <f>Tablo8[[#This Row],[Çağrı Süresi (dk)]]-Tablo8[[#This Row],[Yanıtlama Süresi (dk)]]</f>
        <v>1.29</v>
      </c>
    </row>
    <row r="24" spans="1:29" x14ac:dyDescent="0.3">
      <c r="A24" s="2" t="s">
        <v>118</v>
      </c>
      <c r="B24" s="3" t="s">
        <v>6</v>
      </c>
      <c r="C24" s="3" t="s">
        <v>14</v>
      </c>
      <c r="D24" s="3" t="s">
        <v>51</v>
      </c>
      <c r="E24" s="3">
        <v>67187</v>
      </c>
      <c r="F24" s="3">
        <v>6.08</v>
      </c>
      <c r="G24" s="3">
        <v>5.94</v>
      </c>
      <c r="H24" s="3" t="s">
        <v>46</v>
      </c>
      <c r="I24" s="3" t="s">
        <v>46</v>
      </c>
      <c r="J24" s="3">
        <v>38.01</v>
      </c>
      <c r="K24" s="3" t="s">
        <v>49</v>
      </c>
      <c r="L24" s="3">
        <v>1</v>
      </c>
      <c r="M24" s="3">
        <v>82</v>
      </c>
      <c r="N24" s="3" t="s">
        <v>46</v>
      </c>
      <c r="O24" s="3" t="s">
        <v>45</v>
      </c>
      <c r="P24" s="6" t="s">
        <v>45</v>
      </c>
      <c r="Q24" s="5">
        <f>Tablo8[[#This Row],[Çağrı Süresi (dk)]]-Tablo8[[#This Row],[Yanıtlama Süresi (dk)]]</f>
        <v>0.13999999999999968</v>
      </c>
    </row>
    <row r="25" spans="1:29" x14ac:dyDescent="0.3">
      <c r="A25" s="4" t="s">
        <v>106</v>
      </c>
      <c r="B25" s="5" t="s">
        <v>5</v>
      </c>
      <c r="C25" s="5" t="s">
        <v>12</v>
      </c>
      <c r="D25" s="5" t="s">
        <v>51</v>
      </c>
      <c r="E25" s="5">
        <v>91160</v>
      </c>
      <c r="F25" s="5">
        <v>7.42</v>
      </c>
      <c r="G25" s="5">
        <v>6.87</v>
      </c>
      <c r="H25" s="5" t="s">
        <v>45</v>
      </c>
      <c r="I25" s="5" t="s">
        <v>45</v>
      </c>
      <c r="J25" s="5"/>
      <c r="K25" s="5"/>
      <c r="L25" s="5">
        <v>3</v>
      </c>
      <c r="M25" s="5">
        <v>95</v>
      </c>
      <c r="N25" s="5" t="s">
        <v>46</v>
      </c>
      <c r="O25" s="5" t="s">
        <v>45</v>
      </c>
      <c r="P25" s="7" t="s">
        <v>46</v>
      </c>
      <c r="Q25" s="5">
        <f>Tablo8[[#This Row],[Çağrı Süresi (dk)]]-Tablo8[[#This Row],[Yanıtlama Süresi (dk)]]</f>
        <v>0.54999999999999982</v>
      </c>
    </row>
    <row r="26" spans="1:29" x14ac:dyDescent="0.3">
      <c r="A26" s="2" t="s">
        <v>119</v>
      </c>
      <c r="B26" s="3" t="s">
        <v>8</v>
      </c>
      <c r="C26" s="3" t="s">
        <v>13</v>
      </c>
      <c r="D26" s="3" t="s">
        <v>62</v>
      </c>
      <c r="E26" s="3">
        <v>66998</v>
      </c>
      <c r="F26" s="3">
        <v>8</v>
      </c>
      <c r="G26" s="3">
        <v>8.1300000000000008</v>
      </c>
      <c r="H26" s="3" t="s">
        <v>45</v>
      </c>
      <c r="I26" s="3" t="s">
        <v>46</v>
      </c>
      <c r="J26" s="3">
        <v>31.24</v>
      </c>
      <c r="K26" s="3" t="s">
        <v>49</v>
      </c>
      <c r="L26" s="3">
        <v>1</v>
      </c>
      <c r="M26" s="3">
        <v>86</v>
      </c>
      <c r="N26" s="3" t="s">
        <v>45</v>
      </c>
      <c r="O26" s="3" t="s">
        <v>46</v>
      </c>
      <c r="P26" s="6" t="s">
        <v>45</v>
      </c>
      <c r="Q26" s="5">
        <f>Tablo8[[#This Row],[Çağrı Süresi (dk)]]-Tablo8[[#This Row],[Yanıtlama Süresi (dk)]]</f>
        <v>-0.13000000000000078</v>
      </c>
    </row>
    <row r="27" spans="1:29" x14ac:dyDescent="0.3">
      <c r="A27" s="4" t="s">
        <v>104</v>
      </c>
      <c r="B27" s="5" t="s">
        <v>9</v>
      </c>
      <c r="C27" s="5" t="s">
        <v>12</v>
      </c>
      <c r="D27" s="5" t="s">
        <v>62</v>
      </c>
      <c r="E27" s="5">
        <v>93579</v>
      </c>
      <c r="F27" s="5">
        <v>6.48</v>
      </c>
      <c r="G27" s="5">
        <v>5.9</v>
      </c>
      <c r="H27" s="5" t="s">
        <v>46</v>
      </c>
      <c r="I27" s="5" t="s">
        <v>46</v>
      </c>
      <c r="J27" s="5">
        <v>30.63</v>
      </c>
      <c r="K27" s="5" t="s">
        <v>49</v>
      </c>
      <c r="L27" s="5">
        <v>1</v>
      </c>
      <c r="M27" s="5">
        <v>82</v>
      </c>
      <c r="N27" s="5" t="s">
        <v>45</v>
      </c>
      <c r="O27" s="5" t="s">
        <v>45</v>
      </c>
      <c r="P27" s="7" t="s">
        <v>46</v>
      </c>
      <c r="Q27" s="5">
        <f>Tablo8[[#This Row],[Çağrı Süresi (dk)]]-Tablo8[[#This Row],[Yanıtlama Süresi (dk)]]</f>
        <v>0.58000000000000007</v>
      </c>
      <c r="T27" s="12" t="s">
        <v>134</v>
      </c>
    </row>
    <row r="28" spans="1:29" x14ac:dyDescent="0.3">
      <c r="A28" s="2" t="s">
        <v>120</v>
      </c>
      <c r="B28" s="3" t="s">
        <v>9</v>
      </c>
      <c r="C28" s="3" t="s">
        <v>15</v>
      </c>
      <c r="D28" s="3" t="s">
        <v>51</v>
      </c>
      <c r="E28" s="3">
        <v>34995</v>
      </c>
      <c r="F28" s="3">
        <v>4.71</v>
      </c>
      <c r="G28" s="3">
        <v>2.27</v>
      </c>
      <c r="H28" s="3" t="s">
        <v>45</v>
      </c>
      <c r="I28" s="3" t="s">
        <v>46</v>
      </c>
      <c r="J28" s="3">
        <v>46.07</v>
      </c>
      <c r="K28" s="3" t="s">
        <v>49</v>
      </c>
      <c r="L28" s="3">
        <v>4</v>
      </c>
      <c r="M28" s="3">
        <v>77</v>
      </c>
      <c r="N28" s="3" t="s">
        <v>46</v>
      </c>
      <c r="O28" s="3" t="s">
        <v>45</v>
      </c>
      <c r="P28" s="6" t="s">
        <v>46</v>
      </c>
      <c r="Q28" s="5">
        <f>Tablo8[[#This Row],[Çağrı Süresi (dk)]]-Tablo8[[#This Row],[Yanıtlama Süresi (dk)]]</f>
        <v>2.44</v>
      </c>
      <c r="T28" t="s">
        <v>12</v>
      </c>
      <c r="V28" t="s">
        <v>13</v>
      </c>
      <c r="X28" t="s">
        <v>14</v>
      </c>
      <c r="Z28" t="s">
        <v>15</v>
      </c>
      <c r="AB28" t="s">
        <v>16</v>
      </c>
      <c r="AC28" t="s">
        <v>17</v>
      </c>
    </row>
    <row r="29" spans="1:29" x14ac:dyDescent="0.3">
      <c r="A29" s="4" t="s">
        <v>121</v>
      </c>
      <c r="B29" s="5" t="s">
        <v>5</v>
      </c>
      <c r="C29" s="5" t="s">
        <v>12</v>
      </c>
      <c r="D29" s="5" t="s">
        <v>62</v>
      </c>
      <c r="E29" s="5">
        <v>72466</v>
      </c>
      <c r="F29" s="5">
        <v>5.18</v>
      </c>
      <c r="G29" s="5">
        <v>9.0500000000000007</v>
      </c>
      <c r="H29" s="5" t="s">
        <v>46</v>
      </c>
      <c r="I29" s="5" t="s">
        <v>46</v>
      </c>
      <c r="J29" s="5">
        <v>27.22</v>
      </c>
      <c r="K29" s="5" t="s">
        <v>49</v>
      </c>
      <c r="L29" s="5">
        <v>4</v>
      </c>
      <c r="M29" s="5">
        <v>98</v>
      </c>
      <c r="N29" s="5" t="s">
        <v>46</v>
      </c>
      <c r="O29" s="5" t="s">
        <v>46</v>
      </c>
      <c r="P29" s="7" t="s">
        <v>46</v>
      </c>
      <c r="Q29" s="5">
        <f>Tablo8[[#This Row],[Çağrı Süresi (dk)]]-Tablo8[[#This Row],[Yanıtlama Süresi (dk)]]</f>
        <v>-3.870000000000001</v>
      </c>
      <c r="S29" s="12" t="s">
        <v>18</v>
      </c>
      <c r="T29" t="s">
        <v>4</v>
      </c>
      <c r="U29" t="s">
        <v>19</v>
      </c>
      <c r="V29" t="s">
        <v>4</v>
      </c>
      <c r="W29" t="s">
        <v>19</v>
      </c>
      <c r="X29" t="s">
        <v>4</v>
      </c>
      <c r="Y29" t="s">
        <v>19</v>
      </c>
      <c r="Z29" t="s">
        <v>4</v>
      </c>
      <c r="AA29" t="s">
        <v>19</v>
      </c>
    </row>
    <row r="30" spans="1:29" x14ac:dyDescent="0.3">
      <c r="A30" s="2" t="s">
        <v>100</v>
      </c>
      <c r="B30" s="3" t="s">
        <v>6</v>
      </c>
      <c r="C30" s="3" t="s">
        <v>14</v>
      </c>
      <c r="D30" s="3" t="s">
        <v>51</v>
      </c>
      <c r="E30" s="3">
        <v>78657</v>
      </c>
      <c r="F30" s="3">
        <v>14.72</v>
      </c>
      <c r="G30" s="3">
        <v>2.8</v>
      </c>
      <c r="H30" s="3" t="s">
        <v>45</v>
      </c>
      <c r="I30" s="3" t="s">
        <v>46</v>
      </c>
      <c r="J30" s="3">
        <v>44.22</v>
      </c>
      <c r="K30" s="3" t="s">
        <v>49</v>
      </c>
      <c r="L30" s="3">
        <v>3</v>
      </c>
      <c r="M30" s="3">
        <v>96</v>
      </c>
      <c r="N30" s="3" t="s">
        <v>45</v>
      </c>
      <c r="O30" s="3" t="s">
        <v>45</v>
      </c>
      <c r="P30" s="6" t="s">
        <v>45</v>
      </c>
      <c r="Q30" s="5">
        <f>Tablo8[[#This Row],[Çağrı Süresi (dk)]]-Tablo8[[#This Row],[Yanıtlama Süresi (dk)]]</f>
        <v>11.920000000000002</v>
      </c>
      <c r="S30" s="13" t="s">
        <v>5</v>
      </c>
      <c r="T30">
        <v>42.57</v>
      </c>
      <c r="U30">
        <v>6</v>
      </c>
      <c r="V30">
        <v>29.729999999999997</v>
      </c>
      <c r="W30">
        <v>5</v>
      </c>
      <c r="X30">
        <v>39.32</v>
      </c>
      <c r="Y30">
        <v>4</v>
      </c>
      <c r="Z30">
        <v>17.82</v>
      </c>
      <c r="AA30">
        <v>4</v>
      </c>
      <c r="AB30">
        <v>129.44000000000003</v>
      </c>
      <c r="AC30">
        <v>19</v>
      </c>
    </row>
    <row r="31" spans="1:29" x14ac:dyDescent="0.3">
      <c r="A31" s="4" t="s">
        <v>118</v>
      </c>
      <c r="B31" s="5" t="s">
        <v>7</v>
      </c>
      <c r="C31" s="5" t="s">
        <v>14</v>
      </c>
      <c r="D31" s="5" t="s">
        <v>44</v>
      </c>
      <c r="E31" s="5">
        <v>86314</v>
      </c>
      <c r="F31" s="5">
        <v>6.09</v>
      </c>
      <c r="G31" s="5">
        <v>5.63</v>
      </c>
      <c r="H31" s="5" t="s">
        <v>46</v>
      </c>
      <c r="I31" s="5" t="s">
        <v>46</v>
      </c>
      <c r="J31" s="5">
        <v>42.94</v>
      </c>
      <c r="K31" s="5" t="s">
        <v>49</v>
      </c>
      <c r="L31" s="5">
        <v>4</v>
      </c>
      <c r="M31" s="5">
        <v>77</v>
      </c>
      <c r="N31" s="5" t="s">
        <v>45</v>
      </c>
      <c r="O31" s="5" t="s">
        <v>46</v>
      </c>
      <c r="P31" s="7" t="s">
        <v>46</v>
      </c>
      <c r="Q31" s="5">
        <f>Tablo8[[#This Row],[Çağrı Süresi (dk)]]-Tablo8[[#This Row],[Yanıtlama Süresi (dk)]]</f>
        <v>0.45999999999999996</v>
      </c>
      <c r="S31" s="13" t="s">
        <v>6</v>
      </c>
      <c r="T31">
        <v>49.44</v>
      </c>
      <c r="U31">
        <v>7</v>
      </c>
      <c r="V31">
        <v>24.009999999999998</v>
      </c>
      <c r="W31">
        <v>4</v>
      </c>
      <c r="X31">
        <v>64.56</v>
      </c>
      <c r="Y31">
        <v>7</v>
      </c>
      <c r="Z31">
        <v>16.600000000000001</v>
      </c>
      <c r="AA31">
        <v>2</v>
      </c>
      <c r="AB31">
        <v>154.61000000000001</v>
      </c>
      <c r="AC31">
        <v>20</v>
      </c>
    </row>
    <row r="32" spans="1:29" x14ac:dyDescent="0.3">
      <c r="A32" s="2" t="s">
        <v>80</v>
      </c>
      <c r="B32" s="3" t="s">
        <v>6</v>
      </c>
      <c r="C32" s="3" t="s">
        <v>12</v>
      </c>
      <c r="D32" s="3" t="s">
        <v>44</v>
      </c>
      <c r="E32" s="3">
        <v>61952</v>
      </c>
      <c r="F32" s="3">
        <v>4.83</v>
      </c>
      <c r="G32" s="3">
        <v>9.2799999999999994</v>
      </c>
      <c r="H32" s="3" t="s">
        <v>45</v>
      </c>
      <c r="I32" s="3" t="s">
        <v>46</v>
      </c>
      <c r="J32" s="3">
        <v>17.87</v>
      </c>
      <c r="K32" s="3" t="s">
        <v>59</v>
      </c>
      <c r="L32" s="3">
        <v>4</v>
      </c>
      <c r="M32" s="3">
        <v>85</v>
      </c>
      <c r="N32" s="3" t="s">
        <v>46</v>
      </c>
      <c r="O32" s="3" t="s">
        <v>45</v>
      </c>
      <c r="P32" s="6" t="s">
        <v>46</v>
      </c>
      <c r="Q32" s="5">
        <f>Tablo8[[#This Row],[Çağrı Süresi (dk)]]-Tablo8[[#This Row],[Yanıtlama Süresi (dk)]]</f>
        <v>-4.4499999999999993</v>
      </c>
      <c r="S32" s="13" t="s">
        <v>7</v>
      </c>
      <c r="T32">
        <v>25.38</v>
      </c>
      <c r="U32">
        <v>3</v>
      </c>
      <c r="V32">
        <v>19.68</v>
      </c>
      <c r="W32">
        <v>2</v>
      </c>
      <c r="X32">
        <v>60.589999999999996</v>
      </c>
      <c r="Y32">
        <v>6</v>
      </c>
      <c r="Z32">
        <v>42.14</v>
      </c>
      <c r="AA32">
        <v>4</v>
      </c>
      <c r="AB32">
        <v>147.79000000000002</v>
      </c>
      <c r="AC32">
        <v>15</v>
      </c>
    </row>
    <row r="33" spans="1:29" x14ac:dyDescent="0.3">
      <c r="A33" s="4" t="s">
        <v>117</v>
      </c>
      <c r="B33" s="5" t="s">
        <v>9</v>
      </c>
      <c r="C33" s="5" t="s">
        <v>13</v>
      </c>
      <c r="D33" s="5" t="s">
        <v>51</v>
      </c>
      <c r="E33" s="5">
        <v>72206</v>
      </c>
      <c r="F33" s="5">
        <v>5.01</v>
      </c>
      <c r="G33" s="5">
        <v>4.97</v>
      </c>
      <c r="H33" s="5" t="s">
        <v>45</v>
      </c>
      <c r="I33" s="5" t="s">
        <v>46</v>
      </c>
      <c r="J33" s="5">
        <v>6.05</v>
      </c>
      <c r="K33" s="5" t="s">
        <v>49</v>
      </c>
      <c r="L33" s="5">
        <v>3</v>
      </c>
      <c r="M33" s="5">
        <v>70</v>
      </c>
      <c r="N33" s="5" t="s">
        <v>46</v>
      </c>
      <c r="O33" s="5" t="s">
        <v>45</v>
      </c>
      <c r="P33" s="7" t="s">
        <v>46</v>
      </c>
      <c r="Q33" s="5">
        <f>Tablo8[[#This Row],[Çağrı Süresi (dk)]]-Tablo8[[#This Row],[Yanıtlama Süresi (dk)]]</f>
        <v>4.0000000000000036E-2</v>
      </c>
      <c r="S33" s="13" t="s">
        <v>8</v>
      </c>
      <c r="T33">
        <v>36.730000000000004</v>
      </c>
      <c r="U33">
        <v>5</v>
      </c>
      <c r="V33">
        <v>48.989999999999995</v>
      </c>
      <c r="W33">
        <v>5</v>
      </c>
      <c r="X33">
        <v>46.44</v>
      </c>
      <c r="Y33">
        <v>6</v>
      </c>
      <c r="Z33">
        <v>64.599999999999994</v>
      </c>
      <c r="AA33">
        <v>7</v>
      </c>
      <c r="AB33">
        <v>196.76000000000002</v>
      </c>
      <c r="AC33">
        <v>23</v>
      </c>
    </row>
    <row r="34" spans="1:29" x14ac:dyDescent="0.3">
      <c r="A34" s="2" t="s">
        <v>116</v>
      </c>
      <c r="B34" s="3" t="s">
        <v>6</v>
      </c>
      <c r="C34" s="3" t="s">
        <v>13</v>
      </c>
      <c r="D34" s="3" t="s">
        <v>44</v>
      </c>
      <c r="E34" s="3">
        <v>92745</v>
      </c>
      <c r="F34" s="3">
        <v>6.75</v>
      </c>
      <c r="G34" s="3">
        <v>8</v>
      </c>
      <c r="H34" s="3" t="s">
        <v>45</v>
      </c>
      <c r="I34" s="3" t="s">
        <v>45</v>
      </c>
      <c r="J34" s="3"/>
      <c r="K34" s="3"/>
      <c r="L34" s="3">
        <v>4</v>
      </c>
      <c r="M34" s="3">
        <v>98</v>
      </c>
      <c r="N34" s="3" t="s">
        <v>45</v>
      </c>
      <c r="O34" s="3" t="s">
        <v>45</v>
      </c>
      <c r="P34" s="6" t="s">
        <v>45</v>
      </c>
      <c r="Q34" s="5">
        <f>Tablo8[[#This Row],[Çağrı Süresi (dk)]]-Tablo8[[#This Row],[Yanıtlama Süresi (dk)]]</f>
        <v>-1.25</v>
      </c>
      <c r="S34" s="13" t="s">
        <v>9</v>
      </c>
      <c r="T34">
        <v>39.36</v>
      </c>
      <c r="U34">
        <v>5</v>
      </c>
      <c r="V34">
        <v>56.82</v>
      </c>
      <c r="W34">
        <v>6</v>
      </c>
      <c r="X34">
        <v>19.62</v>
      </c>
      <c r="Y34">
        <v>4</v>
      </c>
      <c r="Z34">
        <v>68.45</v>
      </c>
      <c r="AA34">
        <v>8</v>
      </c>
      <c r="AB34">
        <v>184.25</v>
      </c>
      <c r="AC34">
        <v>23</v>
      </c>
    </row>
    <row r="35" spans="1:29" x14ac:dyDescent="0.3">
      <c r="A35" s="4" t="s">
        <v>121</v>
      </c>
      <c r="B35" s="5" t="s">
        <v>8</v>
      </c>
      <c r="C35" s="5" t="s">
        <v>14</v>
      </c>
      <c r="D35" s="5" t="s">
        <v>51</v>
      </c>
      <c r="E35" s="5">
        <v>94525</v>
      </c>
      <c r="F35" s="5">
        <v>5.26</v>
      </c>
      <c r="G35" s="5">
        <v>3.37</v>
      </c>
      <c r="H35" s="5" t="s">
        <v>46</v>
      </c>
      <c r="I35" s="5" t="s">
        <v>45</v>
      </c>
      <c r="J35" s="5"/>
      <c r="K35" s="5"/>
      <c r="L35" s="5">
        <v>3</v>
      </c>
      <c r="M35" s="5">
        <v>89</v>
      </c>
      <c r="N35" s="5" t="s">
        <v>45</v>
      </c>
      <c r="O35" s="5" t="s">
        <v>46</v>
      </c>
      <c r="P35" s="7" t="s">
        <v>46</v>
      </c>
      <c r="Q35" s="5">
        <f>Tablo8[[#This Row],[Çağrı Süresi (dk)]]-Tablo8[[#This Row],[Yanıtlama Süresi (dk)]]</f>
        <v>1.8899999999999997</v>
      </c>
      <c r="S35" s="13" t="s">
        <v>11</v>
      </c>
      <c r="T35">
        <v>193.48</v>
      </c>
      <c r="U35">
        <v>26</v>
      </c>
      <c r="V35">
        <v>179.23</v>
      </c>
      <c r="W35">
        <v>22</v>
      </c>
      <c r="X35">
        <v>230.52999999999997</v>
      </c>
      <c r="Y35">
        <v>27</v>
      </c>
      <c r="Z35">
        <v>209.60999999999999</v>
      </c>
      <c r="AA35">
        <v>25</v>
      </c>
      <c r="AB35">
        <v>812.85000000000014</v>
      </c>
      <c r="AC35">
        <v>100</v>
      </c>
    </row>
    <row r="36" spans="1:29" x14ac:dyDescent="0.3">
      <c r="A36" s="2" t="s">
        <v>104</v>
      </c>
      <c r="B36" s="3" t="s">
        <v>5</v>
      </c>
      <c r="C36" s="3" t="s">
        <v>12</v>
      </c>
      <c r="D36" s="3" t="s">
        <v>57</v>
      </c>
      <c r="E36" s="3">
        <v>14930</v>
      </c>
      <c r="F36" s="3">
        <v>3.28</v>
      </c>
      <c r="G36" s="3">
        <v>7.69</v>
      </c>
      <c r="H36" s="3" t="s">
        <v>46</v>
      </c>
      <c r="I36" s="3" t="s">
        <v>46</v>
      </c>
      <c r="J36" s="3">
        <v>36.299999999999997</v>
      </c>
      <c r="K36" s="3" t="s">
        <v>49</v>
      </c>
      <c r="L36" s="3">
        <v>4</v>
      </c>
      <c r="M36" s="3">
        <v>84</v>
      </c>
      <c r="N36" s="3" t="s">
        <v>46</v>
      </c>
      <c r="O36" s="3" t="s">
        <v>46</v>
      </c>
      <c r="P36" s="6" t="s">
        <v>46</v>
      </c>
      <c r="Q36" s="5">
        <f>Tablo8[[#This Row],[Çağrı Süresi (dk)]]-Tablo8[[#This Row],[Yanıtlama Süresi (dk)]]</f>
        <v>-4.41</v>
      </c>
    </row>
    <row r="37" spans="1:29" x14ac:dyDescent="0.3">
      <c r="A37" s="4" t="s">
        <v>122</v>
      </c>
      <c r="B37" s="5" t="s">
        <v>7</v>
      </c>
      <c r="C37" s="5" t="s">
        <v>15</v>
      </c>
      <c r="D37" s="5" t="s">
        <v>57</v>
      </c>
      <c r="E37" s="5">
        <v>12393</v>
      </c>
      <c r="F37" s="5">
        <v>14.25</v>
      </c>
      <c r="G37" s="5">
        <v>7.29</v>
      </c>
      <c r="H37" s="5" t="s">
        <v>45</v>
      </c>
      <c r="I37" s="5" t="s">
        <v>46</v>
      </c>
      <c r="J37" s="5">
        <v>19.16</v>
      </c>
      <c r="K37" s="5" t="s">
        <v>59</v>
      </c>
      <c r="L37" s="5">
        <v>4</v>
      </c>
      <c r="M37" s="5">
        <v>86</v>
      </c>
      <c r="N37" s="5" t="s">
        <v>46</v>
      </c>
      <c r="O37" s="5" t="s">
        <v>45</v>
      </c>
      <c r="P37" s="7" t="s">
        <v>46</v>
      </c>
      <c r="Q37" s="5">
        <f>Tablo8[[#This Row],[Çağrı Süresi (dk)]]-Tablo8[[#This Row],[Yanıtlama Süresi (dk)]]</f>
        <v>6.96</v>
      </c>
    </row>
    <row r="38" spans="1:29" x14ac:dyDescent="0.3">
      <c r="A38" s="2" t="s">
        <v>104</v>
      </c>
      <c r="B38" s="3" t="s">
        <v>7</v>
      </c>
      <c r="C38" s="3" t="s">
        <v>14</v>
      </c>
      <c r="D38" s="3" t="s">
        <v>57</v>
      </c>
      <c r="E38" s="3">
        <v>22840</v>
      </c>
      <c r="F38" s="3">
        <v>11.39</v>
      </c>
      <c r="G38" s="3">
        <v>7.57</v>
      </c>
      <c r="H38" s="3" t="s">
        <v>46</v>
      </c>
      <c r="I38" s="3" t="s">
        <v>46</v>
      </c>
      <c r="J38" s="3">
        <v>24.24</v>
      </c>
      <c r="K38" s="3" t="s">
        <v>49</v>
      </c>
      <c r="L38" s="3">
        <v>1</v>
      </c>
      <c r="M38" s="3">
        <v>100</v>
      </c>
      <c r="N38" s="3" t="s">
        <v>46</v>
      </c>
      <c r="O38" s="3" t="s">
        <v>45</v>
      </c>
      <c r="P38" s="6" t="s">
        <v>45</v>
      </c>
      <c r="Q38" s="5">
        <f>Tablo8[[#This Row],[Çağrı Süresi (dk)]]-Tablo8[[#This Row],[Yanıtlama Süresi (dk)]]</f>
        <v>3.8200000000000003</v>
      </c>
    </row>
    <row r="39" spans="1:29" x14ac:dyDescent="0.3">
      <c r="A39" s="4" t="s">
        <v>80</v>
      </c>
      <c r="B39" s="5" t="s">
        <v>5</v>
      </c>
      <c r="C39" s="5" t="s">
        <v>13</v>
      </c>
      <c r="D39" s="5" t="s">
        <v>62</v>
      </c>
      <c r="E39" s="5">
        <v>80070</v>
      </c>
      <c r="F39" s="5">
        <v>6.18</v>
      </c>
      <c r="G39" s="5">
        <v>5.59</v>
      </c>
      <c r="H39" s="5" t="s">
        <v>46</v>
      </c>
      <c r="I39" s="5" t="s">
        <v>45</v>
      </c>
      <c r="J39" s="5"/>
      <c r="K39" s="5"/>
      <c r="L39" s="5">
        <v>3</v>
      </c>
      <c r="M39" s="5">
        <v>70</v>
      </c>
      <c r="N39" s="5" t="s">
        <v>45</v>
      </c>
      <c r="O39" s="5" t="s">
        <v>46</v>
      </c>
      <c r="P39" s="7" t="s">
        <v>45</v>
      </c>
      <c r="Q39" s="5">
        <f>Tablo8[[#This Row],[Çağrı Süresi (dk)]]-Tablo8[[#This Row],[Yanıtlama Süresi (dk)]]</f>
        <v>0.58999999999999986</v>
      </c>
    </row>
    <row r="40" spans="1:29" x14ac:dyDescent="0.3">
      <c r="A40" s="2" t="s">
        <v>123</v>
      </c>
      <c r="B40" s="3" t="s">
        <v>6</v>
      </c>
      <c r="C40" s="3" t="s">
        <v>15</v>
      </c>
      <c r="D40" s="3" t="s">
        <v>51</v>
      </c>
      <c r="E40" s="3">
        <v>30641</v>
      </c>
      <c r="F40" s="3">
        <v>4.05</v>
      </c>
      <c r="G40" s="3">
        <v>6.1</v>
      </c>
      <c r="H40" s="3" t="s">
        <v>46</v>
      </c>
      <c r="I40" s="3" t="s">
        <v>45</v>
      </c>
      <c r="J40" s="3"/>
      <c r="K40" s="3"/>
      <c r="L40" s="3">
        <v>1</v>
      </c>
      <c r="M40" s="3">
        <v>100</v>
      </c>
      <c r="N40" s="3" t="s">
        <v>46</v>
      </c>
      <c r="O40" s="3" t="s">
        <v>45</v>
      </c>
      <c r="P40" s="6" t="s">
        <v>46</v>
      </c>
      <c r="Q40" s="5">
        <f>Tablo8[[#This Row],[Çağrı Süresi (dk)]]-Tablo8[[#This Row],[Yanıtlama Süresi (dk)]]</f>
        <v>-2.0499999999999998</v>
      </c>
    </row>
    <row r="41" spans="1:29" x14ac:dyDescent="0.3">
      <c r="A41" s="4" t="s">
        <v>121</v>
      </c>
      <c r="B41" s="5" t="s">
        <v>5</v>
      </c>
      <c r="C41" s="5" t="s">
        <v>14</v>
      </c>
      <c r="D41" s="5" t="s">
        <v>57</v>
      </c>
      <c r="E41" s="5">
        <v>86201</v>
      </c>
      <c r="F41" s="5">
        <v>13.58</v>
      </c>
      <c r="G41" s="5">
        <v>7.85</v>
      </c>
      <c r="H41" s="5" t="s">
        <v>46</v>
      </c>
      <c r="I41" s="5" t="s">
        <v>46</v>
      </c>
      <c r="J41" s="5">
        <v>30.57</v>
      </c>
      <c r="K41" s="5" t="s">
        <v>49</v>
      </c>
      <c r="L41" s="5">
        <v>2</v>
      </c>
      <c r="M41" s="5">
        <v>100</v>
      </c>
      <c r="N41" s="5" t="s">
        <v>45</v>
      </c>
      <c r="O41" s="5" t="s">
        <v>46</v>
      </c>
      <c r="P41" s="7" t="s">
        <v>46</v>
      </c>
      <c r="Q41" s="5">
        <f>Tablo8[[#This Row],[Çağrı Süresi (dk)]]-Tablo8[[#This Row],[Yanıtlama Süresi (dk)]]</f>
        <v>5.73</v>
      </c>
    </row>
    <row r="42" spans="1:29" x14ac:dyDescent="0.3">
      <c r="A42" s="2" t="s">
        <v>80</v>
      </c>
      <c r="B42" s="3" t="s">
        <v>5</v>
      </c>
      <c r="C42" s="3" t="s">
        <v>12</v>
      </c>
      <c r="D42" s="3" t="s">
        <v>51</v>
      </c>
      <c r="E42" s="3">
        <v>79047</v>
      </c>
      <c r="F42" s="3">
        <v>8.0399999999999991</v>
      </c>
      <c r="G42" s="3">
        <v>2.16</v>
      </c>
      <c r="H42" s="3" t="s">
        <v>45</v>
      </c>
      <c r="I42" s="3" t="s">
        <v>46</v>
      </c>
      <c r="J42" s="3">
        <v>44.01</v>
      </c>
      <c r="K42" s="3" t="s">
        <v>59</v>
      </c>
      <c r="L42" s="3">
        <v>1</v>
      </c>
      <c r="M42" s="3">
        <v>74</v>
      </c>
      <c r="N42" s="3" t="s">
        <v>46</v>
      </c>
      <c r="O42" s="3" t="s">
        <v>45</v>
      </c>
      <c r="P42" s="6" t="s">
        <v>45</v>
      </c>
      <c r="Q42" s="5">
        <f>Tablo8[[#This Row],[Çağrı Süresi (dk)]]-Tablo8[[#This Row],[Yanıtlama Süresi (dk)]]</f>
        <v>5.879999999999999</v>
      </c>
    </row>
    <row r="43" spans="1:29" x14ac:dyDescent="0.3">
      <c r="A43" s="4" t="s">
        <v>121</v>
      </c>
      <c r="B43" s="5" t="s">
        <v>7</v>
      </c>
      <c r="C43" s="5" t="s">
        <v>12</v>
      </c>
      <c r="D43" s="5" t="s">
        <v>51</v>
      </c>
      <c r="E43" s="5">
        <v>89119</v>
      </c>
      <c r="F43" s="5">
        <v>14.64</v>
      </c>
      <c r="G43" s="5">
        <v>9.59</v>
      </c>
      <c r="H43" s="5" t="s">
        <v>45</v>
      </c>
      <c r="I43" s="5" t="s">
        <v>45</v>
      </c>
      <c r="J43" s="5"/>
      <c r="K43" s="5"/>
      <c r="L43" s="5">
        <v>4</v>
      </c>
      <c r="M43" s="5">
        <v>74</v>
      </c>
      <c r="N43" s="5" t="s">
        <v>46</v>
      </c>
      <c r="O43" s="5" t="s">
        <v>45</v>
      </c>
      <c r="P43" s="7" t="s">
        <v>46</v>
      </c>
      <c r="Q43" s="5">
        <f>Tablo8[[#This Row],[Çağrı Süresi (dk)]]-Tablo8[[#This Row],[Yanıtlama Süresi (dk)]]</f>
        <v>5.0500000000000007</v>
      </c>
    </row>
    <row r="44" spans="1:29" x14ac:dyDescent="0.3">
      <c r="A44" s="2" t="s">
        <v>109</v>
      </c>
      <c r="B44" s="3" t="s">
        <v>8</v>
      </c>
      <c r="C44" s="3" t="s">
        <v>15</v>
      </c>
      <c r="D44" s="3" t="s">
        <v>44</v>
      </c>
      <c r="E44" s="3">
        <v>91303</v>
      </c>
      <c r="F44" s="3">
        <v>11.82</v>
      </c>
      <c r="G44" s="3">
        <v>5.3</v>
      </c>
      <c r="H44" s="3" t="s">
        <v>45</v>
      </c>
      <c r="I44" s="3" t="s">
        <v>45</v>
      </c>
      <c r="J44" s="3"/>
      <c r="K44" s="3"/>
      <c r="L44" s="3">
        <v>1</v>
      </c>
      <c r="M44" s="3">
        <v>87</v>
      </c>
      <c r="N44" s="3" t="s">
        <v>45</v>
      </c>
      <c r="O44" s="3" t="s">
        <v>45</v>
      </c>
      <c r="P44" s="6" t="s">
        <v>46</v>
      </c>
      <c r="Q44" s="5">
        <f>Tablo8[[#This Row],[Çağrı Süresi (dk)]]-Tablo8[[#This Row],[Yanıtlama Süresi (dk)]]</f>
        <v>6.5200000000000005</v>
      </c>
    </row>
    <row r="45" spans="1:29" x14ac:dyDescent="0.3">
      <c r="A45" s="4" t="s">
        <v>130</v>
      </c>
      <c r="B45" s="5" t="s">
        <v>5</v>
      </c>
      <c r="C45" s="5" t="s">
        <v>14</v>
      </c>
      <c r="D45" s="5" t="s">
        <v>48</v>
      </c>
      <c r="E45" s="5">
        <v>14328</v>
      </c>
      <c r="F45" s="5">
        <v>12.58</v>
      </c>
      <c r="G45" s="5">
        <v>2.48</v>
      </c>
      <c r="H45" s="5" t="s">
        <v>46</v>
      </c>
      <c r="I45" s="5" t="s">
        <v>45</v>
      </c>
      <c r="J45" s="5"/>
      <c r="K45" s="5"/>
      <c r="L45" s="5">
        <v>5</v>
      </c>
      <c r="M45" s="5">
        <v>83</v>
      </c>
      <c r="N45" s="5" t="s">
        <v>45</v>
      </c>
      <c r="O45" s="5" t="s">
        <v>46</v>
      </c>
      <c r="P45" s="7" t="s">
        <v>46</v>
      </c>
      <c r="Q45" s="5">
        <f>Tablo8[[#This Row],[Çağrı Süresi (dk)]]-Tablo8[[#This Row],[Yanıtlama Süresi (dk)]]</f>
        <v>10.1</v>
      </c>
    </row>
    <row r="46" spans="1:29" x14ac:dyDescent="0.3">
      <c r="A46" s="2" t="s">
        <v>106</v>
      </c>
      <c r="B46" s="3" t="s">
        <v>9</v>
      </c>
      <c r="C46" s="3" t="s">
        <v>14</v>
      </c>
      <c r="D46" s="3" t="s">
        <v>57</v>
      </c>
      <c r="E46" s="3">
        <v>87970</v>
      </c>
      <c r="F46" s="3">
        <v>3.04</v>
      </c>
      <c r="G46" s="3">
        <v>8.24</v>
      </c>
      <c r="H46" s="3" t="s">
        <v>46</v>
      </c>
      <c r="I46" s="3" t="s">
        <v>45</v>
      </c>
      <c r="J46" s="3"/>
      <c r="K46" s="3"/>
      <c r="L46" s="3">
        <v>5</v>
      </c>
      <c r="M46" s="3">
        <v>86</v>
      </c>
      <c r="N46" s="3" t="s">
        <v>46</v>
      </c>
      <c r="O46" s="3" t="s">
        <v>46</v>
      </c>
      <c r="P46" s="6" t="s">
        <v>46</v>
      </c>
      <c r="Q46" s="5">
        <f>Tablo8[[#This Row],[Çağrı Süresi (dk)]]-Tablo8[[#This Row],[Yanıtlama Süresi (dk)]]</f>
        <v>-5.2</v>
      </c>
    </row>
    <row r="47" spans="1:29" x14ac:dyDescent="0.3">
      <c r="A47" s="4" t="s">
        <v>118</v>
      </c>
      <c r="B47" s="5" t="s">
        <v>8</v>
      </c>
      <c r="C47" s="5" t="s">
        <v>13</v>
      </c>
      <c r="D47" s="5" t="s">
        <v>62</v>
      </c>
      <c r="E47" s="5">
        <v>36635</v>
      </c>
      <c r="F47" s="5">
        <v>13.43</v>
      </c>
      <c r="G47" s="5">
        <v>9.99</v>
      </c>
      <c r="H47" s="5" t="s">
        <v>45</v>
      </c>
      <c r="I47" s="5" t="s">
        <v>46</v>
      </c>
      <c r="J47" s="5">
        <v>17.77</v>
      </c>
      <c r="K47" s="5" t="s">
        <v>59</v>
      </c>
      <c r="L47" s="5">
        <v>2</v>
      </c>
      <c r="M47" s="5">
        <v>89</v>
      </c>
      <c r="N47" s="5" t="s">
        <v>45</v>
      </c>
      <c r="O47" s="5" t="s">
        <v>45</v>
      </c>
      <c r="P47" s="7" t="s">
        <v>46</v>
      </c>
      <c r="Q47" s="5">
        <f>Tablo8[[#This Row],[Çağrı Süresi (dk)]]-Tablo8[[#This Row],[Yanıtlama Süresi (dk)]]</f>
        <v>3.4399999999999995</v>
      </c>
    </row>
    <row r="48" spans="1:29" x14ac:dyDescent="0.3">
      <c r="A48" s="2" t="s">
        <v>109</v>
      </c>
      <c r="B48" s="3" t="s">
        <v>7</v>
      </c>
      <c r="C48" s="3" t="s">
        <v>15</v>
      </c>
      <c r="D48" s="3" t="s">
        <v>62</v>
      </c>
      <c r="E48" s="3">
        <v>22606</v>
      </c>
      <c r="F48" s="3">
        <v>12.69</v>
      </c>
      <c r="G48" s="3">
        <v>8.0399999999999991</v>
      </c>
      <c r="H48" s="3" t="s">
        <v>45</v>
      </c>
      <c r="I48" s="3" t="s">
        <v>46</v>
      </c>
      <c r="J48" s="3">
        <v>11.99</v>
      </c>
      <c r="K48" s="3" t="s">
        <v>59</v>
      </c>
      <c r="L48" s="3">
        <v>2</v>
      </c>
      <c r="M48" s="3">
        <v>77</v>
      </c>
      <c r="N48" s="3" t="s">
        <v>46</v>
      </c>
      <c r="O48" s="3" t="s">
        <v>46</v>
      </c>
      <c r="P48" s="6" t="s">
        <v>46</v>
      </c>
      <c r="Q48" s="5">
        <f>Tablo8[[#This Row],[Çağrı Süresi (dk)]]-Tablo8[[#This Row],[Yanıtlama Süresi (dk)]]</f>
        <v>4.6500000000000004</v>
      </c>
    </row>
    <row r="49" spans="1:17" x14ac:dyDescent="0.3">
      <c r="A49" s="4" t="s">
        <v>115</v>
      </c>
      <c r="B49" s="5" t="s">
        <v>8</v>
      </c>
      <c r="C49" s="5" t="s">
        <v>12</v>
      </c>
      <c r="D49" s="5" t="s">
        <v>57</v>
      </c>
      <c r="E49" s="5">
        <v>65256</v>
      </c>
      <c r="F49" s="5">
        <v>3.6</v>
      </c>
      <c r="G49" s="5">
        <v>2.0499999999999998</v>
      </c>
      <c r="H49" s="5" t="s">
        <v>46</v>
      </c>
      <c r="I49" s="5" t="s">
        <v>45</v>
      </c>
      <c r="J49" s="5"/>
      <c r="K49" s="5"/>
      <c r="L49" s="5">
        <v>2</v>
      </c>
      <c r="M49" s="5">
        <v>93</v>
      </c>
      <c r="N49" s="5" t="s">
        <v>45</v>
      </c>
      <c r="O49" s="5" t="s">
        <v>45</v>
      </c>
      <c r="P49" s="7" t="s">
        <v>45</v>
      </c>
      <c r="Q49" s="5">
        <f>Tablo8[[#This Row],[Çağrı Süresi (dk)]]-Tablo8[[#This Row],[Yanıtlama Süresi (dk)]]</f>
        <v>1.5500000000000003</v>
      </c>
    </row>
    <row r="50" spans="1:17" x14ac:dyDescent="0.3">
      <c r="A50" s="2" t="s">
        <v>118</v>
      </c>
      <c r="B50" s="3" t="s">
        <v>9</v>
      </c>
      <c r="C50" s="3" t="s">
        <v>12</v>
      </c>
      <c r="D50" s="3" t="s">
        <v>62</v>
      </c>
      <c r="E50" s="3">
        <v>53298</v>
      </c>
      <c r="F50" s="3">
        <v>9.4600000000000009</v>
      </c>
      <c r="G50" s="3">
        <v>7.9</v>
      </c>
      <c r="H50" s="3" t="s">
        <v>46</v>
      </c>
      <c r="I50" s="3" t="s">
        <v>46</v>
      </c>
      <c r="J50" s="3">
        <v>31.64</v>
      </c>
      <c r="K50" s="3" t="s">
        <v>49</v>
      </c>
      <c r="L50" s="3">
        <v>3</v>
      </c>
      <c r="M50" s="3">
        <v>74</v>
      </c>
      <c r="N50" s="3" t="s">
        <v>45</v>
      </c>
      <c r="O50" s="3" t="s">
        <v>46</v>
      </c>
      <c r="P50" s="6" t="s">
        <v>45</v>
      </c>
      <c r="Q50" s="5">
        <f>Tablo8[[#This Row],[Çağrı Süresi (dk)]]-Tablo8[[#This Row],[Yanıtlama Süresi (dk)]]</f>
        <v>1.5600000000000005</v>
      </c>
    </row>
    <row r="51" spans="1:17" x14ac:dyDescent="0.3">
      <c r="A51" s="4" t="s">
        <v>124</v>
      </c>
      <c r="B51" s="5" t="s">
        <v>8</v>
      </c>
      <c r="C51" s="5" t="s">
        <v>15</v>
      </c>
      <c r="D51" s="5" t="s">
        <v>57</v>
      </c>
      <c r="E51" s="5">
        <v>57252</v>
      </c>
      <c r="F51" s="5">
        <v>5.42</v>
      </c>
      <c r="G51" s="5">
        <v>5.6</v>
      </c>
      <c r="H51" s="5" t="s">
        <v>45</v>
      </c>
      <c r="I51" s="5" t="s">
        <v>46</v>
      </c>
      <c r="J51" s="5">
        <v>15.53</v>
      </c>
      <c r="K51" s="5" t="s">
        <v>59</v>
      </c>
      <c r="L51" s="5">
        <v>5</v>
      </c>
      <c r="M51" s="5">
        <v>93</v>
      </c>
      <c r="N51" s="5" t="s">
        <v>46</v>
      </c>
      <c r="O51" s="5" t="s">
        <v>45</v>
      </c>
      <c r="P51" s="7" t="s">
        <v>46</v>
      </c>
      <c r="Q51" s="5">
        <f>Tablo8[[#This Row],[Çağrı Süresi (dk)]]-Tablo8[[#This Row],[Yanıtlama Süresi (dk)]]</f>
        <v>-0.17999999999999972</v>
      </c>
    </row>
    <row r="52" spans="1:17" x14ac:dyDescent="0.3">
      <c r="A52" s="2" t="s">
        <v>111</v>
      </c>
      <c r="B52" s="3" t="s">
        <v>8</v>
      </c>
      <c r="C52" s="3" t="s">
        <v>12</v>
      </c>
      <c r="D52" s="3" t="s">
        <v>44</v>
      </c>
      <c r="E52" s="3">
        <v>95537</v>
      </c>
      <c r="F52" s="3">
        <v>8.77</v>
      </c>
      <c r="G52" s="3">
        <v>7.38</v>
      </c>
      <c r="H52" s="3" t="s">
        <v>45</v>
      </c>
      <c r="I52" s="3" t="s">
        <v>45</v>
      </c>
      <c r="J52" s="3"/>
      <c r="K52" s="3"/>
      <c r="L52" s="3">
        <v>1</v>
      </c>
      <c r="M52" s="3">
        <v>100</v>
      </c>
      <c r="N52" s="3" t="s">
        <v>45</v>
      </c>
      <c r="O52" s="3" t="s">
        <v>45</v>
      </c>
      <c r="P52" s="6" t="s">
        <v>45</v>
      </c>
      <c r="Q52" s="5">
        <f>Tablo8[[#This Row],[Çağrı Süresi (dk)]]-Tablo8[[#This Row],[Yanıtlama Süresi (dk)]]</f>
        <v>1.3899999999999997</v>
      </c>
    </row>
    <row r="53" spans="1:17" x14ac:dyDescent="0.3">
      <c r="A53" s="4" t="s">
        <v>125</v>
      </c>
      <c r="B53" s="5" t="s">
        <v>6</v>
      </c>
      <c r="C53" s="5" t="s">
        <v>12</v>
      </c>
      <c r="D53" s="5" t="s">
        <v>57</v>
      </c>
      <c r="E53" s="5">
        <v>40216</v>
      </c>
      <c r="F53" s="5">
        <v>4.4400000000000004</v>
      </c>
      <c r="G53" s="5">
        <v>6.83</v>
      </c>
      <c r="H53" s="5" t="s">
        <v>45</v>
      </c>
      <c r="I53" s="5" t="s">
        <v>45</v>
      </c>
      <c r="J53" s="5"/>
      <c r="K53" s="5"/>
      <c r="L53" s="5">
        <v>5</v>
      </c>
      <c r="M53" s="5">
        <v>78</v>
      </c>
      <c r="N53" s="5" t="s">
        <v>46</v>
      </c>
      <c r="O53" s="5" t="s">
        <v>45</v>
      </c>
      <c r="P53" s="7" t="s">
        <v>46</v>
      </c>
      <c r="Q53" s="5">
        <f>Tablo8[[#This Row],[Çağrı Süresi (dk)]]-Tablo8[[#This Row],[Yanıtlama Süresi (dk)]]</f>
        <v>-2.3899999999999997</v>
      </c>
    </row>
    <row r="54" spans="1:17" x14ac:dyDescent="0.3">
      <c r="A54" s="2" t="s">
        <v>121</v>
      </c>
      <c r="B54" s="3" t="s">
        <v>9</v>
      </c>
      <c r="C54" s="3" t="s">
        <v>13</v>
      </c>
      <c r="D54" s="3" t="s">
        <v>44</v>
      </c>
      <c r="E54" s="3">
        <v>81860</v>
      </c>
      <c r="F54" s="3">
        <v>10</v>
      </c>
      <c r="G54" s="3">
        <v>2.95</v>
      </c>
      <c r="H54" s="3" t="s">
        <v>45</v>
      </c>
      <c r="I54" s="3" t="s">
        <v>46</v>
      </c>
      <c r="J54" s="3">
        <v>8.64</v>
      </c>
      <c r="K54" s="3" t="s">
        <v>49</v>
      </c>
      <c r="L54" s="3">
        <v>2</v>
      </c>
      <c r="M54" s="3">
        <v>75</v>
      </c>
      <c r="N54" s="3" t="s">
        <v>45</v>
      </c>
      <c r="O54" s="3" t="s">
        <v>46</v>
      </c>
      <c r="P54" s="6" t="s">
        <v>45</v>
      </c>
      <c r="Q54" s="5">
        <f>Tablo8[[#This Row],[Çağrı Süresi (dk)]]-Tablo8[[#This Row],[Yanıtlama Süresi (dk)]]</f>
        <v>7.05</v>
      </c>
    </row>
    <row r="55" spans="1:17" x14ac:dyDescent="0.3">
      <c r="A55" s="4" t="s">
        <v>112</v>
      </c>
      <c r="B55" s="5" t="s">
        <v>9</v>
      </c>
      <c r="C55" s="5" t="s">
        <v>15</v>
      </c>
      <c r="D55" s="5" t="s">
        <v>57</v>
      </c>
      <c r="E55" s="5">
        <v>74223</v>
      </c>
      <c r="F55" s="5">
        <v>5.01</v>
      </c>
      <c r="G55" s="5">
        <v>3.34</v>
      </c>
      <c r="H55" s="5" t="s">
        <v>45</v>
      </c>
      <c r="I55" s="5" t="s">
        <v>46</v>
      </c>
      <c r="J55" s="5">
        <v>47.96</v>
      </c>
      <c r="K55" s="5" t="s">
        <v>49</v>
      </c>
      <c r="L55" s="5">
        <v>3</v>
      </c>
      <c r="M55" s="5">
        <v>100</v>
      </c>
      <c r="N55" s="5" t="s">
        <v>45</v>
      </c>
      <c r="O55" s="5" t="s">
        <v>45</v>
      </c>
      <c r="P55" s="7" t="s">
        <v>46</v>
      </c>
      <c r="Q55" s="5">
        <f>Tablo8[[#This Row],[Çağrı Süresi (dk)]]-Tablo8[[#This Row],[Yanıtlama Süresi (dk)]]</f>
        <v>1.67</v>
      </c>
    </row>
    <row r="56" spans="1:17" x14ac:dyDescent="0.3">
      <c r="A56" s="2" t="s">
        <v>121</v>
      </c>
      <c r="B56" s="3" t="s">
        <v>8</v>
      </c>
      <c r="C56" s="3" t="s">
        <v>12</v>
      </c>
      <c r="D56" s="3" t="s">
        <v>62</v>
      </c>
      <c r="E56" s="3">
        <v>27422</v>
      </c>
      <c r="F56" s="3">
        <v>10.7</v>
      </c>
      <c r="G56" s="3">
        <v>5.12</v>
      </c>
      <c r="H56" s="3" t="s">
        <v>46</v>
      </c>
      <c r="I56" s="3" t="s">
        <v>46</v>
      </c>
      <c r="J56" s="3">
        <v>6.49</v>
      </c>
      <c r="K56" s="3" t="s">
        <v>59</v>
      </c>
      <c r="L56" s="3">
        <v>1</v>
      </c>
      <c r="M56" s="3">
        <v>70</v>
      </c>
      <c r="N56" s="3" t="s">
        <v>46</v>
      </c>
      <c r="O56" s="3" t="s">
        <v>45</v>
      </c>
      <c r="P56" s="6" t="s">
        <v>46</v>
      </c>
      <c r="Q56" s="5">
        <f>Tablo8[[#This Row],[Çağrı Süresi (dk)]]-Tablo8[[#This Row],[Yanıtlama Süresi (dk)]]</f>
        <v>5.5799999999999992</v>
      </c>
    </row>
    <row r="57" spans="1:17" x14ac:dyDescent="0.3">
      <c r="A57" s="4" t="s">
        <v>114</v>
      </c>
      <c r="B57" s="5" t="s">
        <v>9</v>
      </c>
      <c r="C57" s="5" t="s">
        <v>14</v>
      </c>
      <c r="D57" s="5" t="s">
        <v>57</v>
      </c>
      <c r="E57" s="5">
        <v>51411</v>
      </c>
      <c r="F57" s="5">
        <v>3.06</v>
      </c>
      <c r="G57" s="5">
        <v>2.34</v>
      </c>
      <c r="H57" s="5" t="s">
        <v>45</v>
      </c>
      <c r="I57" s="5" t="s">
        <v>46</v>
      </c>
      <c r="J57" s="5">
        <v>13.76</v>
      </c>
      <c r="K57" s="5" t="s">
        <v>49</v>
      </c>
      <c r="L57" s="5">
        <v>4</v>
      </c>
      <c r="M57" s="5">
        <v>77</v>
      </c>
      <c r="N57" s="5" t="s">
        <v>45</v>
      </c>
      <c r="O57" s="5" t="s">
        <v>45</v>
      </c>
      <c r="P57" s="7" t="s">
        <v>46</v>
      </c>
      <c r="Q57" s="5">
        <f>Tablo8[[#This Row],[Çağrı Süresi (dk)]]-Tablo8[[#This Row],[Yanıtlama Süresi (dk)]]</f>
        <v>0.7200000000000002</v>
      </c>
    </row>
    <row r="58" spans="1:17" x14ac:dyDescent="0.3">
      <c r="A58" s="2" t="s">
        <v>123</v>
      </c>
      <c r="B58" s="3" t="s">
        <v>9</v>
      </c>
      <c r="C58" s="3" t="s">
        <v>14</v>
      </c>
      <c r="D58" s="3" t="s">
        <v>44</v>
      </c>
      <c r="E58" s="3">
        <v>64809</v>
      </c>
      <c r="F58" s="3">
        <v>5.38</v>
      </c>
      <c r="G58" s="3">
        <v>7.94</v>
      </c>
      <c r="H58" s="3" t="s">
        <v>45</v>
      </c>
      <c r="I58" s="3" t="s">
        <v>46</v>
      </c>
      <c r="J58" s="3">
        <v>12.89</v>
      </c>
      <c r="K58" s="3" t="s">
        <v>59</v>
      </c>
      <c r="L58" s="3">
        <v>5</v>
      </c>
      <c r="M58" s="3">
        <v>96</v>
      </c>
      <c r="N58" s="3" t="s">
        <v>46</v>
      </c>
      <c r="O58" s="3" t="s">
        <v>46</v>
      </c>
      <c r="P58" s="6" t="s">
        <v>46</v>
      </c>
      <c r="Q58" s="5">
        <f>Tablo8[[#This Row],[Çağrı Süresi (dk)]]-Tablo8[[#This Row],[Yanıtlama Süresi (dk)]]</f>
        <v>-2.5600000000000005</v>
      </c>
    </row>
    <row r="59" spans="1:17" x14ac:dyDescent="0.3">
      <c r="A59" s="4" t="s">
        <v>119</v>
      </c>
      <c r="B59" s="5" t="s">
        <v>7</v>
      </c>
      <c r="C59" s="5" t="s">
        <v>14</v>
      </c>
      <c r="D59" s="5" t="s">
        <v>48</v>
      </c>
      <c r="E59" s="5">
        <v>13352</v>
      </c>
      <c r="F59" s="5">
        <v>8.09</v>
      </c>
      <c r="G59" s="5">
        <v>4.9000000000000004</v>
      </c>
      <c r="H59" s="5" t="s">
        <v>45</v>
      </c>
      <c r="I59" s="5" t="s">
        <v>45</v>
      </c>
      <c r="J59" s="5"/>
      <c r="K59" s="5"/>
      <c r="L59" s="5">
        <v>2</v>
      </c>
      <c r="M59" s="5">
        <v>75</v>
      </c>
      <c r="N59" s="5" t="s">
        <v>45</v>
      </c>
      <c r="O59" s="5" t="s">
        <v>46</v>
      </c>
      <c r="P59" s="7" t="s">
        <v>45</v>
      </c>
      <c r="Q59" s="5">
        <f>Tablo8[[#This Row],[Çağrı Süresi (dk)]]-Tablo8[[#This Row],[Yanıtlama Süresi (dk)]]</f>
        <v>3.1899999999999995</v>
      </c>
    </row>
    <row r="60" spans="1:17" x14ac:dyDescent="0.3">
      <c r="A60" s="2" t="s">
        <v>126</v>
      </c>
      <c r="B60" s="3" t="s">
        <v>8</v>
      </c>
      <c r="C60" s="3" t="s">
        <v>14</v>
      </c>
      <c r="D60" s="3" t="s">
        <v>48</v>
      </c>
      <c r="E60" s="3">
        <v>48794</v>
      </c>
      <c r="F60" s="3">
        <v>11.12</v>
      </c>
      <c r="G60" s="3">
        <v>5.81</v>
      </c>
      <c r="H60" s="3" t="s">
        <v>46</v>
      </c>
      <c r="I60" s="3" t="s">
        <v>46</v>
      </c>
      <c r="J60" s="3">
        <v>42.44</v>
      </c>
      <c r="K60" s="3" t="s">
        <v>49</v>
      </c>
      <c r="L60" s="3">
        <v>4</v>
      </c>
      <c r="M60" s="3">
        <v>88</v>
      </c>
      <c r="N60" s="3" t="s">
        <v>46</v>
      </c>
      <c r="O60" s="3" t="s">
        <v>45</v>
      </c>
      <c r="P60" s="6" t="s">
        <v>45</v>
      </c>
      <c r="Q60" s="5">
        <f>Tablo8[[#This Row],[Çağrı Süresi (dk)]]-Tablo8[[#This Row],[Yanıtlama Süresi (dk)]]</f>
        <v>5.31</v>
      </c>
    </row>
    <row r="61" spans="1:17" x14ac:dyDescent="0.3">
      <c r="A61" s="4" t="s">
        <v>109</v>
      </c>
      <c r="B61" s="5" t="s">
        <v>8</v>
      </c>
      <c r="C61" s="5" t="s">
        <v>13</v>
      </c>
      <c r="D61" s="5" t="s">
        <v>57</v>
      </c>
      <c r="E61" s="5">
        <v>26763</v>
      </c>
      <c r="F61" s="5">
        <v>4.51</v>
      </c>
      <c r="G61" s="5">
        <v>2.54</v>
      </c>
      <c r="H61" s="5" t="s">
        <v>46</v>
      </c>
      <c r="I61" s="5" t="s">
        <v>45</v>
      </c>
      <c r="J61" s="5"/>
      <c r="K61" s="5"/>
      <c r="L61" s="5">
        <v>2</v>
      </c>
      <c r="M61" s="5">
        <v>72</v>
      </c>
      <c r="N61" s="5" t="s">
        <v>45</v>
      </c>
      <c r="O61" s="5" t="s">
        <v>46</v>
      </c>
      <c r="P61" s="7" t="s">
        <v>45</v>
      </c>
      <c r="Q61" s="5">
        <f>Tablo8[[#This Row],[Çağrı Süresi (dk)]]-Tablo8[[#This Row],[Yanıtlama Süresi (dk)]]</f>
        <v>1.9699999999999998</v>
      </c>
    </row>
    <row r="62" spans="1:17" x14ac:dyDescent="0.3">
      <c r="A62" s="2" t="s">
        <v>126</v>
      </c>
      <c r="B62" s="3" t="s">
        <v>9</v>
      </c>
      <c r="C62" s="3" t="s">
        <v>12</v>
      </c>
      <c r="D62" s="3" t="s">
        <v>51</v>
      </c>
      <c r="E62" s="3">
        <v>93973</v>
      </c>
      <c r="F62" s="3">
        <v>4.88</v>
      </c>
      <c r="G62" s="3">
        <v>5.84</v>
      </c>
      <c r="H62" s="3" t="s">
        <v>45</v>
      </c>
      <c r="I62" s="3" t="s">
        <v>45</v>
      </c>
      <c r="J62" s="3"/>
      <c r="K62" s="3"/>
      <c r="L62" s="3">
        <v>4</v>
      </c>
      <c r="M62" s="3">
        <v>75</v>
      </c>
      <c r="N62" s="3" t="s">
        <v>45</v>
      </c>
      <c r="O62" s="3" t="s">
        <v>46</v>
      </c>
      <c r="P62" s="6" t="s">
        <v>46</v>
      </c>
      <c r="Q62" s="5">
        <f>Tablo8[[#This Row],[Çağrı Süresi (dk)]]-Tablo8[[#This Row],[Yanıtlama Süresi (dk)]]</f>
        <v>-0.96</v>
      </c>
    </row>
    <row r="63" spans="1:17" x14ac:dyDescent="0.3">
      <c r="A63" s="4" t="s">
        <v>113</v>
      </c>
      <c r="B63" s="5" t="s">
        <v>8</v>
      </c>
      <c r="C63" s="5" t="s">
        <v>12</v>
      </c>
      <c r="D63" s="5" t="s">
        <v>51</v>
      </c>
      <c r="E63" s="5">
        <v>60825</v>
      </c>
      <c r="F63" s="5">
        <v>5.14</v>
      </c>
      <c r="G63" s="5">
        <v>9.67</v>
      </c>
      <c r="H63" s="5" t="s">
        <v>45</v>
      </c>
      <c r="I63" s="5" t="s">
        <v>46</v>
      </c>
      <c r="J63" s="5">
        <v>29.01</v>
      </c>
      <c r="K63" s="5" t="s">
        <v>49</v>
      </c>
      <c r="L63" s="5">
        <v>1</v>
      </c>
      <c r="M63" s="5">
        <v>92</v>
      </c>
      <c r="N63" s="5" t="s">
        <v>46</v>
      </c>
      <c r="O63" s="5" t="s">
        <v>46</v>
      </c>
      <c r="P63" s="7" t="s">
        <v>45</v>
      </c>
      <c r="Q63" s="5">
        <f>Tablo8[[#This Row],[Çağrı Süresi (dk)]]-Tablo8[[#This Row],[Yanıtlama Süresi (dk)]]</f>
        <v>-4.53</v>
      </c>
    </row>
    <row r="64" spans="1:17" x14ac:dyDescent="0.3">
      <c r="A64" s="2" t="s">
        <v>111</v>
      </c>
      <c r="B64" s="3" t="s">
        <v>8</v>
      </c>
      <c r="C64" s="3" t="s">
        <v>15</v>
      </c>
      <c r="D64" s="3" t="s">
        <v>62</v>
      </c>
      <c r="E64" s="3">
        <v>14882</v>
      </c>
      <c r="F64" s="3">
        <v>13.5</v>
      </c>
      <c r="G64" s="3">
        <v>2.63</v>
      </c>
      <c r="H64" s="3" t="s">
        <v>45</v>
      </c>
      <c r="I64" s="3" t="s">
        <v>45</v>
      </c>
      <c r="J64" s="3"/>
      <c r="K64" s="3"/>
      <c r="L64" s="3">
        <v>5</v>
      </c>
      <c r="M64" s="3">
        <v>84</v>
      </c>
      <c r="N64" s="3" t="s">
        <v>46</v>
      </c>
      <c r="O64" s="3" t="s">
        <v>46</v>
      </c>
      <c r="P64" s="6" t="s">
        <v>45</v>
      </c>
      <c r="Q64" s="5">
        <f>Tablo8[[#This Row],[Çağrı Süresi (dk)]]-Tablo8[[#This Row],[Yanıtlama Süresi (dk)]]</f>
        <v>10.870000000000001</v>
      </c>
    </row>
    <row r="65" spans="1:17" x14ac:dyDescent="0.3">
      <c r="A65" s="4" t="s">
        <v>127</v>
      </c>
      <c r="B65" s="5" t="s">
        <v>9</v>
      </c>
      <c r="C65" s="5" t="s">
        <v>15</v>
      </c>
      <c r="D65" s="5" t="s">
        <v>57</v>
      </c>
      <c r="E65" s="5">
        <v>76844</v>
      </c>
      <c r="F65" s="5">
        <v>8.49</v>
      </c>
      <c r="G65" s="5">
        <v>3.22</v>
      </c>
      <c r="H65" s="5" t="s">
        <v>46</v>
      </c>
      <c r="I65" s="5" t="s">
        <v>46</v>
      </c>
      <c r="J65" s="5">
        <v>40.479999999999997</v>
      </c>
      <c r="K65" s="5" t="s">
        <v>49</v>
      </c>
      <c r="L65" s="5">
        <v>4</v>
      </c>
      <c r="M65" s="5">
        <v>99</v>
      </c>
      <c r="N65" s="5" t="s">
        <v>46</v>
      </c>
      <c r="O65" s="5" t="s">
        <v>46</v>
      </c>
      <c r="P65" s="7" t="s">
        <v>45</v>
      </c>
      <c r="Q65" s="5">
        <f>Tablo8[[#This Row],[Çağrı Süresi (dk)]]-Tablo8[[#This Row],[Yanıtlama Süresi (dk)]]</f>
        <v>5.27</v>
      </c>
    </row>
    <row r="66" spans="1:17" x14ac:dyDescent="0.3">
      <c r="A66" s="2" t="s">
        <v>112</v>
      </c>
      <c r="B66" s="3" t="s">
        <v>6</v>
      </c>
      <c r="C66" s="3" t="s">
        <v>12</v>
      </c>
      <c r="D66" s="3" t="s">
        <v>51</v>
      </c>
      <c r="E66" s="3">
        <v>11808</v>
      </c>
      <c r="F66" s="3">
        <v>5.08</v>
      </c>
      <c r="G66" s="3">
        <v>9.15</v>
      </c>
      <c r="H66" s="3" t="s">
        <v>45</v>
      </c>
      <c r="I66" s="3" t="s">
        <v>45</v>
      </c>
      <c r="J66" s="3"/>
      <c r="K66" s="3"/>
      <c r="L66" s="3">
        <v>1</v>
      </c>
      <c r="M66" s="3">
        <v>72</v>
      </c>
      <c r="N66" s="3" t="s">
        <v>46</v>
      </c>
      <c r="O66" s="3" t="s">
        <v>45</v>
      </c>
      <c r="P66" s="6" t="s">
        <v>46</v>
      </c>
      <c r="Q66" s="5">
        <f>Tablo8[[#This Row],[Çağrı Süresi (dk)]]-Tablo8[[#This Row],[Yanıtlama Süresi (dk)]]</f>
        <v>-4.07</v>
      </c>
    </row>
    <row r="67" spans="1:17" x14ac:dyDescent="0.3">
      <c r="A67" s="4" t="s">
        <v>116</v>
      </c>
      <c r="B67" s="5" t="s">
        <v>5</v>
      </c>
      <c r="C67" s="5" t="s">
        <v>15</v>
      </c>
      <c r="D67" s="5" t="s">
        <v>51</v>
      </c>
      <c r="E67" s="5">
        <v>32568</v>
      </c>
      <c r="F67" s="5">
        <v>4.6399999999999997</v>
      </c>
      <c r="G67" s="5">
        <v>9.41</v>
      </c>
      <c r="H67" s="5" t="s">
        <v>45</v>
      </c>
      <c r="I67" s="5" t="s">
        <v>45</v>
      </c>
      <c r="J67" s="5"/>
      <c r="K67" s="5"/>
      <c r="L67" s="5">
        <v>2</v>
      </c>
      <c r="M67" s="5">
        <v>89</v>
      </c>
      <c r="N67" s="5" t="s">
        <v>46</v>
      </c>
      <c r="O67" s="5" t="s">
        <v>45</v>
      </c>
      <c r="P67" s="7" t="s">
        <v>45</v>
      </c>
      <c r="Q67" s="5">
        <f>Tablo8[[#This Row],[Çağrı Süresi (dk)]]-Tablo8[[#This Row],[Yanıtlama Süresi (dk)]]</f>
        <v>-4.7700000000000005</v>
      </c>
    </row>
    <row r="68" spans="1:17" x14ac:dyDescent="0.3">
      <c r="A68" s="2" t="s">
        <v>80</v>
      </c>
      <c r="B68" s="3" t="s">
        <v>8</v>
      </c>
      <c r="C68" s="3" t="s">
        <v>14</v>
      </c>
      <c r="D68" s="3" t="s">
        <v>44</v>
      </c>
      <c r="E68" s="3">
        <v>62856</v>
      </c>
      <c r="F68" s="3">
        <v>6.29</v>
      </c>
      <c r="G68" s="3">
        <v>6.83</v>
      </c>
      <c r="H68" s="3" t="s">
        <v>46</v>
      </c>
      <c r="I68" s="3" t="s">
        <v>46</v>
      </c>
      <c r="J68" s="3">
        <v>7.74</v>
      </c>
      <c r="K68" s="3" t="s">
        <v>49</v>
      </c>
      <c r="L68" s="3">
        <v>5</v>
      </c>
      <c r="M68" s="3">
        <v>71</v>
      </c>
      <c r="N68" s="3" t="s">
        <v>45</v>
      </c>
      <c r="O68" s="3" t="s">
        <v>46</v>
      </c>
      <c r="P68" s="6" t="s">
        <v>46</v>
      </c>
      <c r="Q68" s="5">
        <f>Tablo8[[#This Row],[Çağrı Süresi (dk)]]-Tablo8[[#This Row],[Yanıtlama Süresi (dk)]]</f>
        <v>-0.54</v>
      </c>
    </row>
    <row r="69" spans="1:17" x14ac:dyDescent="0.3">
      <c r="A69" s="4" t="s">
        <v>99</v>
      </c>
      <c r="B69" s="5" t="s">
        <v>5</v>
      </c>
      <c r="C69" s="5" t="s">
        <v>13</v>
      </c>
      <c r="D69" s="5" t="s">
        <v>44</v>
      </c>
      <c r="E69" s="5">
        <v>78813</v>
      </c>
      <c r="F69" s="5">
        <v>6.31</v>
      </c>
      <c r="G69" s="5">
        <v>9.56</v>
      </c>
      <c r="H69" s="5" t="s">
        <v>46</v>
      </c>
      <c r="I69" s="5" t="s">
        <v>46</v>
      </c>
      <c r="J69" s="5">
        <v>10.7</v>
      </c>
      <c r="K69" s="5" t="s">
        <v>59</v>
      </c>
      <c r="L69" s="5">
        <v>4</v>
      </c>
      <c r="M69" s="5">
        <v>93</v>
      </c>
      <c r="N69" s="5" t="s">
        <v>46</v>
      </c>
      <c r="O69" s="5" t="s">
        <v>45</v>
      </c>
      <c r="P69" s="7" t="s">
        <v>46</v>
      </c>
      <c r="Q69" s="5">
        <f>Tablo8[[#This Row],[Çağrı Süresi (dk)]]-Tablo8[[#This Row],[Yanıtlama Süresi (dk)]]</f>
        <v>-3.2500000000000009</v>
      </c>
    </row>
    <row r="70" spans="1:17" x14ac:dyDescent="0.3">
      <c r="A70" s="2" t="s">
        <v>106</v>
      </c>
      <c r="B70" s="3" t="s">
        <v>7</v>
      </c>
      <c r="C70" s="3" t="s">
        <v>14</v>
      </c>
      <c r="D70" s="3" t="s">
        <v>57</v>
      </c>
      <c r="E70" s="3">
        <v>34250</v>
      </c>
      <c r="F70" s="3">
        <v>14.15</v>
      </c>
      <c r="G70" s="3">
        <v>9.83</v>
      </c>
      <c r="H70" s="3" t="s">
        <v>45</v>
      </c>
      <c r="I70" s="3" t="s">
        <v>46</v>
      </c>
      <c r="J70" s="3">
        <v>38.85</v>
      </c>
      <c r="K70" s="3" t="s">
        <v>59</v>
      </c>
      <c r="L70" s="3">
        <v>2</v>
      </c>
      <c r="M70" s="3">
        <v>83</v>
      </c>
      <c r="N70" s="3" t="s">
        <v>45</v>
      </c>
      <c r="O70" s="3" t="s">
        <v>46</v>
      </c>
      <c r="P70" s="6" t="s">
        <v>45</v>
      </c>
      <c r="Q70" s="5">
        <f>Tablo8[[#This Row],[Çağrı Süresi (dk)]]-Tablo8[[#This Row],[Yanıtlama Süresi (dk)]]</f>
        <v>4.32</v>
      </c>
    </row>
    <row r="71" spans="1:17" x14ac:dyDescent="0.3">
      <c r="A71" s="4" t="s">
        <v>128</v>
      </c>
      <c r="B71" s="5" t="s">
        <v>9</v>
      </c>
      <c r="C71" s="5" t="s">
        <v>13</v>
      </c>
      <c r="D71" s="5" t="s">
        <v>51</v>
      </c>
      <c r="E71" s="5">
        <v>31247</v>
      </c>
      <c r="F71" s="5">
        <v>13.09</v>
      </c>
      <c r="G71" s="5">
        <v>5.95</v>
      </c>
      <c r="H71" s="5" t="s">
        <v>46</v>
      </c>
      <c r="I71" s="5" t="s">
        <v>45</v>
      </c>
      <c r="J71" s="5"/>
      <c r="K71" s="5"/>
      <c r="L71" s="5">
        <v>5</v>
      </c>
      <c r="M71" s="5">
        <v>73</v>
      </c>
      <c r="N71" s="5" t="s">
        <v>45</v>
      </c>
      <c r="O71" s="5" t="s">
        <v>46</v>
      </c>
      <c r="P71" s="7" t="s">
        <v>45</v>
      </c>
      <c r="Q71" s="5">
        <f>Tablo8[[#This Row],[Çağrı Süresi (dk)]]-Tablo8[[#This Row],[Yanıtlama Süresi (dk)]]</f>
        <v>7.14</v>
      </c>
    </row>
    <row r="72" spans="1:17" x14ac:dyDescent="0.3">
      <c r="A72" s="2" t="s">
        <v>121</v>
      </c>
      <c r="B72" s="3" t="s">
        <v>5</v>
      </c>
      <c r="C72" s="3" t="s">
        <v>14</v>
      </c>
      <c r="D72" s="3" t="s">
        <v>57</v>
      </c>
      <c r="E72" s="3">
        <v>12158</v>
      </c>
      <c r="F72" s="3">
        <v>8.2899999999999991</v>
      </c>
      <c r="G72" s="3">
        <v>8.25</v>
      </c>
      <c r="H72" s="3" t="s">
        <v>45</v>
      </c>
      <c r="I72" s="3" t="s">
        <v>45</v>
      </c>
      <c r="J72" s="3"/>
      <c r="K72" s="3"/>
      <c r="L72" s="3">
        <v>3</v>
      </c>
      <c r="M72" s="3">
        <v>79</v>
      </c>
      <c r="N72" s="3" t="s">
        <v>46</v>
      </c>
      <c r="O72" s="3" t="s">
        <v>46</v>
      </c>
      <c r="P72" s="6" t="s">
        <v>45</v>
      </c>
      <c r="Q72" s="5">
        <f>Tablo8[[#This Row],[Çağrı Süresi (dk)]]-Tablo8[[#This Row],[Yanıtlama Süresi (dk)]]</f>
        <v>3.9999999999999147E-2</v>
      </c>
    </row>
    <row r="73" spans="1:17" x14ac:dyDescent="0.3">
      <c r="A73" s="4" t="s">
        <v>125</v>
      </c>
      <c r="B73" s="5" t="s">
        <v>9</v>
      </c>
      <c r="C73" s="5" t="s">
        <v>12</v>
      </c>
      <c r="D73" s="5" t="s">
        <v>57</v>
      </c>
      <c r="E73" s="5">
        <v>94077</v>
      </c>
      <c r="F73" s="5">
        <v>13.29</v>
      </c>
      <c r="G73" s="5">
        <v>8.26</v>
      </c>
      <c r="H73" s="5" t="s">
        <v>45</v>
      </c>
      <c r="I73" s="5" t="s">
        <v>46</v>
      </c>
      <c r="J73" s="5">
        <v>40.54</v>
      </c>
      <c r="K73" s="5" t="s">
        <v>59</v>
      </c>
      <c r="L73" s="5">
        <v>4</v>
      </c>
      <c r="M73" s="5">
        <v>93</v>
      </c>
      <c r="N73" s="5" t="s">
        <v>46</v>
      </c>
      <c r="O73" s="5" t="s">
        <v>46</v>
      </c>
      <c r="P73" s="7" t="s">
        <v>46</v>
      </c>
      <c r="Q73" s="5">
        <f>Tablo8[[#This Row],[Çağrı Süresi (dk)]]-Tablo8[[#This Row],[Yanıtlama Süresi (dk)]]</f>
        <v>5.0299999999999994</v>
      </c>
    </row>
    <row r="74" spans="1:17" x14ac:dyDescent="0.3">
      <c r="A74" s="2" t="s">
        <v>120</v>
      </c>
      <c r="B74" s="3" t="s">
        <v>7</v>
      </c>
      <c r="C74" s="3" t="s">
        <v>12</v>
      </c>
      <c r="D74" s="3" t="s">
        <v>51</v>
      </c>
      <c r="E74" s="3">
        <v>17148</v>
      </c>
      <c r="F74" s="3">
        <v>6.15</v>
      </c>
      <c r="G74" s="3">
        <v>8.42</v>
      </c>
      <c r="H74" s="3" t="s">
        <v>45</v>
      </c>
      <c r="I74" s="3" t="s">
        <v>46</v>
      </c>
      <c r="J74" s="3">
        <v>25.16</v>
      </c>
      <c r="K74" s="3" t="s">
        <v>49</v>
      </c>
      <c r="L74" s="3">
        <v>2</v>
      </c>
      <c r="M74" s="3">
        <v>74</v>
      </c>
      <c r="N74" s="3" t="s">
        <v>45</v>
      </c>
      <c r="O74" s="3" t="s">
        <v>45</v>
      </c>
      <c r="P74" s="6" t="s">
        <v>45</v>
      </c>
      <c r="Q74" s="5">
        <f>Tablo8[[#This Row],[Çağrı Süresi (dk)]]-Tablo8[[#This Row],[Yanıtlama Süresi (dk)]]</f>
        <v>-2.2699999999999996</v>
      </c>
    </row>
    <row r="75" spans="1:17" x14ac:dyDescent="0.3">
      <c r="A75" s="4" t="s">
        <v>80</v>
      </c>
      <c r="B75" s="5" t="s">
        <v>7</v>
      </c>
      <c r="C75" s="5" t="s">
        <v>15</v>
      </c>
      <c r="D75" s="5" t="s">
        <v>51</v>
      </c>
      <c r="E75" s="5">
        <v>39032</v>
      </c>
      <c r="F75" s="5">
        <v>5.49</v>
      </c>
      <c r="G75" s="5">
        <v>8.01</v>
      </c>
      <c r="H75" s="5" t="s">
        <v>46</v>
      </c>
      <c r="I75" s="5" t="s">
        <v>46</v>
      </c>
      <c r="J75" s="5">
        <v>17.18</v>
      </c>
      <c r="K75" s="5" t="s">
        <v>49</v>
      </c>
      <c r="L75" s="5">
        <v>5</v>
      </c>
      <c r="M75" s="5">
        <v>80</v>
      </c>
      <c r="N75" s="5" t="s">
        <v>46</v>
      </c>
      <c r="O75" s="5" t="s">
        <v>46</v>
      </c>
      <c r="P75" s="7" t="s">
        <v>46</v>
      </c>
      <c r="Q75" s="5">
        <f>Tablo8[[#This Row],[Çağrı Süresi (dk)]]-Tablo8[[#This Row],[Yanıtlama Süresi (dk)]]</f>
        <v>-2.5199999999999996</v>
      </c>
    </row>
    <row r="76" spans="1:17" x14ac:dyDescent="0.3">
      <c r="A76" s="2" t="s">
        <v>111</v>
      </c>
      <c r="B76" s="3" t="s">
        <v>8</v>
      </c>
      <c r="C76" s="3" t="s">
        <v>14</v>
      </c>
      <c r="D76" s="3" t="s">
        <v>57</v>
      </c>
      <c r="E76" s="3">
        <v>46997</v>
      </c>
      <c r="F76" s="3">
        <v>11.27</v>
      </c>
      <c r="G76" s="3">
        <v>9.91</v>
      </c>
      <c r="H76" s="3" t="s">
        <v>46</v>
      </c>
      <c r="I76" s="3" t="s">
        <v>46</v>
      </c>
      <c r="J76" s="3">
        <v>34.47</v>
      </c>
      <c r="K76" s="3" t="s">
        <v>49</v>
      </c>
      <c r="L76" s="3">
        <v>3</v>
      </c>
      <c r="M76" s="3">
        <v>93</v>
      </c>
      <c r="N76" s="3" t="s">
        <v>46</v>
      </c>
      <c r="O76" s="3" t="s">
        <v>46</v>
      </c>
      <c r="P76" s="6" t="s">
        <v>45</v>
      </c>
      <c r="Q76" s="5">
        <f>Tablo8[[#This Row],[Çağrı Süresi (dk)]]-Tablo8[[#This Row],[Yanıtlama Süresi (dk)]]</f>
        <v>1.3599999999999994</v>
      </c>
    </row>
    <row r="77" spans="1:17" x14ac:dyDescent="0.3">
      <c r="A77" s="4" t="s">
        <v>115</v>
      </c>
      <c r="B77" s="5" t="s">
        <v>5</v>
      </c>
      <c r="C77" s="5" t="s">
        <v>15</v>
      </c>
      <c r="D77" s="5" t="s">
        <v>44</v>
      </c>
      <c r="E77" s="5">
        <v>92057</v>
      </c>
      <c r="F77" s="5">
        <v>4.2300000000000004</v>
      </c>
      <c r="G77" s="5">
        <v>6.62</v>
      </c>
      <c r="H77" s="5" t="s">
        <v>45</v>
      </c>
      <c r="I77" s="5" t="s">
        <v>45</v>
      </c>
      <c r="J77" s="5"/>
      <c r="K77" s="5"/>
      <c r="L77" s="5">
        <v>5</v>
      </c>
      <c r="M77" s="5">
        <v>81</v>
      </c>
      <c r="N77" s="5" t="s">
        <v>45</v>
      </c>
      <c r="O77" s="5" t="s">
        <v>46</v>
      </c>
      <c r="P77" s="7" t="s">
        <v>45</v>
      </c>
      <c r="Q77" s="5">
        <f>Tablo8[[#This Row],[Çağrı Süresi (dk)]]-Tablo8[[#This Row],[Yanıtlama Süresi (dk)]]</f>
        <v>-2.3899999999999997</v>
      </c>
    </row>
    <row r="78" spans="1:17" x14ac:dyDescent="0.3">
      <c r="A78" s="2" t="s">
        <v>122</v>
      </c>
      <c r="B78" s="3" t="s">
        <v>9</v>
      </c>
      <c r="C78" s="3" t="s">
        <v>14</v>
      </c>
      <c r="D78" s="3" t="s">
        <v>57</v>
      </c>
      <c r="E78" s="3">
        <v>24941</v>
      </c>
      <c r="F78" s="3">
        <v>8.14</v>
      </c>
      <c r="G78" s="3">
        <v>4.28</v>
      </c>
      <c r="H78" s="3" t="s">
        <v>45</v>
      </c>
      <c r="I78" s="3" t="s">
        <v>46</v>
      </c>
      <c r="J78" s="3">
        <v>18.66</v>
      </c>
      <c r="K78" s="3" t="s">
        <v>49</v>
      </c>
      <c r="L78" s="3">
        <v>1</v>
      </c>
      <c r="M78" s="3">
        <v>100</v>
      </c>
      <c r="N78" s="3" t="s">
        <v>45</v>
      </c>
      <c r="O78" s="3" t="s">
        <v>45</v>
      </c>
      <c r="P78" s="6" t="s">
        <v>45</v>
      </c>
      <c r="Q78" s="5">
        <f>Tablo8[[#This Row],[Çağrı Süresi (dk)]]-Tablo8[[#This Row],[Yanıtlama Süresi (dk)]]</f>
        <v>3.8600000000000003</v>
      </c>
    </row>
    <row r="79" spans="1:17" x14ac:dyDescent="0.3">
      <c r="A79" s="4" t="s">
        <v>129</v>
      </c>
      <c r="B79" s="5" t="s">
        <v>6</v>
      </c>
      <c r="C79" s="5" t="s">
        <v>13</v>
      </c>
      <c r="D79" s="5" t="s">
        <v>48</v>
      </c>
      <c r="E79" s="5">
        <v>32955</v>
      </c>
      <c r="F79" s="5">
        <v>6.04</v>
      </c>
      <c r="G79" s="5">
        <v>3.33</v>
      </c>
      <c r="H79" s="5" t="s">
        <v>46</v>
      </c>
      <c r="I79" s="5" t="s">
        <v>45</v>
      </c>
      <c r="J79" s="5"/>
      <c r="K79" s="5"/>
      <c r="L79" s="5">
        <v>4</v>
      </c>
      <c r="M79" s="5">
        <v>81</v>
      </c>
      <c r="N79" s="5" t="s">
        <v>46</v>
      </c>
      <c r="O79" s="5" t="s">
        <v>46</v>
      </c>
      <c r="P79" s="7" t="s">
        <v>45</v>
      </c>
      <c r="Q79" s="5">
        <f>Tablo8[[#This Row],[Çağrı Süresi (dk)]]-Tablo8[[#This Row],[Yanıtlama Süresi (dk)]]</f>
        <v>2.71</v>
      </c>
    </row>
    <row r="80" spans="1:17" x14ac:dyDescent="0.3">
      <c r="A80" s="2" t="s">
        <v>122</v>
      </c>
      <c r="B80" s="3" t="s">
        <v>6</v>
      </c>
      <c r="C80" s="3" t="s">
        <v>12</v>
      </c>
      <c r="D80" s="3" t="s">
        <v>48</v>
      </c>
      <c r="E80" s="3">
        <v>42595</v>
      </c>
      <c r="F80" s="3">
        <v>11.69</v>
      </c>
      <c r="G80" s="3">
        <v>2.42</v>
      </c>
      <c r="H80" s="3" t="s">
        <v>46</v>
      </c>
      <c r="I80" s="3" t="s">
        <v>46</v>
      </c>
      <c r="J80" s="3">
        <v>46.5</v>
      </c>
      <c r="K80" s="3" t="s">
        <v>49</v>
      </c>
      <c r="L80" s="3">
        <v>3</v>
      </c>
      <c r="M80" s="3">
        <v>70</v>
      </c>
      <c r="N80" s="3" t="s">
        <v>45</v>
      </c>
      <c r="O80" s="3" t="s">
        <v>46</v>
      </c>
      <c r="P80" s="6" t="s">
        <v>45</v>
      </c>
      <c r="Q80" s="5">
        <f>Tablo8[[#This Row],[Çağrı Süresi (dk)]]-Tablo8[[#This Row],[Yanıtlama Süresi (dk)]]</f>
        <v>9.27</v>
      </c>
    </row>
    <row r="81" spans="1:17" x14ac:dyDescent="0.3">
      <c r="A81" s="4" t="s">
        <v>112</v>
      </c>
      <c r="B81" s="5" t="s">
        <v>5</v>
      </c>
      <c r="C81" s="5" t="s">
        <v>12</v>
      </c>
      <c r="D81" s="5" t="s">
        <v>44</v>
      </c>
      <c r="E81" s="5">
        <v>29660</v>
      </c>
      <c r="F81" s="5">
        <v>5.75</v>
      </c>
      <c r="G81" s="5">
        <v>7.95</v>
      </c>
      <c r="H81" s="5" t="s">
        <v>46</v>
      </c>
      <c r="I81" s="5" t="s">
        <v>46</v>
      </c>
      <c r="J81" s="5">
        <v>17.59</v>
      </c>
      <c r="K81" s="5" t="s">
        <v>59</v>
      </c>
      <c r="L81" s="5">
        <v>1</v>
      </c>
      <c r="M81" s="5">
        <v>81</v>
      </c>
      <c r="N81" s="5" t="s">
        <v>46</v>
      </c>
      <c r="O81" s="5" t="s">
        <v>45</v>
      </c>
      <c r="P81" s="7" t="s">
        <v>45</v>
      </c>
      <c r="Q81" s="5">
        <f>Tablo8[[#This Row],[Çağrı Süresi (dk)]]-Tablo8[[#This Row],[Yanıtlama Süresi (dk)]]</f>
        <v>-2.2000000000000002</v>
      </c>
    </row>
    <row r="82" spans="1:17" x14ac:dyDescent="0.3">
      <c r="A82" s="2" t="s">
        <v>128</v>
      </c>
      <c r="B82" s="3" t="s">
        <v>7</v>
      </c>
      <c r="C82" s="3" t="s">
        <v>13</v>
      </c>
      <c r="D82" s="3" t="s">
        <v>62</v>
      </c>
      <c r="E82" s="3">
        <v>94488</v>
      </c>
      <c r="F82" s="3">
        <v>10.32</v>
      </c>
      <c r="G82" s="3">
        <v>5.77</v>
      </c>
      <c r="H82" s="3" t="s">
        <v>46</v>
      </c>
      <c r="I82" s="3" t="s">
        <v>45</v>
      </c>
      <c r="J82" s="3"/>
      <c r="K82" s="3"/>
      <c r="L82" s="3">
        <v>1</v>
      </c>
      <c r="M82" s="3">
        <v>93</v>
      </c>
      <c r="N82" s="3" t="s">
        <v>46</v>
      </c>
      <c r="O82" s="3" t="s">
        <v>46</v>
      </c>
      <c r="P82" s="6" t="s">
        <v>46</v>
      </c>
      <c r="Q82" s="5">
        <f>Tablo8[[#This Row],[Çağrı Süresi (dk)]]-Tablo8[[#This Row],[Yanıtlama Süresi (dk)]]</f>
        <v>4.5500000000000007</v>
      </c>
    </row>
    <row r="83" spans="1:17" x14ac:dyDescent="0.3">
      <c r="A83" s="4" t="s">
        <v>128</v>
      </c>
      <c r="B83" s="5" t="s">
        <v>9</v>
      </c>
      <c r="C83" s="5" t="s">
        <v>13</v>
      </c>
      <c r="D83" s="5" t="s">
        <v>48</v>
      </c>
      <c r="E83" s="5">
        <v>72212</v>
      </c>
      <c r="F83" s="5">
        <v>7.11</v>
      </c>
      <c r="G83" s="5">
        <v>7.39</v>
      </c>
      <c r="H83" s="5" t="s">
        <v>46</v>
      </c>
      <c r="I83" s="5" t="s">
        <v>46</v>
      </c>
      <c r="J83" s="5">
        <v>14.28</v>
      </c>
      <c r="K83" s="5" t="s">
        <v>59</v>
      </c>
      <c r="L83" s="5">
        <v>3</v>
      </c>
      <c r="M83" s="5">
        <v>77</v>
      </c>
      <c r="N83" s="5" t="s">
        <v>46</v>
      </c>
      <c r="O83" s="5" t="s">
        <v>45</v>
      </c>
      <c r="P83" s="7" t="s">
        <v>45</v>
      </c>
      <c r="Q83" s="5">
        <f>Tablo8[[#This Row],[Çağrı Süresi (dk)]]-Tablo8[[#This Row],[Yanıtlama Süresi (dk)]]</f>
        <v>-0.27999999999999936</v>
      </c>
    </row>
    <row r="84" spans="1:17" x14ac:dyDescent="0.3">
      <c r="A84" s="2" t="s">
        <v>125</v>
      </c>
      <c r="B84" s="3" t="s">
        <v>8</v>
      </c>
      <c r="C84" s="3" t="s">
        <v>12</v>
      </c>
      <c r="D84" s="3" t="s">
        <v>44</v>
      </c>
      <c r="E84" s="3">
        <v>64849</v>
      </c>
      <c r="F84" s="3">
        <v>8.52</v>
      </c>
      <c r="G84" s="3">
        <v>2.62</v>
      </c>
      <c r="H84" s="3" t="s">
        <v>46</v>
      </c>
      <c r="I84" s="3" t="s">
        <v>46</v>
      </c>
      <c r="J84" s="3">
        <v>25.94</v>
      </c>
      <c r="K84" s="3" t="s">
        <v>49</v>
      </c>
      <c r="L84" s="3">
        <v>4</v>
      </c>
      <c r="M84" s="3">
        <v>73</v>
      </c>
      <c r="N84" s="3" t="s">
        <v>45</v>
      </c>
      <c r="O84" s="3" t="s">
        <v>45</v>
      </c>
      <c r="P84" s="6" t="s">
        <v>45</v>
      </c>
      <c r="Q84" s="5">
        <f>Tablo8[[#This Row],[Çağrı Süresi (dk)]]-Tablo8[[#This Row],[Yanıtlama Süresi (dk)]]</f>
        <v>5.8999999999999995</v>
      </c>
    </row>
    <row r="85" spans="1:17" x14ac:dyDescent="0.3">
      <c r="A85" s="4" t="s">
        <v>107</v>
      </c>
      <c r="B85" s="5" t="s">
        <v>5</v>
      </c>
      <c r="C85" s="5" t="s">
        <v>15</v>
      </c>
      <c r="D85" s="5" t="s">
        <v>62</v>
      </c>
      <c r="E85" s="5">
        <v>52898</v>
      </c>
      <c r="F85" s="5">
        <v>3.79</v>
      </c>
      <c r="G85" s="5">
        <v>4.3899999999999997</v>
      </c>
      <c r="H85" s="5" t="s">
        <v>46</v>
      </c>
      <c r="I85" s="5" t="s">
        <v>46</v>
      </c>
      <c r="J85" s="5">
        <v>8.92</v>
      </c>
      <c r="K85" s="5" t="s">
        <v>49</v>
      </c>
      <c r="L85" s="5">
        <v>3</v>
      </c>
      <c r="M85" s="5">
        <v>97</v>
      </c>
      <c r="N85" s="5" t="s">
        <v>46</v>
      </c>
      <c r="O85" s="5" t="s">
        <v>46</v>
      </c>
      <c r="P85" s="7" t="s">
        <v>45</v>
      </c>
      <c r="Q85" s="5">
        <f>Tablo8[[#This Row],[Çağrı Süresi (dk)]]-Tablo8[[#This Row],[Yanıtlama Süresi (dk)]]</f>
        <v>-0.59999999999999964</v>
      </c>
    </row>
    <row r="86" spans="1:17" x14ac:dyDescent="0.3">
      <c r="A86" s="2" t="s">
        <v>104</v>
      </c>
      <c r="B86" s="3" t="s">
        <v>8</v>
      </c>
      <c r="C86" s="3" t="s">
        <v>14</v>
      </c>
      <c r="D86" s="3" t="s">
        <v>48</v>
      </c>
      <c r="E86" s="3">
        <v>24869</v>
      </c>
      <c r="F86" s="3">
        <v>7.25</v>
      </c>
      <c r="G86" s="3">
        <v>4.84</v>
      </c>
      <c r="H86" s="3" t="s">
        <v>45</v>
      </c>
      <c r="I86" s="3" t="s">
        <v>45</v>
      </c>
      <c r="J86" s="3"/>
      <c r="K86" s="3"/>
      <c r="L86" s="3">
        <v>1</v>
      </c>
      <c r="M86" s="3">
        <v>80</v>
      </c>
      <c r="N86" s="3" t="s">
        <v>45</v>
      </c>
      <c r="O86" s="3" t="s">
        <v>45</v>
      </c>
      <c r="P86" s="6" t="s">
        <v>45</v>
      </c>
      <c r="Q86" s="5">
        <f>Tablo8[[#This Row],[Çağrı Süresi (dk)]]-Tablo8[[#This Row],[Yanıtlama Süresi (dk)]]</f>
        <v>2.41</v>
      </c>
    </row>
    <row r="87" spans="1:17" x14ac:dyDescent="0.3">
      <c r="A87" s="4" t="s">
        <v>128</v>
      </c>
      <c r="B87" s="5" t="s">
        <v>8</v>
      </c>
      <c r="C87" s="5" t="s">
        <v>13</v>
      </c>
      <c r="D87" s="5" t="s">
        <v>51</v>
      </c>
      <c r="E87" s="5">
        <v>63980</v>
      </c>
      <c r="F87" s="5">
        <v>9.01</v>
      </c>
      <c r="G87" s="5">
        <v>6.83</v>
      </c>
      <c r="H87" s="5" t="s">
        <v>46</v>
      </c>
      <c r="I87" s="5" t="s">
        <v>45</v>
      </c>
      <c r="J87" s="5"/>
      <c r="K87" s="5"/>
      <c r="L87" s="5">
        <v>1</v>
      </c>
      <c r="M87" s="5">
        <v>86</v>
      </c>
      <c r="N87" s="5" t="s">
        <v>45</v>
      </c>
      <c r="O87" s="5" t="s">
        <v>46</v>
      </c>
      <c r="P87" s="7" t="s">
        <v>46</v>
      </c>
      <c r="Q87" s="5">
        <f>Tablo8[[#This Row],[Çağrı Süresi (dk)]]-Tablo8[[#This Row],[Yanıtlama Süresi (dk)]]</f>
        <v>2.1799999999999997</v>
      </c>
    </row>
    <row r="88" spans="1:17" x14ac:dyDescent="0.3">
      <c r="A88" s="2" t="s">
        <v>122</v>
      </c>
      <c r="B88" s="3" t="s">
        <v>6</v>
      </c>
      <c r="C88" s="3" t="s">
        <v>14</v>
      </c>
      <c r="D88" s="3" t="s">
        <v>57</v>
      </c>
      <c r="E88" s="3">
        <v>84381</v>
      </c>
      <c r="F88" s="3">
        <v>4.71</v>
      </c>
      <c r="G88" s="3">
        <v>5.34</v>
      </c>
      <c r="H88" s="3" t="s">
        <v>45</v>
      </c>
      <c r="I88" s="3" t="s">
        <v>46</v>
      </c>
      <c r="J88" s="3">
        <v>7.93</v>
      </c>
      <c r="K88" s="3" t="s">
        <v>59</v>
      </c>
      <c r="L88" s="3">
        <v>5</v>
      </c>
      <c r="M88" s="3">
        <v>84</v>
      </c>
      <c r="N88" s="3" t="s">
        <v>45</v>
      </c>
      <c r="O88" s="3" t="s">
        <v>45</v>
      </c>
      <c r="P88" s="6" t="s">
        <v>45</v>
      </c>
      <c r="Q88" s="5">
        <f>Tablo8[[#This Row],[Çağrı Süresi (dk)]]-Tablo8[[#This Row],[Yanıtlama Süresi (dk)]]</f>
        <v>-0.62999999999999989</v>
      </c>
    </row>
    <row r="89" spans="1:17" x14ac:dyDescent="0.3">
      <c r="A89" s="4" t="s">
        <v>124</v>
      </c>
      <c r="B89" s="5" t="s">
        <v>9</v>
      </c>
      <c r="C89" s="5" t="s">
        <v>12</v>
      </c>
      <c r="D89" s="5" t="s">
        <v>44</v>
      </c>
      <c r="E89" s="5">
        <v>31650</v>
      </c>
      <c r="F89" s="5">
        <v>5.25</v>
      </c>
      <c r="G89" s="5">
        <v>3.15</v>
      </c>
      <c r="H89" s="5" t="s">
        <v>46</v>
      </c>
      <c r="I89" s="5" t="s">
        <v>46</v>
      </c>
      <c r="J89" s="5">
        <v>18.010000000000002</v>
      </c>
      <c r="K89" s="5" t="s">
        <v>59</v>
      </c>
      <c r="L89" s="5">
        <v>3</v>
      </c>
      <c r="M89" s="5">
        <v>72</v>
      </c>
      <c r="N89" s="5" t="s">
        <v>45</v>
      </c>
      <c r="O89" s="5" t="s">
        <v>45</v>
      </c>
      <c r="P89" s="7" t="s">
        <v>45</v>
      </c>
      <c r="Q89" s="5">
        <f>Tablo8[[#This Row],[Çağrı Süresi (dk)]]-Tablo8[[#This Row],[Yanıtlama Süresi (dk)]]</f>
        <v>2.1</v>
      </c>
    </row>
    <row r="90" spans="1:17" x14ac:dyDescent="0.3">
      <c r="A90" s="2" t="s">
        <v>99</v>
      </c>
      <c r="B90" s="3" t="s">
        <v>9</v>
      </c>
      <c r="C90" s="3" t="s">
        <v>13</v>
      </c>
      <c r="D90" s="3" t="s">
        <v>48</v>
      </c>
      <c r="E90" s="3">
        <v>90036</v>
      </c>
      <c r="F90" s="3">
        <v>10.07</v>
      </c>
      <c r="G90" s="3">
        <v>5.92</v>
      </c>
      <c r="H90" s="3" t="s">
        <v>45</v>
      </c>
      <c r="I90" s="3" t="s">
        <v>46</v>
      </c>
      <c r="J90" s="3">
        <v>24.53</v>
      </c>
      <c r="K90" s="3" t="s">
        <v>59</v>
      </c>
      <c r="L90" s="3">
        <v>4</v>
      </c>
      <c r="M90" s="3">
        <v>87</v>
      </c>
      <c r="N90" s="3" t="s">
        <v>45</v>
      </c>
      <c r="O90" s="3" t="s">
        <v>45</v>
      </c>
      <c r="P90" s="6" t="s">
        <v>46</v>
      </c>
      <c r="Q90" s="5">
        <f>Tablo8[[#This Row],[Çağrı Süresi (dk)]]-Tablo8[[#This Row],[Yanıtlama Süresi (dk)]]</f>
        <v>4.1500000000000004</v>
      </c>
    </row>
    <row r="91" spans="1:17" x14ac:dyDescent="0.3">
      <c r="A91" s="4" t="s">
        <v>106</v>
      </c>
      <c r="B91" s="5" t="s">
        <v>7</v>
      </c>
      <c r="C91" s="5" t="s">
        <v>12</v>
      </c>
      <c r="D91" s="5" t="s">
        <v>44</v>
      </c>
      <c r="E91" s="5">
        <v>86505</v>
      </c>
      <c r="F91" s="5">
        <v>4.59</v>
      </c>
      <c r="G91" s="5">
        <v>3.38</v>
      </c>
      <c r="H91" s="5" t="s">
        <v>45</v>
      </c>
      <c r="I91" s="5" t="s">
        <v>45</v>
      </c>
      <c r="J91" s="5"/>
      <c r="K91" s="5"/>
      <c r="L91" s="5">
        <v>2</v>
      </c>
      <c r="M91" s="5">
        <v>72</v>
      </c>
      <c r="N91" s="5" t="s">
        <v>46</v>
      </c>
      <c r="O91" s="5" t="s">
        <v>45</v>
      </c>
      <c r="P91" s="7" t="s">
        <v>46</v>
      </c>
      <c r="Q91" s="5">
        <f>Tablo8[[#This Row],[Çağrı Süresi (dk)]]-Tablo8[[#This Row],[Yanıtlama Süresi (dk)]]</f>
        <v>1.21</v>
      </c>
    </row>
    <row r="92" spans="1:17" x14ac:dyDescent="0.3">
      <c r="A92" s="2" t="s">
        <v>110</v>
      </c>
      <c r="B92" s="3" t="s">
        <v>6</v>
      </c>
      <c r="C92" s="3" t="s">
        <v>13</v>
      </c>
      <c r="D92" s="3" t="s">
        <v>62</v>
      </c>
      <c r="E92" s="3">
        <v>32182</v>
      </c>
      <c r="F92" s="3">
        <v>5.96</v>
      </c>
      <c r="G92" s="3">
        <v>4.43</v>
      </c>
      <c r="H92" s="3" t="s">
        <v>46</v>
      </c>
      <c r="I92" s="3" t="s">
        <v>45</v>
      </c>
      <c r="J92" s="3"/>
      <c r="K92" s="3"/>
      <c r="L92" s="3">
        <v>1</v>
      </c>
      <c r="M92" s="3">
        <v>73</v>
      </c>
      <c r="N92" s="3" t="s">
        <v>45</v>
      </c>
      <c r="O92" s="3" t="s">
        <v>46</v>
      </c>
      <c r="P92" s="6" t="s">
        <v>46</v>
      </c>
      <c r="Q92" s="5">
        <f>Tablo8[[#This Row],[Çağrı Süresi (dk)]]-Tablo8[[#This Row],[Yanıtlama Süresi (dk)]]</f>
        <v>1.5300000000000002</v>
      </c>
    </row>
    <row r="93" spans="1:17" x14ac:dyDescent="0.3">
      <c r="A93" s="4" t="s">
        <v>107</v>
      </c>
      <c r="B93" s="5" t="s">
        <v>6</v>
      </c>
      <c r="C93" s="5" t="s">
        <v>14</v>
      </c>
      <c r="D93" s="5" t="s">
        <v>51</v>
      </c>
      <c r="E93" s="5">
        <v>16076</v>
      </c>
      <c r="F93" s="5">
        <v>9.9</v>
      </c>
      <c r="G93" s="5">
        <v>5.35</v>
      </c>
      <c r="H93" s="5" t="s">
        <v>45</v>
      </c>
      <c r="I93" s="5" t="s">
        <v>46</v>
      </c>
      <c r="J93" s="5">
        <v>17.07</v>
      </c>
      <c r="K93" s="5" t="s">
        <v>59</v>
      </c>
      <c r="L93" s="5">
        <v>4</v>
      </c>
      <c r="M93" s="5">
        <v>85</v>
      </c>
      <c r="N93" s="5" t="s">
        <v>45</v>
      </c>
      <c r="O93" s="5" t="s">
        <v>46</v>
      </c>
      <c r="P93" s="7" t="s">
        <v>46</v>
      </c>
      <c r="Q93" s="5">
        <f>Tablo8[[#This Row],[Çağrı Süresi (dk)]]-Tablo8[[#This Row],[Yanıtlama Süresi (dk)]]</f>
        <v>4.5500000000000007</v>
      </c>
    </row>
    <row r="94" spans="1:17" x14ac:dyDescent="0.3">
      <c r="A94" s="2" t="s">
        <v>126</v>
      </c>
      <c r="B94" s="3" t="s">
        <v>5</v>
      </c>
      <c r="C94" s="3" t="s">
        <v>13</v>
      </c>
      <c r="D94" s="3" t="s">
        <v>44</v>
      </c>
      <c r="E94" s="3">
        <v>82660</v>
      </c>
      <c r="F94" s="3">
        <v>4.18</v>
      </c>
      <c r="G94" s="3">
        <v>9.44</v>
      </c>
      <c r="H94" s="3" t="s">
        <v>46</v>
      </c>
      <c r="I94" s="3" t="s">
        <v>46</v>
      </c>
      <c r="J94" s="3">
        <v>18.440000000000001</v>
      </c>
      <c r="K94" s="3" t="s">
        <v>49</v>
      </c>
      <c r="L94" s="3">
        <v>3</v>
      </c>
      <c r="M94" s="3">
        <v>84</v>
      </c>
      <c r="N94" s="3" t="s">
        <v>46</v>
      </c>
      <c r="O94" s="3" t="s">
        <v>45</v>
      </c>
      <c r="P94" s="6" t="s">
        <v>45</v>
      </c>
      <c r="Q94" s="5">
        <f>Tablo8[[#This Row],[Çağrı Süresi (dk)]]-Tablo8[[#This Row],[Yanıtlama Süresi (dk)]]</f>
        <v>-5.26</v>
      </c>
    </row>
    <row r="95" spans="1:17" x14ac:dyDescent="0.3">
      <c r="A95" s="4" t="s">
        <v>99</v>
      </c>
      <c r="B95" s="5" t="s">
        <v>7</v>
      </c>
      <c r="C95" s="5" t="s">
        <v>14</v>
      </c>
      <c r="D95" s="5" t="s">
        <v>62</v>
      </c>
      <c r="E95" s="5">
        <v>61036</v>
      </c>
      <c r="F95" s="5">
        <v>7.26</v>
      </c>
      <c r="G95" s="5">
        <v>6.65</v>
      </c>
      <c r="H95" s="5" t="s">
        <v>45</v>
      </c>
      <c r="I95" s="5" t="s">
        <v>46</v>
      </c>
      <c r="J95" s="5">
        <v>11.88</v>
      </c>
      <c r="K95" s="5" t="s">
        <v>59</v>
      </c>
      <c r="L95" s="5">
        <v>3</v>
      </c>
      <c r="M95" s="5">
        <v>91</v>
      </c>
      <c r="N95" s="5" t="s">
        <v>45</v>
      </c>
      <c r="O95" s="5" t="s">
        <v>46</v>
      </c>
      <c r="P95" s="7" t="s">
        <v>45</v>
      </c>
      <c r="Q95" s="5">
        <f>Tablo8[[#This Row],[Çağrı Süresi (dk)]]-Tablo8[[#This Row],[Yanıtlama Süresi (dk)]]</f>
        <v>0.60999999999999943</v>
      </c>
    </row>
    <row r="96" spans="1:17" x14ac:dyDescent="0.3">
      <c r="A96" s="2" t="s">
        <v>107</v>
      </c>
      <c r="B96" s="3" t="s">
        <v>5</v>
      </c>
      <c r="C96" s="3" t="s">
        <v>15</v>
      </c>
      <c r="D96" s="3" t="s">
        <v>48</v>
      </c>
      <c r="E96" s="3">
        <v>10326</v>
      </c>
      <c r="F96" s="3">
        <v>5.16</v>
      </c>
      <c r="G96" s="3">
        <v>7.02</v>
      </c>
      <c r="H96" s="3" t="s">
        <v>45</v>
      </c>
      <c r="I96" s="3" t="s">
        <v>45</v>
      </c>
      <c r="J96" s="3"/>
      <c r="K96" s="3"/>
      <c r="L96" s="3">
        <v>1</v>
      </c>
      <c r="M96" s="3">
        <v>77</v>
      </c>
      <c r="N96" s="3" t="s">
        <v>45</v>
      </c>
      <c r="O96" s="3" t="s">
        <v>45</v>
      </c>
      <c r="P96" s="6" t="s">
        <v>45</v>
      </c>
      <c r="Q96" s="5">
        <f>Tablo8[[#This Row],[Çağrı Süresi (dk)]]-Tablo8[[#This Row],[Yanıtlama Süresi (dk)]]</f>
        <v>-1.8599999999999994</v>
      </c>
    </row>
    <row r="97" spans="1:17" x14ac:dyDescent="0.3">
      <c r="A97" s="4" t="s">
        <v>110</v>
      </c>
      <c r="B97" s="5" t="s">
        <v>9</v>
      </c>
      <c r="C97" s="5" t="s">
        <v>15</v>
      </c>
      <c r="D97" s="5" t="s">
        <v>57</v>
      </c>
      <c r="E97" s="5">
        <v>92658</v>
      </c>
      <c r="F97" s="5">
        <v>13.32</v>
      </c>
      <c r="G97" s="5">
        <v>3.01</v>
      </c>
      <c r="H97" s="5" t="s">
        <v>46</v>
      </c>
      <c r="I97" s="5" t="s">
        <v>46</v>
      </c>
      <c r="J97" s="5">
        <v>26.52</v>
      </c>
      <c r="K97" s="5" t="s">
        <v>59</v>
      </c>
      <c r="L97" s="5">
        <v>3</v>
      </c>
      <c r="M97" s="5">
        <v>84</v>
      </c>
      <c r="N97" s="5" t="s">
        <v>46</v>
      </c>
      <c r="O97" s="5" t="s">
        <v>46</v>
      </c>
      <c r="P97" s="7" t="s">
        <v>45</v>
      </c>
      <c r="Q97" s="5">
        <f>Tablo8[[#This Row],[Çağrı Süresi (dk)]]-Tablo8[[#This Row],[Yanıtlama Süresi (dk)]]</f>
        <v>10.31</v>
      </c>
    </row>
    <row r="98" spans="1:17" x14ac:dyDescent="0.3">
      <c r="A98" s="2" t="s">
        <v>113</v>
      </c>
      <c r="B98" s="3" t="s">
        <v>8</v>
      </c>
      <c r="C98" s="3" t="s">
        <v>15</v>
      </c>
      <c r="D98" s="3" t="s">
        <v>62</v>
      </c>
      <c r="E98" s="3">
        <v>97890</v>
      </c>
      <c r="F98" s="3">
        <v>9.52</v>
      </c>
      <c r="G98" s="3">
        <v>2.23</v>
      </c>
      <c r="H98" s="3" t="s">
        <v>46</v>
      </c>
      <c r="I98" s="3" t="s">
        <v>46</v>
      </c>
      <c r="J98" s="3">
        <v>42.42</v>
      </c>
      <c r="K98" s="3" t="s">
        <v>59</v>
      </c>
      <c r="L98" s="3">
        <v>1</v>
      </c>
      <c r="M98" s="3">
        <v>99</v>
      </c>
      <c r="N98" s="3" t="s">
        <v>46</v>
      </c>
      <c r="O98" s="3" t="s">
        <v>45</v>
      </c>
      <c r="P98" s="6" t="s">
        <v>45</v>
      </c>
      <c r="Q98" s="5">
        <f>Tablo8[[#This Row],[Çağrı Süresi (dk)]]-Tablo8[[#This Row],[Yanıtlama Süresi (dk)]]</f>
        <v>7.2899999999999991</v>
      </c>
    </row>
    <row r="99" spans="1:17" x14ac:dyDescent="0.3">
      <c r="A99" s="4" t="s">
        <v>121</v>
      </c>
      <c r="B99" s="5" t="s">
        <v>6</v>
      </c>
      <c r="C99" s="5" t="s">
        <v>12</v>
      </c>
      <c r="D99" s="5" t="s">
        <v>51</v>
      </c>
      <c r="E99" s="5">
        <v>57747</v>
      </c>
      <c r="F99" s="5">
        <v>14.64</v>
      </c>
      <c r="G99" s="5">
        <v>5.39</v>
      </c>
      <c r="H99" s="5" t="s">
        <v>45</v>
      </c>
      <c r="I99" s="5" t="s">
        <v>46</v>
      </c>
      <c r="J99" s="5">
        <v>15.02</v>
      </c>
      <c r="K99" s="5" t="s">
        <v>49</v>
      </c>
      <c r="L99" s="5">
        <v>4</v>
      </c>
      <c r="M99" s="5">
        <v>84</v>
      </c>
      <c r="N99" s="5" t="s">
        <v>45</v>
      </c>
      <c r="O99" s="5" t="s">
        <v>46</v>
      </c>
      <c r="P99" s="7" t="s">
        <v>46</v>
      </c>
      <c r="Q99" s="5">
        <f>Tablo8[[#This Row],[Çağrı Süresi (dk)]]-Tablo8[[#This Row],[Yanıtlama Süresi (dk)]]</f>
        <v>9.25</v>
      </c>
    </row>
    <row r="100" spans="1:17" x14ac:dyDescent="0.3">
      <c r="A100" s="2" t="s">
        <v>120</v>
      </c>
      <c r="B100" s="3" t="s">
        <v>9</v>
      </c>
      <c r="C100" s="3" t="s">
        <v>15</v>
      </c>
      <c r="D100" s="3" t="s">
        <v>44</v>
      </c>
      <c r="E100" s="3">
        <v>24008</v>
      </c>
      <c r="F100" s="3">
        <v>14.22</v>
      </c>
      <c r="G100" s="3">
        <v>2.19</v>
      </c>
      <c r="H100" s="3" t="s">
        <v>46</v>
      </c>
      <c r="I100" s="3" t="s">
        <v>46</v>
      </c>
      <c r="J100" s="3">
        <v>35.520000000000003</v>
      </c>
      <c r="K100" s="3" t="s">
        <v>59</v>
      </c>
      <c r="L100" s="3">
        <v>5</v>
      </c>
      <c r="M100" s="3">
        <v>90</v>
      </c>
      <c r="N100" s="3" t="s">
        <v>45</v>
      </c>
      <c r="O100" s="3" t="s">
        <v>46</v>
      </c>
      <c r="P100" s="6" t="s">
        <v>45</v>
      </c>
      <c r="Q100" s="5">
        <f>Tablo8[[#This Row],[Çağrı Süresi (dk)]]-Tablo8[[#This Row],[Yanıtlama Süresi (dk)]]</f>
        <v>12.030000000000001</v>
      </c>
    </row>
    <row r="101" spans="1:17" x14ac:dyDescent="0.3">
      <c r="A101" s="9" t="s">
        <v>121</v>
      </c>
      <c r="B101" s="10" t="s">
        <v>6</v>
      </c>
      <c r="C101" s="10" t="s">
        <v>13</v>
      </c>
      <c r="D101" s="10" t="s">
        <v>51</v>
      </c>
      <c r="E101" s="10">
        <v>32185</v>
      </c>
      <c r="F101" s="10">
        <v>5.26</v>
      </c>
      <c r="G101" s="10">
        <v>3.25</v>
      </c>
      <c r="H101" s="10" t="s">
        <v>45</v>
      </c>
      <c r="I101" s="10" t="s">
        <v>45</v>
      </c>
      <c r="J101" s="10"/>
      <c r="K101" s="10"/>
      <c r="L101" s="10">
        <v>4</v>
      </c>
      <c r="M101" s="10">
        <v>86</v>
      </c>
      <c r="N101" s="10" t="s">
        <v>45</v>
      </c>
      <c r="O101" s="10" t="s">
        <v>46</v>
      </c>
      <c r="P101" s="11" t="s">
        <v>45</v>
      </c>
      <c r="Q101" s="10">
        <f>Tablo8[[#This Row],[Çağrı Süresi (dk)]]-Tablo8[[#This Row],[Yanıtlama Süresi (dk)]]</f>
        <v>2.0099999999999998</v>
      </c>
    </row>
    <row r="102" spans="1:17" x14ac:dyDescent="0.3">
      <c r="A102" s="19" t="s">
        <v>131</v>
      </c>
      <c r="B102" s="20"/>
      <c r="C102" s="20"/>
      <c r="D102" s="20"/>
      <c r="E102" s="20"/>
      <c r="F102" s="20">
        <f>SUBTOTAL(101,Tablo8[Çağrı Süresi (dk)])</f>
        <v>8.1284999999999972</v>
      </c>
      <c r="G102" s="20"/>
      <c r="H102" s="20"/>
      <c r="I102" s="20"/>
      <c r="J102" s="20"/>
      <c r="K102" s="20"/>
      <c r="L102" s="20"/>
      <c r="M102" s="20"/>
      <c r="N102" s="20"/>
      <c r="O102" s="20"/>
      <c r="P102" s="21"/>
      <c r="Q102" s="20">
        <f>SUBTOTAL(109,Tablo8[Talep karşılama süresi])</f>
        <v>227.90000000000003</v>
      </c>
    </row>
  </sheetData>
  <pageMargins left="0.7" right="0.7" top="0.75" bottom="0.75" header="0.3" footer="0.3"/>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BF27-8397-4EC3-999C-793843A5CB92}">
  <dimension ref="A1:AC59"/>
  <sheetViews>
    <sheetView topLeftCell="W1" workbookViewId="0">
      <pane ySplit="1" topLeftCell="A38" activePane="bottomLeft" state="frozen"/>
      <selection activeCell="F1" sqref="F1"/>
      <selection pane="bottomLeft" activeCell="S51" sqref="S51:AC59"/>
    </sheetView>
  </sheetViews>
  <sheetFormatPr defaultRowHeight="14.4" x14ac:dyDescent="0.3"/>
  <cols>
    <col min="2" max="2" width="13.109375" customWidth="1"/>
    <col min="5" max="5" width="5.88671875" customWidth="1"/>
    <col min="6" max="6" width="19.33203125" bestFit="1" customWidth="1"/>
    <col min="7" max="7" width="9" customWidth="1"/>
    <col min="8" max="8" width="11.33203125" customWidth="1"/>
    <col min="9" max="9" width="10.6640625" customWidth="1"/>
    <col min="10" max="10" width="7.33203125" customWidth="1"/>
    <col min="11" max="11" width="8.88671875" customWidth="1"/>
    <col min="12" max="12" width="7.6640625" customWidth="1"/>
    <col min="13" max="13" width="8.88671875" customWidth="1"/>
    <col min="14" max="14" width="9.33203125" customWidth="1"/>
    <col min="15" max="15" width="14.88671875" customWidth="1"/>
    <col min="16" max="16" width="13.109375" customWidth="1"/>
    <col min="17" max="17" width="15.5546875" customWidth="1"/>
    <col min="19" max="19" width="15.33203125" bestFit="1" customWidth="1"/>
    <col min="20" max="20" width="16.109375" bestFit="1" customWidth="1"/>
    <col min="21" max="21" width="25.6640625" bestFit="1" customWidth="1"/>
    <col min="22" max="22" width="9" bestFit="1" customWidth="1"/>
    <col min="23" max="23" width="25.6640625" bestFit="1" customWidth="1"/>
    <col min="24" max="24" width="12.33203125" bestFit="1" customWidth="1"/>
    <col min="25" max="25" width="25.6640625" bestFit="1" customWidth="1"/>
    <col min="26" max="26" width="9.5546875" bestFit="1" customWidth="1"/>
    <col min="27" max="27" width="25.6640625" bestFit="1" customWidth="1"/>
    <col min="28" max="28" width="16.33203125" bestFit="1" customWidth="1"/>
    <col min="29" max="29" width="33" bestFit="1" customWidth="1"/>
  </cols>
  <sheetData>
    <row r="1" spans="1:22" ht="15" thickBot="1" x14ac:dyDescent="0.35">
      <c r="A1" s="8" t="s">
        <v>27</v>
      </c>
      <c r="B1" s="8" t="s">
        <v>28</v>
      </c>
      <c r="C1" s="8" t="s">
        <v>29</v>
      </c>
      <c r="D1" s="8" t="s">
        <v>30</v>
      </c>
      <c r="E1" s="8" t="s">
        <v>31</v>
      </c>
      <c r="F1" s="8" t="s">
        <v>32</v>
      </c>
      <c r="G1" s="8" t="s">
        <v>33</v>
      </c>
      <c r="H1" s="8" t="s">
        <v>34</v>
      </c>
      <c r="I1" s="8" t="s">
        <v>35</v>
      </c>
      <c r="J1" s="8" t="s">
        <v>36</v>
      </c>
      <c r="K1" s="8" t="s">
        <v>37</v>
      </c>
      <c r="L1" s="8" t="s">
        <v>38</v>
      </c>
      <c r="M1" s="8" t="s">
        <v>39</v>
      </c>
      <c r="N1" s="8" t="s">
        <v>40</v>
      </c>
      <c r="O1" s="8" t="s">
        <v>41</v>
      </c>
      <c r="P1" s="8" t="s">
        <v>42</v>
      </c>
      <c r="Q1" s="14" t="s">
        <v>132</v>
      </c>
    </row>
    <row r="2" spans="1:22" ht="15" thickTop="1" x14ac:dyDescent="0.3">
      <c r="A2" s="2" t="s">
        <v>67</v>
      </c>
      <c r="B2" s="3" t="s">
        <v>5</v>
      </c>
      <c r="C2" s="3" t="s">
        <v>13</v>
      </c>
      <c r="D2" s="3" t="s">
        <v>51</v>
      </c>
      <c r="E2" s="3">
        <v>69298</v>
      </c>
      <c r="F2" s="3">
        <v>13.03</v>
      </c>
      <c r="G2" s="3">
        <v>9.0299999999999994</v>
      </c>
      <c r="H2" s="3" t="s">
        <v>45</v>
      </c>
      <c r="I2" s="3" t="s">
        <v>45</v>
      </c>
      <c r="J2" s="3"/>
      <c r="K2" s="3"/>
      <c r="L2" s="3">
        <v>4</v>
      </c>
      <c r="M2" s="3">
        <v>85</v>
      </c>
      <c r="N2" s="3" t="s">
        <v>45</v>
      </c>
      <c r="O2" s="3" t="s">
        <v>46</v>
      </c>
      <c r="P2" s="6" t="s">
        <v>46</v>
      </c>
      <c r="Q2">
        <f>Tablo4[[#This Row],[Çağrı Süresi (dk)]]-Tablo4[[#This Row],[Yanıtlama Süresi (dk)]]</f>
        <v>4</v>
      </c>
    </row>
    <row r="3" spans="1:22" x14ac:dyDescent="0.3">
      <c r="A3" s="4" t="s">
        <v>47</v>
      </c>
      <c r="B3" s="5" t="s">
        <v>8</v>
      </c>
      <c r="C3" s="5" t="s">
        <v>13</v>
      </c>
      <c r="D3" s="5" t="s">
        <v>48</v>
      </c>
      <c r="E3" s="5">
        <v>76872</v>
      </c>
      <c r="F3" s="5">
        <v>5.07</v>
      </c>
      <c r="G3" s="5">
        <v>9.6199999999999992</v>
      </c>
      <c r="H3" s="5" t="s">
        <v>45</v>
      </c>
      <c r="I3" s="5" t="s">
        <v>46</v>
      </c>
      <c r="J3" s="5">
        <v>36.67</v>
      </c>
      <c r="K3" s="5" t="s">
        <v>49</v>
      </c>
      <c r="L3" s="5">
        <v>3</v>
      </c>
      <c r="M3" s="5">
        <v>74</v>
      </c>
      <c r="N3" s="5" t="s">
        <v>45</v>
      </c>
      <c r="O3" s="5" t="s">
        <v>45</v>
      </c>
      <c r="P3" s="7" t="s">
        <v>45</v>
      </c>
      <c r="Q3">
        <f>Tablo4[[#This Row],[Çağrı Süresi (dk)]]-Tablo4[[#This Row],[Yanıtlama Süresi (dk)]]</f>
        <v>-4.5499999999999989</v>
      </c>
    </row>
    <row r="4" spans="1:22" x14ac:dyDescent="0.3">
      <c r="A4" s="4" t="s">
        <v>50</v>
      </c>
      <c r="B4" s="5" t="s">
        <v>8</v>
      </c>
      <c r="C4" s="5" t="s">
        <v>12</v>
      </c>
      <c r="D4" s="5" t="s">
        <v>51</v>
      </c>
      <c r="E4" s="3">
        <v>84152</v>
      </c>
      <c r="F4" s="3">
        <v>4.38</v>
      </c>
      <c r="G4" s="3">
        <v>8.8000000000000007</v>
      </c>
      <c r="H4" s="3" t="s">
        <v>46</v>
      </c>
      <c r="I4" s="3" t="s">
        <v>46</v>
      </c>
      <c r="J4" s="3">
        <v>47.87</v>
      </c>
      <c r="K4" s="3" t="s">
        <v>49</v>
      </c>
      <c r="L4" s="3">
        <v>2</v>
      </c>
      <c r="M4" s="3">
        <v>90</v>
      </c>
      <c r="N4" s="3" t="s">
        <v>46</v>
      </c>
      <c r="O4" s="3" t="s">
        <v>45</v>
      </c>
      <c r="P4" s="6" t="s">
        <v>45</v>
      </c>
      <c r="Q4">
        <f>Tablo4[[#This Row],[Çağrı Süresi (dk)]]-Tablo4[[#This Row],[Yanıtlama Süresi (dk)]]</f>
        <v>-4.4200000000000008</v>
      </c>
      <c r="S4" s="12" t="s">
        <v>1</v>
      </c>
      <c r="T4" t="s">
        <v>2</v>
      </c>
      <c r="U4" t="s">
        <v>3</v>
      </c>
      <c r="V4" t="s">
        <v>4</v>
      </c>
    </row>
    <row r="5" spans="1:22" x14ac:dyDescent="0.3">
      <c r="A5" s="4" t="s">
        <v>52</v>
      </c>
      <c r="B5" s="5" t="s">
        <v>7</v>
      </c>
      <c r="C5" s="5" t="s">
        <v>14</v>
      </c>
      <c r="D5" s="5" t="s">
        <v>51</v>
      </c>
      <c r="E5" s="5">
        <v>90895</v>
      </c>
      <c r="F5" s="5">
        <v>6.89</v>
      </c>
      <c r="G5" s="5">
        <v>5.52</v>
      </c>
      <c r="H5" s="5" t="s">
        <v>46</v>
      </c>
      <c r="I5" s="5" t="s">
        <v>46</v>
      </c>
      <c r="J5" s="5">
        <v>10.52</v>
      </c>
      <c r="K5" s="5" t="s">
        <v>49</v>
      </c>
      <c r="L5" s="5">
        <v>1</v>
      </c>
      <c r="M5" s="5">
        <v>80</v>
      </c>
      <c r="N5" s="5" t="s">
        <v>46</v>
      </c>
      <c r="O5" s="5" t="s">
        <v>46</v>
      </c>
      <c r="P5" s="7" t="s">
        <v>46</v>
      </c>
      <c r="Q5">
        <f>Tablo4[[#This Row],[Çağrı Süresi (dk)]]-Tablo4[[#This Row],[Yanıtlama Süresi (dk)]]</f>
        <v>1.37</v>
      </c>
      <c r="S5" s="13" t="s">
        <v>5</v>
      </c>
      <c r="T5">
        <v>4</v>
      </c>
      <c r="U5">
        <v>7.1549999999999994</v>
      </c>
      <c r="V5">
        <v>47.11999999999999</v>
      </c>
    </row>
    <row r="6" spans="1:22" x14ac:dyDescent="0.3">
      <c r="A6" s="4" t="s">
        <v>53</v>
      </c>
      <c r="B6" s="5" t="s">
        <v>9</v>
      </c>
      <c r="C6" s="5" t="s">
        <v>15</v>
      </c>
      <c r="D6" s="5" t="s">
        <v>51</v>
      </c>
      <c r="E6" s="3">
        <v>28173</v>
      </c>
      <c r="F6" s="3">
        <v>5.44</v>
      </c>
      <c r="G6" s="3">
        <v>2.57</v>
      </c>
      <c r="H6" s="3" t="s">
        <v>45</v>
      </c>
      <c r="I6" s="3" t="s">
        <v>45</v>
      </c>
      <c r="J6" s="3"/>
      <c r="K6" s="3"/>
      <c r="L6" s="3">
        <v>5</v>
      </c>
      <c r="M6" s="3">
        <v>93</v>
      </c>
      <c r="N6" s="3" t="s">
        <v>45</v>
      </c>
      <c r="O6" s="3" t="s">
        <v>45</v>
      </c>
      <c r="P6" s="6" t="s">
        <v>45</v>
      </c>
      <c r="Q6">
        <f>Tablo4[[#This Row],[Çağrı Süresi (dk)]]-Tablo4[[#This Row],[Yanıtlama Süresi (dk)]]</f>
        <v>2.8700000000000006</v>
      </c>
      <c r="S6" s="13" t="s">
        <v>6</v>
      </c>
      <c r="T6">
        <v>11</v>
      </c>
      <c r="U6">
        <v>4.5099999999999989</v>
      </c>
      <c r="V6">
        <v>95.15</v>
      </c>
    </row>
    <row r="7" spans="1:22" x14ac:dyDescent="0.3">
      <c r="A7" s="4" t="s">
        <v>54</v>
      </c>
      <c r="B7" s="5" t="s">
        <v>6</v>
      </c>
      <c r="C7" s="5" t="s">
        <v>12</v>
      </c>
      <c r="D7" s="5" t="s">
        <v>48</v>
      </c>
      <c r="E7" s="5">
        <v>42951</v>
      </c>
      <c r="F7" s="5">
        <v>7.16</v>
      </c>
      <c r="G7" s="5">
        <v>4.28</v>
      </c>
      <c r="H7" s="5" t="s">
        <v>46</v>
      </c>
      <c r="I7" s="5" t="s">
        <v>45</v>
      </c>
      <c r="J7" s="5"/>
      <c r="K7" s="5"/>
      <c r="L7" s="5">
        <v>5</v>
      </c>
      <c r="M7" s="5">
        <v>70</v>
      </c>
      <c r="N7" s="5" t="s">
        <v>46</v>
      </c>
      <c r="O7" s="5" t="s">
        <v>45</v>
      </c>
      <c r="P7" s="7" t="s">
        <v>45</v>
      </c>
      <c r="Q7">
        <f>Tablo4[[#This Row],[Çağrı Süresi (dk)]]-Tablo4[[#This Row],[Yanıtlama Süresi (dk)]]</f>
        <v>2.88</v>
      </c>
      <c r="S7" s="13" t="s">
        <v>7</v>
      </c>
      <c r="T7">
        <v>13</v>
      </c>
      <c r="U7">
        <v>4.2638461538461536</v>
      </c>
      <c r="V7">
        <v>115.94</v>
      </c>
    </row>
    <row r="8" spans="1:22" x14ac:dyDescent="0.3">
      <c r="A8" s="4" t="s">
        <v>55</v>
      </c>
      <c r="B8" s="5" t="s">
        <v>6</v>
      </c>
      <c r="C8" s="5" t="s">
        <v>12</v>
      </c>
      <c r="D8" s="5" t="s">
        <v>44</v>
      </c>
      <c r="E8" s="3">
        <v>17709</v>
      </c>
      <c r="F8" s="3">
        <v>6.21</v>
      </c>
      <c r="G8" s="3">
        <v>4.45</v>
      </c>
      <c r="H8" s="3" t="s">
        <v>46</v>
      </c>
      <c r="I8" s="3" t="s">
        <v>46</v>
      </c>
      <c r="J8" s="3">
        <v>36.92</v>
      </c>
      <c r="K8" s="3" t="s">
        <v>49</v>
      </c>
      <c r="L8" s="3">
        <v>3</v>
      </c>
      <c r="M8" s="3">
        <v>71</v>
      </c>
      <c r="N8" s="3" t="s">
        <v>45</v>
      </c>
      <c r="O8" s="3" t="s">
        <v>45</v>
      </c>
      <c r="P8" s="6" t="s">
        <v>46</v>
      </c>
      <c r="Q8">
        <f>Tablo4[[#This Row],[Çağrı Süresi (dk)]]-Tablo4[[#This Row],[Yanıtlama Süresi (dk)]]</f>
        <v>1.7599999999999998</v>
      </c>
      <c r="S8" s="13" t="s">
        <v>8</v>
      </c>
      <c r="T8">
        <v>12</v>
      </c>
      <c r="U8">
        <v>5.8549999999999995</v>
      </c>
      <c r="V8">
        <v>93.429999999999993</v>
      </c>
    </row>
    <row r="9" spans="1:22" x14ac:dyDescent="0.3">
      <c r="A9" s="4" t="s">
        <v>56</v>
      </c>
      <c r="B9" s="5" t="s">
        <v>9</v>
      </c>
      <c r="C9" s="5" t="s">
        <v>14</v>
      </c>
      <c r="D9" s="5" t="s">
        <v>44</v>
      </c>
      <c r="E9" s="5">
        <v>53272</v>
      </c>
      <c r="F9" s="5">
        <v>14.95</v>
      </c>
      <c r="G9" s="5">
        <v>2.58</v>
      </c>
      <c r="H9" s="5" t="s">
        <v>46</v>
      </c>
      <c r="I9" s="5" t="s">
        <v>45</v>
      </c>
      <c r="J9" s="5"/>
      <c r="K9" s="5"/>
      <c r="L9" s="5">
        <v>5</v>
      </c>
      <c r="M9" s="5">
        <v>100</v>
      </c>
      <c r="N9" s="5" t="s">
        <v>46</v>
      </c>
      <c r="O9" s="5" t="s">
        <v>46</v>
      </c>
      <c r="P9" s="7" t="s">
        <v>46</v>
      </c>
      <c r="Q9">
        <f>Tablo4[[#This Row],[Çağrı Süresi (dk)]]-Tablo4[[#This Row],[Yanıtlama Süresi (dk)]]</f>
        <v>12.37</v>
      </c>
      <c r="S9" s="13" t="s">
        <v>9</v>
      </c>
      <c r="T9">
        <v>10</v>
      </c>
      <c r="U9">
        <v>4.0649999999999995</v>
      </c>
      <c r="V9">
        <v>83.390000000000015</v>
      </c>
    </row>
    <row r="10" spans="1:22" x14ac:dyDescent="0.3">
      <c r="A10" s="2" t="s">
        <v>53</v>
      </c>
      <c r="B10" s="3" t="s">
        <v>8</v>
      </c>
      <c r="C10" s="3" t="s">
        <v>14</v>
      </c>
      <c r="D10" s="3" t="s">
        <v>57</v>
      </c>
      <c r="E10" s="3">
        <v>13116</v>
      </c>
      <c r="F10" s="3">
        <v>3.94</v>
      </c>
      <c r="G10" s="3">
        <v>3.23</v>
      </c>
      <c r="H10" s="3" t="s">
        <v>45</v>
      </c>
      <c r="I10" s="3" t="s">
        <v>45</v>
      </c>
      <c r="J10" s="3"/>
      <c r="K10" s="3"/>
      <c r="L10" s="3">
        <v>1</v>
      </c>
      <c r="M10" s="3">
        <v>77</v>
      </c>
      <c r="N10" s="3" t="s">
        <v>45</v>
      </c>
      <c r="O10" s="3" t="s">
        <v>45</v>
      </c>
      <c r="P10" s="6" t="s">
        <v>46</v>
      </c>
      <c r="Q10">
        <f>Tablo4[[#This Row],[Çağrı Süresi (dk)]]-Tablo4[[#This Row],[Yanıtlama Süresi (dk)]]</f>
        <v>0.71</v>
      </c>
      <c r="S10" s="13" t="s">
        <v>11</v>
      </c>
      <c r="T10">
        <v>50</v>
      </c>
      <c r="U10">
        <v>4.8914</v>
      </c>
      <c r="V10">
        <v>435.02999999999986</v>
      </c>
    </row>
    <row r="11" spans="1:22" x14ac:dyDescent="0.3">
      <c r="A11" s="4" t="s">
        <v>58</v>
      </c>
      <c r="B11" s="5" t="s">
        <v>9</v>
      </c>
      <c r="C11" s="5" t="s">
        <v>13</v>
      </c>
      <c r="D11" s="5" t="s">
        <v>57</v>
      </c>
      <c r="E11" s="5">
        <v>45140</v>
      </c>
      <c r="F11" s="5">
        <v>4.78</v>
      </c>
      <c r="G11" s="5">
        <v>3.88</v>
      </c>
      <c r="H11" s="5" t="s">
        <v>45</v>
      </c>
      <c r="I11" s="5" t="s">
        <v>45</v>
      </c>
      <c r="J11" s="5"/>
      <c r="K11" s="5"/>
      <c r="L11" s="5">
        <v>5</v>
      </c>
      <c r="M11" s="5">
        <v>78</v>
      </c>
      <c r="N11" s="5" t="s">
        <v>45</v>
      </c>
      <c r="O11" s="5" t="s">
        <v>45</v>
      </c>
      <c r="P11" s="7" t="s">
        <v>46</v>
      </c>
      <c r="Q11">
        <f>Tablo4[[#This Row],[Çağrı Süresi (dk)]]-Tablo4[[#This Row],[Yanıtlama Süresi (dk)]]</f>
        <v>0.90000000000000036</v>
      </c>
    </row>
    <row r="12" spans="1:22" x14ac:dyDescent="0.3">
      <c r="A12" s="2" t="s">
        <v>55</v>
      </c>
      <c r="B12" s="3" t="s">
        <v>8</v>
      </c>
      <c r="C12" s="3" t="s">
        <v>15</v>
      </c>
      <c r="D12" s="3" t="s">
        <v>44</v>
      </c>
      <c r="E12" s="3">
        <v>63062</v>
      </c>
      <c r="F12" s="3">
        <v>6.16</v>
      </c>
      <c r="G12" s="3">
        <v>8.9499999999999993</v>
      </c>
      <c r="H12" s="3" t="s">
        <v>45</v>
      </c>
      <c r="I12" s="3" t="s">
        <v>45</v>
      </c>
      <c r="J12" s="3"/>
      <c r="K12" s="3"/>
      <c r="L12" s="3">
        <v>3</v>
      </c>
      <c r="M12" s="3">
        <v>99</v>
      </c>
      <c r="N12" s="3" t="s">
        <v>46</v>
      </c>
      <c r="O12" s="3" t="s">
        <v>46</v>
      </c>
      <c r="P12" s="6" t="s">
        <v>46</v>
      </c>
      <c r="Q12">
        <f>Tablo4[[#This Row],[Çağrı Süresi (dk)]]-Tablo4[[#This Row],[Yanıtlama Süresi (dk)]]</f>
        <v>-2.7899999999999991</v>
      </c>
    </row>
    <row r="13" spans="1:22" x14ac:dyDescent="0.3">
      <c r="A13" s="4" t="s">
        <v>56</v>
      </c>
      <c r="B13" s="5" t="s">
        <v>6</v>
      </c>
      <c r="C13" s="5" t="s">
        <v>15</v>
      </c>
      <c r="D13" s="5" t="s">
        <v>48</v>
      </c>
      <c r="E13" s="5">
        <v>10530</v>
      </c>
      <c r="F13" s="5">
        <v>8.5299999999999994</v>
      </c>
      <c r="G13" s="5">
        <v>7.14</v>
      </c>
      <c r="H13" s="5" t="s">
        <v>46</v>
      </c>
      <c r="I13" s="5" t="s">
        <v>46</v>
      </c>
      <c r="J13" s="5">
        <v>10.050000000000001</v>
      </c>
      <c r="K13" s="5" t="s">
        <v>59</v>
      </c>
      <c r="L13" s="5">
        <v>1</v>
      </c>
      <c r="M13" s="5">
        <v>92</v>
      </c>
      <c r="N13" s="5" t="s">
        <v>45</v>
      </c>
      <c r="O13" s="5" t="s">
        <v>45</v>
      </c>
      <c r="P13" s="7" t="s">
        <v>46</v>
      </c>
      <c r="Q13">
        <f>Tablo4[[#This Row],[Çağrı Süresi (dk)]]-Tablo4[[#This Row],[Yanıtlama Süresi (dk)]]</f>
        <v>1.3899999999999997</v>
      </c>
    </row>
    <row r="14" spans="1:22" x14ac:dyDescent="0.3">
      <c r="A14" s="2" t="s">
        <v>60</v>
      </c>
      <c r="B14" s="3" t="s">
        <v>7</v>
      </c>
      <c r="C14" s="3" t="s">
        <v>15</v>
      </c>
      <c r="D14" s="3" t="s">
        <v>48</v>
      </c>
      <c r="E14" s="3">
        <v>53598</v>
      </c>
      <c r="F14" s="3">
        <v>4.7</v>
      </c>
      <c r="G14" s="3">
        <v>6.55</v>
      </c>
      <c r="H14" s="3" t="s">
        <v>46</v>
      </c>
      <c r="I14" s="3" t="s">
        <v>46</v>
      </c>
      <c r="J14" s="3">
        <v>24.26</v>
      </c>
      <c r="K14" s="3" t="s">
        <v>49</v>
      </c>
      <c r="L14" s="3">
        <v>4</v>
      </c>
      <c r="M14" s="3">
        <v>76</v>
      </c>
      <c r="N14" s="3" t="s">
        <v>46</v>
      </c>
      <c r="O14" s="3" t="s">
        <v>46</v>
      </c>
      <c r="P14" s="6" t="s">
        <v>46</v>
      </c>
      <c r="Q14">
        <f>Tablo4[[#This Row],[Çağrı Süresi (dk)]]-Tablo4[[#This Row],[Yanıtlama Süresi (dk)]]</f>
        <v>-1.8499999999999996</v>
      </c>
    </row>
    <row r="15" spans="1:22" x14ac:dyDescent="0.3">
      <c r="A15" s="4" t="s">
        <v>55</v>
      </c>
      <c r="B15" s="5" t="s">
        <v>8</v>
      </c>
      <c r="C15" s="5" t="s">
        <v>13</v>
      </c>
      <c r="D15" s="5" t="s">
        <v>51</v>
      </c>
      <c r="E15" s="5">
        <v>99140</v>
      </c>
      <c r="F15" s="5">
        <v>13.52</v>
      </c>
      <c r="G15" s="5">
        <v>6.05</v>
      </c>
      <c r="H15" s="5" t="s">
        <v>46</v>
      </c>
      <c r="I15" s="5" t="s">
        <v>45</v>
      </c>
      <c r="J15" s="5"/>
      <c r="K15" s="5"/>
      <c r="L15" s="5">
        <v>4</v>
      </c>
      <c r="M15" s="5">
        <v>81</v>
      </c>
      <c r="N15" s="5" t="s">
        <v>46</v>
      </c>
      <c r="O15" s="5" t="s">
        <v>45</v>
      </c>
      <c r="P15" s="7" t="s">
        <v>46</v>
      </c>
      <c r="Q15">
        <f>Tablo4[[#This Row],[Çağrı Süresi (dk)]]-Tablo4[[#This Row],[Yanıtlama Süresi (dk)]]</f>
        <v>7.47</v>
      </c>
    </row>
    <row r="16" spans="1:22" x14ac:dyDescent="0.3">
      <c r="A16" s="2" t="s">
        <v>61</v>
      </c>
      <c r="B16" s="3" t="s">
        <v>8</v>
      </c>
      <c r="C16" s="3" t="s">
        <v>13</v>
      </c>
      <c r="D16" s="3" t="s">
        <v>44</v>
      </c>
      <c r="E16" s="3">
        <v>96523</v>
      </c>
      <c r="F16" s="3">
        <v>7.05</v>
      </c>
      <c r="G16" s="3">
        <v>4.29</v>
      </c>
      <c r="H16" s="3" t="s">
        <v>45</v>
      </c>
      <c r="I16" s="3" t="s">
        <v>46</v>
      </c>
      <c r="J16" s="3">
        <v>15.86</v>
      </c>
      <c r="K16" s="3" t="s">
        <v>49</v>
      </c>
      <c r="L16" s="3">
        <v>3</v>
      </c>
      <c r="M16" s="3">
        <v>78</v>
      </c>
      <c r="N16" s="3" t="s">
        <v>45</v>
      </c>
      <c r="O16" s="3" t="s">
        <v>46</v>
      </c>
      <c r="P16" s="6" t="s">
        <v>45</v>
      </c>
      <c r="Q16">
        <f>Tablo4[[#This Row],[Çağrı Süresi (dk)]]-Tablo4[[#This Row],[Yanıtlama Süresi (dk)]]</f>
        <v>2.76</v>
      </c>
      <c r="S16" s="12" t="s">
        <v>18</v>
      </c>
      <c r="T16" t="s">
        <v>2</v>
      </c>
    </row>
    <row r="17" spans="1:20" x14ac:dyDescent="0.3">
      <c r="A17" s="4" t="s">
        <v>56</v>
      </c>
      <c r="B17" s="5" t="s">
        <v>6</v>
      </c>
      <c r="C17" s="5" t="s">
        <v>15</v>
      </c>
      <c r="D17" s="5" t="s">
        <v>48</v>
      </c>
      <c r="E17" s="5">
        <v>55084</v>
      </c>
      <c r="F17" s="5">
        <v>8.3000000000000007</v>
      </c>
      <c r="G17" s="5">
        <v>2.78</v>
      </c>
      <c r="H17" s="5" t="s">
        <v>45</v>
      </c>
      <c r="I17" s="5" t="s">
        <v>46</v>
      </c>
      <c r="J17" s="5">
        <v>40.44</v>
      </c>
      <c r="K17" s="5" t="s">
        <v>59</v>
      </c>
      <c r="L17" s="5">
        <v>2</v>
      </c>
      <c r="M17" s="5">
        <v>82</v>
      </c>
      <c r="N17" s="5" t="s">
        <v>45</v>
      </c>
      <c r="O17" s="5" t="s">
        <v>46</v>
      </c>
      <c r="P17" s="7" t="s">
        <v>46</v>
      </c>
      <c r="Q17">
        <f>Tablo4[[#This Row],[Çağrı Süresi (dk)]]-Tablo4[[#This Row],[Yanıtlama Süresi (dk)]]</f>
        <v>5.5200000000000014</v>
      </c>
      <c r="S17" s="13" t="s">
        <v>12</v>
      </c>
      <c r="T17">
        <v>13</v>
      </c>
    </row>
    <row r="18" spans="1:20" x14ac:dyDescent="0.3">
      <c r="A18" s="2" t="s">
        <v>54</v>
      </c>
      <c r="B18" s="3" t="s">
        <v>8</v>
      </c>
      <c r="C18" s="3" t="s">
        <v>12</v>
      </c>
      <c r="D18" s="3" t="s">
        <v>62</v>
      </c>
      <c r="E18" s="3">
        <v>14631</v>
      </c>
      <c r="F18" s="3">
        <v>4.87</v>
      </c>
      <c r="G18" s="3">
        <v>8.41</v>
      </c>
      <c r="H18" s="3" t="s">
        <v>46</v>
      </c>
      <c r="I18" s="3" t="s">
        <v>46</v>
      </c>
      <c r="J18" s="3">
        <v>24.76</v>
      </c>
      <c r="K18" s="3" t="s">
        <v>49</v>
      </c>
      <c r="L18" s="3">
        <v>4</v>
      </c>
      <c r="M18" s="3">
        <v>81</v>
      </c>
      <c r="N18" s="3" t="s">
        <v>46</v>
      </c>
      <c r="O18" s="3" t="s">
        <v>46</v>
      </c>
      <c r="P18" s="6" t="s">
        <v>46</v>
      </c>
      <c r="Q18">
        <f>Tablo4[[#This Row],[Çağrı Süresi (dk)]]-Tablo4[[#This Row],[Yanıtlama Süresi (dk)]]</f>
        <v>-3.54</v>
      </c>
      <c r="S18" s="13" t="s">
        <v>13</v>
      </c>
      <c r="T18">
        <v>9</v>
      </c>
    </row>
    <row r="19" spans="1:20" x14ac:dyDescent="0.3">
      <c r="A19" s="4" t="s">
        <v>63</v>
      </c>
      <c r="B19" s="5" t="s">
        <v>7</v>
      </c>
      <c r="C19" s="5" t="s">
        <v>14</v>
      </c>
      <c r="D19" s="5" t="s">
        <v>44</v>
      </c>
      <c r="E19" s="5">
        <v>94054</v>
      </c>
      <c r="F19" s="5">
        <v>8.1300000000000008</v>
      </c>
      <c r="G19" s="5">
        <v>4.75</v>
      </c>
      <c r="H19" s="5" t="s">
        <v>46</v>
      </c>
      <c r="I19" s="5" t="s">
        <v>46</v>
      </c>
      <c r="J19" s="5">
        <v>29.24</v>
      </c>
      <c r="K19" s="5" t="s">
        <v>49</v>
      </c>
      <c r="L19" s="5">
        <v>1</v>
      </c>
      <c r="M19" s="5">
        <v>89</v>
      </c>
      <c r="N19" s="5" t="s">
        <v>45</v>
      </c>
      <c r="O19" s="5" t="s">
        <v>46</v>
      </c>
      <c r="P19" s="7" t="s">
        <v>45</v>
      </c>
      <c r="Q19">
        <f>Tablo4[[#This Row],[Çağrı Süresi (dk)]]-Tablo4[[#This Row],[Yanıtlama Süresi (dk)]]</f>
        <v>3.3800000000000008</v>
      </c>
      <c r="S19" s="13" t="s">
        <v>14</v>
      </c>
      <c r="T19">
        <v>14</v>
      </c>
    </row>
    <row r="20" spans="1:20" x14ac:dyDescent="0.3">
      <c r="A20" s="2" t="s">
        <v>63</v>
      </c>
      <c r="B20" s="3" t="s">
        <v>7</v>
      </c>
      <c r="C20" s="3" t="s">
        <v>15</v>
      </c>
      <c r="D20" s="3" t="s">
        <v>51</v>
      </c>
      <c r="E20" s="3">
        <v>29760</v>
      </c>
      <c r="F20" s="3">
        <v>10.5</v>
      </c>
      <c r="G20" s="3">
        <v>0.94</v>
      </c>
      <c r="H20" s="3" t="s">
        <v>45</v>
      </c>
      <c r="I20" s="3" t="s">
        <v>46</v>
      </c>
      <c r="J20" s="3">
        <v>37.71</v>
      </c>
      <c r="K20" s="3" t="s">
        <v>59</v>
      </c>
      <c r="L20" s="3">
        <v>5</v>
      </c>
      <c r="M20" s="3">
        <v>95</v>
      </c>
      <c r="N20" s="3" t="s">
        <v>45</v>
      </c>
      <c r="O20" s="3" t="s">
        <v>46</v>
      </c>
      <c r="P20" s="6" t="s">
        <v>46</v>
      </c>
      <c r="Q20">
        <f>Tablo4[[#This Row],[Çağrı Süresi (dk)]]-Tablo4[[#This Row],[Yanıtlama Süresi (dk)]]</f>
        <v>9.56</v>
      </c>
      <c r="S20" s="13" t="s">
        <v>15</v>
      </c>
      <c r="T20">
        <v>14</v>
      </c>
    </row>
    <row r="21" spans="1:20" x14ac:dyDescent="0.3">
      <c r="A21" s="4" t="s">
        <v>58</v>
      </c>
      <c r="B21" s="5" t="s">
        <v>5</v>
      </c>
      <c r="C21" s="5" t="s">
        <v>13</v>
      </c>
      <c r="D21" s="5" t="s">
        <v>57</v>
      </c>
      <c r="E21" s="5">
        <v>79317</v>
      </c>
      <c r="F21" s="5">
        <v>12.7</v>
      </c>
      <c r="G21" s="5">
        <v>8.6999999999999993</v>
      </c>
      <c r="H21" s="5" t="s">
        <v>46</v>
      </c>
      <c r="I21" s="5" t="s">
        <v>46</v>
      </c>
      <c r="J21" s="5">
        <v>36.35</v>
      </c>
      <c r="K21" s="5" t="s">
        <v>59</v>
      </c>
      <c r="L21" s="5">
        <v>1</v>
      </c>
      <c r="M21" s="5">
        <v>86</v>
      </c>
      <c r="N21" s="5" t="s">
        <v>46</v>
      </c>
      <c r="O21" s="5" t="s">
        <v>46</v>
      </c>
      <c r="P21" s="7" t="s">
        <v>45</v>
      </c>
      <c r="Q21">
        <f>Tablo4[[#This Row],[Çağrı Süresi (dk)]]-Tablo4[[#This Row],[Yanıtlama Süresi (dk)]]</f>
        <v>4</v>
      </c>
      <c r="S21" s="13" t="s">
        <v>11</v>
      </c>
      <c r="T21">
        <v>50</v>
      </c>
    </row>
    <row r="22" spans="1:20" x14ac:dyDescent="0.3">
      <c r="A22" s="2" t="s">
        <v>64</v>
      </c>
      <c r="B22" s="3" t="s">
        <v>6</v>
      </c>
      <c r="C22" s="3" t="s">
        <v>15</v>
      </c>
      <c r="D22" s="3" t="s">
        <v>57</v>
      </c>
      <c r="E22" s="3">
        <v>72918</v>
      </c>
      <c r="F22" s="3">
        <v>9.3000000000000007</v>
      </c>
      <c r="G22" s="3">
        <v>7.67</v>
      </c>
      <c r="H22" s="3" t="s">
        <v>45</v>
      </c>
      <c r="I22" s="3" t="s">
        <v>46</v>
      </c>
      <c r="J22" s="3">
        <v>20.57</v>
      </c>
      <c r="K22" s="3" t="s">
        <v>59</v>
      </c>
      <c r="L22" s="3">
        <v>2</v>
      </c>
      <c r="M22" s="3">
        <v>87</v>
      </c>
      <c r="N22" s="3" t="s">
        <v>45</v>
      </c>
      <c r="O22" s="3" t="s">
        <v>46</v>
      </c>
      <c r="P22" s="6" t="s">
        <v>45</v>
      </c>
      <c r="Q22">
        <f>Tablo4[[#This Row],[Çağrı Süresi (dk)]]-Tablo4[[#This Row],[Yanıtlama Süresi (dk)]]</f>
        <v>1.6300000000000008</v>
      </c>
    </row>
    <row r="23" spans="1:20" x14ac:dyDescent="0.3">
      <c r="A23" s="4" t="s">
        <v>65</v>
      </c>
      <c r="B23" s="5" t="s">
        <v>6</v>
      </c>
      <c r="C23" s="5" t="s">
        <v>14</v>
      </c>
      <c r="D23" s="5" t="s">
        <v>51</v>
      </c>
      <c r="E23" s="5">
        <v>73799</v>
      </c>
      <c r="F23" s="5">
        <v>9.2100000000000009</v>
      </c>
      <c r="G23" s="5">
        <v>1.02</v>
      </c>
      <c r="H23" s="5" t="s">
        <v>46</v>
      </c>
      <c r="I23" s="5" t="s">
        <v>45</v>
      </c>
      <c r="J23" s="5"/>
      <c r="K23" s="5"/>
      <c r="L23" s="5">
        <v>2</v>
      </c>
      <c r="M23" s="5">
        <v>95</v>
      </c>
      <c r="N23" s="5" t="s">
        <v>45</v>
      </c>
      <c r="O23" s="5" t="s">
        <v>45</v>
      </c>
      <c r="P23" s="7" t="s">
        <v>45</v>
      </c>
      <c r="Q23">
        <f>Tablo4[[#This Row],[Çağrı Süresi (dk)]]-Tablo4[[#This Row],[Yanıtlama Süresi (dk)]]</f>
        <v>8.1900000000000013</v>
      </c>
    </row>
    <row r="24" spans="1:20" x14ac:dyDescent="0.3">
      <c r="A24" s="2" t="s">
        <v>66</v>
      </c>
      <c r="B24" s="3" t="s">
        <v>9</v>
      </c>
      <c r="C24" s="3" t="s">
        <v>14</v>
      </c>
      <c r="D24" s="3" t="s">
        <v>62</v>
      </c>
      <c r="E24" s="3">
        <v>66420</v>
      </c>
      <c r="F24" s="3">
        <v>11.88</v>
      </c>
      <c r="G24" s="3">
        <v>8.15</v>
      </c>
      <c r="H24" s="3" t="s">
        <v>46</v>
      </c>
      <c r="I24" s="3" t="s">
        <v>45</v>
      </c>
      <c r="J24" s="3"/>
      <c r="K24" s="3"/>
      <c r="L24" s="3">
        <v>1</v>
      </c>
      <c r="M24" s="3">
        <v>98</v>
      </c>
      <c r="N24" s="3" t="s">
        <v>45</v>
      </c>
      <c r="O24" s="3" t="s">
        <v>45</v>
      </c>
      <c r="P24" s="6" t="s">
        <v>45</v>
      </c>
      <c r="Q24">
        <f>Tablo4[[#This Row],[Çağrı Süresi (dk)]]-Tablo4[[#This Row],[Yanıtlama Süresi (dk)]]</f>
        <v>3.7300000000000004</v>
      </c>
    </row>
    <row r="25" spans="1:20" x14ac:dyDescent="0.3">
      <c r="A25" s="4" t="s">
        <v>67</v>
      </c>
      <c r="B25" s="5" t="s">
        <v>9</v>
      </c>
      <c r="C25" s="5" t="s">
        <v>12</v>
      </c>
      <c r="D25" s="5" t="s">
        <v>44</v>
      </c>
      <c r="E25" s="5">
        <v>55680</v>
      </c>
      <c r="F25" s="5">
        <v>5.42</v>
      </c>
      <c r="G25" s="5">
        <v>3.16</v>
      </c>
      <c r="H25" s="5" t="s">
        <v>46</v>
      </c>
      <c r="I25" s="5" t="s">
        <v>46</v>
      </c>
      <c r="J25" s="5">
        <v>36.89</v>
      </c>
      <c r="K25" s="5" t="s">
        <v>59</v>
      </c>
      <c r="L25" s="5">
        <v>2</v>
      </c>
      <c r="M25" s="5">
        <v>82</v>
      </c>
      <c r="N25" s="5" t="s">
        <v>46</v>
      </c>
      <c r="O25" s="5" t="s">
        <v>46</v>
      </c>
      <c r="P25" s="7" t="s">
        <v>46</v>
      </c>
      <c r="Q25">
        <f>Tablo4[[#This Row],[Çağrı Süresi (dk)]]-Tablo4[[#This Row],[Yanıtlama Süresi (dk)]]</f>
        <v>2.2599999999999998</v>
      </c>
    </row>
    <row r="26" spans="1:20" x14ac:dyDescent="0.3">
      <c r="A26" s="2" t="s">
        <v>68</v>
      </c>
      <c r="B26" s="3" t="s">
        <v>8</v>
      </c>
      <c r="C26" s="3" t="s">
        <v>13</v>
      </c>
      <c r="D26" s="3" t="s">
        <v>51</v>
      </c>
      <c r="E26" s="3">
        <v>18449</v>
      </c>
      <c r="F26" s="3">
        <v>8.58</v>
      </c>
      <c r="G26" s="3">
        <v>4.24</v>
      </c>
      <c r="H26" s="3" t="s">
        <v>46</v>
      </c>
      <c r="I26" s="3" t="s">
        <v>45</v>
      </c>
      <c r="J26" s="3"/>
      <c r="K26" s="3"/>
      <c r="L26" s="3">
        <v>1</v>
      </c>
      <c r="M26" s="3">
        <v>85</v>
      </c>
      <c r="N26" s="3" t="s">
        <v>46</v>
      </c>
      <c r="O26" s="3" t="s">
        <v>46</v>
      </c>
      <c r="P26" s="6" t="s">
        <v>45</v>
      </c>
      <c r="Q26">
        <f>Tablo4[[#This Row],[Çağrı Süresi (dk)]]-Tablo4[[#This Row],[Yanıtlama Süresi (dk)]]</f>
        <v>4.34</v>
      </c>
    </row>
    <row r="27" spans="1:20" x14ac:dyDescent="0.3">
      <c r="A27" s="4" t="s">
        <v>53</v>
      </c>
      <c r="B27" s="5" t="s">
        <v>7</v>
      </c>
      <c r="C27" s="5" t="s">
        <v>14</v>
      </c>
      <c r="D27" s="5" t="s">
        <v>57</v>
      </c>
      <c r="E27" s="5">
        <v>79103</v>
      </c>
      <c r="F27" s="5">
        <v>13.04</v>
      </c>
      <c r="G27" s="5">
        <v>3.73</v>
      </c>
      <c r="H27" s="5" t="s">
        <v>45</v>
      </c>
      <c r="I27" s="5" t="s">
        <v>46</v>
      </c>
      <c r="J27" s="5">
        <v>3.97</v>
      </c>
      <c r="K27" s="5" t="s">
        <v>49</v>
      </c>
      <c r="L27" s="5">
        <v>2</v>
      </c>
      <c r="M27" s="5">
        <v>100</v>
      </c>
      <c r="N27" s="5" t="s">
        <v>46</v>
      </c>
      <c r="O27" s="5" t="s">
        <v>45</v>
      </c>
      <c r="P27" s="7" t="s">
        <v>45</v>
      </c>
      <c r="Q27">
        <f>Tablo4[[#This Row],[Çağrı Süresi (dk)]]-Tablo4[[#This Row],[Yanıtlama Süresi (dk)]]</f>
        <v>9.3099999999999987</v>
      </c>
    </row>
    <row r="28" spans="1:20" x14ac:dyDescent="0.3">
      <c r="A28" s="2" t="s">
        <v>64</v>
      </c>
      <c r="B28" s="3" t="s">
        <v>7</v>
      </c>
      <c r="C28" s="3" t="s">
        <v>12</v>
      </c>
      <c r="D28" s="3" t="s">
        <v>51</v>
      </c>
      <c r="E28" s="3">
        <v>42374</v>
      </c>
      <c r="F28" s="3">
        <v>4.79</v>
      </c>
      <c r="G28" s="3">
        <v>2.0699999999999998</v>
      </c>
      <c r="H28" s="3" t="s">
        <v>45</v>
      </c>
      <c r="I28" s="3" t="s">
        <v>46</v>
      </c>
      <c r="J28" s="3">
        <v>43.24</v>
      </c>
      <c r="K28" s="3" t="s">
        <v>59</v>
      </c>
      <c r="L28" s="3">
        <v>5</v>
      </c>
      <c r="M28" s="3">
        <v>81</v>
      </c>
      <c r="N28" s="3" t="s">
        <v>45</v>
      </c>
      <c r="O28" s="3" t="s">
        <v>46</v>
      </c>
      <c r="P28" s="6" t="s">
        <v>46</v>
      </c>
      <c r="Q28">
        <f>Tablo4[[#This Row],[Çağrı Süresi (dk)]]-Tablo4[[#This Row],[Yanıtlama Süresi (dk)]]</f>
        <v>2.72</v>
      </c>
    </row>
    <row r="29" spans="1:20" x14ac:dyDescent="0.3">
      <c r="A29" s="4" t="s">
        <v>102</v>
      </c>
      <c r="B29" s="5" t="s">
        <v>5</v>
      </c>
      <c r="C29" s="5" t="s">
        <v>14</v>
      </c>
      <c r="D29" s="5" t="s">
        <v>62</v>
      </c>
      <c r="E29" s="5">
        <v>65890</v>
      </c>
      <c r="F29" s="5">
        <v>14.98</v>
      </c>
      <c r="G29" s="5">
        <v>7.67</v>
      </c>
      <c r="H29" s="5" t="s">
        <v>46</v>
      </c>
      <c r="I29" s="5" t="s">
        <v>46</v>
      </c>
      <c r="J29" s="5">
        <v>12.45</v>
      </c>
      <c r="K29" s="5" t="s">
        <v>49</v>
      </c>
      <c r="L29" s="5">
        <v>2</v>
      </c>
      <c r="M29" s="5">
        <v>99</v>
      </c>
      <c r="N29" s="5" t="s">
        <v>45</v>
      </c>
      <c r="O29" s="5" t="s">
        <v>46</v>
      </c>
      <c r="P29" s="7" t="s">
        <v>46</v>
      </c>
      <c r="Q29">
        <f>Tablo4[[#This Row],[Çağrı Süresi (dk)]]-Tablo4[[#This Row],[Yanıtlama Süresi (dk)]]</f>
        <v>7.3100000000000005</v>
      </c>
    </row>
    <row r="30" spans="1:20" x14ac:dyDescent="0.3">
      <c r="A30" s="2" t="s">
        <v>52</v>
      </c>
      <c r="B30" s="3" t="s">
        <v>6</v>
      </c>
      <c r="C30" s="3" t="s">
        <v>14</v>
      </c>
      <c r="D30" s="3" t="s">
        <v>57</v>
      </c>
      <c r="E30" s="3">
        <v>93472</v>
      </c>
      <c r="F30" s="3">
        <v>11.24</v>
      </c>
      <c r="G30" s="3">
        <v>4.2</v>
      </c>
      <c r="H30" s="3" t="s">
        <v>45</v>
      </c>
      <c r="I30" s="3" t="s">
        <v>46</v>
      </c>
      <c r="J30" s="3">
        <v>47.1</v>
      </c>
      <c r="K30" s="3" t="s">
        <v>59</v>
      </c>
      <c r="L30" s="3">
        <v>2</v>
      </c>
      <c r="M30" s="3">
        <v>70</v>
      </c>
      <c r="N30" s="3" t="s">
        <v>46</v>
      </c>
      <c r="O30" s="3" t="s">
        <v>45</v>
      </c>
      <c r="P30" s="6" t="s">
        <v>46</v>
      </c>
      <c r="Q30">
        <f>Tablo4[[#This Row],[Çağrı Süresi (dk)]]-Tablo4[[#This Row],[Yanıtlama Süresi (dk)]]</f>
        <v>7.04</v>
      </c>
    </row>
    <row r="31" spans="1:20" x14ac:dyDescent="0.3">
      <c r="A31" s="4" t="s">
        <v>52</v>
      </c>
      <c r="B31" s="5" t="s">
        <v>8</v>
      </c>
      <c r="C31" s="5" t="s">
        <v>14</v>
      </c>
      <c r="D31" s="5" t="s">
        <v>51</v>
      </c>
      <c r="E31" s="5">
        <v>68293</v>
      </c>
      <c r="F31" s="5">
        <v>13.49</v>
      </c>
      <c r="G31" s="5">
        <v>5.32</v>
      </c>
      <c r="H31" s="5" t="s">
        <v>46</v>
      </c>
      <c r="I31" s="5" t="s">
        <v>45</v>
      </c>
      <c r="J31" s="5"/>
      <c r="K31" s="5"/>
      <c r="L31" s="5">
        <v>4</v>
      </c>
      <c r="M31" s="5">
        <v>86</v>
      </c>
      <c r="N31" s="5" t="s">
        <v>46</v>
      </c>
      <c r="O31" s="5" t="s">
        <v>45</v>
      </c>
      <c r="P31" s="7" t="s">
        <v>46</v>
      </c>
      <c r="Q31">
        <f>Tablo4[[#This Row],[Çağrı Süresi (dk)]]-Tablo4[[#This Row],[Yanıtlama Süresi (dk)]]</f>
        <v>8.17</v>
      </c>
    </row>
    <row r="32" spans="1:20" x14ac:dyDescent="0.3">
      <c r="A32" s="2" t="s">
        <v>69</v>
      </c>
      <c r="B32" s="3" t="s">
        <v>7</v>
      </c>
      <c r="C32" s="3" t="s">
        <v>13</v>
      </c>
      <c r="D32" s="3" t="s">
        <v>62</v>
      </c>
      <c r="E32" s="3">
        <v>78647</v>
      </c>
      <c r="F32" s="3">
        <v>7.92</v>
      </c>
      <c r="G32" s="3">
        <v>1.83</v>
      </c>
      <c r="H32" s="3" t="s">
        <v>46</v>
      </c>
      <c r="I32" s="3" t="s">
        <v>45</v>
      </c>
      <c r="J32" s="3"/>
      <c r="K32" s="3"/>
      <c r="L32" s="3">
        <v>1</v>
      </c>
      <c r="M32" s="3">
        <v>88</v>
      </c>
      <c r="N32" s="3" t="s">
        <v>45</v>
      </c>
      <c r="O32" s="3" t="s">
        <v>46</v>
      </c>
      <c r="P32" s="6" t="s">
        <v>46</v>
      </c>
      <c r="Q32">
        <f>Tablo4[[#This Row],[Çağrı Süresi (dk)]]-Tablo4[[#This Row],[Yanıtlama Süresi (dk)]]</f>
        <v>6.09</v>
      </c>
    </row>
    <row r="33" spans="1:17" x14ac:dyDescent="0.3">
      <c r="A33" s="4" t="s">
        <v>63</v>
      </c>
      <c r="B33" s="5" t="s">
        <v>8</v>
      </c>
      <c r="C33" s="5" t="s">
        <v>12</v>
      </c>
      <c r="D33" s="5" t="s">
        <v>44</v>
      </c>
      <c r="E33" s="5">
        <v>99946</v>
      </c>
      <c r="F33" s="5">
        <v>10.119999999999999</v>
      </c>
      <c r="G33" s="5">
        <v>2.2999999999999998</v>
      </c>
      <c r="H33" s="5" t="s">
        <v>45</v>
      </c>
      <c r="I33" s="5" t="s">
        <v>46</v>
      </c>
      <c r="J33" s="5">
        <v>33.04</v>
      </c>
      <c r="K33" s="5" t="s">
        <v>49</v>
      </c>
      <c r="L33" s="5">
        <v>4</v>
      </c>
      <c r="M33" s="5">
        <v>77</v>
      </c>
      <c r="N33" s="5" t="s">
        <v>46</v>
      </c>
      <c r="O33" s="5" t="s">
        <v>45</v>
      </c>
      <c r="P33" s="7" t="s">
        <v>46</v>
      </c>
      <c r="Q33">
        <f>Tablo4[[#This Row],[Çağrı Süresi (dk)]]-Tablo4[[#This Row],[Yanıtlama Süresi (dk)]]</f>
        <v>7.8199999999999994</v>
      </c>
    </row>
    <row r="34" spans="1:17" x14ac:dyDescent="0.3">
      <c r="A34" s="2" t="s">
        <v>70</v>
      </c>
      <c r="B34" s="3" t="s">
        <v>7</v>
      </c>
      <c r="C34" s="3" t="s">
        <v>15</v>
      </c>
      <c r="D34" s="3" t="s">
        <v>51</v>
      </c>
      <c r="E34" s="3">
        <v>46914</v>
      </c>
      <c r="F34" s="3">
        <v>11.22</v>
      </c>
      <c r="G34" s="3">
        <v>2.15</v>
      </c>
      <c r="H34" s="3" t="s">
        <v>45</v>
      </c>
      <c r="I34" s="3" t="s">
        <v>45</v>
      </c>
      <c r="J34" s="3"/>
      <c r="K34" s="3"/>
      <c r="L34" s="3">
        <v>2</v>
      </c>
      <c r="M34" s="3">
        <v>79</v>
      </c>
      <c r="N34" s="3" t="s">
        <v>46</v>
      </c>
      <c r="O34" s="3" t="s">
        <v>45</v>
      </c>
      <c r="P34" s="6" t="s">
        <v>45</v>
      </c>
      <c r="Q34">
        <f>Tablo4[[#This Row],[Çağrı Süresi (dk)]]-Tablo4[[#This Row],[Yanıtlama Süresi (dk)]]</f>
        <v>9.07</v>
      </c>
    </row>
    <row r="35" spans="1:17" x14ac:dyDescent="0.3">
      <c r="A35" s="4" t="s">
        <v>55</v>
      </c>
      <c r="B35" s="5" t="s">
        <v>6</v>
      </c>
      <c r="C35" s="5" t="s">
        <v>14</v>
      </c>
      <c r="D35" s="5" t="s">
        <v>57</v>
      </c>
      <c r="E35" s="5">
        <v>54159</v>
      </c>
      <c r="F35" s="5">
        <v>14.12</v>
      </c>
      <c r="G35" s="5">
        <v>2.83</v>
      </c>
      <c r="H35" s="5" t="s">
        <v>45</v>
      </c>
      <c r="I35" s="5" t="s">
        <v>46</v>
      </c>
      <c r="J35" s="5">
        <v>4.6100000000000003</v>
      </c>
      <c r="K35" s="5" t="s">
        <v>59</v>
      </c>
      <c r="L35" s="5">
        <v>3</v>
      </c>
      <c r="M35" s="5">
        <v>79</v>
      </c>
      <c r="N35" s="5" t="s">
        <v>46</v>
      </c>
      <c r="O35" s="5" t="s">
        <v>45</v>
      </c>
      <c r="P35" s="7" t="s">
        <v>46</v>
      </c>
      <c r="Q35">
        <f>Tablo4[[#This Row],[Çağrı Süresi (dk)]]-Tablo4[[#This Row],[Yanıtlama Süresi (dk)]]</f>
        <v>11.29</v>
      </c>
    </row>
    <row r="36" spans="1:17" x14ac:dyDescent="0.3">
      <c r="A36" s="2" t="s">
        <v>64</v>
      </c>
      <c r="B36" s="3" t="s">
        <v>9</v>
      </c>
      <c r="C36" s="3" t="s">
        <v>14</v>
      </c>
      <c r="D36" s="3" t="s">
        <v>62</v>
      </c>
      <c r="E36" s="3">
        <v>96747</v>
      </c>
      <c r="F36" s="3">
        <v>3.39</v>
      </c>
      <c r="G36" s="3">
        <v>0.52</v>
      </c>
      <c r="H36" s="3" t="s">
        <v>45</v>
      </c>
      <c r="I36" s="3" t="s">
        <v>45</v>
      </c>
      <c r="J36" s="3"/>
      <c r="K36" s="3"/>
      <c r="L36" s="3">
        <v>1</v>
      </c>
      <c r="M36" s="3">
        <v>82</v>
      </c>
      <c r="N36" s="3" t="s">
        <v>45</v>
      </c>
      <c r="O36" s="3" t="s">
        <v>45</v>
      </c>
      <c r="P36" s="6" t="s">
        <v>45</v>
      </c>
      <c r="Q36">
        <f>Tablo4[[#This Row],[Çağrı Süresi (dk)]]-Tablo4[[#This Row],[Yanıtlama Süresi (dk)]]</f>
        <v>2.87</v>
      </c>
    </row>
    <row r="37" spans="1:17" x14ac:dyDescent="0.3">
      <c r="A37" s="4" t="s">
        <v>65</v>
      </c>
      <c r="B37" s="5" t="s">
        <v>9</v>
      </c>
      <c r="C37" s="5" t="s">
        <v>14</v>
      </c>
      <c r="D37" s="5" t="s">
        <v>51</v>
      </c>
      <c r="E37" s="5">
        <v>54312</v>
      </c>
      <c r="F37" s="5">
        <v>11.99</v>
      </c>
      <c r="G37" s="5">
        <v>6.98</v>
      </c>
      <c r="H37" s="5" t="s">
        <v>46</v>
      </c>
      <c r="I37" s="5" t="s">
        <v>46</v>
      </c>
      <c r="J37" s="5">
        <v>2.23</v>
      </c>
      <c r="K37" s="5" t="s">
        <v>49</v>
      </c>
      <c r="L37" s="5">
        <v>3</v>
      </c>
      <c r="M37" s="5">
        <v>97</v>
      </c>
      <c r="N37" s="5" t="s">
        <v>45</v>
      </c>
      <c r="O37" s="5" t="s">
        <v>46</v>
      </c>
      <c r="P37" s="7" t="s">
        <v>45</v>
      </c>
      <c r="Q37">
        <f>Tablo4[[#This Row],[Çağrı Süresi (dk)]]-Tablo4[[#This Row],[Yanıtlama Süresi (dk)]]</f>
        <v>5.01</v>
      </c>
    </row>
    <row r="38" spans="1:17" x14ac:dyDescent="0.3">
      <c r="A38" s="2" t="s">
        <v>65</v>
      </c>
      <c r="B38" s="3" t="s">
        <v>7</v>
      </c>
      <c r="C38" s="3" t="s">
        <v>15</v>
      </c>
      <c r="D38" s="3" t="s">
        <v>57</v>
      </c>
      <c r="E38" s="3">
        <v>37625</v>
      </c>
      <c r="F38" s="3">
        <v>14.67</v>
      </c>
      <c r="G38" s="3">
        <v>4.8099999999999996</v>
      </c>
      <c r="H38" s="3" t="s">
        <v>45</v>
      </c>
      <c r="I38" s="3" t="s">
        <v>45</v>
      </c>
      <c r="J38" s="3"/>
      <c r="K38" s="3"/>
      <c r="L38" s="3">
        <v>4</v>
      </c>
      <c r="M38" s="3">
        <v>73</v>
      </c>
      <c r="N38" s="3" t="s">
        <v>45</v>
      </c>
      <c r="O38" s="3" t="s">
        <v>45</v>
      </c>
      <c r="P38" s="6" t="s">
        <v>45</v>
      </c>
      <c r="Q38">
        <f>Tablo4[[#This Row],[Çağrı Süresi (dk)]]-Tablo4[[#This Row],[Yanıtlama Süresi (dk)]]</f>
        <v>9.86</v>
      </c>
    </row>
    <row r="39" spans="1:17" x14ac:dyDescent="0.3">
      <c r="A39" s="4" t="s">
        <v>71</v>
      </c>
      <c r="B39" s="5" t="s">
        <v>7</v>
      </c>
      <c r="C39" s="5" t="s">
        <v>15</v>
      </c>
      <c r="D39" s="5" t="s">
        <v>62</v>
      </c>
      <c r="E39" s="5">
        <v>17184</v>
      </c>
      <c r="F39" s="5">
        <v>4.66</v>
      </c>
      <c r="G39" s="5">
        <v>6.47</v>
      </c>
      <c r="H39" s="5" t="s">
        <v>45</v>
      </c>
      <c r="I39" s="5" t="s">
        <v>45</v>
      </c>
      <c r="J39" s="5"/>
      <c r="K39" s="5"/>
      <c r="L39" s="5">
        <v>1</v>
      </c>
      <c r="M39" s="5">
        <v>84</v>
      </c>
      <c r="N39" s="5" t="s">
        <v>45</v>
      </c>
      <c r="O39" s="5" t="s">
        <v>46</v>
      </c>
      <c r="P39" s="7" t="s">
        <v>46</v>
      </c>
      <c r="Q39">
        <f>Tablo4[[#This Row],[Çağrı Süresi (dk)]]-Tablo4[[#This Row],[Yanıtlama Süresi (dk)]]</f>
        <v>-1.8099999999999996</v>
      </c>
    </row>
    <row r="40" spans="1:17" x14ac:dyDescent="0.3">
      <c r="A40" s="2" t="s">
        <v>52</v>
      </c>
      <c r="B40" s="3" t="s">
        <v>6</v>
      </c>
      <c r="C40" s="3" t="s">
        <v>15</v>
      </c>
      <c r="D40" s="3" t="s">
        <v>62</v>
      </c>
      <c r="E40" s="3">
        <v>93560</v>
      </c>
      <c r="F40" s="3">
        <v>14.73</v>
      </c>
      <c r="G40" s="3">
        <v>3.54</v>
      </c>
      <c r="H40" s="3" t="s">
        <v>45</v>
      </c>
      <c r="I40" s="3" t="s">
        <v>45</v>
      </c>
      <c r="J40" s="3"/>
      <c r="K40" s="3"/>
      <c r="L40" s="3">
        <v>5</v>
      </c>
      <c r="M40" s="3">
        <v>85</v>
      </c>
      <c r="N40" s="3" t="s">
        <v>45</v>
      </c>
      <c r="O40" s="3" t="s">
        <v>46</v>
      </c>
      <c r="P40" s="6" t="s">
        <v>45</v>
      </c>
      <c r="Q40">
        <f>Tablo4[[#This Row],[Çağrı Süresi (dk)]]-Tablo4[[#This Row],[Yanıtlama Süresi (dk)]]</f>
        <v>11.190000000000001</v>
      </c>
    </row>
    <row r="41" spans="1:17" x14ac:dyDescent="0.3">
      <c r="A41" s="4" t="s">
        <v>72</v>
      </c>
      <c r="B41" s="5" t="s">
        <v>9</v>
      </c>
      <c r="C41" s="5" t="s">
        <v>12</v>
      </c>
      <c r="D41" s="5" t="s">
        <v>57</v>
      </c>
      <c r="E41" s="5">
        <v>66128</v>
      </c>
      <c r="F41" s="5">
        <v>10.26</v>
      </c>
      <c r="G41" s="5">
        <v>7.03</v>
      </c>
      <c r="H41" s="5" t="s">
        <v>45</v>
      </c>
      <c r="I41" s="5" t="s">
        <v>45</v>
      </c>
      <c r="J41" s="5"/>
      <c r="K41" s="5"/>
      <c r="L41" s="5">
        <v>3</v>
      </c>
      <c r="M41" s="5">
        <v>99</v>
      </c>
      <c r="N41" s="5" t="s">
        <v>46</v>
      </c>
      <c r="O41" s="5" t="s">
        <v>45</v>
      </c>
      <c r="P41" s="7" t="s">
        <v>46</v>
      </c>
      <c r="Q41">
        <f>Tablo4[[#This Row],[Çağrı Süresi (dk)]]-Tablo4[[#This Row],[Yanıtlama Süresi (dk)]]</f>
        <v>3.2299999999999995</v>
      </c>
    </row>
    <row r="42" spans="1:17" x14ac:dyDescent="0.3">
      <c r="A42" s="2" t="s">
        <v>73</v>
      </c>
      <c r="B42" s="3" t="s">
        <v>6</v>
      </c>
      <c r="C42" s="3" t="s">
        <v>12</v>
      </c>
      <c r="D42" s="3" t="s">
        <v>48</v>
      </c>
      <c r="E42" s="3">
        <v>32843</v>
      </c>
      <c r="F42" s="3">
        <v>3.27</v>
      </c>
      <c r="G42" s="3">
        <v>4.91</v>
      </c>
      <c r="H42" s="3" t="s">
        <v>45</v>
      </c>
      <c r="I42" s="3" t="s">
        <v>46</v>
      </c>
      <c r="J42" s="3">
        <v>43.94</v>
      </c>
      <c r="K42" s="3" t="s">
        <v>49</v>
      </c>
      <c r="L42" s="3">
        <v>3</v>
      </c>
      <c r="M42" s="3">
        <v>78</v>
      </c>
      <c r="N42" s="3" t="s">
        <v>46</v>
      </c>
      <c r="O42" s="3" t="s">
        <v>46</v>
      </c>
      <c r="P42" s="6" t="s">
        <v>46</v>
      </c>
      <c r="Q42">
        <f>Tablo4[[#This Row],[Çağrı Süresi (dk)]]-Tablo4[[#This Row],[Yanıtlama Süresi (dk)]]</f>
        <v>-1.6400000000000001</v>
      </c>
    </row>
    <row r="43" spans="1:17" x14ac:dyDescent="0.3">
      <c r="A43" s="4" t="s">
        <v>74</v>
      </c>
      <c r="B43" s="5" t="s">
        <v>8</v>
      </c>
      <c r="C43" s="5" t="s">
        <v>12</v>
      </c>
      <c r="D43" s="5" t="s">
        <v>48</v>
      </c>
      <c r="E43" s="5">
        <v>57870</v>
      </c>
      <c r="F43" s="5">
        <v>10.72</v>
      </c>
      <c r="G43" s="5">
        <v>5.85</v>
      </c>
      <c r="H43" s="5" t="s">
        <v>45</v>
      </c>
      <c r="I43" s="5" t="s">
        <v>45</v>
      </c>
      <c r="J43" s="5"/>
      <c r="K43" s="5"/>
      <c r="L43" s="5">
        <v>2</v>
      </c>
      <c r="M43" s="5">
        <v>86</v>
      </c>
      <c r="N43" s="5" t="s">
        <v>46</v>
      </c>
      <c r="O43" s="5" t="s">
        <v>45</v>
      </c>
      <c r="P43" s="7" t="s">
        <v>45</v>
      </c>
      <c r="Q43">
        <f>Tablo4[[#This Row],[Çağrı Süresi (dk)]]-Tablo4[[#This Row],[Yanıtlama Süresi (dk)]]</f>
        <v>4.870000000000001</v>
      </c>
    </row>
    <row r="44" spans="1:17" x14ac:dyDescent="0.3">
      <c r="A44" s="2" t="s">
        <v>75</v>
      </c>
      <c r="B44" s="3" t="s">
        <v>7</v>
      </c>
      <c r="C44" s="3" t="s">
        <v>13</v>
      </c>
      <c r="D44" s="3" t="s">
        <v>48</v>
      </c>
      <c r="E44" s="3">
        <v>96176</v>
      </c>
      <c r="F44" s="3">
        <v>6.46</v>
      </c>
      <c r="G44" s="3">
        <v>7.59</v>
      </c>
      <c r="H44" s="3" t="s">
        <v>46</v>
      </c>
      <c r="I44" s="3" t="s">
        <v>46</v>
      </c>
      <c r="J44" s="3">
        <v>34.47</v>
      </c>
      <c r="K44" s="3" t="s">
        <v>49</v>
      </c>
      <c r="L44" s="3">
        <v>5</v>
      </c>
      <c r="M44" s="3">
        <v>77</v>
      </c>
      <c r="N44" s="3" t="s">
        <v>45</v>
      </c>
      <c r="O44" s="3" t="s">
        <v>45</v>
      </c>
      <c r="P44" s="6" t="s">
        <v>45</v>
      </c>
      <c r="Q44">
        <f>Tablo4[[#This Row],[Çağrı Süresi (dk)]]-Tablo4[[#This Row],[Yanıtlama Süresi (dk)]]</f>
        <v>-1.1299999999999999</v>
      </c>
    </row>
    <row r="45" spans="1:17" x14ac:dyDescent="0.3">
      <c r="A45" s="4" t="s">
        <v>72</v>
      </c>
      <c r="B45" s="5" t="s">
        <v>6</v>
      </c>
      <c r="C45" s="5" t="s">
        <v>14</v>
      </c>
      <c r="D45" s="5" t="s">
        <v>51</v>
      </c>
      <c r="E45" s="5">
        <v>38995</v>
      </c>
      <c r="F45" s="5">
        <v>3.08</v>
      </c>
      <c r="G45" s="5">
        <v>6.79</v>
      </c>
      <c r="H45" s="5" t="s">
        <v>46</v>
      </c>
      <c r="I45" s="5" t="s">
        <v>45</v>
      </c>
      <c r="J45" s="5"/>
      <c r="K45" s="5"/>
      <c r="L45" s="5">
        <v>5</v>
      </c>
      <c r="M45" s="5">
        <v>79</v>
      </c>
      <c r="N45" s="5" t="s">
        <v>45</v>
      </c>
      <c r="O45" s="5" t="s">
        <v>46</v>
      </c>
      <c r="P45" s="7" t="s">
        <v>45</v>
      </c>
      <c r="Q45">
        <f>Tablo4[[#This Row],[Çağrı Süresi (dk)]]-Tablo4[[#This Row],[Yanıtlama Süresi (dk)]]</f>
        <v>-3.71</v>
      </c>
    </row>
    <row r="46" spans="1:17" x14ac:dyDescent="0.3">
      <c r="A46" s="2" t="s">
        <v>55</v>
      </c>
      <c r="B46" s="3" t="s">
        <v>7</v>
      </c>
      <c r="C46" s="3" t="s">
        <v>15</v>
      </c>
      <c r="D46" s="3" t="s">
        <v>48</v>
      </c>
      <c r="E46" s="3">
        <v>54002</v>
      </c>
      <c r="F46" s="3">
        <v>14.42</v>
      </c>
      <c r="G46" s="3">
        <v>5.49</v>
      </c>
      <c r="H46" s="3" t="s">
        <v>46</v>
      </c>
      <c r="I46" s="3" t="s">
        <v>46</v>
      </c>
      <c r="J46" s="3">
        <v>20.55</v>
      </c>
      <c r="K46" s="3" t="s">
        <v>49</v>
      </c>
      <c r="L46" s="3">
        <v>1</v>
      </c>
      <c r="M46" s="3">
        <v>75</v>
      </c>
      <c r="N46" s="3" t="s">
        <v>46</v>
      </c>
      <c r="O46" s="3" t="s">
        <v>45</v>
      </c>
      <c r="P46" s="6" t="s">
        <v>46</v>
      </c>
      <c r="Q46">
        <f>Tablo4[[#This Row],[Çağrı Süresi (dk)]]-Tablo4[[#This Row],[Yanıtlama Süresi (dk)]]</f>
        <v>8.93</v>
      </c>
    </row>
    <row r="47" spans="1:17" x14ac:dyDescent="0.3">
      <c r="A47" s="4" t="s">
        <v>68</v>
      </c>
      <c r="B47" s="5" t="s">
        <v>5</v>
      </c>
      <c r="C47" s="5" t="s">
        <v>12</v>
      </c>
      <c r="D47" s="5" t="s">
        <v>48</v>
      </c>
      <c r="E47" s="5">
        <v>17882</v>
      </c>
      <c r="F47" s="5">
        <v>6.41</v>
      </c>
      <c r="G47" s="5">
        <v>3.22</v>
      </c>
      <c r="H47" s="5" t="s">
        <v>46</v>
      </c>
      <c r="I47" s="5" t="s">
        <v>46</v>
      </c>
      <c r="J47" s="5">
        <v>7.89</v>
      </c>
      <c r="K47" s="5" t="s">
        <v>49</v>
      </c>
      <c r="L47" s="5">
        <v>1</v>
      </c>
      <c r="M47" s="5">
        <v>79</v>
      </c>
      <c r="N47" s="5" t="s">
        <v>45</v>
      </c>
      <c r="O47" s="5" t="s">
        <v>46</v>
      </c>
      <c r="P47" s="7" t="s">
        <v>46</v>
      </c>
      <c r="Q47">
        <f>Tablo4[[#This Row],[Çağrı Süresi (dk)]]-Tablo4[[#This Row],[Yanıtlama Süresi (dk)]]</f>
        <v>3.19</v>
      </c>
    </row>
    <row r="48" spans="1:17" x14ac:dyDescent="0.3">
      <c r="A48" s="2" t="s">
        <v>68</v>
      </c>
      <c r="B48" s="3" t="s">
        <v>8</v>
      </c>
      <c r="C48" s="3" t="s">
        <v>15</v>
      </c>
      <c r="D48" s="3" t="s">
        <v>44</v>
      </c>
      <c r="E48" s="3">
        <v>54291</v>
      </c>
      <c r="F48" s="3">
        <v>5.53</v>
      </c>
      <c r="G48" s="3">
        <v>3.2</v>
      </c>
      <c r="H48" s="3" t="s">
        <v>46</v>
      </c>
      <c r="I48" s="3" t="s">
        <v>45</v>
      </c>
      <c r="J48" s="3"/>
      <c r="K48" s="3"/>
      <c r="L48" s="3">
        <v>2</v>
      </c>
      <c r="M48" s="3">
        <v>93</v>
      </c>
      <c r="N48" s="3" t="s">
        <v>46</v>
      </c>
      <c r="O48" s="3" t="s">
        <v>45</v>
      </c>
      <c r="P48" s="6" t="s">
        <v>46</v>
      </c>
      <c r="Q48">
        <f>Tablo4[[#This Row],[Çağrı Süresi (dk)]]-Tablo4[[#This Row],[Yanıtlama Süresi (dk)]]</f>
        <v>2.33</v>
      </c>
    </row>
    <row r="49" spans="1:29" x14ac:dyDescent="0.3">
      <c r="A49" s="4" t="s">
        <v>65</v>
      </c>
      <c r="B49" s="5" t="s">
        <v>7</v>
      </c>
      <c r="C49" s="5" t="s">
        <v>15</v>
      </c>
      <c r="D49" s="5" t="s">
        <v>62</v>
      </c>
      <c r="E49" s="5">
        <v>35377</v>
      </c>
      <c r="F49" s="5">
        <v>8.5399999999999991</v>
      </c>
      <c r="G49" s="5">
        <v>3.53</v>
      </c>
      <c r="H49" s="5" t="s">
        <v>45</v>
      </c>
      <c r="I49" s="5" t="s">
        <v>46</v>
      </c>
      <c r="J49" s="5">
        <v>9.5399999999999991</v>
      </c>
      <c r="K49" s="5" t="s">
        <v>49</v>
      </c>
      <c r="L49" s="5">
        <v>3</v>
      </c>
      <c r="M49" s="5">
        <v>85</v>
      </c>
      <c r="N49" s="5" t="s">
        <v>46</v>
      </c>
      <c r="O49" s="5" t="s">
        <v>45</v>
      </c>
      <c r="P49" s="7" t="s">
        <v>46</v>
      </c>
      <c r="Q49">
        <f>Tablo4[[#This Row],[Çağrı Süresi (dk)]]-Tablo4[[#This Row],[Yanıtlama Süresi (dk)]]</f>
        <v>5.01</v>
      </c>
    </row>
    <row r="50" spans="1:29" x14ac:dyDescent="0.3">
      <c r="A50" s="2" t="s">
        <v>61</v>
      </c>
      <c r="B50" s="3" t="s">
        <v>9</v>
      </c>
      <c r="C50" s="3" t="s">
        <v>12</v>
      </c>
      <c r="D50" s="3" t="s">
        <v>57</v>
      </c>
      <c r="E50" s="3">
        <v>47937</v>
      </c>
      <c r="F50" s="3">
        <v>4.26</v>
      </c>
      <c r="G50" s="3">
        <v>2.39</v>
      </c>
      <c r="H50" s="3" t="s">
        <v>45</v>
      </c>
      <c r="I50" s="3" t="s">
        <v>46</v>
      </c>
      <c r="J50" s="3">
        <v>25.6</v>
      </c>
      <c r="K50" s="3" t="s">
        <v>49</v>
      </c>
      <c r="L50" s="3">
        <v>2</v>
      </c>
      <c r="M50" s="3">
        <v>97</v>
      </c>
      <c r="N50" s="3" t="s">
        <v>45</v>
      </c>
      <c r="O50" s="3" t="s">
        <v>46</v>
      </c>
      <c r="P50" s="6" t="s">
        <v>45</v>
      </c>
      <c r="Q50">
        <f>Tablo4[[#This Row],[Çağrı Süresi (dk)]]-Tablo4[[#This Row],[Yanıtlama Süresi (dk)]]</f>
        <v>1.8699999999999997</v>
      </c>
    </row>
    <row r="51" spans="1:29" x14ac:dyDescent="0.3">
      <c r="A51" s="4" t="s">
        <v>77</v>
      </c>
      <c r="B51" s="5" t="s">
        <v>9</v>
      </c>
      <c r="C51" s="5" t="s">
        <v>12</v>
      </c>
      <c r="D51" s="5" t="s">
        <v>62</v>
      </c>
      <c r="E51" s="5">
        <v>28390</v>
      </c>
      <c r="F51" s="5">
        <v>11.02</v>
      </c>
      <c r="G51" s="5">
        <v>3.39</v>
      </c>
      <c r="H51" s="5" t="s">
        <v>46</v>
      </c>
      <c r="I51" s="5" t="s">
        <v>46</v>
      </c>
      <c r="J51" s="5">
        <v>20.190000000000001</v>
      </c>
      <c r="K51" s="5" t="s">
        <v>49</v>
      </c>
      <c r="L51" s="5">
        <v>5</v>
      </c>
      <c r="M51" s="5">
        <v>92</v>
      </c>
      <c r="N51" s="5" t="s">
        <v>45</v>
      </c>
      <c r="O51" s="5" t="s">
        <v>46</v>
      </c>
      <c r="P51" s="7" t="s">
        <v>46</v>
      </c>
      <c r="Q51">
        <f>Tablo4[[#This Row],[Çağrı Süresi (dk)]]-Tablo4[[#This Row],[Yanıtlama Süresi (dk)]]</f>
        <v>7.629999999999999</v>
      </c>
      <c r="T51" s="12" t="s">
        <v>134</v>
      </c>
    </row>
    <row r="52" spans="1:29" x14ac:dyDescent="0.3">
      <c r="A52" s="19" t="s">
        <v>131</v>
      </c>
      <c r="B52" s="20"/>
      <c r="C52" s="20"/>
      <c r="D52" s="20"/>
      <c r="E52" s="20"/>
      <c r="F52" s="20">
        <f>SUBTOTAL(101,Tablo4[Çağrı Süresi (dk)])</f>
        <v>8.7006000000000014</v>
      </c>
      <c r="G52" s="20"/>
      <c r="H52" s="20"/>
      <c r="I52" s="20"/>
      <c r="J52" s="20"/>
      <c r="K52" s="20"/>
      <c r="L52" s="20"/>
      <c r="M52" s="20"/>
      <c r="N52" s="20"/>
      <c r="O52" s="20"/>
      <c r="P52" s="21"/>
      <c r="Q52">
        <f>SUBTOTAL(109,Tablo4[Talep karşılama süresi])</f>
        <v>190.46</v>
      </c>
      <c r="T52" t="s">
        <v>12</v>
      </c>
      <c r="V52" t="s">
        <v>13</v>
      </c>
      <c r="X52" t="s">
        <v>14</v>
      </c>
      <c r="Z52" t="s">
        <v>15</v>
      </c>
      <c r="AB52" t="s">
        <v>17</v>
      </c>
      <c r="AC52" t="s">
        <v>22</v>
      </c>
    </row>
    <row r="53" spans="1:29" x14ac:dyDescent="0.3">
      <c r="S53" s="12" t="s">
        <v>18</v>
      </c>
      <c r="T53" t="s">
        <v>19</v>
      </c>
      <c r="U53" t="s">
        <v>23</v>
      </c>
      <c r="V53" t="s">
        <v>19</v>
      </c>
      <c r="W53" t="s">
        <v>23</v>
      </c>
      <c r="X53" t="s">
        <v>19</v>
      </c>
      <c r="Y53" t="s">
        <v>23</v>
      </c>
      <c r="Z53" t="s">
        <v>19</v>
      </c>
      <c r="AA53" t="s">
        <v>23</v>
      </c>
    </row>
    <row r="54" spans="1:29" x14ac:dyDescent="0.3">
      <c r="S54" s="13" t="s">
        <v>5</v>
      </c>
      <c r="T54">
        <v>1</v>
      </c>
      <c r="U54">
        <v>3.22</v>
      </c>
      <c r="V54">
        <v>2</v>
      </c>
      <c r="W54">
        <v>17.729999999999997</v>
      </c>
      <c r="X54">
        <v>1</v>
      </c>
      <c r="Y54">
        <v>7.67</v>
      </c>
      <c r="AB54">
        <v>4</v>
      </c>
      <c r="AC54">
        <v>28.619999999999997</v>
      </c>
    </row>
    <row r="55" spans="1:29" x14ac:dyDescent="0.3">
      <c r="B55">
        <f>COUNTIF(Tablo4[Temsilci Adı],"Elif Yıldız")</f>
        <v>13</v>
      </c>
      <c r="S55" s="13" t="s">
        <v>6</v>
      </c>
      <c r="T55">
        <v>3</v>
      </c>
      <c r="U55">
        <v>13.64</v>
      </c>
      <c r="X55">
        <v>4</v>
      </c>
      <c r="Y55">
        <v>14.84</v>
      </c>
      <c r="Z55">
        <v>4</v>
      </c>
      <c r="AA55">
        <v>21.13</v>
      </c>
      <c r="AB55">
        <v>11</v>
      </c>
      <c r="AC55">
        <v>49.61</v>
      </c>
    </row>
    <row r="56" spans="1:29" x14ac:dyDescent="0.3">
      <c r="S56" s="13" t="s">
        <v>7</v>
      </c>
      <c r="T56">
        <v>1</v>
      </c>
      <c r="U56">
        <v>2.0699999999999998</v>
      </c>
      <c r="V56">
        <v>2</v>
      </c>
      <c r="W56">
        <v>9.42</v>
      </c>
      <c r="X56">
        <v>3</v>
      </c>
      <c r="Y56">
        <v>14</v>
      </c>
      <c r="Z56">
        <v>7</v>
      </c>
      <c r="AA56">
        <v>29.939999999999998</v>
      </c>
      <c r="AB56">
        <v>13</v>
      </c>
      <c r="AC56">
        <v>55.43</v>
      </c>
    </row>
    <row r="57" spans="1:29" x14ac:dyDescent="0.3">
      <c r="S57" s="13" t="s">
        <v>8</v>
      </c>
      <c r="T57">
        <v>4</v>
      </c>
      <c r="U57">
        <v>25.36</v>
      </c>
      <c r="V57">
        <v>4</v>
      </c>
      <c r="W57">
        <v>24.199999999999996</v>
      </c>
      <c r="X57">
        <v>2</v>
      </c>
      <c r="Y57">
        <v>8.5500000000000007</v>
      </c>
      <c r="Z57">
        <v>2</v>
      </c>
      <c r="AA57">
        <v>12.149999999999999</v>
      </c>
      <c r="AB57">
        <v>12</v>
      </c>
      <c r="AC57">
        <v>70.259999999999991</v>
      </c>
    </row>
    <row r="58" spans="1:29" x14ac:dyDescent="0.3">
      <c r="S58" s="13" t="s">
        <v>9</v>
      </c>
      <c r="T58">
        <v>4</v>
      </c>
      <c r="U58">
        <v>15.970000000000002</v>
      </c>
      <c r="V58">
        <v>1</v>
      </c>
      <c r="W58">
        <v>3.88</v>
      </c>
      <c r="X58">
        <v>4</v>
      </c>
      <c r="Y58">
        <v>18.23</v>
      </c>
      <c r="Z58">
        <v>1</v>
      </c>
      <c r="AA58">
        <v>2.57</v>
      </c>
      <c r="AB58">
        <v>10</v>
      </c>
      <c r="AC58">
        <v>40.65</v>
      </c>
    </row>
    <row r="59" spans="1:29" x14ac:dyDescent="0.3">
      <c r="S59" s="13" t="s">
        <v>11</v>
      </c>
      <c r="T59">
        <v>13</v>
      </c>
      <c r="U59">
        <v>60.260000000000005</v>
      </c>
      <c r="V59">
        <v>9</v>
      </c>
      <c r="W59">
        <v>55.23</v>
      </c>
      <c r="X59">
        <v>14</v>
      </c>
      <c r="Y59">
        <v>63.289999999999992</v>
      </c>
      <c r="Z59">
        <v>14</v>
      </c>
      <c r="AA59">
        <v>65.789999999999992</v>
      </c>
      <c r="AB59">
        <v>50</v>
      </c>
      <c r="AC59">
        <v>244.57</v>
      </c>
    </row>
  </sheetData>
  <pageMargins left="0.7" right="0.7" top="0.75" bottom="0.75" header="0.3" footer="0.3"/>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I / L W g y i k h i l A A A A 9 g A A A B I A H A B D b 2 5 m a W c v U G F j a 2 F n Z S 5 4 b W w g o h g A K K A U A A A A A A A A A A A A A A A A A A A A A A A A A A A A h Y 8 x D o I w G I W v Q r r T U j B q y E 8 Z X C U x a o x r U y s 0 Q j F t s d z N w S N 5 B T G K u j m + 7 3 3 D e / f r D f K + q Y O L N F a 1 O k M U R y i Q W r Q H p c s M d e 4 Y z l H O Y M X F i Z c y G G R t 0 9 4 e M l Q 5 d 0 4 J 8 d 5 j n + D W l C S O I k r 2 x X I j K t l w 9 J H V f z l U 2 j q u h U Q M d q 8 x L M Z 0 k m A 6 m + I I y A i h U P o r x M P e Z / s D Y d H V r j O S O R N u 1 0 D G C O T 9 g T 0 A U E s D B B Q A A g A I A A i P 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j 8 t a K I p H u A 4 A A A A R A A A A E w A c A E Z v c m 1 1 b G F z L 1 N l Y 3 R p b 2 4 x L m 0 g o h g A K K A U A A A A A A A A A A A A A A A A A A A A A A A A A A A A K 0 5 N L s n M z 1 M I h t C G 1 g B Q S w E C L Q A U A A I A C A A I j 8 t a D K K S G K U A A A D 2 A A A A E g A A A A A A A A A A A A A A A A A A A A A A Q 2 9 u Z m l n L 1 B h Y 2 t h Z 2 U u e G 1 s U E s B A i 0 A F A A C A A g A C I / L W g / K 6 a u k A A A A 6 Q A A A B M A A A A A A A A A A A A A A A A A 8 Q A A A F t D b 2 5 0 Z W 5 0 X 1 R 5 c G V z X S 5 4 b W x Q S w E C L Q A U A A I A C A A I j 8 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i j Y k t E M c k 6 E c H G Y r o B W v A A A A A A C A A A A A A A Q Z g A A A A E A A C A A A A C q A m Q H j 8 1 R A x v U c / F / W q S Q e k 0 j d K 2 N w l p 5 a 6 W U F n p X W Q A A A A A O g A A A A A I A A C A A A A B e y K q A t d I v d M g V G r d V 6 y 0 b X D C j Q S o 7 a z V 2 K H r m X p 5 7 V V A A A A A e A G V B S v C M W B n Z g U S A i e 0 9 0 Y 4 k 5 9 E Z 5 6 T c t 0 G a 7 m X c P 3 M A 6 V i o l J v h b 1 g 5 8 p 3 B X D 6 y T M O T 8 y Q 7 D Z Q O + T T U N I u f C a K 1 f J 6 0 + B 9 d m y J o 9 d A c F 0 A A A A C H 7 u y + 4 X 8 i N L V Z m 5 8 y E C Z 8 M N U + X H p 9 K f p Z c Y T B V 0 j i R s C I 7 + o t T 1 x C E g f + E z P Z I X t C v S d t i V j o v K a p 7 y p H B / Z 4 < / D a t a M a s h u p > 
</file>

<file path=customXml/itemProps1.xml><?xml version="1.0" encoding="utf-8"?>
<ds:datastoreItem xmlns:ds="http://schemas.openxmlformats.org/officeDocument/2006/customXml" ds:itemID="{4B1A16FC-D501-49DA-A2F5-0EC8FA286B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RAPOR</vt:lpstr>
      <vt:lpstr>Şikayet olumsuz Kapatma Oran</vt:lpstr>
      <vt:lpstr>Sayfa3</vt:lpstr>
      <vt:lpstr>3 aylık veri</vt:lpstr>
      <vt:lpstr>3 AYLIK İNCELEME</vt:lpstr>
      <vt:lpstr>Sayfa1</vt:lpstr>
      <vt:lpstr>mart</vt:lpstr>
      <vt:lpstr>nisan</vt:lpstr>
      <vt:lpstr>mayıs</vt:lpstr>
      <vt:lpstr>Müşteri Şikayet Çözüm Süresi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Gizem Can BAYINDIR</cp:lastModifiedBy>
  <cp:revision/>
  <dcterms:created xsi:type="dcterms:W3CDTF">2025-05-30T10:29:19Z</dcterms:created>
  <dcterms:modified xsi:type="dcterms:W3CDTF">2025-06-24T15:26:36Z</dcterms:modified>
  <cp:category/>
  <cp:contentStatus/>
</cp:coreProperties>
</file>